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S\AWA\backend\"/>
    </mc:Choice>
  </mc:AlternateContent>
  <xr:revisionPtr revIDLastSave="0" documentId="13_ncr:1_{F4AE957D-CE84-48A0-9316-CC1638862B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ster" sheetId="1" r:id="rId1"/>
    <sheet name="Stock" sheetId="6" r:id="rId2"/>
    <sheet name="Inv_Price" sheetId="2" r:id="rId3"/>
    <sheet name="Sewage" sheetId="4" r:id="rId4"/>
    <sheet name="Water" sheetId="5" r:id="rId5"/>
    <sheet name="Sheet1" sheetId="12" r:id="rId6"/>
    <sheet name="Unrec" sheetId="3" r:id="rId7"/>
    <sheet name="PriceList" sheetId="8" r:id="rId8"/>
    <sheet name="Temp_Report" sheetId="9" r:id="rId9"/>
    <sheet name="Kassel" sheetId="10" r:id="rId10"/>
    <sheet name="Turkey" sheetId="11" r:id="rId11"/>
  </sheets>
  <definedNames>
    <definedName name="_xlnm._FilterDatabase" localSheetId="9" hidden="1">Kassel!$A$1:$L$204</definedName>
    <definedName name="_xlnm._FilterDatabase" localSheetId="0" hidden="1">Master!$A$1:$Y$2265</definedName>
    <definedName name="_xlnm.Print_Area" localSheetId="9">Kassel!$D$1:$K$203</definedName>
    <definedName name="_xlnm.Print_Area" localSheetId="0">Master!$N$1502:$R$1540</definedName>
    <definedName name="_xlnm.Print_Area" localSheetId="7">PriceList!$A$1:$D$413</definedName>
    <definedName name="_xlnm.Print_Area" localSheetId="8">Temp_Report!#REF!</definedName>
    <definedName name="_xlnm.Print_Titles" localSheetId="9">Kassel!$1:$1</definedName>
    <definedName name="_xlnm.Print_Titles" localSheetId="7">PriceList!$1:$1</definedName>
    <definedName name="_xlnm.Print_Titles" localSheetId="3">Sewage!$1:$1</definedName>
    <definedName name="_xlnm.Print_Titles" localSheetId="1">Stock!$1:$1</definedName>
    <definedName name="_xlnm.Print_Titles" localSheetId="8">Temp_Report!#REF!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R421" i="1"/>
  <c r="R408" i="1"/>
  <c r="R407" i="1"/>
  <c r="R406" i="1"/>
  <c r="R405" i="1"/>
  <c r="R402" i="1"/>
  <c r="R401" i="1"/>
  <c r="R399" i="1"/>
  <c r="R398" i="1"/>
  <c r="R395" i="1"/>
  <c r="R394" i="1"/>
  <c r="R393" i="1"/>
  <c r="R392" i="1"/>
  <c r="R391" i="1"/>
  <c r="R368" i="1"/>
  <c r="R367" i="1"/>
  <c r="R361" i="1"/>
  <c r="R360" i="1"/>
  <c r="R347" i="1"/>
  <c r="R346" i="1"/>
  <c r="P421" i="1"/>
  <c r="P408" i="1"/>
  <c r="P407" i="1"/>
  <c r="P406" i="1"/>
  <c r="P405" i="1"/>
  <c r="P402" i="1"/>
  <c r="P401" i="1"/>
  <c r="P399" i="1"/>
  <c r="P398" i="1"/>
  <c r="P395" i="1"/>
  <c r="P394" i="1"/>
  <c r="P393" i="1"/>
  <c r="P391" i="1"/>
  <c r="P368" i="1"/>
  <c r="P367" i="1"/>
  <c r="P361" i="1"/>
  <c r="P360" i="1"/>
  <c r="P347" i="1"/>
  <c r="P346" i="1"/>
  <c r="S346" i="1" s="1"/>
  <c r="R855" i="1"/>
  <c r="R850" i="1"/>
  <c r="R843" i="1"/>
  <c r="R664" i="1"/>
  <c r="R663" i="1"/>
  <c r="R660" i="1"/>
  <c r="R659" i="1"/>
  <c r="R657" i="1"/>
  <c r="R655" i="1"/>
  <c r="R651" i="1"/>
  <c r="R650" i="1"/>
  <c r="R644" i="1"/>
  <c r="R643" i="1"/>
  <c r="R639" i="1"/>
  <c r="R638" i="1"/>
  <c r="P855" i="1"/>
  <c r="R637" i="1"/>
  <c r="P850" i="1"/>
  <c r="P843" i="1"/>
  <c r="P664" i="1"/>
  <c r="P663" i="1"/>
  <c r="P660" i="1"/>
  <c r="P659" i="1"/>
  <c r="P657" i="1"/>
  <c r="P655" i="1"/>
  <c r="P651" i="1"/>
  <c r="P650" i="1"/>
  <c r="P644" i="1"/>
  <c r="P643" i="1"/>
  <c r="P639" i="1"/>
  <c r="P638" i="1"/>
  <c r="P6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50" i="6" l="1"/>
  <c r="C51" i="6"/>
  <c r="C52" i="6"/>
  <c r="T828" i="1"/>
  <c r="S793" i="1" l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D51" i="6" s="1"/>
  <c r="E51" i="6" s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U883" i="1" s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792" i="1"/>
  <c r="T668" i="1"/>
  <c r="T190" i="1"/>
  <c r="U891" i="1" l="1"/>
  <c r="U896" i="1"/>
  <c r="U888" i="1"/>
  <c r="U895" i="1"/>
  <c r="U887" i="1"/>
  <c r="U894" i="1"/>
  <c r="U886" i="1"/>
  <c r="U893" i="1"/>
  <c r="U885" i="1"/>
  <c r="U892" i="1"/>
  <c r="U890" i="1"/>
  <c r="U889" i="1"/>
  <c r="U884" i="1"/>
  <c r="U882" i="1"/>
  <c r="U881" i="1"/>
  <c r="D52" i="6"/>
  <c r="E52" i="6" s="1"/>
  <c r="D50" i="6"/>
  <c r="E50" i="6" s="1"/>
  <c r="U2264" i="1"/>
  <c r="U2256" i="1"/>
  <c r="U2248" i="1"/>
  <c r="U2240" i="1"/>
  <c r="U2232" i="1"/>
  <c r="U2224" i="1"/>
  <c r="U2216" i="1"/>
  <c r="U2208" i="1"/>
  <c r="U2200" i="1"/>
  <c r="U2192" i="1"/>
  <c r="U2184" i="1"/>
  <c r="U2176" i="1"/>
  <c r="U2168" i="1"/>
  <c r="U2160" i="1"/>
  <c r="U2152" i="1"/>
  <c r="U2144" i="1"/>
  <c r="U2136" i="1"/>
  <c r="U2128" i="1"/>
  <c r="U2120" i="1"/>
  <c r="U2112" i="1"/>
  <c r="U2104" i="1"/>
  <c r="U2096" i="1"/>
  <c r="U2088" i="1"/>
  <c r="U2080" i="1"/>
  <c r="U2072" i="1"/>
  <c r="U2064" i="1"/>
  <c r="U2056" i="1"/>
  <c r="U2048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96" i="1"/>
  <c r="U1888" i="1"/>
  <c r="U1880" i="1"/>
  <c r="U1872" i="1"/>
  <c r="U1864" i="1"/>
  <c r="U1856" i="1"/>
  <c r="U1848" i="1"/>
  <c r="U1840" i="1"/>
  <c r="U1832" i="1"/>
  <c r="U1824" i="1"/>
  <c r="U1816" i="1"/>
  <c r="U1808" i="1"/>
  <c r="U1800" i="1"/>
  <c r="U1792" i="1"/>
  <c r="U1784" i="1"/>
  <c r="U1776" i="1"/>
  <c r="U1768" i="1"/>
  <c r="U1760" i="1"/>
  <c r="U1752" i="1"/>
  <c r="U1744" i="1"/>
  <c r="U1736" i="1"/>
  <c r="U1728" i="1"/>
  <c r="U1720" i="1"/>
  <c r="U1712" i="1"/>
  <c r="U1704" i="1"/>
  <c r="U1696" i="1"/>
  <c r="U1688" i="1"/>
  <c r="U1680" i="1"/>
  <c r="U1672" i="1"/>
  <c r="U1664" i="1"/>
  <c r="U1656" i="1"/>
  <c r="U1648" i="1"/>
  <c r="U1640" i="1"/>
  <c r="U1632" i="1"/>
  <c r="U1624" i="1"/>
  <c r="U1616" i="1"/>
  <c r="U1608" i="1"/>
  <c r="U1600" i="1"/>
  <c r="U1592" i="1"/>
  <c r="U1584" i="1"/>
  <c r="U1576" i="1"/>
  <c r="U1568" i="1"/>
  <c r="U880" i="1"/>
  <c r="U823" i="1"/>
  <c r="U878" i="1"/>
  <c r="U877" i="1"/>
  <c r="U876" i="1"/>
  <c r="U875" i="1"/>
  <c r="U874" i="1"/>
  <c r="U879" i="1"/>
  <c r="U2055" i="1"/>
  <c r="U2215" i="1"/>
  <c r="U2167" i="1"/>
  <c r="U2127" i="1"/>
  <c r="U2095" i="1"/>
  <c r="U2047" i="1"/>
  <c r="U2007" i="1"/>
  <c r="U1975" i="1"/>
  <c r="U1943" i="1"/>
  <c r="U1895" i="1"/>
  <c r="U1863" i="1"/>
  <c r="U1815" i="1"/>
  <c r="U1775" i="1"/>
  <c r="U1743" i="1"/>
  <c r="U1711" i="1"/>
  <c r="U1695" i="1"/>
  <c r="U1671" i="1"/>
  <c r="U1647" i="1"/>
  <c r="U1615" i="1"/>
  <c r="U1599" i="1"/>
  <c r="U2262" i="1"/>
  <c r="U2254" i="1"/>
  <c r="U2246" i="1"/>
  <c r="U2238" i="1"/>
  <c r="U2230" i="1"/>
  <c r="U2222" i="1"/>
  <c r="U2214" i="1"/>
  <c r="U2206" i="1"/>
  <c r="U2198" i="1"/>
  <c r="U2190" i="1"/>
  <c r="U2182" i="1"/>
  <c r="U2174" i="1"/>
  <c r="U2166" i="1"/>
  <c r="U2158" i="1"/>
  <c r="U2150" i="1"/>
  <c r="U2142" i="1"/>
  <c r="U2134" i="1"/>
  <c r="U2126" i="1"/>
  <c r="U2118" i="1"/>
  <c r="U2255" i="1"/>
  <c r="U2207" i="1"/>
  <c r="U2143" i="1"/>
  <c r="U2079" i="1"/>
  <c r="U2031" i="1"/>
  <c r="U1991" i="1"/>
  <c r="U1919" i="1"/>
  <c r="U1871" i="1"/>
  <c r="U1831" i="1"/>
  <c r="U1791" i="1"/>
  <c r="U1727" i="1"/>
  <c r="U1639" i="1"/>
  <c r="U2253" i="1"/>
  <c r="U2229" i="1"/>
  <c r="U2197" i="1"/>
  <c r="U2165" i="1"/>
  <c r="U2125" i="1"/>
  <c r="U2109" i="1"/>
  <c r="U2101" i="1"/>
  <c r="U2093" i="1"/>
  <c r="U2085" i="1"/>
  <c r="U2077" i="1"/>
  <c r="U2069" i="1"/>
  <c r="U2061" i="1"/>
  <c r="U2053" i="1"/>
  <c r="U2045" i="1"/>
  <c r="U2037" i="1"/>
  <c r="U2029" i="1"/>
  <c r="U2021" i="1"/>
  <c r="U2013" i="1"/>
  <c r="U2005" i="1"/>
  <c r="U1997" i="1"/>
  <c r="U1989" i="1"/>
  <c r="U1981" i="1"/>
  <c r="U1973" i="1"/>
  <c r="U1965" i="1"/>
  <c r="U1957" i="1"/>
  <c r="U1949" i="1"/>
  <c r="U1941" i="1"/>
  <c r="U1933" i="1"/>
  <c r="U1925" i="1"/>
  <c r="U1917" i="1"/>
  <c r="U1909" i="1"/>
  <c r="U1901" i="1"/>
  <c r="U1893" i="1"/>
  <c r="U1885" i="1"/>
  <c r="U1877" i="1"/>
  <c r="U2231" i="1"/>
  <c r="U2191" i="1"/>
  <c r="U2159" i="1"/>
  <c r="U2111" i="1"/>
  <c r="U2071" i="1"/>
  <c r="U2015" i="1"/>
  <c r="U1967" i="1"/>
  <c r="U1935" i="1"/>
  <c r="U1887" i="1"/>
  <c r="U1847" i="1"/>
  <c r="U1799" i="1"/>
  <c r="U1767" i="1"/>
  <c r="U1735" i="1"/>
  <c r="U1703" i="1"/>
  <c r="U1663" i="1"/>
  <c r="U1623" i="1"/>
  <c r="U2261" i="1"/>
  <c r="U2221" i="1"/>
  <c r="U2052" i="1"/>
  <c r="U2247" i="1"/>
  <c r="U2199" i="1"/>
  <c r="U2119" i="1"/>
  <c r="U1911" i="1"/>
  <c r="U2237" i="1"/>
  <c r="U2189" i="1"/>
  <c r="U2141" i="1"/>
  <c r="U2252" i="1"/>
  <c r="U2212" i="1"/>
  <c r="U2148" i="1"/>
  <c r="U2068" i="1"/>
  <c r="U2251" i="1"/>
  <c r="U2243" i="1"/>
  <c r="U2235" i="1"/>
  <c r="U2227" i="1"/>
  <c r="U2219" i="1"/>
  <c r="U2211" i="1"/>
  <c r="U2203" i="1"/>
  <c r="U2195" i="1"/>
  <c r="U2187" i="1"/>
  <c r="U2179" i="1"/>
  <c r="U2171" i="1"/>
  <c r="U2163" i="1"/>
  <c r="U2155" i="1"/>
  <c r="U2147" i="1"/>
  <c r="U2139" i="1"/>
  <c r="U2131" i="1"/>
  <c r="U2123" i="1"/>
  <c r="U2115" i="1"/>
  <c r="U2263" i="1"/>
  <c r="U2223" i="1"/>
  <c r="U2175" i="1"/>
  <c r="U2135" i="1"/>
  <c r="U2087" i="1"/>
  <c r="U2039" i="1"/>
  <c r="U1999" i="1"/>
  <c r="U1959" i="1"/>
  <c r="U1951" i="1"/>
  <c r="U1903" i="1"/>
  <c r="U1855" i="1"/>
  <c r="U1823" i="1"/>
  <c r="U1783" i="1"/>
  <c r="U1751" i="1"/>
  <c r="U1719" i="1"/>
  <c r="U1687" i="1"/>
  <c r="U1679" i="1"/>
  <c r="U1655" i="1"/>
  <c r="U1631" i="1"/>
  <c r="U1607" i="1"/>
  <c r="U2245" i="1"/>
  <c r="U2213" i="1"/>
  <c r="U2205" i="1"/>
  <c r="U2181" i="1"/>
  <c r="U2173" i="1"/>
  <c r="U2157" i="1"/>
  <c r="U2149" i="1"/>
  <c r="U2133" i="1"/>
  <c r="U2117" i="1"/>
  <c r="U2244" i="1"/>
  <c r="U2228" i="1"/>
  <c r="U2204" i="1"/>
  <c r="U2188" i="1"/>
  <c r="U2172" i="1"/>
  <c r="U2156" i="1"/>
  <c r="U2132" i="1"/>
  <c r="U2116" i="1"/>
  <c r="U2108" i="1"/>
  <c r="U2100" i="1"/>
  <c r="U2092" i="1"/>
  <c r="U2084" i="1"/>
  <c r="U2076" i="1"/>
  <c r="U2060" i="1"/>
  <c r="U2259" i="1"/>
  <c r="U2258" i="1"/>
  <c r="U2250" i="1"/>
  <c r="U2242" i="1"/>
  <c r="U2234" i="1"/>
  <c r="U2226" i="1"/>
  <c r="U2218" i="1"/>
  <c r="U2210" i="1"/>
  <c r="U2202" i="1"/>
  <c r="U2194" i="1"/>
  <c r="U2186" i="1"/>
  <c r="U2178" i="1"/>
  <c r="U2170" i="1"/>
  <c r="U2162" i="1"/>
  <c r="U2154" i="1"/>
  <c r="U2146" i="1"/>
  <c r="U2138" i="1"/>
  <c r="U2130" i="1"/>
  <c r="U2122" i="1"/>
  <c r="U2239" i="1"/>
  <c r="U2183" i="1"/>
  <c r="U2151" i="1"/>
  <c r="U2103" i="1"/>
  <c r="U2063" i="1"/>
  <c r="U2023" i="1"/>
  <c r="U1983" i="1"/>
  <c r="U1927" i="1"/>
  <c r="U1879" i="1"/>
  <c r="U1839" i="1"/>
  <c r="U1807" i="1"/>
  <c r="U1759" i="1"/>
  <c r="U2260" i="1"/>
  <c r="U2236" i="1"/>
  <c r="U2220" i="1"/>
  <c r="U2196" i="1"/>
  <c r="U2180" i="1"/>
  <c r="U2164" i="1"/>
  <c r="U2140" i="1"/>
  <c r="U2124" i="1"/>
  <c r="U2265" i="1"/>
  <c r="U2257" i="1"/>
  <c r="U2249" i="1"/>
  <c r="U2241" i="1"/>
  <c r="U2233" i="1"/>
  <c r="U2225" i="1"/>
  <c r="U2217" i="1"/>
  <c r="U2209" i="1"/>
  <c r="U2201" i="1"/>
  <c r="U2193" i="1"/>
  <c r="U2185" i="1"/>
  <c r="U2177" i="1"/>
  <c r="U2169" i="1"/>
  <c r="U2161" i="1"/>
  <c r="U2153" i="1"/>
  <c r="U2145" i="1"/>
  <c r="U2137" i="1"/>
  <c r="U2129" i="1"/>
  <c r="U2121" i="1"/>
  <c r="U2113" i="1"/>
  <c r="U2110" i="1"/>
  <c r="U2102" i="1"/>
  <c r="U2094" i="1"/>
  <c r="U2086" i="1"/>
  <c r="U2078" i="1"/>
  <c r="U2070" i="1"/>
  <c r="U2062" i="1"/>
  <c r="U2054" i="1"/>
  <c r="U2046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U1886" i="1"/>
  <c r="U1878" i="1"/>
  <c r="U1870" i="1"/>
  <c r="U1862" i="1"/>
  <c r="U1854" i="1"/>
  <c r="U1846" i="1"/>
  <c r="U1838" i="1"/>
  <c r="U1830" i="1"/>
  <c r="U1822" i="1"/>
  <c r="U1814" i="1"/>
  <c r="U1806" i="1"/>
  <c r="U1798" i="1"/>
  <c r="U1790" i="1"/>
  <c r="U1782" i="1"/>
  <c r="U1774" i="1"/>
  <c r="U1766" i="1"/>
  <c r="U1758" i="1"/>
  <c r="U1750" i="1"/>
  <c r="U1742" i="1"/>
  <c r="U1734" i="1"/>
  <c r="U1726" i="1"/>
  <c r="U1718" i="1"/>
  <c r="U1710" i="1"/>
  <c r="U1702" i="1"/>
  <c r="U1694" i="1"/>
  <c r="U1686" i="1"/>
  <c r="U1678" i="1"/>
  <c r="U1670" i="1"/>
  <c r="U1662" i="1"/>
  <c r="U1654" i="1"/>
  <c r="U1646" i="1"/>
  <c r="U1638" i="1"/>
  <c r="U1630" i="1"/>
  <c r="U1622" i="1"/>
  <c r="U1614" i="1"/>
  <c r="U1606" i="1"/>
  <c r="U1598" i="1"/>
  <c r="U822" i="1"/>
  <c r="U1869" i="1"/>
  <c r="U1861" i="1"/>
  <c r="U1853" i="1"/>
  <c r="U1845" i="1"/>
  <c r="U1837" i="1"/>
  <c r="U1829" i="1"/>
  <c r="U1821" i="1"/>
  <c r="U1813" i="1"/>
  <c r="U1805" i="1"/>
  <c r="U1797" i="1"/>
  <c r="U1789" i="1"/>
  <c r="U1781" i="1"/>
  <c r="U1773" i="1"/>
  <c r="U1765" i="1"/>
  <c r="U1757" i="1"/>
  <c r="U1749" i="1"/>
  <c r="U1741" i="1"/>
  <c r="U1733" i="1"/>
  <c r="U1725" i="1"/>
  <c r="U1717" i="1"/>
  <c r="U1709" i="1"/>
  <c r="U1701" i="1"/>
  <c r="U1693" i="1"/>
  <c r="U1685" i="1"/>
  <c r="U1677" i="1"/>
  <c r="U1669" i="1"/>
  <c r="U1661" i="1"/>
  <c r="U1653" i="1"/>
  <c r="U1645" i="1"/>
  <c r="U1637" i="1"/>
  <c r="U1629" i="1"/>
  <c r="U1621" i="1"/>
  <c r="U1613" i="1"/>
  <c r="U1605" i="1"/>
  <c r="U1597" i="1"/>
  <c r="U1589" i="1"/>
  <c r="U1581" i="1"/>
  <c r="U1573" i="1"/>
  <c r="U1565" i="1"/>
  <c r="U1557" i="1"/>
  <c r="U1549" i="1"/>
  <c r="U1541" i="1"/>
  <c r="U1533" i="1"/>
  <c r="U1525" i="1"/>
  <c r="U1517" i="1"/>
  <c r="U1509" i="1"/>
  <c r="U1501" i="1"/>
  <c r="U1493" i="1"/>
  <c r="U1485" i="1"/>
  <c r="U1477" i="1"/>
  <c r="U1469" i="1"/>
  <c r="U1461" i="1"/>
  <c r="U1453" i="1"/>
  <c r="U1445" i="1"/>
  <c r="U1437" i="1"/>
  <c r="U1429" i="1"/>
  <c r="U1421" i="1"/>
  <c r="U1413" i="1"/>
  <c r="U1405" i="1"/>
  <c r="U1397" i="1"/>
  <c r="U1389" i="1"/>
  <c r="U869" i="1"/>
  <c r="U821" i="1"/>
  <c r="U2044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76" i="1"/>
  <c r="U1868" i="1"/>
  <c r="U1860" i="1"/>
  <c r="U1852" i="1"/>
  <c r="U1844" i="1"/>
  <c r="U1836" i="1"/>
  <c r="U1828" i="1"/>
  <c r="U1820" i="1"/>
  <c r="U1812" i="1"/>
  <c r="U1804" i="1"/>
  <c r="U1796" i="1"/>
  <c r="U1788" i="1"/>
  <c r="U1780" i="1"/>
  <c r="U1772" i="1"/>
  <c r="U1764" i="1"/>
  <c r="U1756" i="1"/>
  <c r="U1748" i="1"/>
  <c r="U1740" i="1"/>
  <c r="U1732" i="1"/>
  <c r="U1724" i="1"/>
  <c r="U1716" i="1"/>
  <c r="U1708" i="1"/>
  <c r="U1700" i="1"/>
  <c r="U1692" i="1"/>
  <c r="U1684" i="1"/>
  <c r="U1676" i="1"/>
  <c r="U1668" i="1"/>
  <c r="U1660" i="1"/>
  <c r="U1652" i="1"/>
  <c r="U1644" i="1"/>
  <c r="U1636" i="1"/>
  <c r="U1628" i="1"/>
  <c r="U1620" i="1"/>
  <c r="U1612" i="1"/>
  <c r="U1604" i="1"/>
  <c r="U1596" i="1"/>
  <c r="U1588" i="1"/>
  <c r="U1580" i="1"/>
  <c r="U1572" i="1"/>
  <c r="U1564" i="1"/>
  <c r="U1556" i="1"/>
  <c r="U1548" i="1"/>
  <c r="U1540" i="1"/>
  <c r="U1532" i="1"/>
  <c r="U1524" i="1"/>
  <c r="U1516" i="1"/>
  <c r="U1508" i="1"/>
  <c r="U1500" i="1"/>
  <c r="U1492" i="1"/>
  <c r="U1484" i="1"/>
  <c r="U1476" i="1"/>
  <c r="U1468" i="1"/>
  <c r="U1460" i="1"/>
  <c r="U1452" i="1"/>
  <c r="U1444" i="1"/>
  <c r="U1436" i="1"/>
  <c r="U1428" i="1"/>
  <c r="U1420" i="1"/>
  <c r="U1412" i="1"/>
  <c r="U1404" i="1"/>
  <c r="U1396" i="1"/>
  <c r="U1388" i="1"/>
  <c r="U1380" i="1"/>
  <c r="U1372" i="1"/>
  <c r="U2107" i="1"/>
  <c r="U2099" i="1"/>
  <c r="U2091" i="1"/>
  <c r="U2083" i="1"/>
  <c r="U2075" i="1"/>
  <c r="U2067" i="1"/>
  <c r="U2059" i="1"/>
  <c r="U2051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5" i="1"/>
  <c r="U1827" i="1"/>
  <c r="U1819" i="1"/>
  <c r="U1811" i="1"/>
  <c r="U1803" i="1"/>
  <c r="U1795" i="1"/>
  <c r="U1787" i="1"/>
  <c r="U1779" i="1"/>
  <c r="U1771" i="1"/>
  <c r="U1763" i="1"/>
  <c r="U1755" i="1"/>
  <c r="U1747" i="1"/>
  <c r="U1739" i="1"/>
  <c r="U1731" i="1"/>
  <c r="U1723" i="1"/>
  <c r="U1715" i="1"/>
  <c r="U1707" i="1"/>
  <c r="U1699" i="1"/>
  <c r="U1691" i="1"/>
  <c r="U1683" i="1"/>
  <c r="U1675" i="1"/>
  <c r="U1667" i="1"/>
  <c r="U1659" i="1"/>
  <c r="U1651" i="1"/>
  <c r="U1643" i="1"/>
  <c r="U1635" i="1"/>
  <c r="U1627" i="1"/>
  <c r="U1619" i="1"/>
  <c r="U1611" i="1"/>
  <c r="U1603" i="1"/>
  <c r="U1595" i="1"/>
  <c r="U1587" i="1"/>
  <c r="U1579" i="1"/>
  <c r="U1571" i="1"/>
  <c r="U1563" i="1"/>
  <c r="U1555" i="1"/>
  <c r="U2114" i="1"/>
  <c r="U2106" i="1"/>
  <c r="U2098" i="1"/>
  <c r="U2090" i="1"/>
  <c r="U2082" i="1"/>
  <c r="U2074" i="1"/>
  <c r="U2066" i="1"/>
  <c r="U2058" i="1"/>
  <c r="U2050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46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4" i="1"/>
  <c r="U1826" i="1"/>
  <c r="U1818" i="1"/>
  <c r="U1810" i="1"/>
  <c r="U1802" i="1"/>
  <c r="U1794" i="1"/>
  <c r="U1786" i="1"/>
  <c r="U1778" i="1"/>
  <c r="U1770" i="1"/>
  <c r="U1762" i="1"/>
  <c r="U1754" i="1"/>
  <c r="U1746" i="1"/>
  <c r="U1738" i="1"/>
  <c r="U1730" i="1"/>
  <c r="U1722" i="1"/>
  <c r="U1714" i="1"/>
  <c r="U1706" i="1"/>
  <c r="U1698" i="1"/>
  <c r="U1690" i="1"/>
  <c r="U1682" i="1"/>
  <c r="U1674" i="1"/>
  <c r="U1666" i="1"/>
  <c r="U1658" i="1"/>
  <c r="U1650" i="1"/>
  <c r="U1642" i="1"/>
  <c r="U1634" i="1"/>
  <c r="U1626" i="1"/>
  <c r="U1618" i="1"/>
  <c r="U1610" i="1"/>
  <c r="U1602" i="1"/>
  <c r="U1594" i="1"/>
  <c r="U1586" i="1"/>
  <c r="U1578" i="1"/>
  <c r="U1570" i="1"/>
  <c r="U1562" i="1"/>
  <c r="U1554" i="1"/>
  <c r="U1546" i="1"/>
  <c r="U1538" i="1"/>
  <c r="U1530" i="1"/>
  <c r="U1522" i="1"/>
  <c r="U1514" i="1"/>
  <c r="U1506" i="1"/>
  <c r="U1498" i="1"/>
  <c r="U1490" i="1"/>
  <c r="U1482" i="1"/>
  <c r="U1474" i="1"/>
  <c r="U1466" i="1"/>
  <c r="U1458" i="1"/>
  <c r="U1450" i="1"/>
  <c r="U858" i="1"/>
  <c r="U2105" i="1"/>
  <c r="U2097" i="1"/>
  <c r="U2089" i="1"/>
  <c r="U2081" i="1"/>
  <c r="U2073" i="1"/>
  <c r="U2065" i="1"/>
  <c r="U2057" i="1"/>
  <c r="U2049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33" i="1"/>
  <c r="U1825" i="1"/>
  <c r="U1817" i="1"/>
  <c r="U1809" i="1"/>
  <c r="U1801" i="1"/>
  <c r="U1793" i="1"/>
  <c r="U1785" i="1"/>
  <c r="U1777" i="1"/>
  <c r="U1769" i="1"/>
  <c r="U1761" i="1"/>
  <c r="U1753" i="1"/>
  <c r="U1745" i="1"/>
  <c r="U1737" i="1"/>
  <c r="U1729" i="1"/>
  <c r="U1721" i="1"/>
  <c r="U1713" i="1"/>
  <c r="U1705" i="1"/>
  <c r="U1697" i="1"/>
  <c r="U1689" i="1"/>
  <c r="U1681" i="1"/>
  <c r="U1673" i="1"/>
  <c r="U1665" i="1"/>
  <c r="U1657" i="1"/>
  <c r="U1649" i="1"/>
  <c r="U1641" i="1"/>
  <c r="U1633" i="1"/>
  <c r="U1625" i="1"/>
  <c r="U1617" i="1"/>
  <c r="U820" i="1"/>
  <c r="U1547" i="1"/>
  <c r="U1539" i="1"/>
  <c r="U1531" i="1"/>
  <c r="U1523" i="1"/>
  <c r="U1515" i="1"/>
  <c r="U1507" i="1"/>
  <c r="U1442" i="1"/>
  <c r="U1434" i="1"/>
  <c r="U1426" i="1"/>
  <c r="U1418" i="1"/>
  <c r="U1410" i="1"/>
  <c r="U1402" i="1"/>
  <c r="U1394" i="1"/>
  <c r="U1386" i="1"/>
  <c r="U1609" i="1"/>
  <c r="U1601" i="1"/>
  <c r="U1499" i="1"/>
  <c r="U1491" i="1"/>
  <c r="U1483" i="1"/>
  <c r="U1475" i="1"/>
  <c r="U1467" i="1"/>
  <c r="U1459" i="1"/>
  <c r="U1451" i="1"/>
  <c r="U1443" i="1"/>
  <c r="U1435" i="1"/>
  <c r="U1427" i="1"/>
  <c r="U1419" i="1"/>
  <c r="U1411" i="1"/>
  <c r="U1403" i="1"/>
  <c r="U1395" i="1"/>
  <c r="U1387" i="1"/>
  <c r="U1379" i="1"/>
  <c r="U1371" i="1"/>
  <c r="U1363" i="1"/>
  <c r="U1355" i="1"/>
  <c r="U1347" i="1"/>
  <c r="U1339" i="1"/>
  <c r="U1331" i="1"/>
  <c r="U1323" i="1"/>
  <c r="U1315" i="1"/>
  <c r="U1307" i="1"/>
  <c r="U1299" i="1"/>
  <c r="U1291" i="1"/>
  <c r="U1283" i="1"/>
  <c r="U1275" i="1"/>
  <c r="U1267" i="1"/>
  <c r="U1259" i="1"/>
  <c r="U1251" i="1"/>
  <c r="U1243" i="1"/>
  <c r="U1235" i="1"/>
  <c r="U1227" i="1"/>
  <c r="U1219" i="1"/>
  <c r="U1211" i="1"/>
  <c r="U1203" i="1"/>
  <c r="U1195" i="1"/>
  <c r="U1187" i="1"/>
  <c r="U1179" i="1"/>
  <c r="U1171" i="1"/>
  <c r="U1163" i="1"/>
  <c r="U1155" i="1"/>
  <c r="U1147" i="1"/>
  <c r="U1139" i="1"/>
  <c r="U1131" i="1"/>
  <c r="U1123" i="1"/>
  <c r="U1115" i="1"/>
  <c r="U1107" i="1"/>
  <c r="U1099" i="1"/>
  <c r="U1091" i="1"/>
  <c r="U1083" i="1"/>
  <c r="U1075" i="1"/>
  <c r="U1067" i="1"/>
  <c r="U1059" i="1"/>
  <c r="U1051" i="1"/>
  <c r="U1043" i="1"/>
  <c r="U1035" i="1"/>
  <c r="U1027" i="1"/>
  <c r="U1019" i="1"/>
  <c r="U1011" i="1"/>
  <c r="U1003" i="1"/>
  <c r="U995" i="1"/>
  <c r="U987" i="1"/>
  <c r="U979" i="1"/>
  <c r="U971" i="1"/>
  <c r="U963" i="1"/>
  <c r="U955" i="1"/>
  <c r="U947" i="1"/>
  <c r="U939" i="1"/>
  <c r="U931" i="1"/>
  <c r="U923" i="1"/>
  <c r="U915" i="1"/>
  <c r="U907" i="1"/>
  <c r="U899" i="1"/>
  <c r="U867" i="1"/>
  <c r="U851" i="1"/>
  <c r="U843" i="1"/>
  <c r="U835" i="1"/>
  <c r="U827" i="1"/>
  <c r="U819" i="1"/>
  <c r="U1378" i="1"/>
  <c r="U1370" i="1"/>
  <c r="U1362" i="1"/>
  <c r="U1354" i="1"/>
  <c r="U1346" i="1"/>
  <c r="U1338" i="1"/>
  <c r="U1330" i="1"/>
  <c r="U1322" i="1"/>
  <c r="U1314" i="1"/>
  <c r="U1306" i="1"/>
  <c r="U1298" i="1"/>
  <c r="U1290" i="1"/>
  <c r="U1282" i="1"/>
  <c r="U1274" i="1"/>
  <c r="U1266" i="1"/>
  <c r="U1258" i="1"/>
  <c r="U1250" i="1"/>
  <c r="U1242" i="1"/>
  <c r="U1234" i="1"/>
  <c r="U1226" i="1"/>
  <c r="U1218" i="1"/>
  <c r="U1210" i="1"/>
  <c r="U1202" i="1"/>
  <c r="U1194" i="1"/>
  <c r="U1186" i="1"/>
  <c r="U1178" i="1"/>
  <c r="U1170" i="1"/>
  <c r="U1162" i="1"/>
  <c r="U1154" i="1"/>
  <c r="U1146" i="1"/>
  <c r="U1138" i="1"/>
  <c r="U1130" i="1"/>
  <c r="U1122" i="1"/>
  <c r="U1114" i="1"/>
  <c r="U1106" i="1"/>
  <c r="U1098" i="1"/>
  <c r="U1090" i="1"/>
  <c r="U1082" i="1"/>
  <c r="U1074" i="1"/>
  <c r="U1066" i="1"/>
  <c r="U1058" i="1"/>
  <c r="U1050" i="1"/>
  <c r="U1042" i="1"/>
  <c r="U1034" i="1"/>
  <c r="U1026" i="1"/>
  <c r="U1018" i="1"/>
  <c r="U1010" i="1"/>
  <c r="U1002" i="1"/>
  <c r="U994" i="1"/>
  <c r="U986" i="1"/>
  <c r="U978" i="1"/>
  <c r="U970" i="1"/>
  <c r="U962" i="1"/>
  <c r="U954" i="1"/>
  <c r="U946" i="1"/>
  <c r="U938" i="1"/>
  <c r="U930" i="1"/>
  <c r="U922" i="1"/>
  <c r="U914" i="1"/>
  <c r="U906" i="1"/>
  <c r="U898" i="1"/>
  <c r="U1593" i="1"/>
  <c r="U1585" i="1"/>
  <c r="U1577" i="1"/>
  <c r="U1569" i="1"/>
  <c r="U1561" i="1"/>
  <c r="U1553" i="1"/>
  <c r="U1545" i="1"/>
  <c r="U1537" i="1"/>
  <c r="U1529" i="1"/>
  <c r="U1521" i="1"/>
  <c r="U1513" i="1"/>
  <c r="U1505" i="1"/>
  <c r="U1497" i="1"/>
  <c r="U1560" i="1"/>
  <c r="U1552" i="1"/>
  <c r="U1544" i="1"/>
  <c r="U1536" i="1"/>
  <c r="U1528" i="1"/>
  <c r="U1520" i="1"/>
  <c r="U1512" i="1"/>
  <c r="U1504" i="1"/>
  <c r="U1496" i="1"/>
  <c r="U1591" i="1"/>
  <c r="U1583" i="1"/>
  <c r="U1575" i="1"/>
  <c r="U1567" i="1"/>
  <c r="U1559" i="1"/>
  <c r="U1551" i="1"/>
  <c r="U1543" i="1"/>
  <c r="U1535" i="1"/>
  <c r="U1527" i="1"/>
  <c r="U1519" i="1"/>
  <c r="U1511" i="1"/>
  <c r="U1503" i="1"/>
  <c r="U1495" i="1"/>
  <c r="U1487" i="1"/>
  <c r="U1479" i="1"/>
  <c r="U1471" i="1"/>
  <c r="U1463" i="1"/>
  <c r="U1455" i="1"/>
  <c r="U1447" i="1"/>
  <c r="U1439" i="1"/>
  <c r="U1431" i="1"/>
  <c r="U1423" i="1"/>
  <c r="U1415" i="1"/>
  <c r="U1407" i="1"/>
  <c r="U1399" i="1"/>
  <c r="U1391" i="1"/>
  <c r="U1383" i="1"/>
  <c r="U1375" i="1"/>
  <c r="U1367" i="1"/>
  <c r="U1359" i="1"/>
  <c r="U1351" i="1"/>
  <c r="U1343" i="1"/>
  <c r="U1335" i="1"/>
  <c r="U1327" i="1"/>
  <c r="U1590" i="1"/>
  <c r="U1582" i="1"/>
  <c r="U1574" i="1"/>
  <c r="U1566" i="1"/>
  <c r="U1558" i="1"/>
  <c r="U1550" i="1"/>
  <c r="U1542" i="1"/>
  <c r="U1534" i="1"/>
  <c r="U1526" i="1"/>
  <c r="U1518" i="1"/>
  <c r="U1510" i="1"/>
  <c r="U1502" i="1"/>
  <c r="U1494" i="1"/>
  <c r="U1486" i="1"/>
  <c r="U1478" i="1"/>
  <c r="U1470" i="1"/>
  <c r="U1462" i="1"/>
  <c r="U1454" i="1"/>
  <c r="U1446" i="1"/>
  <c r="U1438" i="1"/>
  <c r="U1430" i="1"/>
  <c r="U1422" i="1"/>
  <c r="U1414" i="1"/>
  <c r="U1406" i="1"/>
  <c r="U1398" i="1"/>
  <c r="U1390" i="1"/>
  <c r="U1382" i="1"/>
  <c r="U1374" i="1"/>
  <c r="U1366" i="1"/>
  <c r="U1358" i="1"/>
  <c r="U1350" i="1"/>
  <c r="U1342" i="1"/>
  <c r="U1334" i="1"/>
  <c r="U1326" i="1"/>
  <c r="U1318" i="1"/>
  <c r="U1310" i="1"/>
  <c r="U1302" i="1"/>
  <c r="U1294" i="1"/>
  <c r="U1286" i="1"/>
  <c r="U1278" i="1"/>
  <c r="U859" i="1"/>
  <c r="U866" i="1"/>
  <c r="U850" i="1"/>
  <c r="U842" i="1"/>
  <c r="U834" i="1"/>
  <c r="U826" i="1"/>
  <c r="U818" i="1"/>
  <c r="U825" i="1"/>
  <c r="U817" i="1"/>
  <c r="U824" i="1"/>
  <c r="U816" i="1"/>
  <c r="U815" i="1"/>
  <c r="U1270" i="1"/>
  <c r="U1262" i="1"/>
  <c r="U1254" i="1"/>
  <c r="U1246" i="1"/>
  <c r="U1238" i="1"/>
  <c r="U1230" i="1"/>
  <c r="U1489" i="1"/>
  <c r="U1481" i="1"/>
  <c r="U1473" i="1"/>
  <c r="U1465" i="1"/>
  <c r="U1457" i="1"/>
  <c r="U1449" i="1"/>
  <c r="U1441" i="1"/>
  <c r="U1433" i="1"/>
  <c r="U1425" i="1"/>
  <c r="U1417" i="1"/>
  <c r="U1409" i="1"/>
  <c r="U1401" i="1"/>
  <c r="U1393" i="1"/>
  <c r="U1385" i="1"/>
  <c r="U1377" i="1"/>
  <c r="U1369" i="1"/>
  <c r="U1361" i="1"/>
  <c r="U1353" i="1"/>
  <c r="U1345" i="1"/>
  <c r="U1337" i="1"/>
  <c r="U1329" i="1"/>
  <c r="U1321" i="1"/>
  <c r="U1313" i="1"/>
  <c r="U1305" i="1"/>
  <c r="U1297" i="1"/>
  <c r="U1289" i="1"/>
  <c r="U1281" i="1"/>
  <c r="U1273" i="1"/>
  <c r="U1265" i="1"/>
  <c r="U1257" i="1"/>
  <c r="U1249" i="1"/>
  <c r="U1241" i="1"/>
  <c r="U1233" i="1"/>
  <c r="U1225" i="1"/>
  <c r="U1217" i="1"/>
  <c r="U1209" i="1"/>
  <c r="U1201" i="1"/>
  <c r="U1193" i="1"/>
  <c r="U1185" i="1"/>
  <c r="U1177" i="1"/>
  <c r="U1169" i="1"/>
  <c r="U1161" i="1"/>
  <c r="U1153" i="1"/>
  <c r="U1145" i="1"/>
  <c r="U1137" i="1"/>
  <c r="U1129" i="1"/>
  <c r="U1121" i="1"/>
  <c r="U1113" i="1"/>
  <c r="U1105" i="1"/>
  <c r="U1097" i="1"/>
  <c r="U1089" i="1"/>
  <c r="U1081" i="1"/>
  <c r="U1073" i="1"/>
  <c r="U1065" i="1"/>
  <c r="U1057" i="1"/>
  <c r="U1049" i="1"/>
  <c r="U1041" i="1"/>
  <c r="U1033" i="1"/>
  <c r="U1025" i="1"/>
  <c r="U1017" i="1"/>
  <c r="U1009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73" i="1"/>
  <c r="U865" i="1"/>
  <c r="U857" i="1"/>
  <c r="U849" i="1"/>
  <c r="U841" i="1"/>
  <c r="U833" i="1"/>
  <c r="U1488" i="1"/>
  <c r="U1480" i="1"/>
  <c r="U1472" i="1"/>
  <c r="U1464" i="1"/>
  <c r="U1456" i="1"/>
  <c r="U1448" i="1"/>
  <c r="U1440" i="1"/>
  <c r="U1432" i="1"/>
  <c r="U1424" i="1"/>
  <c r="U1416" i="1"/>
  <c r="U1408" i="1"/>
  <c r="U1400" i="1"/>
  <c r="U1392" i="1"/>
  <c r="U1384" i="1"/>
  <c r="U1376" i="1"/>
  <c r="U1368" i="1"/>
  <c r="U1360" i="1"/>
  <c r="U1352" i="1"/>
  <c r="U1344" i="1"/>
  <c r="U1336" i="1"/>
  <c r="U1328" i="1"/>
  <c r="U1320" i="1"/>
  <c r="U1312" i="1"/>
  <c r="U1304" i="1"/>
  <c r="U1296" i="1"/>
  <c r="U1288" i="1"/>
  <c r="U1280" i="1"/>
  <c r="U1272" i="1"/>
  <c r="U1264" i="1"/>
  <c r="U1256" i="1"/>
  <c r="U1248" i="1"/>
  <c r="U1240" i="1"/>
  <c r="U1232" i="1"/>
  <c r="U1224" i="1"/>
  <c r="U1216" i="1"/>
  <c r="U1208" i="1"/>
  <c r="U1200" i="1"/>
  <c r="U1192" i="1"/>
  <c r="U1184" i="1"/>
  <c r="U1176" i="1"/>
  <c r="U1168" i="1"/>
  <c r="U1160" i="1"/>
  <c r="U1152" i="1"/>
  <c r="U1144" i="1"/>
  <c r="U1136" i="1"/>
  <c r="U1128" i="1"/>
  <c r="U1120" i="1"/>
  <c r="U1112" i="1"/>
  <c r="U1104" i="1"/>
  <c r="U1096" i="1"/>
  <c r="U1088" i="1"/>
  <c r="U1080" i="1"/>
  <c r="U1072" i="1"/>
  <c r="U1064" i="1"/>
  <c r="U1056" i="1"/>
  <c r="U1048" i="1"/>
  <c r="U1040" i="1"/>
  <c r="U1032" i="1"/>
  <c r="U1024" i="1"/>
  <c r="U1016" i="1"/>
  <c r="U1008" i="1"/>
  <c r="U1000" i="1"/>
  <c r="U992" i="1"/>
  <c r="U984" i="1"/>
  <c r="U976" i="1"/>
  <c r="U968" i="1"/>
  <c r="U960" i="1"/>
  <c r="U952" i="1"/>
  <c r="U944" i="1"/>
  <c r="U936" i="1"/>
  <c r="U928" i="1"/>
  <c r="U920" i="1"/>
  <c r="U912" i="1"/>
  <c r="U904" i="1"/>
  <c r="U872" i="1"/>
  <c r="U864" i="1"/>
  <c r="U856" i="1"/>
  <c r="U848" i="1"/>
  <c r="U840" i="1"/>
  <c r="U832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71" i="1"/>
  <c r="U863" i="1"/>
  <c r="U855" i="1"/>
  <c r="U847" i="1"/>
  <c r="U839" i="1"/>
  <c r="U831" i="1"/>
  <c r="U1222" i="1"/>
  <c r="U1214" i="1"/>
  <c r="U1206" i="1"/>
  <c r="U1198" i="1"/>
  <c r="U1190" i="1"/>
  <c r="U1182" i="1"/>
  <c r="U1174" i="1"/>
  <c r="U1166" i="1"/>
  <c r="U1158" i="1"/>
  <c r="U1150" i="1"/>
  <c r="U1142" i="1"/>
  <c r="U1134" i="1"/>
  <c r="U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70" i="1"/>
  <c r="U862" i="1"/>
  <c r="U854" i="1"/>
  <c r="U846" i="1"/>
  <c r="U838" i="1"/>
  <c r="U830" i="1"/>
  <c r="U1381" i="1"/>
  <c r="U1373" i="1"/>
  <c r="U1365" i="1"/>
  <c r="U1357" i="1"/>
  <c r="U1349" i="1"/>
  <c r="U1341" i="1"/>
  <c r="U1333" i="1"/>
  <c r="U1325" i="1"/>
  <c r="U1317" i="1"/>
  <c r="U1309" i="1"/>
  <c r="U1301" i="1"/>
  <c r="U1293" i="1"/>
  <c r="U1285" i="1"/>
  <c r="U1277" i="1"/>
  <c r="U1269" i="1"/>
  <c r="U1261" i="1"/>
  <c r="U1253" i="1"/>
  <c r="U1245" i="1"/>
  <c r="U1237" i="1"/>
  <c r="U1229" i="1"/>
  <c r="U1221" i="1"/>
  <c r="U1213" i="1"/>
  <c r="U1205" i="1"/>
  <c r="U1197" i="1"/>
  <c r="U1189" i="1"/>
  <c r="U1181" i="1"/>
  <c r="U1173" i="1"/>
  <c r="U1165" i="1"/>
  <c r="U1157" i="1"/>
  <c r="U1149" i="1"/>
  <c r="U1141" i="1"/>
  <c r="U1133" i="1"/>
  <c r="U1125" i="1"/>
  <c r="U1117" i="1"/>
  <c r="U1109" i="1"/>
  <c r="U1101" i="1"/>
  <c r="U1093" i="1"/>
  <c r="U1085" i="1"/>
  <c r="U1077" i="1"/>
  <c r="U1069" i="1"/>
  <c r="U1061" i="1"/>
  <c r="U1053" i="1"/>
  <c r="U1045" i="1"/>
  <c r="U1037" i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61" i="1"/>
  <c r="U853" i="1"/>
  <c r="U845" i="1"/>
  <c r="U837" i="1"/>
  <c r="U829" i="1"/>
  <c r="U1364" i="1"/>
  <c r="U1356" i="1"/>
  <c r="U1348" i="1"/>
  <c r="U1340" i="1"/>
  <c r="U1332" i="1"/>
  <c r="U1324" i="1"/>
  <c r="U1316" i="1"/>
  <c r="U1308" i="1"/>
  <c r="U1300" i="1"/>
  <c r="U1292" i="1"/>
  <c r="U1284" i="1"/>
  <c r="U1276" i="1"/>
  <c r="U1268" i="1"/>
  <c r="U1260" i="1"/>
  <c r="U1252" i="1"/>
  <c r="U1244" i="1"/>
  <c r="U1236" i="1"/>
  <c r="U1228" i="1"/>
  <c r="U1220" i="1"/>
  <c r="U1212" i="1"/>
  <c r="U1204" i="1"/>
  <c r="U1196" i="1"/>
  <c r="U1188" i="1"/>
  <c r="U1180" i="1"/>
  <c r="U1172" i="1"/>
  <c r="U1164" i="1"/>
  <c r="U1156" i="1"/>
  <c r="U1148" i="1"/>
  <c r="U1140" i="1"/>
  <c r="U1132" i="1"/>
  <c r="U1124" i="1"/>
  <c r="U1116" i="1"/>
  <c r="U1108" i="1"/>
  <c r="U1100" i="1"/>
  <c r="U1092" i="1"/>
  <c r="U1084" i="1"/>
  <c r="U1076" i="1"/>
  <c r="U1068" i="1"/>
  <c r="U1060" i="1"/>
  <c r="U1052" i="1"/>
  <c r="U1044" i="1"/>
  <c r="U1036" i="1"/>
  <c r="U1028" i="1"/>
  <c r="U1020" i="1"/>
  <c r="U1012" i="1"/>
  <c r="U1004" i="1"/>
  <c r="U996" i="1"/>
  <c r="U988" i="1"/>
  <c r="U980" i="1"/>
  <c r="U972" i="1"/>
  <c r="U964" i="1"/>
  <c r="U956" i="1"/>
  <c r="U948" i="1"/>
  <c r="U940" i="1"/>
  <c r="U932" i="1"/>
  <c r="U924" i="1"/>
  <c r="U916" i="1"/>
  <c r="U908" i="1"/>
  <c r="U900" i="1"/>
  <c r="U868" i="1"/>
  <c r="U860" i="1"/>
  <c r="U852" i="1"/>
  <c r="U844" i="1"/>
  <c r="U836" i="1"/>
  <c r="U828" i="1"/>
  <c r="F71" i="6"/>
  <c r="F228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U85" i="1" l="1"/>
  <c r="U80" i="1"/>
  <c r="S82" i="1" l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40" i="1"/>
  <c r="S639" i="1"/>
  <c r="S637" i="1"/>
  <c r="S638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80" i="1"/>
  <c r="S81" i="1"/>
  <c r="U81" i="1" s="1"/>
  <c r="U807" i="1" l="1"/>
  <c r="U803" i="1"/>
  <c r="U799" i="1"/>
  <c r="U795" i="1"/>
  <c r="U785" i="1"/>
  <c r="U777" i="1"/>
  <c r="U769" i="1"/>
  <c r="U761" i="1"/>
  <c r="U753" i="1"/>
  <c r="U745" i="1"/>
  <c r="U802" i="1"/>
  <c r="U776" i="1"/>
  <c r="U760" i="1"/>
  <c r="U736" i="1"/>
  <c r="U720" i="1"/>
  <c r="U729" i="1"/>
  <c r="U811" i="1"/>
  <c r="U768" i="1"/>
  <c r="U752" i="1"/>
  <c r="U728" i="1"/>
  <c r="U712" i="1"/>
  <c r="U737" i="1"/>
  <c r="U721" i="1"/>
  <c r="U806" i="1"/>
  <c r="U784" i="1"/>
  <c r="U744" i="1"/>
  <c r="U713" i="1"/>
  <c r="U791" i="1"/>
  <c r="U783" i="1"/>
  <c r="U775" i="1"/>
  <c r="U767" i="1"/>
  <c r="U759" i="1"/>
  <c r="U751" i="1"/>
  <c r="U743" i="1"/>
  <c r="U735" i="1"/>
  <c r="U727" i="1"/>
  <c r="U719" i="1"/>
  <c r="U711" i="1"/>
  <c r="U813" i="1"/>
  <c r="U798" i="1"/>
  <c r="U794" i="1"/>
  <c r="U790" i="1"/>
  <c r="U782" i="1"/>
  <c r="U774" i="1"/>
  <c r="U766" i="1"/>
  <c r="U758" i="1"/>
  <c r="U750" i="1"/>
  <c r="U742" i="1"/>
  <c r="U734" i="1"/>
  <c r="U726" i="1"/>
  <c r="U718" i="1"/>
  <c r="U710" i="1"/>
  <c r="U805" i="1"/>
  <c r="U801" i="1"/>
  <c r="U797" i="1"/>
  <c r="U793" i="1"/>
  <c r="U789" i="1"/>
  <c r="U781" i="1"/>
  <c r="U773" i="1"/>
  <c r="U765" i="1"/>
  <c r="U757" i="1"/>
  <c r="U749" i="1"/>
  <c r="U741" i="1"/>
  <c r="U733" i="1"/>
  <c r="U725" i="1"/>
  <c r="U717" i="1"/>
  <c r="U709" i="1"/>
  <c r="U810" i="1"/>
  <c r="U804" i="1"/>
  <c r="U796" i="1"/>
  <c r="U788" i="1"/>
  <c r="U780" i="1"/>
  <c r="U772" i="1"/>
  <c r="U764" i="1"/>
  <c r="U756" i="1"/>
  <c r="U748" i="1"/>
  <c r="U740" i="1"/>
  <c r="U732" i="1"/>
  <c r="U724" i="1"/>
  <c r="U716" i="1"/>
  <c r="U812" i="1"/>
  <c r="U809" i="1"/>
  <c r="U787" i="1"/>
  <c r="U779" i="1"/>
  <c r="U771" i="1"/>
  <c r="U763" i="1"/>
  <c r="U755" i="1"/>
  <c r="U747" i="1"/>
  <c r="U739" i="1"/>
  <c r="U731" i="1"/>
  <c r="U723" i="1"/>
  <c r="U715" i="1"/>
  <c r="U814" i="1"/>
  <c r="U808" i="1"/>
  <c r="U800" i="1"/>
  <c r="U792" i="1"/>
  <c r="U786" i="1"/>
  <c r="U778" i="1"/>
  <c r="U770" i="1"/>
  <c r="U762" i="1"/>
  <c r="U754" i="1"/>
  <c r="U746" i="1"/>
  <c r="U738" i="1"/>
  <c r="U730" i="1"/>
  <c r="U722" i="1"/>
  <c r="U714" i="1"/>
  <c r="U707" i="1"/>
  <c r="U702" i="1"/>
  <c r="U691" i="1"/>
  <c r="U705" i="1"/>
  <c r="U701" i="1"/>
  <c r="U700" i="1"/>
  <c r="U697" i="1"/>
  <c r="U704" i="1"/>
  <c r="U703" i="1"/>
  <c r="U708" i="1"/>
  <c r="U706" i="1"/>
  <c r="U696" i="1"/>
  <c r="U695" i="1"/>
  <c r="U694" i="1"/>
  <c r="U693" i="1"/>
  <c r="U692" i="1"/>
  <c r="U699" i="1"/>
  <c r="U698" i="1"/>
  <c r="U687" i="1"/>
  <c r="U679" i="1"/>
  <c r="U671" i="1"/>
  <c r="U689" i="1"/>
  <c r="U681" i="1"/>
  <c r="U673" i="1"/>
  <c r="U688" i="1"/>
  <c r="U680" i="1"/>
  <c r="U672" i="1"/>
  <c r="U686" i="1"/>
  <c r="U678" i="1"/>
  <c r="U670" i="1"/>
  <c r="U685" i="1"/>
  <c r="U677" i="1"/>
  <c r="U684" i="1"/>
  <c r="U676" i="1"/>
  <c r="U683" i="1"/>
  <c r="U675" i="1"/>
  <c r="U690" i="1"/>
  <c r="U682" i="1"/>
  <c r="U674" i="1"/>
  <c r="U668" i="1"/>
  <c r="U669" i="1"/>
  <c r="U137" i="1"/>
  <c r="U641" i="1"/>
  <c r="U665" i="1"/>
  <c r="U657" i="1"/>
  <c r="U649" i="1"/>
  <c r="U654" i="1"/>
  <c r="U639" i="1"/>
  <c r="U664" i="1"/>
  <c r="U656" i="1"/>
  <c r="U648" i="1"/>
  <c r="U638" i="1"/>
  <c r="U663" i="1"/>
  <c r="U655" i="1"/>
  <c r="U647" i="1"/>
  <c r="U637" i="1"/>
  <c r="U662" i="1"/>
  <c r="U646" i="1"/>
  <c r="U661" i="1"/>
  <c r="U653" i="1"/>
  <c r="U645" i="1"/>
  <c r="U640" i="1"/>
  <c r="U660" i="1"/>
  <c r="U652" i="1"/>
  <c r="U644" i="1"/>
  <c r="U636" i="1"/>
  <c r="U667" i="1"/>
  <c r="U659" i="1"/>
  <c r="U651" i="1"/>
  <c r="U643" i="1"/>
  <c r="U666" i="1"/>
  <c r="U658" i="1"/>
  <c r="U650" i="1"/>
  <c r="U642" i="1"/>
  <c r="U417" i="1"/>
  <c r="U390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397" i="1"/>
  <c r="U187" i="1"/>
  <c r="U465" i="1"/>
  <c r="U457" i="1"/>
  <c r="U449" i="1"/>
  <c r="U441" i="1"/>
  <c r="U433" i="1"/>
  <c r="U425" i="1"/>
  <c r="U409" i="1"/>
  <c r="U393" i="1"/>
  <c r="U385" i="1"/>
  <c r="U377" i="1"/>
  <c r="U369" i="1"/>
  <c r="U361" i="1"/>
  <c r="U353" i="1"/>
  <c r="U345" i="1"/>
  <c r="U329" i="1"/>
  <c r="U424" i="1"/>
  <c r="U423" i="1"/>
  <c r="U422" i="1"/>
  <c r="U414" i="1"/>
  <c r="U350" i="1"/>
  <c r="U421" i="1"/>
  <c r="U420" i="1"/>
  <c r="U419" i="1"/>
  <c r="U426" i="1"/>
  <c r="U418" i="1"/>
  <c r="U628" i="1"/>
  <c r="U620" i="1"/>
  <c r="U612" i="1"/>
  <c r="U604" i="1"/>
  <c r="U596" i="1"/>
  <c r="U588" i="1"/>
  <c r="U401" i="1"/>
  <c r="U416" i="1"/>
  <c r="U408" i="1"/>
  <c r="U400" i="1"/>
  <c r="U415" i="1"/>
  <c r="U407" i="1"/>
  <c r="U399" i="1"/>
  <c r="U406" i="1"/>
  <c r="U398" i="1"/>
  <c r="U413" i="1"/>
  <c r="U405" i="1"/>
  <c r="U580" i="1"/>
  <c r="U572" i="1"/>
  <c r="U564" i="1"/>
  <c r="U412" i="1"/>
  <c r="U404" i="1"/>
  <c r="U396" i="1"/>
  <c r="U411" i="1"/>
  <c r="U403" i="1"/>
  <c r="U395" i="1"/>
  <c r="U410" i="1"/>
  <c r="U402" i="1"/>
  <c r="U394" i="1"/>
  <c r="U337" i="1"/>
  <c r="U321" i="1"/>
  <c r="U313" i="1"/>
  <c r="U556" i="1"/>
  <c r="U548" i="1"/>
  <c r="U540" i="1"/>
  <c r="U532" i="1"/>
  <c r="U524" i="1"/>
  <c r="U516" i="1"/>
  <c r="U508" i="1"/>
  <c r="U500" i="1"/>
  <c r="U492" i="1"/>
  <c r="U484" i="1"/>
  <c r="U476" i="1"/>
  <c r="U468" i="1"/>
  <c r="U460" i="1"/>
  <c r="U452" i="1"/>
  <c r="U444" i="1"/>
  <c r="U436" i="1"/>
  <c r="U428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6" i="1"/>
  <c r="U488" i="1"/>
  <c r="U480" i="1"/>
  <c r="U472" i="1"/>
  <c r="U464" i="1"/>
  <c r="U456" i="1"/>
  <c r="U448" i="1"/>
  <c r="U440" i="1"/>
  <c r="U432" i="1"/>
  <c r="U392" i="1"/>
  <c r="U384" i="1"/>
  <c r="U376" i="1"/>
  <c r="U368" i="1"/>
  <c r="U360" i="1"/>
  <c r="U352" i="1"/>
  <c r="U344" i="1"/>
  <c r="U336" i="1"/>
  <c r="U328" i="1"/>
  <c r="U320" i="1"/>
  <c r="U312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391" i="1"/>
  <c r="U383" i="1"/>
  <c r="U375" i="1"/>
  <c r="U367" i="1"/>
  <c r="U359" i="1"/>
  <c r="U351" i="1"/>
  <c r="U343" i="1"/>
  <c r="U335" i="1"/>
  <c r="U327" i="1"/>
  <c r="U319" i="1"/>
  <c r="U311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382" i="1"/>
  <c r="U374" i="1"/>
  <c r="U366" i="1"/>
  <c r="U358" i="1"/>
  <c r="U342" i="1"/>
  <c r="U334" i="1"/>
  <c r="U326" i="1"/>
  <c r="U318" i="1"/>
  <c r="U310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389" i="1"/>
  <c r="U381" i="1"/>
  <c r="U373" i="1"/>
  <c r="U365" i="1"/>
  <c r="U357" i="1"/>
  <c r="U349" i="1"/>
  <c r="U341" i="1"/>
  <c r="U333" i="1"/>
  <c r="U325" i="1"/>
  <c r="U317" i="1"/>
  <c r="U309" i="1"/>
  <c r="U388" i="1"/>
  <c r="U380" i="1"/>
  <c r="U372" i="1"/>
  <c r="U364" i="1"/>
  <c r="U356" i="1"/>
  <c r="U348" i="1"/>
  <c r="U340" i="1"/>
  <c r="U332" i="1"/>
  <c r="U324" i="1"/>
  <c r="U316" i="1"/>
  <c r="U308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387" i="1"/>
  <c r="U379" i="1"/>
  <c r="U371" i="1"/>
  <c r="U363" i="1"/>
  <c r="U355" i="1"/>
  <c r="U347" i="1"/>
  <c r="U339" i="1"/>
  <c r="U331" i="1"/>
  <c r="U323" i="1"/>
  <c r="U315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U490" i="1"/>
  <c r="U482" i="1"/>
  <c r="U474" i="1"/>
  <c r="U466" i="1"/>
  <c r="U458" i="1"/>
  <c r="U450" i="1"/>
  <c r="U442" i="1"/>
  <c r="U434" i="1"/>
  <c r="U386" i="1"/>
  <c r="U378" i="1"/>
  <c r="U370" i="1"/>
  <c r="U362" i="1"/>
  <c r="U354" i="1"/>
  <c r="U346" i="1"/>
  <c r="U338" i="1"/>
  <c r="U330" i="1"/>
  <c r="U322" i="1"/>
  <c r="U314" i="1"/>
  <c r="U179" i="1"/>
  <c r="U231" i="1"/>
  <c r="U223" i="1"/>
  <c r="U240" i="1"/>
  <c r="U232" i="1"/>
  <c r="U224" i="1"/>
  <c r="U189" i="1"/>
  <c r="U181" i="1"/>
  <c r="U237" i="1"/>
  <c r="U241" i="1"/>
  <c r="U233" i="1"/>
  <c r="U225" i="1"/>
  <c r="U239" i="1"/>
  <c r="U238" i="1"/>
  <c r="U230" i="1"/>
  <c r="U222" i="1"/>
  <c r="U229" i="1"/>
  <c r="U221" i="1"/>
  <c r="U236" i="1"/>
  <c r="U228" i="1"/>
  <c r="U243" i="1"/>
  <c r="U235" i="1"/>
  <c r="U227" i="1"/>
  <c r="U242" i="1"/>
  <c r="U234" i="1"/>
  <c r="U226" i="1"/>
  <c r="U304" i="1"/>
  <c r="U296" i="1"/>
  <c r="U288" i="1"/>
  <c r="U280" i="1"/>
  <c r="U272" i="1"/>
  <c r="U264" i="1"/>
  <c r="U256" i="1"/>
  <c r="U248" i="1"/>
  <c r="U216" i="1"/>
  <c r="U208" i="1"/>
  <c r="U200" i="1"/>
  <c r="U192" i="1"/>
  <c r="U305" i="1"/>
  <c r="U297" i="1"/>
  <c r="U289" i="1"/>
  <c r="U281" i="1"/>
  <c r="U273" i="1"/>
  <c r="U265" i="1"/>
  <c r="U257" i="1"/>
  <c r="U249" i="1"/>
  <c r="U217" i="1"/>
  <c r="U209" i="1"/>
  <c r="U201" i="1"/>
  <c r="U193" i="1"/>
  <c r="U303" i="1"/>
  <c r="U295" i="1"/>
  <c r="U287" i="1"/>
  <c r="U279" i="1"/>
  <c r="U271" i="1"/>
  <c r="U263" i="1"/>
  <c r="U255" i="1"/>
  <c r="U247" i="1"/>
  <c r="U215" i="1"/>
  <c r="U207" i="1"/>
  <c r="U199" i="1"/>
  <c r="U191" i="1"/>
  <c r="U302" i="1"/>
  <c r="U294" i="1"/>
  <c r="U286" i="1"/>
  <c r="U278" i="1"/>
  <c r="U270" i="1"/>
  <c r="U262" i="1"/>
  <c r="U254" i="1"/>
  <c r="U246" i="1"/>
  <c r="U214" i="1"/>
  <c r="U206" i="1"/>
  <c r="U198" i="1"/>
  <c r="U190" i="1"/>
  <c r="U301" i="1"/>
  <c r="U293" i="1"/>
  <c r="U285" i="1"/>
  <c r="U277" i="1"/>
  <c r="U269" i="1"/>
  <c r="U261" i="1"/>
  <c r="U253" i="1"/>
  <c r="U245" i="1"/>
  <c r="U213" i="1"/>
  <c r="U205" i="1"/>
  <c r="U197" i="1"/>
  <c r="U300" i="1"/>
  <c r="U292" i="1"/>
  <c r="U284" i="1"/>
  <c r="U276" i="1"/>
  <c r="U268" i="1"/>
  <c r="U260" i="1"/>
  <c r="U252" i="1"/>
  <c r="U244" i="1"/>
  <c r="U220" i="1"/>
  <c r="U212" i="1"/>
  <c r="U204" i="1"/>
  <c r="U196" i="1"/>
  <c r="U307" i="1"/>
  <c r="U299" i="1"/>
  <c r="U291" i="1"/>
  <c r="U283" i="1"/>
  <c r="U275" i="1"/>
  <c r="U267" i="1"/>
  <c r="U259" i="1"/>
  <c r="U251" i="1"/>
  <c r="U219" i="1"/>
  <c r="U211" i="1"/>
  <c r="U203" i="1"/>
  <c r="U195" i="1"/>
  <c r="U306" i="1"/>
  <c r="U298" i="1"/>
  <c r="U290" i="1"/>
  <c r="U282" i="1"/>
  <c r="U274" i="1"/>
  <c r="U266" i="1"/>
  <c r="U258" i="1"/>
  <c r="U250" i="1"/>
  <c r="U218" i="1"/>
  <c r="U210" i="1"/>
  <c r="U202" i="1"/>
  <c r="U194" i="1"/>
  <c r="U182" i="1"/>
  <c r="U150" i="1"/>
  <c r="U157" i="1"/>
  <c r="U184" i="1"/>
  <c r="U183" i="1"/>
  <c r="U173" i="1"/>
  <c r="U186" i="1"/>
  <c r="U178" i="1"/>
  <c r="U185" i="1"/>
  <c r="U188" i="1"/>
  <c r="U174" i="1"/>
  <c r="U177" i="1"/>
  <c r="U169" i="1"/>
  <c r="U166" i="1"/>
  <c r="U180" i="1"/>
  <c r="U172" i="1"/>
  <c r="U171" i="1"/>
  <c r="U170" i="1"/>
  <c r="U176" i="1"/>
  <c r="U168" i="1"/>
  <c r="U175" i="1"/>
  <c r="U167" i="1"/>
  <c r="U144" i="1"/>
  <c r="U161" i="1"/>
  <c r="U153" i="1"/>
  <c r="U156" i="1"/>
  <c r="U163" i="1"/>
  <c r="U164" i="1"/>
  <c r="U165" i="1"/>
  <c r="U162" i="1"/>
  <c r="U160" i="1"/>
  <c r="U159" i="1"/>
  <c r="U158" i="1"/>
  <c r="U152" i="1"/>
  <c r="U155" i="1"/>
  <c r="U151" i="1"/>
  <c r="U154" i="1"/>
  <c r="U142" i="1"/>
  <c r="U145" i="1"/>
  <c r="U143" i="1"/>
  <c r="U149" i="1"/>
  <c r="U141" i="1"/>
  <c r="U148" i="1"/>
  <c r="U140" i="1"/>
  <c r="U147" i="1"/>
  <c r="U139" i="1"/>
  <c r="U146" i="1"/>
  <c r="U138" i="1"/>
  <c r="U118" i="1"/>
  <c r="U129" i="1"/>
  <c r="U113" i="1"/>
  <c r="U124" i="1"/>
  <c r="U116" i="1"/>
  <c r="U108" i="1"/>
  <c r="U132" i="1"/>
  <c r="U134" i="1"/>
  <c r="U136" i="1"/>
  <c r="U128" i="1"/>
  <c r="U135" i="1"/>
  <c r="U127" i="1"/>
  <c r="U126" i="1"/>
  <c r="U133" i="1"/>
  <c r="U125" i="1"/>
  <c r="U131" i="1"/>
  <c r="U123" i="1"/>
  <c r="U130" i="1"/>
  <c r="U120" i="1"/>
  <c r="U121" i="1"/>
  <c r="U119" i="1"/>
  <c r="U117" i="1"/>
  <c r="U115" i="1"/>
  <c r="U122" i="1"/>
  <c r="U114" i="1"/>
  <c r="U105" i="1"/>
  <c r="U112" i="1"/>
  <c r="U104" i="1"/>
  <c r="U111" i="1"/>
  <c r="U103" i="1"/>
  <c r="U110" i="1"/>
  <c r="U109" i="1"/>
  <c r="U107" i="1"/>
  <c r="U106" i="1"/>
  <c r="U101" i="1"/>
  <c r="U102" i="1"/>
  <c r="U100" i="1"/>
  <c r="U98" i="1"/>
  <c r="U99" i="1"/>
  <c r="U90" i="1"/>
  <c r="U97" i="1"/>
  <c r="U89" i="1"/>
  <c r="U92" i="1"/>
  <c r="U93" i="1"/>
  <c r="U91" i="1"/>
  <c r="U88" i="1"/>
  <c r="U95" i="1"/>
  <c r="U94" i="1"/>
  <c r="U96" i="1"/>
  <c r="U87" i="1"/>
  <c r="U84" i="1"/>
  <c r="U86" i="1"/>
  <c r="U83" i="1"/>
  <c r="U82" i="1"/>
  <c r="S74" i="1"/>
  <c r="S75" i="1"/>
  <c r="S76" i="1"/>
  <c r="S77" i="1"/>
  <c r="S78" i="1"/>
  <c r="S79" i="1"/>
  <c r="U77" i="1" l="1"/>
  <c r="V77" i="1" s="1"/>
  <c r="W77" i="1" s="1"/>
  <c r="V2121" i="1"/>
  <c r="W2121" i="1" s="1"/>
  <c r="V208" i="1"/>
  <c r="W208" i="1" s="1"/>
  <c r="V384" i="1"/>
  <c r="W384" i="1" s="1"/>
  <c r="V856" i="1"/>
  <c r="W856" i="1" s="1"/>
  <c r="V1368" i="1"/>
  <c r="W1368" i="1" s="1"/>
  <c r="V1664" i="1"/>
  <c r="W1664" i="1" s="1"/>
  <c r="V1097" i="1"/>
  <c r="W1097" i="1" s="1"/>
  <c r="V1833" i="1"/>
  <c r="W1833" i="1" s="1"/>
  <c r="V469" i="1"/>
  <c r="W469" i="1" s="1"/>
  <c r="V801" i="1"/>
  <c r="W801" i="1" s="1"/>
  <c r="V1248" i="1"/>
  <c r="W1248" i="1" s="1"/>
  <c r="V398" i="1"/>
  <c r="W398" i="1" s="1"/>
  <c r="V750" i="1"/>
  <c r="V1249" i="1"/>
  <c r="W1249" i="1" s="1"/>
  <c r="V144" i="1"/>
  <c r="W144" i="1" s="1"/>
  <c r="V224" i="1"/>
  <c r="W224" i="1" s="1"/>
  <c r="V320" i="1"/>
  <c r="W320" i="1" s="1"/>
  <c r="V397" i="1"/>
  <c r="W397" i="1" s="1"/>
  <c r="V477" i="1"/>
  <c r="W477" i="1" s="1"/>
  <c r="V573" i="1"/>
  <c r="W573" i="1" s="1"/>
  <c r="V653" i="1"/>
  <c r="W653" i="1" s="1"/>
  <c r="V733" i="1"/>
  <c r="V805" i="1"/>
  <c r="W805" i="1" s="1"/>
  <c r="V872" i="1"/>
  <c r="W872" i="1" s="1"/>
  <c r="V952" i="1"/>
  <c r="W952" i="1" s="1"/>
  <c r="V1048" i="1"/>
  <c r="W1048" i="1" s="1"/>
  <c r="V1128" i="1"/>
  <c r="W1128" i="1" s="1"/>
  <c r="V1256" i="1"/>
  <c r="W1256" i="1" s="1"/>
  <c r="V1384" i="1"/>
  <c r="W1384" i="1" s="1"/>
  <c r="V1512" i="1"/>
  <c r="W1512" i="1" s="1"/>
  <c r="V1640" i="1"/>
  <c r="W1640" i="1" s="1"/>
  <c r="V249" i="1"/>
  <c r="V406" i="1"/>
  <c r="W406" i="1" s="1"/>
  <c r="V646" i="1"/>
  <c r="W646" i="1" s="1"/>
  <c r="V1720" i="1"/>
  <c r="W1720" i="1" s="1"/>
  <c r="V1864" i="1"/>
  <c r="W1864" i="1" s="1"/>
  <c r="V766" i="1"/>
  <c r="V953" i="1"/>
  <c r="W953" i="1" s="1"/>
  <c r="V1121" i="1"/>
  <c r="W1121" i="1" s="1"/>
  <c r="V1984" i="1"/>
  <c r="W1984" i="1" s="1"/>
  <c r="V2168" i="1"/>
  <c r="W2168" i="1" s="1"/>
  <c r="V1305" i="1"/>
  <c r="W1305" i="1" s="1"/>
  <c r="V1521" i="1"/>
  <c r="W1521" i="1" s="1"/>
  <c r="V1705" i="1"/>
  <c r="W1705" i="1" s="1"/>
  <c r="V1849" i="1"/>
  <c r="W1849" i="1" s="1"/>
  <c r="V2065" i="1"/>
  <c r="W2065" i="1" s="1"/>
  <c r="V128" i="1"/>
  <c r="W128" i="1" s="1"/>
  <c r="V640" i="1"/>
  <c r="V1496" i="1"/>
  <c r="W1496" i="1" s="1"/>
  <c r="V565" i="1"/>
  <c r="W565" i="1" s="1"/>
  <c r="V1040" i="1"/>
  <c r="W1040" i="1" s="1"/>
  <c r="V1632" i="1"/>
  <c r="W1632" i="1" s="1"/>
  <c r="V1337" i="1"/>
  <c r="W1337" i="1" s="1"/>
  <c r="V1841" i="1"/>
  <c r="W1841" i="1" s="1"/>
  <c r="V152" i="1"/>
  <c r="V248" i="1"/>
  <c r="V328" i="1"/>
  <c r="W328" i="1" s="1"/>
  <c r="V405" i="1"/>
  <c r="W405" i="1" s="1"/>
  <c r="V501" i="1"/>
  <c r="W501" i="1" s="1"/>
  <c r="V581" i="1"/>
  <c r="W581" i="1" s="1"/>
  <c r="V661" i="1"/>
  <c r="W661" i="1" s="1"/>
  <c r="V757" i="1"/>
  <c r="V880" i="1"/>
  <c r="W880" i="1" s="1"/>
  <c r="V976" i="1"/>
  <c r="W976" i="1" s="1"/>
  <c r="V1056" i="1"/>
  <c r="W1056" i="1" s="1"/>
  <c r="V1168" i="1"/>
  <c r="W1168" i="1" s="1"/>
  <c r="V1296" i="1"/>
  <c r="W1296" i="1" s="1"/>
  <c r="V1424" i="1"/>
  <c r="W1424" i="1" s="1"/>
  <c r="V1552" i="1"/>
  <c r="W1552" i="1" s="1"/>
  <c r="V129" i="1"/>
  <c r="F215" i="6" s="1"/>
  <c r="V289" i="1"/>
  <c r="V462" i="1"/>
  <c r="W462" i="1" s="1"/>
  <c r="V654" i="1"/>
  <c r="W654" i="1" s="1"/>
  <c r="V1728" i="1"/>
  <c r="W1728" i="1" s="1"/>
  <c r="V1912" i="1"/>
  <c r="W1912" i="1" s="1"/>
  <c r="V794" i="1"/>
  <c r="W794" i="1" s="1"/>
  <c r="V961" i="1"/>
  <c r="W961" i="1" s="1"/>
  <c r="V1177" i="1"/>
  <c r="W1177" i="1" s="1"/>
  <c r="V1992" i="1"/>
  <c r="W1992" i="1" s="1"/>
  <c r="V2176" i="1"/>
  <c r="W2176" i="1" s="1"/>
  <c r="V1385" i="1"/>
  <c r="W1385" i="1" s="1"/>
  <c r="V1529" i="1"/>
  <c r="W1529" i="1" s="1"/>
  <c r="V1713" i="1"/>
  <c r="W1713" i="1" s="1"/>
  <c r="V1905" i="1"/>
  <c r="W1905" i="1" s="1"/>
  <c r="V2089" i="1"/>
  <c r="W2089" i="1" s="1"/>
  <c r="V461" i="1"/>
  <c r="W461" i="1" s="1"/>
  <c r="V936" i="1"/>
  <c r="W936" i="1" s="1"/>
  <c r="V1624" i="1"/>
  <c r="W1624" i="1" s="1"/>
  <c r="V1848" i="1"/>
  <c r="W1848" i="1" s="1"/>
  <c r="V1281" i="1"/>
  <c r="W1281" i="1" s="1"/>
  <c r="V2041" i="1"/>
  <c r="W2041" i="1" s="1"/>
  <c r="V392" i="1"/>
  <c r="W392" i="1" s="1"/>
  <c r="V864" i="1"/>
  <c r="W864" i="1" s="1"/>
  <c r="V1504" i="1"/>
  <c r="W1504" i="1" s="1"/>
  <c r="V1672" i="1"/>
  <c r="W1672" i="1" s="1"/>
  <c r="V1105" i="1"/>
  <c r="W1105" i="1" s="1"/>
  <c r="V1513" i="1"/>
  <c r="W1513" i="1" s="1"/>
  <c r="V160" i="1"/>
  <c r="W160" i="1" s="1"/>
  <c r="V256" i="1"/>
  <c r="V336" i="1"/>
  <c r="W336" i="1" s="1"/>
  <c r="V413" i="1"/>
  <c r="W413" i="1" s="1"/>
  <c r="V509" i="1"/>
  <c r="W509" i="1" s="1"/>
  <c r="V589" i="1"/>
  <c r="W589" i="1" s="1"/>
  <c r="V669" i="1"/>
  <c r="W669" i="1" s="1"/>
  <c r="V80" i="1"/>
  <c r="W80" i="1" s="1"/>
  <c r="V888" i="1"/>
  <c r="W888" i="1" s="1"/>
  <c r="V984" i="1"/>
  <c r="W984" i="1" s="1"/>
  <c r="V1064" i="1"/>
  <c r="W1064" i="1" s="1"/>
  <c r="V1176" i="1"/>
  <c r="W1176" i="1" s="1"/>
  <c r="V1304" i="1"/>
  <c r="W1304" i="1" s="1"/>
  <c r="V1432" i="1"/>
  <c r="W1432" i="1" s="1"/>
  <c r="V1560" i="1"/>
  <c r="W1560" i="1" s="1"/>
  <c r="V137" i="1"/>
  <c r="W137" i="1" s="1"/>
  <c r="V313" i="1"/>
  <c r="V470" i="1"/>
  <c r="W470" i="1" s="1"/>
  <c r="V718" i="1"/>
  <c r="V1736" i="1"/>
  <c r="W1736" i="1" s="1"/>
  <c r="V1920" i="1"/>
  <c r="W1920" i="1" s="1"/>
  <c r="V825" i="1"/>
  <c r="W825" i="1" s="1"/>
  <c r="V969" i="1"/>
  <c r="W969" i="1" s="1"/>
  <c r="V1185" i="1"/>
  <c r="W1185" i="1" s="1"/>
  <c r="V2040" i="1"/>
  <c r="W2040" i="1" s="1"/>
  <c r="V2184" i="1"/>
  <c r="W2184" i="1" s="1"/>
  <c r="V1393" i="1"/>
  <c r="W1393" i="1" s="1"/>
  <c r="V1577" i="1"/>
  <c r="W1577" i="1" s="1"/>
  <c r="V1721" i="1"/>
  <c r="W1721" i="1" s="1"/>
  <c r="V1913" i="1"/>
  <c r="W1913" i="1" s="1"/>
  <c r="V2185" i="1"/>
  <c r="W2185" i="1" s="1"/>
  <c r="V717" i="1"/>
  <c r="V1112" i="1"/>
  <c r="W1112" i="1" s="1"/>
  <c r="V393" i="1"/>
  <c r="W393" i="1" s="1"/>
  <c r="V897" i="1"/>
  <c r="W897" i="1" s="1"/>
  <c r="V1649" i="1"/>
  <c r="W1649" i="1" s="1"/>
  <c r="V312" i="1"/>
  <c r="V725" i="1"/>
  <c r="W725" i="1" s="1"/>
  <c r="V1376" i="1"/>
  <c r="W1376" i="1" s="1"/>
  <c r="V1856" i="1"/>
  <c r="W1856" i="1" s="1"/>
  <c r="V1657" i="1"/>
  <c r="W1657" i="1" s="1"/>
  <c r="V88" i="1"/>
  <c r="W88" i="1" s="1"/>
  <c r="V184" i="1"/>
  <c r="W184" i="1" s="1"/>
  <c r="V264" i="1"/>
  <c r="V344" i="1"/>
  <c r="W344" i="1" s="1"/>
  <c r="V437" i="1"/>
  <c r="W437" i="1" s="1"/>
  <c r="V517" i="1"/>
  <c r="W517" i="1" s="1"/>
  <c r="V597" i="1"/>
  <c r="W597" i="1" s="1"/>
  <c r="V693" i="1"/>
  <c r="W693" i="1" s="1"/>
  <c r="V765" i="1"/>
  <c r="V816" i="1"/>
  <c r="W816" i="1" s="1"/>
  <c r="V912" i="1"/>
  <c r="W912" i="1" s="1"/>
  <c r="V992" i="1"/>
  <c r="W992" i="1" s="1"/>
  <c r="V1072" i="1"/>
  <c r="W1072" i="1" s="1"/>
  <c r="V1184" i="1"/>
  <c r="W1184" i="1" s="1"/>
  <c r="V1312" i="1"/>
  <c r="W1312" i="1" s="1"/>
  <c r="V1440" i="1"/>
  <c r="W1440" i="1" s="1"/>
  <c r="V1568" i="1"/>
  <c r="W1568" i="1" s="1"/>
  <c r="V145" i="1"/>
  <c r="W145" i="1" s="1"/>
  <c r="V321" i="1"/>
  <c r="W321" i="1" s="1"/>
  <c r="V478" i="1"/>
  <c r="W478" i="1" s="1"/>
  <c r="V726" i="1"/>
  <c r="W726" i="1" s="1"/>
  <c r="V1784" i="1"/>
  <c r="W1784" i="1" s="1"/>
  <c r="V1928" i="1"/>
  <c r="W1928" i="1" s="1"/>
  <c r="V833" i="1"/>
  <c r="W833" i="1" s="1"/>
  <c r="V1033" i="1"/>
  <c r="W1033" i="1" s="1"/>
  <c r="V1193" i="1"/>
  <c r="W1193" i="1" s="1"/>
  <c r="V2048" i="1"/>
  <c r="W2048" i="1" s="1"/>
  <c r="V2232" i="1"/>
  <c r="W2232" i="1" s="1"/>
  <c r="V1401" i="1"/>
  <c r="W1401" i="1" s="1"/>
  <c r="V1585" i="1"/>
  <c r="W1585" i="1" s="1"/>
  <c r="V1769" i="1"/>
  <c r="W1769" i="1" s="1"/>
  <c r="V1921" i="1"/>
  <c r="W1921" i="1" s="1"/>
  <c r="V2241" i="1"/>
  <c r="W2241" i="1" s="1"/>
  <c r="V541" i="1"/>
  <c r="W541" i="1" s="1"/>
  <c r="V1240" i="1"/>
  <c r="W1240" i="1" s="1"/>
  <c r="V574" i="1"/>
  <c r="W574" i="1" s="1"/>
  <c r="V1217" i="1"/>
  <c r="W1217" i="1" s="1"/>
  <c r="V136" i="1"/>
  <c r="W136" i="1" s="1"/>
  <c r="V944" i="1"/>
  <c r="W944" i="1" s="1"/>
  <c r="V225" i="1"/>
  <c r="W225" i="1" s="1"/>
  <c r="V2073" i="1"/>
  <c r="W2073" i="1" s="1"/>
  <c r="V96" i="1"/>
  <c r="W96" i="1" s="1"/>
  <c r="V192" i="1"/>
  <c r="W192" i="1" s="1"/>
  <c r="V272" i="1"/>
  <c r="W272" i="1" s="1"/>
  <c r="V352" i="1"/>
  <c r="W352" i="1" s="1"/>
  <c r="V445" i="1"/>
  <c r="W445" i="1" s="1"/>
  <c r="V525" i="1"/>
  <c r="W525" i="1" s="1"/>
  <c r="V605" i="1"/>
  <c r="W605" i="1" s="1"/>
  <c r="V701" i="1"/>
  <c r="W701" i="1" s="1"/>
  <c r="V773" i="1"/>
  <c r="V824" i="1"/>
  <c r="W824" i="1" s="1"/>
  <c r="V920" i="1"/>
  <c r="W920" i="1" s="1"/>
  <c r="V1000" i="1"/>
  <c r="W1000" i="1" s="1"/>
  <c r="V1080" i="1"/>
  <c r="W1080" i="1" s="1"/>
  <c r="V1192" i="1"/>
  <c r="W1192" i="1" s="1"/>
  <c r="V1320" i="1"/>
  <c r="W1320" i="1" s="1"/>
  <c r="V1448" i="1"/>
  <c r="W1448" i="1" s="1"/>
  <c r="V1576" i="1"/>
  <c r="W1576" i="1" s="1"/>
  <c r="V153" i="1"/>
  <c r="W153" i="1" s="1"/>
  <c r="V329" i="1"/>
  <c r="W329" i="1" s="1"/>
  <c r="V542" i="1"/>
  <c r="W542" i="1" s="1"/>
  <c r="V734" i="1"/>
  <c r="V1792" i="1"/>
  <c r="W1792" i="1" s="1"/>
  <c r="V1976" i="1"/>
  <c r="W1976" i="1" s="1"/>
  <c r="V841" i="1"/>
  <c r="W841" i="1" s="1"/>
  <c r="V1041" i="1"/>
  <c r="W1041" i="1" s="1"/>
  <c r="V1265" i="1"/>
  <c r="W1265" i="1" s="1"/>
  <c r="V2056" i="1"/>
  <c r="W2056" i="1" s="1"/>
  <c r="V2240" i="1"/>
  <c r="W2240" i="1" s="1"/>
  <c r="V1449" i="1"/>
  <c r="W1449" i="1" s="1"/>
  <c r="V1593" i="1"/>
  <c r="W1593" i="1" s="1"/>
  <c r="V1777" i="1"/>
  <c r="W1777" i="1" s="1"/>
  <c r="V2225" i="1"/>
  <c r="W2225" i="1" s="1"/>
  <c r="V2081" i="1"/>
  <c r="W2081" i="1" s="1"/>
  <c r="V288" i="1"/>
  <c r="V789" i="1"/>
  <c r="V1016" i="1"/>
  <c r="W1016" i="1" s="1"/>
  <c r="V217" i="1"/>
  <c r="W217" i="1" s="1"/>
  <c r="V422" i="1"/>
  <c r="W422" i="1" s="1"/>
  <c r="V2112" i="1"/>
  <c r="W2112" i="1" s="1"/>
  <c r="V1465" i="1"/>
  <c r="W1465" i="1" s="1"/>
  <c r="V216" i="1"/>
  <c r="W216" i="1" s="1"/>
  <c r="V645" i="1"/>
  <c r="V1120" i="1"/>
  <c r="W1120" i="1" s="1"/>
  <c r="V639" i="1"/>
  <c r="V905" i="1"/>
  <c r="W905" i="1" s="1"/>
  <c r="V2120" i="1"/>
  <c r="W2120" i="1" s="1"/>
  <c r="V120" i="1"/>
  <c r="F202" i="6" s="1"/>
  <c r="V200" i="1"/>
  <c r="W200" i="1" s="1"/>
  <c r="V280" i="1"/>
  <c r="V376" i="1"/>
  <c r="W376" i="1" s="1"/>
  <c r="V453" i="1"/>
  <c r="W453" i="1" s="1"/>
  <c r="V533" i="1"/>
  <c r="W533" i="1" s="1"/>
  <c r="V629" i="1"/>
  <c r="W629" i="1" s="1"/>
  <c r="V709" i="1"/>
  <c r="W709" i="1" s="1"/>
  <c r="V781" i="1"/>
  <c r="W781" i="1" s="1"/>
  <c r="V848" i="1"/>
  <c r="W848" i="1" s="1"/>
  <c r="V928" i="1"/>
  <c r="W928" i="1" s="1"/>
  <c r="V1008" i="1"/>
  <c r="W1008" i="1" s="1"/>
  <c r="V1104" i="1"/>
  <c r="W1104" i="1" s="1"/>
  <c r="V1232" i="1"/>
  <c r="W1232" i="1" s="1"/>
  <c r="V1360" i="1"/>
  <c r="W1360" i="1" s="1"/>
  <c r="V1488" i="1"/>
  <c r="W1488" i="1" s="1"/>
  <c r="V1616" i="1"/>
  <c r="W1616" i="1" s="1"/>
  <c r="V209" i="1"/>
  <c r="W209" i="1" s="1"/>
  <c r="V385" i="1"/>
  <c r="W385" i="1" s="1"/>
  <c r="V566" i="1"/>
  <c r="W566" i="1" s="1"/>
  <c r="V1656" i="1"/>
  <c r="W1656" i="1" s="1"/>
  <c r="V1800" i="1"/>
  <c r="W1800" i="1" s="1"/>
  <c r="V369" i="1"/>
  <c r="W369" i="1" s="1"/>
  <c r="V889" i="1"/>
  <c r="W889" i="1" s="1"/>
  <c r="V1049" i="1"/>
  <c r="W1049" i="1" s="1"/>
  <c r="V1273" i="1"/>
  <c r="W1273" i="1" s="1"/>
  <c r="V2104" i="1"/>
  <c r="W2104" i="1" s="1"/>
  <c r="V2248" i="1"/>
  <c r="W2248" i="1" s="1"/>
  <c r="V1457" i="1"/>
  <c r="W1457" i="1" s="1"/>
  <c r="V1641" i="1"/>
  <c r="W1641" i="1" s="1"/>
  <c r="V1785" i="1"/>
  <c r="W1785" i="1" s="1"/>
  <c r="V2265" i="1"/>
  <c r="W2265" i="1" s="1"/>
  <c r="V87" i="1"/>
  <c r="W87" i="1" s="1"/>
  <c r="V106" i="1"/>
  <c r="W106" i="1" s="1"/>
  <c r="V115" i="1"/>
  <c r="W115" i="1" s="1"/>
  <c r="V124" i="1"/>
  <c r="W124" i="1" s="1"/>
  <c r="V133" i="1"/>
  <c r="W133" i="1" s="1"/>
  <c r="V142" i="1"/>
  <c r="W142" i="1" s="1"/>
  <c r="V151" i="1"/>
  <c r="W151" i="1" s="1"/>
  <c r="V170" i="1"/>
  <c r="W170" i="1" s="1"/>
  <c r="V179" i="1"/>
  <c r="W179" i="1" s="1"/>
  <c r="V188" i="1"/>
  <c r="W188" i="1" s="1"/>
  <c r="V197" i="1"/>
  <c r="W197" i="1" s="1"/>
  <c r="V206" i="1"/>
  <c r="W206" i="1" s="1"/>
  <c r="V215" i="1"/>
  <c r="W215" i="1" s="1"/>
  <c r="V234" i="1"/>
  <c r="W234" i="1" s="1"/>
  <c r="V243" i="1"/>
  <c r="W243" i="1" s="1"/>
  <c r="V252" i="1"/>
  <c r="V261" i="1"/>
  <c r="V270" i="1"/>
  <c r="V279" i="1"/>
  <c r="V298" i="1"/>
  <c r="V307" i="1"/>
  <c r="V316" i="1"/>
  <c r="W316" i="1" s="1"/>
  <c r="V325" i="1"/>
  <c r="W325" i="1" s="1"/>
  <c r="V334" i="1"/>
  <c r="W334" i="1" s="1"/>
  <c r="V343" i="1"/>
  <c r="W343" i="1" s="1"/>
  <c r="V362" i="1"/>
  <c r="V371" i="1"/>
  <c r="W371" i="1" s="1"/>
  <c r="V380" i="1"/>
  <c r="W380" i="1" s="1"/>
  <c r="V389" i="1"/>
  <c r="W389" i="1" s="1"/>
  <c r="V395" i="1"/>
  <c r="W395" i="1" s="1"/>
  <c r="V404" i="1"/>
  <c r="W404" i="1" s="1"/>
  <c r="V423" i="1"/>
  <c r="V432" i="1"/>
  <c r="W432" i="1" s="1"/>
  <c r="V441" i="1"/>
  <c r="W441" i="1" s="1"/>
  <c r="V450" i="1"/>
  <c r="W450" i="1" s="1"/>
  <c r="V459" i="1"/>
  <c r="W459" i="1" s="1"/>
  <c r="V468" i="1"/>
  <c r="W468" i="1" s="1"/>
  <c r="V487" i="1"/>
  <c r="W487" i="1" s="1"/>
  <c r="V496" i="1"/>
  <c r="W496" i="1" s="1"/>
  <c r="V505" i="1"/>
  <c r="W505" i="1" s="1"/>
  <c r="V514" i="1"/>
  <c r="W514" i="1" s="1"/>
  <c r="V523" i="1"/>
  <c r="W523" i="1" s="1"/>
  <c r="V532" i="1"/>
  <c r="W532" i="1" s="1"/>
  <c r="V551" i="1"/>
  <c r="W551" i="1" s="1"/>
  <c r="V560" i="1"/>
  <c r="W560" i="1" s="1"/>
  <c r="V569" i="1"/>
  <c r="W569" i="1" s="1"/>
  <c r="V578" i="1"/>
  <c r="W578" i="1" s="1"/>
  <c r="V587" i="1"/>
  <c r="W587" i="1" s="1"/>
  <c r="V596" i="1"/>
  <c r="W596" i="1" s="1"/>
  <c r="V615" i="1"/>
  <c r="W615" i="1" s="1"/>
  <c r="V624" i="1"/>
  <c r="W624" i="1" s="1"/>
  <c r="V633" i="1"/>
  <c r="W633" i="1" s="1"/>
  <c r="V642" i="1"/>
  <c r="V651" i="1"/>
  <c r="W651" i="1" s="1"/>
  <c r="V660" i="1"/>
  <c r="W660" i="1" s="1"/>
  <c r="V679" i="1"/>
  <c r="W679" i="1" s="1"/>
  <c r="V688" i="1"/>
  <c r="W688" i="1" s="1"/>
  <c r="V697" i="1"/>
  <c r="W697" i="1" s="1"/>
  <c r="V706" i="1"/>
  <c r="W706" i="1" s="1"/>
  <c r="V715" i="1"/>
  <c r="V724" i="1"/>
  <c r="V743" i="1"/>
  <c r="V752" i="1"/>
  <c r="V98" i="1"/>
  <c r="W98" i="1" s="1"/>
  <c r="V107" i="1"/>
  <c r="W107" i="1" s="1"/>
  <c r="V116" i="1"/>
  <c r="W116" i="1" s="1"/>
  <c r="V125" i="1"/>
  <c r="W125" i="1" s="1"/>
  <c r="V134" i="1"/>
  <c r="W134" i="1" s="1"/>
  <c r="V143" i="1"/>
  <c r="W143" i="1" s="1"/>
  <c r="V162" i="1"/>
  <c r="V171" i="1"/>
  <c r="W171" i="1" s="1"/>
  <c r="V180" i="1"/>
  <c r="W180" i="1" s="1"/>
  <c r="V189" i="1"/>
  <c r="W189" i="1" s="1"/>
  <c r="V198" i="1"/>
  <c r="W198" i="1" s="1"/>
  <c r="V207" i="1"/>
  <c r="W207" i="1" s="1"/>
  <c r="V226" i="1"/>
  <c r="W226" i="1" s="1"/>
  <c r="V235" i="1"/>
  <c r="W235" i="1" s="1"/>
  <c r="V244" i="1"/>
  <c r="V253" i="1"/>
  <c r="V262" i="1"/>
  <c r="V271" i="1"/>
  <c r="V290" i="1"/>
  <c r="V299" i="1"/>
  <c r="V308" i="1"/>
  <c r="V317" i="1"/>
  <c r="W317" i="1" s="1"/>
  <c r="V326" i="1"/>
  <c r="W326" i="1" s="1"/>
  <c r="V335" i="1"/>
  <c r="V354" i="1"/>
  <c r="W354" i="1" s="1"/>
  <c r="V363" i="1"/>
  <c r="W363" i="1" s="1"/>
  <c r="V372" i="1"/>
  <c r="W372" i="1" s="1"/>
  <c r="V381" i="1"/>
  <c r="W381" i="1" s="1"/>
  <c r="V390" i="1"/>
  <c r="V396" i="1"/>
  <c r="V415" i="1"/>
  <c r="W415" i="1" s="1"/>
  <c r="V424" i="1"/>
  <c r="V433" i="1"/>
  <c r="W433" i="1" s="1"/>
  <c r="V442" i="1"/>
  <c r="W442" i="1" s="1"/>
  <c r="V451" i="1"/>
  <c r="W451" i="1" s="1"/>
  <c r="V460" i="1"/>
  <c r="W460" i="1" s="1"/>
  <c r="V479" i="1"/>
  <c r="W479" i="1" s="1"/>
  <c r="V488" i="1"/>
  <c r="W488" i="1" s="1"/>
  <c r="V497" i="1"/>
  <c r="W497" i="1" s="1"/>
  <c r="V506" i="1"/>
  <c r="W506" i="1" s="1"/>
  <c r="V515" i="1"/>
  <c r="W515" i="1" s="1"/>
  <c r="V524" i="1"/>
  <c r="W524" i="1" s="1"/>
  <c r="V543" i="1"/>
  <c r="W543" i="1" s="1"/>
  <c r="V552" i="1"/>
  <c r="W552" i="1" s="1"/>
  <c r="V561" i="1"/>
  <c r="W561" i="1" s="1"/>
  <c r="V570" i="1"/>
  <c r="W570" i="1" s="1"/>
  <c r="V579" i="1"/>
  <c r="W579" i="1" s="1"/>
  <c r="V588" i="1"/>
  <c r="W588" i="1" s="1"/>
  <c r="V607" i="1"/>
  <c r="W607" i="1" s="1"/>
  <c r="V616" i="1"/>
  <c r="W616" i="1" s="1"/>
  <c r="V625" i="1"/>
  <c r="W625" i="1" s="1"/>
  <c r="V634" i="1"/>
  <c r="W634" i="1" s="1"/>
  <c r="V643" i="1"/>
  <c r="V652" i="1"/>
  <c r="V671" i="1"/>
  <c r="W671" i="1" s="1"/>
  <c r="V680" i="1"/>
  <c r="W680" i="1" s="1"/>
  <c r="V689" i="1"/>
  <c r="W689" i="1" s="1"/>
  <c r="V698" i="1"/>
  <c r="W698" i="1" s="1"/>
  <c r="V707" i="1"/>
  <c r="W707" i="1" s="1"/>
  <c r="V716" i="1"/>
  <c r="W716" i="1" s="1"/>
  <c r="V735" i="1"/>
  <c r="W735" i="1" s="1"/>
  <c r="V744" i="1"/>
  <c r="V753" i="1"/>
  <c r="W753" i="1" s="1"/>
  <c r="V762" i="1"/>
  <c r="V771" i="1"/>
  <c r="V780" i="1"/>
  <c r="V803" i="1"/>
  <c r="W803" i="1" s="1"/>
  <c r="V808" i="1"/>
  <c r="W808" i="1" s="1"/>
  <c r="V812" i="1"/>
  <c r="W812" i="1" s="1"/>
  <c r="V90" i="1"/>
  <c r="W90" i="1" s="1"/>
  <c r="V99" i="1"/>
  <c r="W99" i="1" s="1"/>
  <c r="V108" i="1"/>
  <c r="W108" i="1" s="1"/>
  <c r="V117" i="1"/>
  <c r="V126" i="1"/>
  <c r="W126" i="1" s="1"/>
  <c r="V135" i="1"/>
  <c r="W135" i="1" s="1"/>
  <c r="V154" i="1"/>
  <c r="W154" i="1" s="1"/>
  <c r="V163" i="1"/>
  <c r="V172" i="1"/>
  <c r="W172" i="1" s="1"/>
  <c r="V181" i="1"/>
  <c r="W181" i="1" s="1"/>
  <c r="V190" i="1"/>
  <c r="W190" i="1" s="1"/>
  <c r="V199" i="1"/>
  <c r="W199" i="1" s="1"/>
  <c r="V218" i="1"/>
  <c r="W218" i="1" s="1"/>
  <c r="V227" i="1"/>
  <c r="W227" i="1" s="1"/>
  <c r="V236" i="1"/>
  <c r="V245" i="1"/>
  <c r="W245" i="1" s="1"/>
  <c r="V254" i="1"/>
  <c r="V263" i="1"/>
  <c r="V282" i="1"/>
  <c r="V291" i="1"/>
  <c r="V300" i="1"/>
  <c r="V309" i="1"/>
  <c r="V318" i="1"/>
  <c r="W318" i="1" s="1"/>
  <c r="V327" i="1"/>
  <c r="W327" i="1" s="1"/>
  <c r="V346" i="1"/>
  <c r="V355" i="1"/>
  <c r="W355" i="1" s="1"/>
  <c r="V364" i="1"/>
  <c r="W364" i="1" s="1"/>
  <c r="V373" i="1"/>
  <c r="W373" i="1" s="1"/>
  <c r="V382" i="1"/>
  <c r="W382" i="1" s="1"/>
  <c r="V391" i="1"/>
  <c r="V407" i="1"/>
  <c r="W407" i="1" s="1"/>
  <c r="V416" i="1"/>
  <c r="W416" i="1" s="1"/>
  <c r="V425" i="1"/>
  <c r="V434" i="1"/>
  <c r="W434" i="1" s="1"/>
  <c r="V443" i="1"/>
  <c r="W443" i="1" s="1"/>
  <c r="V452" i="1"/>
  <c r="W452" i="1" s="1"/>
  <c r="V471" i="1"/>
  <c r="W471" i="1" s="1"/>
  <c r="V480" i="1"/>
  <c r="W480" i="1" s="1"/>
  <c r="V489" i="1"/>
  <c r="W489" i="1" s="1"/>
  <c r="V498" i="1"/>
  <c r="W498" i="1" s="1"/>
  <c r="V507" i="1"/>
  <c r="W507" i="1" s="1"/>
  <c r="V516" i="1"/>
  <c r="W516" i="1" s="1"/>
  <c r="V535" i="1"/>
  <c r="W535" i="1" s="1"/>
  <c r="V544" i="1"/>
  <c r="W544" i="1" s="1"/>
  <c r="V553" i="1"/>
  <c r="W553" i="1" s="1"/>
  <c r="V562" i="1"/>
  <c r="W562" i="1" s="1"/>
  <c r="V571" i="1"/>
  <c r="W571" i="1" s="1"/>
  <c r="V580" i="1"/>
  <c r="W580" i="1" s="1"/>
  <c r="V599" i="1"/>
  <c r="W599" i="1" s="1"/>
  <c r="V608" i="1"/>
  <c r="W608" i="1" s="1"/>
  <c r="V617" i="1"/>
  <c r="W617" i="1" s="1"/>
  <c r="V626" i="1"/>
  <c r="W626" i="1" s="1"/>
  <c r="V635" i="1"/>
  <c r="W635" i="1" s="1"/>
  <c r="V644" i="1"/>
  <c r="W644" i="1" s="1"/>
  <c r="V663" i="1"/>
  <c r="V672" i="1"/>
  <c r="W672" i="1" s="1"/>
  <c r="V681" i="1"/>
  <c r="W681" i="1" s="1"/>
  <c r="V690" i="1"/>
  <c r="W690" i="1" s="1"/>
  <c r="V699" i="1"/>
  <c r="W699" i="1" s="1"/>
  <c r="V708" i="1"/>
  <c r="W708" i="1" s="1"/>
  <c r="V727" i="1"/>
  <c r="W727" i="1" s="1"/>
  <c r="V736" i="1"/>
  <c r="V745" i="1"/>
  <c r="V754" i="1"/>
  <c r="V763" i="1"/>
  <c r="V772" i="1"/>
  <c r="V791" i="1"/>
  <c r="V799" i="1"/>
  <c r="W799" i="1" s="1"/>
  <c r="V809" i="1"/>
  <c r="W809" i="1" s="1"/>
  <c r="V82" i="1"/>
  <c r="W82" i="1" s="1"/>
  <c r="V91" i="1"/>
  <c r="W91" i="1" s="1"/>
  <c r="V100" i="1"/>
  <c r="W100" i="1" s="1"/>
  <c r="V109" i="1"/>
  <c r="V118" i="1"/>
  <c r="W118" i="1" s="1"/>
  <c r="V127" i="1"/>
  <c r="W127" i="1" s="1"/>
  <c r="V146" i="1"/>
  <c r="W146" i="1" s="1"/>
  <c r="V155" i="1"/>
  <c r="W155" i="1" s="1"/>
  <c r="V164" i="1"/>
  <c r="W164" i="1" s="1"/>
  <c r="V173" i="1"/>
  <c r="W173" i="1" s="1"/>
  <c r="V182" i="1"/>
  <c r="W182" i="1" s="1"/>
  <c r="V191" i="1"/>
  <c r="W191" i="1" s="1"/>
  <c r="V210" i="1"/>
  <c r="W210" i="1" s="1"/>
  <c r="V219" i="1"/>
  <c r="W219" i="1" s="1"/>
  <c r="V228" i="1"/>
  <c r="W228" i="1" s="1"/>
  <c r="V237" i="1"/>
  <c r="W237" i="1" s="1"/>
  <c r="V246" i="1"/>
  <c r="V255" i="1"/>
  <c r="V274" i="1"/>
  <c r="V283" i="1"/>
  <c r="V292" i="1"/>
  <c r="V301" i="1"/>
  <c r="V310" i="1"/>
  <c r="V319" i="1"/>
  <c r="W319" i="1" s="1"/>
  <c r="V338" i="1"/>
  <c r="W338" i="1" s="1"/>
  <c r="V347" i="1"/>
  <c r="V356" i="1"/>
  <c r="V365" i="1"/>
  <c r="W365" i="1" s="1"/>
  <c r="V374" i="1"/>
  <c r="W374" i="1" s="1"/>
  <c r="V383" i="1"/>
  <c r="W383" i="1" s="1"/>
  <c r="V399" i="1"/>
  <c r="W399" i="1" s="1"/>
  <c r="V408" i="1"/>
  <c r="W408" i="1" s="1"/>
  <c r="V417" i="1"/>
  <c r="W417" i="1" s="1"/>
  <c r="V426" i="1"/>
  <c r="W426" i="1" s="1"/>
  <c r="V435" i="1"/>
  <c r="W435" i="1" s="1"/>
  <c r="V444" i="1"/>
  <c r="W444" i="1" s="1"/>
  <c r="V463" i="1"/>
  <c r="W463" i="1" s="1"/>
  <c r="V472" i="1"/>
  <c r="W472" i="1" s="1"/>
  <c r="V481" i="1"/>
  <c r="W481" i="1" s="1"/>
  <c r="V490" i="1"/>
  <c r="W490" i="1" s="1"/>
  <c r="V499" i="1"/>
  <c r="W499" i="1" s="1"/>
  <c r="V508" i="1"/>
  <c r="W508" i="1" s="1"/>
  <c r="V527" i="1"/>
  <c r="W527" i="1" s="1"/>
  <c r="V536" i="1"/>
  <c r="W536" i="1" s="1"/>
  <c r="V545" i="1"/>
  <c r="W545" i="1" s="1"/>
  <c r="V554" i="1"/>
  <c r="W554" i="1" s="1"/>
  <c r="V563" i="1"/>
  <c r="W563" i="1" s="1"/>
  <c r="V572" i="1"/>
  <c r="W572" i="1" s="1"/>
  <c r="V591" i="1"/>
  <c r="W591" i="1" s="1"/>
  <c r="V600" i="1"/>
  <c r="W600" i="1" s="1"/>
  <c r="V609" i="1"/>
  <c r="W609" i="1" s="1"/>
  <c r="V618" i="1"/>
  <c r="W618" i="1" s="1"/>
  <c r="V627" i="1"/>
  <c r="W627" i="1" s="1"/>
  <c r="V636" i="1"/>
  <c r="V655" i="1"/>
  <c r="W655" i="1" s="1"/>
  <c r="V664" i="1"/>
  <c r="W664" i="1" s="1"/>
  <c r="V673" i="1"/>
  <c r="W673" i="1" s="1"/>
  <c r="V682" i="1"/>
  <c r="W682" i="1" s="1"/>
  <c r="V691" i="1"/>
  <c r="W691" i="1" s="1"/>
  <c r="V700" i="1"/>
  <c r="W700" i="1" s="1"/>
  <c r="V719" i="1"/>
  <c r="V728" i="1"/>
  <c r="W728" i="1" s="1"/>
  <c r="V737" i="1"/>
  <c r="V746" i="1"/>
  <c r="W746" i="1" s="1"/>
  <c r="V755" i="1"/>
  <c r="V764" i="1"/>
  <c r="V783" i="1"/>
  <c r="V795" i="1"/>
  <c r="W795" i="1" s="1"/>
  <c r="V800" i="1"/>
  <c r="W800" i="1" s="1"/>
  <c r="V810" i="1"/>
  <c r="W810" i="1" s="1"/>
  <c r="V818" i="1"/>
  <c r="W818" i="1" s="1"/>
  <c r="V83" i="1"/>
  <c r="W83" i="1" s="1"/>
  <c r="V92" i="1"/>
  <c r="W92" i="1" s="1"/>
  <c r="V101" i="1"/>
  <c r="W101" i="1" s="1"/>
  <c r="V110" i="1"/>
  <c r="W110" i="1" s="1"/>
  <c r="V119" i="1"/>
  <c r="W119" i="1" s="1"/>
  <c r="V138" i="1"/>
  <c r="W138" i="1" s="1"/>
  <c r="V147" i="1"/>
  <c r="W147" i="1" s="1"/>
  <c r="V156" i="1"/>
  <c r="W156" i="1" s="1"/>
  <c r="V165" i="1"/>
  <c r="W165" i="1" s="1"/>
  <c r="V174" i="1"/>
  <c r="W174" i="1" s="1"/>
  <c r="V183" i="1"/>
  <c r="W183" i="1" s="1"/>
  <c r="V202" i="1"/>
  <c r="W202" i="1" s="1"/>
  <c r="V211" i="1"/>
  <c r="W211" i="1" s="1"/>
  <c r="V220" i="1"/>
  <c r="W220" i="1" s="1"/>
  <c r="V229" i="1"/>
  <c r="W229" i="1" s="1"/>
  <c r="V238" i="1"/>
  <c r="W238" i="1" s="1"/>
  <c r="V247" i="1"/>
  <c r="V266" i="1"/>
  <c r="V275" i="1"/>
  <c r="V284" i="1"/>
  <c r="V293" i="1"/>
  <c r="V302" i="1"/>
  <c r="V311" i="1"/>
  <c r="V330" i="1"/>
  <c r="W330" i="1" s="1"/>
  <c r="V339" i="1"/>
  <c r="W339" i="1" s="1"/>
  <c r="V348" i="1"/>
  <c r="V357" i="1"/>
  <c r="W357" i="1" s="1"/>
  <c r="V366" i="1"/>
  <c r="W366" i="1" s="1"/>
  <c r="V375" i="1"/>
  <c r="W375" i="1" s="1"/>
  <c r="V400" i="1"/>
  <c r="W400" i="1" s="1"/>
  <c r="V409" i="1"/>
  <c r="W409" i="1" s="1"/>
  <c r="V418" i="1"/>
  <c r="W418" i="1" s="1"/>
  <c r="V427" i="1"/>
  <c r="W427" i="1" s="1"/>
  <c r="V436" i="1"/>
  <c r="W436" i="1" s="1"/>
  <c r="V455" i="1"/>
  <c r="W455" i="1" s="1"/>
  <c r="V464" i="1"/>
  <c r="W464" i="1" s="1"/>
  <c r="V473" i="1"/>
  <c r="W473" i="1" s="1"/>
  <c r="V482" i="1"/>
  <c r="W482" i="1" s="1"/>
  <c r="V491" i="1"/>
  <c r="W491" i="1" s="1"/>
  <c r="V500" i="1"/>
  <c r="W500" i="1" s="1"/>
  <c r="V519" i="1"/>
  <c r="W519" i="1" s="1"/>
  <c r="V528" i="1"/>
  <c r="W528" i="1" s="1"/>
  <c r="V537" i="1"/>
  <c r="W537" i="1" s="1"/>
  <c r="V546" i="1"/>
  <c r="W546" i="1" s="1"/>
  <c r="V555" i="1"/>
  <c r="W555" i="1" s="1"/>
  <c r="V564" i="1"/>
  <c r="W564" i="1" s="1"/>
  <c r="V583" i="1"/>
  <c r="W583" i="1" s="1"/>
  <c r="V592" i="1"/>
  <c r="W592" i="1" s="1"/>
  <c r="V601" i="1"/>
  <c r="W601" i="1" s="1"/>
  <c r="V610" i="1"/>
  <c r="W610" i="1" s="1"/>
  <c r="V619" i="1"/>
  <c r="W619" i="1" s="1"/>
  <c r="V628" i="1"/>
  <c r="W628" i="1" s="1"/>
  <c r="V647" i="1"/>
  <c r="W647" i="1" s="1"/>
  <c r="V656" i="1"/>
  <c r="W656" i="1" s="1"/>
  <c r="V665" i="1"/>
  <c r="W665" i="1" s="1"/>
  <c r="V674" i="1"/>
  <c r="W674" i="1" s="1"/>
  <c r="V683" i="1"/>
  <c r="W683" i="1" s="1"/>
  <c r="V692" i="1"/>
  <c r="W692" i="1" s="1"/>
  <c r="V711" i="1"/>
  <c r="V720" i="1"/>
  <c r="V729" i="1"/>
  <c r="V738" i="1"/>
  <c r="V747" i="1"/>
  <c r="V84" i="1"/>
  <c r="W84" i="1" s="1"/>
  <c r="V93" i="1"/>
  <c r="W93" i="1" s="1"/>
  <c r="V102" i="1"/>
  <c r="W102" i="1" s="1"/>
  <c r="V111" i="1"/>
  <c r="W111" i="1" s="1"/>
  <c r="V130" i="1"/>
  <c r="W130" i="1" s="1"/>
  <c r="V139" i="1"/>
  <c r="W139" i="1" s="1"/>
  <c r="V148" i="1"/>
  <c r="W148" i="1" s="1"/>
  <c r="V157" i="1"/>
  <c r="W157" i="1" s="1"/>
  <c r="V166" i="1"/>
  <c r="W166" i="1" s="1"/>
  <c r="V175" i="1"/>
  <c r="W175" i="1" s="1"/>
  <c r="V194" i="1"/>
  <c r="W194" i="1" s="1"/>
  <c r="V203" i="1"/>
  <c r="W203" i="1" s="1"/>
  <c r="V212" i="1"/>
  <c r="W212" i="1" s="1"/>
  <c r="V221" i="1"/>
  <c r="V230" i="1"/>
  <c r="W230" i="1" s="1"/>
  <c r="V239" i="1"/>
  <c r="W239" i="1" s="1"/>
  <c r="V258" i="1"/>
  <c r="V267" i="1"/>
  <c r="V276" i="1"/>
  <c r="V285" i="1"/>
  <c r="V294" i="1"/>
  <c r="V303" i="1"/>
  <c r="V322" i="1"/>
  <c r="W322" i="1" s="1"/>
  <c r="V331" i="1"/>
  <c r="W331" i="1" s="1"/>
  <c r="V340" i="1"/>
  <c r="V349" i="1"/>
  <c r="V358" i="1"/>
  <c r="W358" i="1" s="1"/>
  <c r="V367" i="1"/>
  <c r="W367" i="1" s="1"/>
  <c r="V386" i="1"/>
  <c r="W386" i="1" s="1"/>
  <c r="V401" i="1"/>
  <c r="W401" i="1" s="1"/>
  <c r="V410" i="1"/>
  <c r="W410" i="1" s="1"/>
  <c r="V419" i="1"/>
  <c r="W419" i="1" s="1"/>
  <c r="V428" i="1"/>
  <c r="W428" i="1" s="1"/>
  <c r="V447" i="1"/>
  <c r="W447" i="1" s="1"/>
  <c r="V456" i="1"/>
  <c r="W456" i="1" s="1"/>
  <c r="V465" i="1"/>
  <c r="W465" i="1" s="1"/>
  <c r="V474" i="1"/>
  <c r="W474" i="1" s="1"/>
  <c r="V483" i="1"/>
  <c r="W483" i="1" s="1"/>
  <c r="V492" i="1"/>
  <c r="W492" i="1" s="1"/>
  <c r="V511" i="1"/>
  <c r="W511" i="1" s="1"/>
  <c r="V520" i="1"/>
  <c r="W520" i="1" s="1"/>
  <c r="V529" i="1"/>
  <c r="W529" i="1" s="1"/>
  <c r="V538" i="1"/>
  <c r="W538" i="1" s="1"/>
  <c r="V547" i="1"/>
  <c r="W547" i="1" s="1"/>
  <c r="V556" i="1"/>
  <c r="W556" i="1" s="1"/>
  <c r="V575" i="1"/>
  <c r="W575" i="1" s="1"/>
  <c r="V584" i="1"/>
  <c r="W584" i="1" s="1"/>
  <c r="V593" i="1"/>
  <c r="W593" i="1" s="1"/>
  <c r="V602" i="1"/>
  <c r="W602" i="1" s="1"/>
  <c r="V611" i="1"/>
  <c r="W611" i="1" s="1"/>
  <c r="V620" i="1"/>
  <c r="W620" i="1" s="1"/>
  <c r="V637" i="1"/>
  <c r="V648" i="1"/>
  <c r="W648" i="1" s="1"/>
  <c r="V657" i="1"/>
  <c r="W657" i="1" s="1"/>
  <c r="V666" i="1"/>
  <c r="W666" i="1" s="1"/>
  <c r="V675" i="1"/>
  <c r="W675" i="1" s="1"/>
  <c r="V684" i="1"/>
  <c r="W684" i="1" s="1"/>
  <c r="V703" i="1"/>
  <c r="W703" i="1" s="1"/>
  <c r="V712" i="1"/>
  <c r="V721" i="1"/>
  <c r="V730" i="1"/>
  <c r="V739" i="1"/>
  <c r="V748" i="1"/>
  <c r="V767" i="1"/>
  <c r="V776" i="1"/>
  <c r="W776" i="1" s="1"/>
  <c r="V113" i="1"/>
  <c r="W113" i="1" s="1"/>
  <c r="V149" i="1"/>
  <c r="W149" i="1" s="1"/>
  <c r="V186" i="1"/>
  <c r="W186" i="1" s="1"/>
  <c r="V222" i="1"/>
  <c r="W222" i="1" s="1"/>
  <c r="V259" i="1"/>
  <c r="V295" i="1"/>
  <c r="V332" i="1"/>
  <c r="W332" i="1" s="1"/>
  <c r="V402" i="1"/>
  <c r="W402" i="1" s="1"/>
  <c r="V439" i="1"/>
  <c r="W439" i="1" s="1"/>
  <c r="V475" i="1"/>
  <c r="W475" i="1" s="1"/>
  <c r="V512" i="1"/>
  <c r="W512" i="1" s="1"/>
  <c r="V548" i="1"/>
  <c r="W548" i="1" s="1"/>
  <c r="V585" i="1"/>
  <c r="W585" i="1" s="1"/>
  <c r="V658" i="1"/>
  <c r="W658" i="1" s="1"/>
  <c r="V695" i="1"/>
  <c r="V731" i="1"/>
  <c r="V760" i="1"/>
  <c r="W760" i="1" s="1"/>
  <c r="V778" i="1"/>
  <c r="W778" i="1" s="1"/>
  <c r="V792" i="1"/>
  <c r="W792" i="1" s="1"/>
  <c r="V822" i="1"/>
  <c r="W822" i="1" s="1"/>
  <c r="V831" i="1"/>
  <c r="W831" i="1" s="1"/>
  <c r="V850" i="1"/>
  <c r="V859" i="1"/>
  <c r="W859" i="1" s="1"/>
  <c r="V868" i="1"/>
  <c r="W868" i="1" s="1"/>
  <c r="V877" i="1"/>
  <c r="W877" i="1" s="1"/>
  <c r="V886" i="1"/>
  <c r="W886" i="1" s="1"/>
  <c r="V895" i="1"/>
  <c r="W895" i="1" s="1"/>
  <c r="V914" i="1"/>
  <c r="W914" i="1" s="1"/>
  <c r="V923" i="1"/>
  <c r="W923" i="1" s="1"/>
  <c r="V932" i="1"/>
  <c r="W932" i="1" s="1"/>
  <c r="V941" i="1"/>
  <c r="W941" i="1" s="1"/>
  <c r="V950" i="1"/>
  <c r="W950" i="1" s="1"/>
  <c r="V959" i="1"/>
  <c r="W959" i="1" s="1"/>
  <c r="V978" i="1"/>
  <c r="W978" i="1" s="1"/>
  <c r="V987" i="1"/>
  <c r="W987" i="1" s="1"/>
  <c r="V996" i="1"/>
  <c r="W996" i="1" s="1"/>
  <c r="V1005" i="1"/>
  <c r="W1005" i="1" s="1"/>
  <c r="V1014" i="1"/>
  <c r="W1014" i="1" s="1"/>
  <c r="V1023" i="1"/>
  <c r="W1023" i="1" s="1"/>
  <c r="V1042" i="1"/>
  <c r="W1042" i="1" s="1"/>
  <c r="V1051" i="1"/>
  <c r="W1051" i="1" s="1"/>
  <c r="V1060" i="1"/>
  <c r="W1060" i="1" s="1"/>
  <c r="V1069" i="1"/>
  <c r="W1069" i="1" s="1"/>
  <c r="V1078" i="1"/>
  <c r="W1078" i="1" s="1"/>
  <c r="V1087" i="1"/>
  <c r="W1087" i="1" s="1"/>
  <c r="V1106" i="1"/>
  <c r="W1106" i="1" s="1"/>
  <c r="V1115" i="1"/>
  <c r="W1115" i="1" s="1"/>
  <c r="V1124" i="1"/>
  <c r="W1124" i="1" s="1"/>
  <c r="V1133" i="1"/>
  <c r="W1133" i="1" s="1"/>
  <c r="V1142" i="1"/>
  <c r="W1142" i="1" s="1"/>
  <c r="V1151" i="1"/>
  <c r="W1151" i="1" s="1"/>
  <c r="V1170" i="1"/>
  <c r="W1170" i="1" s="1"/>
  <c r="V1179" i="1"/>
  <c r="W1179" i="1" s="1"/>
  <c r="V1188" i="1"/>
  <c r="W1188" i="1" s="1"/>
  <c r="V1197" i="1"/>
  <c r="W1197" i="1" s="1"/>
  <c r="V1206" i="1"/>
  <c r="W1206" i="1" s="1"/>
  <c r="V1215" i="1"/>
  <c r="W1215" i="1" s="1"/>
  <c r="V1234" i="1"/>
  <c r="W1234" i="1" s="1"/>
  <c r="V1243" i="1"/>
  <c r="W1243" i="1" s="1"/>
  <c r="V1252" i="1"/>
  <c r="W1252" i="1" s="1"/>
  <c r="V1261" i="1"/>
  <c r="W1261" i="1" s="1"/>
  <c r="V1270" i="1"/>
  <c r="W1270" i="1" s="1"/>
  <c r="V1279" i="1"/>
  <c r="W1279" i="1" s="1"/>
  <c r="V1298" i="1"/>
  <c r="W1298" i="1" s="1"/>
  <c r="V1307" i="1"/>
  <c r="W1307" i="1" s="1"/>
  <c r="V1316" i="1"/>
  <c r="W1316" i="1" s="1"/>
  <c r="V1325" i="1"/>
  <c r="W1325" i="1" s="1"/>
  <c r="V1334" i="1"/>
  <c r="W1334" i="1" s="1"/>
  <c r="V1343" i="1"/>
  <c r="W1343" i="1" s="1"/>
  <c r="V1362" i="1"/>
  <c r="W1362" i="1" s="1"/>
  <c r="V1371" i="1"/>
  <c r="W1371" i="1" s="1"/>
  <c r="V114" i="1"/>
  <c r="V150" i="1"/>
  <c r="W150" i="1" s="1"/>
  <c r="V187" i="1"/>
  <c r="W187" i="1" s="1"/>
  <c r="V223" i="1"/>
  <c r="W223" i="1" s="1"/>
  <c r="V260" i="1"/>
  <c r="V297" i="1"/>
  <c r="W297" i="1" s="1"/>
  <c r="V333" i="1"/>
  <c r="W333" i="1" s="1"/>
  <c r="V370" i="1"/>
  <c r="W370" i="1" s="1"/>
  <c r="V403" i="1"/>
  <c r="W403" i="1" s="1"/>
  <c r="V440" i="1"/>
  <c r="W440" i="1" s="1"/>
  <c r="V476" i="1"/>
  <c r="W476" i="1" s="1"/>
  <c r="V513" i="1"/>
  <c r="W513" i="1" s="1"/>
  <c r="V550" i="1"/>
  <c r="W550" i="1" s="1"/>
  <c r="V586" i="1"/>
  <c r="W586" i="1" s="1"/>
  <c r="V623" i="1"/>
  <c r="W623" i="1" s="1"/>
  <c r="V659" i="1"/>
  <c r="W659" i="1" s="1"/>
  <c r="V696" i="1"/>
  <c r="W696" i="1" s="1"/>
  <c r="V732" i="1"/>
  <c r="V761" i="1"/>
  <c r="V779" i="1"/>
  <c r="W779" i="1" s="1"/>
  <c r="V806" i="1"/>
  <c r="W806" i="1" s="1"/>
  <c r="V823" i="1"/>
  <c r="W823" i="1" s="1"/>
  <c r="V842" i="1"/>
  <c r="V851" i="1"/>
  <c r="W851" i="1" s="1"/>
  <c r="V860" i="1"/>
  <c r="W860" i="1" s="1"/>
  <c r="V869" i="1"/>
  <c r="W869" i="1" s="1"/>
  <c r="V878" i="1"/>
  <c r="W878" i="1" s="1"/>
  <c r="V887" i="1"/>
  <c r="W887" i="1" s="1"/>
  <c r="V85" i="1"/>
  <c r="V122" i="1"/>
  <c r="W122" i="1" s="1"/>
  <c r="V158" i="1"/>
  <c r="W158" i="1" s="1"/>
  <c r="V195" i="1"/>
  <c r="W195" i="1" s="1"/>
  <c r="V231" i="1"/>
  <c r="W231" i="1" s="1"/>
  <c r="V268" i="1"/>
  <c r="V305" i="1"/>
  <c r="V341" i="1"/>
  <c r="W341" i="1" s="1"/>
  <c r="V378" i="1"/>
  <c r="W378" i="1" s="1"/>
  <c r="V411" i="1"/>
  <c r="W411" i="1" s="1"/>
  <c r="V448" i="1"/>
  <c r="W448" i="1" s="1"/>
  <c r="V484" i="1"/>
  <c r="W484" i="1" s="1"/>
  <c r="V521" i="1"/>
  <c r="W521" i="1" s="1"/>
  <c r="V558" i="1"/>
  <c r="W558" i="1" s="1"/>
  <c r="V594" i="1"/>
  <c r="W594" i="1" s="1"/>
  <c r="V631" i="1"/>
  <c r="W631" i="1" s="1"/>
  <c r="V667" i="1"/>
  <c r="W667" i="1" s="1"/>
  <c r="V704" i="1"/>
  <c r="W704" i="1" s="1"/>
  <c r="V740" i="1"/>
  <c r="V784" i="1"/>
  <c r="V807" i="1"/>
  <c r="W807" i="1" s="1"/>
  <c r="V834" i="1"/>
  <c r="W834" i="1" s="1"/>
  <c r="V843" i="1"/>
  <c r="V852" i="1"/>
  <c r="W852" i="1" s="1"/>
  <c r="V861" i="1"/>
  <c r="W861" i="1" s="1"/>
  <c r="V870" i="1"/>
  <c r="W870" i="1" s="1"/>
  <c r="V879" i="1"/>
  <c r="W879" i="1" s="1"/>
  <c r="V898" i="1"/>
  <c r="W898" i="1" s="1"/>
  <c r="V907" i="1"/>
  <c r="W907" i="1" s="1"/>
  <c r="V86" i="1"/>
  <c r="W86" i="1" s="1"/>
  <c r="V123" i="1"/>
  <c r="W123" i="1" s="1"/>
  <c r="V159" i="1"/>
  <c r="W159" i="1" s="1"/>
  <c r="V196" i="1"/>
  <c r="W196" i="1" s="1"/>
  <c r="V233" i="1"/>
  <c r="W233" i="1" s="1"/>
  <c r="V269" i="1"/>
  <c r="V306" i="1"/>
  <c r="V342" i="1"/>
  <c r="W342" i="1" s="1"/>
  <c r="V379" i="1"/>
  <c r="W379" i="1" s="1"/>
  <c r="V412" i="1"/>
  <c r="W412" i="1" s="1"/>
  <c r="V449" i="1"/>
  <c r="W449" i="1" s="1"/>
  <c r="V522" i="1"/>
  <c r="W522" i="1" s="1"/>
  <c r="V559" i="1"/>
  <c r="W559" i="1" s="1"/>
  <c r="V595" i="1"/>
  <c r="W595" i="1" s="1"/>
  <c r="V632" i="1"/>
  <c r="W632" i="1" s="1"/>
  <c r="V668" i="1"/>
  <c r="W668" i="1" s="1"/>
  <c r="V705" i="1"/>
  <c r="W705" i="1" s="1"/>
  <c r="V768" i="1"/>
  <c r="V785" i="1"/>
  <c r="W785" i="1" s="1"/>
  <c r="V814" i="1"/>
  <c r="W814" i="1" s="1"/>
  <c r="V826" i="1"/>
  <c r="W826" i="1" s="1"/>
  <c r="V835" i="1"/>
  <c r="W835" i="1" s="1"/>
  <c r="V844" i="1"/>
  <c r="W844" i="1" s="1"/>
  <c r="V853" i="1"/>
  <c r="W853" i="1" s="1"/>
  <c r="V862" i="1"/>
  <c r="W862" i="1" s="1"/>
  <c r="V871" i="1"/>
  <c r="W871" i="1" s="1"/>
  <c r="V890" i="1"/>
  <c r="W890" i="1" s="1"/>
  <c r="V899" i="1"/>
  <c r="W899" i="1" s="1"/>
  <c r="V908" i="1"/>
  <c r="W908" i="1" s="1"/>
  <c r="V917" i="1"/>
  <c r="W917" i="1" s="1"/>
  <c r="V926" i="1"/>
  <c r="W926" i="1" s="1"/>
  <c r="V935" i="1"/>
  <c r="W935" i="1" s="1"/>
  <c r="V954" i="1"/>
  <c r="W954" i="1" s="1"/>
  <c r="V963" i="1"/>
  <c r="W963" i="1" s="1"/>
  <c r="V972" i="1"/>
  <c r="W972" i="1" s="1"/>
  <c r="V981" i="1"/>
  <c r="W981" i="1" s="1"/>
  <c r="V990" i="1"/>
  <c r="W990" i="1" s="1"/>
  <c r="V999" i="1"/>
  <c r="W999" i="1" s="1"/>
  <c r="V1018" i="1"/>
  <c r="W1018" i="1" s="1"/>
  <c r="V1027" i="1"/>
  <c r="W1027" i="1" s="1"/>
  <c r="V1036" i="1"/>
  <c r="W1036" i="1" s="1"/>
  <c r="V1045" i="1"/>
  <c r="W1045" i="1" s="1"/>
  <c r="V1054" i="1"/>
  <c r="W1054" i="1" s="1"/>
  <c r="V1063" i="1"/>
  <c r="W1063" i="1" s="1"/>
  <c r="V1082" i="1"/>
  <c r="W1082" i="1" s="1"/>
  <c r="V1091" i="1"/>
  <c r="W1091" i="1" s="1"/>
  <c r="V1100" i="1"/>
  <c r="W1100" i="1" s="1"/>
  <c r="V1109" i="1"/>
  <c r="W1109" i="1" s="1"/>
  <c r="V1118" i="1"/>
  <c r="W1118" i="1" s="1"/>
  <c r="V1127" i="1"/>
  <c r="W1127" i="1" s="1"/>
  <c r="V1146" i="1"/>
  <c r="W1146" i="1" s="1"/>
  <c r="V1155" i="1"/>
  <c r="W1155" i="1" s="1"/>
  <c r="V1164" i="1"/>
  <c r="W1164" i="1" s="1"/>
  <c r="V1173" i="1"/>
  <c r="W1173" i="1" s="1"/>
  <c r="V1182" i="1"/>
  <c r="W1182" i="1" s="1"/>
  <c r="V1191" i="1"/>
  <c r="W1191" i="1" s="1"/>
  <c r="V1210" i="1"/>
  <c r="W1210" i="1" s="1"/>
  <c r="V1219" i="1"/>
  <c r="W1219" i="1" s="1"/>
  <c r="V1228" i="1"/>
  <c r="W1228" i="1" s="1"/>
  <c r="V1237" i="1"/>
  <c r="W1237" i="1" s="1"/>
  <c r="V1246" i="1"/>
  <c r="W1246" i="1" s="1"/>
  <c r="V1255" i="1"/>
  <c r="W1255" i="1" s="1"/>
  <c r="V1274" i="1"/>
  <c r="W1274" i="1" s="1"/>
  <c r="V1283" i="1"/>
  <c r="W1283" i="1" s="1"/>
  <c r="V1292" i="1"/>
  <c r="W1292" i="1" s="1"/>
  <c r="V1301" i="1"/>
  <c r="W1301" i="1" s="1"/>
  <c r="V1310" i="1"/>
  <c r="W1310" i="1" s="1"/>
  <c r="V1319" i="1"/>
  <c r="W1319" i="1" s="1"/>
  <c r="V1338" i="1"/>
  <c r="W1338" i="1" s="1"/>
  <c r="V1347" i="1"/>
  <c r="W1347" i="1" s="1"/>
  <c r="V1356" i="1"/>
  <c r="W1356" i="1" s="1"/>
  <c r="V94" i="1"/>
  <c r="W94" i="1" s="1"/>
  <c r="V131" i="1"/>
  <c r="W131" i="1" s="1"/>
  <c r="V167" i="1"/>
  <c r="W167" i="1" s="1"/>
  <c r="V204" i="1"/>
  <c r="W204" i="1" s="1"/>
  <c r="V241" i="1"/>
  <c r="W241" i="1" s="1"/>
  <c r="V277" i="1"/>
  <c r="V314" i="1"/>
  <c r="V350" i="1"/>
  <c r="V387" i="1"/>
  <c r="W387" i="1" s="1"/>
  <c r="V420" i="1"/>
  <c r="W420" i="1" s="1"/>
  <c r="V457" i="1"/>
  <c r="W457" i="1" s="1"/>
  <c r="V530" i="1"/>
  <c r="W530" i="1" s="1"/>
  <c r="V567" i="1"/>
  <c r="W567" i="1" s="1"/>
  <c r="V603" i="1"/>
  <c r="W603" i="1" s="1"/>
  <c r="V638" i="1"/>
  <c r="V676" i="1"/>
  <c r="W676" i="1" s="1"/>
  <c r="V713" i="1"/>
  <c r="V769" i="1"/>
  <c r="W769" i="1" s="1"/>
  <c r="V786" i="1"/>
  <c r="V815" i="1"/>
  <c r="W815" i="1" s="1"/>
  <c r="V827" i="1"/>
  <c r="W827" i="1" s="1"/>
  <c r="V836" i="1"/>
  <c r="W836" i="1" s="1"/>
  <c r="V845" i="1"/>
  <c r="W845" i="1" s="1"/>
  <c r="V854" i="1"/>
  <c r="W854" i="1" s="1"/>
  <c r="V863" i="1"/>
  <c r="W863" i="1" s="1"/>
  <c r="V882" i="1"/>
  <c r="W882" i="1" s="1"/>
  <c r="V891" i="1"/>
  <c r="W891" i="1" s="1"/>
  <c r="V900" i="1"/>
  <c r="W900" i="1" s="1"/>
  <c r="V909" i="1"/>
  <c r="W909" i="1" s="1"/>
  <c r="V918" i="1"/>
  <c r="W918" i="1" s="1"/>
  <c r="V927" i="1"/>
  <c r="W927" i="1" s="1"/>
  <c r="V946" i="1"/>
  <c r="W946" i="1" s="1"/>
  <c r="V955" i="1"/>
  <c r="W955" i="1" s="1"/>
  <c r="V964" i="1"/>
  <c r="W964" i="1" s="1"/>
  <c r="V973" i="1"/>
  <c r="W973" i="1" s="1"/>
  <c r="V982" i="1"/>
  <c r="W982" i="1" s="1"/>
  <c r="V991" i="1"/>
  <c r="W991" i="1" s="1"/>
  <c r="V1010" i="1"/>
  <c r="W1010" i="1" s="1"/>
  <c r="V1019" i="1"/>
  <c r="W1019" i="1" s="1"/>
  <c r="V1028" i="1"/>
  <c r="W1028" i="1" s="1"/>
  <c r="V1037" i="1"/>
  <c r="W1037" i="1" s="1"/>
  <c r="V1046" i="1"/>
  <c r="W1046" i="1" s="1"/>
  <c r="V1055" i="1"/>
  <c r="W1055" i="1" s="1"/>
  <c r="V1074" i="1"/>
  <c r="W1074" i="1" s="1"/>
  <c r="V1083" i="1"/>
  <c r="W1083" i="1" s="1"/>
  <c r="V1092" i="1"/>
  <c r="W1092" i="1" s="1"/>
  <c r="V1101" i="1"/>
  <c r="W1101" i="1" s="1"/>
  <c r="V1110" i="1"/>
  <c r="W1110" i="1" s="1"/>
  <c r="V1119" i="1"/>
  <c r="W1119" i="1" s="1"/>
  <c r="V1138" i="1"/>
  <c r="W1138" i="1" s="1"/>
  <c r="V1147" i="1"/>
  <c r="W1147" i="1" s="1"/>
  <c r="V1156" i="1"/>
  <c r="W1156" i="1" s="1"/>
  <c r="V1165" i="1"/>
  <c r="W1165" i="1" s="1"/>
  <c r="V1174" i="1"/>
  <c r="W1174" i="1" s="1"/>
  <c r="V1183" i="1"/>
  <c r="W1183" i="1" s="1"/>
  <c r="V1202" i="1"/>
  <c r="W1202" i="1" s="1"/>
  <c r="V1211" i="1"/>
  <c r="W1211" i="1" s="1"/>
  <c r="V1220" i="1"/>
  <c r="W1220" i="1" s="1"/>
  <c r="V1229" i="1"/>
  <c r="W1229" i="1" s="1"/>
  <c r="V1238" i="1"/>
  <c r="W1238" i="1" s="1"/>
  <c r="V1247" i="1"/>
  <c r="W1247" i="1" s="1"/>
  <c r="V1266" i="1"/>
  <c r="W1266" i="1" s="1"/>
  <c r="V1275" i="1"/>
  <c r="W1275" i="1" s="1"/>
  <c r="V1284" i="1"/>
  <c r="W1284" i="1" s="1"/>
  <c r="V1293" i="1"/>
  <c r="W1293" i="1" s="1"/>
  <c r="V1302" i="1"/>
  <c r="W1302" i="1" s="1"/>
  <c r="V1311" i="1"/>
  <c r="W1311" i="1" s="1"/>
  <c r="V1330" i="1"/>
  <c r="W1330" i="1" s="1"/>
  <c r="V1339" i="1"/>
  <c r="W1339" i="1" s="1"/>
  <c r="V1348" i="1"/>
  <c r="W1348" i="1" s="1"/>
  <c r="V1357" i="1"/>
  <c r="W1357" i="1" s="1"/>
  <c r="V1366" i="1"/>
  <c r="W1366" i="1" s="1"/>
  <c r="V95" i="1"/>
  <c r="W95" i="1" s="1"/>
  <c r="V132" i="1"/>
  <c r="W132" i="1" s="1"/>
  <c r="V169" i="1"/>
  <c r="W169" i="1" s="1"/>
  <c r="V205" i="1"/>
  <c r="W205" i="1" s="1"/>
  <c r="V242" i="1"/>
  <c r="W242" i="1" s="1"/>
  <c r="V278" i="1"/>
  <c r="V315" i="1"/>
  <c r="V351" i="1"/>
  <c r="V388" i="1"/>
  <c r="W388" i="1" s="1"/>
  <c r="V458" i="1"/>
  <c r="W458" i="1" s="1"/>
  <c r="V495" i="1"/>
  <c r="W495" i="1" s="1"/>
  <c r="V531" i="1"/>
  <c r="W531" i="1" s="1"/>
  <c r="V568" i="1"/>
  <c r="W568" i="1" s="1"/>
  <c r="V604" i="1"/>
  <c r="W604" i="1" s="1"/>
  <c r="V641" i="1"/>
  <c r="V714" i="1"/>
  <c r="V751" i="1"/>
  <c r="W751" i="1" s="1"/>
  <c r="V770" i="1"/>
  <c r="V787" i="1"/>
  <c r="V802" i="1"/>
  <c r="W802" i="1" s="1"/>
  <c r="V811" i="1"/>
  <c r="W811" i="1" s="1"/>
  <c r="V819" i="1"/>
  <c r="W819" i="1" s="1"/>
  <c r="V828" i="1"/>
  <c r="W828" i="1" s="1"/>
  <c r="V837" i="1"/>
  <c r="W837" i="1" s="1"/>
  <c r="V846" i="1"/>
  <c r="W846" i="1" s="1"/>
  <c r="V855" i="1"/>
  <c r="W855" i="1" s="1"/>
  <c r="V874" i="1"/>
  <c r="W874" i="1" s="1"/>
  <c r="V883" i="1"/>
  <c r="W883" i="1" s="1"/>
  <c r="V892" i="1"/>
  <c r="W892" i="1" s="1"/>
  <c r="V901" i="1"/>
  <c r="W901" i="1" s="1"/>
  <c r="V910" i="1"/>
  <c r="W910" i="1" s="1"/>
  <c r="V919" i="1"/>
  <c r="W919" i="1" s="1"/>
  <c r="V938" i="1"/>
  <c r="W938" i="1" s="1"/>
  <c r="V947" i="1"/>
  <c r="W947" i="1" s="1"/>
  <c r="V956" i="1"/>
  <c r="W956" i="1" s="1"/>
  <c r="V965" i="1"/>
  <c r="W965" i="1" s="1"/>
  <c r="V974" i="1"/>
  <c r="W974" i="1" s="1"/>
  <c r="V983" i="1"/>
  <c r="W983" i="1" s="1"/>
  <c r="V1002" i="1"/>
  <c r="W1002" i="1" s="1"/>
  <c r="V1011" i="1"/>
  <c r="W1011" i="1" s="1"/>
  <c r="V1020" i="1"/>
  <c r="W1020" i="1" s="1"/>
  <c r="V1029" i="1"/>
  <c r="W1029" i="1" s="1"/>
  <c r="V1038" i="1"/>
  <c r="W1038" i="1" s="1"/>
  <c r="V1047" i="1"/>
  <c r="W1047" i="1" s="1"/>
  <c r="V1066" i="1"/>
  <c r="W1066" i="1" s="1"/>
  <c r="V1075" i="1"/>
  <c r="W1075" i="1" s="1"/>
  <c r="V1084" i="1"/>
  <c r="W1084" i="1" s="1"/>
  <c r="V1093" i="1"/>
  <c r="W1093" i="1" s="1"/>
  <c r="V1102" i="1"/>
  <c r="W1102" i="1" s="1"/>
  <c r="V1111" i="1"/>
  <c r="W1111" i="1" s="1"/>
  <c r="V1130" i="1"/>
  <c r="W1130" i="1" s="1"/>
  <c r="V1139" i="1"/>
  <c r="W1139" i="1" s="1"/>
  <c r="V1148" i="1"/>
  <c r="W1148" i="1" s="1"/>
  <c r="V1157" i="1"/>
  <c r="W1157" i="1" s="1"/>
  <c r="V1166" i="1"/>
  <c r="W1166" i="1" s="1"/>
  <c r="V1175" i="1"/>
  <c r="W1175" i="1" s="1"/>
  <c r="V1194" i="1"/>
  <c r="W1194" i="1" s="1"/>
  <c r="V1203" i="1"/>
  <c r="W1203" i="1" s="1"/>
  <c r="V213" i="1"/>
  <c r="W213" i="1" s="1"/>
  <c r="V359" i="1"/>
  <c r="W359" i="1" s="1"/>
  <c r="V503" i="1"/>
  <c r="W503" i="1" s="1"/>
  <c r="V649" i="1"/>
  <c r="V775" i="1"/>
  <c r="V847" i="1"/>
  <c r="W847" i="1" s="1"/>
  <c r="V884" i="1"/>
  <c r="W884" i="1" s="1"/>
  <c r="V931" i="1"/>
  <c r="W931" i="1" s="1"/>
  <c r="V949" i="1"/>
  <c r="W949" i="1" s="1"/>
  <c r="V967" i="1"/>
  <c r="W967" i="1" s="1"/>
  <c r="V986" i="1"/>
  <c r="W986" i="1" s="1"/>
  <c r="V1004" i="1"/>
  <c r="W1004" i="1" s="1"/>
  <c r="V1022" i="1"/>
  <c r="W1022" i="1" s="1"/>
  <c r="V1059" i="1"/>
  <c r="W1059" i="1" s="1"/>
  <c r="V1077" i="1"/>
  <c r="W1077" i="1" s="1"/>
  <c r="V1095" i="1"/>
  <c r="W1095" i="1" s="1"/>
  <c r="V1114" i="1"/>
  <c r="W1114" i="1" s="1"/>
  <c r="V1132" i="1"/>
  <c r="W1132" i="1" s="1"/>
  <c r="V1150" i="1"/>
  <c r="W1150" i="1" s="1"/>
  <c r="V1187" i="1"/>
  <c r="W1187" i="1" s="1"/>
  <c r="V1205" i="1"/>
  <c r="W1205" i="1" s="1"/>
  <c r="V1221" i="1"/>
  <c r="W1221" i="1" s="1"/>
  <c r="V1235" i="1"/>
  <c r="W1235" i="1" s="1"/>
  <c r="V1250" i="1"/>
  <c r="W1250" i="1" s="1"/>
  <c r="V1263" i="1"/>
  <c r="W1263" i="1" s="1"/>
  <c r="V1278" i="1"/>
  <c r="W1278" i="1" s="1"/>
  <c r="V1294" i="1"/>
  <c r="W1294" i="1" s="1"/>
  <c r="V1308" i="1"/>
  <c r="W1308" i="1" s="1"/>
  <c r="V1323" i="1"/>
  <c r="W1323" i="1" s="1"/>
  <c r="V1351" i="1"/>
  <c r="W1351" i="1" s="1"/>
  <c r="V1365" i="1"/>
  <c r="W1365" i="1" s="1"/>
  <c r="V1386" i="1"/>
  <c r="W1386" i="1" s="1"/>
  <c r="V1395" i="1"/>
  <c r="W1395" i="1" s="1"/>
  <c r="V1404" i="1"/>
  <c r="W1404" i="1" s="1"/>
  <c r="V1413" i="1"/>
  <c r="W1413" i="1" s="1"/>
  <c r="V1422" i="1"/>
  <c r="W1422" i="1" s="1"/>
  <c r="V1431" i="1"/>
  <c r="W1431" i="1" s="1"/>
  <c r="V1450" i="1"/>
  <c r="W1450" i="1" s="1"/>
  <c r="V1459" i="1"/>
  <c r="W1459" i="1" s="1"/>
  <c r="V1468" i="1"/>
  <c r="W1468" i="1" s="1"/>
  <c r="V1477" i="1"/>
  <c r="W1477" i="1" s="1"/>
  <c r="V1486" i="1"/>
  <c r="W1486" i="1" s="1"/>
  <c r="V1495" i="1"/>
  <c r="W1495" i="1" s="1"/>
  <c r="V1514" i="1"/>
  <c r="W1514" i="1" s="1"/>
  <c r="V1523" i="1"/>
  <c r="W1523" i="1" s="1"/>
  <c r="V1532" i="1"/>
  <c r="W1532" i="1" s="1"/>
  <c r="V1541" i="1"/>
  <c r="W1541" i="1" s="1"/>
  <c r="V1550" i="1"/>
  <c r="W1550" i="1" s="1"/>
  <c r="V1559" i="1"/>
  <c r="W1559" i="1" s="1"/>
  <c r="V1578" i="1"/>
  <c r="W1578" i="1" s="1"/>
  <c r="V1587" i="1"/>
  <c r="W1587" i="1" s="1"/>
  <c r="V1596" i="1"/>
  <c r="W1596" i="1" s="1"/>
  <c r="V1605" i="1"/>
  <c r="W1605" i="1" s="1"/>
  <c r="V1614" i="1"/>
  <c r="W1614" i="1" s="1"/>
  <c r="V1623" i="1"/>
  <c r="W1623" i="1" s="1"/>
  <c r="V1642" i="1"/>
  <c r="W1642" i="1" s="1"/>
  <c r="V1651" i="1"/>
  <c r="W1651" i="1" s="1"/>
  <c r="V1660" i="1"/>
  <c r="W1660" i="1" s="1"/>
  <c r="V1669" i="1"/>
  <c r="W1669" i="1" s="1"/>
  <c r="V1678" i="1"/>
  <c r="W1678" i="1" s="1"/>
  <c r="V1687" i="1"/>
  <c r="W1687" i="1" s="1"/>
  <c r="V1706" i="1"/>
  <c r="W1706" i="1" s="1"/>
  <c r="V1715" i="1"/>
  <c r="W1715" i="1" s="1"/>
  <c r="V1724" i="1"/>
  <c r="W1724" i="1" s="1"/>
  <c r="V1733" i="1"/>
  <c r="W1733" i="1" s="1"/>
  <c r="V1742" i="1"/>
  <c r="W1742" i="1" s="1"/>
  <c r="V214" i="1"/>
  <c r="W214" i="1" s="1"/>
  <c r="V361" i="1"/>
  <c r="W361" i="1" s="1"/>
  <c r="V504" i="1"/>
  <c r="W504" i="1" s="1"/>
  <c r="V650" i="1"/>
  <c r="W650" i="1" s="1"/>
  <c r="V777" i="1"/>
  <c r="V885" i="1"/>
  <c r="W885" i="1" s="1"/>
  <c r="V915" i="1"/>
  <c r="W915" i="1" s="1"/>
  <c r="V933" i="1"/>
  <c r="W933" i="1" s="1"/>
  <c r="V951" i="1"/>
  <c r="W951" i="1" s="1"/>
  <c r="V970" i="1"/>
  <c r="W970" i="1" s="1"/>
  <c r="V988" i="1"/>
  <c r="W988" i="1" s="1"/>
  <c r="V1006" i="1"/>
  <c r="W1006" i="1" s="1"/>
  <c r="V1043" i="1"/>
  <c r="W1043" i="1" s="1"/>
  <c r="V1061" i="1"/>
  <c r="W1061" i="1" s="1"/>
  <c r="V1079" i="1"/>
  <c r="W1079" i="1" s="1"/>
  <c r="V1098" i="1"/>
  <c r="W1098" i="1" s="1"/>
  <c r="V1116" i="1"/>
  <c r="W1116" i="1" s="1"/>
  <c r="V1134" i="1"/>
  <c r="W1134" i="1" s="1"/>
  <c r="V1171" i="1"/>
  <c r="W1171" i="1" s="1"/>
  <c r="V1189" i="1"/>
  <c r="W1189" i="1" s="1"/>
  <c r="V1207" i="1"/>
  <c r="W1207" i="1" s="1"/>
  <c r="V1222" i="1"/>
  <c r="W1222" i="1" s="1"/>
  <c r="V1236" i="1"/>
  <c r="W1236" i="1" s="1"/>
  <c r="V1251" i="1"/>
  <c r="W1251" i="1" s="1"/>
  <c r="V1267" i="1"/>
  <c r="W1267" i="1" s="1"/>
  <c r="V1295" i="1"/>
  <c r="W1295" i="1" s="1"/>
  <c r="V1309" i="1"/>
  <c r="W1309" i="1" s="1"/>
  <c r="V1324" i="1"/>
  <c r="W1324" i="1" s="1"/>
  <c r="V1340" i="1"/>
  <c r="W1340" i="1" s="1"/>
  <c r="V1354" i="1"/>
  <c r="W1354" i="1" s="1"/>
  <c r="V1367" i="1"/>
  <c r="W1367" i="1" s="1"/>
  <c r="V1378" i="1"/>
  <c r="W1378" i="1" s="1"/>
  <c r="V1387" i="1"/>
  <c r="W1387" i="1" s="1"/>
  <c r="V1396" i="1"/>
  <c r="W1396" i="1" s="1"/>
  <c r="V1405" i="1"/>
  <c r="W1405" i="1" s="1"/>
  <c r="V1414" i="1"/>
  <c r="W1414" i="1" s="1"/>
  <c r="V1423" i="1"/>
  <c r="W1423" i="1" s="1"/>
  <c r="V1442" i="1"/>
  <c r="W1442" i="1" s="1"/>
  <c r="V1451" i="1"/>
  <c r="W1451" i="1" s="1"/>
  <c r="V1460" i="1"/>
  <c r="W1460" i="1" s="1"/>
  <c r="V1469" i="1"/>
  <c r="W1469" i="1" s="1"/>
  <c r="V1478" i="1"/>
  <c r="W1478" i="1" s="1"/>
  <c r="V1487" i="1"/>
  <c r="W1487" i="1" s="1"/>
  <c r="V1506" i="1"/>
  <c r="W1506" i="1" s="1"/>
  <c r="V1515" i="1"/>
  <c r="W1515" i="1" s="1"/>
  <c r="V1524" i="1"/>
  <c r="W1524" i="1" s="1"/>
  <c r="V1533" i="1"/>
  <c r="W1533" i="1" s="1"/>
  <c r="V1542" i="1"/>
  <c r="W1542" i="1" s="1"/>
  <c r="V1551" i="1"/>
  <c r="W1551" i="1" s="1"/>
  <c r="V1570" i="1"/>
  <c r="W1570" i="1" s="1"/>
  <c r="V1579" i="1"/>
  <c r="W1579" i="1" s="1"/>
  <c r="V1588" i="1"/>
  <c r="W1588" i="1" s="1"/>
  <c r="V1597" i="1"/>
  <c r="W1597" i="1" s="1"/>
  <c r="V1606" i="1"/>
  <c r="W1606" i="1" s="1"/>
  <c r="V1615" i="1"/>
  <c r="W1615" i="1" s="1"/>
  <c r="V1634" i="1"/>
  <c r="W1634" i="1" s="1"/>
  <c r="V1643" i="1"/>
  <c r="W1643" i="1" s="1"/>
  <c r="V1652" i="1"/>
  <c r="W1652" i="1" s="1"/>
  <c r="V1661" i="1"/>
  <c r="W1661" i="1" s="1"/>
  <c r="V1670" i="1"/>
  <c r="W1670" i="1" s="1"/>
  <c r="V1679" i="1"/>
  <c r="W1679" i="1" s="1"/>
  <c r="V1698" i="1"/>
  <c r="W1698" i="1" s="1"/>
  <c r="V1707" i="1"/>
  <c r="W1707" i="1" s="1"/>
  <c r="V1716" i="1"/>
  <c r="W1716" i="1" s="1"/>
  <c r="V1725" i="1"/>
  <c r="W1725" i="1" s="1"/>
  <c r="V1734" i="1"/>
  <c r="W1734" i="1" s="1"/>
  <c r="V1743" i="1"/>
  <c r="W1743" i="1" s="1"/>
  <c r="V1762" i="1"/>
  <c r="W1762" i="1" s="1"/>
  <c r="V1771" i="1"/>
  <c r="W1771" i="1" s="1"/>
  <c r="V1780" i="1"/>
  <c r="W1780" i="1" s="1"/>
  <c r="V1789" i="1"/>
  <c r="W1789" i="1" s="1"/>
  <c r="V1798" i="1"/>
  <c r="W1798" i="1" s="1"/>
  <c r="V1807" i="1"/>
  <c r="W1807" i="1" s="1"/>
  <c r="V103" i="1"/>
  <c r="W103" i="1" s="1"/>
  <c r="V250" i="1"/>
  <c r="V539" i="1"/>
  <c r="W539" i="1" s="1"/>
  <c r="V686" i="1"/>
  <c r="W686" i="1" s="1"/>
  <c r="V788" i="1"/>
  <c r="W788" i="1" s="1"/>
  <c r="V820" i="1"/>
  <c r="W820" i="1" s="1"/>
  <c r="V893" i="1"/>
  <c r="W893" i="1" s="1"/>
  <c r="V916" i="1"/>
  <c r="W916" i="1" s="1"/>
  <c r="V934" i="1"/>
  <c r="W934" i="1" s="1"/>
  <c r="V971" i="1"/>
  <c r="W971" i="1" s="1"/>
  <c r="V989" i="1"/>
  <c r="W989" i="1" s="1"/>
  <c r="V1007" i="1"/>
  <c r="W1007" i="1" s="1"/>
  <c r="V1026" i="1"/>
  <c r="W1026" i="1" s="1"/>
  <c r="V1044" i="1"/>
  <c r="W1044" i="1" s="1"/>
  <c r="V1062" i="1"/>
  <c r="W1062" i="1" s="1"/>
  <c r="V1099" i="1"/>
  <c r="W1099" i="1" s="1"/>
  <c r="V1117" i="1"/>
  <c r="W1117" i="1" s="1"/>
  <c r="V1135" i="1"/>
  <c r="W1135" i="1" s="1"/>
  <c r="V1154" i="1"/>
  <c r="W1154" i="1" s="1"/>
  <c r="V1172" i="1"/>
  <c r="W1172" i="1" s="1"/>
  <c r="V1190" i="1"/>
  <c r="W1190" i="1" s="1"/>
  <c r="V1223" i="1"/>
  <c r="W1223" i="1" s="1"/>
  <c r="V1239" i="1"/>
  <c r="W1239" i="1" s="1"/>
  <c r="V1253" i="1"/>
  <c r="W1253" i="1" s="1"/>
  <c r="V1268" i="1"/>
  <c r="W1268" i="1" s="1"/>
  <c r="V1282" i="1"/>
  <c r="W1282" i="1" s="1"/>
  <c r="V1326" i="1"/>
  <c r="W1326" i="1" s="1"/>
  <c r="V1341" i="1"/>
  <c r="W1341" i="1" s="1"/>
  <c r="V1355" i="1"/>
  <c r="W1355" i="1" s="1"/>
  <c r="V1379" i="1"/>
  <c r="W1379" i="1" s="1"/>
  <c r="V1388" i="1"/>
  <c r="W1388" i="1" s="1"/>
  <c r="V1397" i="1"/>
  <c r="W1397" i="1" s="1"/>
  <c r="V1406" i="1"/>
  <c r="W1406" i="1" s="1"/>
  <c r="V1415" i="1"/>
  <c r="W1415" i="1" s="1"/>
  <c r="V1434" i="1"/>
  <c r="W1434" i="1" s="1"/>
  <c r="V1443" i="1"/>
  <c r="W1443" i="1" s="1"/>
  <c r="V1452" i="1"/>
  <c r="W1452" i="1" s="1"/>
  <c r="V1461" i="1"/>
  <c r="W1461" i="1" s="1"/>
  <c r="V1470" i="1"/>
  <c r="W1470" i="1" s="1"/>
  <c r="V1479" i="1"/>
  <c r="W1479" i="1" s="1"/>
  <c r="V1498" i="1"/>
  <c r="W1498" i="1" s="1"/>
  <c r="V1507" i="1"/>
  <c r="W1507" i="1" s="1"/>
  <c r="V1516" i="1"/>
  <c r="W1516" i="1" s="1"/>
  <c r="V1525" i="1"/>
  <c r="W1525" i="1" s="1"/>
  <c r="V1534" i="1"/>
  <c r="W1534" i="1" s="1"/>
  <c r="V1543" i="1"/>
  <c r="W1543" i="1" s="1"/>
  <c r="V1562" i="1"/>
  <c r="W1562" i="1" s="1"/>
  <c r="V1571" i="1"/>
  <c r="W1571" i="1" s="1"/>
  <c r="V1580" i="1"/>
  <c r="W1580" i="1" s="1"/>
  <c r="V1589" i="1"/>
  <c r="W1589" i="1" s="1"/>
  <c r="V1598" i="1"/>
  <c r="W1598" i="1" s="1"/>
  <c r="V1607" i="1"/>
  <c r="W1607" i="1" s="1"/>
  <c r="V1626" i="1"/>
  <c r="W1626" i="1" s="1"/>
  <c r="V1635" i="1"/>
  <c r="W1635" i="1" s="1"/>
  <c r="V1644" i="1"/>
  <c r="W1644" i="1" s="1"/>
  <c r="V1653" i="1"/>
  <c r="W1653" i="1" s="1"/>
  <c r="V1662" i="1"/>
  <c r="W1662" i="1" s="1"/>
  <c r="V1671" i="1"/>
  <c r="W1671" i="1" s="1"/>
  <c r="V1690" i="1"/>
  <c r="W1690" i="1" s="1"/>
  <c r="V1699" i="1"/>
  <c r="W1699" i="1" s="1"/>
  <c r="V1708" i="1"/>
  <c r="W1708" i="1" s="1"/>
  <c r="V1717" i="1"/>
  <c r="W1717" i="1" s="1"/>
  <c r="V1726" i="1"/>
  <c r="W1726" i="1" s="1"/>
  <c r="V1735" i="1"/>
  <c r="W1735" i="1" s="1"/>
  <c r="V1754" i="1"/>
  <c r="W1754" i="1" s="1"/>
  <c r="V1763" i="1"/>
  <c r="W1763" i="1" s="1"/>
  <c r="V1772" i="1"/>
  <c r="W1772" i="1" s="1"/>
  <c r="V1781" i="1"/>
  <c r="W1781" i="1" s="1"/>
  <c r="V1790" i="1"/>
  <c r="W1790" i="1" s="1"/>
  <c r="V1799" i="1"/>
  <c r="W1799" i="1" s="1"/>
  <c r="V1818" i="1"/>
  <c r="W1818" i="1" s="1"/>
  <c r="V105" i="1"/>
  <c r="W105" i="1" s="1"/>
  <c r="V251" i="1"/>
  <c r="V394" i="1"/>
  <c r="W394" i="1" s="1"/>
  <c r="V540" i="1"/>
  <c r="W540" i="1" s="1"/>
  <c r="V687" i="1"/>
  <c r="W687" i="1" s="1"/>
  <c r="V821" i="1"/>
  <c r="W821" i="1" s="1"/>
  <c r="V858" i="1"/>
  <c r="W858" i="1" s="1"/>
  <c r="V894" i="1"/>
  <c r="W894" i="1" s="1"/>
  <c r="V939" i="1"/>
  <c r="W939" i="1" s="1"/>
  <c r="V957" i="1"/>
  <c r="W957" i="1" s="1"/>
  <c r="V975" i="1"/>
  <c r="W975" i="1" s="1"/>
  <c r="V994" i="1"/>
  <c r="W994" i="1" s="1"/>
  <c r="V1012" i="1"/>
  <c r="W1012" i="1" s="1"/>
  <c r="V1030" i="1"/>
  <c r="W1030" i="1" s="1"/>
  <c r="V1067" i="1"/>
  <c r="W1067" i="1" s="1"/>
  <c r="V1085" i="1"/>
  <c r="W1085" i="1" s="1"/>
  <c r="V1103" i="1"/>
  <c r="W1103" i="1" s="1"/>
  <c r="V1122" i="1"/>
  <c r="W1122" i="1" s="1"/>
  <c r="V1140" i="1"/>
  <c r="W1140" i="1" s="1"/>
  <c r="V1158" i="1"/>
  <c r="W1158" i="1" s="1"/>
  <c r="V1195" i="1"/>
  <c r="W1195" i="1" s="1"/>
  <c r="V1212" i="1"/>
  <c r="W1212" i="1" s="1"/>
  <c r="V1226" i="1"/>
  <c r="W1226" i="1" s="1"/>
  <c r="V1254" i="1"/>
  <c r="W1254" i="1" s="1"/>
  <c r="V1269" i="1"/>
  <c r="W1269" i="1" s="1"/>
  <c r="V1285" i="1"/>
  <c r="W1285" i="1" s="1"/>
  <c r="V1299" i="1"/>
  <c r="W1299" i="1" s="1"/>
  <c r="V1314" i="1"/>
  <c r="W1314" i="1" s="1"/>
  <c r="V1327" i="1"/>
  <c r="W1327" i="1" s="1"/>
  <c r="V1342" i="1"/>
  <c r="W1342" i="1" s="1"/>
  <c r="V1358" i="1"/>
  <c r="W1358" i="1" s="1"/>
  <c r="V1370" i="1"/>
  <c r="W1370" i="1" s="1"/>
  <c r="V1380" i="1"/>
  <c r="W1380" i="1" s="1"/>
  <c r="V1389" i="1"/>
  <c r="W1389" i="1" s="1"/>
  <c r="V1398" i="1"/>
  <c r="W1398" i="1" s="1"/>
  <c r="V1407" i="1"/>
  <c r="W1407" i="1" s="1"/>
  <c r="V1426" i="1"/>
  <c r="W1426" i="1" s="1"/>
  <c r="V1435" i="1"/>
  <c r="W1435" i="1" s="1"/>
  <c r="V1444" i="1"/>
  <c r="W1444" i="1" s="1"/>
  <c r="V1453" i="1"/>
  <c r="W1453" i="1" s="1"/>
  <c r="V1462" i="1"/>
  <c r="W1462" i="1" s="1"/>
  <c r="V1471" i="1"/>
  <c r="W1471" i="1" s="1"/>
  <c r="V1490" i="1"/>
  <c r="W1490" i="1" s="1"/>
  <c r="V1499" i="1"/>
  <c r="W1499" i="1" s="1"/>
  <c r="V1508" i="1"/>
  <c r="W1508" i="1" s="1"/>
  <c r="V1517" i="1"/>
  <c r="W1517" i="1" s="1"/>
  <c r="V1526" i="1"/>
  <c r="W1526" i="1" s="1"/>
  <c r="V1535" i="1"/>
  <c r="W1535" i="1" s="1"/>
  <c r="V1554" i="1"/>
  <c r="W1554" i="1" s="1"/>
  <c r="V1563" i="1"/>
  <c r="W1563" i="1" s="1"/>
  <c r="V1572" i="1"/>
  <c r="W1572" i="1" s="1"/>
  <c r="V1581" i="1"/>
  <c r="W1581" i="1" s="1"/>
  <c r="V1590" i="1"/>
  <c r="W1590" i="1" s="1"/>
  <c r="V1599" i="1"/>
  <c r="W1599" i="1" s="1"/>
  <c r="V1618" i="1"/>
  <c r="W1618" i="1" s="1"/>
  <c r="V1627" i="1"/>
  <c r="W1627" i="1" s="1"/>
  <c r="V1636" i="1"/>
  <c r="W1636" i="1" s="1"/>
  <c r="V1645" i="1"/>
  <c r="W1645" i="1" s="1"/>
  <c r="V1654" i="1"/>
  <c r="W1654" i="1" s="1"/>
  <c r="V1663" i="1"/>
  <c r="W1663" i="1" s="1"/>
  <c r="V1682" i="1"/>
  <c r="W1682" i="1" s="1"/>
  <c r="V1691" i="1"/>
  <c r="W1691" i="1" s="1"/>
  <c r="V1700" i="1"/>
  <c r="W1700" i="1" s="1"/>
  <c r="V1709" i="1"/>
  <c r="W1709" i="1" s="1"/>
  <c r="V1718" i="1"/>
  <c r="W1718" i="1" s="1"/>
  <c r="V1727" i="1"/>
  <c r="W1727" i="1" s="1"/>
  <c r="V1746" i="1"/>
  <c r="W1746" i="1" s="1"/>
  <c r="V1755" i="1"/>
  <c r="W1755" i="1" s="1"/>
  <c r="V1764" i="1"/>
  <c r="W1764" i="1" s="1"/>
  <c r="V1773" i="1"/>
  <c r="W1773" i="1" s="1"/>
  <c r="V1782" i="1"/>
  <c r="W1782" i="1" s="1"/>
  <c r="V1791" i="1"/>
  <c r="W1791" i="1" s="1"/>
  <c r="V1810" i="1"/>
  <c r="W1810" i="1" s="1"/>
  <c r="V140" i="1"/>
  <c r="W140" i="1" s="1"/>
  <c r="V286" i="1"/>
  <c r="V430" i="1"/>
  <c r="W430" i="1" s="1"/>
  <c r="V576" i="1"/>
  <c r="W576" i="1" s="1"/>
  <c r="V722" i="1"/>
  <c r="V796" i="1"/>
  <c r="W796" i="1" s="1"/>
  <c r="V829" i="1"/>
  <c r="W829" i="1" s="1"/>
  <c r="V866" i="1"/>
  <c r="W866" i="1" s="1"/>
  <c r="V902" i="1"/>
  <c r="W902" i="1" s="1"/>
  <c r="V922" i="1"/>
  <c r="W922" i="1" s="1"/>
  <c r="V940" i="1"/>
  <c r="W940" i="1" s="1"/>
  <c r="V958" i="1"/>
  <c r="W958" i="1" s="1"/>
  <c r="V995" i="1"/>
  <c r="W995" i="1" s="1"/>
  <c r="V1013" i="1"/>
  <c r="W1013" i="1" s="1"/>
  <c r="V1031" i="1"/>
  <c r="W1031" i="1" s="1"/>
  <c r="V1050" i="1"/>
  <c r="W1050" i="1" s="1"/>
  <c r="V1068" i="1"/>
  <c r="W1068" i="1" s="1"/>
  <c r="V1086" i="1"/>
  <c r="W1086" i="1" s="1"/>
  <c r="V1123" i="1"/>
  <c r="W1123" i="1" s="1"/>
  <c r="V1141" i="1"/>
  <c r="W1141" i="1" s="1"/>
  <c r="V1159" i="1"/>
  <c r="W1159" i="1" s="1"/>
  <c r="V1178" i="1"/>
  <c r="W1178" i="1" s="1"/>
  <c r="V1196" i="1"/>
  <c r="W1196" i="1" s="1"/>
  <c r="V1213" i="1"/>
  <c r="W1213" i="1" s="1"/>
  <c r="V1227" i="1"/>
  <c r="W1227" i="1" s="1"/>
  <c r="V1242" i="1"/>
  <c r="W1242" i="1" s="1"/>
  <c r="V1258" i="1"/>
  <c r="W1258" i="1" s="1"/>
  <c r="V1271" i="1"/>
  <c r="W1271" i="1" s="1"/>
  <c r="V1286" i="1"/>
  <c r="W1286" i="1" s="1"/>
  <c r="V1300" i="1"/>
  <c r="W1300" i="1" s="1"/>
  <c r="V1315" i="1"/>
  <c r="W1315" i="1" s="1"/>
  <c r="V1331" i="1"/>
  <c r="W1331" i="1" s="1"/>
  <c r="V1359" i="1"/>
  <c r="W1359" i="1" s="1"/>
  <c r="V1372" i="1"/>
  <c r="W1372" i="1" s="1"/>
  <c r="V1381" i="1"/>
  <c r="W1381" i="1" s="1"/>
  <c r="V1390" i="1"/>
  <c r="W1390" i="1" s="1"/>
  <c r="V1399" i="1"/>
  <c r="W1399" i="1" s="1"/>
  <c r="V1418" i="1"/>
  <c r="W1418" i="1" s="1"/>
  <c r="V1427" i="1"/>
  <c r="W1427" i="1" s="1"/>
  <c r="V1436" i="1"/>
  <c r="W1436" i="1" s="1"/>
  <c r="V1445" i="1"/>
  <c r="W1445" i="1" s="1"/>
  <c r="V1454" i="1"/>
  <c r="W1454" i="1" s="1"/>
  <c r="V1463" i="1"/>
  <c r="W1463" i="1" s="1"/>
  <c r="V1482" i="1"/>
  <c r="W1482" i="1" s="1"/>
  <c r="V1491" i="1"/>
  <c r="W1491" i="1" s="1"/>
  <c r="V1500" i="1"/>
  <c r="W1500" i="1" s="1"/>
  <c r="V1509" i="1"/>
  <c r="W1509" i="1" s="1"/>
  <c r="V1518" i="1"/>
  <c r="W1518" i="1" s="1"/>
  <c r="V1527" i="1"/>
  <c r="W1527" i="1" s="1"/>
  <c r="V1546" i="1"/>
  <c r="W1546" i="1" s="1"/>
  <c r="V1555" i="1"/>
  <c r="W1555" i="1" s="1"/>
  <c r="V1564" i="1"/>
  <c r="W1564" i="1" s="1"/>
  <c r="V1573" i="1"/>
  <c r="W1573" i="1" s="1"/>
  <c r="V1582" i="1"/>
  <c r="W1582" i="1" s="1"/>
  <c r="V1591" i="1"/>
  <c r="W1591" i="1" s="1"/>
  <c r="V1610" i="1"/>
  <c r="W1610" i="1" s="1"/>
  <c r="V1619" i="1"/>
  <c r="W1619" i="1" s="1"/>
  <c r="V1628" i="1"/>
  <c r="W1628" i="1" s="1"/>
  <c r="V1637" i="1"/>
  <c r="W1637" i="1" s="1"/>
  <c r="V1646" i="1"/>
  <c r="W1646" i="1" s="1"/>
  <c r="V1655" i="1"/>
  <c r="W1655" i="1" s="1"/>
  <c r="V1674" i="1"/>
  <c r="W1674" i="1" s="1"/>
  <c r="V1683" i="1"/>
  <c r="W1683" i="1" s="1"/>
  <c r="V1692" i="1"/>
  <c r="W1692" i="1" s="1"/>
  <c r="V1701" i="1"/>
  <c r="W1701" i="1" s="1"/>
  <c r="V1710" i="1"/>
  <c r="W1710" i="1" s="1"/>
  <c r="V1719" i="1"/>
  <c r="W1719" i="1" s="1"/>
  <c r="V1738" i="1"/>
  <c r="W1738" i="1" s="1"/>
  <c r="V141" i="1"/>
  <c r="W141" i="1" s="1"/>
  <c r="V287" i="1"/>
  <c r="V431" i="1"/>
  <c r="W431" i="1" s="1"/>
  <c r="V577" i="1"/>
  <c r="W577" i="1" s="1"/>
  <c r="V723" i="1"/>
  <c r="V830" i="1"/>
  <c r="W830" i="1" s="1"/>
  <c r="V867" i="1"/>
  <c r="W867" i="1" s="1"/>
  <c r="V903" i="1"/>
  <c r="W903" i="1" s="1"/>
  <c r="V924" i="1"/>
  <c r="W924" i="1" s="1"/>
  <c r="V942" i="1"/>
  <c r="W942" i="1" s="1"/>
  <c r="V979" i="1"/>
  <c r="W979" i="1" s="1"/>
  <c r="V997" i="1"/>
  <c r="W997" i="1" s="1"/>
  <c r="V1015" i="1"/>
  <c r="W1015" i="1" s="1"/>
  <c r="V1034" i="1"/>
  <c r="W1034" i="1" s="1"/>
  <c r="V1052" i="1"/>
  <c r="W1052" i="1" s="1"/>
  <c r="V1070" i="1"/>
  <c r="W1070" i="1" s="1"/>
  <c r="V1107" i="1"/>
  <c r="W1107" i="1" s="1"/>
  <c r="V1125" i="1"/>
  <c r="W1125" i="1" s="1"/>
  <c r="V1143" i="1"/>
  <c r="W1143" i="1" s="1"/>
  <c r="V1162" i="1"/>
  <c r="W1162" i="1" s="1"/>
  <c r="V1180" i="1"/>
  <c r="W1180" i="1" s="1"/>
  <c r="V1198" i="1"/>
  <c r="W1198" i="1" s="1"/>
  <c r="V1214" i="1"/>
  <c r="W1214" i="1" s="1"/>
  <c r="V1230" i="1"/>
  <c r="W1230" i="1" s="1"/>
  <c r="V1244" i="1"/>
  <c r="W1244" i="1" s="1"/>
  <c r="V1259" i="1"/>
  <c r="W1259" i="1" s="1"/>
  <c r="V1287" i="1"/>
  <c r="W1287" i="1" s="1"/>
  <c r="V1303" i="1"/>
  <c r="W1303" i="1" s="1"/>
  <c r="V1317" i="1"/>
  <c r="W1317" i="1" s="1"/>
  <c r="V1332" i="1"/>
  <c r="W1332" i="1" s="1"/>
  <c r="V1346" i="1"/>
  <c r="W1346" i="1" s="1"/>
  <c r="V1373" i="1"/>
  <c r="W1373" i="1" s="1"/>
  <c r="V1382" i="1"/>
  <c r="W1382" i="1" s="1"/>
  <c r="V1391" i="1"/>
  <c r="W1391" i="1" s="1"/>
  <c r="V1410" i="1"/>
  <c r="W1410" i="1" s="1"/>
  <c r="V1419" i="1"/>
  <c r="W1419" i="1" s="1"/>
  <c r="V1428" i="1"/>
  <c r="W1428" i="1" s="1"/>
  <c r="V1437" i="1"/>
  <c r="W1437" i="1" s="1"/>
  <c r="V1446" i="1"/>
  <c r="W1446" i="1" s="1"/>
  <c r="V1455" i="1"/>
  <c r="W1455" i="1" s="1"/>
  <c r="V1474" i="1"/>
  <c r="W1474" i="1" s="1"/>
  <c r="V1483" i="1"/>
  <c r="W1483" i="1" s="1"/>
  <c r="V1492" i="1"/>
  <c r="W1492" i="1" s="1"/>
  <c r="V1501" i="1"/>
  <c r="W1501" i="1" s="1"/>
  <c r="V1510" i="1"/>
  <c r="W1510" i="1" s="1"/>
  <c r="V1519" i="1"/>
  <c r="W1519" i="1" s="1"/>
  <c r="V1538" i="1"/>
  <c r="W1538" i="1" s="1"/>
  <c r="V612" i="1"/>
  <c r="W612" i="1" s="1"/>
  <c r="V875" i="1"/>
  <c r="W875" i="1" s="1"/>
  <c r="V962" i="1"/>
  <c r="W962" i="1" s="1"/>
  <c r="V1035" i="1"/>
  <c r="W1035" i="1" s="1"/>
  <c r="V1108" i="1"/>
  <c r="W1108" i="1" s="1"/>
  <c r="V1181" i="1"/>
  <c r="W1181" i="1" s="1"/>
  <c r="V1245" i="1"/>
  <c r="W1245" i="1" s="1"/>
  <c r="V1363" i="1"/>
  <c r="W1363" i="1" s="1"/>
  <c r="V1402" i="1"/>
  <c r="W1402" i="1" s="1"/>
  <c r="V1438" i="1"/>
  <c r="W1438" i="1" s="1"/>
  <c r="V1475" i="1"/>
  <c r="W1475" i="1" s="1"/>
  <c r="V1511" i="1"/>
  <c r="W1511" i="1" s="1"/>
  <c r="V1547" i="1"/>
  <c r="W1547" i="1" s="1"/>
  <c r="V1567" i="1"/>
  <c r="W1567" i="1" s="1"/>
  <c r="V1594" i="1"/>
  <c r="W1594" i="1" s="1"/>
  <c r="V1620" i="1"/>
  <c r="W1620" i="1" s="1"/>
  <c r="V1667" i="1"/>
  <c r="W1667" i="1" s="1"/>
  <c r="V1693" i="1"/>
  <c r="W1693" i="1" s="1"/>
  <c r="V1714" i="1"/>
  <c r="W1714" i="1" s="1"/>
  <c r="V1740" i="1"/>
  <c r="W1740" i="1" s="1"/>
  <c r="V1757" i="1"/>
  <c r="W1757" i="1" s="1"/>
  <c r="V1770" i="1"/>
  <c r="W1770" i="1" s="1"/>
  <c r="V1786" i="1"/>
  <c r="W1786" i="1" s="1"/>
  <c r="V1802" i="1"/>
  <c r="W1802" i="1" s="1"/>
  <c r="V1814" i="1"/>
  <c r="W1814" i="1" s="1"/>
  <c r="V1826" i="1"/>
  <c r="W1826" i="1" s="1"/>
  <c r="V1835" i="1"/>
  <c r="W1835" i="1" s="1"/>
  <c r="V1844" i="1"/>
  <c r="W1844" i="1" s="1"/>
  <c r="V1853" i="1"/>
  <c r="W1853" i="1" s="1"/>
  <c r="V1862" i="1"/>
  <c r="W1862" i="1" s="1"/>
  <c r="V1871" i="1"/>
  <c r="W1871" i="1" s="1"/>
  <c r="V1890" i="1"/>
  <c r="W1890" i="1" s="1"/>
  <c r="V1899" i="1"/>
  <c r="W1899" i="1" s="1"/>
  <c r="V1908" i="1"/>
  <c r="W1908" i="1" s="1"/>
  <c r="V1917" i="1"/>
  <c r="W1917" i="1" s="1"/>
  <c r="V1926" i="1"/>
  <c r="W1926" i="1" s="1"/>
  <c r="V1935" i="1"/>
  <c r="W1935" i="1" s="1"/>
  <c r="V1954" i="1"/>
  <c r="W1954" i="1" s="1"/>
  <c r="V1963" i="1"/>
  <c r="W1963" i="1" s="1"/>
  <c r="V1972" i="1"/>
  <c r="W1972" i="1" s="1"/>
  <c r="V1981" i="1"/>
  <c r="W1981" i="1" s="1"/>
  <c r="V1990" i="1"/>
  <c r="W1990" i="1" s="1"/>
  <c r="V1999" i="1"/>
  <c r="W1999" i="1" s="1"/>
  <c r="V2018" i="1"/>
  <c r="W2018" i="1" s="1"/>
  <c r="V2027" i="1"/>
  <c r="W2027" i="1" s="1"/>
  <c r="V2036" i="1"/>
  <c r="W2036" i="1" s="1"/>
  <c r="V2045" i="1"/>
  <c r="W2045" i="1" s="1"/>
  <c r="V2054" i="1"/>
  <c r="W2054" i="1" s="1"/>
  <c r="V2063" i="1"/>
  <c r="W2063" i="1" s="1"/>
  <c r="V2082" i="1"/>
  <c r="W2082" i="1" s="1"/>
  <c r="V2091" i="1"/>
  <c r="W2091" i="1" s="1"/>
  <c r="V2100" i="1"/>
  <c r="W2100" i="1" s="1"/>
  <c r="V2109" i="1"/>
  <c r="W2109" i="1" s="1"/>
  <c r="V2118" i="1"/>
  <c r="W2118" i="1" s="1"/>
  <c r="V2127" i="1"/>
  <c r="W2127" i="1" s="1"/>
  <c r="V2146" i="1"/>
  <c r="W2146" i="1" s="1"/>
  <c r="V2155" i="1"/>
  <c r="W2155" i="1" s="1"/>
  <c r="V2164" i="1"/>
  <c r="W2164" i="1" s="1"/>
  <c r="V2173" i="1"/>
  <c r="W2173" i="1" s="1"/>
  <c r="V2182" i="1"/>
  <c r="W2182" i="1" s="1"/>
  <c r="V2191" i="1"/>
  <c r="W2191" i="1" s="1"/>
  <c r="V2210" i="1"/>
  <c r="W2210" i="1" s="1"/>
  <c r="V2219" i="1"/>
  <c r="W2219" i="1" s="1"/>
  <c r="V2228" i="1"/>
  <c r="W2228" i="1" s="1"/>
  <c r="V2237" i="1"/>
  <c r="W2237" i="1" s="1"/>
  <c r="V2246" i="1"/>
  <c r="W2246" i="1" s="1"/>
  <c r="V2255" i="1"/>
  <c r="W2255" i="1" s="1"/>
  <c r="V614" i="1"/>
  <c r="W614" i="1" s="1"/>
  <c r="V876" i="1"/>
  <c r="W876" i="1" s="1"/>
  <c r="V966" i="1"/>
  <c r="W966" i="1" s="1"/>
  <c r="V1039" i="1"/>
  <c r="W1039" i="1" s="1"/>
  <c r="V1186" i="1"/>
  <c r="W1186" i="1" s="1"/>
  <c r="V1306" i="1"/>
  <c r="W1306" i="1" s="1"/>
  <c r="V1364" i="1"/>
  <c r="W1364" i="1" s="1"/>
  <c r="V1403" i="1"/>
  <c r="W1403" i="1" s="1"/>
  <c r="V1439" i="1"/>
  <c r="W1439" i="1" s="1"/>
  <c r="V1476" i="1"/>
  <c r="W1476" i="1" s="1"/>
  <c r="V1548" i="1"/>
  <c r="W1548" i="1" s="1"/>
  <c r="V1574" i="1"/>
  <c r="W1574" i="1" s="1"/>
  <c r="V1595" i="1"/>
  <c r="W1595" i="1" s="1"/>
  <c r="V1621" i="1"/>
  <c r="W1621" i="1" s="1"/>
  <c r="V1647" i="1"/>
  <c r="W1647" i="1" s="1"/>
  <c r="V1668" i="1"/>
  <c r="W1668" i="1" s="1"/>
  <c r="V1694" i="1"/>
  <c r="W1694" i="1" s="1"/>
  <c r="V1741" i="1"/>
  <c r="W1741" i="1" s="1"/>
  <c r="V1758" i="1"/>
  <c r="W1758" i="1" s="1"/>
  <c r="V1774" i="1"/>
  <c r="W1774" i="1" s="1"/>
  <c r="V1787" i="1"/>
  <c r="W1787" i="1" s="1"/>
  <c r="V1803" i="1"/>
  <c r="W1803" i="1" s="1"/>
  <c r="V1815" i="1"/>
  <c r="W1815" i="1" s="1"/>
  <c r="V1827" i="1"/>
  <c r="W1827" i="1" s="1"/>
  <c r="V1836" i="1"/>
  <c r="W1836" i="1" s="1"/>
  <c r="V1845" i="1"/>
  <c r="W1845" i="1" s="1"/>
  <c r="V1854" i="1"/>
  <c r="W1854" i="1" s="1"/>
  <c r="V1863" i="1"/>
  <c r="W1863" i="1" s="1"/>
  <c r="V1882" i="1"/>
  <c r="W1882" i="1" s="1"/>
  <c r="V1891" i="1"/>
  <c r="W1891" i="1" s="1"/>
  <c r="V1900" i="1"/>
  <c r="W1900" i="1" s="1"/>
  <c r="V1909" i="1"/>
  <c r="W1909" i="1" s="1"/>
  <c r="V1918" i="1"/>
  <c r="W1918" i="1" s="1"/>
  <c r="V1927" i="1"/>
  <c r="W1927" i="1" s="1"/>
  <c r="V1946" i="1"/>
  <c r="W1946" i="1" s="1"/>
  <c r="V1955" i="1"/>
  <c r="W1955" i="1" s="1"/>
  <c r="V1964" i="1"/>
  <c r="W1964" i="1" s="1"/>
  <c r="V1973" i="1"/>
  <c r="W1973" i="1" s="1"/>
  <c r="V1982" i="1"/>
  <c r="W1982" i="1" s="1"/>
  <c r="V1991" i="1"/>
  <c r="W1991" i="1" s="1"/>
  <c r="V2010" i="1"/>
  <c r="W2010" i="1" s="1"/>
  <c r="V2019" i="1"/>
  <c r="W2019" i="1" s="1"/>
  <c r="V177" i="1"/>
  <c r="W177" i="1" s="1"/>
  <c r="V756" i="1"/>
  <c r="W756" i="1" s="1"/>
  <c r="V906" i="1"/>
  <c r="W906" i="1" s="1"/>
  <c r="V980" i="1"/>
  <c r="W980" i="1" s="1"/>
  <c r="V1053" i="1"/>
  <c r="W1053" i="1" s="1"/>
  <c r="V1126" i="1"/>
  <c r="W1126" i="1" s="1"/>
  <c r="V1199" i="1"/>
  <c r="W1199" i="1" s="1"/>
  <c r="V1260" i="1"/>
  <c r="W1260" i="1" s="1"/>
  <c r="V1318" i="1"/>
  <c r="W1318" i="1" s="1"/>
  <c r="V1374" i="1"/>
  <c r="W1374" i="1" s="1"/>
  <c r="V1411" i="1"/>
  <c r="W1411" i="1" s="1"/>
  <c r="V1447" i="1"/>
  <c r="W1447" i="1" s="1"/>
  <c r="V1484" i="1"/>
  <c r="W1484" i="1" s="1"/>
  <c r="V1549" i="1"/>
  <c r="W1549" i="1" s="1"/>
  <c r="V1575" i="1"/>
  <c r="W1575" i="1" s="1"/>
  <c r="V1602" i="1"/>
  <c r="W1602" i="1" s="1"/>
  <c r="V1622" i="1"/>
  <c r="W1622" i="1" s="1"/>
  <c r="V1675" i="1"/>
  <c r="W1675" i="1" s="1"/>
  <c r="V1695" i="1"/>
  <c r="W1695" i="1" s="1"/>
  <c r="V1722" i="1"/>
  <c r="W1722" i="1" s="1"/>
  <c r="V1747" i="1"/>
  <c r="W1747" i="1" s="1"/>
  <c r="V1759" i="1"/>
  <c r="W1759" i="1" s="1"/>
  <c r="V1775" i="1"/>
  <c r="W1775" i="1" s="1"/>
  <c r="V1788" i="1"/>
  <c r="W1788" i="1" s="1"/>
  <c r="V1804" i="1"/>
  <c r="W1804" i="1" s="1"/>
  <c r="V1819" i="1"/>
  <c r="W1819" i="1" s="1"/>
  <c r="V1828" i="1"/>
  <c r="W1828" i="1" s="1"/>
  <c r="V1837" i="1"/>
  <c r="W1837" i="1" s="1"/>
  <c r="V1846" i="1"/>
  <c r="W1846" i="1" s="1"/>
  <c r="V1855" i="1"/>
  <c r="W1855" i="1" s="1"/>
  <c r="V1874" i="1"/>
  <c r="W1874" i="1" s="1"/>
  <c r="V1883" i="1"/>
  <c r="W1883" i="1" s="1"/>
  <c r="V1892" i="1"/>
  <c r="W1892" i="1" s="1"/>
  <c r="V1901" i="1"/>
  <c r="W1901" i="1" s="1"/>
  <c r="V1910" i="1"/>
  <c r="W1910" i="1" s="1"/>
  <c r="V1919" i="1"/>
  <c r="W1919" i="1" s="1"/>
  <c r="V1938" i="1"/>
  <c r="W1938" i="1" s="1"/>
  <c r="V1947" i="1"/>
  <c r="W1947" i="1" s="1"/>
  <c r="V1956" i="1"/>
  <c r="W1956" i="1" s="1"/>
  <c r="V1965" i="1"/>
  <c r="W1965" i="1" s="1"/>
  <c r="V1974" i="1"/>
  <c r="W1974" i="1" s="1"/>
  <c r="V1983" i="1"/>
  <c r="W1983" i="1" s="1"/>
  <c r="V2002" i="1"/>
  <c r="W2002" i="1" s="1"/>
  <c r="V2011" i="1"/>
  <c r="W2011" i="1" s="1"/>
  <c r="V2020" i="1"/>
  <c r="W2020" i="1" s="1"/>
  <c r="V2029" i="1"/>
  <c r="W2029" i="1" s="1"/>
  <c r="V2038" i="1"/>
  <c r="W2038" i="1" s="1"/>
  <c r="V2047" i="1"/>
  <c r="W2047" i="1" s="1"/>
  <c r="V2066" i="1"/>
  <c r="W2066" i="1" s="1"/>
  <c r="V2075" i="1"/>
  <c r="W2075" i="1" s="1"/>
  <c r="V2084" i="1"/>
  <c r="W2084" i="1" s="1"/>
  <c r="V2093" i="1"/>
  <c r="W2093" i="1" s="1"/>
  <c r="V2102" i="1"/>
  <c r="W2102" i="1" s="1"/>
  <c r="V2111" i="1"/>
  <c r="W2111" i="1" s="1"/>
  <c r="V2130" i="1"/>
  <c r="W2130" i="1" s="1"/>
  <c r="V2139" i="1"/>
  <c r="W2139" i="1" s="1"/>
  <c r="V2148" i="1"/>
  <c r="W2148" i="1" s="1"/>
  <c r="V2157" i="1"/>
  <c r="W2157" i="1" s="1"/>
  <c r="V2166" i="1"/>
  <c r="W2166" i="1" s="1"/>
  <c r="V2175" i="1"/>
  <c r="W2175" i="1" s="1"/>
  <c r="V2194" i="1"/>
  <c r="W2194" i="1" s="1"/>
  <c r="V2203" i="1"/>
  <c r="W2203" i="1" s="1"/>
  <c r="V2212" i="1"/>
  <c r="W2212" i="1" s="1"/>
  <c r="V2221" i="1"/>
  <c r="W2221" i="1" s="1"/>
  <c r="V2230" i="1"/>
  <c r="W2230" i="1" s="1"/>
  <c r="V2239" i="1"/>
  <c r="W2239" i="1" s="1"/>
  <c r="V2258" i="1"/>
  <c r="W2258" i="1" s="1"/>
  <c r="V178" i="1"/>
  <c r="W178" i="1" s="1"/>
  <c r="V759" i="1"/>
  <c r="V911" i="1"/>
  <c r="W911" i="1" s="1"/>
  <c r="V1058" i="1"/>
  <c r="W1058" i="1" s="1"/>
  <c r="V1131" i="1"/>
  <c r="W1131" i="1" s="1"/>
  <c r="V1204" i="1"/>
  <c r="W1204" i="1" s="1"/>
  <c r="V1262" i="1"/>
  <c r="W1262" i="1" s="1"/>
  <c r="V1322" i="1"/>
  <c r="W1322" i="1" s="1"/>
  <c r="V1375" i="1"/>
  <c r="W1375" i="1" s="1"/>
  <c r="V1412" i="1"/>
  <c r="W1412" i="1" s="1"/>
  <c r="V1485" i="1"/>
  <c r="W1485" i="1" s="1"/>
  <c r="V1522" i="1"/>
  <c r="W1522" i="1" s="1"/>
  <c r="V1556" i="1"/>
  <c r="W1556" i="1" s="1"/>
  <c r="V1603" i="1"/>
  <c r="W1603" i="1" s="1"/>
  <c r="V1629" i="1"/>
  <c r="W1629" i="1" s="1"/>
  <c r="V1650" i="1"/>
  <c r="W1650" i="1" s="1"/>
  <c r="V1676" i="1"/>
  <c r="W1676" i="1" s="1"/>
  <c r="V1702" i="1"/>
  <c r="W1702" i="1" s="1"/>
  <c r="V1723" i="1"/>
  <c r="W1723" i="1" s="1"/>
  <c r="V1748" i="1"/>
  <c r="W1748" i="1" s="1"/>
  <c r="V1805" i="1"/>
  <c r="W1805" i="1" s="1"/>
  <c r="V1820" i="1"/>
  <c r="W1820" i="1" s="1"/>
  <c r="V1829" i="1"/>
  <c r="W1829" i="1" s="1"/>
  <c r="V1838" i="1"/>
  <c r="W1838" i="1" s="1"/>
  <c r="V1847" i="1"/>
  <c r="W1847" i="1" s="1"/>
  <c r="V1866" i="1"/>
  <c r="W1866" i="1" s="1"/>
  <c r="V1875" i="1"/>
  <c r="W1875" i="1" s="1"/>
  <c r="V1884" i="1"/>
  <c r="W1884" i="1" s="1"/>
  <c r="V1893" i="1"/>
  <c r="W1893" i="1" s="1"/>
  <c r="V1902" i="1"/>
  <c r="W1902" i="1" s="1"/>
  <c r="V1911" i="1"/>
  <c r="W1911" i="1" s="1"/>
  <c r="V1930" i="1"/>
  <c r="W1930" i="1" s="1"/>
  <c r="V1939" i="1"/>
  <c r="W1939" i="1" s="1"/>
  <c r="V1948" i="1"/>
  <c r="W1948" i="1" s="1"/>
  <c r="V1957" i="1"/>
  <c r="W1957" i="1" s="1"/>
  <c r="V1966" i="1"/>
  <c r="W1966" i="1" s="1"/>
  <c r="V1975" i="1"/>
  <c r="W1975" i="1" s="1"/>
  <c r="V1994" i="1"/>
  <c r="W1994" i="1" s="1"/>
  <c r="V2003" i="1"/>
  <c r="W2003" i="1" s="1"/>
  <c r="V2012" i="1"/>
  <c r="W2012" i="1" s="1"/>
  <c r="V2021" i="1"/>
  <c r="W2021" i="1" s="1"/>
  <c r="V2030" i="1"/>
  <c r="W2030" i="1" s="1"/>
  <c r="V2039" i="1"/>
  <c r="W2039" i="1" s="1"/>
  <c r="V2058" i="1"/>
  <c r="W2058" i="1" s="1"/>
  <c r="V2067" i="1"/>
  <c r="W2067" i="1" s="1"/>
  <c r="V2076" i="1"/>
  <c r="W2076" i="1" s="1"/>
  <c r="V2085" i="1"/>
  <c r="W2085" i="1" s="1"/>
  <c r="V2094" i="1"/>
  <c r="W2094" i="1" s="1"/>
  <c r="V2103" i="1"/>
  <c r="W2103" i="1" s="1"/>
  <c r="V2122" i="1"/>
  <c r="W2122" i="1" s="1"/>
  <c r="V2131" i="1"/>
  <c r="W2131" i="1" s="1"/>
  <c r="V2140" i="1"/>
  <c r="W2140" i="1" s="1"/>
  <c r="V2149" i="1"/>
  <c r="W2149" i="1" s="1"/>
  <c r="V2158" i="1"/>
  <c r="W2158" i="1" s="1"/>
  <c r="V2167" i="1"/>
  <c r="W2167" i="1" s="1"/>
  <c r="V2186" i="1"/>
  <c r="W2186" i="1" s="1"/>
  <c r="V2195" i="1"/>
  <c r="W2195" i="1" s="1"/>
  <c r="V2204" i="1"/>
  <c r="W2204" i="1" s="1"/>
  <c r="V2213" i="1"/>
  <c r="W2213" i="1" s="1"/>
  <c r="V2222" i="1"/>
  <c r="W2222" i="1" s="1"/>
  <c r="V2231" i="1"/>
  <c r="W2231" i="1" s="1"/>
  <c r="V2250" i="1"/>
  <c r="W2250" i="1" s="1"/>
  <c r="V2259" i="1"/>
  <c r="W2259" i="1" s="1"/>
  <c r="V323" i="1"/>
  <c r="W323" i="1" s="1"/>
  <c r="V804" i="1"/>
  <c r="W804" i="1" s="1"/>
  <c r="V925" i="1"/>
  <c r="W925" i="1" s="1"/>
  <c r="V998" i="1"/>
  <c r="W998" i="1" s="1"/>
  <c r="V1071" i="1"/>
  <c r="W1071" i="1" s="1"/>
  <c r="V1276" i="1"/>
  <c r="W1276" i="1" s="1"/>
  <c r="V1333" i="1"/>
  <c r="W1333" i="1" s="1"/>
  <c r="V1383" i="1"/>
  <c r="W1383" i="1" s="1"/>
  <c r="V1420" i="1"/>
  <c r="W1420" i="1" s="1"/>
  <c r="V1493" i="1"/>
  <c r="W1493" i="1" s="1"/>
  <c r="V1530" i="1"/>
  <c r="W1530" i="1" s="1"/>
  <c r="V1557" i="1"/>
  <c r="W1557" i="1" s="1"/>
  <c r="V1583" i="1"/>
  <c r="W1583" i="1" s="1"/>
  <c r="V1604" i="1"/>
  <c r="W1604" i="1" s="1"/>
  <c r="V1630" i="1"/>
  <c r="W1630" i="1" s="1"/>
  <c r="V1677" i="1"/>
  <c r="W1677" i="1" s="1"/>
  <c r="V1703" i="1"/>
  <c r="W1703" i="1" s="1"/>
  <c r="V1730" i="1"/>
  <c r="W1730" i="1" s="1"/>
  <c r="V1749" i="1"/>
  <c r="W1749" i="1" s="1"/>
  <c r="V1765" i="1"/>
  <c r="W1765" i="1" s="1"/>
  <c r="V1778" i="1"/>
  <c r="W1778" i="1" s="1"/>
  <c r="V1794" i="1"/>
  <c r="W1794" i="1" s="1"/>
  <c r="V1806" i="1"/>
  <c r="W1806" i="1" s="1"/>
  <c r="V1821" i="1"/>
  <c r="W1821" i="1" s="1"/>
  <c r="V1830" i="1"/>
  <c r="W1830" i="1" s="1"/>
  <c r="V1839" i="1"/>
  <c r="W1839" i="1" s="1"/>
  <c r="V1858" i="1"/>
  <c r="W1858" i="1" s="1"/>
  <c r="V1867" i="1"/>
  <c r="W1867" i="1" s="1"/>
  <c r="V1876" i="1"/>
  <c r="W1876" i="1" s="1"/>
  <c r="V1885" i="1"/>
  <c r="W1885" i="1" s="1"/>
  <c r="V1894" i="1"/>
  <c r="W1894" i="1" s="1"/>
  <c r="V1903" i="1"/>
  <c r="W1903" i="1" s="1"/>
  <c r="V1922" i="1"/>
  <c r="W1922" i="1" s="1"/>
  <c r="V1931" i="1"/>
  <c r="W1931" i="1" s="1"/>
  <c r="V1940" i="1"/>
  <c r="W1940" i="1" s="1"/>
  <c r="V1949" i="1"/>
  <c r="W1949" i="1" s="1"/>
  <c r="V1958" i="1"/>
  <c r="W1958" i="1" s="1"/>
  <c r="V1967" i="1"/>
  <c r="W1967" i="1" s="1"/>
  <c r="V1986" i="1"/>
  <c r="W1986" i="1" s="1"/>
  <c r="V1995" i="1"/>
  <c r="W1995" i="1" s="1"/>
  <c r="V2004" i="1"/>
  <c r="W2004" i="1" s="1"/>
  <c r="V2013" i="1"/>
  <c r="W2013" i="1" s="1"/>
  <c r="V2022" i="1"/>
  <c r="W2022" i="1" s="1"/>
  <c r="V2031" i="1"/>
  <c r="W2031" i="1" s="1"/>
  <c r="V2050" i="1"/>
  <c r="W2050" i="1" s="1"/>
  <c r="V2059" i="1"/>
  <c r="W2059" i="1" s="1"/>
  <c r="V2068" i="1"/>
  <c r="W2068" i="1" s="1"/>
  <c r="V2077" i="1"/>
  <c r="W2077" i="1" s="1"/>
  <c r="V2086" i="1"/>
  <c r="W2086" i="1" s="1"/>
  <c r="V2095" i="1"/>
  <c r="W2095" i="1" s="1"/>
  <c r="V2114" i="1"/>
  <c r="W2114" i="1" s="1"/>
  <c r="V2123" i="1"/>
  <c r="W2123" i="1" s="1"/>
  <c r="V2132" i="1"/>
  <c r="W2132" i="1" s="1"/>
  <c r="V2141" i="1"/>
  <c r="W2141" i="1" s="1"/>
  <c r="V2150" i="1"/>
  <c r="W2150" i="1" s="1"/>
  <c r="V2159" i="1"/>
  <c r="W2159" i="1" s="1"/>
  <c r="V2178" i="1"/>
  <c r="W2178" i="1" s="1"/>
  <c r="V2187" i="1"/>
  <c r="W2187" i="1" s="1"/>
  <c r="V2196" i="1"/>
  <c r="W2196" i="1" s="1"/>
  <c r="V2205" i="1"/>
  <c r="W2205" i="1" s="1"/>
  <c r="V2214" i="1"/>
  <c r="W2214" i="1" s="1"/>
  <c r="V2223" i="1"/>
  <c r="W2223" i="1" s="1"/>
  <c r="V2242" i="1"/>
  <c r="W2242" i="1" s="1"/>
  <c r="V2251" i="1"/>
  <c r="W2251" i="1" s="1"/>
  <c r="V2260" i="1"/>
  <c r="W2260" i="1" s="1"/>
  <c r="V324" i="1"/>
  <c r="W324" i="1" s="1"/>
  <c r="V930" i="1"/>
  <c r="W930" i="1" s="1"/>
  <c r="V1003" i="1"/>
  <c r="W1003" i="1" s="1"/>
  <c r="V1076" i="1"/>
  <c r="W1076" i="1" s="1"/>
  <c r="V1149" i="1"/>
  <c r="W1149" i="1" s="1"/>
  <c r="V1218" i="1"/>
  <c r="W1218" i="1" s="1"/>
  <c r="V1277" i="1"/>
  <c r="W1277" i="1" s="1"/>
  <c r="V1335" i="1"/>
  <c r="W1335" i="1" s="1"/>
  <c r="V1421" i="1"/>
  <c r="W1421" i="1" s="1"/>
  <c r="V1458" i="1"/>
  <c r="W1458" i="1" s="1"/>
  <c r="V1494" i="1"/>
  <c r="W1494" i="1" s="1"/>
  <c r="V1531" i="1"/>
  <c r="W1531" i="1" s="1"/>
  <c r="V1558" i="1"/>
  <c r="W1558" i="1" s="1"/>
  <c r="V1611" i="1"/>
  <c r="W1611" i="1" s="1"/>
  <c r="V1631" i="1"/>
  <c r="W1631" i="1" s="1"/>
  <c r="V1658" i="1"/>
  <c r="W1658" i="1" s="1"/>
  <c r="V1684" i="1"/>
  <c r="W1684" i="1" s="1"/>
  <c r="V1731" i="1"/>
  <c r="W1731" i="1" s="1"/>
  <c r="V1750" i="1"/>
  <c r="W1750" i="1" s="1"/>
  <c r="V1766" i="1"/>
  <c r="W1766" i="1" s="1"/>
  <c r="V1779" i="1"/>
  <c r="W1779" i="1" s="1"/>
  <c r="V1795" i="1"/>
  <c r="W1795" i="1" s="1"/>
  <c r="V1811" i="1"/>
  <c r="W1811" i="1" s="1"/>
  <c r="V1822" i="1"/>
  <c r="W1822" i="1" s="1"/>
  <c r="V1831" i="1"/>
  <c r="W1831" i="1" s="1"/>
  <c r="V1850" i="1"/>
  <c r="W1850" i="1" s="1"/>
  <c r="V1859" i="1"/>
  <c r="W1859" i="1" s="1"/>
  <c r="V1868" i="1"/>
  <c r="W1868" i="1" s="1"/>
  <c r="V1877" i="1"/>
  <c r="W1877" i="1" s="1"/>
  <c r="V1886" i="1"/>
  <c r="W1886" i="1" s="1"/>
  <c r="V1895" i="1"/>
  <c r="W1895" i="1" s="1"/>
  <c r="V1914" i="1"/>
  <c r="W1914" i="1" s="1"/>
  <c r="V1923" i="1"/>
  <c r="W1923" i="1" s="1"/>
  <c r="V1932" i="1"/>
  <c r="W1932" i="1" s="1"/>
  <c r="V1941" i="1"/>
  <c r="W1941" i="1" s="1"/>
  <c r="V1950" i="1"/>
  <c r="W1950" i="1" s="1"/>
  <c r="V1959" i="1"/>
  <c r="W1959" i="1" s="1"/>
  <c r="V1978" i="1"/>
  <c r="W1978" i="1" s="1"/>
  <c r="V1987" i="1"/>
  <c r="W1987" i="1" s="1"/>
  <c r="V1996" i="1"/>
  <c r="W1996" i="1" s="1"/>
  <c r="V2005" i="1"/>
  <c r="W2005" i="1" s="1"/>
  <c r="V2014" i="1"/>
  <c r="W2014" i="1" s="1"/>
  <c r="V2023" i="1"/>
  <c r="W2023" i="1" s="1"/>
  <c r="V1017" i="1"/>
  <c r="W1017" i="1" s="1"/>
  <c r="V1290" i="1"/>
  <c r="W1290" i="1" s="1"/>
  <c r="V1466" i="1"/>
  <c r="W1466" i="1" s="1"/>
  <c r="V1586" i="1"/>
  <c r="W1586" i="1" s="1"/>
  <c r="V1685" i="1"/>
  <c r="W1685" i="1" s="1"/>
  <c r="V1767" i="1"/>
  <c r="W1767" i="1" s="1"/>
  <c r="V1823" i="1"/>
  <c r="W1823" i="1" s="1"/>
  <c r="V1860" i="1"/>
  <c r="W1860" i="1" s="1"/>
  <c r="V1933" i="1"/>
  <c r="W1933" i="1" s="1"/>
  <c r="V1970" i="1"/>
  <c r="W1970" i="1" s="1"/>
  <c r="V2006" i="1"/>
  <c r="W2006" i="1" s="1"/>
  <c r="V2034" i="1"/>
  <c r="W2034" i="1" s="1"/>
  <c r="V2052" i="1"/>
  <c r="W2052" i="1" s="1"/>
  <c r="V2070" i="1"/>
  <c r="W2070" i="1" s="1"/>
  <c r="V2107" i="1"/>
  <c r="W2107" i="1" s="1"/>
  <c r="V2125" i="1"/>
  <c r="W2125" i="1" s="1"/>
  <c r="V2143" i="1"/>
  <c r="W2143" i="1" s="1"/>
  <c r="V2162" i="1"/>
  <c r="W2162" i="1" s="1"/>
  <c r="V2180" i="1"/>
  <c r="W2180" i="1" s="1"/>
  <c r="V2198" i="1"/>
  <c r="W2198" i="1" s="1"/>
  <c r="V2235" i="1"/>
  <c r="W2235" i="1" s="1"/>
  <c r="V2253" i="1"/>
  <c r="W2253" i="1" s="1"/>
  <c r="V1021" i="1"/>
  <c r="W1021" i="1" s="1"/>
  <c r="V1291" i="1"/>
  <c r="W1291" i="1" s="1"/>
  <c r="V1467" i="1"/>
  <c r="W1467" i="1" s="1"/>
  <c r="V1686" i="1"/>
  <c r="W1686" i="1" s="1"/>
  <c r="V1861" i="1"/>
  <c r="W1861" i="1" s="1"/>
  <c r="V1898" i="1"/>
  <c r="W1898" i="1" s="1"/>
  <c r="V1934" i="1"/>
  <c r="W1934" i="1" s="1"/>
  <c r="V1971" i="1"/>
  <c r="W1971" i="1" s="1"/>
  <c r="V2007" i="1"/>
  <c r="W2007" i="1" s="1"/>
  <c r="V2035" i="1"/>
  <c r="W2035" i="1" s="1"/>
  <c r="V2053" i="1"/>
  <c r="W2053" i="1" s="1"/>
  <c r="V2071" i="1"/>
  <c r="W2071" i="1" s="1"/>
  <c r="V2090" i="1"/>
  <c r="W2090" i="1" s="1"/>
  <c r="V2108" i="1"/>
  <c r="W2108" i="1" s="1"/>
  <c r="V2126" i="1"/>
  <c r="W2126" i="1" s="1"/>
  <c r="V2163" i="1"/>
  <c r="W2163" i="1" s="1"/>
  <c r="V2181" i="1"/>
  <c r="W2181" i="1" s="1"/>
  <c r="V2199" i="1"/>
  <c r="W2199" i="1" s="1"/>
  <c r="V2218" i="1"/>
  <c r="W2218" i="1" s="1"/>
  <c r="V2236" i="1"/>
  <c r="W2236" i="1" s="1"/>
  <c r="V2254" i="1"/>
  <c r="W2254" i="1" s="1"/>
  <c r="V466" i="1"/>
  <c r="W466" i="1" s="1"/>
  <c r="V1090" i="1"/>
  <c r="W1090" i="1" s="1"/>
  <c r="V1349" i="1"/>
  <c r="W1349" i="1" s="1"/>
  <c r="V1502" i="1"/>
  <c r="W1502" i="1" s="1"/>
  <c r="V1612" i="1"/>
  <c r="W1612" i="1" s="1"/>
  <c r="V1711" i="1"/>
  <c r="W1711" i="1" s="1"/>
  <c r="V1783" i="1"/>
  <c r="W1783" i="1" s="1"/>
  <c r="V1869" i="1"/>
  <c r="W1869" i="1" s="1"/>
  <c r="V1906" i="1"/>
  <c r="W1906" i="1" s="1"/>
  <c r="V1942" i="1"/>
  <c r="W1942" i="1" s="1"/>
  <c r="V1979" i="1"/>
  <c r="W1979" i="1" s="1"/>
  <c r="V2015" i="1"/>
  <c r="W2015" i="1" s="1"/>
  <c r="V2037" i="1"/>
  <c r="W2037" i="1" s="1"/>
  <c r="V2055" i="1"/>
  <c r="W2055" i="1" s="1"/>
  <c r="V2074" i="1"/>
  <c r="W2074" i="1" s="1"/>
  <c r="V2092" i="1"/>
  <c r="W2092" i="1" s="1"/>
  <c r="V2110" i="1"/>
  <c r="W2110" i="1" s="1"/>
  <c r="V2147" i="1"/>
  <c r="W2147" i="1" s="1"/>
  <c r="V2165" i="1"/>
  <c r="W2165" i="1" s="1"/>
  <c r="V2183" i="1"/>
  <c r="W2183" i="1" s="1"/>
  <c r="V2202" i="1"/>
  <c r="W2202" i="1" s="1"/>
  <c r="V2220" i="1"/>
  <c r="W2220" i="1" s="1"/>
  <c r="V2238" i="1"/>
  <c r="W2238" i="1" s="1"/>
  <c r="V467" i="1"/>
  <c r="W467" i="1" s="1"/>
  <c r="V1094" i="1"/>
  <c r="W1094" i="1" s="1"/>
  <c r="V1350" i="1"/>
  <c r="W1350" i="1" s="1"/>
  <c r="V1503" i="1"/>
  <c r="W1503" i="1" s="1"/>
  <c r="V1613" i="1"/>
  <c r="W1613" i="1" s="1"/>
  <c r="V1834" i="1"/>
  <c r="W1834" i="1" s="1"/>
  <c r="V1870" i="1"/>
  <c r="W1870" i="1" s="1"/>
  <c r="V1907" i="1"/>
  <c r="W1907" i="1" s="1"/>
  <c r="V1943" i="1"/>
  <c r="W1943" i="1" s="1"/>
  <c r="V1980" i="1"/>
  <c r="W1980" i="1" s="1"/>
  <c r="V2042" i="1"/>
  <c r="W2042" i="1" s="1"/>
  <c r="V2060" i="1"/>
  <c r="W2060" i="1" s="1"/>
  <c r="V2078" i="1"/>
  <c r="W2078" i="1" s="1"/>
  <c r="V2115" i="1"/>
  <c r="W2115" i="1" s="1"/>
  <c r="V2133" i="1"/>
  <c r="W2133" i="1" s="1"/>
  <c r="V2151" i="1"/>
  <c r="W2151" i="1" s="1"/>
  <c r="V2170" i="1"/>
  <c r="W2170" i="1" s="1"/>
  <c r="V2188" i="1"/>
  <c r="W2188" i="1" s="1"/>
  <c r="V2206" i="1"/>
  <c r="W2206" i="1" s="1"/>
  <c r="V2243" i="1"/>
  <c r="W2243" i="1" s="1"/>
  <c r="V2261" i="1"/>
  <c r="W2261" i="1" s="1"/>
  <c r="V838" i="1"/>
  <c r="W838" i="1" s="1"/>
  <c r="V1163" i="1"/>
  <c r="W1163" i="1" s="1"/>
  <c r="V1539" i="1"/>
  <c r="W1539" i="1" s="1"/>
  <c r="V1638" i="1"/>
  <c r="W1638" i="1" s="1"/>
  <c r="V1732" i="1"/>
  <c r="W1732" i="1" s="1"/>
  <c r="V1796" i="1"/>
  <c r="W1796" i="1" s="1"/>
  <c r="V1842" i="1"/>
  <c r="W1842" i="1" s="1"/>
  <c r="V1878" i="1"/>
  <c r="W1878" i="1" s="1"/>
  <c r="V1915" i="1"/>
  <c r="W1915" i="1" s="1"/>
  <c r="V1951" i="1"/>
  <c r="W1951" i="1" s="1"/>
  <c r="V1988" i="1"/>
  <c r="W1988" i="1" s="1"/>
  <c r="V2043" i="1"/>
  <c r="W2043" i="1" s="1"/>
  <c r="V2061" i="1"/>
  <c r="W2061" i="1" s="1"/>
  <c r="V2079" i="1"/>
  <c r="W2079" i="1" s="1"/>
  <c r="V2098" i="1"/>
  <c r="W2098" i="1" s="1"/>
  <c r="V2116" i="1"/>
  <c r="W2116" i="1" s="1"/>
  <c r="V2134" i="1"/>
  <c r="W2134" i="1" s="1"/>
  <c r="V2171" i="1"/>
  <c r="W2171" i="1" s="1"/>
  <c r="V2189" i="1"/>
  <c r="W2189" i="1" s="1"/>
  <c r="V2207" i="1"/>
  <c r="W2207" i="1" s="1"/>
  <c r="V2226" i="1"/>
  <c r="W2226" i="1" s="1"/>
  <c r="V2244" i="1"/>
  <c r="W2244" i="1" s="1"/>
  <c r="V2262" i="1"/>
  <c r="W2262" i="1" s="1"/>
  <c r="V839" i="1"/>
  <c r="W839" i="1" s="1"/>
  <c r="V1167" i="1"/>
  <c r="W1167" i="1" s="1"/>
  <c r="V1394" i="1"/>
  <c r="W1394" i="1" s="1"/>
  <c r="V1540" i="1"/>
  <c r="W1540" i="1" s="1"/>
  <c r="V1639" i="1"/>
  <c r="W1639" i="1" s="1"/>
  <c r="V1739" i="1"/>
  <c r="W1739" i="1" s="1"/>
  <c r="V1797" i="1"/>
  <c r="W1797" i="1" s="1"/>
  <c r="V1843" i="1"/>
  <c r="W1843" i="1" s="1"/>
  <c r="V1879" i="1"/>
  <c r="W1879" i="1" s="1"/>
  <c r="V1916" i="1"/>
  <c r="W1916" i="1" s="1"/>
  <c r="V1989" i="1"/>
  <c r="W1989" i="1" s="1"/>
  <c r="V2026" i="1"/>
  <c r="W2026" i="1" s="1"/>
  <c r="V2044" i="1"/>
  <c r="W2044" i="1" s="1"/>
  <c r="V2062" i="1"/>
  <c r="W2062" i="1" s="1"/>
  <c r="V2099" i="1"/>
  <c r="W2099" i="1" s="1"/>
  <c r="V2117" i="1"/>
  <c r="W2117" i="1" s="1"/>
  <c r="V2135" i="1"/>
  <c r="W2135" i="1" s="1"/>
  <c r="V2154" i="1"/>
  <c r="W2154" i="1" s="1"/>
  <c r="V2172" i="1"/>
  <c r="W2172" i="1" s="1"/>
  <c r="V2190" i="1"/>
  <c r="W2190" i="1" s="1"/>
  <c r="V2227" i="1"/>
  <c r="W2227" i="1" s="1"/>
  <c r="V2245" i="1"/>
  <c r="W2245" i="1" s="1"/>
  <c r="V2263" i="1"/>
  <c r="W2263" i="1" s="1"/>
  <c r="V943" i="1"/>
  <c r="W943" i="1" s="1"/>
  <c r="V1231" i="1"/>
  <c r="W1231" i="1" s="1"/>
  <c r="V1429" i="1"/>
  <c r="W1429" i="1" s="1"/>
  <c r="V1565" i="1"/>
  <c r="W1565" i="1" s="1"/>
  <c r="V1659" i="1"/>
  <c r="W1659" i="1" s="1"/>
  <c r="V1751" i="1"/>
  <c r="W1751" i="1" s="1"/>
  <c r="V1812" i="1"/>
  <c r="W1812" i="1" s="1"/>
  <c r="V1851" i="1"/>
  <c r="W1851" i="1" s="1"/>
  <c r="V1887" i="1"/>
  <c r="W1887" i="1" s="1"/>
  <c r="V1924" i="1"/>
  <c r="W1924" i="1" s="1"/>
  <c r="V1997" i="1"/>
  <c r="W1997" i="1" s="1"/>
  <c r="V2028" i="1"/>
  <c r="W2028" i="1" s="1"/>
  <c r="V2046" i="1"/>
  <c r="W2046" i="1" s="1"/>
  <c r="V2083" i="1"/>
  <c r="W2083" i="1" s="1"/>
  <c r="V2101" i="1"/>
  <c r="W2101" i="1" s="1"/>
  <c r="V2119" i="1"/>
  <c r="W2119" i="1" s="1"/>
  <c r="V1813" i="1"/>
  <c r="W1813" i="1" s="1"/>
  <c r="V2069" i="1"/>
  <c r="W2069" i="1" s="1"/>
  <c r="V2174" i="1"/>
  <c r="W2174" i="1" s="1"/>
  <c r="V2247" i="1"/>
  <c r="W2247" i="1" s="1"/>
  <c r="V1852" i="1"/>
  <c r="W1852" i="1" s="1"/>
  <c r="V2087" i="1"/>
  <c r="W2087" i="1" s="1"/>
  <c r="V2179" i="1"/>
  <c r="W2179" i="1" s="1"/>
  <c r="V2252" i="1"/>
  <c r="W2252" i="1" s="1"/>
  <c r="V948" i="1"/>
  <c r="W948" i="1" s="1"/>
  <c r="V2106" i="1"/>
  <c r="W2106" i="1" s="1"/>
  <c r="V1233" i="1"/>
  <c r="W1233" i="1" s="1"/>
  <c r="V1925" i="1"/>
  <c r="W1925" i="1" s="1"/>
  <c r="V2124" i="1"/>
  <c r="W2124" i="1" s="1"/>
  <c r="V2197" i="1"/>
  <c r="W2197" i="1" s="1"/>
  <c r="V1430" i="1"/>
  <c r="W1430" i="1" s="1"/>
  <c r="V1962" i="1"/>
  <c r="W1962" i="1" s="1"/>
  <c r="V2138" i="1"/>
  <c r="W2138" i="1" s="1"/>
  <c r="V2211" i="1"/>
  <c r="W2211" i="1" s="1"/>
  <c r="V1566" i="1"/>
  <c r="W1566" i="1" s="1"/>
  <c r="V1998" i="1"/>
  <c r="W1998" i="1" s="1"/>
  <c r="V2142" i="1"/>
  <c r="W2142" i="1" s="1"/>
  <c r="V2215" i="1"/>
  <c r="W2215" i="1" s="1"/>
  <c r="V2229" i="1"/>
  <c r="W2229" i="1" s="1"/>
  <c r="U78" i="1"/>
  <c r="V78" i="1" s="1"/>
  <c r="W78" i="1" s="1"/>
  <c r="V2234" i="1"/>
  <c r="W2234" i="1" s="1"/>
  <c r="V1666" i="1"/>
  <c r="W1666" i="1" s="1"/>
  <c r="V1756" i="1"/>
  <c r="W1756" i="1" s="1"/>
  <c r="V2051" i="1"/>
  <c r="W2051" i="1" s="1"/>
  <c r="V2156" i="1"/>
  <c r="W2156" i="1" s="1"/>
  <c r="V112" i="1"/>
  <c r="W112" i="1" s="1"/>
  <c r="V176" i="1"/>
  <c r="W176" i="1" s="1"/>
  <c r="V240" i="1"/>
  <c r="W240" i="1" s="1"/>
  <c r="V304" i="1"/>
  <c r="V368" i="1"/>
  <c r="W368" i="1" s="1"/>
  <c r="V429" i="1"/>
  <c r="W429" i="1" s="1"/>
  <c r="V493" i="1"/>
  <c r="W493" i="1" s="1"/>
  <c r="V557" i="1"/>
  <c r="W557" i="1" s="1"/>
  <c r="V621" i="1"/>
  <c r="W621" i="1" s="1"/>
  <c r="V685" i="1"/>
  <c r="W685" i="1" s="1"/>
  <c r="V749" i="1"/>
  <c r="W749" i="1" s="1"/>
  <c r="V797" i="1"/>
  <c r="W797" i="1" s="1"/>
  <c r="V840" i="1"/>
  <c r="W840" i="1" s="1"/>
  <c r="V904" i="1"/>
  <c r="W904" i="1" s="1"/>
  <c r="V968" i="1"/>
  <c r="W968" i="1" s="1"/>
  <c r="V1032" i="1"/>
  <c r="W1032" i="1" s="1"/>
  <c r="V1096" i="1"/>
  <c r="W1096" i="1" s="1"/>
  <c r="V1160" i="1"/>
  <c r="W1160" i="1" s="1"/>
  <c r="V1224" i="1"/>
  <c r="W1224" i="1" s="1"/>
  <c r="V1288" i="1"/>
  <c r="W1288" i="1" s="1"/>
  <c r="V1352" i="1"/>
  <c r="W1352" i="1" s="1"/>
  <c r="V1416" i="1"/>
  <c r="W1416" i="1" s="1"/>
  <c r="V1480" i="1"/>
  <c r="W1480" i="1" s="1"/>
  <c r="V1544" i="1"/>
  <c r="W1544" i="1" s="1"/>
  <c r="V1608" i="1"/>
  <c r="W1608" i="1" s="1"/>
  <c r="V121" i="1"/>
  <c r="F204" i="6" s="1"/>
  <c r="V201" i="1"/>
  <c r="V281" i="1"/>
  <c r="V377" i="1"/>
  <c r="W377" i="1" s="1"/>
  <c r="V454" i="1"/>
  <c r="W454" i="1" s="1"/>
  <c r="V534" i="1"/>
  <c r="W534" i="1" s="1"/>
  <c r="V630" i="1"/>
  <c r="W630" i="1" s="1"/>
  <c r="V710" i="1"/>
  <c r="V1648" i="1"/>
  <c r="W1648" i="1" s="1"/>
  <c r="V1712" i="1"/>
  <c r="W1712" i="1" s="1"/>
  <c r="V1776" i="1"/>
  <c r="W1776" i="1" s="1"/>
  <c r="V1840" i="1"/>
  <c r="W1840" i="1" s="1"/>
  <c r="V1904" i="1"/>
  <c r="W1904" i="1" s="1"/>
  <c r="V1968" i="1"/>
  <c r="W1968" i="1" s="1"/>
  <c r="V742" i="1"/>
  <c r="V817" i="1"/>
  <c r="W817" i="1" s="1"/>
  <c r="V881" i="1"/>
  <c r="W881" i="1" s="1"/>
  <c r="V945" i="1"/>
  <c r="W945" i="1" s="1"/>
  <c r="V1025" i="1"/>
  <c r="W1025" i="1" s="1"/>
  <c r="V1089" i="1"/>
  <c r="W1089" i="1" s="1"/>
  <c r="V1169" i="1"/>
  <c r="W1169" i="1" s="1"/>
  <c r="V1257" i="1"/>
  <c r="W1257" i="1" s="1"/>
  <c r="V1329" i="1"/>
  <c r="W1329" i="1" s="1"/>
  <c r="V2032" i="1"/>
  <c r="W2032" i="1" s="1"/>
  <c r="V2096" i="1"/>
  <c r="W2096" i="1" s="1"/>
  <c r="V2160" i="1"/>
  <c r="W2160" i="1" s="1"/>
  <c r="V2224" i="1"/>
  <c r="W2224" i="1" s="1"/>
  <c r="V1145" i="1"/>
  <c r="W1145" i="1" s="1"/>
  <c r="V1377" i="1"/>
  <c r="W1377" i="1" s="1"/>
  <c r="V1441" i="1"/>
  <c r="W1441" i="1" s="1"/>
  <c r="V1505" i="1"/>
  <c r="W1505" i="1" s="1"/>
  <c r="V1569" i="1"/>
  <c r="W1569" i="1" s="1"/>
  <c r="V1633" i="1"/>
  <c r="W1633" i="1" s="1"/>
  <c r="V1697" i="1"/>
  <c r="W1697" i="1" s="1"/>
  <c r="V1761" i="1"/>
  <c r="W1761" i="1" s="1"/>
  <c r="V1825" i="1"/>
  <c r="W1825" i="1" s="1"/>
  <c r="V1897" i="1"/>
  <c r="W1897" i="1" s="1"/>
  <c r="V2193" i="1"/>
  <c r="W2193" i="1" s="1"/>
  <c r="V2017" i="1"/>
  <c r="W2017" i="1" s="1"/>
  <c r="V1969" i="1"/>
  <c r="W1969" i="1" s="1"/>
  <c r="V2105" i="1"/>
  <c r="W2105" i="1" s="1"/>
  <c r="V2057" i="1"/>
  <c r="W2057" i="1" s="1"/>
  <c r="V1961" i="1"/>
  <c r="W1961" i="1" s="1"/>
  <c r="V2097" i="1"/>
  <c r="W2097" i="1" s="1"/>
  <c r="V2137" i="1"/>
  <c r="W2137" i="1" s="1"/>
  <c r="V1937" i="1"/>
  <c r="W1937" i="1" s="1"/>
  <c r="V2145" i="1"/>
  <c r="W2145" i="1" s="1"/>
  <c r="V502" i="1"/>
  <c r="W502" i="1" s="1"/>
  <c r="V582" i="1"/>
  <c r="W582" i="1" s="1"/>
  <c r="V662" i="1"/>
  <c r="W662" i="1" s="1"/>
  <c r="V758" i="1"/>
  <c r="V1680" i="1"/>
  <c r="W1680" i="1" s="1"/>
  <c r="V1744" i="1"/>
  <c r="W1744" i="1" s="1"/>
  <c r="V1808" i="1"/>
  <c r="W1808" i="1" s="1"/>
  <c r="V1872" i="1"/>
  <c r="W1872" i="1" s="1"/>
  <c r="V1936" i="1"/>
  <c r="W1936" i="1" s="1"/>
  <c r="V486" i="1"/>
  <c r="W486" i="1" s="1"/>
  <c r="V798" i="1"/>
  <c r="W798" i="1" s="1"/>
  <c r="V849" i="1"/>
  <c r="W849" i="1" s="1"/>
  <c r="V913" i="1"/>
  <c r="W913" i="1" s="1"/>
  <c r="V977" i="1"/>
  <c r="W977" i="1" s="1"/>
  <c r="V1057" i="1"/>
  <c r="W1057" i="1" s="1"/>
  <c r="V1129" i="1"/>
  <c r="W1129" i="1" s="1"/>
  <c r="V1201" i="1"/>
  <c r="W1201" i="1" s="1"/>
  <c r="V1289" i="1"/>
  <c r="W1289" i="1" s="1"/>
  <c r="V2000" i="1"/>
  <c r="W2000" i="1" s="1"/>
  <c r="V2064" i="1"/>
  <c r="W2064" i="1" s="1"/>
  <c r="V2128" i="1"/>
  <c r="W2128" i="1" s="1"/>
  <c r="V2192" i="1"/>
  <c r="W2192" i="1" s="1"/>
  <c r="V2256" i="1"/>
  <c r="W2256" i="1" s="1"/>
  <c r="V1345" i="1"/>
  <c r="W1345" i="1" s="1"/>
  <c r="V1409" i="1"/>
  <c r="W1409" i="1" s="1"/>
  <c r="V1473" i="1"/>
  <c r="W1473" i="1" s="1"/>
  <c r="V1537" i="1"/>
  <c r="W1537" i="1" s="1"/>
  <c r="V1601" i="1"/>
  <c r="W1601" i="1" s="1"/>
  <c r="V1665" i="1"/>
  <c r="W1665" i="1" s="1"/>
  <c r="V1729" i="1"/>
  <c r="W1729" i="1" s="1"/>
  <c r="V1793" i="1"/>
  <c r="W1793" i="1" s="1"/>
  <c r="V1857" i="1"/>
  <c r="W1857" i="1" s="1"/>
  <c r="V1929" i="1"/>
  <c r="W1929" i="1" s="1"/>
  <c r="V1889" i="1"/>
  <c r="W1889" i="1" s="1"/>
  <c r="V2129" i="1"/>
  <c r="W2129" i="1" s="1"/>
  <c r="V2177" i="1"/>
  <c r="W2177" i="1" s="1"/>
  <c r="V1953" i="1"/>
  <c r="W1953" i="1" s="1"/>
  <c r="V2201" i="1"/>
  <c r="W2201" i="1" s="1"/>
  <c r="U75" i="1"/>
  <c r="V75" i="1" s="1"/>
  <c r="W75" i="1" s="1"/>
  <c r="U74" i="1"/>
  <c r="V74" i="1" s="1"/>
  <c r="W74" i="1" s="1"/>
  <c r="V1136" i="1"/>
  <c r="W1136" i="1" s="1"/>
  <c r="V1200" i="1"/>
  <c r="W1200" i="1" s="1"/>
  <c r="V1264" i="1"/>
  <c r="W1264" i="1" s="1"/>
  <c r="V1328" i="1"/>
  <c r="W1328" i="1" s="1"/>
  <c r="V1392" i="1"/>
  <c r="W1392" i="1" s="1"/>
  <c r="V1456" i="1"/>
  <c r="W1456" i="1" s="1"/>
  <c r="V1520" i="1"/>
  <c r="W1520" i="1" s="1"/>
  <c r="V1584" i="1"/>
  <c r="W1584" i="1" s="1"/>
  <c r="V81" i="1"/>
  <c r="W81" i="1" s="1"/>
  <c r="V161" i="1"/>
  <c r="W161" i="1" s="1"/>
  <c r="V257" i="1"/>
  <c r="V337" i="1"/>
  <c r="W337" i="1" s="1"/>
  <c r="V414" i="1"/>
  <c r="W414" i="1" s="1"/>
  <c r="V510" i="1"/>
  <c r="W510" i="1" s="1"/>
  <c r="V590" i="1"/>
  <c r="W590" i="1" s="1"/>
  <c r="V670" i="1"/>
  <c r="W670" i="1" s="1"/>
  <c r="V774" i="1"/>
  <c r="V1688" i="1"/>
  <c r="W1688" i="1" s="1"/>
  <c r="V1752" i="1"/>
  <c r="W1752" i="1" s="1"/>
  <c r="V1816" i="1"/>
  <c r="W1816" i="1" s="1"/>
  <c r="V1880" i="1"/>
  <c r="W1880" i="1" s="1"/>
  <c r="V1944" i="1"/>
  <c r="W1944" i="1" s="1"/>
  <c r="V494" i="1"/>
  <c r="W494" i="1" s="1"/>
  <c r="V857" i="1"/>
  <c r="W857" i="1" s="1"/>
  <c r="V921" i="1"/>
  <c r="W921" i="1" s="1"/>
  <c r="V993" i="1"/>
  <c r="W993" i="1" s="1"/>
  <c r="V1065" i="1"/>
  <c r="W1065" i="1" s="1"/>
  <c r="V1137" i="1"/>
  <c r="W1137" i="1" s="1"/>
  <c r="V1209" i="1"/>
  <c r="W1209" i="1" s="1"/>
  <c r="V1297" i="1"/>
  <c r="W1297" i="1" s="1"/>
  <c r="V2008" i="1"/>
  <c r="W2008" i="1" s="1"/>
  <c r="V2072" i="1"/>
  <c r="W2072" i="1" s="1"/>
  <c r="V2136" i="1"/>
  <c r="W2136" i="1" s="1"/>
  <c r="V2200" i="1"/>
  <c r="W2200" i="1" s="1"/>
  <c r="V2264" i="1"/>
  <c r="W2264" i="1" s="1"/>
  <c r="V1353" i="1"/>
  <c r="W1353" i="1" s="1"/>
  <c r="V1417" i="1"/>
  <c r="W1417" i="1" s="1"/>
  <c r="V1481" i="1"/>
  <c r="W1481" i="1" s="1"/>
  <c r="V1545" i="1"/>
  <c r="W1545" i="1" s="1"/>
  <c r="V1609" i="1"/>
  <c r="W1609" i="1" s="1"/>
  <c r="V1673" i="1"/>
  <c r="W1673" i="1" s="1"/>
  <c r="V1737" i="1"/>
  <c r="W1737" i="1" s="1"/>
  <c r="V1801" i="1"/>
  <c r="W1801" i="1" s="1"/>
  <c r="V1865" i="1"/>
  <c r="W1865" i="1" s="1"/>
  <c r="V2049" i="1"/>
  <c r="W2049" i="1" s="1"/>
  <c r="V1945" i="1"/>
  <c r="W1945" i="1" s="1"/>
  <c r="V2169" i="1"/>
  <c r="W2169" i="1" s="1"/>
  <c r="V2217" i="1"/>
  <c r="W2217" i="1" s="1"/>
  <c r="V1985" i="1"/>
  <c r="W1985" i="1" s="1"/>
  <c r="V2233" i="1"/>
  <c r="W2233" i="1" s="1"/>
  <c r="V1144" i="1"/>
  <c r="W1144" i="1" s="1"/>
  <c r="V1208" i="1"/>
  <c r="W1208" i="1" s="1"/>
  <c r="V1272" i="1"/>
  <c r="W1272" i="1" s="1"/>
  <c r="V1336" i="1"/>
  <c r="W1336" i="1" s="1"/>
  <c r="V1400" i="1"/>
  <c r="W1400" i="1" s="1"/>
  <c r="V1464" i="1"/>
  <c r="W1464" i="1" s="1"/>
  <c r="V1528" i="1"/>
  <c r="W1528" i="1" s="1"/>
  <c r="V1592" i="1"/>
  <c r="W1592" i="1" s="1"/>
  <c r="V89" i="1"/>
  <c r="W89" i="1" s="1"/>
  <c r="V185" i="1"/>
  <c r="W185" i="1" s="1"/>
  <c r="V265" i="1"/>
  <c r="V345" i="1"/>
  <c r="W345" i="1" s="1"/>
  <c r="V438" i="1"/>
  <c r="W438" i="1" s="1"/>
  <c r="V518" i="1"/>
  <c r="W518" i="1" s="1"/>
  <c r="V598" i="1"/>
  <c r="W598" i="1" s="1"/>
  <c r="V694" i="1"/>
  <c r="W694" i="1" s="1"/>
  <c r="V782" i="1"/>
  <c r="V1696" i="1"/>
  <c r="W1696" i="1" s="1"/>
  <c r="V1760" i="1"/>
  <c r="W1760" i="1" s="1"/>
  <c r="V1824" i="1"/>
  <c r="W1824" i="1" s="1"/>
  <c r="V1888" i="1"/>
  <c r="W1888" i="1" s="1"/>
  <c r="V1952" i="1"/>
  <c r="W1952" i="1" s="1"/>
  <c r="V622" i="1"/>
  <c r="W622" i="1" s="1"/>
  <c r="V865" i="1"/>
  <c r="W865" i="1" s="1"/>
  <c r="V929" i="1"/>
  <c r="W929" i="1" s="1"/>
  <c r="V1001" i="1"/>
  <c r="W1001" i="1" s="1"/>
  <c r="V1073" i="1"/>
  <c r="W1073" i="1" s="1"/>
  <c r="V1153" i="1"/>
  <c r="W1153" i="1" s="1"/>
  <c r="V1225" i="1"/>
  <c r="W1225" i="1" s="1"/>
  <c r="V1313" i="1"/>
  <c r="W1313" i="1" s="1"/>
  <c r="V2016" i="1"/>
  <c r="W2016" i="1" s="1"/>
  <c r="V2080" i="1"/>
  <c r="W2080" i="1" s="1"/>
  <c r="V2144" i="1"/>
  <c r="W2144" i="1" s="1"/>
  <c r="V2208" i="1"/>
  <c r="W2208" i="1" s="1"/>
  <c r="V985" i="1"/>
  <c r="W985" i="1" s="1"/>
  <c r="V1361" i="1"/>
  <c r="W1361" i="1" s="1"/>
  <c r="V1425" i="1"/>
  <c r="W1425" i="1" s="1"/>
  <c r="V1489" i="1"/>
  <c r="W1489" i="1" s="1"/>
  <c r="V1553" i="1"/>
  <c r="W1553" i="1" s="1"/>
  <c r="V1617" i="1"/>
  <c r="W1617" i="1" s="1"/>
  <c r="V1681" i="1"/>
  <c r="W1681" i="1" s="1"/>
  <c r="V1745" i="1"/>
  <c r="W1745" i="1" s="1"/>
  <c r="V1809" i="1"/>
  <c r="W1809" i="1" s="1"/>
  <c r="V1873" i="1"/>
  <c r="W1873" i="1" s="1"/>
  <c r="V2113" i="1"/>
  <c r="W2113" i="1" s="1"/>
  <c r="V1977" i="1"/>
  <c r="W1977" i="1" s="1"/>
  <c r="V2209" i="1"/>
  <c r="W2209" i="1" s="1"/>
  <c r="V2257" i="1"/>
  <c r="W2257" i="1" s="1"/>
  <c r="V2001" i="1"/>
  <c r="W2001" i="1" s="1"/>
  <c r="V2033" i="1"/>
  <c r="W2033" i="1" s="1"/>
  <c r="U76" i="1"/>
  <c r="V76" i="1" s="1"/>
  <c r="W76" i="1" s="1"/>
  <c r="U79" i="1"/>
  <c r="V79" i="1" s="1"/>
  <c r="W79" i="1" s="1"/>
  <c r="V104" i="1"/>
  <c r="W104" i="1" s="1"/>
  <c r="V168" i="1"/>
  <c r="W168" i="1" s="1"/>
  <c r="V232" i="1"/>
  <c r="W232" i="1" s="1"/>
  <c r="V296" i="1"/>
  <c r="V360" i="1"/>
  <c r="W360" i="1" s="1"/>
  <c r="V421" i="1"/>
  <c r="W421" i="1" s="1"/>
  <c r="V485" i="1"/>
  <c r="W485" i="1" s="1"/>
  <c r="V549" i="1"/>
  <c r="W549" i="1" s="1"/>
  <c r="V613" i="1"/>
  <c r="W613" i="1" s="1"/>
  <c r="V677" i="1"/>
  <c r="W677" i="1" s="1"/>
  <c r="V741" i="1"/>
  <c r="V793" i="1"/>
  <c r="W793" i="1" s="1"/>
  <c r="V832" i="1"/>
  <c r="W832" i="1" s="1"/>
  <c r="V896" i="1"/>
  <c r="W896" i="1" s="1"/>
  <c r="V960" i="1"/>
  <c r="W960" i="1" s="1"/>
  <c r="V1024" i="1"/>
  <c r="W1024" i="1" s="1"/>
  <c r="V1088" i="1"/>
  <c r="W1088" i="1" s="1"/>
  <c r="V1152" i="1"/>
  <c r="W1152" i="1" s="1"/>
  <c r="V1216" i="1"/>
  <c r="W1216" i="1" s="1"/>
  <c r="V1280" i="1"/>
  <c r="W1280" i="1" s="1"/>
  <c r="V1344" i="1"/>
  <c r="W1344" i="1" s="1"/>
  <c r="V1408" i="1"/>
  <c r="W1408" i="1" s="1"/>
  <c r="V1472" i="1"/>
  <c r="W1472" i="1" s="1"/>
  <c r="V1536" i="1"/>
  <c r="W1536" i="1" s="1"/>
  <c r="V1600" i="1"/>
  <c r="W1600" i="1" s="1"/>
  <c r="V97" i="1"/>
  <c r="W97" i="1" s="1"/>
  <c r="V193" i="1"/>
  <c r="W193" i="1" s="1"/>
  <c r="V273" i="1"/>
  <c r="V353" i="1"/>
  <c r="W353" i="1" s="1"/>
  <c r="V446" i="1"/>
  <c r="W446" i="1" s="1"/>
  <c r="V526" i="1"/>
  <c r="W526" i="1" s="1"/>
  <c r="V606" i="1"/>
  <c r="W606" i="1" s="1"/>
  <c r="V702" i="1"/>
  <c r="W702" i="1" s="1"/>
  <c r="V790" i="1"/>
  <c r="W790" i="1" s="1"/>
  <c r="V1704" i="1"/>
  <c r="W1704" i="1" s="1"/>
  <c r="V1768" i="1"/>
  <c r="W1768" i="1" s="1"/>
  <c r="V1832" i="1"/>
  <c r="W1832" i="1" s="1"/>
  <c r="V1896" i="1"/>
  <c r="W1896" i="1" s="1"/>
  <c r="V1960" i="1"/>
  <c r="W1960" i="1" s="1"/>
  <c r="V678" i="1"/>
  <c r="W678" i="1" s="1"/>
  <c r="V813" i="1"/>
  <c r="W813" i="1" s="1"/>
  <c r="V873" i="1"/>
  <c r="W873" i="1" s="1"/>
  <c r="V937" i="1"/>
  <c r="W937" i="1" s="1"/>
  <c r="V1009" i="1"/>
  <c r="W1009" i="1" s="1"/>
  <c r="V1081" i="1"/>
  <c r="W1081" i="1" s="1"/>
  <c r="V1161" i="1"/>
  <c r="W1161" i="1" s="1"/>
  <c r="V1241" i="1"/>
  <c r="W1241" i="1" s="1"/>
  <c r="V1321" i="1"/>
  <c r="W1321" i="1" s="1"/>
  <c r="V2024" i="1"/>
  <c r="W2024" i="1" s="1"/>
  <c r="V2088" i="1"/>
  <c r="W2088" i="1" s="1"/>
  <c r="V2152" i="1"/>
  <c r="W2152" i="1" s="1"/>
  <c r="V2216" i="1"/>
  <c r="W2216" i="1" s="1"/>
  <c r="V1113" i="1"/>
  <c r="W1113" i="1" s="1"/>
  <c r="V1369" i="1"/>
  <c r="W1369" i="1" s="1"/>
  <c r="V1433" i="1"/>
  <c r="W1433" i="1" s="1"/>
  <c r="V1497" i="1"/>
  <c r="W1497" i="1" s="1"/>
  <c r="V1561" i="1"/>
  <c r="W1561" i="1" s="1"/>
  <c r="V1625" i="1"/>
  <c r="W1625" i="1" s="1"/>
  <c r="V1689" i="1"/>
  <c r="W1689" i="1" s="1"/>
  <c r="V1753" i="1"/>
  <c r="W1753" i="1" s="1"/>
  <c r="V1817" i="1"/>
  <c r="W1817" i="1" s="1"/>
  <c r="V1881" i="1"/>
  <c r="W1881" i="1" s="1"/>
  <c r="V2153" i="1"/>
  <c r="W2153" i="1" s="1"/>
  <c r="V2009" i="1"/>
  <c r="W2009" i="1" s="1"/>
  <c r="V2249" i="1"/>
  <c r="W2249" i="1" s="1"/>
  <c r="V1993" i="1"/>
  <c r="W1993" i="1" s="1"/>
  <c r="V2025" i="1"/>
  <c r="W2025" i="1" s="1"/>
  <c r="V2161" i="1"/>
  <c r="W2161" i="1" s="1"/>
  <c r="S73" i="1"/>
  <c r="W842" i="1" l="1"/>
  <c r="F50" i="6"/>
  <c r="G50" i="6" s="1"/>
  <c r="W850" i="1"/>
  <c r="F52" i="6"/>
  <c r="G52" i="6" s="1"/>
  <c r="W843" i="1"/>
  <c r="F51" i="6"/>
  <c r="G51" i="6" s="1"/>
  <c r="W201" i="1"/>
  <c r="F229" i="6"/>
  <c r="F207" i="6"/>
  <c r="W286" i="1"/>
  <c r="F111" i="6"/>
  <c r="W250" i="1"/>
  <c r="F146" i="6"/>
  <c r="W775" i="1"/>
  <c r="F137" i="6"/>
  <c r="W269" i="1"/>
  <c r="F192" i="6"/>
  <c r="W740" i="1"/>
  <c r="F181" i="6"/>
  <c r="W295" i="1"/>
  <c r="F93" i="6"/>
  <c r="W748" i="1"/>
  <c r="F191" i="6"/>
  <c r="W738" i="1"/>
  <c r="F163" i="6"/>
  <c r="W302" i="1"/>
  <c r="F100" i="6"/>
  <c r="W719" i="1"/>
  <c r="F79" i="6"/>
  <c r="W292" i="1"/>
  <c r="F120" i="6"/>
  <c r="W772" i="1"/>
  <c r="F179" i="6"/>
  <c r="W263" i="1"/>
  <c r="F108" i="6"/>
  <c r="W244" i="1"/>
  <c r="F153" i="6"/>
  <c r="W743" i="1"/>
  <c r="F184" i="6"/>
  <c r="W289" i="1"/>
  <c r="F140" i="6"/>
  <c r="W273" i="1"/>
  <c r="F171" i="6"/>
  <c r="W296" i="1"/>
  <c r="F95" i="6"/>
  <c r="W741" i="1"/>
  <c r="F182" i="6"/>
  <c r="W774" i="1"/>
  <c r="F160" i="6"/>
  <c r="W710" i="1"/>
  <c r="F75" i="6"/>
  <c r="W723" i="1"/>
  <c r="F136" i="6"/>
  <c r="W251" i="1"/>
  <c r="F147" i="6"/>
  <c r="W278" i="1"/>
  <c r="F168" i="6"/>
  <c r="W277" i="1"/>
  <c r="F170" i="6"/>
  <c r="W259" i="1"/>
  <c r="F145" i="6"/>
  <c r="W739" i="1"/>
  <c r="F197" i="6"/>
  <c r="W303" i="1"/>
  <c r="F88" i="6"/>
  <c r="W729" i="1"/>
  <c r="F127" i="6"/>
  <c r="W293" i="1"/>
  <c r="F119" i="6"/>
  <c r="W283" i="1"/>
  <c r="F115" i="6"/>
  <c r="W109" i="1"/>
  <c r="F213" i="6"/>
  <c r="W763" i="1"/>
  <c r="F173" i="6"/>
  <c r="W425" i="1"/>
  <c r="F106" i="6"/>
  <c r="W254" i="1"/>
  <c r="F142" i="6"/>
  <c r="W744" i="1"/>
  <c r="F185" i="6"/>
  <c r="W724" i="1"/>
  <c r="F141" i="6"/>
  <c r="W307" i="1"/>
  <c r="F94" i="6"/>
  <c r="W789" i="1"/>
  <c r="F86" i="6"/>
  <c r="W757" i="1"/>
  <c r="F164" i="6"/>
  <c r="W733" i="1"/>
  <c r="F121" i="6"/>
  <c r="W260" i="1"/>
  <c r="F143" i="6"/>
  <c r="W730" i="1"/>
  <c r="F128" i="6"/>
  <c r="W294" i="1"/>
  <c r="F91" i="6"/>
  <c r="W720" i="1"/>
  <c r="F80" i="6"/>
  <c r="W284" i="1"/>
  <c r="F110" i="6"/>
  <c r="W783" i="1"/>
  <c r="F133" i="6"/>
  <c r="W274" i="1"/>
  <c r="F189" i="6"/>
  <c r="W754" i="1"/>
  <c r="F193" i="6"/>
  <c r="W715" i="1"/>
  <c r="F74" i="6"/>
  <c r="W298" i="1"/>
  <c r="F96" i="6"/>
  <c r="W288" i="1"/>
  <c r="F134" i="6"/>
  <c r="W264" i="1"/>
  <c r="F109" i="6"/>
  <c r="W766" i="1"/>
  <c r="F158" i="6"/>
  <c r="W750" i="1"/>
  <c r="F186" i="6"/>
  <c r="W721" i="1"/>
  <c r="F81" i="6"/>
  <c r="W285" i="1"/>
  <c r="F116" i="6"/>
  <c r="W711" i="1"/>
  <c r="F83" i="6"/>
  <c r="W275" i="1"/>
  <c r="F167" i="6"/>
  <c r="W764" i="1"/>
  <c r="F174" i="6"/>
  <c r="W255" i="1"/>
  <c r="F124" i="6"/>
  <c r="W745" i="1"/>
  <c r="F187" i="6"/>
  <c r="W299" i="1"/>
  <c r="F97" i="6"/>
  <c r="W279" i="1"/>
  <c r="F172" i="6"/>
  <c r="W280" i="1"/>
  <c r="F112" i="6"/>
  <c r="W773" i="1"/>
  <c r="F159" i="6"/>
  <c r="W718" i="1"/>
  <c r="F78" i="6"/>
  <c r="W742" i="1"/>
  <c r="F183" i="6"/>
  <c r="W287" i="1"/>
  <c r="F123" i="6"/>
  <c r="W787" i="1"/>
  <c r="F85" i="6"/>
  <c r="W786" i="1"/>
  <c r="F82" i="6"/>
  <c r="W768" i="1"/>
  <c r="F175" i="6"/>
  <c r="W305" i="1"/>
  <c r="F90" i="6"/>
  <c r="W761" i="1"/>
  <c r="F155" i="6"/>
  <c r="W712" i="1"/>
  <c r="F117" i="6"/>
  <c r="W276" i="1"/>
  <c r="F169" i="6"/>
  <c r="W266" i="1"/>
  <c r="F102" i="6"/>
  <c r="W755" i="1"/>
  <c r="F194" i="6"/>
  <c r="W246" i="1"/>
  <c r="F152" i="6"/>
  <c r="W736" i="1"/>
  <c r="F154" i="6"/>
  <c r="W290" i="1"/>
  <c r="F118" i="6"/>
  <c r="W270" i="1"/>
  <c r="F165" i="6"/>
  <c r="W765" i="1"/>
  <c r="F157" i="6"/>
  <c r="W256" i="1"/>
  <c r="F125" i="6"/>
  <c r="W265" i="1"/>
  <c r="F101" i="6"/>
  <c r="W759" i="1"/>
  <c r="F196" i="6"/>
  <c r="W722" i="1"/>
  <c r="F135" i="6"/>
  <c r="W770" i="1"/>
  <c r="F177" i="6"/>
  <c r="W268" i="1"/>
  <c r="F104" i="6"/>
  <c r="W732" i="1"/>
  <c r="F122" i="6"/>
  <c r="W267" i="1"/>
  <c r="F103" i="6"/>
  <c r="W247" i="1"/>
  <c r="F148" i="6"/>
  <c r="W300" i="1"/>
  <c r="F98" i="6"/>
  <c r="W780" i="1"/>
  <c r="F161" i="6"/>
  <c r="W271" i="1"/>
  <c r="F166" i="6"/>
  <c r="W261" i="1"/>
  <c r="F105" i="6"/>
  <c r="W758" i="1"/>
  <c r="F195" i="6"/>
  <c r="W281" i="1"/>
  <c r="F113" i="6"/>
  <c r="W777" i="1"/>
  <c r="F180" i="6"/>
  <c r="W713" i="1"/>
  <c r="F77" i="6"/>
  <c r="F201" i="6"/>
  <c r="W731" i="1"/>
  <c r="F129" i="6"/>
  <c r="W258" i="1"/>
  <c r="F144" i="6"/>
  <c r="W737" i="1"/>
  <c r="F162" i="6"/>
  <c r="W291" i="1"/>
  <c r="F126" i="6"/>
  <c r="F200" i="6"/>
  <c r="W771" i="1"/>
  <c r="F178" i="6"/>
  <c r="W262" i="1"/>
  <c r="F107" i="6"/>
  <c r="W423" i="1"/>
  <c r="F72" i="6"/>
  <c r="W252" i="1"/>
  <c r="F151" i="6"/>
  <c r="W717" i="1"/>
  <c r="F76" i="6"/>
  <c r="W304" i="1"/>
  <c r="F89" i="6"/>
  <c r="W782" i="1"/>
  <c r="F132" i="6"/>
  <c r="W257" i="1"/>
  <c r="F138" i="6"/>
  <c r="W714" i="1"/>
  <c r="F84" i="6"/>
  <c r="W306" i="1"/>
  <c r="F92" i="6"/>
  <c r="W784" i="1"/>
  <c r="F130" i="6"/>
  <c r="W695" i="1"/>
  <c r="F227" i="6"/>
  <c r="W767" i="1"/>
  <c r="F176" i="6"/>
  <c r="W747" i="1"/>
  <c r="F190" i="6"/>
  <c r="W301" i="1"/>
  <c r="F99" i="6"/>
  <c r="W791" i="1"/>
  <c r="F87" i="6"/>
  <c r="W282" i="1"/>
  <c r="F114" i="6"/>
  <c r="W762" i="1"/>
  <c r="F156" i="6"/>
  <c r="W424" i="1"/>
  <c r="F73" i="6"/>
  <c r="W253" i="1"/>
  <c r="F139" i="6"/>
  <c r="W752" i="1"/>
  <c r="F188" i="6"/>
  <c r="W734" i="1"/>
  <c r="F131" i="6"/>
  <c r="W248" i="1"/>
  <c r="F149" i="6"/>
  <c r="W249" i="1"/>
  <c r="F150" i="6"/>
  <c r="W643" i="1"/>
  <c r="F53" i="6"/>
  <c r="W390" i="1"/>
  <c r="F44" i="6"/>
  <c r="W308" i="1"/>
  <c r="F33" i="6"/>
  <c r="W645" i="1"/>
  <c r="F55" i="6"/>
  <c r="W351" i="1"/>
  <c r="F40" i="6"/>
  <c r="W637" i="1"/>
  <c r="F49" i="6"/>
  <c r="W649" i="1"/>
  <c r="F60" i="6"/>
  <c r="W641" i="1"/>
  <c r="F62" i="6"/>
  <c r="W315" i="1"/>
  <c r="F65" i="6"/>
  <c r="W348" i="1"/>
  <c r="F37" i="6"/>
  <c r="W356" i="1"/>
  <c r="F68" i="6"/>
  <c r="W362" i="1"/>
  <c r="F59" i="6"/>
  <c r="W349" i="1"/>
  <c r="F38" i="6"/>
  <c r="W347" i="1"/>
  <c r="F47" i="6"/>
  <c r="W313" i="1"/>
  <c r="F34" i="6"/>
  <c r="W350" i="1"/>
  <c r="F41" i="6"/>
  <c r="W340" i="1"/>
  <c r="F57" i="6"/>
  <c r="W346" i="1"/>
  <c r="F45" i="6"/>
  <c r="W638" i="1"/>
  <c r="F48" i="6"/>
  <c r="W314" i="1"/>
  <c r="F67" i="6"/>
  <c r="W311" i="1"/>
  <c r="F36" i="6"/>
  <c r="W163" i="1"/>
  <c r="F35" i="6"/>
  <c r="W335" i="1"/>
  <c r="F64" i="6"/>
  <c r="W310" i="1"/>
  <c r="F66" i="6"/>
  <c r="W663" i="1"/>
  <c r="F43" i="6"/>
  <c r="W236" i="1"/>
  <c r="F70" i="6"/>
  <c r="W162" i="1"/>
  <c r="F69" i="6"/>
  <c r="W639" i="1"/>
  <c r="F54" i="6"/>
  <c r="W221" i="1"/>
  <c r="F63" i="6"/>
  <c r="W636" i="1"/>
  <c r="F56" i="6"/>
  <c r="W391" i="1"/>
  <c r="F46" i="6"/>
  <c r="W309" i="1"/>
  <c r="F32" i="6"/>
  <c r="W652" i="1"/>
  <c r="F58" i="6"/>
  <c r="W396" i="1"/>
  <c r="F39" i="6"/>
  <c r="W642" i="1"/>
  <c r="F42" i="6"/>
  <c r="W312" i="1"/>
  <c r="F31" i="6"/>
  <c r="W640" i="1"/>
  <c r="F61" i="6"/>
  <c r="W129" i="1"/>
  <c r="F30" i="6"/>
  <c r="W121" i="1"/>
  <c r="F29" i="6"/>
  <c r="W120" i="1"/>
  <c r="F28" i="6"/>
  <c r="W117" i="1"/>
  <c r="F27" i="6"/>
  <c r="W114" i="1"/>
  <c r="F26" i="6"/>
  <c r="W152" i="1"/>
  <c r="F25" i="6"/>
  <c r="W85" i="1"/>
  <c r="F24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5" i="6"/>
  <c r="D47" i="6"/>
  <c r="D43" i="6"/>
  <c r="D48" i="6"/>
  <c r="D53" i="6"/>
  <c r="D49" i="6"/>
  <c r="D54" i="6"/>
  <c r="D44" i="6"/>
  <c r="D46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9" i="6"/>
  <c r="D200" i="6"/>
  <c r="D201" i="6"/>
  <c r="D202" i="6"/>
  <c r="D204" i="6"/>
  <c r="D207" i="6"/>
  <c r="D213" i="6"/>
  <c r="D215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C2" i="6"/>
  <c r="C20" i="6"/>
  <c r="C13" i="6"/>
  <c r="C14" i="6"/>
  <c r="C15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5" i="6"/>
  <c r="C47" i="6"/>
  <c r="C43" i="6"/>
  <c r="C48" i="6"/>
  <c r="C53" i="6"/>
  <c r="C49" i="6"/>
  <c r="C54" i="6"/>
  <c r="C44" i="6"/>
  <c r="C46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S5" i="1" l="1"/>
  <c r="U5" i="1"/>
  <c r="U4" i="1"/>
  <c r="U8" i="1"/>
  <c r="U9" i="1"/>
  <c r="U3" i="1"/>
  <c r="U2" i="1"/>
  <c r="V5" i="1" l="1"/>
  <c r="W5" i="1" s="1"/>
  <c r="D79" i="4"/>
  <c r="G78" i="4"/>
  <c r="E78" i="4"/>
  <c r="D78" i="4"/>
  <c r="D77" i="4"/>
  <c r="D76" i="4"/>
  <c r="D75" i="4"/>
  <c r="D74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6" i="4"/>
  <c r="D52" i="4"/>
  <c r="D48" i="4"/>
  <c r="D43" i="4"/>
  <c r="D42" i="4"/>
  <c r="D39" i="4"/>
  <c r="G38" i="4"/>
  <c r="E38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1" i="4"/>
  <c r="D9" i="4"/>
  <c r="D7" i="4"/>
  <c r="D6" i="4"/>
  <c r="D5" i="4"/>
  <c r="D4" i="4"/>
  <c r="D3" i="4"/>
  <c r="D2" i="4"/>
  <c r="H78" i="4" l="1"/>
  <c r="H38" i="4"/>
  <c r="F38" i="4"/>
  <c r="F78" i="4"/>
  <c r="D40" i="4" l="1"/>
  <c r="D8" i="4"/>
  <c r="D73" i="4"/>
  <c r="D72" i="4"/>
  <c r="D12" i="4"/>
  <c r="D10" i="4"/>
  <c r="D54" i="4"/>
  <c r="D50" i="4"/>
  <c r="D46" i="4"/>
  <c r="D49" i="4"/>
  <c r="D53" i="4" l="1"/>
  <c r="D41" i="4" l="1"/>
  <c r="D51" i="4" l="1"/>
  <c r="C8" i="6" l="1"/>
  <c r="C9" i="6"/>
  <c r="C10" i="6" l="1"/>
  <c r="C3" i="6"/>
  <c r="C4" i="6"/>
  <c r="C5" i="6"/>
  <c r="C6" i="6"/>
  <c r="C16" i="6"/>
  <c r="C19" i="6"/>
  <c r="C21" i="6"/>
  <c r="C7" i="6"/>
  <c r="C17" i="6"/>
  <c r="C22" i="6"/>
  <c r="C11" i="6"/>
  <c r="C18" i="6"/>
  <c r="C12" i="6"/>
  <c r="E147" i="6" l="1"/>
  <c r="E24" i="6" l="1"/>
  <c r="G147" i="6" l="1"/>
  <c r="G24" i="6"/>
  <c r="D55" i="4" l="1"/>
  <c r="D57" i="4"/>
  <c r="D45" i="4"/>
  <c r="D47" i="4" l="1"/>
  <c r="D44" i="4"/>
  <c r="E519" i="6" l="1"/>
  <c r="G519" i="6" l="1"/>
  <c r="E439" i="6" l="1"/>
  <c r="G439" i="6" l="1"/>
  <c r="E443" i="6" l="1"/>
  <c r="E455" i="6"/>
  <c r="G443" i="6" l="1"/>
  <c r="G455" i="6"/>
  <c r="E433" i="6" l="1"/>
  <c r="E531" i="6"/>
  <c r="E520" i="6" l="1"/>
  <c r="G531" i="6"/>
  <c r="G433" i="6"/>
  <c r="G520" i="6" l="1"/>
  <c r="B6" i="9" l="1"/>
  <c r="E523" i="6" l="1"/>
  <c r="E154" i="6" l="1"/>
  <c r="E46" i="6"/>
  <c r="G523" i="6" l="1"/>
  <c r="G46" i="6"/>
  <c r="G154" i="6"/>
  <c r="E461" i="6" l="1"/>
  <c r="G461" i="6" l="1"/>
  <c r="E196" i="6" l="1"/>
  <c r="E195" i="6"/>
  <c r="E194" i="6"/>
  <c r="G195" i="6" l="1"/>
  <c r="G194" i="6"/>
  <c r="G196" i="6"/>
  <c r="E162" i="6" l="1"/>
  <c r="E85" i="6"/>
  <c r="E23" i="6"/>
  <c r="E28" i="6"/>
  <c r="E150" i="6"/>
  <c r="E149" i="6"/>
  <c r="G162" i="6" l="1"/>
  <c r="G85" i="6" l="1"/>
  <c r="G150" i="6"/>
  <c r="G28" i="6"/>
  <c r="G149" i="6"/>
  <c r="E160" i="6" l="1"/>
  <c r="G160" i="6" l="1"/>
  <c r="E188" i="6" l="1"/>
  <c r="E189" i="6"/>
  <c r="G188" i="6" l="1"/>
  <c r="G189" i="6"/>
  <c r="E174" i="6" l="1"/>
  <c r="E179" i="6"/>
  <c r="E175" i="6"/>
  <c r="E186" i="6"/>
  <c r="E187" i="6"/>
  <c r="G174" i="6" l="1"/>
  <c r="G186" i="6"/>
  <c r="G179" i="6"/>
  <c r="G187" i="6"/>
  <c r="G175" i="6"/>
  <c r="E522" i="6" l="1"/>
  <c r="G522" i="6" l="1"/>
  <c r="E18" i="4" l="1"/>
  <c r="F18" i="4" s="1"/>
  <c r="E313" i="6" l="1"/>
  <c r="E107" i="6"/>
  <c r="E56" i="6"/>
  <c r="E552" i="6"/>
  <c r="E521" i="6"/>
  <c r="E75" i="6"/>
  <c r="E184" i="6"/>
  <c r="E36" i="6"/>
  <c r="E99" i="6"/>
  <c r="E483" i="6"/>
  <c r="E82" i="6"/>
  <c r="E90" i="6"/>
  <c r="E499" i="6"/>
  <c r="E37" i="6"/>
  <c r="E484" i="6"/>
  <c r="E39" i="6"/>
  <c r="E78" i="6"/>
  <c r="E500" i="6"/>
  <c r="E63" i="6"/>
  <c r="E74" i="6"/>
  <c r="E76" i="6"/>
  <c r="E81" i="6"/>
  <c r="E482" i="6"/>
  <c r="E163" i="6"/>
  <c r="E38" i="6"/>
  <c r="E77" i="6"/>
  <c r="E64" i="6"/>
  <c r="E73" i="6"/>
  <c r="E80" i="6"/>
  <c r="E79" i="6"/>
  <c r="E481" i="6"/>
  <c r="E159" i="6"/>
  <c r="E480" i="6"/>
  <c r="E61" i="6"/>
  <c r="E141" i="6"/>
  <c r="E317" i="6"/>
  <c r="E530" i="6"/>
  <c r="E144" i="6"/>
  <c r="E529" i="6"/>
  <c r="E143" i="6"/>
  <c r="E528" i="6"/>
  <c r="E142" i="6"/>
  <c r="E527" i="6"/>
  <c r="E145" i="6"/>
  <c r="E66" i="6" l="1"/>
  <c r="E72" i="6"/>
  <c r="E55" i="6"/>
  <c r="E35" i="6"/>
  <c r="E60" i="6"/>
  <c r="E131" i="6"/>
  <c r="E62" i="6"/>
  <c r="E130" i="6"/>
  <c r="E53" i="6"/>
  <c r="E65" i="6"/>
  <c r="E71" i="6"/>
  <c r="K204" i="10"/>
  <c r="K36" i="10"/>
  <c r="G71" i="6" l="1"/>
  <c r="G62" i="6"/>
  <c r="G60" i="6"/>
  <c r="G65" i="6"/>
  <c r="G130" i="6"/>
  <c r="G35" i="6"/>
  <c r="G72" i="6"/>
  <c r="G66" i="6"/>
  <c r="A86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2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" i="8"/>
  <c r="M35" i="3" l="1"/>
  <c r="N34" i="3"/>
  <c r="N33" i="3"/>
  <c r="N32" i="3"/>
  <c r="M30" i="3"/>
  <c r="M29" i="3"/>
  <c r="M28" i="3"/>
  <c r="N27" i="3"/>
  <c r="M27" i="3" s="1"/>
  <c r="N26" i="3"/>
  <c r="V26" i="3" s="1"/>
  <c r="S26" i="3" s="1"/>
  <c r="P26" i="3" s="1"/>
  <c r="Q26" i="3" s="1"/>
  <c r="T25" i="3"/>
  <c r="N25" i="3"/>
  <c r="V25" i="3" s="1"/>
  <c r="M24" i="3"/>
  <c r="M23" i="3"/>
  <c r="N22" i="3"/>
  <c r="N21" i="3"/>
  <c r="N20" i="3"/>
  <c r="M19" i="3"/>
  <c r="M18" i="3"/>
  <c r="N17" i="3"/>
  <c r="N16" i="3"/>
  <c r="N15" i="3"/>
  <c r="N14" i="3"/>
  <c r="V13" i="3"/>
  <c r="S13" i="3" s="1"/>
  <c r="P13" i="3" s="1"/>
  <c r="Q13" i="3" s="1"/>
  <c r="T13" i="3"/>
  <c r="N13" i="3"/>
  <c r="V12" i="3"/>
  <c r="T12" i="3"/>
  <c r="N12" i="3"/>
  <c r="N11" i="3"/>
  <c r="N10" i="3"/>
  <c r="V10" i="3" s="1"/>
  <c r="S10" i="3" s="1"/>
  <c r="P10" i="3" s="1"/>
  <c r="Q10" i="3" s="1"/>
  <c r="N9" i="3"/>
  <c r="V9" i="3" s="1"/>
  <c r="S9" i="3" s="1"/>
  <c r="P9" i="3" s="1"/>
  <c r="Q9" i="3" s="1"/>
  <c r="N8" i="3"/>
  <c r="V8" i="3" s="1"/>
  <c r="S8" i="3" s="1"/>
  <c r="P8" i="3" s="1"/>
  <c r="Q8" i="3" s="1"/>
  <c r="N7" i="3"/>
  <c r="V7" i="3" s="1"/>
  <c r="S7" i="3" s="1"/>
  <c r="P7" i="3" s="1"/>
  <c r="Q7" i="3" s="1"/>
  <c r="N6" i="3"/>
  <c r="V6" i="3" s="1"/>
  <c r="S6" i="3" s="1"/>
  <c r="P6" i="3" s="1"/>
  <c r="Q6" i="3" s="1"/>
  <c r="U5" i="3"/>
  <c r="N5" i="3"/>
  <c r="V4" i="3"/>
  <c r="S4" i="3" s="1"/>
  <c r="P4" i="3" s="1"/>
  <c r="Q4" i="3" s="1"/>
  <c r="U4" i="3"/>
  <c r="N4" i="3"/>
  <c r="U3" i="3"/>
  <c r="N3" i="3"/>
  <c r="V3" i="3" s="1"/>
  <c r="S3" i="3" s="1"/>
  <c r="P3" i="3" s="1"/>
  <c r="Q3" i="3" s="1"/>
  <c r="M2" i="3"/>
  <c r="G359" i="5"/>
  <c r="E359" i="5"/>
  <c r="D359" i="5"/>
  <c r="G358" i="5"/>
  <c r="E358" i="5"/>
  <c r="D358" i="5"/>
  <c r="G357" i="5"/>
  <c r="E357" i="5"/>
  <c r="D357" i="5"/>
  <c r="G356" i="5"/>
  <c r="E356" i="5"/>
  <c r="D356" i="5"/>
  <c r="G355" i="5"/>
  <c r="E355" i="5"/>
  <c r="D355" i="5"/>
  <c r="G354" i="5"/>
  <c r="E354" i="5"/>
  <c r="D354" i="5"/>
  <c r="G353" i="5"/>
  <c r="E353" i="5"/>
  <c r="D353" i="5"/>
  <c r="G352" i="5"/>
  <c r="E352" i="5"/>
  <c r="D352" i="5"/>
  <c r="G351" i="5"/>
  <c r="E351" i="5"/>
  <c r="D351" i="5"/>
  <c r="G350" i="5"/>
  <c r="E350" i="5"/>
  <c r="D350" i="5"/>
  <c r="G349" i="5"/>
  <c r="E349" i="5"/>
  <c r="D349" i="5"/>
  <c r="G348" i="5"/>
  <c r="E348" i="5"/>
  <c r="D348" i="5"/>
  <c r="D347" i="5"/>
  <c r="G346" i="5"/>
  <c r="E346" i="5"/>
  <c r="D346" i="5"/>
  <c r="G345" i="5"/>
  <c r="E345" i="5"/>
  <c r="D345" i="5"/>
  <c r="G344" i="5"/>
  <c r="E344" i="5"/>
  <c r="D344" i="5"/>
  <c r="G343" i="5"/>
  <c r="E343" i="5"/>
  <c r="D343" i="5"/>
  <c r="G342" i="5"/>
  <c r="E342" i="5"/>
  <c r="D342" i="5"/>
  <c r="G341" i="5"/>
  <c r="E341" i="5"/>
  <c r="D341" i="5"/>
  <c r="G340" i="5"/>
  <c r="E340" i="5"/>
  <c r="D340" i="5"/>
  <c r="G339" i="5"/>
  <c r="E339" i="5"/>
  <c r="D339" i="5"/>
  <c r="G338" i="5"/>
  <c r="E338" i="5"/>
  <c r="D338" i="5"/>
  <c r="G337" i="5"/>
  <c r="E337" i="5"/>
  <c r="D337" i="5"/>
  <c r="C337" i="5"/>
  <c r="G336" i="5"/>
  <c r="E336" i="5"/>
  <c r="D336" i="5"/>
  <c r="C336" i="5"/>
  <c r="G335" i="5"/>
  <c r="E335" i="5"/>
  <c r="D335" i="5"/>
  <c r="G334" i="5"/>
  <c r="E334" i="5"/>
  <c r="D334" i="5"/>
  <c r="G333" i="5"/>
  <c r="E333" i="5"/>
  <c r="D333" i="5"/>
  <c r="G332" i="5"/>
  <c r="E332" i="5"/>
  <c r="D332" i="5"/>
  <c r="G331" i="5"/>
  <c r="E331" i="5"/>
  <c r="D331" i="5"/>
  <c r="G330" i="5"/>
  <c r="E330" i="5"/>
  <c r="D330" i="5"/>
  <c r="G329" i="5"/>
  <c r="E329" i="5"/>
  <c r="D329" i="5"/>
  <c r="G328" i="5"/>
  <c r="E328" i="5"/>
  <c r="D328" i="5"/>
  <c r="G327" i="5"/>
  <c r="E327" i="5"/>
  <c r="D327" i="5"/>
  <c r="G326" i="5"/>
  <c r="E326" i="5"/>
  <c r="D326" i="5"/>
  <c r="G325" i="5"/>
  <c r="E325" i="5"/>
  <c r="D325" i="5"/>
  <c r="G324" i="5"/>
  <c r="E324" i="5"/>
  <c r="D324" i="5"/>
  <c r="G323" i="5"/>
  <c r="E323" i="5"/>
  <c r="D323" i="5"/>
  <c r="G322" i="5"/>
  <c r="E322" i="5"/>
  <c r="D322" i="5"/>
  <c r="G321" i="5"/>
  <c r="E321" i="5"/>
  <c r="D321" i="5"/>
  <c r="G320" i="5"/>
  <c r="E320" i="5"/>
  <c r="D320" i="5"/>
  <c r="G319" i="5"/>
  <c r="E319" i="5"/>
  <c r="D319" i="5"/>
  <c r="G318" i="5"/>
  <c r="E318" i="5"/>
  <c r="D318" i="5"/>
  <c r="D317" i="5"/>
  <c r="G316" i="5"/>
  <c r="E316" i="5"/>
  <c r="D316" i="5"/>
  <c r="G315" i="5"/>
  <c r="E315" i="5"/>
  <c r="D315" i="5"/>
  <c r="G314" i="5"/>
  <c r="E314" i="5"/>
  <c r="D314" i="5"/>
  <c r="D313" i="5"/>
  <c r="D312" i="5"/>
  <c r="G311" i="5"/>
  <c r="E311" i="5"/>
  <c r="D311" i="5"/>
  <c r="D310" i="5"/>
  <c r="G309" i="5"/>
  <c r="E309" i="5"/>
  <c r="D309" i="5"/>
  <c r="D308" i="5"/>
  <c r="D307" i="5"/>
  <c r="D306" i="5"/>
  <c r="D305" i="5"/>
  <c r="G304" i="5"/>
  <c r="E304" i="5"/>
  <c r="D304" i="5"/>
  <c r="G303" i="5"/>
  <c r="E303" i="5"/>
  <c r="D303" i="5"/>
  <c r="G302" i="5"/>
  <c r="E302" i="5"/>
  <c r="D302" i="5"/>
  <c r="D301" i="5"/>
  <c r="D300" i="5"/>
  <c r="D299" i="5"/>
  <c r="G298" i="5"/>
  <c r="E298" i="5"/>
  <c r="D298" i="5"/>
  <c r="D297" i="5"/>
  <c r="G296" i="5"/>
  <c r="E296" i="5"/>
  <c r="D296" i="5"/>
  <c r="D295" i="5"/>
  <c r="D294" i="5"/>
  <c r="G293" i="5"/>
  <c r="E293" i="5"/>
  <c r="D293" i="5"/>
  <c r="G292" i="5"/>
  <c r="E292" i="5"/>
  <c r="D292" i="5"/>
  <c r="D291" i="5"/>
  <c r="G290" i="5"/>
  <c r="E290" i="5"/>
  <c r="D290" i="5"/>
  <c r="D289" i="5"/>
  <c r="D288" i="5"/>
  <c r="D287" i="5"/>
  <c r="D286" i="5"/>
  <c r="D285" i="5"/>
  <c r="D284" i="5"/>
  <c r="D283" i="5"/>
  <c r="G282" i="5"/>
  <c r="E282" i="5"/>
  <c r="D282" i="5"/>
  <c r="D281" i="5"/>
  <c r="D280" i="5"/>
  <c r="D279" i="5"/>
  <c r="G278" i="5"/>
  <c r="E278" i="5"/>
  <c r="D278" i="5"/>
  <c r="G277" i="5"/>
  <c r="E277" i="5"/>
  <c r="D277" i="5"/>
  <c r="G276" i="5"/>
  <c r="E276" i="5"/>
  <c r="D276" i="5"/>
  <c r="G275" i="5"/>
  <c r="E275" i="5"/>
  <c r="D275" i="5"/>
  <c r="G274" i="5"/>
  <c r="E274" i="5"/>
  <c r="D274" i="5"/>
  <c r="D273" i="5"/>
  <c r="D272" i="5"/>
  <c r="G271" i="5"/>
  <c r="E271" i="5"/>
  <c r="D271" i="5"/>
  <c r="D270" i="5"/>
  <c r="D269" i="5"/>
  <c r="D268" i="5"/>
  <c r="D267" i="5"/>
  <c r="D266" i="5"/>
  <c r="D265" i="5"/>
  <c r="D264" i="5"/>
  <c r="D263" i="5"/>
  <c r="G262" i="5"/>
  <c r="E262" i="5"/>
  <c r="D262" i="5"/>
  <c r="G261" i="5"/>
  <c r="E261" i="5"/>
  <c r="D261" i="5"/>
  <c r="G260" i="5"/>
  <c r="E260" i="5"/>
  <c r="D260" i="5"/>
  <c r="G259" i="5"/>
  <c r="E259" i="5"/>
  <c r="D259" i="5"/>
  <c r="G258" i="5"/>
  <c r="E258" i="5"/>
  <c r="D258" i="5"/>
  <c r="G257" i="5"/>
  <c r="E257" i="5"/>
  <c r="D257" i="5"/>
  <c r="G256" i="5"/>
  <c r="E256" i="5"/>
  <c r="D256" i="5"/>
  <c r="G255" i="5"/>
  <c r="E255" i="5"/>
  <c r="D255" i="5"/>
  <c r="D254" i="5"/>
  <c r="D253" i="5"/>
  <c r="D252" i="5"/>
  <c r="D251" i="5"/>
  <c r="D250" i="5"/>
  <c r="D249" i="5"/>
  <c r="G248" i="5"/>
  <c r="E248" i="5"/>
  <c r="D248" i="5"/>
  <c r="G247" i="5"/>
  <c r="E247" i="5"/>
  <c r="D247" i="5"/>
  <c r="D246" i="5"/>
  <c r="G245" i="5"/>
  <c r="E245" i="5"/>
  <c r="D245" i="5"/>
  <c r="G244" i="5"/>
  <c r="E244" i="5"/>
  <c r="D244" i="5"/>
  <c r="G243" i="5"/>
  <c r="E243" i="5"/>
  <c r="D243" i="5"/>
  <c r="G242" i="5"/>
  <c r="E242" i="5"/>
  <c r="D242" i="5"/>
  <c r="G241" i="5"/>
  <c r="E241" i="5"/>
  <c r="D241" i="5"/>
  <c r="G240" i="5"/>
  <c r="E240" i="5"/>
  <c r="D240" i="5"/>
  <c r="G239" i="5"/>
  <c r="E239" i="5"/>
  <c r="D239" i="5"/>
  <c r="D238" i="5"/>
  <c r="D237" i="5"/>
  <c r="D236" i="5"/>
  <c r="D235" i="5"/>
  <c r="G234" i="5"/>
  <c r="E234" i="5"/>
  <c r="D234" i="5"/>
  <c r="G233" i="5"/>
  <c r="E233" i="5"/>
  <c r="D233" i="5"/>
  <c r="D232" i="5"/>
  <c r="G231" i="5"/>
  <c r="E231" i="5"/>
  <c r="D231" i="5"/>
  <c r="G230" i="5"/>
  <c r="E230" i="5"/>
  <c r="D230" i="5"/>
  <c r="G229" i="5"/>
  <c r="E229" i="5"/>
  <c r="D229" i="5"/>
  <c r="G228" i="5"/>
  <c r="E228" i="5"/>
  <c r="D228" i="5"/>
  <c r="G227" i="5"/>
  <c r="E227" i="5"/>
  <c r="D227" i="5"/>
  <c r="G226" i="5"/>
  <c r="E226" i="5"/>
  <c r="D226" i="5"/>
  <c r="G225" i="5"/>
  <c r="E225" i="5"/>
  <c r="D225" i="5"/>
  <c r="G224" i="5"/>
  <c r="E224" i="5"/>
  <c r="D224" i="5"/>
  <c r="G223" i="5"/>
  <c r="E223" i="5"/>
  <c r="D223" i="5"/>
  <c r="G222" i="5"/>
  <c r="E222" i="5"/>
  <c r="D222" i="5"/>
  <c r="G221" i="5"/>
  <c r="E221" i="5"/>
  <c r="D221" i="5"/>
  <c r="G220" i="5"/>
  <c r="E220" i="5"/>
  <c r="D220" i="5"/>
  <c r="G219" i="5"/>
  <c r="E219" i="5"/>
  <c r="D219" i="5"/>
  <c r="D218" i="5"/>
  <c r="G217" i="5"/>
  <c r="E217" i="5"/>
  <c r="D217" i="5"/>
  <c r="G216" i="5"/>
  <c r="E216" i="5"/>
  <c r="D216" i="5"/>
  <c r="G215" i="5"/>
  <c r="E215" i="5"/>
  <c r="D215" i="5"/>
  <c r="G214" i="5"/>
  <c r="E214" i="5"/>
  <c r="D214" i="5"/>
  <c r="G213" i="5"/>
  <c r="E213" i="5"/>
  <c r="D213" i="5"/>
  <c r="G212" i="5"/>
  <c r="E212" i="5"/>
  <c r="D212" i="5"/>
  <c r="D211" i="5"/>
  <c r="G210" i="5"/>
  <c r="E210" i="5"/>
  <c r="D210" i="5"/>
  <c r="G209" i="5"/>
  <c r="E209" i="5"/>
  <c r="D209" i="5"/>
  <c r="G208" i="5"/>
  <c r="E208" i="5"/>
  <c r="D208" i="5"/>
  <c r="G207" i="5"/>
  <c r="E207" i="5"/>
  <c r="D207" i="5"/>
  <c r="G206" i="5"/>
  <c r="E206" i="5"/>
  <c r="D206" i="5"/>
  <c r="G205" i="5"/>
  <c r="E205" i="5"/>
  <c r="D205" i="5"/>
  <c r="D204" i="5"/>
  <c r="D203" i="5"/>
  <c r="G202" i="5"/>
  <c r="E202" i="5"/>
  <c r="D202" i="5"/>
  <c r="D201" i="5"/>
  <c r="D200" i="5"/>
  <c r="D199" i="5"/>
  <c r="D198" i="5"/>
  <c r="G197" i="5"/>
  <c r="E197" i="5"/>
  <c r="D197" i="5"/>
  <c r="G196" i="5"/>
  <c r="E196" i="5"/>
  <c r="D196" i="5"/>
  <c r="G195" i="5"/>
  <c r="E195" i="5"/>
  <c r="D195" i="5"/>
  <c r="G194" i="5"/>
  <c r="E194" i="5"/>
  <c r="D194" i="5"/>
  <c r="G193" i="5"/>
  <c r="E193" i="5"/>
  <c r="D193" i="5"/>
  <c r="G192" i="5"/>
  <c r="E192" i="5"/>
  <c r="D192" i="5"/>
  <c r="D191" i="5"/>
  <c r="G190" i="5"/>
  <c r="E190" i="5"/>
  <c r="D190" i="5"/>
  <c r="D189" i="5"/>
  <c r="D188" i="5"/>
  <c r="D187" i="5"/>
  <c r="G186" i="5"/>
  <c r="E186" i="5"/>
  <c r="D186" i="5"/>
  <c r="D185" i="5"/>
  <c r="D184" i="5"/>
  <c r="D183" i="5"/>
  <c r="D182" i="5"/>
  <c r="G181" i="5"/>
  <c r="E181" i="5"/>
  <c r="D181" i="5"/>
  <c r="D180" i="5"/>
  <c r="D179" i="5"/>
  <c r="D178" i="5"/>
  <c r="D177" i="5"/>
  <c r="G176" i="5"/>
  <c r="E176" i="5"/>
  <c r="D176" i="5"/>
  <c r="G175" i="5"/>
  <c r="E175" i="5"/>
  <c r="D175" i="5"/>
  <c r="D174" i="5"/>
  <c r="D173" i="5"/>
  <c r="D172" i="5"/>
  <c r="G171" i="5"/>
  <c r="E171" i="5"/>
  <c r="D171" i="5"/>
  <c r="D170" i="5"/>
  <c r="G169" i="5"/>
  <c r="E169" i="5"/>
  <c r="D169" i="5"/>
  <c r="D168" i="5"/>
  <c r="D167" i="5"/>
  <c r="G166" i="5"/>
  <c r="E166" i="5"/>
  <c r="D166" i="5"/>
  <c r="G165" i="5"/>
  <c r="E165" i="5"/>
  <c r="D165" i="5"/>
  <c r="D164" i="5"/>
  <c r="G163" i="5"/>
  <c r="E163" i="5"/>
  <c r="D163" i="5"/>
  <c r="D161" i="5"/>
  <c r="D160" i="5"/>
  <c r="G159" i="5"/>
  <c r="E159" i="5"/>
  <c r="D159" i="5"/>
  <c r="D158" i="5"/>
  <c r="G157" i="5"/>
  <c r="E157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G139" i="5"/>
  <c r="E139" i="5"/>
  <c r="D139" i="5"/>
  <c r="G138" i="5"/>
  <c r="E138" i="5"/>
  <c r="D138" i="5"/>
  <c r="D137" i="5"/>
  <c r="G136" i="5"/>
  <c r="E136" i="5"/>
  <c r="D136" i="5"/>
  <c r="G135" i="5"/>
  <c r="E135" i="5"/>
  <c r="D135" i="5"/>
  <c r="D134" i="5"/>
  <c r="G133" i="5"/>
  <c r="E133" i="5"/>
  <c r="D133" i="5"/>
  <c r="D132" i="5"/>
  <c r="G131" i="5"/>
  <c r="E131" i="5"/>
  <c r="D131" i="5"/>
  <c r="G130" i="5"/>
  <c r="E130" i="5"/>
  <c r="D130" i="5"/>
  <c r="D129" i="5"/>
  <c r="D128" i="5"/>
  <c r="G127" i="5"/>
  <c r="E127" i="5"/>
  <c r="D127" i="5"/>
  <c r="D126" i="5"/>
  <c r="D125" i="5"/>
  <c r="G124" i="5"/>
  <c r="E124" i="5"/>
  <c r="D124" i="5"/>
  <c r="D123" i="5"/>
  <c r="D122" i="5"/>
  <c r="D121" i="5"/>
  <c r="D120" i="5"/>
  <c r="D119" i="5"/>
  <c r="D118" i="5"/>
  <c r="D117" i="5"/>
  <c r="D116" i="5"/>
  <c r="G115" i="5"/>
  <c r="E115" i="5"/>
  <c r="D115" i="5"/>
  <c r="D114" i="5"/>
  <c r="D113" i="5"/>
  <c r="D112" i="5"/>
  <c r="D111" i="5"/>
  <c r="D110" i="5"/>
  <c r="D109" i="5"/>
  <c r="D108" i="5"/>
  <c r="D107" i="5"/>
  <c r="D106" i="5"/>
  <c r="G105" i="5"/>
  <c r="E105" i="5"/>
  <c r="D105" i="5"/>
  <c r="D104" i="5"/>
  <c r="D103" i="5"/>
  <c r="D102" i="5"/>
  <c r="G101" i="5"/>
  <c r="E101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G79" i="5"/>
  <c r="E79" i="5"/>
  <c r="D79" i="5"/>
  <c r="D78" i="5"/>
  <c r="D77" i="5"/>
  <c r="G76" i="5"/>
  <c r="E76" i="5"/>
  <c r="D76" i="5"/>
  <c r="D75" i="5"/>
  <c r="D74" i="5"/>
  <c r="D73" i="5"/>
  <c r="D72" i="5"/>
  <c r="G71" i="5"/>
  <c r="E71" i="5"/>
  <c r="D71" i="5"/>
  <c r="D70" i="5"/>
  <c r="D69" i="5"/>
  <c r="D68" i="5"/>
  <c r="D67" i="5"/>
  <c r="D66" i="5"/>
  <c r="G65" i="5"/>
  <c r="E65" i="5"/>
  <c r="D65" i="5"/>
  <c r="G64" i="5"/>
  <c r="E64" i="5"/>
  <c r="D64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D57" i="5"/>
  <c r="D56" i="5"/>
  <c r="D55" i="5"/>
  <c r="D54" i="5"/>
  <c r="D53" i="5"/>
  <c r="D52" i="5"/>
  <c r="G51" i="5"/>
  <c r="E51" i="5"/>
  <c r="D51" i="5"/>
  <c r="D50" i="5"/>
  <c r="D49" i="5"/>
  <c r="D48" i="5"/>
  <c r="G47" i="5"/>
  <c r="E47" i="5"/>
  <c r="D47" i="5"/>
  <c r="D46" i="5"/>
  <c r="D45" i="5"/>
  <c r="D44" i="5"/>
  <c r="D43" i="5"/>
  <c r="D42" i="5"/>
  <c r="D41" i="5"/>
  <c r="G40" i="5"/>
  <c r="E40" i="5"/>
  <c r="D40" i="5"/>
  <c r="D39" i="5"/>
  <c r="D38" i="5"/>
  <c r="D37" i="5"/>
  <c r="D36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6" i="5"/>
  <c r="E26" i="5"/>
  <c r="D26" i="5"/>
  <c r="G25" i="5"/>
  <c r="E25" i="5"/>
  <c r="D25" i="5"/>
  <c r="G24" i="5"/>
  <c r="E24" i="5"/>
  <c r="D24" i="5"/>
  <c r="D23" i="5"/>
  <c r="D22" i="5"/>
  <c r="D21" i="5"/>
  <c r="D20" i="5"/>
  <c r="G19" i="5"/>
  <c r="E19" i="5"/>
  <c r="D19" i="5"/>
  <c r="G18" i="5"/>
  <c r="E18" i="5"/>
  <c r="D18" i="5"/>
  <c r="D17" i="5"/>
  <c r="D16" i="5"/>
  <c r="G15" i="5"/>
  <c r="E15" i="5"/>
  <c r="D15" i="5"/>
  <c r="D14" i="5"/>
  <c r="D13" i="5"/>
  <c r="D12" i="5"/>
  <c r="D11" i="5"/>
  <c r="D10" i="5"/>
  <c r="D9" i="5"/>
  <c r="D8" i="5"/>
  <c r="D7" i="5"/>
  <c r="D6" i="5"/>
  <c r="D5" i="5"/>
  <c r="D4" i="5"/>
  <c r="G3" i="5"/>
  <c r="H3" i="5" s="1"/>
  <c r="E3" i="5"/>
  <c r="F3" i="5" s="1"/>
  <c r="G2" i="5"/>
  <c r="H2" i="5" s="1"/>
  <c r="E2" i="5"/>
  <c r="F2" i="5" s="1"/>
  <c r="E513" i="6"/>
  <c r="E71" i="4"/>
  <c r="F71" i="4" s="1"/>
  <c r="E36" i="4"/>
  <c r="F36" i="4" s="1"/>
  <c r="E35" i="4"/>
  <c r="F35" i="4" s="1"/>
  <c r="E34" i="4"/>
  <c r="F34" i="4" s="1"/>
  <c r="E19" i="4"/>
  <c r="F19" i="4" s="1"/>
  <c r="E2" i="4"/>
  <c r="E31" i="4"/>
  <c r="F31" i="4" s="1"/>
  <c r="E63" i="4"/>
  <c r="F63" i="4" s="1"/>
  <c r="E76" i="4"/>
  <c r="F76" i="4" s="1"/>
  <c r="E6" i="4"/>
  <c r="F6" i="4" s="1"/>
  <c r="E56" i="4"/>
  <c r="F56" i="4" s="1"/>
  <c r="E44" i="4"/>
  <c r="F44" i="4" s="1"/>
  <c r="E27" i="4"/>
  <c r="F27" i="4" s="1"/>
  <c r="E33" i="4"/>
  <c r="F33" i="4" s="1"/>
  <c r="E26" i="4"/>
  <c r="F26" i="4" s="1"/>
  <c r="E69" i="4"/>
  <c r="F69" i="4" s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14" i="1"/>
  <c r="S13" i="1"/>
  <c r="S12" i="1"/>
  <c r="S11" i="1"/>
  <c r="S10" i="1"/>
  <c r="S9" i="1"/>
  <c r="S8" i="1"/>
  <c r="S7" i="1"/>
  <c r="S6" i="1"/>
  <c r="S4" i="1"/>
  <c r="S3" i="1"/>
  <c r="S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D220" i="6" l="1"/>
  <c r="E220" i="6" s="1"/>
  <c r="D212" i="6"/>
  <c r="D205" i="6"/>
  <c r="D226" i="6"/>
  <c r="E226" i="6" s="1"/>
  <c r="D218" i="6"/>
  <c r="D198" i="6"/>
  <c r="E198" i="6" s="1"/>
  <c r="D12" i="6"/>
  <c r="E12" i="6" s="1"/>
  <c r="D216" i="6"/>
  <c r="E216" i="6" s="1"/>
  <c r="D209" i="6"/>
  <c r="D223" i="6"/>
  <c r="D211" i="6"/>
  <c r="D221" i="6"/>
  <c r="D217" i="6"/>
  <c r="D225" i="6"/>
  <c r="E225" i="6" s="1"/>
  <c r="D214" i="6"/>
  <c r="E214" i="6" s="1"/>
  <c r="D206" i="6"/>
  <c r="E206" i="6" s="1"/>
  <c r="D210" i="6"/>
  <c r="D18" i="6"/>
  <c r="D222" i="6"/>
  <c r="D203" i="6"/>
  <c r="D15" i="6"/>
  <c r="D219" i="6"/>
  <c r="E219" i="6" s="1"/>
  <c r="D208" i="6"/>
  <c r="E208" i="6" s="1"/>
  <c r="D224" i="6"/>
  <c r="E224" i="6" s="1"/>
  <c r="V5" i="3"/>
  <c r="S5" i="3" s="1"/>
  <c r="P5" i="3" s="1"/>
  <c r="Q5" i="3" s="1"/>
  <c r="S12" i="3"/>
  <c r="P12" i="3" s="1"/>
  <c r="Q12" i="3" s="1"/>
  <c r="S25" i="3"/>
  <c r="P25" i="3" s="1"/>
  <c r="Q25" i="3" s="1"/>
  <c r="U67" i="1"/>
  <c r="U72" i="1"/>
  <c r="U70" i="1"/>
  <c r="V70" i="1" s="1"/>
  <c r="W70" i="1" s="1"/>
  <c r="D13" i="6"/>
  <c r="E13" i="6" s="1"/>
  <c r="D14" i="6"/>
  <c r="E14" i="6" s="1"/>
  <c r="D20" i="6"/>
  <c r="E20" i="6" s="1"/>
  <c r="U71" i="1"/>
  <c r="U73" i="1"/>
  <c r="V73" i="1" s="1"/>
  <c r="F199" i="6" s="1"/>
  <c r="D2" i="6"/>
  <c r="E2" i="6" s="1"/>
  <c r="U69" i="1"/>
  <c r="D7" i="6"/>
  <c r="E7" i="6" s="1"/>
  <c r="U48" i="1"/>
  <c r="V48" i="1" s="1"/>
  <c r="W48" i="1" s="1"/>
  <c r="D19" i="6"/>
  <c r="E19" i="6" s="1"/>
  <c r="U35" i="1"/>
  <c r="U51" i="1"/>
  <c r="U56" i="1"/>
  <c r="V56" i="1" s="1"/>
  <c r="D9" i="6"/>
  <c r="E9" i="6" s="1"/>
  <c r="D17" i="6"/>
  <c r="E17" i="6" s="1"/>
  <c r="D22" i="6"/>
  <c r="E22" i="6" s="1"/>
  <c r="U42" i="1"/>
  <c r="V42" i="1" s="1"/>
  <c r="W42" i="1" s="1"/>
  <c r="D21" i="6"/>
  <c r="E21" i="6" s="1"/>
  <c r="U44" i="1"/>
  <c r="U60" i="1"/>
  <c r="U49" i="1"/>
  <c r="E51" i="4"/>
  <c r="F51" i="4" s="1"/>
  <c r="L51" i="4" s="1"/>
  <c r="U57" i="1"/>
  <c r="U65" i="1"/>
  <c r="V65" i="1" s="1"/>
  <c r="W65" i="1" s="1"/>
  <c r="U43" i="1"/>
  <c r="V43" i="1" s="1"/>
  <c r="U59" i="1"/>
  <c r="V59" i="1" s="1"/>
  <c r="W59" i="1" s="1"/>
  <c r="D16" i="6"/>
  <c r="E16" i="6" s="1"/>
  <c r="U47" i="1"/>
  <c r="V47" i="1" s="1"/>
  <c r="W47" i="1" s="1"/>
  <c r="E41" i="4"/>
  <c r="F41" i="4" s="1"/>
  <c r="L41" i="4" s="1"/>
  <c r="U55" i="1"/>
  <c r="V55" i="1" s="1"/>
  <c r="G41" i="4" s="1"/>
  <c r="H41" i="4" s="1"/>
  <c r="U63" i="1"/>
  <c r="D11" i="6"/>
  <c r="E11" i="6" s="1"/>
  <c r="E5" i="4"/>
  <c r="F5" i="4" s="1"/>
  <c r="U64" i="1"/>
  <c r="V64" i="1" s="1"/>
  <c r="U50" i="1"/>
  <c r="U58" i="1"/>
  <c r="U66" i="1"/>
  <c r="V66" i="1" s="1"/>
  <c r="U52" i="1"/>
  <c r="V52" i="1" s="1"/>
  <c r="W52" i="1" s="1"/>
  <c r="U68" i="1"/>
  <c r="U45" i="1"/>
  <c r="V45" i="1" s="1"/>
  <c r="W45" i="1" s="1"/>
  <c r="U53" i="1"/>
  <c r="V53" i="1" s="1"/>
  <c r="W53" i="1" s="1"/>
  <c r="U61" i="1"/>
  <c r="V61" i="1" s="1"/>
  <c r="W61" i="1" s="1"/>
  <c r="D6" i="6"/>
  <c r="E6" i="6" s="1"/>
  <c r="U46" i="1"/>
  <c r="V46" i="1" s="1"/>
  <c r="U54" i="1"/>
  <c r="V54" i="1" s="1"/>
  <c r="W54" i="1" s="1"/>
  <c r="U62" i="1"/>
  <c r="V62" i="1" s="1"/>
  <c r="W62" i="1" s="1"/>
  <c r="U33" i="1"/>
  <c r="U41" i="1"/>
  <c r="V41" i="1" s="1"/>
  <c r="W41" i="1" s="1"/>
  <c r="U26" i="1"/>
  <c r="V26" i="1" s="1"/>
  <c r="D5" i="6"/>
  <c r="E5" i="6" s="1"/>
  <c r="D8" i="6"/>
  <c r="E8" i="6" s="1"/>
  <c r="U32" i="1"/>
  <c r="U40" i="1"/>
  <c r="V40" i="1" s="1"/>
  <c r="W40" i="1" s="1"/>
  <c r="U29" i="1"/>
  <c r="V29" i="1" s="1"/>
  <c r="U22" i="1"/>
  <c r="V22" i="1" s="1"/>
  <c r="E58" i="4"/>
  <c r="F58" i="4" s="1"/>
  <c r="U34" i="1"/>
  <c r="V34" i="1" s="1"/>
  <c r="U16" i="1"/>
  <c r="V16" i="1" s="1"/>
  <c r="W16" i="1" s="1"/>
  <c r="U24" i="1"/>
  <c r="V24" i="1" s="1"/>
  <c r="W24" i="1" s="1"/>
  <c r="U36" i="1"/>
  <c r="U37" i="1"/>
  <c r="U38" i="1"/>
  <c r="V38" i="1" s="1"/>
  <c r="W38" i="1" s="1"/>
  <c r="U39" i="1"/>
  <c r="U30" i="1"/>
  <c r="V30" i="1" s="1"/>
  <c r="U31" i="1"/>
  <c r="V31" i="1" s="1"/>
  <c r="U18" i="1"/>
  <c r="V18" i="1" s="1"/>
  <c r="W18" i="1" s="1"/>
  <c r="U21" i="1"/>
  <c r="V21" i="1" s="1"/>
  <c r="D4" i="6"/>
  <c r="E4" i="6" s="1"/>
  <c r="U15" i="1"/>
  <c r="V15" i="1" s="1"/>
  <c r="U6" i="1"/>
  <c r="V6" i="1" s="1"/>
  <c r="U10" i="1"/>
  <c r="V10" i="1" s="1"/>
  <c r="U23" i="1"/>
  <c r="V23" i="1" s="1"/>
  <c r="W23" i="1" s="1"/>
  <c r="U11" i="1"/>
  <c r="U17" i="1"/>
  <c r="V17" i="1" s="1"/>
  <c r="W17" i="1" s="1"/>
  <c r="U25" i="1"/>
  <c r="U19" i="1"/>
  <c r="V19" i="1" s="1"/>
  <c r="U27" i="1"/>
  <c r="V27" i="1" s="1"/>
  <c r="U14" i="1"/>
  <c r="V14" i="1" s="1"/>
  <c r="W14" i="1" s="1"/>
  <c r="U12" i="1"/>
  <c r="U13" i="1"/>
  <c r="V13" i="1" s="1"/>
  <c r="W13" i="1" s="1"/>
  <c r="U20" i="1"/>
  <c r="V20" i="1" s="1"/>
  <c r="E54" i="4"/>
  <c r="F54" i="4" s="1"/>
  <c r="L54" i="4" s="1"/>
  <c r="U28" i="1"/>
  <c r="V28" i="1" s="1"/>
  <c r="D10" i="6"/>
  <c r="E10" i="6" s="1"/>
  <c r="U7" i="1"/>
  <c r="V7" i="1" s="1"/>
  <c r="E75" i="4"/>
  <c r="F75" i="4" s="1"/>
  <c r="E68" i="4"/>
  <c r="F68" i="4" s="1"/>
  <c r="E16" i="4"/>
  <c r="F16" i="4" s="1"/>
  <c r="E53" i="4"/>
  <c r="F53" i="4" s="1"/>
  <c r="L53" i="4" s="1"/>
  <c r="E47" i="4"/>
  <c r="F47" i="4" s="1"/>
  <c r="L47" i="4" s="1"/>
  <c r="E4" i="4"/>
  <c r="F4" i="4" s="1"/>
  <c r="E20" i="4"/>
  <c r="F20" i="4" s="1"/>
  <c r="E17" i="4"/>
  <c r="F17" i="4" s="1"/>
  <c r="E66" i="4"/>
  <c r="F66" i="4" s="1"/>
  <c r="E22" i="4"/>
  <c r="F22" i="4" s="1"/>
  <c r="E37" i="4"/>
  <c r="F37" i="4" s="1"/>
  <c r="E536" i="6"/>
  <c r="E65" i="4"/>
  <c r="F65" i="4" s="1"/>
  <c r="E25" i="4"/>
  <c r="F25" i="4" s="1"/>
  <c r="E23" i="4"/>
  <c r="F23" i="4" s="1"/>
  <c r="E532" i="6"/>
  <c r="E79" i="4"/>
  <c r="F79" i="4" s="1"/>
  <c r="E61" i="4"/>
  <c r="F61" i="4" s="1"/>
  <c r="E21" i="4"/>
  <c r="F21" i="4" s="1"/>
  <c r="E24" i="4"/>
  <c r="F24" i="4" s="1"/>
  <c r="E29" i="4"/>
  <c r="F29" i="4" s="1"/>
  <c r="E52" i="4"/>
  <c r="F52" i="4" s="1"/>
  <c r="E62" i="4"/>
  <c r="F62" i="4" s="1"/>
  <c r="E57" i="4"/>
  <c r="F57" i="4" s="1"/>
  <c r="L57" i="4" s="1"/>
  <c r="E491" i="6"/>
  <c r="E59" i="4"/>
  <c r="F59" i="4" s="1"/>
  <c r="E3" i="4"/>
  <c r="F3" i="4" s="1"/>
  <c r="E55" i="4"/>
  <c r="F55" i="4" s="1"/>
  <c r="L55" i="4" s="1"/>
  <c r="E77" i="4"/>
  <c r="F77" i="4" s="1"/>
  <c r="E14" i="4"/>
  <c r="F14" i="4" s="1"/>
  <c r="E50" i="4"/>
  <c r="F50" i="4" s="1"/>
  <c r="L50" i="4" s="1"/>
  <c r="E30" i="4"/>
  <c r="F30" i="4" s="1"/>
  <c r="E28" i="4"/>
  <c r="F28" i="4" s="1"/>
  <c r="E13" i="4"/>
  <c r="F13" i="4" s="1"/>
  <c r="E15" i="4"/>
  <c r="F15" i="4" s="1"/>
  <c r="E43" i="4"/>
  <c r="F43" i="4" s="1"/>
  <c r="L43" i="4" s="1"/>
  <c r="E32" i="4"/>
  <c r="F32" i="4" s="1"/>
  <c r="E60" i="4"/>
  <c r="F60" i="4" s="1"/>
  <c r="E166" i="6"/>
  <c r="E39" i="4"/>
  <c r="F39" i="4" s="1"/>
  <c r="E505" i="6"/>
  <c r="C14" i="2"/>
  <c r="E29" i="6"/>
  <c r="E547" i="6"/>
  <c r="E294" i="6"/>
  <c r="E298" i="6"/>
  <c r="E405" i="6"/>
  <c r="E137" i="6"/>
  <c r="E157" i="6"/>
  <c r="E430" i="6"/>
  <c r="E167" i="6"/>
  <c r="E413" i="6"/>
  <c r="E417" i="6"/>
  <c r="E146" i="6"/>
  <c r="E30" i="6"/>
  <c r="E295" i="6"/>
  <c r="E299" i="6"/>
  <c r="E249" i="6"/>
  <c r="E127" i="6"/>
  <c r="E193" i="6"/>
  <c r="E23" i="5"/>
  <c r="F23" i="5" s="1"/>
  <c r="E103" i="6"/>
  <c r="E296" i="6"/>
  <c r="E300" i="6"/>
  <c r="E429" i="6"/>
  <c r="E192" i="6"/>
  <c r="E100" i="6"/>
  <c r="E478" i="6"/>
  <c r="E427" i="6"/>
  <c r="E158" i="6"/>
  <c r="E273" i="6"/>
  <c r="E386" i="6"/>
  <c r="E153" i="6"/>
  <c r="E428" i="6"/>
  <c r="E237" i="6"/>
  <c r="E304" i="6"/>
  <c r="E377" i="6"/>
  <c r="E406" i="6"/>
  <c r="E411" i="6"/>
  <c r="E91" i="6"/>
  <c r="E314" i="6"/>
  <c r="E272" i="6"/>
  <c r="E266" i="6"/>
  <c r="E297" i="6"/>
  <c r="E257" i="6"/>
  <c r="E191" i="6"/>
  <c r="E102" i="6"/>
  <c r="E466" i="6"/>
  <c r="E476" i="6"/>
  <c r="E270" i="6"/>
  <c r="E399" i="6"/>
  <c r="E178" i="6"/>
  <c r="E540" i="6"/>
  <c r="E534" i="6"/>
  <c r="E156" i="6"/>
  <c r="E397" i="6"/>
  <c r="E369" i="6"/>
  <c r="E504" i="6"/>
  <c r="E325" i="6"/>
  <c r="E256" i="6"/>
  <c r="E475" i="6"/>
  <c r="E434" i="6"/>
  <c r="E109" i="6"/>
  <c r="E501" i="6"/>
  <c r="E243" i="6"/>
  <c r="E310" i="6"/>
  <c r="E88" i="6"/>
  <c r="E277" i="6"/>
  <c r="E283" i="6"/>
  <c r="E419" i="6"/>
  <c r="E390" i="6"/>
  <c r="E340" i="6"/>
  <c r="E169" i="6"/>
  <c r="E308" i="6"/>
  <c r="E323" i="6"/>
  <c r="E334" i="6"/>
  <c r="E282" i="6"/>
  <c r="E414" i="6"/>
  <c r="E98" i="6"/>
  <c r="E176" i="6"/>
  <c r="E315" i="6"/>
  <c r="E321" i="6"/>
  <c r="E276" i="6"/>
  <c r="E173" i="6"/>
  <c r="E319" i="6"/>
  <c r="E238" i="6"/>
  <c r="E378" i="6"/>
  <c r="D3" i="6"/>
  <c r="E3" i="6" s="1"/>
  <c r="E96" i="6"/>
  <c r="E284" i="6"/>
  <c r="E379" i="6"/>
  <c r="E409" i="6"/>
  <c r="E421" i="6"/>
  <c r="E170" i="6"/>
  <c r="E164" i="6"/>
  <c r="E207" i="6"/>
  <c r="E83" i="6"/>
  <c r="E539" i="6"/>
  <c r="E453" i="6"/>
  <c r="E526" i="6"/>
  <c r="E108" i="6"/>
  <c r="E388" i="6"/>
  <c r="E155" i="6"/>
  <c r="E197" i="6"/>
  <c r="E116" i="6"/>
  <c r="E106" i="6"/>
  <c r="E180" i="6"/>
  <c r="E495" i="6"/>
  <c r="E496" i="6"/>
  <c r="E465" i="6"/>
  <c r="E470" i="6"/>
  <c r="E458" i="6"/>
  <c r="E177" i="6"/>
  <c r="E448" i="6"/>
  <c r="E537" i="6"/>
  <c r="E181" i="6"/>
  <c r="E227" i="6"/>
  <c r="E119" i="6"/>
  <c r="E320" i="6"/>
  <c r="E239" i="6"/>
  <c r="E275" i="6"/>
  <c r="E339" i="6"/>
  <c r="E384" i="6"/>
  <c r="E395" i="6"/>
  <c r="E382" i="6"/>
  <c r="E309" i="6"/>
  <c r="E464" i="6"/>
  <c r="E202" i="6"/>
  <c r="E258" i="6"/>
  <c r="E303" i="6"/>
  <c r="E307" i="6"/>
  <c r="E356" i="6"/>
  <c r="E359" i="6"/>
  <c r="E368" i="6"/>
  <c r="E503" i="6"/>
  <c r="E511" i="6"/>
  <c r="E134" i="6"/>
  <c r="E509" i="6"/>
  <c r="E550" i="6"/>
  <c r="E469" i="6"/>
  <c r="E451" i="6"/>
  <c r="E463" i="6"/>
  <c r="E171" i="6"/>
  <c r="E222" i="6"/>
  <c r="E172" i="6"/>
  <c r="E454" i="6"/>
  <c r="E468" i="6"/>
  <c r="E435" i="6"/>
  <c r="E498" i="6"/>
  <c r="E524" i="6"/>
  <c r="E223" i="6"/>
  <c r="E118" i="6"/>
  <c r="E121" i="6"/>
  <c r="E318" i="6"/>
  <c r="E322" i="6"/>
  <c r="E246" i="6"/>
  <c r="E380" i="6"/>
  <c r="E312" i="6"/>
  <c r="E201" i="6"/>
  <c r="E95" i="6"/>
  <c r="E27" i="6"/>
  <c r="E494" i="6"/>
  <c r="E274" i="6"/>
  <c r="E279" i="6"/>
  <c r="E287" i="6"/>
  <c r="E292" i="6"/>
  <c r="E347" i="6"/>
  <c r="E353" i="6"/>
  <c r="E370" i="6"/>
  <c r="E361" i="6"/>
  <c r="E366" i="6"/>
  <c r="E372" i="6"/>
  <c r="E385" i="6"/>
  <c r="E389" i="6"/>
  <c r="E396" i="6"/>
  <c r="E420" i="6"/>
  <c r="E424" i="6"/>
  <c r="E260" i="6"/>
  <c r="E190" i="6"/>
  <c r="E490" i="6"/>
  <c r="E467" i="6"/>
  <c r="E477" i="6"/>
  <c r="E445" i="6"/>
  <c r="E462" i="6"/>
  <c r="E200" i="6"/>
  <c r="E112" i="6"/>
  <c r="E553" i="6"/>
  <c r="E148" i="6"/>
  <c r="E110" i="6"/>
  <c r="E111" i="6"/>
  <c r="E211" i="6"/>
  <c r="E493" i="6"/>
  <c r="E140" i="6"/>
  <c r="E252" i="6"/>
  <c r="E332" i="6"/>
  <c r="E316" i="6"/>
  <c r="E135" i="6"/>
  <c r="E371" i="6"/>
  <c r="E168" i="6"/>
  <c r="C10" i="2"/>
  <c r="C11" i="2"/>
  <c r="C12" i="2"/>
  <c r="C13" i="2"/>
  <c r="C3" i="2"/>
  <c r="E291" i="6"/>
  <c r="C7" i="2"/>
  <c r="C9" i="2"/>
  <c r="C8" i="2"/>
  <c r="C2" i="2"/>
  <c r="C4" i="2"/>
  <c r="C5" i="2"/>
  <c r="C6" i="2"/>
  <c r="E133" i="6"/>
  <c r="E376" i="6"/>
  <c r="E113" i="6"/>
  <c r="E510" i="6"/>
  <c r="E514" i="6"/>
  <c r="E132" i="6"/>
  <c r="E105" i="6"/>
  <c r="E525" i="6"/>
  <c r="E101" i="6"/>
  <c r="E104" i="6"/>
  <c r="E515" i="6"/>
  <c r="E286" i="6"/>
  <c r="E328" i="6"/>
  <c r="E39" i="5"/>
  <c r="F39" i="5" s="1"/>
  <c r="E348" i="6"/>
  <c r="E117" i="6"/>
  <c r="E512" i="6"/>
  <c r="E516" i="6"/>
  <c r="E330" i="6"/>
  <c r="E115" i="6"/>
  <c r="E114" i="6"/>
  <c r="E324" i="6"/>
  <c r="E393" i="6"/>
  <c r="V8" i="1"/>
  <c r="V25" i="1"/>
  <c r="W25" i="1" s="1"/>
  <c r="E218" i="6"/>
  <c r="V3" i="1"/>
  <c r="V2" i="1"/>
  <c r="V4" i="1"/>
  <c r="V9" i="1"/>
  <c r="D27" i="5"/>
  <c r="J71" i="10"/>
  <c r="E85" i="5"/>
  <c r="F85" i="5" s="1"/>
  <c r="E331" i="6"/>
  <c r="E66" i="5"/>
  <c r="F66" i="5" s="1"/>
  <c r="I19" i="11"/>
  <c r="I14" i="11"/>
  <c r="I18" i="11"/>
  <c r="I17" i="11"/>
  <c r="I16" i="11"/>
  <c r="J202" i="10"/>
  <c r="J198" i="10"/>
  <c r="J173" i="10"/>
  <c r="J177" i="10"/>
  <c r="J181" i="10"/>
  <c r="J185" i="10"/>
  <c r="J189" i="10"/>
  <c r="J193" i="10"/>
  <c r="J197" i="10"/>
  <c r="J169" i="10"/>
  <c r="J160" i="10"/>
  <c r="J164" i="10"/>
  <c r="J152" i="10"/>
  <c r="J156" i="10"/>
  <c r="J144" i="10"/>
  <c r="J142" i="10"/>
  <c r="J125" i="10"/>
  <c r="J129" i="10"/>
  <c r="J133" i="10"/>
  <c r="J137" i="10"/>
  <c r="J116" i="10"/>
  <c r="J120" i="10"/>
  <c r="J108" i="10"/>
  <c r="J112" i="10"/>
  <c r="J104" i="10"/>
  <c r="J81" i="10"/>
  <c r="J85" i="10"/>
  <c r="J89" i="10"/>
  <c r="J94" i="10"/>
  <c r="J75" i="10"/>
  <c r="J79" i="10"/>
  <c r="J66" i="10"/>
  <c r="J56" i="10"/>
  <c r="J60" i="10"/>
  <c r="J53" i="10"/>
  <c r="J47" i="10"/>
  <c r="J51" i="10"/>
  <c r="J45" i="10"/>
  <c r="J36" i="10"/>
  <c r="J39" i="10"/>
  <c r="J6" i="10"/>
  <c r="J11" i="10"/>
  <c r="J15" i="10"/>
  <c r="J19" i="10"/>
  <c r="J23" i="10"/>
  <c r="J27" i="10"/>
  <c r="J31" i="10"/>
  <c r="J200" i="10"/>
  <c r="J171" i="10"/>
  <c r="J187" i="10"/>
  <c r="J195" i="10"/>
  <c r="J158" i="10"/>
  <c r="J150" i="10"/>
  <c r="J149" i="10"/>
  <c r="J123" i="10"/>
  <c r="J131" i="10"/>
  <c r="J139" i="10"/>
  <c r="J122" i="10"/>
  <c r="J114" i="10"/>
  <c r="J106" i="10"/>
  <c r="J87" i="10"/>
  <c r="J98" i="10"/>
  <c r="J58" i="10"/>
  <c r="J62" i="10"/>
  <c r="J55" i="10"/>
  <c r="J49" i="10"/>
  <c r="J46" i="10"/>
  <c r="J37" i="10"/>
  <c r="J9" i="10"/>
  <c r="J17" i="10"/>
  <c r="J25" i="10"/>
  <c r="J201" i="10"/>
  <c r="J172" i="10"/>
  <c r="J176" i="10"/>
  <c r="J180" i="10"/>
  <c r="J184" i="10"/>
  <c r="J192" i="10"/>
  <c r="J168" i="10"/>
  <c r="J163" i="10"/>
  <c r="J155" i="10"/>
  <c r="J203" i="10"/>
  <c r="J170" i="10"/>
  <c r="J174" i="10"/>
  <c r="J178" i="10"/>
  <c r="J182" i="10"/>
  <c r="J186" i="10"/>
  <c r="J190" i="10"/>
  <c r="J194" i="10"/>
  <c r="J166" i="10"/>
  <c r="J157" i="10"/>
  <c r="J161" i="10"/>
  <c r="J165" i="10"/>
  <c r="J153" i="10"/>
  <c r="J148" i="10"/>
  <c r="J145" i="10"/>
  <c r="J143" i="10"/>
  <c r="J126" i="10"/>
  <c r="J130" i="10"/>
  <c r="J134" i="10"/>
  <c r="J138" i="10"/>
  <c r="J117" i="10"/>
  <c r="J121" i="10"/>
  <c r="J109" i="10"/>
  <c r="J113" i="10"/>
  <c r="J101" i="10"/>
  <c r="J105" i="10"/>
  <c r="J82" i="10"/>
  <c r="J86" i="10"/>
  <c r="J95" i="10"/>
  <c r="J72" i="10"/>
  <c r="J76" i="10"/>
  <c r="J80" i="10"/>
  <c r="J67" i="10"/>
  <c r="J57" i="10"/>
  <c r="J61" i="10"/>
  <c r="J54" i="10"/>
  <c r="J48" i="10"/>
  <c r="J52" i="10"/>
  <c r="J33" i="10"/>
  <c r="J40" i="10"/>
  <c r="J7" i="10"/>
  <c r="J12" i="10"/>
  <c r="J16" i="10"/>
  <c r="J20" i="10"/>
  <c r="J24" i="10"/>
  <c r="J28" i="10"/>
  <c r="J32" i="10"/>
  <c r="J183" i="10"/>
  <c r="J191" i="10"/>
  <c r="J167" i="10"/>
  <c r="J162" i="10"/>
  <c r="J154" i="10"/>
  <c r="J146" i="10"/>
  <c r="J127" i="10"/>
  <c r="J135" i="10"/>
  <c r="J118" i="10"/>
  <c r="J110" i="10"/>
  <c r="J83" i="10"/>
  <c r="J92" i="10"/>
  <c r="J73" i="10"/>
  <c r="J77" i="10"/>
  <c r="J64" i="10"/>
  <c r="J34" i="10"/>
  <c r="J41" i="10"/>
  <c r="J13" i="10"/>
  <c r="J21" i="10"/>
  <c r="J29" i="10"/>
  <c r="J199" i="10"/>
  <c r="J188" i="10"/>
  <c r="J196" i="10"/>
  <c r="J159" i="10"/>
  <c r="J151" i="10"/>
  <c r="J147" i="10"/>
  <c r="J141" i="10"/>
  <c r="J136" i="10"/>
  <c r="J111" i="10"/>
  <c r="J84" i="10"/>
  <c r="J74" i="10"/>
  <c r="J59" i="10"/>
  <c r="J44" i="10"/>
  <c r="J42" i="10"/>
  <c r="J22" i="10"/>
  <c r="J119" i="10"/>
  <c r="J93" i="10"/>
  <c r="J43" i="10"/>
  <c r="J14" i="10"/>
  <c r="J30" i="10"/>
  <c r="J107" i="10"/>
  <c r="J70" i="10"/>
  <c r="J18" i="10"/>
  <c r="J124" i="10"/>
  <c r="J140" i="10"/>
  <c r="J88" i="10"/>
  <c r="J78" i="10"/>
  <c r="J63" i="10"/>
  <c r="J35" i="10"/>
  <c r="J10" i="10"/>
  <c r="J26" i="10"/>
  <c r="J128" i="10"/>
  <c r="J103" i="10"/>
  <c r="J65" i="10"/>
  <c r="J132" i="10"/>
  <c r="J99" i="10"/>
  <c r="J69" i="10"/>
  <c r="J38" i="10"/>
  <c r="E308" i="5"/>
  <c r="F308" i="5" s="1"/>
  <c r="E67" i="5"/>
  <c r="F67" i="5" s="1"/>
  <c r="E373" i="6"/>
  <c r="E96" i="5"/>
  <c r="F96" i="5" s="1"/>
  <c r="E12" i="4"/>
  <c r="F12" i="4" s="1"/>
  <c r="E8" i="4"/>
  <c r="F8" i="4" s="1"/>
  <c r="E73" i="4"/>
  <c r="F73" i="4" s="1"/>
  <c r="E48" i="4"/>
  <c r="F48" i="4" s="1"/>
  <c r="F245" i="5"/>
  <c r="F247" i="5"/>
  <c r="F259" i="5"/>
  <c r="F271" i="5"/>
  <c r="V33" i="1"/>
  <c r="V44" i="1"/>
  <c r="W44" i="1" s="1"/>
  <c r="V35" i="1"/>
  <c r="E485" i="6"/>
  <c r="V58" i="1"/>
  <c r="V63" i="1"/>
  <c r="W63" i="1" s="1"/>
  <c r="H130" i="5"/>
  <c r="F255" i="5"/>
  <c r="E204" i="6"/>
  <c r="E240" i="6"/>
  <c r="H51" i="5"/>
  <c r="H101" i="5"/>
  <c r="F58" i="5"/>
  <c r="E139" i="6"/>
  <c r="H325" i="5"/>
  <c r="H329" i="5"/>
  <c r="H343" i="5"/>
  <c r="E215" i="6"/>
  <c r="F227" i="5"/>
  <c r="H248" i="5"/>
  <c r="H256" i="5"/>
  <c r="H260" i="5"/>
  <c r="F275" i="5"/>
  <c r="F319" i="5"/>
  <c r="F330" i="5"/>
  <c r="H186" i="5"/>
  <c r="H194" i="5"/>
  <c r="H202" i="5"/>
  <c r="H216" i="5"/>
  <c r="F225" i="5"/>
  <c r="H316" i="5"/>
  <c r="H348" i="5"/>
  <c r="H350" i="5"/>
  <c r="H354" i="5"/>
  <c r="H358" i="5"/>
  <c r="F15" i="5"/>
  <c r="F19" i="5"/>
  <c r="F47" i="5"/>
  <c r="H58" i="5"/>
  <c r="F61" i="5"/>
  <c r="F234" i="5"/>
  <c r="F276" i="5"/>
  <c r="F282" i="5"/>
  <c r="F302" i="5"/>
  <c r="F346" i="5"/>
  <c r="H353" i="5"/>
  <c r="H357" i="5"/>
  <c r="F101" i="5"/>
  <c r="F202" i="5"/>
  <c r="F206" i="5"/>
  <c r="F212" i="5"/>
  <c r="F216" i="5"/>
  <c r="F222" i="5"/>
  <c r="F226" i="5"/>
  <c r="F230" i="5"/>
  <c r="F240" i="5"/>
  <c r="F244" i="5"/>
  <c r="F258" i="5"/>
  <c r="F262" i="5"/>
  <c r="F274" i="5"/>
  <c r="F278" i="5"/>
  <c r="F290" i="5"/>
  <c r="F292" i="5"/>
  <c r="F296" i="5"/>
  <c r="F298" i="5"/>
  <c r="F316" i="5"/>
  <c r="F340" i="5"/>
  <c r="F350" i="5"/>
  <c r="F354" i="5"/>
  <c r="F358" i="5"/>
  <c r="H223" i="5"/>
  <c r="H356" i="5"/>
  <c r="F261" i="5"/>
  <c r="F181" i="5"/>
  <c r="F193" i="5"/>
  <c r="F197" i="5"/>
  <c r="F205" i="5"/>
  <c r="F209" i="5"/>
  <c r="F215" i="5"/>
  <c r="F221" i="5"/>
  <c r="F293" i="5"/>
  <c r="F320" i="5"/>
  <c r="F324" i="5"/>
  <c r="F328" i="5"/>
  <c r="H330" i="5"/>
  <c r="F353" i="5"/>
  <c r="F357" i="5"/>
  <c r="E212" i="6"/>
  <c r="E242" i="6"/>
  <c r="F30" i="5"/>
  <c r="F34" i="5"/>
  <c r="F60" i="5"/>
  <c r="F76" i="5"/>
  <c r="F131" i="5"/>
  <c r="F133" i="5"/>
  <c r="F135" i="5"/>
  <c r="H197" i="5"/>
  <c r="H215" i="5"/>
  <c r="F224" i="5"/>
  <c r="F338" i="5"/>
  <c r="F348" i="5"/>
  <c r="E543" i="6"/>
  <c r="F29" i="5"/>
  <c r="H30" i="5"/>
  <c r="H34" i="5"/>
  <c r="F59" i="5"/>
  <c r="H60" i="5"/>
  <c r="F65" i="5"/>
  <c r="F71" i="5"/>
  <c r="H76" i="5"/>
  <c r="F79" i="5"/>
  <c r="F130" i="5"/>
  <c r="F175" i="5"/>
  <c r="F207" i="5"/>
  <c r="H208" i="5"/>
  <c r="F217" i="5"/>
  <c r="F219" i="5"/>
  <c r="H225" i="5"/>
  <c r="H226" i="5"/>
  <c r="F229" i="5"/>
  <c r="F239" i="5"/>
  <c r="H240" i="5"/>
  <c r="F243" i="5"/>
  <c r="H290" i="5"/>
  <c r="H292" i="5"/>
  <c r="H302" i="5"/>
  <c r="H304" i="5"/>
  <c r="H314" i="5"/>
  <c r="F318" i="5"/>
  <c r="F322" i="5"/>
  <c r="F331" i="5"/>
  <c r="F341" i="5"/>
  <c r="F351" i="5"/>
  <c r="F355" i="5"/>
  <c r="F359" i="5"/>
  <c r="H59" i="5"/>
  <c r="H65" i="5"/>
  <c r="H71" i="5"/>
  <c r="H79" i="5"/>
  <c r="H239" i="5"/>
  <c r="H277" i="5"/>
  <c r="H303" i="5"/>
  <c r="H309" i="5"/>
  <c r="H311" i="5"/>
  <c r="H328" i="5"/>
  <c r="H336" i="5"/>
  <c r="H18" i="5"/>
  <c r="F304" i="5"/>
  <c r="H346" i="5"/>
  <c r="F257" i="5"/>
  <c r="F277" i="5"/>
  <c r="F321" i="5"/>
  <c r="H124" i="5"/>
  <c r="F33" i="5"/>
  <c r="H196" i="5"/>
  <c r="H214" i="5"/>
  <c r="H231" i="5"/>
  <c r="H233" i="5"/>
  <c r="H282" i="5"/>
  <c r="H323" i="5"/>
  <c r="H327" i="5"/>
  <c r="H332" i="5"/>
  <c r="F26" i="5"/>
  <c r="H32" i="5"/>
  <c r="H195" i="5"/>
  <c r="H213" i="5"/>
  <c r="H224" i="5"/>
  <c r="H275" i="5"/>
  <c r="F326" i="5"/>
  <c r="F336" i="5"/>
  <c r="H341" i="5"/>
  <c r="H345" i="5"/>
  <c r="H355" i="5"/>
  <c r="F139" i="5"/>
  <c r="F157" i="5"/>
  <c r="F159" i="5"/>
  <c r="F166" i="5"/>
  <c r="F334" i="5"/>
  <c r="F344" i="5"/>
  <c r="F339" i="5"/>
  <c r="F349" i="5"/>
  <c r="H24" i="5"/>
  <c r="F25" i="5"/>
  <c r="H28" i="5"/>
  <c r="H31" i="5"/>
  <c r="H33" i="5"/>
  <c r="H40" i="5"/>
  <c r="F51" i="5"/>
  <c r="H15" i="5"/>
  <c r="H19" i="5"/>
  <c r="H62" i="5"/>
  <c r="H64" i="5"/>
  <c r="H105" i="5"/>
  <c r="H115" i="5"/>
  <c r="F124" i="5"/>
  <c r="H127" i="5"/>
  <c r="H136" i="5"/>
  <c r="H138" i="5"/>
  <c r="H163" i="5"/>
  <c r="H165" i="5"/>
  <c r="H169" i="5"/>
  <c r="H171" i="5"/>
  <c r="H176" i="5"/>
  <c r="H190" i="5"/>
  <c r="H192" i="5"/>
  <c r="H206" i="5"/>
  <c r="F210" i="5"/>
  <c r="F213" i="5"/>
  <c r="H220" i="5"/>
  <c r="F223" i="5"/>
  <c r="H228" i="5"/>
  <c r="F231" i="5"/>
  <c r="F233" i="5"/>
  <c r="H234" i="5"/>
  <c r="H241" i="5"/>
  <c r="F242" i="5"/>
  <c r="H244" i="5"/>
  <c r="H258" i="5"/>
  <c r="H262" i="5"/>
  <c r="F314" i="5"/>
  <c r="H315" i="5"/>
  <c r="F323" i="5"/>
  <c r="H349" i="5"/>
  <c r="H352" i="5"/>
  <c r="H25" i="5"/>
  <c r="H29" i="5"/>
  <c r="F31" i="5"/>
  <c r="H47" i="5"/>
  <c r="H61" i="5"/>
  <c r="F62" i="5"/>
  <c r="F64" i="5"/>
  <c r="F105" i="5"/>
  <c r="F115" i="5"/>
  <c r="F127" i="5"/>
  <c r="H131" i="5"/>
  <c r="H133" i="5"/>
  <c r="H135" i="5"/>
  <c r="F136" i="5"/>
  <c r="F138" i="5"/>
  <c r="H139" i="5"/>
  <c r="H157" i="5"/>
  <c r="H159" i="5"/>
  <c r="F163" i="5"/>
  <c r="F165" i="5"/>
  <c r="H166" i="5"/>
  <c r="F169" i="5"/>
  <c r="F171" i="5"/>
  <c r="H175" i="5"/>
  <c r="H181" i="5"/>
  <c r="F186" i="5"/>
  <c r="F194" i="5"/>
  <c r="H205" i="5"/>
  <c r="H207" i="5"/>
  <c r="F208" i="5"/>
  <c r="H210" i="5"/>
  <c r="H217" i="5"/>
  <c r="H219" i="5"/>
  <c r="F220" i="5"/>
  <c r="H227" i="5"/>
  <c r="F228" i="5"/>
  <c r="F241" i="5"/>
  <c r="H242" i="5"/>
  <c r="H243" i="5"/>
  <c r="H245" i="5"/>
  <c r="H247" i="5"/>
  <c r="F248" i="5"/>
  <c r="H255" i="5"/>
  <c r="F256" i="5"/>
  <c r="H257" i="5"/>
  <c r="H259" i="5"/>
  <c r="F260" i="5"/>
  <c r="H261" i="5"/>
  <c r="H271" i="5"/>
  <c r="H274" i="5"/>
  <c r="H276" i="5"/>
  <c r="H293" i="5"/>
  <c r="H296" i="5"/>
  <c r="F303" i="5"/>
  <c r="H318" i="5"/>
  <c r="H320" i="5"/>
  <c r="F325" i="5"/>
  <c r="F327" i="5"/>
  <c r="H331" i="5"/>
  <c r="F332" i="5"/>
  <c r="H333" i="5"/>
  <c r="H334" i="5"/>
  <c r="H338" i="5"/>
  <c r="F343" i="5"/>
  <c r="F345" i="5"/>
  <c r="H351" i="5"/>
  <c r="F352" i="5"/>
  <c r="H359" i="5"/>
  <c r="H209" i="5"/>
  <c r="H212" i="5"/>
  <c r="H221" i="5"/>
  <c r="H222" i="5"/>
  <c r="H229" i="5"/>
  <c r="H230" i="5"/>
  <c r="H278" i="5"/>
  <c r="H298" i="5"/>
  <c r="F309" i="5"/>
  <c r="F311" i="5"/>
  <c r="F315" i="5"/>
  <c r="H319" i="5"/>
  <c r="H321" i="5"/>
  <c r="H322" i="5"/>
  <c r="H324" i="5"/>
  <c r="F329" i="5"/>
  <c r="H335" i="5"/>
  <c r="H337" i="5"/>
  <c r="H339" i="5"/>
  <c r="H340" i="5"/>
  <c r="H342" i="5"/>
  <c r="F176" i="5"/>
  <c r="F190" i="5"/>
  <c r="F192" i="5"/>
  <c r="F214" i="5"/>
  <c r="H326" i="5"/>
  <c r="F333" i="5"/>
  <c r="F335" i="5"/>
  <c r="F337" i="5"/>
  <c r="F342" i="5"/>
  <c r="H344" i="5"/>
  <c r="F356" i="5"/>
  <c r="G250" i="6"/>
  <c r="G341" i="6"/>
  <c r="G349" i="6"/>
  <c r="G355" i="6"/>
  <c r="E241" i="6"/>
  <c r="E125" i="6"/>
  <c r="G233" i="6"/>
  <c r="G235" i="6"/>
  <c r="G241" i="6"/>
  <c r="E205" i="6"/>
  <c r="E209" i="6"/>
  <c r="E489" i="6"/>
  <c r="E546" i="6"/>
  <c r="E123" i="6"/>
  <c r="E544" i="6"/>
  <c r="E236" i="6"/>
  <c r="E253" i="6"/>
  <c r="E255" i="6"/>
  <c r="E342" i="6"/>
  <c r="E210" i="6"/>
  <c r="E374" i="6"/>
  <c r="G232" i="6"/>
  <c r="G236" i="6"/>
  <c r="G253" i="6"/>
  <c r="G342" i="6"/>
  <c r="E408" i="6"/>
  <c r="E533" i="6"/>
  <c r="E365" i="6"/>
  <c r="E400" i="6"/>
  <c r="E355" i="6"/>
  <c r="E357" i="6"/>
  <c r="E126" i="6"/>
  <c r="E248" i="6"/>
  <c r="E231" i="6"/>
  <c r="E203" i="6"/>
  <c r="E487" i="6"/>
  <c r="E381" i="6"/>
  <c r="E548" i="6"/>
  <c r="E183" i="6"/>
  <c r="E25" i="6"/>
  <c r="G264" i="6"/>
  <c r="G327" i="6"/>
  <c r="E329" i="6"/>
  <c r="G333" i="6"/>
  <c r="G431" i="6"/>
  <c r="E492" i="6"/>
  <c r="E151" i="6"/>
  <c r="E228" i="6"/>
  <c r="E545" i="6"/>
  <c r="E261" i="6"/>
  <c r="E18" i="6"/>
  <c r="G25" i="6"/>
  <c r="E229" i="6"/>
  <c r="E233" i="6"/>
  <c r="E327" i="6"/>
  <c r="E333" i="6"/>
  <c r="E486" i="6"/>
  <c r="G357" i="6"/>
  <c r="E235" i="6"/>
  <c r="E128" i="6"/>
  <c r="G136" i="6"/>
  <c r="G230" i="6"/>
  <c r="E234" i="6"/>
  <c r="G329" i="6"/>
  <c r="E346" i="6"/>
  <c r="G375" i="6"/>
  <c r="G408" i="6"/>
  <c r="E230" i="6"/>
  <c r="E138" i="6"/>
  <c r="E129" i="6"/>
  <c r="E245" i="6"/>
  <c r="E185" i="6"/>
  <c r="E136" i="6"/>
  <c r="G229" i="6"/>
  <c r="G231" i="6"/>
  <c r="E232" i="6"/>
  <c r="G234" i="6"/>
  <c r="E250" i="6"/>
  <c r="G255" i="6"/>
  <c r="G259" i="6"/>
  <c r="E264" i="6"/>
  <c r="G346" i="6"/>
  <c r="E375" i="6"/>
  <c r="E551" i="6"/>
  <c r="E554" i="6"/>
  <c r="V36" i="1"/>
  <c r="W36" i="1" s="1"/>
  <c r="G76" i="4"/>
  <c r="H76" i="4" s="1"/>
  <c r="E213" i="6"/>
  <c r="E497" i="6"/>
  <c r="V71" i="1"/>
  <c r="W71" i="1" s="1"/>
  <c r="G44" i="4"/>
  <c r="H44" i="4" s="1"/>
  <c r="E217" i="6"/>
  <c r="E549" i="6"/>
  <c r="E488" i="6"/>
  <c r="V39" i="1"/>
  <c r="F216" i="6" s="1"/>
  <c r="V60" i="1"/>
  <c r="F219" i="6" s="1"/>
  <c r="E26" i="6"/>
  <c r="E259" i="6"/>
  <c r="E341" i="6"/>
  <c r="E349" i="6"/>
  <c r="G365" i="6"/>
  <c r="G400" i="6"/>
  <c r="E431" i="6"/>
  <c r="G551" i="6"/>
  <c r="G554" i="6"/>
  <c r="F18" i="5"/>
  <c r="F24" i="5"/>
  <c r="H26" i="5"/>
  <c r="F28" i="5"/>
  <c r="F32" i="5"/>
  <c r="F40" i="5"/>
  <c r="H193" i="5"/>
  <c r="F195" i="5"/>
  <c r="F196" i="5"/>
  <c r="G17" i="4"/>
  <c r="H17" i="4" s="1"/>
  <c r="V57" i="1"/>
  <c r="G51" i="4" s="1"/>
  <c r="H51" i="4" s="1"/>
  <c r="V68" i="1"/>
  <c r="V72" i="1"/>
  <c r="W72" i="1" s="1"/>
  <c r="E517" i="6"/>
  <c r="G63" i="4"/>
  <c r="H63" i="4" s="1"/>
  <c r="E199" i="5"/>
  <c r="F199" i="5" s="1"/>
  <c r="E152" i="6"/>
  <c r="E198" i="5"/>
  <c r="F198" i="5" s="1"/>
  <c r="E10" i="5"/>
  <c r="F10" i="5" s="1"/>
  <c r="E7" i="5"/>
  <c r="F7" i="5" s="1"/>
  <c r="E70" i="5"/>
  <c r="F70" i="5" s="1"/>
  <c r="E112" i="5"/>
  <c r="F112" i="5" s="1"/>
  <c r="E104" i="5"/>
  <c r="F104" i="5" s="1"/>
  <c r="E268" i="6"/>
  <c r="E173" i="5"/>
  <c r="F173" i="5" s="1"/>
  <c r="E184" i="5"/>
  <c r="F184" i="5" s="1"/>
  <c r="E191" i="5"/>
  <c r="F191" i="5" s="1"/>
  <c r="E92" i="5"/>
  <c r="F92" i="5" s="1"/>
  <c r="E178" i="5"/>
  <c r="F178" i="5" s="1"/>
  <c r="E134" i="5"/>
  <c r="F134" i="5" s="1"/>
  <c r="E17" i="5"/>
  <c r="F17" i="5" s="1"/>
  <c r="E13" i="5"/>
  <c r="F13" i="5" s="1"/>
  <c r="E311" i="6"/>
  <c r="E97" i="6"/>
  <c r="E120" i="6"/>
  <c r="E200" i="5"/>
  <c r="F200" i="5" s="1"/>
  <c r="E542" i="6"/>
  <c r="E4" i="5"/>
  <c r="F4" i="5" s="1"/>
  <c r="E8" i="5"/>
  <c r="F8" i="5" s="1"/>
  <c r="E113" i="5"/>
  <c r="F113" i="5" s="1"/>
  <c r="E103" i="5"/>
  <c r="F103" i="5" s="1"/>
  <c r="E383" i="6"/>
  <c r="E187" i="5"/>
  <c r="F187" i="5" s="1"/>
  <c r="E336" i="6"/>
  <c r="E172" i="5"/>
  <c r="F172" i="5" s="1"/>
  <c r="E425" i="6"/>
  <c r="E326" i="6"/>
  <c r="E99" i="5"/>
  <c r="F99" i="5" s="1"/>
  <c r="E145" i="5"/>
  <c r="F145" i="5" s="1"/>
  <c r="E11" i="5"/>
  <c r="F11" i="5" s="1"/>
  <c r="V69" i="1"/>
  <c r="W69" i="1" s="1"/>
  <c r="E84" i="6"/>
  <c r="G43" i="4"/>
  <c r="H43" i="4" s="1"/>
  <c r="E201" i="5"/>
  <c r="F201" i="5" s="1"/>
  <c r="E5" i="5"/>
  <c r="F5" i="5" s="1"/>
  <c r="E9" i="5"/>
  <c r="F9" i="5" s="1"/>
  <c r="E72" i="5"/>
  <c r="F72" i="5" s="1"/>
  <c r="E74" i="5"/>
  <c r="F74" i="5" s="1"/>
  <c r="E128" i="5"/>
  <c r="F128" i="5" s="1"/>
  <c r="E102" i="5"/>
  <c r="F102" i="5" s="1"/>
  <c r="E271" i="6"/>
  <c r="E95" i="5"/>
  <c r="F95" i="5" s="1"/>
  <c r="E188" i="5"/>
  <c r="F188" i="5" s="1"/>
  <c r="E337" i="6"/>
  <c r="E94" i="5"/>
  <c r="F94" i="5" s="1"/>
  <c r="E140" i="5"/>
  <c r="F140" i="5" s="1"/>
  <c r="E174" i="5"/>
  <c r="F174" i="5" s="1"/>
  <c r="E182" i="5"/>
  <c r="F182" i="5" s="1"/>
  <c r="E403" i="6"/>
  <c r="E12" i="5"/>
  <c r="F12" i="5" s="1"/>
  <c r="G68" i="4"/>
  <c r="H68" i="4" s="1"/>
  <c r="V32" i="1"/>
  <c r="E447" i="6"/>
  <c r="V67" i="1"/>
  <c r="G25" i="4"/>
  <c r="H25" i="4" s="1"/>
  <c r="G26" i="4"/>
  <c r="H26" i="4" s="1"/>
  <c r="G20" i="4"/>
  <c r="H20" i="4" s="1"/>
  <c r="G33" i="4"/>
  <c r="H33" i="4" s="1"/>
  <c r="E204" i="5"/>
  <c r="F204" i="5" s="1"/>
  <c r="E165" i="6"/>
  <c r="E6" i="5"/>
  <c r="F6" i="5" s="1"/>
  <c r="E77" i="5"/>
  <c r="F77" i="5" s="1"/>
  <c r="E123" i="5"/>
  <c r="F123" i="5" s="1"/>
  <c r="E288" i="6"/>
  <c r="E114" i="5"/>
  <c r="F114" i="5" s="1"/>
  <c r="E278" i="6"/>
  <c r="E180" i="5"/>
  <c r="F180" i="5" s="1"/>
  <c r="E189" i="5"/>
  <c r="F189" i="5" s="1"/>
  <c r="E338" i="6"/>
  <c r="E89" i="5"/>
  <c r="F89" i="5" s="1"/>
  <c r="E177" i="5"/>
  <c r="F177" i="5" s="1"/>
  <c r="E391" i="6"/>
  <c r="E183" i="5"/>
  <c r="F183" i="5" s="1"/>
  <c r="E14" i="5"/>
  <c r="F14" i="5" s="1"/>
  <c r="E122" i="6"/>
  <c r="E449" i="6"/>
  <c r="G21" i="4"/>
  <c r="H21" i="4" s="1"/>
  <c r="E232" i="5"/>
  <c r="F232" i="5" s="1"/>
  <c r="F2" i="4"/>
  <c r="E20" i="5"/>
  <c r="F20" i="5" s="1"/>
  <c r="E21" i="5"/>
  <c r="F21" i="5" s="1"/>
  <c r="E22" i="5"/>
  <c r="F22" i="5" s="1"/>
  <c r="E347" i="5"/>
  <c r="F347" i="5" s="1"/>
  <c r="E15" i="6"/>
  <c r="E221" i="6"/>
  <c r="E182" i="6"/>
  <c r="E287" i="5"/>
  <c r="F287" i="5" s="1"/>
  <c r="E288" i="5"/>
  <c r="F288" i="5" s="1"/>
  <c r="E432" i="6"/>
  <c r="E265" i="5"/>
  <c r="F265" i="5" s="1"/>
  <c r="E40" i="6"/>
  <c r="E264" i="5"/>
  <c r="F264" i="5" s="1"/>
  <c r="E42" i="6"/>
  <c r="E268" i="5"/>
  <c r="F268" i="5" s="1"/>
  <c r="E43" i="6"/>
  <c r="E267" i="5"/>
  <c r="F267" i="5" s="1"/>
  <c r="E47" i="6"/>
  <c r="E266" i="5"/>
  <c r="F266" i="5" s="1"/>
  <c r="E45" i="6"/>
  <c r="E269" i="5"/>
  <c r="F269" i="5" s="1"/>
  <c r="E48" i="6"/>
  <c r="E270" i="5"/>
  <c r="F270" i="5" s="1"/>
  <c r="E49" i="6"/>
  <c r="E279" i="5"/>
  <c r="F279" i="5" s="1"/>
  <c r="E86" i="6"/>
  <c r="E280" i="5"/>
  <c r="F280" i="5" s="1"/>
  <c r="E281" i="5"/>
  <c r="F281" i="5" s="1"/>
  <c r="E89" i="6"/>
  <c r="E284" i="5"/>
  <c r="F284" i="5" s="1"/>
  <c r="E92" i="6"/>
  <c r="E285" i="5"/>
  <c r="F285" i="5" s="1"/>
  <c r="E93" i="6"/>
  <c r="E286" i="5"/>
  <c r="F286" i="5" s="1"/>
  <c r="E94" i="6"/>
  <c r="E236" i="5"/>
  <c r="F236" i="5" s="1"/>
  <c r="E32" i="6"/>
  <c r="E249" i="5"/>
  <c r="F249" i="5" s="1"/>
  <c r="E67" i="6"/>
  <c r="E250" i="5"/>
  <c r="F250" i="5" s="1"/>
  <c r="E58" i="6"/>
  <c r="E252" i="5"/>
  <c r="F252" i="5" s="1"/>
  <c r="E68" i="6"/>
  <c r="E253" i="5"/>
  <c r="F253" i="5" s="1"/>
  <c r="E69" i="6"/>
  <c r="E254" i="5"/>
  <c r="F254" i="5" s="1"/>
  <c r="E59" i="6"/>
  <c r="E251" i="5"/>
  <c r="F251" i="5" s="1"/>
  <c r="E70" i="6"/>
  <c r="E263" i="5"/>
  <c r="F263" i="5" s="1"/>
  <c r="E41" i="6"/>
  <c r="E272" i="5"/>
  <c r="F272" i="5" s="1"/>
  <c r="E54" i="6"/>
  <c r="E273" i="5"/>
  <c r="F273" i="5" s="1"/>
  <c r="E44" i="6"/>
  <c r="E124" i="6"/>
  <c r="E246" i="5"/>
  <c r="F246" i="5" s="1"/>
  <c r="E57" i="6"/>
  <c r="E238" i="5"/>
  <c r="F238" i="5" s="1"/>
  <c r="E33" i="6"/>
  <c r="E235" i="5"/>
  <c r="F235" i="5" s="1"/>
  <c r="E31" i="6"/>
  <c r="E237" i="5"/>
  <c r="F237" i="5" s="1"/>
  <c r="E34" i="6"/>
  <c r="E69" i="5"/>
  <c r="F69" i="5" s="1"/>
  <c r="E73" i="5"/>
  <c r="F73" i="5" s="1"/>
  <c r="E244" i="6"/>
  <c r="E75" i="5"/>
  <c r="F75" i="5" s="1"/>
  <c r="E247" i="6"/>
  <c r="E68" i="5"/>
  <c r="F68" i="5" s="1"/>
  <c r="E158" i="5"/>
  <c r="F158" i="5" s="1"/>
  <c r="E262" i="6"/>
  <c r="E160" i="5"/>
  <c r="F160" i="5" s="1"/>
  <c r="E263" i="6"/>
  <c r="E161" i="5"/>
  <c r="F161" i="5" s="1"/>
  <c r="E265" i="6"/>
  <c r="E107" i="5"/>
  <c r="F107" i="5" s="1"/>
  <c r="E280" i="6"/>
  <c r="E129" i="5"/>
  <c r="F129" i="5" s="1"/>
  <c r="E132" i="5"/>
  <c r="F132" i="5" s="1"/>
  <c r="E106" i="5"/>
  <c r="F106" i="5" s="1"/>
  <c r="E109" i="5"/>
  <c r="F109" i="5" s="1"/>
  <c r="E110" i="5"/>
  <c r="F110" i="5" s="1"/>
  <c r="E111" i="5"/>
  <c r="F111" i="5" s="1"/>
  <c r="E122" i="5"/>
  <c r="F122" i="5" s="1"/>
  <c r="E285" i="6"/>
  <c r="E116" i="5"/>
  <c r="F116" i="5" s="1"/>
  <c r="E117" i="5"/>
  <c r="F117" i="5" s="1"/>
  <c r="E289" i="6"/>
  <c r="E118" i="5"/>
  <c r="F118" i="5" s="1"/>
  <c r="E290" i="6"/>
  <c r="E119" i="5"/>
  <c r="F119" i="5" s="1"/>
  <c r="E120" i="5"/>
  <c r="F120" i="5" s="1"/>
  <c r="E121" i="5"/>
  <c r="F121" i="5" s="1"/>
  <c r="E293" i="6"/>
  <c r="E125" i="5"/>
  <c r="F125" i="5" s="1"/>
  <c r="E267" i="6"/>
  <c r="E126" i="5"/>
  <c r="F126" i="5" s="1"/>
  <c r="E269" i="6"/>
  <c r="E297" i="5"/>
  <c r="F297" i="5" s="1"/>
  <c r="E301" i="6"/>
  <c r="E299" i="5"/>
  <c r="F299" i="5" s="1"/>
  <c r="E302" i="6"/>
  <c r="E300" i="5"/>
  <c r="F300" i="5" s="1"/>
  <c r="E301" i="5"/>
  <c r="F301" i="5" s="1"/>
  <c r="E291" i="5"/>
  <c r="F291" i="5" s="1"/>
  <c r="E305" i="6"/>
  <c r="E294" i="5"/>
  <c r="F294" i="5" s="1"/>
  <c r="E306" i="6"/>
  <c r="E295" i="5"/>
  <c r="F295" i="5" s="1"/>
  <c r="E185" i="5"/>
  <c r="F185" i="5" s="1"/>
  <c r="E335" i="6"/>
  <c r="E170" i="5"/>
  <c r="F170" i="5" s="1"/>
  <c r="E345" i="6"/>
  <c r="E38" i="5"/>
  <c r="F38" i="5" s="1"/>
  <c r="E41" i="5"/>
  <c r="F41" i="5" s="1"/>
  <c r="E350" i="6"/>
  <c r="E42" i="5"/>
  <c r="F42" i="5" s="1"/>
  <c r="E351" i="6"/>
  <c r="E43" i="5"/>
  <c r="F43" i="5" s="1"/>
  <c r="E352" i="6"/>
  <c r="E44" i="5"/>
  <c r="F44" i="5" s="1"/>
  <c r="E45" i="5"/>
  <c r="F45" i="5" s="1"/>
  <c r="E354" i="6"/>
  <c r="E46" i="5"/>
  <c r="F46" i="5" s="1"/>
  <c r="E48" i="5"/>
  <c r="F48" i="5" s="1"/>
  <c r="E49" i="5"/>
  <c r="F49" i="5" s="1"/>
  <c r="E50" i="5"/>
  <c r="F50" i="5" s="1"/>
  <c r="E358" i="6"/>
  <c r="E52" i="5"/>
  <c r="F52" i="5" s="1"/>
  <c r="E53" i="5"/>
  <c r="F53" i="5" s="1"/>
  <c r="E360" i="6"/>
  <c r="E54" i="5"/>
  <c r="F54" i="5" s="1"/>
  <c r="E55" i="5"/>
  <c r="F55" i="5" s="1"/>
  <c r="E362" i="6"/>
  <c r="E56" i="5"/>
  <c r="F56" i="5" s="1"/>
  <c r="E363" i="6"/>
  <c r="E57" i="5"/>
  <c r="F57" i="5" s="1"/>
  <c r="E364" i="6"/>
  <c r="E35" i="5"/>
  <c r="F35" i="5" s="1"/>
  <c r="E36" i="5"/>
  <c r="F36" i="5" s="1"/>
  <c r="E367" i="6"/>
  <c r="E37" i="5"/>
  <c r="F37" i="5" s="1"/>
  <c r="E147" i="5"/>
  <c r="F147" i="5" s="1"/>
  <c r="E154" i="5"/>
  <c r="F154" i="5" s="1"/>
  <c r="E90" i="5"/>
  <c r="F90" i="5" s="1"/>
  <c r="E93" i="5"/>
  <c r="F93" i="5" s="1"/>
  <c r="E137" i="5"/>
  <c r="F137" i="5" s="1"/>
  <c r="E387" i="6"/>
  <c r="E100" i="5"/>
  <c r="F100" i="5" s="1"/>
  <c r="E97" i="5"/>
  <c r="F97" i="5" s="1"/>
  <c r="E392" i="6"/>
  <c r="E98" i="5"/>
  <c r="F98" i="5" s="1"/>
  <c r="E394" i="6"/>
  <c r="E179" i="5"/>
  <c r="F179" i="5" s="1"/>
  <c r="E141" i="5"/>
  <c r="F141" i="5" s="1"/>
  <c r="E398" i="6"/>
  <c r="E146" i="5"/>
  <c r="F146" i="5" s="1"/>
  <c r="E401" i="6"/>
  <c r="E142" i="5"/>
  <c r="F142" i="5" s="1"/>
  <c r="E402" i="6"/>
  <c r="E143" i="5"/>
  <c r="F143" i="5" s="1"/>
  <c r="E404" i="6"/>
  <c r="E144" i="5"/>
  <c r="F144" i="5" s="1"/>
  <c r="E148" i="5"/>
  <c r="F148" i="5" s="1"/>
  <c r="E407" i="6"/>
  <c r="E150" i="5"/>
  <c r="F150" i="5" s="1"/>
  <c r="E151" i="5"/>
  <c r="F151" i="5" s="1"/>
  <c r="E410" i="6"/>
  <c r="E152" i="5"/>
  <c r="F152" i="5" s="1"/>
  <c r="E153" i="5"/>
  <c r="F153" i="5" s="1"/>
  <c r="E412" i="6"/>
  <c r="E149" i="5"/>
  <c r="F149" i="5" s="1"/>
  <c r="E80" i="5"/>
  <c r="F80" i="5" s="1"/>
  <c r="E156" i="5"/>
  <c r="F156" i="5" s="1"/>
  <c r="E415" i="6"/>
  <c r="E155" i="5"/>
  <c r="F155" i="5" s="1"/>
  <c r="E416" i="6"/>
  <c r="E81" i="5"/>
  <c r="F81" i="5" s="1"/>
  <c r="E82" i="5"/>
  <c r="F82" i="5" s="1"/>
  <c r="E418" i="6"/>
  <c r="E168" i="5"/>
  <c r="F168" i="5" s="1"/>
  <c r="E344" i="6"/>
  <c r="E83" i="5"/>
  <c r="F83" i="5" s="1"/>
  <c r="E87" i="5"/>
  <c r="F87" i="5" s="1"/>
  <c r="E84" i="5"/>
  <c r="F84" i="5" s="1"/>
  <c r="E422" i="6"/>
  <c r="E86" i="5"/>
  <c r="F86" i="5" s="1"/>
  <c r="E423" i="6"/>
  <c r="E88" i="5"/>
  <c r="F88" i="5" s="1"/>
  <c r="E91" i="5"/>
  <c r="F91" i="5" s="1"/>
  <c r="E426" i="6"/>
  <c r="E312" i="5"/>
  <c r="F312" i="5" s="1"/>
  <c r="E313" i="5"/>
  <c r="F313" i="5" s="1"/>
  <c r="E317" i="5"/>
  <c r="F317" i="5" s="1"/>
  <c r="E305" i="5"/>
  <c r="F305" i="5" s="1"/>
  <c r="E506" i="6"/>
  <c r="E306" i="5"/>
  <c r="F306" i="5" s="1"/>
  <c r="E507" i="6"/>
  <c r="E307" i="5"/>
  <c r="F307" i="5" s="1"/>
  <c r="E508" i="6"/>
  <c r="E310" i="5"/>
  <c r="F310" i="5" s="1"/>
  <c r="E502" i="6"/>
  <c r="E203" i="5"/>
  <c r="F203" i="5" s="1"/>
  <c r="E161" i="6"/>
  <c r="E289" i="5"/>
  <c r="F289" i="5" s="1"/>
  <c r="E87" i="6"/>
  <c r="E211" i="5"/>
  <c r="F211" i="5" s="1"/>
  <c r="E479" i="6"/>
  <c r="E63" i="5"/>
  <c r="F63" i="5" s="1"/>
  <c r="E251" i="6"/>
  <c r="E78" i="5"/>
  <c r="F78" i="5" s="1"/>
  <c r="E254" i="6"/>
  <c r="E108" i="5"/>
  <c r="F108" i="5" s="1"/>
  <c r="E281" i="6"/>
  <c r="E167" i="5"/>
  <c r="F167" i="5" s="1"/>
  <c r="E343" i="6"/>
  <c r="E518" i="6"/>
  <c r="E283" i="5"/>
  <c r="F283" i="5" s="1"/>
  <c r="E218" i="5"/>
  <c r="F218" i="5" s="1"/>
  <c r="E16" i="5"/>
  <c r="F16" i="5" s="1"/>
  <c r="E164" i="5"/>
  <c r="F164" i="5" s="1"/>
  <c r="F198" i="6" l="1"/>
  <c r="G198" i="6" s="1"/>
  <c r="F218" i="6"/>
  <c r="F209" i="6"/>
  <c r="F203" i="6"/>
  <c r="G203" i="6" s="1"/>
  <c r="F226" i="6"/>
  <c r="G226" i="6" s="1"/>
  <c r="F212" i="6"/>
  <c r="G212" i="6" s="1"/>
  <c r="F220" i="6"/>
  <c r="G220" i="6" s="1"/>
  <c r="F206" i="6"/>
  <c r="G206" i="6" s="1"/>
  <c r="F224" i="6"/>
  <c r="G224" i="6" s="1"/>
  <c r="F223" i="6"/>
  <c r="G223" i="6" s="1"/>
  <c r="F211" i="6"/>
  <c r="F221" i="6"/>
  <c r="G221" i="6" s="1"/>
  <c r="F208" i="6"/>
  <c r="W60" i="1"/>
  <c r="F15" i="6"/>
  <c r="G15" i="6" s="1"/>
  <c r="F10" i="6"/>
  <c r="G10" i="6" s="1"/>
  <c r="F6" i="6"/>
  <c r="G6" i="6" s="1"/>
  <c r="F7" i="6"/>
  <c r="G7" i="6" s="1"/>
  <c r="F9" i="6"/>
  <c r="G9" i="6" s="1"/>
  <c r="W73" i="1"/>
  <c r="F23" i="6"/>
  <c r="G23" i="6" s="1"/>
  <c r="W39" i="1"/>
  <c r="F12" i="6"/>
  <c r="G12" i="6" s="1"/>
  <c r="F17" i="6"/>
  <c r="G17" i="6" s="1"/>
  <c r="W58" i="1"/>
  <c r="F14" i="6"/>
  <c r="W35" i="1"/>
  <c r="W15" i="1"/>
  <c r="F5" i="6"/>
  <c r="G5" i="6" s="1"/>
  <c r="F16" i="6"/>
  <c r="G16" i="6" s="1"/>
  <c r="W43" i="1"/>
  <c r="F2" i="6"/>
  <c r="G2" i="6" s="1"/>
  <c r="F22" i="6"/>
  <c r="G22" i="6" s="1"/>
  <c r="W46" i="1"/>
  <c r="F20" i="6"/>
  <c r="G20" i="6" s="1"/>
  <c r="F19" i="6"/>
  <c r="G19" i="6" s="1"/>
  <c r="G37" i="4"/>
  <c r="H37" i="4" s="1"/>
  <c r="G65" i="4"/>
  <c r="H65" i="4" s="1"/>
  <c r="G61" i="4"/>
  <c r="H61" i="4" s="1"/>
  <c r="G54" i="4"/>
  <c r="H54" i="4" s="1"/>
  <c r="M54" i="4" s="1"/>
  <c r="E67" i="4"/>
  <c r="F67" i="4" s="1"/>
  <c r="E40" i="4"/>
  <c r="F40" i="4" s="1"/>
  <c r="L40" i="4" s="1"/>
  <c r="G23" i="4"/>
  <c r="H23" i="4" s="1"/>
  <c r="G46" i="4"/>
  <c r="H46" i="4" s="1"/>
  <c r="M46" i="4" s="1"/>
  <c r="G59" i="4"/>
  <c r="H59" i="4" s="1"/>
  <c r="I59" i="4" s="1"/>
  <c r="G60" i="4"/>
  <c r="H60" i="4" s="1"/>
  <c r="E7" i="4"/>
  <c r="F7" i="4" s="1"/>
  <c r="G30" i="4"/>
  <c r="H30" i="4" s="1"/>
  <c r="G432" i="6"/>
  <c r="G39" i="4"/>
  <c r="H39" i="4" s="1"/>
  <c r="I39" i="4" s="1"/>
  <c r="E46" i="4"/>
  <c r="F46" i="4" s="1"/>
  <c r="L46" i="4" s="1"/>
  <c r="E9" i="4"/>
  <c r="F9" i="4" s="1"/>
  <c r="E42" i="4"/>
  <c r="F42" i="4" s="1"/>
  <c r="L42" i="4" s="1"/>
  <c r="G18" i="4"/>
  <c r="H18" i="4" s="1"/>
  <c r="G28" i="4"/>
  <c r="H28" i="4" s="1"/>
  <c r="I28" i="4" s="1"/>
  <c r="G50" i="4"/>
  <c r="H50" i="4" s="1"/>
  <c r="M50" i="4" s="1"/>
  <c r="G56" i="4"/>
  <c r="H56" i="4" s="1"/>
  <c r="G84" i="6"/>
  <c r="G4" i="4"/>
  <c r="H4" i="4" s="1"/>
  <c r="I4" i="4" s="1"/>
  <c r="G66" i="4"/>
  <c r="H66" i="4" s="1"/>
  <c r="G31" i="4"/>
  <c r="H31" i="4" s="1"/>
  <c r="G24" i="4"/>
  <c r="H24" i="4" s="1"/>
  <c r="G22" i="4"/>
  <c r="H22" i="4" s="1"/>
  <c r="G62" i="4"/>
  <c r="H62" i="4" s="1"/>
  <c r="G27" i="4"/>
  <c r="H27" i="4" s="1"/>
  <c r="I27" i="4" s="1"/>
  <c r="G3" i="4"/>
  <c r="H3" i="4" s="1"/>
  <c r="G32" i="4"/>
  <c r="H32" i="4" s="1"/>
  <c r="G79" i="4"/>
  <c r="H79" i="4" s="1"/>
  <c r="I79" i="4" s="1"/>
  <c r="G447" i="6"/>
  <c r="G16" i="4"/>
  <c r="H16" i="4" s="1"/>
  <c r="E70" i="4"/>
  <c r="F70" i="4" s="1"/>
  <c r="E64" i="4"/>
  <c r="F64" i="4" s="1"/>
  <c r="E45" i="4"/>
  <c r="F45" i="4" s="1"/>
  <c r="E49" i="4"/>
  <c r="F49" i="4" s="1"/>
  <c r="L49" i="4" s="1"/>
  <c r="G95" i="6"/>
  <c r="G181" i="6"/>
  <c r="G191" i="6"/>
  <c r="G29" i="4"/>
  <c r="H29" i="4" s="1"/>
  <c r="G157" i="6"/>
  <c r="G200" i="6"/>
  <c r="G152" i="6"/>
  <c r="G476" i="6"/>
  <c r="G97" i="6"/>
  <c r="G542" i="6"/>
  <c r="G92" i="6"/>
  <c r="G176" i="6"/>
  <c r="G252" i="6"/>
  <c r="G395" i="6"/>
  <c r="G173" i="6"/>
  <c r="G273" i="6"/>
  <c r="G171" i="6"/>
  <c r="G501" i="6"/>
  <c r="G238" i="6"/>
  <c r="G246" i="6"/>
  <c r="G118" i="6"/>
  <c r="G202" i="6"/>
  <c r="G156" i="6"/>
  <c r="G155" i="6"/>
  <c r="G379" i="6"/>
  <c r="G170" i="6"/>
  <c r="G367" i="6"/>
  <c r="G244" i="6"/>
  <c r="G239" i="6"/>
  <c r="G119" i="6"/>
  <c r="G372" i="6"/>
  <c r="G386" i="6"/>
  <c r="G243" i="6"/>
  <c r="G165" i="6"/>
  <c r="G177" i="6"/>
  <c r="G534" i="6"/>
  <c r="G320" i="6"/>
  <c r="G457" i="6"/>
  <c r="G537" i="6"/>
  <c r="G293" i="6"/>
  <c r="G312" i="6"/>
  <c r="G178" i="6"/>
  <c r="G539" i="6"/>
  <c r="G451" i="6"/>
  <c r="G158" i="6"/>
  <c r="G397" i="6"/>
  <c r="G344" i="6"/>
  <c r="G27" i="6"/>
  <c r="G389" i="6"/>
  <c r="G260" i="6"/>
  <c r="G140" i="6"/>
  <c r="G169" i="6"/>
  <c r="G350" i="6"/>
  <c r="G109" i="6"/>
  <c r="G424" i="6"/>
  <c r="G388" i="6"/>
  <c r="G322" i="6"/>
  <c r="G121" i="6"/>
  <c r="G468" i="6"/>
  <c r="G309" i="6"/>
  <c r="G553" i="6"/>
  <c r="G316" i="6"/>
  <c r="G339" i="6"/>
  <c r="G323" i="6"/>
  <c r="G135" i="6"/>
  <c r="G281" i="6"/>
  <c r="G182" i="6"/>
  <c r="G211" i="6"/>
  <c r="G91" i="6"/>
  <c r="G421" i="6"/>
  <c r="G161" i="6"/>
  <c r="G360" i="6"/>
  <c r="G518" i="6"/>
  <c r="G361" i="6"/>
  <c r="G287" i="6"/>
  <c r="G49" i="6"/>
  <c r="G291" i="6"/>
  <c r="G280" i="6"/>
  <c r="G48" i="6"/>
  <c r="G511" i="6"/>
  <c r="G503" i="6"/>
  <c r="G359" i="6"/>
  <c r="G307" i="6"/>
  <c r="G201" i="6"/>
  <c r="G496" i="6"/>
  <c r="E538" i="6"/>
  <c r="E442" i="6"/>
  <c r="E473" i="6"/>
  <c r="E452" i="6"/>
  <c r="G321" i="6"/>
  <c r="G369" i="6"/>
  <c r="G385" i="6"/>
  <c r="G370" i="6"/>
  <c r="G247" i="6"/>
  <c r="G285" i="6"/>
  <c r="G356" i="6"/>
  <c r="G282" i="6"/>
  <c r="G88" i="6"/>
  <c r="G532" i="6"/>
  <c r="G526" i="6"/>
  <c r="G207" i="6"/>
  <c r="E450" i="6"/>
  <c r="E437" i="6"/>
  <c r="G462" i="6"/>
  <c r="G310" i="6"/>
  <c r="G318" i="6"/>
  <c r="G453" i="6"/>
  <c r="G120" i="6"/>
  <c r="G334" i="6"/>
  <c r="G524" i="6"/>
  <c r="G448" i="6"/>
  <c r="G289" i="6"/>
  <c r="G454" i="6"/>
  <c r="G111" i="6"/>
  <c r="G134" i="6"/>
  <c r="G509" i="6"/>
  <c r="G110" i="6"/>
  <c r="G352" i="6"/>
  <c r="G420" i="6"/>
  <c r="G353" i="6"/>
  <c r="G279" i="6"/>
  <c r="G283" i="6"/>
  <c r="G96" i="6"/>
  <c r="G172" i="6"/>
  <c r="G418" i="6"/>
  <c r="G368" i="6"/>
  <c r="G47" i="6"/>
  <c r="G521" i="6"/>
  <c r="G108" i="6"/>
  <c r="G190" i="6"/>
  <c r="G466" i="6"/>
  <c r="G56" i="6"/>
  <c r="E457" i="6"/>
  <c r="G319" i="6"/>
  <c r="G315" i="6"/>
  <c r="G308" i="6"/>
  <c r="G463" i="6"/>
  <c r="G492" i="6"/>
  <c r="G284" i="6"/>
  <c r="G430" i="6"/>
  <c r="G112" i="6"/>
  <c r="G426" i="6"/>
  <c r="G148" i="6"/>
  <c r="G396" i="6"/>
  <c r="G366" i="6"/>
  <c r="G347" i="6"/>
  <c r="G292" i="6"/>
  <c r="G277" i="6"/>
  <c r="G290" i="6"/>
  <c r="G180" i="6"/>
  <c r="G313" i="6"/>
  <c r="G83" i="6"/>
  <c r="E541" i="6"/>
  <c r="E535" i="6"/>
  <c r="E459" i="6"/>
  <c r="E436" i="6"/>
  <c r="G107" i="6"/>
  <c r="G552" i="6"/>
  <c r="G354" i="6"/>
  <c r="G213" i="6"/>
  <c r="G209" i="6"/>
  <c r="G16" i="5"/>
  <c r="H16" i="5" s="1"/>
  <c r="G314" i="6"/>
  <c r="G67" i="6"/>
  <c r="G401" i="6"/>
  <c r="W2" i="1"/>
  <c r="G208" i="6"/>
  <c r="G508" i="6"/>
  <c r="G394" i="6"/>
  <c r="G58" i="6"/>
  <c r="G422" i="6"/>
  <c r="G404" i="6"/>
  <c r="G273" i="5"/>
  <c r="H273" i="5" s="1"/>
  <c r="G44" i="6"/>
  <c r="G94" i="6"/>
  <c r="G32" i="6"/>
  <c r="G300" i="6"/>
  <c r="G299" i="6"/>
  <c r="G29" i="6"/>
  <c r="G488" i="6"/>
  <c r="W27" i="1"/>
  <c r="G547" i="6"/>
  <c r="G506" i="6"/>
  <c r="G86" i="6"/>
  <c r="G387" i="6"/>
  <c r="G364" i="6"/>
  <c r="G170" i="5"/>
  <c r="H170" i="5" s="1"/>
  <c r="G345" i="6"/>
  <c r="G502" i="6"/>
  <c r="G416" i="6"/>
  <c r="G251" i="5"/>
  <c r="H251" i="5" s="1"/>
  <c r="G70" i="6"/>
  <c r="G41" i="6"/>
  <c r="G126" i="5"/>
  <c r="H126" i="5" s="1"/>
  <c r="G269" i="6"/>
  <c r="G398" i="6"/>
  <c r="G42" i="5"/>
  <c r="H42" i="5" s="1"/>
  <c r="G351" i="6"/>
  <c r="G125" i="5"/>
  <c r="H125" i="5" s="1"/>
  <c r="G267" i="6"/>
  <c r="G40" i="6"/>
  <c r="G138" i="6"/>
  <c r="W33" i="1"/>
  <c r="G216" i="6"/>
  <c r="W9" i="1"/>
  <c r="W6" i="1"/>
  <c r="W20" i="1"/>
  <c r="G30" i="6"/>
  <c r="W34" i="1"/>
  <c r="G297" i="5"/>
  <c r="H297" i="5" s="1"/>
  <c r="G301" i="6"/>
  <c r="G43" i="6"/>
  <c r="G343" i="6"/>
  <c r="G42" i="6"/>
  <c r="G281" i="5"/>
  <c r="H281" i="5" s="1"/>
  <c r="G89" i="6"/>
  <c r="G545" i="6"/>
  <c r="G548" i="6"/>
  <c r="G139" i="6"/>
  <c r="G261" i="6"/>
  <c r="G489" i="6"/>
  <c r="G533" i="6"/>
  <c r="G78" i="5"/>
  <c r="H78" i="5" s="1"/>
  <c r="G254" i="6"/>
  <c r="G549" i="6"/>
  <c r="G362" i="6"/>
  <c r="G185" i="5"/>
  <c r="H185" i="5" s="1"/>
  <c r="G335" i="6"/>
  <c r="G263" i="6"/>
  <c r="G497" i="6"/>
  <c r="G146" i="6"/>
  <c r="G289" i="5"/>
  <c r="H289" i="5" s="1"/>
  <c r="G87" i="6"/>
  <c r="G423" i="6"/>
  <c r="G412" i="6"/>
  <c r="G158" i="5"/>
  <c r="H158" i="5" s="1"/>
  <c r="G262" i="6"/>
  <c r="G68" i="6"/>
  <c r="G491" i="6"/>
  <c r="G507" i="6"/>
  <c r="G392" i="6"/>
  <c r="G56" i="5"/>
  <c r="H56" i="5" s="1"/>
  <c r="G363" i="6"/>
  <c r="G161" i="5"/>
  <c r="H161" i="5" s="1"/>
  <c r="G265" i="6"/>
  <c r="G485" i="6"/>
  <c r="G253" i="5"/>
  <c r="H253" i="5" s="1"/>
  <c r="G69" i="6"/>
  <c r="G543" i="6"/>
  <c r="G54" i="6"/>
  <c r="G228" i="6"/>
  <c r="W26" i="1"/>
  <c r="G546" i="6"/>
  <c r="G240" i="6"/>
  <c r="G479" i="6"/>
  <c r="G374" i="6"/>
  <c r="G299" i="5"/>
  <c r="H299" i="5" s="1"/>
  <c r="G302" i="6"/>
  <c r="G242" i="6"/>
  <c r="G204" i="6"/>
  <c r="W22" i="1"/>
  <c r="G245" i="6"/>
  <c r="G219" i="6"/>
  <c r="G185" i="6"/>
  <c r="G26" i="6"/>
  <c r="G50" i="5"/>
  <c r="H50" i="5" s="1"/>
  <c r="G358" i="6"/>
  <c r="G306" i="6"/>
  <c r="G248" i="6"/>
  <c r="G251" i="6"/>
  <c r="G402" i="6"/>
  <c r="G407" i="6"/>
  <c r="G305" i="6"/>
  <c r="G285" i="5"/>
  <c r="H285" i="5" s="1"/>
  <c r="G93" i="6"/>
  <c r="G59" i="6"/>
  <c r="G410" i="6"/>
  <c r="G45" i="6"/>
  <c r="G215" i="6"/>
  <c r="E199" i="6"/>
  <c r="W4" i="1"/>
  <c r="W21" i="1"/>
  <c r="W8" i="1"/>
  <c r="G78" i="6"/>
  <c r="G74" i="6"/>
  <c r="G63" i="6"/>
  <c r="G64" i="6"/>
  <c r="G75" i="6"/>
  <c r="G76" i="6"/>
  <c r="G481" i="6"/>
  <c r="G163" i="6"/>
  <c r="G79" i="6"/>
  <c r="G77" i="6"/>
  <c r="G53" i="6"/>
  <c r="G482" i="6"/>
  <c r="G99" i="6"/>
  <c r="G159" i="6"/>
  <c r="G480" i="6"/>
  <c r="G55" i="6"/>
  <c r="G81" i="6"/>
  <c r="G499" i="6"/>
  <c r="G90" i="6"/>
  <c r="G80" i="6"/>
  <c r="G500" i="6"/>
  <c r="G82" i="6"/>
  <c r="G484" i="6"/>
  <c r="G483" i="6"/>
  <c r="G269" i="5"/>
  <c r="H269" i="5" s="1"/>
  <c r="G73" i="6"/>
  <c r="J91" i="10"/>
  <c r="G528" i="6"/>
  <c r="G527" i="6"/>
  <c r="G530" i="6"/>
  <c r="G529" i="6"/>
  <c r="G38" i="6"/>
  <c r="G133" i="6"/>
  <c r="G61" i="6"/>
  <c r="G37" i="6"/>
  <c r="G184" i="6"/>
  <c r="G143" i="6"/>
  <c r="G144" i="6"/>
  <c r="G145" i="6"/>
  <c r="G141" i="6"/>
  <c r="G142" i="6"/>
  <c r="G317" i="6"/>
  <c r="G183" i="6"/>
  <c r="V37" i="1"/>
  <c r="F222" i="6" s="1"/>
  <c r="G222" i="6" s="1"/>
  <c r="G131" i="6"/>
  <c r="G132" i="6"/>
  <c r="G137" i="6"/>
  <c r="G147" i="5"/>
  <c r="H147" i="5" s="1"/>
  <c r="G132" i="5"/>
  <c r="H132" i="5" s="1"/>
  <c r="G114" i="6"/>
  <c r="G113" i="6"/>
  <c r="G115" i="6"/>
  <c r="G331" i="6"/>
  <c r="G104" i="6"/>
  <c r="G105" i="6"/>
  <c r="G101" i="6"/>
  <c r="W3" i="1"/>
  <c r="G218" i="6"/>
  <c r="G45" i="5"/>
  <c r="H45" i="5" s="1"/>
  <c r="G98" i="5"/>
  <c r="H98" i="5" s="1"/>
  <c r="G141" i="5"/>
  <c r="H141" i="5" s="1"/>
  <c r="E27" i="5"/>
  <c r="F27" i="5" s="1"/>
  <c r="G73" i="5"/>
  <c r="H73" i="5" s="1"/>
  <c r="G83" i="5"/>
  <c r="H83" i="5" s="1"/>
  <c r="G57" i="5"/>
  <c r="H57" i="5" s="1"/>
  <c r="G218" i="5"/>
  <c r="H218" i="5" s="1"/>
  <c r="G305" i="5"/>
  <c r="H305" i="5" s="1"/>
  <c r="G179" i="5"/>
  <c r="H179" i="5" s="1"/>
  <c r="G279" i="5"/>
  <c r="H279" i="5" s="1"/>
  <c r="G283" i="5"/>
  <c r="H283" i="5" s="1"/>
  <c r="G151" i="5"/>
  <c r="H151" i="5" s="1"/>
  <c r="G203" i="5"/>
  <c r="H203" i="5" s="1"/>
  <c r="G252" i="5"/>
  <c r="H252" i="5" s="1"/>
  <c r="G236" i="5"/>
  <c r="H236" i="5" s="1"/>
  <c r="G478" i="6"/>
  <c r="J102" i="10"/>
  <c r="J179" i="10"/>
  <c r="J115" i="10"/>
  <c r="J50" i="10"/>
  <c r="J175" i="10"/>
  <c r="J100" i="10"/>
  <c r="C15" i="8"/>
  <c r="D15" i="8" s="1"/>
  <c r="C7" i="8"/>
  <c r="D7" i="8" s="1"/>
  <c r="C14" i="8"/>
  <c r="D14" i="8" s="1"/>
  <c r="C18" i="8"/>
  <c r="D18" i="8" s="1"/>
  <c r="C35" i="8"/>
  <c r="D35" i="8" s="1"/>
  <c r="C24" i="8"/>
  <c r="D24" i="8" s="1"/>
  <c r="C21" i="8"/>
  <c r="D21" i="8" s="1"/>
  <c r="C11" i="8"/>
  <c r="D11" i="8" s="1"/>
  <c r="C5" i="8"/>
  <c r="D5" i="8" s="1"/>
  <c r="C20" i="8"/>
  <c r="D20" i="8" s="1"/>
  <c r="G86" i="5"/>
  <c r="H86" i="5" s="1"/>
  <c r="G41" i="5"/>
  <c r="H41" i="5" s="1"/>
  <c r="G100" i="5"/>
  <c r="H100" i="5" s="1"/>
  <c r="G54" i="5"/>
  <c r="H54" i="5" s="1"/>
  <c r="G48" i="5"/>
  <c r="H48" i="5" s="1"/>
  <c r="G291" i="5"/>
  <c r="H291" i="5" s="1"/>
  <c r="G287" i="5"/>
  <c r="H287" i="5" s="1"/>
  <c r="G143" i="5"/>
  <c r="H143" i="5" s="1"/>
  <c r="G108" i="5"/>
  <c r="H108" i="5" s="1"/>
  <c r="G148" i="5"/>
  <c r="H148" i="5" s="1"/>
  <c r="G119" i="5"/>
  <c r="H119" i="5" s="1"/>
  <c r="G84" i="5"/>
  <c r="H84" i="5" s="1"/>
  <c r="G97" i="5"/>
  <c r="H97" i="5" s="1"/>
  <c r="G264" i="5"/>
  <c r="H264" i="5" s="1"/>
  <c r="G294" i="5"/>
  <c r="H294" i="5" s="1"/>
  <c r="G270" i="5"/>
  <c r="H270" i="5" s="1"/>
  <c r="G52" i="5"/>
  <c r="H52" i="5" s="1"/>
  <c r="G192" i="6"/>
  <c r="G193" i="6"/>
  <c r="G286" i="5"/>
  <c r="H286" i="5" s="1"/>
  <c r="G167" i="5"/>
  <c r="H167" i="5" s="1"/>
  <c r="G91" i="5"/>
  <c r="H91" i="5" s="1"/>
  <c r="G249" i="5"/>
  <c r="H249" i="5" s="1"/>
  <c r="G120" i="5"/>
  <c r="H120" i="5" s="1"/>
  <c r="G267" i="5"/>
  <c r="H267" i="5" s="1"/>
  <c r="G310" i="5"/>
  <c r="H310" i="5" s="1"/>
  <c r="G82" i="5"/>
  <c r="H82" i="5" s="1"/>
  <c r="G142" i="5"/>
  <c r="H142" i="5" s="1"/>
  <c r="G137" i="5"/>
  <c r="H137" i="5" s="1"/>
  <c r="G53" i="5"/>
  <c r="H53" i="5" s="1"/>
  <c r="G211" i="5"/>
  <c r="H211" i="5" s="1"/>
  <c r="G250" i="5"/>
  <c r="H250" i="5" s="1"/>
  <c r="G265" i="5"/>
  <c r="H265" i="5" s="1"/>
  <c r="G272" i="5"/>
  <c r="H272" i="5" s="1"/>
  <c r="G106" i="5"/>
  <c r="H106" i="5" s="1"/>
  <c r="G263" i="5"/>
  <c r="H263" i="5" s="1"/>
  <c r="G280" i="5"/>
  <c r="H280" i="5" s="1"/>
  <c r="G312" i="5"/>
  <c r="H312" i="5" s="1"/>
  <c r="G153" i="5"/>
  <c r="H153" i="5" s="1"/>
  <c r="G111" i="5"/>
  <c r="H111" i="5" s="1"/>
  <c r="G37" i="5"/>
  <c r="H37" i="5" s="1"/>
  <c r="G117" i="5"/>
  <c r="H117" i="5" s="1"/>
  <c r="G109" i="5"/>
  <c r="H109" i="5" s="1"/>
  <c r="G90" i="5"/>
  <c r="H90" i="5" s="1"/>
  <c r="G160" i="5"/>
  <c r="H160" i="5" s="1"/>
  <c r="G55" i="5"/>
  <c r="H55" i="5" s="1"/>
  <c r="G121" i="5"/>
  <c r="H121" i="5" s="1"/>
  <c r="G254" i="5"/>
  <c r="H254" i="5" s="1"/>
  <c r="G268" i="5"/>
  <c r="H268" i="5" s="1"/>
  <c r="G308" i="5"/>
  <c r="H308" i="5" s="1"/>
  <c r="G35" i="5"/>
  <c r="H35" i="5" s="1"/>
  <c r="G38" i="5"/>
  <c r="H38" i="5" s="1"/>
  <c r="G110" i="5"/>
  <c r="H110" i="5" s="1"/>
  <c r="G288" i="5"/>
  <c r="H288" i="5" s="1"/>
  <c r="G118" i="5"/>
  <c r="H118" i="5" s="1"/>
  <c r="G306" i="5"/>
  <c r="H306" i="5" s="1"/>
  <c r="G88" i="5"/>
  <c r="H88" i="5" s="1"/>
  <c r="G155" i="5"/>
  <c r="H155" i="5" s="1"/>
  <c r="G46" i="5"/>
  <c r="H46" i="5" s="1"/>
  <c r="G43" i="5"/>
  <c r="H43" i="5" s="1"/>
  <c r="G122" i="5"/>
  <c r="H122" i="5" s="1"/>
  <c r="G75" i="5"/>
  <c r="H75" i="5" s="1"/>
  <c r="G36" i="5"/>
  <c r="H36" i="5" s="1"/>
  <c r="G63" i="5"/>
  <c r="H63" i="5" s="1"/>
  <c r="G44" i="5"/>
  <c r="H44" i="5" s="1"/>
  <c r="G87" i="5"/>
  <c r="H87" i="5" s="1"/>
  <c r="G168" i="5"/>
  <c r="H168" i="5" s="1"/>
  <c r="G156" i="5"/>
  <c r="H156" i="5" s="1"/>
  <c r="G146" i="5"/>
  <c r="H146" i="5" s="1"/>
  <c r="G544" i="6"/>
  <c r="I78" i="4"/>
  <c r="G415" i="6"/>
  <c r="G116" i="5"/>
  <c r="H116" i="5" s="1"/>
  <c r="G107" i="5"/>
  <c r="H107" i="5" s="1"/>
  <c r="G284" i="5"/>
  <c r="H284" i="5" s="1"/>
  <c r="G266" i="5"/>
  <c r="H266" i="5" s="1"/>
  <c r="E460" i="6"/>
  <c r="G67" i="5"/>
  <c r="H67" i="5" s="1"/>
  <c r="G257" i="6"/>
  <c r="G516" i="6"/>
  <c r="G510" i="6"/>
  <c r="G514" i="6"/>
  <c r="G513" i="6"/>
  <c r="G515" i="6"/>
  <c r="G512" i="6"/>
  <c r="G373" i="6"/>
  <c r="G96" i="5"/>
  <c r="H96" i="5" s="1"/>
  <c r="E438" i="6"/>
  <c r="G525" i="6"/>
  <c r="I38" i="4"/>
  <c r="G381" i="6"/>
  <c r="G298" i="6"/>
  <c r="G129" i="6"/>
  <c r="G237" i="5"/>
  <c r="H237" i="5" s="1"/>
  <c r="G34" i="6"/>
  <c r="G294" i="6"/>
  <c r="G122" i="6"/>
  <c r="G14" i="5"/>
  <c r="H14" i="5" s="1"/>
  <c r="G189" i="5"/>
  <c r="H189" i="5" s="1"/>
  <c r="G338" i="6"/>
  <c r="G77" i="5"/>
  <c r="H77" i="5" s="1"/>
  <c r="G204" i="5"/>
  <c r="H204" i="5" s="1"/>
  <c r="W7" i="1"/>
  <c r="G128" i="5"/>
  <c r="H128" i="5" s="1"/>
  <c r="G11" i="5"/>
  <c r="H11" i="5" s="1"/>
  <c r="G326" i="6"/>
  <c r="G383" i="6"/>
  <c r="G517" i="6"/>
  <c r="G178" i="5"/>
  <c r="H178" i="5" s="1"/>
  <c r="G173" i="5"/>
  <c r="H173" i="5" s="1"/>
  <c r="G7" i="5"/>
  <c r="H7" i="5" s="1"/>
  <c r="W68" i="1"/>
  <c r="G297" i="6"/>
  <c r="G296" i="6"/>
  <c r="G124" i="6"/>
  <c r="G487" i="6"/>
  <c r="G125" i="6"/>
  <c r="G246" i="5"/>
  <c r="H246" i="5" s="1"/>
  <c r="G57" i="6"/>
  <c r="G295" i="6"/>
  <c r="G266" i="6"/>
  <c r="G295" i="5"/>
  <c r="H295" i="5" s="1"/>
  <c r="G123" i="5"/>
  <c r="H123" i="5" s="1"/>
  <c r="G288" i="6"/>
  <c r="G6" i="5"/>
  <c r="H6" i="5" s="1"/>
  <c r="I26" i="4"/>
  <c r="W67" i="1"/>
  <c r="W19" i="1"/>
  <c r="G12" i="5"/>
  <c r="H12" i="5" s="1"/>
  <c r="G102" i="5"/>
  <c r="H102" i="5" s="1"/>
  <c r="G271" i="6"/>
  <c r="G201" i="5"/>
  <c r="H201" i="5" s="1"/>
  <c r="G99" i="5"/>
  <c r="H99" i="5" s="1"/>
  <c r="G187" i="5"/>
  <c r="H187" i="5" s="1"/>
  <c r="G336" i="6"/>
  <c r="G4" i="5"/>
  <c r="H4" i="5" s="1"/>
  <c r="G17" i="5"/>
  <c r="H17" i="5" s="1"/>
  <c r="G184" i="5"/>
  <c r="H184" i="5" s="1"/>
  <c r="G70" i="5"/>
  <c r="H70" i="5" s="1"/>
  <c r="G199" i="5"/>
  <c r="H199" i="5" s="1"/>
  <c r="W64" i="1"/>
  <c r="G249" i="6"/>
  <c r="G486" i="6"/>
  <c r="G126" i="6"/>
  <c r="G238" i="5"/>
  <c r="H238" i="5" s="1"/>
  <c r="G33" i="6"/>
  <c r="G347" i="5"/>
  <c r="H347" i="5" s="1"/>
  <c r="G164" i="5"/>
  <c r="H164" i="5" s="1"/>
  <c r="G123" i="6"/>
  <c r="G307" i="5"/>
  <c r="H307" i="5" s="1"/>
  <c r="G93" i="5"/>
  <c r="H93" i="5" s="1"/>
  <c r="G177" i="5"/>
  <c r="H177" i="5" s="1"/>
  <c r="G391" i="6"/>
  <c r="G114" i="5"/>
  <c r="H114" i="5" s="1"/>
  <c r="G278" i="6"/>
  <c r="I25" i="4"/>
  <c r="W56" i="1"/>
  <c r="G536" i="6"/>
  <c r="W66" i="1"/>
  <c r="W31" i="1"/>
  <c r="W30" i="1"/>
  <c r="G95" i="5"/>
  <c r="H95" i="5" s="1"/>
  <c r="G5" i="5"/>
  <c r="H5" i="5" s="1"/>
  <c r="W10" i="1"/>
  <c r="G172" i="5"/>
  <c r="H172" i="5" s="1"/>
  <c r="G425" i="6"/>
  <c r="G8" i="5"/>
  <c r="H8" i="5" s="1"/>
  <c r="G200" i="5"/>
  <c r="H200" i="5" s="1"/>
  <c r="G151" i="6"/>
  <c r="G13" i="5"/>
  <c r="H13" i="5" s="1"/>
  <c r="G311" i="6"/>
  <c r="G191" i="5"/>
  <c r="H191" i="5" s="1"/>
  <c r="G198" i="5"/>
  <c r="H198" i="5" s="1"/>
  <c r="M51" i="4"/>
  <c r="W57" i="1"/>
  <c r="G127" i="6"/>
  <c r="G405" i="6"/>
  <c r="G128" i="6"/>
  <c r="G235" i="5"/>
  <c r="H235" i="5" s="1"/>
  <c r="G31" i="6"/>
  <c r="G449" i="6"/>
  <c r="G272" i="6"/>
  <c r="G49" i="5"/>
  <c r="H49" i="5" s="1"/>
  <c r="G180" i="5"/>
  <c r="H180" i="5" s="1"/>
  <c r="W32" i="1"/>
  <c r="W28" i="1"/>
  <c r="M41" i="4"/>
  <c r="W55" i="1"/>
  <c r="G182" i="5"/>
  <c r="H182" i="5" s="1"/>
  <c r="G403" i="6"/>
  <c r="G188" i="5"/>
  <c r="H188" i="5" s="1"/>
  <c r="G337" i="6"/>
  <c r="G74" i="5"/>
  <c r="H74" i="5" s="1"/>
  <c r="G72" i="5"/>
  <c r="H72" i="5" s="1"/>
  <c r="G9" i="5"/>
  <c r="H9" i="5" s="1"/>
  <c r="M43" i="4"/>
  <c r="G104" i="5"/>
  <c r="H104" i="5" s="1"/>
  <c r="G268" i="6"/>
  <c r="G10" i="5"/>
  <c r="H10" i="5" s="1"/>
  <c r="W29" i="1"/>
  <c r="G36" i="6" l="1"/>
  <c r="F18" i="6"/>
  <c r="G18" i="6" s="1"/>
  <c r="W37" i="1"/>
  <c r="G75" i="4"/>
  <c r="H75" i="4" s="1"/>
  <c r="G429" i="6"/>
  <c r="G36" i="4"/>
  <c r="H36" i="4" s="1"/>
  <c r="I36" i="4" s="1"/>
  <c r="G428" i="6"/>
  <c r="G35" i="4"/>
  <c r="H35" i="4" s="1"/>
  <c r="I35" i="4" s="1"/>
  <c r="G153" i="6"/>
  <c r="G19" i="4"/>
  <c r="H19" i="4" s="1"/>
  <c r="I19" i="4" s="1"/>
  <c r="G67" i="4"/>
  <c r="H67" i="4" s="1"/>
  <c r="G5" i="4"/>
  <c r="H5" i="4" s="1"/>
  <c r="G73" i="4"/>
  <c r="H73" i="4" s="1"/>
  <c r="G70" i="4"/>
  <c r="H70" i="4" s="1"/>
  <c r="G77" i="4"/>
  <c r="H77" i="4" s="1"/>
  <c r="G64" i="4"/>
  <c r="H64" i="4" s="1"/>
  <c r="G427" i="6"/>
  <c r="G34" i="4"/>
  <c r="H34" i="4" s="1"/>
  <c r="I34" i="4" s="1"/>
  <c r="G58" i="4"/>
  <c r="H58" i="4" s="1"/>
  <c r="I58" i="4" s="1"/>
  <c r="G7" i="4"/>
  <c r="H7" i="4" s="1"/>
  <c r="F3" i="6"/>
  <c r="G3" i="6" s="1"/>
  <c r="G2" i="4"/>
  <c r="H2" i="4" s="1"/>
  <c r="I2" i="4" s="1"/>
  <c r="G9" i="4"/>
  <c r="H9" i="4" s="1"/>
  <c r="G14" i="4"/>
  <c r="H14" i="4" s="1"/>
  <c r="G232" i="5"/>
  <c r="H232" i="5" s="1"/>
  <c r="G197" i="6"/>
  <c r="I29" i="4"/>
  <c r="G116" i="6"/>
  <c r="G106" i="6"/>
  <c r="G166" i="6"/>
  <c r="G504" i="6"/>
  <c r="G256" i="6"/>
  <c r="G498" i="6"/>
  <c r="G378" i="6"/>
  <c r="G419" i="6"/>
  <c r="G477" i="6"/>
  <c r="G384" i="6"/>
  <c r="G376" i="6"/>
  <c r="G275" i="6"/>
  <c r="G227" i="6"/>
  <c r="G167" i="6"/>
  <c r="G494" i="6"/>
  <c r="G340" i="6"/>
  <c r="G505" i="6"/>
  <c r="G470" i="6"/>
  <c r="G414" i="6"/>
  <c r="G276" i="6"/>
  <c r="G495" i="6"/>
  <c r="G399" i="6"/>
  <c r="G475" i="6"/>
  <c r="G434" i="6"/>
  <c r="G493" i="6"/>
  <c r="G270" i="6"/>
  <c r="G473" i="6"/>
  <c r="G164" i="6"/>
  <c r="G168" i="6"/>
  <c r="G274" i="6"/>
  <c r="G409" i="6"/>
  <c r="G445" i="6"/>
  <c r="G550" i="6"/>
  <c r="G304" i="6"/>
  <c r="G98" i="6"/>
  <c r="G382" i="6"/>
  <c r="G438" i="6"/>
  <c r="G303" i="6"/>
  <c r="G417" i="6"/>
  <c r="G390" i="6"/>
  <c r="G413" i="6"/>
  <c r="G411" i="6"/>
  <c r="G535" i="6"/>
  <c r="G380" i="6"/>
  <c r="G325" i="6"/>
  <c r="G332" i="6"/>
  <c r="G377" i="6"/>
  <c r="G436" i="6"/>
  <c r="G490" i="6"/>
  <c r="G237" i="6"/>
  <c r="G258" i="6"/>
  <c r="G406" i="6"/>
  <c r="G538" i="6"/>
  <c r="G348" i="6"/>
  <c r="G150" i="5"/>
  <c r="H150" i="5" s="1"/>
  <c r="G324" i="6"/>
  <c r="G100" i="6"/>
  <c r="G199" i="6"/>
  <c r="G103" i="6"/>
  <c r="G393" i="6"/>
  <c r="G541" i="6"/>
  <c r="G286" i="6"/>
  <c r="G330" i="6"/>
  <c r="G328" i="6"/>
  <c r="G39" i="5"/>
  <c r="H39" i="5" s="1"/>
  <c r="G102" i="6"/>
  <c r="G112" i="5"/>
  <c r="H112" i="5" s="1"/>
  <c r="I3" i="4"/>
  <c r="G92" i="5"/>
  <c r="H92" i="5" s="1"/>
  <c r="G145" i="5"/>
  <c r="H145" i="5" s="1"/>
  <c r="G183" i="5"/>
  <c r="H183" i="5" s="1"/>
  <c r="G89" i="5"/>
  <c r="H89" i="5" s="1"/>
  <c r="G134" i="5"/>
  <c r="H134" i="5" s="1"/>
  <c r="G149" i="5"/>
  <c r="H149" i="5" s="1"/>
  <c r="G66" i="5"/>
  <c r="H66" i="5" s="1"/>
  <c r="G129" i="5"/>
  <c r="H129" i="5" s="1"/>
  <c r="G317" i="5"/>
  <c r="H317" i="5" s="1"/>
  <c r="G80" i="5"/>
  <c r="H80" i="5" s="1"/>
  <c r="G113" i="5"/>
  <c r="H113" i="5" s="1"/>
  <c r="G140" i="5"/>
  <c r="H140" i="5" s="1"/>
  <c r="G23" i="5"/>
  <c r="H23" i="5" s="1"/>
  <c r="G94" i="5"/>
  <c r="H94" i="5" s="1"/>
  <c r="G300" i="5"/>
  <c r="H300" i="5" s="1"/>
  <c r="G174" i="5"/>
  <c r="H174" i="5" s="1"/>
  <c r="G152" i="5"/>
  <c r="H152" i="5" s="1"/>
  <c r="G144" i="5"/>
  <c r="H144" i="5" s="1"/>
  <c r="G301" i="5"/>
  <c r="H301" i="5" s="1"/>
  <c r="G313" i="5"/>
  <c r="H313" i="5" s="1"/>
  <c r="G154" i="5"/>
  <c r="H154" i="5" s="1"/>
  <c r="G85" i="5"/>
  <c r="H85" i="5" s="1"/>
  <c r="G69" i="5"/>
  <c r="H69" i="5" s="1"/>
  <c r="G81" i="5"/>
  <c r="H81" i="5" s="1"/>
  <c r="G103" i="5"/>
  <c r="H103" i="5" s="1"/>
  <c r="G68" i="5"/>
  <c r="H68" i="5" s="1"/>
  <c r="I62" i="4"/>
  <c r="G117" i="6"/>
  <c r="C8" i="8"/>
  <c r="D8" i="8" s="1"/>
  <c r="C31" i="8"/>
  <c r="D31" i="8" s="1"/>
  <c r="C34" i="8"/>
  <c r="D34" i="8" s="1"/>
  <c r="C51" i="8"/>
  <c r="D51" i="8" s="1"/>
  <c r="C41" i="8"/>
  <c r="D41" i="8" s="1"/>
  <c r="C46" i="8"/>
  <c r="D46" i="8" s="1"/>
  <c r="C29" i="8"/>
  <c r="D29" i="8" s="1"/>
  <c r="C50" i="8"/>
  <c r="D50" i="8" s="1"/>
  <c r="C74" i="8"/>
  <c r="D74" i="8" s="1"/>
  <c r="C73" i="8"/>
  <c r="D73" i="8" s="1"/>
  <c r="C13" i="8"/>
  <c r="D13" i="8" s="1"/>
  <c r="C103" i="8"/>
  <c r="D103" i="8" s="1"/>
  <c r="C86" i="8"/>
  <c r="D86" i="8" s="1"/>
  <c r="C81" i="8"/>
  <c r="D81" i="8" s="1"/>
  <c r="C72" i="8"/>
  <c r="D72" i="8" s="1"/>
  <c r="C77" i="8"/>
  <c r="D77" i="8" s="1"/>
  <c r="I24" i="4"/>
  <c r="I76" i="4"/>
  <c r="I37" i="4"/>
  <c r="I60" i="4"/>
  <c r="I16" i="4"/>
  <c r="I32" i="4"/>
  <c r="C58" i="8"/>
  <c r="D58" i="8" s="1"/>
  <c r="C67" i="8"/>
  <c r="D67" i="8" s="1"/>
  <c r="C44" i="8"/>
  <c r="D44" i="8" s="1"/>
  <c r="C238" i="8"/>
  <c r="D238" i="8" s="1"/>
  <c r="C60" i="8"/>
  <c r="D60" i="8" s="1"/>
  <c r="C17" i="8"/>
  <c r="D17" i="8" s="1"/>
  <c r="C78" i="8"/>
  <c r="D78" i="8" s="1"/>
  <c r="C57" i="8"/>
  <c r="D57" i="8" s="1"/>
  <c r="C126" i="8"/>
  <c r="D126" i="8" s="1"/>
  <c r="C62" i="8"/>
  <c r="D62" i="8" s="1"/>
  <c r="C69" i="8"/>
  <c r="D69" i="8" s="1"/>
  <c r="C53" i="8"/>
  <c r="D53" i="8" s="1"/>
  <c r="C82" i="8"/>
  <c r="D82" i="8" s="1"/>
  <c r="C262" i="8"/>
  <c r="D262" i="8" s="1"/>
  <c r="C255" i="8"/>
  <c r="D255" i="8" s="1"/>
  <c r="C52" i="8"/>
  <c r="D52" i="8" s="1"/>
  <c r="C55" i="8"/>
  <c r="D55" i="8" s="1"/>
  <c r="C104" i="8"/>
  <c r="D104" i="8" s="1"/>
  <c r="C49" i="8"/>
  <c r="D49" i="8" s="1"/>
  <c r="C169" i="8"/>
  <c r="D169" i="8" s="1"/>
  <c r="C42" i="8"/>
  <c r="D42" i="8" s="1"/>
  <c r="C36" i="8"/>
  <c r="D36" i="8" s="1"/>
  <c r="C85" i="8"/>
  <c r="D85" i="8" s="1"/>
  <c r="C27" i="8"/>
  <c r="D27" i="8" s="1"/>
  <c r="C40" i="8"/>
  <c r="D40" i="8" s="1"/>
  <c r="C267" i="8"/>
  <c r="D267" i="8" s="1"/>
  <c r="C59" i="8"/>
  <c r="D59" i="8" s="1"/>
  <c r="C56" i="8"/>
  <c r="D56" i="8" s="1"/>
  <c r="C26" i="8"/>
  <c r="D26" i="8" s="1"/>
  <c r="C135" i="8"/>
  <c r="D135" i="8" s="1"/>
  <c r="C311" i="8"/>
  <c r="D311" i="8" s="1"/>
  <c r="C75" i="8"/>
  <c r="D75" i="8" s="1"/>
  <c r="C10" i="8"/>
  <c r="D10" i="8" s="1"/>
  <c r="C54" i="8"/>
  <c r="D54" i="8" s="1"/>
  <c r="C28" i="8"/>
  <c r="D28" i="8" s="1"/>
  <c r="C32" i="8"/>
  <c r="D32" i="8" s="1"/>
  <c r="C47" i="8"/>
  <c r="D47" i="8" s="1"/>
  <c r="C12" i="8"/>
  <c r="D12" i="8" s="1"/>
  <c r="C71" i="8"/>
  <c r="D71" i="8" s="1"/>
  <c r="C68" i="8"/>
  <c r="D68" i="8" s="1"/>
  <c r="C83" i="8"/>
  <c r="D83" i="8" s="1"/>
  <c r="C76" i="8"/>
  <c r="D76" i="8" s="1"/>
  <c r="C43" i="8"/>
  <c r="D43" i="8" s="1"/>
  <c r="C19" i="8"/>
  <c r="D19" i="8" s="1"/>
  <c r="C33" i="8"/>
  <c r="D33" i="8" s="1"/>
  <c r="C48" i="8"/>
  <c r="D48" i="8" s="1"/>
  <c r="C30" i="8"/>
  <c r="D30" i="8" s="1"/>
  <c r="C3" i="8"/>
  <c r="D3" i="8" s="1"/>
  <c r="C38" i="8"/>
  <c r="D38" i="8" s="1"/>
  <c r="C79" i="8"/>
  <c r="D79" i="8" s="1"/>
  <c r="C63" i="8"/>
  <c r="D63" i="8" s="1"/>
  <c r="C216" i="8"/>
  <c r="D216" i="8" s="1"/>
  <c r="C65" i="8"/>
  <c r="D65" i="8" s="1"/>
  <c r="C64" i="8"/>
  <c r="D64" i="8" s="1"/>
  <c r="C246" i="8"/>
  <c r="D246" i="8" s="1"/>
  <c r="C281" i="8"/>
  <c r="D281" i="8" s="1"/>
  <c r="C23" i="8"/>
  <c r="D23" i="8" s="1"/>
  <c r="C25" i="8"/>
  <c r="D25" i="8" s="1"/>
  <c r="C110" i="8"/>
  <c r="D110" i="8" s="1"/>
  <c r="C45" i="8"/>
  <c r="D45" i="8" s="1"/>
  <c r="C80" i="8"/>
  <c r="D80" i="8" s="1"/>
  <c r="C61" i="8"/>
  <c r="D61" i="8" s="1"/>
  <c r="C37" i="8"/>
  <c r="D37" i="8" s="1"/>
  <c r="C136" i="8"/>
  <c r="D136" i="8" s="1"/>
  <c r="C397" i="8"/>
  <c r="D397" i="8" s="1"/>
  <c r="C39" i="8"/>
  <c r="D39" i="8" s="1"/>
  <c r="C4" i="8"/>
  <c r="D4" i="8" s="1"/>
  <c r="C84" i="8"/>
  <c r="D84" i="8" s="1"/>
  <c r="C6" i="8"/>
  <c r="D6" i="8" s="1"/>
  <c r="C9" i="8"/>
  <c r="D9" i="8" s="1"/>
  <c r="C22" i="8"/>
  <c r="D22" i="8" s="1"/>
  <c r="C301" i="8"/>
  <c r="D301" i="8" s="1"/>
  <c r="C168" i="8"/>
  <c r="D168" i="8" s="1"/>
  <c r="C107" i="8"/>
  <c r="D107" i="8" s="1"/>
  <c r="C201" i="8"/>
  <c r="D201" i="8" s="1"/>
  <c r="G371" i="6"/>
  <c r="C268" i="8" s="1"/>
  <c r="D268" i="8" s="1"/>
  <c r="C299" i="8"/>
  <c r="D299" i="8" s="1"/>
  <c r="C409" i="8"/>
  <c r="D409" i="8" s="1"/>
  <c r="C217" i="8"/>
  <c r="D217" i="8" s="1"/>
  <c r="C321" i="8"/>
  <c r="D321" i="8" s="1"/>
  <c r="C116" i="8"/>
  <c r="D116" i="8" s="1"/>
  <c r="C105" i="8"/>
  <c r="D105" i="8" s="1"/>
  <c r="G27" i="5"/>
  <c r="H27" i="5" s="1"/>
  <c r="C239" i="8"/>
  <c r="D239" i="8" s="1"/>
  <c r="G21" i="5"/>
  <c r="H21" i="5" s="1"/>
  <c r="C112" i="8"/>
  <c r="D112" i="8" s="1"/>
  <c r="C162" i="8"/>
  <c r="D162" i="8" s="1"/>
  <c r="C210" i="8"/>
  <c r="D210" i="8" s="1"/>
  <c r="C422" i="8"/>
  <c r="D422" i="8" s="1"/>
  <c r="C229" i="8"/>
  <c r="D229" i="8" s="1"/>
  <c r="C273" i="8"/>
  <c r="D273" i="8" s="1"/>
  <c r="C134" i="8"/>
  <c r="D134" i="8" s="1"/>
  <c r="C159" i="8"/>
  <c r="D159" i="8" s="1"/>
  <c r="C148" i="8"/>
  <c r="D148" i="8" s="1"/>
  <c r="C296" i="8"/>
  <c r="D296" i="8" s="1"/>
  <c r="C198" i="8"/>
  <c r="D198" i="8" s="1"/>
  <c r="C211" i="8"/>
  <c r="D211" i="8" s="1"/>
  <c r="C277" i="8"/>
  <c r="D277" i="8" s="1"/>
  <c r="C276" i="8"/>
  <c r="D276" i="8" s="1"/>
  <c r="C264" i="8"/>
  <c r="D264" i="8" s="1"/>
  <c r="C114" i="8"/>
  <c r="D114" i="8" s="1"/>
  <c r="C249" i="8"/>
  <c r="D249" i="8" s="1"/>
  <c r="C137" i="8"/>
  <c r="D137" i="8" s="1"/>
  <c r="C275" i="8"/>
  <c r="D275" i="8" s="1"/>
  <c r="C209" i="8"/>
  <c r="D209" i="8" s="1"/>
  <c r="C115" i="8"/>
  <c r="D115" i="8" s="1"/>
  <c r="C145" i="8"/>
  <c r="D145" i="8" s="1"/>
  <c r="C263" i="8"/>
  <c r="D263" i="8" s="1"/>
  <c r="C310" i="8"/>
  <c r="D310" i="8" s="1"/>
  <c r="C167" i="8"/>
  <c r="D167" i="8" s="1"/>
  <c r="C234" i="8"/>
  <c r="D234" i="8" s="1"/>
  <c r="C202" i="8"/>
  <c r="D202" i="8" s="1"/>
  <c r="C280" i="8"/>
  <c r="D280" i="8" s="1"/>
  <c r="C406" i="8"/>
  <c r="D406" i="8" s="1"/>
  <c r="C419" i="8"/>
  <c r="D419" i="8" s="1"/>
  <c r="C326" i="8"/>
  <c r="D326" i="8" s="1"/>
  <c r="C113" i="8"/>
  <c r="D113" i="8" s="1"/>
  <c r="C174" i="8"/>
  <c r="D174" i="8" s="1"/>
  <c r="C215" i="8"/>
  <c r="D215" i="8" s="1"/>
  <c r="C305" i="8"/>
  <c r="D305" i="8" s="1"/>
  <c r="C158" i="8"/>
  <c r="D158" i="8" s="1"/>
  <c r="C320" i="8"/>
  <c r="D320" i="8" s="1"/>
  <c r="C274" i="8"/>
  <c r="D274" i="8" s="1"/>
  <c r="C111" i="8"/>
  <c r="D111" i="8" s="1"/>
  <c r="C185" i="8"/>
  <c r="D185" i="8" s="1"/>
  <c r="C309" i="8"/>
  <c r="D309" i="8" s="1"/>
  <c r="C178" i="8"/>
  <c r="D178" i="8" s="1"/>
  <c r="C131" i="8"/>
  <c r="D131" i="8" s="1"/>
  <c r="C193" i="8"/>
  <c r="D193" i="8" s="1"/>
  <c r="C253" i="8"/>
  <c r="D253" i="8" s="1"/>
  <c r="C325" i="8"/>
  <c r="D325" i="8" s="1"/>
  <c r="C206" i="8"/>
  <c r="D206" i="8" s="1"/>
  <c r="C133" i="8"/>
  <c r="D133" i="8" s="1"/>
  <c r="C241" i="8"/>
  <c r="D241" i="8" s="1"/>
  <c r="C420" i="8"/>
  <c r="D420" i="8" s="1"/>
  <c r="C208" i="8"/>
  <c r="D208" i="8" s="1"/>
  <c r="C295" i="8"/>
  <c r="D295" i="8" s="1"/>
  <c r="C288" i="8"/>
  <c r="D288" i="8" s="1"/>
  <c r="C181" i="8"/>
  <c r="D181" i="8" s="1"/>
  <c r="C175" i="8"/>
  <c r="D175" i="8" s="1"/>
  <c r="C179" i="8"/>
  <c r="D179" i="8" s="1"/>
  <c r="C154" i="8"/>
  <c r="D154" i="8" s="1"/>
  <c r="C196" i="8"/>
  <c r="D196" i="8" s="1"/>
  <c r="C404" i="8"/>
  <c r="D404" i="8" s="1"/>
  <c r="C186" i="8"/>
  <c r="D186" i="8" s="1"/>
  <c r="C313" i="8"/>
  <c r="D313" i="8" s="1"/>
  <c r="C189" i="8"/>
  <c r="D189" i="8" s="1"/>
  <c r="C250" i="8"/>
  <c r="D250" i="8" s="1"/>
  <c r="C120" i="8"/>
  <c r="D120" i="8" s="1"/>
  <c r="C256" i="8"/>
  <c r="D256" i="8" s="1"/>
  <c r="C316" i="8"/>
  <c r="D316" i="8" s="1"/>
  <c r="C132" i="8"/>
  <c r="D132" i="8" s="1"/>
  <c r="C308" i="8"/>
  <c r="D308" i="8" s="1"/>
  <c r="C157" i="8"/>
  <c r="D157" i="8" s="1"/>
  <c r="C151" i="8"/>
  <c r="D151" i="8" s="1"/>
  <c r="C292" i="8"/>
  <c r="D292" i="8" s="1"/>
  <c r="C291" i="8"/>
  <c r="D291" i="8" s="1"/>
  <c r="C227" i="8"/>
  <c r="D227" i="8" s="1"/>
  <c r="C119" i="8"/>
  <c r="D119" i="8" s="1"/>
  <c r="C260" i="8"/>
  <c r="D260" i="8" s="1"/>
  <c r="C247" i="8"/>
  <c r="D247" i="8" s="1"/>
  <c r="C125" i="8"/>
  <c r="D125" i="8" s="1"/>
  <c r="C304" i="8"/>
  <c r="D304" i="8" s="1"/>
  <c r="C207" i="8"/>
  <c r="D207" i="8" s="1"/>
  <c r="C408" i="8"/>
  <c r="D408" i="8" s="1"/>
  <c r="C244" i="8"/>
  <c r="D244" i="8" s="1"/>
  <c r="C205" i="8"/>
  <c r="D205" i="8" s="1"/>
  <c r="C165" i="8"/>
  <c r="D165" i="8" s="1"/>
  <c r="C261" i="8"/>
  <c r="D261" i="8" s="1"/>
  <c r="C228" i="8"/>
  <c r="D228" i="8" s="1"/>
  <c r="C240" i="8"/>
  <c r="D240" i="8" s="1"/>
  <c r="C231" i="8"/>
  <c r="D231" i="8" s="1"/>
  <c r="C233" i="8"/>
  <c r="D233" i="8" s="1"/>
  <c r="C287" i="8"/>
  <c r="D287" i="8" s="1"/>
  <c r="C328" i="8"/>
  <c r="D328" i="8" s="1"/>
  <c r="C184" i="8"/>
  <c r="D184" i="8" s="1"/>
  <c r="C319" i="8"/>
  <c r="D319" i="8" s="1"/>
  <c r="C122" i="8"/>
  <c r="D122" i="8" s="1"/>
  <c r="C164" i="8"/>
  <c r="D164" i="8" s="1"/>
  <c r="C124" i="8"/>
  <c r="D124" i="8" s="1"/>
  <c r="C414" i="8"/>
  <c r="D414" i="8" s="1"/>
  <c r="C128" i="8"/>
  <c r="D128" i="8" s="1"/>
  <c r="C297" i="8"/>
  <c r="D297" i="8" s="1"/>
  <c r="C284" i="8"/>
  <c r="D284" i="8" s="1"/>
  <c r="C153" i="8"/>
  <c r="D153" i="8" s="1"/>
  <c r="C156" i="8"/>
  <c r="D156" i="8" s="1"/>
  <c r="C412" i="8"/>
  <c r="D412" i="8" s="1"/>
  <c r="C236" i="8"/>
  <c r="D236" i="8" s="1"/>
  <c r="C142" i="8"/>
  <c r="D142" i="8" s="1"/>
  <c r="C220" i="8"/>
  <c r="D220" i="8" s="1"/>
  <c r="C172" i="8"/>
  <c r="D172" i="8" s="1"/>
  <c r="C130" i="8"/>
  <c r="D130" i="8" s="1"/>
  <c r="C270" i="8"/>
  <c r="D270" i="8" s="1"/>
  <c r="C192" i="8"/>
  <c r="D192" i="8" s="1"/>
  <c r="C323" i="8"/>
  <c r="D323" i="8" s="1"/>
  <c r="C161" i="8"/>
  <c r="D161" i="8" s="1"/>
  <c r="C307" i="8"/>
  <c r="D307" i="8" s="1"/>
  <c r="C243" i="8"/>
  <c r="D243" i="8" s="1"/>
  <c r="C303" i="8"/>
  <c r="D303" i="8" s="1"/>
  <c r="C418" i="8"/>
  <c r="D418" i="8" s="1"/>
  <c r="C252" i="8"/>
  <c r="D252" i="8" s="1"/>
  <c r="C224" i="8"/>
  <c r="D224" i="8" s="1"/>
  <c r="C279" i="8"/>
  <c r="D279" i="8" s="1"/>
  <c r="C258" i="8"/>
  <c r="D258" i="8" s="1"/>
  <c r="C195" i="8"/>
  <c r="D195" i="8" s="1"/>
  <c r="C324" i="8"/>
  <c r="D324" i="8" s="1"/>
  <c r="C312" i="8"/>
  <c r="D312" i="8" s="1"/>
  <c r="C226" i="8"/>
  <c r="D226" i="8" s="1"/>
  <c r="C272" i="8"/>
  <c r="D272" i="8" s="1"/>
  <c r="C282" i="8"/>
  <c r="D282" i="8" s="1"/>
  <c r="C127" i="8"/>
  <c r="D127" i="8" s="1"/>
  <c r="C182" i="8"/>
  <c r="D182" i="8" s="1"/>
  <c r="C121" i="8"/>
  <c r="D121" i="8" s="1"/>
  <c r="C327" i="8"/>
  <c r="D327" i="8" s="1"/>
  <c r="C410" i="8"/>
  <c r="D410" i="8" s="1"/>
  <c r="C285" i="8"/>
  <c r="D285" i="8" s="1"/>
  <c r="C283" i="8"/>
  <c r="D283" i="8" s="1"/>
  <c r="C222" i="8"/>
  <c r="D222" i="8" s="1"/>
  <c r="C411" i="8"/>
  <c r="D411" i="8" s="1"/>
  <c r="C413" i="8"/>
  <c r="D413" i="8" s="1"/>
  <c r="C213" i="8"/>
  <c r="D213" i="8" s="1"/>
  <c r="C218" i="8"/>
  <c r="D218" i="8" s="1"/>
  <c r="C106" i="8"/>
  <c r="D106" i="8" s="1"/>
  <c r="C173" i="8"/>
  <c r="D173" i="8" s="1"/>
  <c r="C219" i="8"/>
  <c r="D219" i="8" s="1"/>
  <c r="C407" i="8"/>
  <c r="D407" i="8" s="1"/>
  <c r="C223" i="8"/>
  <c r="D223" i="8" s="1"/>
  <c r="C235" i="8"/>
  <c r="D235" i="8" s="1"/>
  <c r="C200" i="8"/>
  <c r="D200" i="8" s="1"/>
  <c r="C278" i="8"/>
  <c r="D278" i="8" s="1"/>
  <c r="C108" i="8"/>
  <c r="D108" i="8" s="1"/>
  <c r="C317" i="8"/>
  <c r="D317" i="8" s="1"/>
  <c r="C177" i="8"/>
  <c r="D177" i="8" s="1"/>
  <c r="C188" i="8"/>
  <c r="D188" i="8" s="1"/>
  <c r="C194" i="8"/>
  <c r="D194" i="8" s="1"/>
  <c r="C203" i="8"/>
  <c r="D203" i="8" s="1"/>
  <c r="C269" i="8"/>
  <c r="D269" i="8" s="1"/>
  <c r="C160" i="8"/>
  <c r="D160" i="8" s="1"/>
  <c r="C294" i="8"/>
  <c r="D294" i="8" s="1"/>
  <c r="C152" i="8"/>
  <c r="D152" i="8" s="1"/>
  <c r="C271" i="8"/>
  <c r="D271" i="8" s="1"/>
  <c r="C306" i="8"/>
  <c r="D306" i="8" s="1"/>
  <c r="C230" i="8"/>
  <c r="D230" i="8" s="1"/>
  <c r="C166" i="8"/>
  <c r="D166" i="8" s="1"/>
  <c r="C423" i="8"/>
  <c r="D423" i="8" s="1"/>
  <c r="C242" i="8"/>
  <c r="D242" i="8" s="1"/>
  <c r="C187" i="8"/>
  <c r="D187" i="8" s="1"/>
  <c r="C314" i="8"/>
  <c r="D314" i="8" s="1"/>
  <c r="C170" i="8"/>
  <c r="D170" i="8" s="1"/>
  <c r="C237" i="8"/>
  <c r="D237" i="8" s="1"/>
  <c r="C197" i="8"/>
  <c r="D197" i="8" s="1"/>
  <c r="C176" i="8"/>
  <c r="D176" i="8" s="1"/>
  <c r="C129" i="8"/>
  <c r="D129" i="8" s="1"/>
  <c r="C405" i="8"/>
  <c r="D405" i="8" s="1"/>
  <c r="C289" i="8"/>
  <c r="D289" i="8" s="1"/>
  <c r="C191" i="8"/>
  <c r="D191" i="8" s="1"/>
  <c r="C257" i="8"/>
  <c r="D257" i="8" s="1"/>
  <c r="C322" i="8"/>
  <c r="D322" i="8" s="1"/>
  <c r="C183" i="8"/>
  <c r="D183" i="8" s="1"/>
  <c r="C204" i="8"/>
  <c r="D204" i="8" s="1"/>
  <c r="C254" i="8"/>
  <c r="D254" i="8" s="1"/>
  <c r="C298" i="8"/>
  <c r="D298" i="8" s="1"/>
  <c r="C315" i="8"/>
  <c r="D315" i="8" s="1"/>
  <c r="C123" i="8"/>
  <c r="D123" i="8" s="1"/>
  <c r="C180" i="8"/>
  <c r="D180" i="8" s="1"/>
  <c r="C318" i="8"/>
  <c r="D318" i="8" s="1"/>
  <c r="C259" i="8"/>
  <c r="D259" i="8" s="1"/>
  <c r="C300" i="8"/>
  <c r="D300" i="8" s="1"/>
  <c r="C163" i="8"/>
  <c r="D163" i="8" s="1"/>
  <c r="C141" i="8"/>
  <c r="D141" i="8" s="1"/>
  <c r="C221" i="8"/>
  <c r="D221" i="8" s="1"/>
  <c r="C212" i="8"/>
  <c r="D212" i="8" s="1"/>
  <c r="C190" i="8"/>
  <c r="D190" i="8" s="1"/>
  <c r="C199" i="8"/>
  <c r="D199" i="8" s="1"/>
  <c r="C225" i="8"/>
  <c r="D225" i="8" s="1"/>
  <c r="C214" i="8"/>
  <c r="D214" i="8" s="1"/>
  <c r="C117" i="8"/>
  <c r="D117" i="8" s="1"/>
  <c r="C265" i="8"/>
  <c r="D265" i="8" s="1"/>
  <c r="C293" i="8"/>
  <c r="D293" i="8" s="1"/>
  <c r="C149" i="8"/>
  <c r="D149" i="8" s="1"/>
  <c r="C232" i="8"/>
  <c r="D232" i="8" s="1"/>
  <c r="C286" i="8"/>
  <c r="D286" i="8" s="1"/>
  <c r="C290" i="8"/>
  <c r="D290" i="8" s="1"/>
  <c r="C248" i="8"/>
  <c r="D248" i="8" s="1"/>
  <c r="C118" i="8"/>
  <c r="D118" i="8" s="1"/>
  <c r="C251" i="8"/>
  <c r="D251" i="8" s="1"/>
  <c r="C302" i="8"/>
  <c r="D302" i="8" s="1"/>
  <c r="C155" i="8"/>
  <c r="D155" i="8" s="1"/>
  <c r="C150" i="8"/>
  <c r="D150" i="8" s="1"/>
  <c r="C171" i="8"/>
  <c r="D171" i="8" s="1"/>
  <c r="C245" i="8"/>
  <c r="D245" i="8" s="1"/>
  <c r="C109" i="8"/>
  <c r="D109" i="8" s="1"/>
  <c r="C266" i="8"/>
  <c r="D266" i="8" s="1"/>
  <c r="C70" i="8"/>
  <c r="D70" i="8" s="1"/>
  <c r="G20" i="5"/>
  <c r="H20" i="5" s="1"/>
  <c r="G14" i="6"/>
  <c r="G22" i="5"/>
  <c r="H22" i="5" s="1"/>
  <c r="I22" i="4"/>
  <c r="I31" i="4"/>
  <c r="I44" i="4"/>
  <c r="I61" i="4"/>
  <c r="I46" i="4"/>
  <c r="I43" i="4"/>
  <c r="I54" i="4"/>
  <c r="I51" i="4"/>
  <c r="I65" i="4"/>
  <c r="I23" i="4"/>
  <c r="I30" i="4"/>
  <c r="I17" i="4"/>
  <c r="I56" i="4"/>
  <c r="I68" i="4"/>
  <c r="I20" i="4"/>
  <c r="I18" i="4"/>
  <c r="I66" i="4"/>
  <c r="I63" i="4"/>
  <c r="I33" i="4"/>
  <c r="I41" i="4"/>
  <c r="I21" i="4"/>
  <c r="I50" i="4"/>
  <c r="I70" i="4" l="1"/>
  <c r="I77" i="4"/>
  <c r="I14" i="4"/>
  <c r="I64" i="4"/>
  <c r="I67" i="4"/>
  <c r="C66" i="8"/>
  <c r="D66" i="8" s="1"/>
  <c r="C139" i="8"/>
  <c r="D139" i="8" s="1"/>
  <c r="C421" i="8"/>
  <c r="D421" i="8" s="1"/>
  <c r="C102" i="8"/>
  <c r="D102" i="8" s="1"/>
  <c r="C403" i="8"/>
  <c r="D403" i="8" s="1"/>
  <c r="C402" i="8"/>
  <c r="D402" i="8" s="1"/>
  <c r="C101" i="8"/>
  <c r="D101" i="8" s="1"/>
  <c r="C100" i="8"/>
  <c r="D100" i="8" s="1"/>
  <c r="C401" i="8"/>
  <c r="D401" i="8" s="1"/>
  <c r="C147" i="8"/>
  <c r="D147" i="8" s="1"/>
  <c r="C400" i="8"/>
  <c r="D400" i="8" s="1"/>
  <c r="C425" i="8"/>
  <c r="D425" i="8" s="1"/>
  <c r="C146" i="8"/>
  <c r="D146" i="8" s="1"/>
  <c r="C99" i="8"/>
  <c r="D99" i="8" s="1"/>
  <c r="C424" i="8"/>
  <c r="D424" i="8" s="1"/>
  <c r="C399" i="8"/>
  <c r="D399" i="8" s="1"/>
  <c r="C98" i="8"/>
  <c r="D98" i="8" s="1"/>
  <c r="C97" i="8"/>
  <c r="D97" i="8" s="1"/>
  <c r="C398" i="8"/>
  <c r="D398" i="8" s="1"/>
  <c r="C144" i="8"/>
  <c r="D144" i="8" s="1"/>
  <c r="C143" i="8"/>
  <c r="D143" i="8" s="1"/>
  <c r="C96" i="8"/>
  <c r="D96" i="8" s="1"/>
  <c r="C95" i="8"/>
  <c r="D95" i="8" s="1"/>
  <c r="C396" i="8"/>
  <c r="D396" i="8" s="1"/>
  <c r="C94" i="8"/>
  <c r="D94" i="8" s="1"/>
  <c r="C395" i="8"/>
  <c r="D395" i="8" s="1"/>
  <c r="C93" i="8"/>
  <c r="D93" i="8" s="1"/>
  <c r="C394" i="8"/>
  <c r="D394" i="8" s="1"/>
  <c r="C140" i="8"/>
  <c r="D140" i="8" s="1"/>
  <c r="C389" i="8"/>
  <c r="D389" i="8" s="1"/>
  <c r="C89" i="8"/>
  <c r="D89" i="8" s="1"/>
  <c r="C393" i="8"/>
  <c r="D393" i="8" s="1"/>
  <c r="C92" i="8"/>
  <c r="D92" i="8" s="1"/>
  <c r="C88" i="8"/>
  <c r="D88" i="8" s="1"/>
  <c r="C138" i="8"/>
  <c r="D138" i="8" s="1"/>
  <c r="C416" i="8"/>
  <c r="D416" i="8" s="1"/>
  <c r="C91" i="8"/>
  <c r="D91" i="8" s="1"/>
  <c r="C417" i="8"/>
  <c r="D417" i="8" s="1"/>
  <c r="C392" i="8"/>
  <c r="D392" i="8" s="1"/>
  <c r="C388" i="8"/>
  <c r="D388" i="8" s="1"/>
  <c r="I5" i="4"/>
  <c r="I9" i="4"/>
  <c r="I7" i="4"/>
  <c r="I75" i="4"/>
  <c r="I73" i="4"/>
  <c r="C331" i="8"/>
  <c r="D331" i="8" s="1"/>
  <c r="C329" i="8"/>
  <c r="D329" i="8" s="1"/>
  <c r="C16" i="8"/>
  <c r="D16" i="8" s="1"/>
  <c r="C391" i="8"/>
  <c r="D391" i="8" s="1"/>
  <c r="C90" i="8"/>
  <c r="D90" i="8" s="1"/>
  <c r="C415" i="8"/>
  <c r="D415" i="8" s="1"/>
  <c r="C87" i="8"/>
  <c r="D87" i="8" s="1"/>
  <c r="C386" i="8"/>
  <c r="D386" i="8" s="1"/>
  <c r="C2" i="8"/>
  <c r="D2" i="8" s="1"/>
  <c r="C390" i="8"/>
  <c r="D390" i="8" s="1"/>
  <c r="C387" i="8"/>
  <c r="D387" i="8" s="1"/>
  <c r="C335" i="8"/>
  <c r="D335" i="8" s="1"/>
  <c r="C336" i="8"/>
  <c r="D336" i="8" s="1"/>
  <c r="C332" i="8"/>
  <c r="D332" i="8" s="1"/>
  <c r="C333" i="8"/>
  <c r="D333" i="8" s="1"/>
  <c r="C330" i="8"/>
  <c r="D330" i="8" s="1"/>
  <c r="C334" i="8"/>
  <c r="D334" i="8" s="1"/>
  <c r="C337" i="8"/>
  <c r="D337" i="8" s="1"/>
  <c r="E456" i="6" l="1"/>
  <c r="G456" i="6" l="1"/>
  <c r="G45" i="4"/>
  <c r="H45" i="4" s="1"/>
  <c r="E440" i="6" l="1"/>
  <c r="E10" i="4"/>
  <c r="F10" i="4" s="1"/>
  <c r="I45" i="4"/>
  <c r="E441" i="6" l="1"/>
  <c r="E11" i="4"/>
  <c r="F11" i="4" s="1"/>
  <c r="G459" i="6" l="1"/>
  <c r="G48" i="4"/>
  <c r="H48" i="4" s="1"/>
  <c r="G540" i="6"/>
  <c r="G69" i="4"/>
  <c r="H69" i="4" s="1"/>
  <c r="G458" i="6"/>
  <c r="G47" i="4"/>
  <c r="H47" i="4" s="1"/>
  <c r="M47" i="4" s="1"/>
  <c r="G467" i="6"/>
  <c r="G55" i="4"/>
  <c r="H55" i="4" s="1"/>
  <c r="M55" i="4" s="1"/>
  <c r="G464" i="6"/>
  <c r="G52" i="4"/>
  <c r="H52" i="4" s="1"/>
  <c r="E444" i="6"/>
  <c r="E446" i="6"/>
  <c r="I47" i="4" l="1"/>
  <c r="I52" i="4"/>
  <c r="I55" i="4"/>
  <c r="I69" i="4"/>
  <c r="I48" i="4"/>
  <c r="E471" i="6"/>
  <c r="E472" i="6" l="1"/>
  <c r="E72" i="4"/>
  <c r="F72" i="4" s="1"/>
  <c r="V49" i="1"/>
  <c r="V50" i="1"/>
  <c r="F225" i="6" s="1"/>
  <c r="G225" i="6" s="1"/>
  <c r="V51" i="1"/>
  <c r="F11" i="6" l="1"/>
  <c r="G11" i="6" s="1"/>
  <c r="F214" i="6"/>
  <c r="G214" i="6" s="1"/>
  <c r="F13" i="6"/>
  <c r="G13" i="6" s="1"/>
  <c r="F217" i="6"/>
  <c r="G217" i="6" s="1"/>
  <c r="G39" i="6"/>
  <c r="F21" i="6"/>
  <c r="G21" i="6" s="1"/>
  <c r="W51" i="1"/>
  <c r="W50" i="1"/>
  <c r="E474" i="6"/>
  <c r="E74" i="4"/>
  <c r="F74" i="4" s="1"/>
  <c r="G450" i="6"/>
  <c r="G40" i="4"/>
  <c r="H40" i="4" s="1"/>
  <c r="M40" i="4" s="1"/>
  <c r="J68" i="10"/>
  <c r="J204" i="10" s="1"/>
  <c r="L204" i="10" s="1"/>
  <c r="V12" i="1"/>
  <c r="V11" i="1"/>
  <c r="F205" i="6" s="1"/>
  <c r="G205" i="6" s="1"/>
  <c r="W49" i="1"/>
  <c r="F8" i="6" l="1"/>
  <c r="G8" i="6" s="1"/>
  <c r="F210" i="6"/>
  <c r="G210" i="6" s="1"/>
  <c r="F4" i="6"/>
  <c r="G4" i="6" s="1"/>
  <c r="G49" i="4"/>
  <c r="H49" i="4" s="1"/>
  <c r="M49" i="4" s="1"/>
  <c r="G465" i="6"/>
  <c r="G53" i="4"/>
  <c r="H53" i="4" s="1"/>
  <c r="M53" i="4" s="1"/>
  <c r="G471" i="6"/>
  <c r="G71" i="4"/>
  <c r="H71" i="4" s="1"/>
  <c r="G437" i="6"/>
  <c r="G8" i="4"/>
  <c r="H8" i="4" s="1"/>
  <c r="G440" i="6"/>
  <c r="G10" i="4"/>
  <c r="H10" i="4" s="1"/>
  <c r="G442" i="6"/>
  <c r="G12" i="4"/>
  <c r="H12" i="4" s="1"/>
  <c r="G441" i="6"/>
  <c r="G11" i="4"/>
  <c r="H11" i="4" s="1"/>
  <c r="I11" i="4" s="1"/>
  <c r="G444" i="6"/>
  <c r="G13" i="4"/>
  <c r="H13" i="4" s="1"/>
  <c r="G6" i="4"/>
  <c r="H6" i="4" s="1"/>
  <c r="G472" i="6"/>
  <c r="G72" i="4"/>
  <c r="H72" i="4" s="1"/>
  <c r="G446" i="6"/>
  <c r="G15" i="4"/>
  <c r="H15" i="4" s="1"/>
  <c r="G469" i="6"/>
  <c r="G57" i="4"/>
  <c r="H57" i="4" s="1"/>
  <c r="M57" i="4" s="1"/>
  <c r="G474" i="6"/>
  <c r="G74" i="4"/>
  <c r="H74" i="4" s="1"/>
  <c r="G452" i="6"/>
  <c r="G42" i="4"/>
  <c r="H42" i="4" s="1"/>
  <c r="M42" i="4" s="1"/>
  <c r="G460" i="6"/>
  <c r="W12" i="1"/>
  <c r="I40" i="4"/>
  <c r="W11" i="1"/>
  <c r="C385" i="8"/>
  <c r="D385" i="8" s="1"/>
  <c r="C384" i="8"/>
  <c r="D384" i="8" s="1"/>
  <c r="I42" i="4" l="1"/>
  <c r="I57" i="4"/>
  <c r="F555" i="6"/>
  <c r="C359" i="8"/>
  <c r="D359" i="8" s="1"/>
  <c r="C374" i="8"/>
  <c r="D374" i="8" s="1"/>
  <c r="C383" i="8"/>
  <c r="D383" i="8" s="1"/>
  <c r="C382" i="8"/>
  <c r="D382" i="8" s="1"/>
  <c r="C357" i="8"/>
  <c r="D357" i="8" s="1"/>
  <c r="C358" i="8"/>
  <c r="D358" i="8" s="1"/>
  <c r="C381" i="8"/>
  <c r="D381" i="8" s="1"/>
  <c r="C380" i="8"/>
  <c r="D380" i="8" s="1"/>
  <c r="C355" i="8"/>
  <c r="D355" i="8" s="1"/>
  <c r="C356" i="8"/>
  <c r="D356" i="8" s="1"/>
  <c r="C379" i="8"/>
  <c r="D379" i="8" s="1"/>
  <c r="C378" i="8"/>
  <c r="D378" i="8" s="1"/>
  <c r="C377" i="8"/>
  <c r="D377" i="8" s="1"/>
  <c r="C353" i="8"/>
  <c r="D353" i="8" s="1"/>
  <c r="C354" i="8"/>
  <c r="D354" i="8" s="1"/>
  <c r="C376" i="8"/>
  <c r="D376" i="8" s="1"/>
  <c r="C368" i="8"/>
  <c r="D368" i="8" s="1"/>
  <c r="C369" i="8"/>
  <c r="D369" i="8" s="1"/>
  <c r="C351" i="8"/>
  <c r="D351" i="8" s="1"/>
  <c r="C352" i="8"/>
  <c r="D352" i="8" s="1"/>
  <c r="C375" i="8"/>
  <c r="D375" i="8" s="1"/>
  <c r="C362" i="8"/>
  <c r="D362" i="8" s="1"/>
  <c r="C363" i="8"/>
  <c r="D363" i="8" s="1"/>
  <c r="C373" i="8"/>
  <c r="D373" i="8" s="1"/>
  <c r="C366" i="8"/>
  <c r="D366" i="8" s="1"/>
  <c r="C367" i="8"/>
  <c r="D367" i="8" s="1"/>
  <c r="C372" i="8"/>
  <c r="D372" i="8" s="1"/>
  <c r="C361" i="8"/>
  <c r="D361" i="8" s="1"/>
  <c r="C365" i="8"/>
  <c r="D365" i="8" s="1"/>
  <c r="C343" i="8"/>
  <c r="D343" i="8" s="1"/>
  <c r="I10" i="4"/>
  <c r="I71" i="4"/>
  <c r="I53" i="4"/>
  <c r="I15" i="4"/>
  <c r="I8" i="4"/>
  <c r="I74" i="4"/>
  <c r="I13" i="4"/>
  <c r="I6" i="4"/>
  <c r="I72" i="4"/>
  <c r="I49" i="4"/>
  <c r="I12" i="4"/>
  <c r="C364" i="8"/>
  <c r="D364" i="8" s="1"/>
  <c r="C360" i="8"/>
  <c r="D360" i="8" s="1"/>
  <c r="C342" i="8"/>
  <c r="D342" i="8" s="1"/>
  <c r="C370" i="8"/>
  <c r="D370" i="8" s="1"/>
  <c r="C371" i="8"/>
  <c r="D371" i="8" s="1"/>
  <c r="C345" i="8"/>
  <c r="D345" i="8" s="1"/>
  <c r="G435" i="6"/>
  <c r="C340" i="8" l="1"/>
  <c r="D340" i="8" s="1"/>
  <c r="C350" i="8"/>
  <c r="D350" i="8" s="1"/>
  <c r="C349" i="8"/>
  <c r="D349" i="8" s="1"/>
  <c r="C348" i="8"/>
  <c r="D348" i="8" s="1"/>
  <c r="C346" i="8"/>
  <c r="D346" i="8" s="1"/>
  <c r="C347" i="8"/>
  <c r="D347" i="8" s="1"/>
  <c r="C344" i="8"/>
  <c r="D344" i="8" s="1"/>
  <c r="C341" i="8"/>
  <c r="D341" i="8" s="1"/>
  <c r="C339" i="8"/>
  <c r="D339" i="8" s="1"/>
  <c r="C338" i="8"/>
  <c r="D33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Администратор</author>
    <author>IG</author>
    <author>Irakli Gogichaishvili</author>
  </authors>
  <commentList>
    <comment ref="T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4650eur</t>
        </r>
      </text>
    </comment>
    <comment ref="T11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4800 + 200(EUR1)</t>
        </r>
      </text>
    </comment>
    <comment ref="T190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IG:</t>
        </r>
        <r>
          <rPr>
            <sz val="9"/>
            <color indexed="81"/>
            <rFont val="Tahoma"/>
            <family val="2"/>
          </rPr>
          <t xml:space="preserve">
freight 6500 + packing 1772.21 eur</t>
        </r>
      </text>
    </comment>
    <comment ref="T433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$9000; ინვოისში შეცდომაა</t>
        </r>
      </text>
    </comment>
    <comment ref="T655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Freight to Germany 1652; Packing 300</t>
        </r>
      </text>
    </comment>
    <comment ref="T663" authorId="1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Freight to Germany 1652; Packing 300</t>
        </r>
      </text>
    </comment>
    <comment ref="T668" authorId="2" shapeId="0" xr:uid="{7DF68894-8ACD-4C18-A561-ABCD4D35978C}">
      <text>
        <r>
          <rPr>
            <b/>
            <sz val="9"/>
            <color indexed="81"/>
            <rFont val="Tahoma"/>
            <family val="2"/>
          </rPr>
          <t>IG:</t>
        </r>
        <r>
          <rPr>
            <sz val="9"/>
            <color indexed="81"/>
            <rFont val="Tahoma"/>
            <family val="2"/>
          </rPr>
          <t xml:space="preserve">
1290 eur + 515.76 eur packing</t>
        </r>
      </text>
    </comment>
    <comment ref="M842" authorId="1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06.07.2016</t>
        </r>
      </text>
    </comment>
    <comment ref="T887" authorId="1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1700 USD</t>
        </r>
      </text>
    </comment>
    <comment ref="M944" authorId="1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4850 EUR</t>
        </r>
      </text>
    </comment>
    <comment ref="K984" authorId="1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BL MSCUO7120535</t>
        </r>
      </text>
    </comment>
    <comment ref="K993" authorId="1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BL MSCUO7120535</t>
        </r>
      </text>
    </comment>
    <comment ref="T996" authorId="1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 xml:space="preserve">Freight 980 eur; Packing 66eur </t>
        </r>
      </text>
    </comment>
    <comment ref="T1009" authorId="1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$6800</t>
        </r>
      </text>
    </comment>
    <comment ref="M1010" authorId="1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MEGA TRANS</t>
        </r>
      </text>
    </comment>
    <comment ref="K1012" authorId="1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3" authorId="1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4" authorId="1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M1014" authorId="1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EUR2700</t>
        </r>
      </text>
    </comment>
    <comment ref="K1015" authorId="1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6" authorId="1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7" authorId="1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8" authorId="1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19" authorId="1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0" authorId="1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1" authorId="1" shapeId="0" xr:uid="{00000000-0006-0000-0000-00001F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K1022" authorId="1" shapeId="0" xr:uid="{00000000-0006-0000-0000-00002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MSCUO7129718</t>
        </r>
      </text>
    </comment>
    <comment ref="T1023" authorId="1" shapeId="0" xr:uid="{00000000-0006-0000-0000-000021000000}">
      <text>
        <r>
          <rPr>
            <b/>
            <sz val="9"/>
            <color indexed="81"/>
            <rFont val="Tahoma"/>
            <family val="2"/>
            <charset val="204"/>
          </rPr>
          <t>$10200</t>
        </r>
      </text>
    </comment>
    <comment ref="K1037" authorId="1" shapeId="0" xr:uid="{00000000-0006-0000-0000-000022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38" authorId="1" shapeId="0" xr:uid="{00000000-0006-0000-0000-000023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39" authorId="1" shapeId="0" xr:uid="{00000000-0006-0000-0000-00002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0" authorId="1" shapeId="0" xr:uid="{00000000-0006-0000-0000-00002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1" authorId="1" shapeId="0" xr:uid="{00000000-0006-0000-0000-00002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2" authorId="1" shapeId="0" xr:uid="{00000000-0006-0000-0000-00002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3" authorId="1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4" authorId="1" shapeId="0" xr:uid="{00000000-0006-0000-0000-000029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5" authorId="1" shapeId="0" xr:uid="{00000000-0006-0000-0000-00002A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6" authorId="1" shapeId="0" xr:uid="{00000000-0006-0000-0000-00002B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MSCUO7147751</t>
        </r>
      </text>
    </comment>
    <comment ref="K1047" authorId="1" shapeId="0" xr:uid="{00000000-0006-0000-0000-00002C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48" authorId="1" shapeId="0" xr:uid="{00000000-0006-0000-0000-00002D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49" authorId="1" shapeId="0" xr:uid="{00000000-0006-0000-0000-00002E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0" authorId="1" shapeId="0" xr:uid="{00000000-0006-0000-0000-00002F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1" authorId="1" shapeId="0" xr:uid="{00000000-0006-0000-0000-000030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2" authorId="1" shapeId="0" xr:uid="{00000000-0006-0000-0000-000031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K1053" authorId="1" shapeId="0" xr:uid="{00000000-0006-0000-0000-000032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MSCUO7164244</t>
        </r>
      </text>
    </comment>
    <comment ref="N1062" authorId="1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PE100 TAPPING VALVE KIT SDR11 PN16 D125/63 </t>
        </r>
      </text>
    </comment>
    <comment ref="M1074" authorId="1" shapeId="0" xr:uid="{00000000-0006-0000-0000-000034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MEGA TRANS</t>
        </r>
      </text>
    </comment>
    <comment ref="K1076" authorId="1" shapeId="0" xr:uid="{00000000-0006-0000-0000-000035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78" authorId="1" shapeId="0" xr:uid="{00000000-0006-0000-0000-000036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90" authorId="1" shapeId="0" xr:uid="{00000000-0006-0000-0000-000037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K1091" authorId="1" shapeId="0" xr:uid="{00000000-0006-0000-0000-000038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MSCUO7183251</t>
        </r>
      </text>
    </comment>
    <comment ref="N1101" authorId="1" shapeId="0" xr:uid="{00000000-0006-0000-0000-000039000000}">
      <text>
        <r>
          <rPr>
            <b/>
            <sz val="9"/>
            <color indexed="81"/>
            <rFont val="Tahoma"/>
            <family val="2"/>
            <charset val="204"/>
          </rPr>
          <t>flowjet PE Automatic air valve dn150 pn16 Flange</t>
        </r>
      </text>
    </comment>
    <comment ref="N1129" authorId="1" shapeId="0" xr:uid="{00000000-0006-0000-0000-00003A000000}">
      <text>
        <r>
          <rPr>
            <b/>
            <sz val="9"/>
            <color indexed="81"/>
            <rFont val="Tahoma"/>
            <family val="2"/>
            <charset val="204"/>
          </rPr>
          <t>ინვოისში წერია როგორც სამკაპი, ჩამოვიდა ორი ცალი ჯვარედინა 355/110</t>
        </r>
      </text>
    </comment>
    <comment ref="M1153" authorId="1" shapeId="0" xr:uid="{00000000-0006-0000-0000-00003B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K1155" authorId="1" shapeId="0" xr:uid="{00000000-0006-0000-0000-00003C000000}">
      <text>
        <r>
          <rPr>
            <b/>
            <sz val="9"/>
            <color indexed="81"/>
            <rFont val="Tahoma"/>
            <family val="2"/>
            <charset val="204"/>
          </rPr>
          <t>MSCUO7192195</t>
        </r>
      </text>
    </comment>
    <comment ref="K1157" authorId="1" shapeId="0" xr:uid="{00000000-0006-0000-0000-00003D000000}">
      <text>
        <r>
          <rPr>
            <b/>
            <sz val="9"/>
            <color indexed="81"/>
            <rFont val="Tahoma"/>
            <family val="2"/>
            <charset val="204"/>
          </rPr>
          <t>MSCUO7192195</t>
        </r>
      </text>
    </comment>
    <comment ref="K1158" authorId="1" shapeId="0" xr:uid="{00000000-0006-0000-0000-00003E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K1160" authorId="1" shapeId="0" xr:uid="{00000000-0006-0000-0000-00003F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K1161" authorId="1" shapeId="0" xr:uid="{00000000-0006-0000-0000-000040000000}">
      <text>
        <r>
          <rPr>
            <b/>
            <sz val="9"/>
            <color indexed="81"/>
            <rFont val="Tahoma"/>
            <family val="2"/>
            <charset val="204"/>
          </rPr>
          <t>MSCUO7212985</t>
        </r>
      </text>
    </comment>
    <comment ref="M1163" authorId="1" shapeId="0" xr:uid="{00000000-0006-0000-0000-000041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M1164" authorId="1" shapeId="0" xr:uid="{00000000-0006-0000-0000-000042000000}">
      <text>
        <r>
          <rPr>
            <b/>
            <sz val="9"/>
            <color indexed="81"/>
            <rFont val="Tahoma"/>
            <family val="2"/>
            <charset val="204"/>
          </rPr>
          <t>MEGA TRANS</t>
        </r>
      </text>
    </comment>
    <comment ref="T1416" authorId="1" shapeId="0" xr:uid="{00000000-0006-0000-0000-000043000000}">
      <text>
        <r>
          <rPr>
            <b/>
            <sz val="9"/>
            <color indexed="81"/>
            <rFont val="Tahoma"/>
            <family val="2"/>
            <charset val="204"/>
          </rPr>
          <t>Package 132eur</t>
        </r>
      </text>
    </comment>
    <comment ref="T1479" authorId="1" shapeId="0" xr:uid="{00000000-0006-0000-0000-000044000000}">
      <text>
        <r>
          <rPr>
            <b/>
            <sz val="9"/>
            <color indexed="81"/>
            <rFont val="Tahoma"/>
            <family val="2"/>
            <charset val="204"/>
          </rPr>
          <t>$6800</t>
        </r>
      </text>
    </comment>
    <comment ref="G2188" authorId="3" shapeId="0" xr:uid="{00000000-0006-0000-0000-000045000000}">
      <text>
        <r>
          <rPr>
            <b/>
            <sz val="9"/>
            <color indexed="81"/>
            <rFont val="Tahoma"/>
            <family val="2"/>
            <charset val="204"/>
          </rPr>
          <t>Irakli Gogichaishvili:</t>
        </r>
        <r>
          <rPr>
            <sz val="9"/>
            <color indexed="81"/>
            <rFont val="Tahoma"/>
            <family val="2"/>
            <charset val="204"/>
          </rPr>
          <t xml:space="preserve">
ეს ტვირთი შესულია ინვოისში 577197. იმ მანქანაში ვერ ჩაატიეს და გამოუშვეს ცალკე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32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10/0297</t>
        </r>
      </text>
    </comment>
    <comment ref="B594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04/0143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3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without valve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B69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10/0285</t>
        </r>
      </text>
    </comment>
    <comment ref="B70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10/0353</t>
        </r>
      </text>
    </comment>
    <comment ref="B7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10/0354</t>
        </r>
      </text>
    </comment>
    <comment ref="B74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10/0356</t>
        </r>
      </text>
    </comment>
    <comment ref="B77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10/0358</t>
        </r>
      </text>
    </comment>
    <comment ref="B95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10/0368</t>
        </r>
      </text>
    </comment>
    <comment ref="B96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10/0369</t>
        </r>
      </text>
    </comment>
    <comment ref="B145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10/0434</t>
        </r>
      </text>
    </comment>
    <comment ref="B159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10/0409</t>
        </r>
      </text>
    </comment>
    <comment ref="B176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10/0297</t>
        </r>
      </text>
    </comment>
    <comment ref="B183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10/0412</t>
        </r>
      </text>
    </comment>
    <comment ref="B184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10/0435</t>
        </r>
      </text>
    </comment>
    <comment ref="B191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10/0303</t>
        </r>
      </text>
    </comment>
    <comment ref="B307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10/0187</t>
        </r>
      </text>
    </comment>
    <comment ref="B313" authorId="0" shapeId="0" xr:uid="{00000000-0006-0000-0400-00000F000000}">
      <text>
        <r>
          <rPr>
            <b/>
            <sz val="9"/>
            <color indexed="81"/>
            <rFont val="Tahoma"/>
            <family val="2"/>
            <charset val="204"/>
          </rPr>
          <t>10/0190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11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204"/>
          </rPr>
          <t>Freight to Germany 1652; Packing 300</t>
        </r>
      </text>
    </comment>
    <comment ref="G113" authorId="0" shapeId="0" xr:uid="{00000000-0006-0000-0900-00000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09.06.2016</t>
        </r>
      </text>
    </comment>
    <comment ref="G114" authorId="0" shapeId="0" xr:uid="{00000000-0006-0000-0900-000003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08.06.2016</t>
        </r>
      </text>
    </comment>
    <comment ref="G116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12.07.2016</t>
        </r>
      </text>
    </comment>
    <comment ref="G117" authorId="0" shapeId="0" xr:uid="{00000000-0006-0000-0900-000005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12.07.2016</t>
        </r>
      </text>
    </comment>
    <comment ref="G118" authorId="0" shapeId="0" xr:uid="{00000000-0006-0000-0900-000006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21.06.2016</t>
        </r>
      </text>
    </comment>
    <comment ref="G119" authorId="0" shapeId="0" xr:uid="{00000000-0006-0000-0900-000007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22.06.2016</t>
        </r>
      </text>
    </comment>
    <comment ref="G120" authorId="0" shapeId="0" xr:uid="{00000000-0006-0000-0900-000008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23.06.2016</t>
        </r>
      </text>
    </comment>
    <comment ref="G127" authorId="0" shapeId="0" xr:uid="{00000000-0006-0000-0900-000009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11.07.2016</t>
        </r>
      </text>
    </comment>
    <comment ref="G128" authorId="0" shapeId="0" xr:uid="{00000000-0006-0000-0900-00000A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11.07.2016</t>
        </r>
      </text>
    </comment>
    <comment ref="I130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06.07.2016</t>
        </r>
      </text>
    </comment>
    <comment ref="G131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29.06.2016</t>
        </r>
      </text>
    </comment>
    <comment ref="G132" authorId="0" shapeId="0" xr:uid="{00000000-0006-0000-0900-00000D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30.06.2016</t>
        </r>
      </text>
    </comment>
    <comment ref="H148" authorId="0" shapeId="0" xr:uid="{00000000-0006-0000-0900-00000E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MSCUO7129718</t>
        </r>
      </text>
    </comment>
    <comment ref="H149" authorId="0" shapeId="0" xr:uid="{00000000-0006-0000-0900-00000F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MSCUO7129718</t>
        </r>
      </text>
    </comment>
    <comment ref="H150" authorId="0" shapeId="0" xr:uid="{00000000-0006-0000-0900-000010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1" authorId="0" shapeId="0" xr:uid="{00000000-0006-0000-0900-000011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2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MSCUO7147751</t>
        </r>
      </text>
    </comment>
    <comment ref="H153" authorId="0" shapeId="0" xr:uid="{00000000-0006-0000-0900-000013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MSCUO7164244</t>
        </r>
      </text>
    </comment>
    <comment ref="H154" authorId="0" shapeId="0" xr:uid="{00000000-0006-0000-0900-000014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MSCUO7164244</t>
        </r>
      </text>
    </comment>
    <comment ref="H160" authorId="0" shapeId="0" xr:uid="{00000000-0006-0000-0900-000015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MSCUO7183251</t>
        </r>
      </text>
    </comment>
    <comment ref="H168" authorId="0" shapeId="0" xr:uid="{00000000-0006-0000-0900-000016000000}">
      <text>
        <r>
          <rPr>
            <b/>
            <sz val="9"/>
            <color rgb="FF000000"/>
            <rFont val="Tahoma"/>
            <family val="2"/>
            <charset val="204"/>
          </rPr>
          <t>MSCUO7212985</t>
        </r>
      </text>
    </comment>
    <comment ref="H169" authorId="0" shapeId="0" xr:uid="{00000000-0006-0000-0900-000017000000}">
      <text>
        <r>
          <rPr>
            <b/>
            <sz val="9"/>
            <color rgb="FF000000"/>
            <rFont val="Tahoma"/>
            <family val="2"/>
            <charset val="204"/>
          </rPr>
          <t>MSCUO7212985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13" authorId="0" shapeId="0" xr:uid="{00000000-0006-0000-0A00-000001000000}">
      <text>
        <r>
          <rPr>
            <b/>
            <sz val="9"/>
            <color rgb="FF000000"/>
            <rFont val="Tahoma"/>
            <family val="2"/>
            <charset val="204"/>
          </rPr>
          <t>$9000; ინვოისში შეცდომაა</t>
        </r>
      </text>
    </comment>
    <comment ref="H22" authorId="0" shapeId="0" xr:uid="{00000000-0006-0000-0A00-000002000000}">
      <text>
        <r>
          <rPr>
            <b/>
            <sz val="9"/>
            <color rgb="FF000000"/>
            <rFont val="Tahoma"/>
            <family val="2"/>
            <charset val="204"/>
          </rPr>
          <t>Администратор:</t>
        </r>
        <r>
          <rPr>
            <sz val="9"/>
            <color rgb="FF000000"/>
            <rFont val="Tahoma"/>
            <family val="2"/>
            <charset val="204"/>
          </rPr>
          <t xml:space="preserve">
MEGA TRANS</t>
        </r>
      </text>
    </comment>
  </commentList>
</comments>
</file>

<file path=xl/sharedStrings.xml><?xml version="1.0" encoding="utf-8"?>
<sst xmlns="http://schemas.openxmlformats.org/spreadsheetml/2006/main" count="10441" uniqueCount="2725">
  <si>
    <t>Car number</t>
  </si>
  <si>
    <t>TR. Invoice #</t>
  </si>
  <si>
    <t>Invoice #</t>
  </si>
  <si>
    <t>Description</t>
  </si>
  <si>
    <t>Qty</t>
  </si>
  <si>
    <t>Price exw</t>
  </si>
  <si>
    <t>Total exw</t>
  </si>
  <si>
    <t>Transport</t>
  </si>
  <si>
    <t>Price Per pc in Batumi</t>
  </si>
  <si>
    <t>Y294BC750</t>
  </si>
  <si>
    <t>RG01/560766</t>
  </si>
  <si>
    <t>RG01/560701</t>
  </si>
  <si>
    <t>M392XB190</t>
  </si>
  <si>
    <t>RG01/560702</t>
  </si>
  <si>
    <t>M390XB190</t>
  </si>
  <si>
    <t>RG01/560704</t>
  </si>
  <si>
    <t>P512EO750</t>
  </si>
  <si>
    <t>RG01/560705</t>
  </si>
  <si>
    <t xml:space="preserve">X490PK190 </t>
  </si>
  <si>
    <t>RG01/560936</t>
  </si>
  <si>
    <t>710GE879-1520</t>
  </si>
  <si>
    <t>RG01/560755</t>
  </si>
  <si>
    <t>B910BH190</t>
  </si>
  <si>
    <t>RG01/560772</t>
  </si>
  <si>
    <t>T627TB190</t>
  </si>
  <si>
    <t>RG01/560774</t>
  </si>
  <si>
    <t>P582EO750</t>
  </si>
  <si>
    <t>RG01/560775</t>
  </si>
  <si>
    <t>A543BC190</t>
  </si>
  <si>
    <t>RG01/560776</t>
  </si>
  <si>
    <t>E935XE150</t>
  </si>
  <si>
    <t>710GE879-1523</t>
  </si>
  <si>
    <t>Y453OO190</t>
  </si>
  <si>
    <t>RG01/561078</t>
  </si>
  <si>
    <t>RG01/560821</t>
  </si>
  <si>
    <t>P583EO750</t>
  </si>
  <si>
    <t>RG01/560822</t>
  </si>
  <si>
    <t>T619TB190</t>
  </si>
  <si>
    <t>RG01/560823</t>
  </si>
  <si>
    <t>P947EO750</t>
  </si>
  <si>
    <t>RG01/560824</t>
  </si>
  <si>
    <t>T049OO190</t>
  </si>
  <si>
    <t>RG01/560825</t>
  </si>
  <si>
    <t>P509EO750</t>
  </si>
  <si>
    <t>RG01/561021</t>
  </si>
  <si>
    <t>RG01/560884</t>
  </si>
  <si>
    <t>X487PK190</t>
  </si>
  <si>
    <t>RG01/560885</t>
  </si>
  <si>
    <t>T795BB190</t>
  </si>
  <si>
    <t>RG01/560886</t>
  </si>
  <si>
    <t>H516KK50</t>
  </si>
  <si>
    <t>RG01/560887</t>
  </si>
  <si>
    <t>H520KK50</t>
  </si>
  <si>
    <t>RG01/560959</t>
  </si>
  <si>
    <t>Y302BC750</t>
  </si>
  <si>
    <t>RG01/560960</t>
  </si>
  <si>
    <t>RG01/560949</t>
  </si>
  <si>
    <t>RG01/560953</t>
  </si>
  <si>
    <t>Original kring KVL 3x2m</t>
  </si>
  <si>
    <t>RG01/560958</t>
  </si>
  <si>
    <t>SHORING</t>
  </si>
  <si>
    <t>E915PP190</t>
  </si>
  <si>
    <t>RG01/561107</t>
  </si>
  <si>
    <t>RG01/560961</t>
  </si>
  <si>
    <t>H012OK190</t>
  </si>
  <si>
    <t>RG01/560962</t>
  </si>
  <si>
    <t>H046OA190</t>
  </si>
  <si>
    <t>RG01/561001</t>
  </si>
  <si>
    <t>P953EO750</t>
  </si>
  <si>
    <t>RG01/560954</t>
  </si>
  <si>
    <t>RG01/561125</t>
  </si>
  <si>
    <t>RG01/561003</t>
  </si>
  <si>
    <t>Y454OO190</t>
  </si>
  <si>
    <t>RG01/561202</t>
  </si>
  <si>
    <t>RG01/561060</t>
  </si>
  <si>
    <t>RG01/561064</t>
  </si>
  <si>
    <t>X824HH190</t>
  </si>
  <si>
    <t>RG01/561285</t>
  </si>
  <si>
    <t>RG01/561121</t>
  </si>
  <si>
    <t>RG01/561156</t>
  </si>
  <si>
    <t>P580EO750</t>
  </si>
  <si>
    <t>RG01/561122</t>
  </si>
  <si>
    <t>RG01/561129</t>
  </si>
  <si>
    <t>Krings KVL-Baseplate</t>
  </si>
  <si>
    <t>RG01/561131</t>
  </si>
  <si>
    <t>KS100 (Corner) 2,5x1,40m</t>
  </si>
  <si>
    <t>KS100 (Corner) 2,5x2,40m</t>
  </si>
  <si>
    <t>RG01/561455</t>
  </si>
  <si>
    <t>RG01/561210</t>
  </si>
  <si>
    <t>C778EY750</t>
  </si>
  <si>
    <t>RG01/561211</t>
  </si>
  <si>
    <t>Y317BC750</t>
  </si>
  <si>
    <t>RG01/561212</t>
  </si>
  <si>
    <t>C265EY750</t>
  </si>
  <si>
    <t>RG01/561256</t>
  </si>
  <si>
    <t>RG01/561257</t>
  </si>
  <si>
    <t>H561OY190</t>
  </si>
  <si>
    <t>RG01/561477</t>
  </si>
  <si>
    <t>RG01/561333</t>
  </si>
  <si>
    <t>Y318BC750</t>
  </si>
  <si>
    <t>RG01/561569</t>
  </si>
  <si>
    <t>RG01/561459</t>
  </si>
  <si>
    <t>Y298BC750</t>
  </si>
  <si>
    <t>RG01/561568</t>
  </si>
  <si>
    <t>RG01/561458</t>
  </si>
  <si>
    <t>RG01/561457</t>
  </si>
  <si>
    <t>AH9205-7</t>
  </si>
  <si>
    <t>RG01/562053</t>
  </si>
  <si>
    <t>RG01/561846</t>
  </si>
  <si>
    <t>K644BE190</t>
  </si>
  <si>
    <t>RG01/562139</t>
  </si>
  <si>
    <t>RG01/562009</t>
  </si>
  <si>
    <t>RG01/562137</t>
  </si>
  <si>
    <t>RG01/561980</t>
  </si>
  <si>
    <t>RG01/562138</t>
  </si>
  <si>
    <t>RG01/561979</t>
  </si>
  <si>
    <t>RG01/563105</t>
  </si>
  <si>
    <t>RG01/563057</t>
  </si>
  <si>
    <t>RG01/563019</t>
  </si>
  <si>
    <t>RG01/563021</t>
  </si>
  <si>
    <t>RG01/563020</t>
  </si>
  <si>
    <t>RG01/563009</t>
  </si>
  <si>
    <t>RG01/563011</t>
  </si>
  <si>
    <t>RG01/563022</t>
  </si>
  <si>
    <t>RG01/563295</t>
  </si>
  <si>
    <t>RG01/563408</t>
  </si>
  <si>
    <t>AO44037</t>
  </si>
  <si>
    <t>RG01/562945</t>
  </si>
  <si>
    <t>RG01/562946</t>
  </si>
  <si>
    <t>may be TRLU7539516</t>
  </si>
  <si>
    <t>May be RG01/563586 RG01/563584 RG01/563583</t>
  </si>
  <si>
    <t>RH01/563379</t>
  </si>
  <si>
    <t>TRLU7539516</t>
  </si>
  <si>
    <t>RG01/563338</t>
  </si>
  <si>
    <t>RG01/563431</t>
  </si>
  <si>
    <t>RG01/563469</t>
  </si>
  <si>
    <t>RG01/563487</t>
  </si>
  <si>
    <t>AK55597</t>
  </si>
  <si>
    <t>RG01/563579</t>
  </si>
  <si>
    <t>RG01/563546</t>
  </si>
  <si>
    <t>RG01/563547</t>
  </si>
  <si>
    <t>AH03857</t>
  </si>
  <si>
    <t>RG01/563580</t>
  </si>
  <si>
    <t>RG01/563549</t>
  </si>
  <si>
    <t>RG01/563642</t>
  </si>
  <si>
    <t>sealing</t>
  </si>
  <si>
    <t>Sapre part</t>
  </si>
  <si>
    <t>belt</t>
  </si>
  <si>
    <t>O-RING 123x5</t>
  </si>
  <si>
    <t>TCLU5766276</t>
  </si>
  <si>
    <t>RG01/563827</t>
  </si>
  <si>
    <t>RG01/563661</t>
  </si>
  <si>
    <t>TCNU8732723</t>
  </si>
  <si>
    <t>RG01/563828</t>
  </si>
  <si>
    <t>AO43967</t>
  </si>
  <si>
    <t>RG01/563657</t>
  </si>
  <si>
    <t>RG01/563664</t>
  </si>
  <si>
    <t>RG01/563723</t>
  </si>
  <si>
    <t>TCLU7736476</t>
  </si>
  <si>
    <t>RG01/563826</t>
  </si>
  <si>
    <t>RG01/563682</t>
  </si>
  <si>
    <t>RG01/563864</t>
  </si>
  <si>
    <t>RG01/563892</t>
  </si>
  <si>
    <t>RG01/563902</t>
  </si>
  <si>
    <t>Wartungssatz</t>
  </si>
  <si>
    <t>RG01/563925</t>
  </si>
  <si>
    <t>RG01/563924</t>
  </si>
  <si>
    <t>Filters</t>
  </si>
  <si>
    <t>RG01/563904</t>
  </si>
  <si>
    <t>RG01/563926</t>
  </si>
  <si>
    <t>RG01/564217</t>
  </si>
  <si>
    <t>RG01/563963</t>
  </si>
  <si>
    <t>RG01/564120</t>
  </si>
  <si>
    <t>RG01/564059</t>
  </si>
  <si>
    <t>RG01/564090</t>
  </si>
  <si>
    <t>RG01/564091</t>
  </si>
  <si>
    <t>FCIU4710119</t>
  </si>
  <si>
    <t>RG01/564092</t>
  </si>
  <si>
    <t>E406AO750</t>
  </si>
  <si>
    <t>RG01/564117</t>
  </si>
  <si>
    <t>52K5154</t>
  </si>
  <si>
    <t>RG01/564118</t>
  </si>
  <si>
    <t>2346-a</t>
  </si>
  <si>
    <t>RG01/564135</t>
  </si>
  <si>
    <t>welding equipment PE</t>
  </si>
  <si>
    <t>Reducer 180-315mm</t>
  </si>
  <si>
    <t>Reducer 90-140mm</t>
  </si>
  <si>
    <t>52K4262</t>
  </si>
  <si>
    <t>RG01/564310</t>
  </si>
  <si>
    <t>RG01/564218</t>
  </si>
  <si>
    <t>52K5070</t>
  </si>
  <si>
    <t>RG01/564311</t>
  </si>
  <si>
    <t>RG01/564244</t>
  </si>
  <si>
    <t>RG01/564263</t>
  </si>
  <si>
    <t>RG01/564137</t>
  </si>
  <si>
    <t>RG01/564093</t>
  </si>
  <si>
    <t>Spare Parts</t>
  </si>
  <si>
    <t>RG01/564200</t>
  </si>
  <si>
    <t>52K4067</t>
  </si>
  <si>
    <t>RG01/564629</t>
  </si>
  <si>
    <t>RG01/564699</t>
  </si>
  <si>
    <t>AK47707</t>
  </si>
  <si>
    <t>AK69667</t>
  </si>
  <si>
    <t>RG01/564463</t>
  </si>
  <si>
    <t>RG01/564462</t>
  </si>
  <si>
    <t>RG01/564759</t>
  </si>
  <si>
    <t>52K5207</t>
  </si>
  <si>
    <t>RG01/564630</t>
  </si>
  <si>
    <t>RG01/564536</t>
  </si>
  <si>
    <t>52K5000</t>
  </si>
  <si>
    <t>RG01/564631</t>
  </si>
  <si>
    <t>RG01/564588</t>
  </si>
  <si>
    <t>RG01/564698</t>
  </si>
  <si>
    <t>RG01/564646</t>
  </si>
  <si>
    <t>RG01/564785</t>
  </si>
  <si>
    <t>RG01/564772</t>
  </si>
  <si>
    <t>RG01/564854</t>
  </si>
  <si>
    <t>RG01/564853</t>
  </si>
  <si>
    <t>RG01/564889</t>
  </si>
  <si>
    <t>VAG EKN Absperklappe DN1000 PN10</t>
  </si>
  <si>
    <t>RG01/564914</t>
  </si>
  <si>
    <t>RG01/564924</t>
  </si>
  <si>
    <t>RG01/564926</t>
  </si>
  <si>
    <t>RG01/564947</t>
  </si>
  <si>
    <t>RG01/564948</t>
  </si>
  <si>
    <t>RG01/564949</t>
  </si>
  <si>
    <t>RG01/565214</t>
  </si>
  <si>
    <t>RG01/565172</t>
  </si>
  <si>
    <t>RG01/565173</t>
  </si>
  <si>
    <t>RG01/565174</t>
  </si>
  <si>
    <t>RG01/565175</t>
  </si>
  <si>
    <t>RG01/565146</t>
  </si>
  <si>
    <t>RG01/565106</t>
  </si>
  <si>
    <t>RG01/565051</t>
  </si>
  <si>
    <t>RG01/565043</t>
  </si>
  <si>
    <t>RG01/564982</t>
  </si>
  <si>
    <t>RG01/564983</t>
  </si>
  <si>
    <t>Korbhandrad 400x20mm</t>
  </si>
  <si>
    <t>RG01/564980</t>
  </si>
  <si>
    <t>RG01/564981</t>
  </si>
  <si>
    <t>Inv_Date</t>
  </si>
  <si>
    <t>Decl_No</t>
  </si>
  <si>
    <t>20150228_C4636</t>
  </si>
  <si>
    <t>Code</t>
  </si>
  <si>
    <t>20150312_C5664</t>
  </si>
  <si>
    <t>Ludwig Pfeiffer</t>
  </si>
  <si>
    <t>From</t>
  </si>
  <si>
    <t>Consignee</t>
  </si>
  <si>
    <t>GZA Ltd.</t>
  </si>
  <si>
    <t>20150314_C5837</t>
  </si>
  <si>
    <t>20160705_C15110</t>
  </si>
  <si>
    <t>AK0781-7</t>
  </si>
  <si>
    <t>15/0223</t>
  </si>
  <si>
    <t>15/0206</t>
  </si>
  <si>
    <t>15/0101</t>
  </si>
  <si>
    <t>15/0222</t>
  </si>
  <si>
    <t>15/0221</t>
  </si>
  <si>
    <t>15/0220</t>
  </si>
  <si>
    <t>15/0197</t>
  </si>
  <si>
    <t>0/0</t>
  </si>
  <si>
    <t>10/0314</t>
  </si>
  <si>
    <t>10/0315</t>
  </si>
  <si>
    <t>10/0316</t>
  </si>
  <si>
    <t>10/0317</t>
  </si>
  <si>
    <t>15/0224</t>
  </si>
  <si>
    <t>15/0225</t>
  </si>
  <si>
    <t>10/0318</t>
  </si>
  <si>
    <t>10/0319</t>
  </si>
  <si>
    <t>10/0320</t>
  </si>
  <si>
    <t>10/0321</t>
  </si>
  <si>
    <t>10/0322</t>
  </si>
  <si>
    <t>10/0323</t>
  </si>
  <si>
    <t>10/0324</t>
  </si>
  <si>
    <t>10/0325</t>
  </si>
  <si>
    <t>10/0326</t>
  </si>
  <si>
    <t>15/0229</t>
  </si>
  <si>
    <t>15/0230</t>
  </si>
  <si>
    <t>15/0231</t>
  </si>
  <si>
    <t>15/0234</t>
  </si>
  <si>
    <t>15/0236</t>
  </si>
  <si>
    <t>15/0233</t>
  </si>
  <si>
    <t>10/0327</t>
  </si>
  <si>
    <t>15/0237</t>
  </si>
  <si>
    <t>10/0328</t>
  </si>
  <si>
    <t>10/0398</t>
  </si>
  <si>
    <t>10/0348</t>
  </si>
  <si>
    <t>10/0329</t>
  </si>
  <si>
    <t>10/0334</t>
  </si>
  <si>
    <t>10/0330</t>
  </si>
  <si>
    <t>10/0331</t>
  </si>
  <si>
    <t>10/0335</t>
  </si>
  <si>
    <t>10/0332</t>
  </si>
  <si>
    <t>15/0232</t>
  </si>
  <si>
    <t>20160706_C15159</t>
  </si>
  <si>
    <t>11/0119</t>
  </si>
  <si>
    <t>11/0125</t>
  </si>
  <si>
    <t>MEDU8710001</t>
  </si>
  <si>
    <t>CLHU8230151</t>
  </si>
  <si>
    <t>20160707_C15177</t>
  </si>
  <si>
    <t>11/0019</t>
  </si>
  <si>
    <t>11/0046</t>
  </si>
  <si>
    <t>15/0052</t>
  </si>
  <si>
    <t>11/0021</t>
  </si>
  <si>
    <t>RG01/565011</t>
  </si>
  <si>
    <t>52K4843</t>
  </si>
  <si>
    <t>Rechnung #</t>
  </si>
  <si>
    <t>10/0337</t>
  </si>
  <si>
    <t>10/0338</t>
  </si>
  <si>
    <t>10/0339</t>
  </si>
  <si>
    <t>10/0132</t>
  </si>
  <si>
    <t>10/0340</t>
  </si>
  <si>
    <t>10/0134</t>
  </si>
  <si>
    <t>10/0341</t>
  </si>
  <si>
    <t>10/0342</t>
  </si>
  <si>
    <t>10/0343</t>
  </si>
  <si>
    <t>10/0136</t>
  </si>
  <si>
    <t>10/0344</t>
  </si>
  <si>
    <t>10/0345</t>
  </si>
  <si>
    <t>10/0346</t>
  </si>
  <si>
    <t>10/0347</t>
  </si>
  <si>
    <t>10/0349</t>
  </si>
  <si>
    <t>10/0350</t>
  </si>
  <si>
    <t>10/0351</t>
  </si>
  <si>
    <t>10/0352</t>
  </si>
  <si>
    <t>10/0122</t>
  </si>
  <si>
    <t>10/0123</t>
  </si>
  <si>
    <t>10/0355</t>
  </si>
  <si>
    <t>10/0357</t>
  </si>
  <si>
    <t>10/0358</t>
  </si>
  <si>
    <t>11/0151</t>
  </si>
  <si>
    <t>10/0359</t>
  </si>
  <si>
    <t>11/0157</t>
  </si>
  <si>
    <t>10/0360</t>
  </si>
  <si>
    <t>10/0361</t>
  </si>
  <si>
    <t>10/0125</t>
  </si>
  <si>
    <t>10/0362</t>
  </si>
  <si>
    <t>10/0363</t>
  </si>
  <si>
    <t>10/0364</t>
  </si>
  <si>
    <t>10/0301</t>
  </si>
  <si>
    <t>10/0365</t>
  </si>
  <si>
    <t>10/0366</t>
  </si>
  <si>
    <t>10/0367</t>
  </si>
  <si>
    <t>10/0298</t>
  </si>
  <si>
    <t>10/0368</t>
  </si>
  <si>
    <t>10/0369</t>
  </si>
  <si>
    <t>10/0370</t>
  </si>
  <si>
    <t>10/0371</t>
  </si>
  <si>
    <t>10/0372</t>
  </si>
  <si>
    <t>10/0373</t>
  </si>
  <si>
    <t>10/0374</t>
  </si>
  <si>
    <t>10/0375</t>
  </si>
  <si>
    <t>10/0377</t>
  </si>
  <si>
    <t>10/0378</t>
  </si>
  <si>
    <t>10/0379</t>
  </si>
  <si>
    <t>10/0273</t>
  </si>
  <si>
    <t>10/0274</t>
  </si>
  <si>
    <t>10/0380</t>
  </si>
  <si>
    <t>10/0381</t>
  </si>
  <si>
    <t>10/0382</t>
  </si>
  <si>
    <t>10/0383</t>
  </si>
  <si>
    <t>10/0384</t>
  </si>
  <si>
    <t>10/0385</t>
  </si>
  <si>
    <t>10/0386</t>
  </si>
  <si>
    <t>10/0387</t>
  </si>
  <si>
    <t>10/0388</t>
  </si>
  <si>
    <t>10/0389</t>
  </si>
  <si>
    <t>10/0279</t>
  </si>
  <si>
    <t>10/0390</t>
  </si>
  <si>
    <t>10/0391</t>
  </si>
  <si>
    <t>10/0286</t>
  </si>
  <si>
    <t>10/0393</t>
  </si>
  <si>
    <t>10/0001</t>
  </si>
  <si>
    <t>10/0290</t>
  </si>
  <si>
    <t>10/0394</t>
  </si>
  <si>
    <t>10/0399</t>
  </si>
  <si>
    <t>10/0397</t>
  </si>
  <si>
    <t>10/0147</t>
  </si>
  <si>
    <t>10/0148</t>
  </si>
  <si>
    <t>10/0400</t>
  </si>
  <si>
    <t>10/0401</t>
  </si>
  <si>
    <t>10/0402</t>
  </si>
  <si>
    <t>10/0403</t>
  </si>
  <si>
    <t>10/0404</t>
  </si>
  <si>
    <t>10/0405</t>
  </si>
  <si>
    <t>10/0406</t>
  </si>
  <si>
    <t>10/0407</t>
  </si>
  <si>
    <t>10/0408</t>
  </si>
  <si>
    <t>10/0410</t>
  </si>
  <si>
    <t>10/0055</t>
  </si>
  <si>
    <t>10/0411</t>
  </si>
  <si>
    <t>10/0289</t>
  </si>
  <si>
    <t>10/0413</t>
  </si>
  <si>
    <t>10/0287</t>
  </si>
  <si>
    <t>10/0414</t>
  </si>
  <si>
    <t>10/0421</t>
  </si>
  <si>
    <t>10/0415</t>
  </si>
  <si>
    <t>10/0422</t>
  </si>
  <si>
    <t>10/0416</t>
  </si>
  <si>
    <t>10/0423</t>
  </si>
  <si>
    <t>10/0417</t>
  </si>
  <si>
    <t>10/0424</t>
  </si>
  <si>
    <t>10/0418</t>
  </si>
  <si>
    <t>10/0425</t>
  </si>
  <si>
    <t>10/0419</t>
  </si>
  <si>
    <t>10/0426</t>
  </si>
  <si>
    <t>10/0420</t>
  </si>
  <si>
    <t>10/0427</t>
  </si>
  <si>
    <t>20160709_C15272</t>
  </si>
  <si>
    <t>15/0126</t>
  </si>
  <si>
    <t>AH5127-7/A2209 B-7</t>
  </si>
  <si>
    <t>AO8412-7/A6483B-7</t>
  </si>
  <si>
    <t>15/0172</t>
  </si>
  <si>
    <t>Strainer similar to DIN1221F / ჭის დამცავი ბადე</t>
  </si>
  <si>
    <t>15/0147</t>
  </si>
  <si>
    <t>20160713_C15447</t>
  </si>
  <si>
    <t>AI23453/A6090A3</t>
  </si>
  <si>
    <t>AE87103/A4972A3</t>
  </si>
  <si>
    <t>AI22043/A6048A3</t>
  </si>
  <si>
    <t>20160718_C15865</t>
  </si>
  <si>
    <t>AM6477-7/A9557A-7</t>
  </si>
  <si>
    <t>AK4769-7/A9558A-7</t>
  </si>
  <si>
    <t>15/0127</t>
  </si>
  <si>
    <t>20160720_C16010</t>
  </si>
  <si>
    <t>CC0160/CCO161/LT746TL</t>
  </si>
  <si>
    <t>11/0118</t>
  </si>
  <si>
    <t>11/0116</t>
  </si>
  <si>
    <t>10/0085</t>
  </si>
  <si>
    <t>10/0086</t>
  </si>
  <si>
    <t>10/0087</t>
  </si>
  <si>
    <t>20160721_C16085</t>
  </si>
  <si>
    <t>52DG516/52K4070</t>
  </si>
  <si>
    <t>15/0053</t>
  </si>
  <si>
    <t>15/0051</t>
  </si>
  <si>
    <t>15/0050</t>
  </si>
  <si>
    <t>XXX</t>
  </si>
  <si>
    <t>20160726_C16444</t>
  </si>
  <si>
    <t>11/0018</t>
  </si>
  <si>
    <t>11/0020</t>
  </si>
  <si>
    <t>AK0783-7/A5682A-7</t>
  </si>
  <si>
    <t>15/0049</t>
  </si>
  <si>
    <t>10/0226</t>
  </si>
  <si>
    <t>AK6964-7/A6688A-7</t>
  </si>
  <si>
    <t>11/0015</t>
  </si>
  <si>
    <t>20160726_C16467</t>
  </si>
  <si>
    <t>FSCU8353810</t>
  </si>
  <si>
    <t>MSCU9104595</t>
  </si>
  <si>
    <t>GSTU8689479</t>
  </si>
  <si>
    <t>MSCU9280465</t>
  </si>
  <si>
    <t>GLDU0771755</t>
  </si>
  <si>
    <t>CAXU4825894</t>
  </si>
  <si>
    <t>MSCU9140910</t>
  </si>
  <si>
    <t>BMOU6130343</t>
  </si>
  <si>
    <t>MEDU7028044</t>
  </si>
  <si>
    <t>11/0016</t>
  </si>
  <si>
    <t>11/0017</t>
  </si>
  <si>
    <t>11/0112</t>
  </si>
  <si>
    <t>11/0113</t>
  </si>
  <si>
    <t>AO8413-7/A6484B-7</t>
  </si>
  <si>
    <t>AH0385-7/A1054B-7</t>
  </si>
  <si>
    <t>20160801_C16836</t>
  </si>
  <si>
    <t>10/0240</t>
  </si>
  <si>
    <t>10/0254</t>
  </si>
  <si>
    <t>10/0170</t>
  </si>
  <si>
    <t>10/0227</t>
  </si>
  <si>
    <t>10/0428</t>
  </si>
  <si>
    <t>10/0230</t>
  </si>
  <si>
    <t>10/0231</t>
  </si>
  <si>
    <t>10/0429</t>
  </si>
  <si>
    <t>20160806_C17269</t>
  </si>
  <si>
    <t>X488RK190/BT182350</t>
  </si>
  <si>
    <t>AH51287/A2210B7</t>
  </si>
  <si>
    <t>SX400 BodenTyp 45 DN/OD160</t>
  </si>
  <si>
    <t>10/0247</t>
  </si>
  <si>
    <t>10/0228</t>
  </si>
  <si>
    <t>10/0239</t>
  </si>
  <si>
    <t>20160809_C17455</t>
  </si>
  <si>
    <t>AK47707/A6538A7</t>
  </si>
  <si>
    <t>AO84147/A6485B7</t>
  </si>
  <si>
    <t>11/0111</t>
  </si>
  <si>
    <t>AK07807/A5678A7</t>
  </si>
  <si>
    <t>15/0089</t>
  </si>
  <si>
    <t>15/0097</t>
  </si>
  <si>
    <t>15/0244</t>
  </si>
  <si>
    <t>15/0088</t>
  </si>
  <si>
    <t>15/0246</t>
  </si>
  <si>
    <t>15/0247</t>
  </si>
  <si>
    <t>15/0205</t>
  </si>
  <si>
    <t>HAND WHEEL SET 300x19 BLACK DN100-150 / თუჯის საჭე</t>
  </si>
  <si>
    <t>15/0090</t>
  </si>
  <si>
    <t>15/0248</t>
  </si>
  <si>
    <t>10/0095</t>
  </si>
  <si>
    <t>GRP COUPLER D1000 / ქურო</t>
  </si>
  <si>
    <t>20160913_C20087</t>
  </si>
  <si>
    <t>20160914_C20162</t>
  </si>
  <si>
    <t>10/0284</t>
  </si>
  <si>
    <t>10/0291</t>
  </si>
  <si>
    <t>10/0281</t>
  </si>
  <si>
    <t>10/0282</t>
  </si>
  <si>
    <t>10/0376</t>
  </si>
  <si>
    <t>11/0107</t>
  </si>
  <si>
    <t>10/0293</t>
  </si>
  <si>
    <t>10/0295</t>
  </si>
  <si>
    <t>10/0294</t>
  </si>
  <si>
    <t>AM64837/A2206B7</t>
  </si>
  <si>
    <t>10/0436</t>
  </si>
  <si>
    <t>10/0156</t>
  </si>
  <si>
    <t>20160915_C20189</t>
  </si>
  <si>
    <t>BMOU6116480</t>
  </si>
  <si>
    <t>MSCU8622310</t>
  </si>
  <si>
    <t>11/0023</t>
  </si>
  <si>
    <t>11/0024</t>
  </si>
  <si>
    <t>11/0059</t>
  </si>
  <si>
    <t>20160924_C20655</t>
  </si>
  <si>
    <t>TGHU9258570</t>
  </si>
  <si>
    <t>15/0252</t>
  </si>
  <si>
    <t>20161004_C21413</t>
  </si>
  <si>
    <t>CCO157/MS156</t>
  </si>
  <si>
    <t>11/0117</t>
  </si>
  <si>
    <t>20161007_C21702</t>
  </si>
  <si>
    <t>BMOU4296593</t>
  </si>
  <si>
    <t>TTNU9530329</t>
  </si>
  <si>
    <t>15/0175</t>
  </si>
  <si>
    <t>20161019_C22543</t>
  </si>
  <si>
    <t>MSCU9679054</t>
  </si>
  <si>
    <t>TGHU7691940</t>
  </si>
  <si>
    <t>206.09.07</t>
  </si>
  <si>
    <t>MSCU8347950</t>
  </si>
  <si>
    <t>MSCU8521254</t>
  </si>
  <si>
    <t>MSCU9492968</t>
  </si>
  <si>
    <t>20161022_C10720</t>
  </si>
  <si>
    <t>AP2521-5/A0298E-5</t>
  </si>
  <si>
    <t>11/0089</t>
  </si>
  <si>
    <t>20161027_C23263</t>
  </si>
  <si>
    <t>MSCU9233801</t>
  </si>
  <si>
    <t>MEDU8297114</t>
  </si>
  <si>
    <t>TCNU7808249</t>
  </si>
  <si>
    <t>TCLU9513912</t>
  </si>
  <si>
    <t>11/0120</t>
  </si>
  <si>
    <t>REDUCER D250/200 / საკანალ. მილის გადამყვანი</t>
  </si>
  <si>
    <t>PIPE DN/OD300 L=5.0 / მილი პლასტმასის (პოლიპროპილენის)</t>
  </si>
  <si>
    <t>COUPLER Key</t>
  </si>
  <si>
    <t>Y CONNECTION 45* DN400/160 / საკანალ. მილის სამკაპი</t>
  </si>
  <si>
    <t>10/0225</t>
  </si>
  <si>
    <t>Y CONNECTION 45* DN315/160 / საკანალ. მილის სამკაპი</t>
  </si>
  <si>
    <t>COUPLER DN315 / საკანალ. მილის ქურო</t>
  </si>
  <si>
    <t>COUPLER DN400 / საკანალ. მილის ქურო</t>
  </si>
  <si>
    <t>10/0224</t>
  </si>
  <si>
    <t>ELBOW 30* DN160 / საკანალ. მილის მუხლი</t>
  </si>
  <si>
    <t>Y CONNECTION 45* DN200/160 / საკანალ. მილის სამკაპი</t>
  </si>
  <si>
    <t>ELBOW 15* DN160 / საკანალ. მილის მუხლი</t>
  </si>
  <si>
    <t>COUPLER DN160 / საკანალ. მილის ქურო</t>
  </si>
  <si>
    <t>COUPLER DN250 / საკანალ. მილის ქურო</t>
  </si>
  <si>
    <t>END CAP DN160 / საკანალ. მილის ხუფი</t>
  </si>
  <si>
    <t>COUPLER DN200 / საკანალ. მილის ქურო</t>
  </si>
  <si>
    <t>Y CONNECTION 45* DN250/160 / საკანალ. მილის სამკაპი</t>
  </si>
  <si>
    <t>AK07817/A5685A7</t>
  </si>
  <si>
    <t xml:space="preserve">MANHOLE COVER B125 (without valve) / ჭის თუჯის სახურავი </t>
  </si>
  <si>
    <t>20161101_C23548</t>
  </si>
  <si>
    <t>20161031_C23451</t>
  </si>
  <si>
    <t>A8024M750/EE374650</t>
  </si>
  <si>
    <t>20161101_C23602</t>
  </si>
  <si>
    <t>AP25595/AO327E5</t>
  </si>
  <si>
    <t>15/0255</t>
  </si>
  <si>
    <t>15/0256</t>
  </si>
  <si>
    <t>AIR VALVE DN150 / საჰაერო ურდული</t>
  </si>
  <si>
    <t>PAKPEN</t>
  </si>
  <si>
    <t>11/0288</t>
  </si>
  <si>
    <t>11/0287</t>
  </si>
  <si>
    <t>11/0283</t>
  </si>
  <si>
    <t>11/0308</t>
  </si>
  <si>
    <t>11/0284</t>
  </si>
  <si>
    <t>11/0282</t>
  </si>
  <si>
    <t>11/0281</t>
  </si>
  <si>
    <t>11/0280</t>
  </si>
  <si>
    <t>11/0279</t>
  </si>
  <si>
    <t>11/0278</t>
  </si>
  <si>
    <t>11/0277</t>
  </si>
  <si>
    <t>STEEL PIPE D1000 SEWER / ფოლადის მილი</t>
  </si>
  <si>
    <t>20161108_C24109</t>
  </si>
  <si>
    <t>GLDU7401583</t>
  </si>
  <si>
    <t>TGHU8672800</t>
  </si>
  <si>
    <t>MSCU9289462</t>
  </si>
  <si>
    <t>CARU9652055</t>
  </si>
  <si>
    <t>PIPE DN/OD400 L=5.0 / საკანალ. მილი პოლიპროპილენის</t>
  </si>
  <si>
    <t>PIPE DN/OD250 L=5.0 / საკანალ. მილი პოლიპროპილენის</t>
  </si>
  <si>
    <t>PIPE DN/OD250 L=3.0 / საკანალ. მილი პოლიპროპილენის</t>
  </si>
  <si>
    <t>Y CONNECTION 45* DN250/250 / საკანალ. მილის სამკაპი</t>
  </si>
  <si>
    <t>20161109_C24189</t>
  </si>
  <si>
    <t>PIPE DN/OD400 L=6.0 / საკანალ. მილი პოლიპროპილენის</t>
  </si>
  <si>
    <t>PIPE DN/OD400 L=1.0 / საკანალ. მილი პოლიპროპილენის</t>
  </si>
  <si>
    <t>PIPE DN/OD400 L=3.0 / საკანალ. მილი პოლიპროპილენის</t>
  </si>
  <si>
    <t>PIPE DN/OD315 L=6.0 / საკანალ. მილი პოლიპროპილენის</t>
  </si>
  <si>
    <t>PIPE DN/OD160 L=5.0 / საკანალ. მილი პოლიპროპილენის</t>
  </si>
  <si>
    <t>PIPE DN/OD250 L=6.0 / საკანალ. მილი პოლიპროპილენის</t>
  </si>
  <si>
    <t>20150319_C6156</t>
  </si>
  <si>
    <t>10/0223</t>
  </si>
  <si>
    <t>ELBOW 45* DN160 / საკანალ. მილის მუხლი</t>
  </si>
  <si>
    <t>10/0248</t>
  </si>
  <si>
    <t>20150319_C6166</t>
  </si>
  <si>
    <t>20150326_C6597</t>
  </si>
  <si>
    <t>20150330_C6831</t>
  </si>
  <si>
    <t>PIPE DN/OD160 L=1.0 / საკანალ. მილი პოლიპროპილენის</t>
  </si>
  <si>
    <t>20150331_C6947</t>
  </si>
  <si>
    <t>11/0022</t>
  </si>
  <si>
    <t>PIPE DN/OD160 L=2.0 / საკანალ. მილი პოლიპროპილენის</t>
  </si>
  <si>
    <t>PIPE DN/OD315 L=3.0  / საკანალ. მილი პოლიპროპილენის</t>
  </si>
  <si>
    <t>20150403_C7143</t>
  </si>
  <si>
    <t>20150408_C7597</t>
  </si>
  <si>
    <t>20150415_C7873</t>
  </si>
  <si>
    <t>PIPE DN/OD250 L=1.0 / საკანალ. მილი პოლიპროპილენის</t>
  </si>
  <si>
    <t>20150420_C8165</t>
  </si>
  <si>
    <t>PIPE DN/OD315 L=1.0 / საკანალ. მილი პოლიპროპილენის</t>
  </si>
  <si>
    <t>Disc.</t>
  </si>
  <si>
    <t>20150423_C8445</t>
  </si>
  <si>
    <t>SX400 BASE TYP G 180* DN160 / საკანალ. ჭის ფუძე</t>
  </si>
  <si>
    <t>SX400 PVC MANHOLE PIPE DN400 L=0.5 / საკანალ. ჭის შიდა მილი</t>
  </si>
  <si>
    <t>SX400 PVC MANHOLE PIPE DN400 L=1.0 / საკანალ. ჭის შიდა მილი</t>
  </si>
  <si>
    <t>20150430_C8919</t>
  </si>
  <si>
    <t>SX400 PVC MANHOLE PIPE DN400 L=0.8 / საკანალ. ჭის შიდა მილი</t>
  </si>
  <si>
    <t>20150505_C9291</t>
  </si>
  <si>
    <t>15/0054</t>
  </si>
  <si>
    <t>20150514_C9940</t>
  </si>
  <si>
    <t>MANHOLE COVER KL.D 400 ECOTOP (with valve) / ჭის თუჯის სახურავი დახ</t>
  </si>
  <si>
    <t>20150530_C11166</t>
  </si>
  <si>
    <t>20150707_69605-0101136</t>
  </si>
  <si>
    <t>20150708_C14037</t>
  </si>
  <si>
    <t>#260, 2015.07.08</t>
  </si>
  <si>
    <t>10/0088</t>
  </si>
  <si>
    <t>20150711_C14282</t>
  </si>
  <si>
    <t>20150714_C14458</t>
  </si>
  <si>
    <t>20150716_C14625</t>
  </si>
  <si>
    <t>20150723_C14932</t>
  </si>
  <si>
    <t>710GE879-561979</t>
  </si>
  <si>
    <t>AK4166-7</t>
  </si>
  <si>
    <t>MANHOLE COVER KL.D 400 ECOTOP (with valve+dirt trap)  / ჭის თუჯის სახურავი</t>
  </si>
  <si>
    <t>710GE879-561980</t>
  </si>
  <si>
    <t>20150723_C14949</t>
  </si>
  <si>
    <t>AK4167-7</t>
  </si>
  <si>
    <t>20150723_С14955</t>
  </si>
  <si>
    <t xml:space="preserve">END CAP DN200 / საკანალ. მილის ხუფი </t>
  </si>
  <si>
    <t>10/0171</t>
  </si>
  <si>
    <t>ELBOW 30* DN200 / საკანალ. მილის მუხლი</t>
  </si>
  <si>
    <t>10/0235</t>
  </si>
  <si>
    <t>SX400 BASE TYP RML 45* DN160 / საკანალ. ჭის ფუძე</t>
  </si>
  <si>
    <t>20150916_C18375</t>
  </si>
  <si>
    <t>RG01/566190</t>
  </si>
  <si>
    <t>RG01/566189</t>
  </si>
  <si>
    <t>RG01/566191</t>
  </si>
  <si>
    <t>RG01/566192</t>
  </si>
  <si>
    <t>RG01/566193</t>
  </si>
  <si>
    <t>RG01/566194</t>
  </si>
  <si>
    <t>RG01/566273</t>
  </si>
  <si>
    <t>RG01/566277</t>
  </si>
  <si>
    <t>RG01/566312</t>
  </si>
  <si>
    <t>RG01/566313</t>
  </si>
  <si>
    <t>RG01/566314</t>
  </si>
  <si>
    <t>RG01/566315</t>
  </si>
  <si>
    <t>RG01/566411</t>
  </si>
  <si>
    <t>RG01/566412</t>
  </si>
  <si>
    <t>RG01/565476</t>
  </si>
  <si>
    <t>RG01/565475</t>
  </si>
  <si>
    <t>RG01/565474</t>
  </si>
  <si>
    <t>RG01/565424</t>
  </si>
  <si>
    <t>RG01/565423</t>
  </si>
  <si>
    <t>Inv_#</t>
  </si>
  <si>
    <t>Inv_Cost</t>
  </si>
  <si>
    <t>RG01/565743</t>
  </si>
  <si>
    <t>RG01/565742</t>
  </si>
  <si>
    <t>RG01/565876</t>
  </si>
  <si>
    <t>RG01/565212</t>
  </si>
  <si>
    <t>RG01/565211</t>
  </si>
  <si>
    <t>RG01/565210</t>
  </si>
  <si>
    <t>20151023_C20814</t>
  </si>
  <si>
    <t>20151103_C21591</t>
  </si>
  <si>
    <t>TGHU6040902</t>
  </si>
  <si>
    <t>MSCU7660297</t>
  </si>
  <si>
    <t>SCZU5667132</t>
  </si>
  <si>
    <t>TEXU9544534</t>
  </si>
  <si>
    <t>TEMU8283540</t>
  </si>
  <si>
    <t>MSCU8373497</t>
  </si>
  <si>
    <t>PIPE DN/OD200 L=1.0 / საკანალ. მილი პოლიპროპილენის</t>
  </si>
  <si>
    <t>Y CONNECTION 45* DN315/200 / საკანალ. მილის სამკაპი</t>
  </si>
  <si>
    <t>10/0233</t>
  </si>
  <si>
    <t>Y CONNECTION 45* DN200/200 / საკანალ. მილის სამკაპი</t>
  </si>
  <si>
    <t>10/0234</t>
  </si>
  <si>
    <t>ELBOW 45* DN200 / საკანალ. მილის მუხლი</t>
  </si>
  <si>
    <t>10/0236</t>
  </si>
  <si>
    <t>PIPE DN/OD200 L=2.0 / საკანალ. მილი პოლიპროპილენის</t>
  </si>
  <si>
    <t>PIPE DN/OD200 L=5.0 / საკანალ. მილი პოლიპროპილენის</t>
  </si>
  <si>
    <t>ELBOW 15* DN200 / საკანალ. მილის მუხლი</t>
  </si>
  <si>
    <t>10/0237</t>
  </si>
  <si>
    <t>20151105_C21742</t>
  </si>
  <si>
    <t>20151109_C21979</t>
  </si>
  <si>
    <t>20151112_C22232</t>
  </si>
  <si>
    <t>20151221_C25772</t>
  </si>
  <si>
    <t>MANHOLE COVER D800 / ჭის თუჯის სახურავი</t>
  </si>
  <si>
    <t>RG01/563519</t>
  </si>
  <si>
    <t xml:space="preserve"> RG01/563590</t>
  </si>
  <si>
    <t xml:space="preserve">AK55567    </t>
  </si>
  <si>
    <t>AK55537</t>
  </si>
  <si>
    <t>20151223_C25994</t>
  </si>
  <si>
    <t>15/0173</t>
  </si>
  <si>
    <t>20151223_C26000</t>
  </si>
  <si>
    <t>09/0067</t>
  </si>
  <si>
    <t>3249.2-3</t>
  </si>
  <si>
    <t>BMOU5633364</t>
  </si>
  <si>
    <t>RG01/563585</t>
  </si>
  <si>
    <t xml:space="preserve">TGHU7894779  </t>
  </si>
  <si>
    <t xml:space="preserve">RG01/563582    </t>
  </si>
  <si>
    <t>RG01/563587</t>
  </si>
  <si>
    <t>CLHU9062601</t>
  </si>
  <si>
    <t>RG01/563425</t>
  </si>
  <si>
    <t>20151225_C26228</t>
  </si>
  <si>
    <t>20151228_C26443</t>
  </si>
  <si>
    <t>3249.1</t>
  </si>
  <si>
    <t>20151228_C26475</t>
  </si>
  <si>
    <t>3249.2</t>
  </si>
  <si>
    <t>AH92007</t>
  </si>
  <si>
    <t>AL39607</t>
  </si>
  <si>
    <t>RG01/563581</t>
  </si>
  <si>
    <t>RG01/563591</t>
  </si>
  <si>
    <t>RG01/563592</t>
  </si>
  <si>
    <t>20151230_C26674</t>
  </si>
  <si>
    <t>CAXU9886721</t>
  </si>
  <si>
    <t>20160104_C34</t>
  </si>
  <si>
    <t>RG01/563586</t>
  </si>
  <si>
    <t>RG01/563584</t>
  </si>
  <si>
    <t>RG01/563583</t>
  </si>
  <si>
    <t>MEDU8284499</t>
  </si>
  <si>
    <t>20160110_C330</t>
  </si>
  <si>
    <t>20160115_C655</t>
  </si>
  <si>
    <t>11/0121</t>
  </si>
  <si>
    <t>11/0122</t>
  </si>
  <si>
    <t>20160121_C1077</t>
  </si>
  <si>
    <t>MEDU8486545</t>
  </si>
  <si>
    <t>RG01/563641</t>
  </si>
  <si>
    <t>TGHU9089167</t>
  </si>
  <si>
    <t>MSCU9459403</t>
  </si>
  <si>
    <t>RG01/563636</t>
  </si>
  <si>
    <t>MEDU8450012</t>
  </si>
  <si>
    <t>20160204_C1837</t>
  </si>
  <si>
    <t>20160222_C3118</t>
  </si>
  <si>
    <t>20160316_C4990</t>
  </si>
  <si>
    <t>GRP COUPLER D1200 / ქურო</t>
  </si>
  <si>
    <t>11/0124</t>
  </si>
  <si>
    <t>20160321_C5402</t>
  </si>
  <si>
    <t>AK07797</t>
  </si>
  <si>
    <t>20160325_C5816</t>
  </si>
  <si>
    <t>FSCU8361605</t>
  </si>
  <si>
    <t>RG01/564006</t>
  </si>
  <si>
    <t>20160330_C6250</t>
  </si>
  <si>
    <t>RG01/564005</t>
  </si>
  <si>
    <t xml:space="preserve">GLDU7444409 </t>
  </si>
  <si>
    <t>FCIU8251260</t>
  </si>
  <si>
    <t>MSCU7660131</t>
  </si>
  <si>
    <t>MSCU4550737</t>
  </si>
  <si>
    <t>MSCU8568312</t>
  </si>
  <si>
    <t>20160405_C6777</t>
  </si>
  <si>
    <t>MSCU9103120</t>
  </si>
  <si>
    <t>RG01/564132</t>
  </si>
  <si>
    <t>TRLU5834410</t>
  </si>
  <si>
    <t>RG01/564133</t>
  </si>
  <si>
    <t>RG01/564134</t>
  </si>
  <si>
    <t>CAIU8423090</t>
  </si>
  <si>
    <t>20160405_C6786</t>
  </si>
  <si>
    <t>20160416_C7812</t>
  </si>
  <si>
    <t>14KN330/14BE828</t>
  </si>
  <si>
    <t>20160419_C8076</t>
  </si>
  <si>
    <t>20160423_C8462</t>
  </si>
  <si>
    <t>RG01/564360</t>
  </si>
  <si>
    <t>RG01/564359</t>
  </si>
  <si>
    <t>20160423_C8471</t>
  </si>
  <si>
    <t>20160426_C8766</t>
  </si>
  <si>
    <t>20160426_C8770</t>
  </si>
  <si>
    <t>20160426_C8793</t>
  </si>
  <si>
    <t>10/0272</t>
  </si>
  <si>
    <t>15/0092</t>
  </si>
  <si>
    <t>15/0087</t>
  </si>
  <si>
    <t>15/0093</t>
  </si>
  <si>
    <t>15/0096</t>
  </si>
  <si>
    <t>15/0098</t>
  </si>
  <si>
    <t>15/0099</t>
  </si>
  <si>
    <t>15/0094</t>
  </si>
  <si>
    <t>15/0095</t>
  </si>
  <si>
    <t>20160506_C9642</t>
  </si>
  <si>
    <t>20160511_C10067</t>
  </si>
  <si>
    <t>10/0275</t>
  </si>
  <si>
    <t>10/0276</t>
  </si>
  <si>
    <t>10/0277</t>
  </si>
  <si>
    <t>10/0278</t>
  </si>
  <si>
    <t>10/0280</t>
  </si>
  <si>
    <t>10/0288</t>
  </si>
  <si>
    <t>10/0292</t>
  </si>
  <si>
    <t>10/0296</t>
  </si>
  <si>
    <t>10/0300</t>
  </si>
  <si>
    <t>10/0302</t>
  </si>
  <si>
    <t>10/0304</t>
  </si>
  <si>
    <t>10/0305</t>
  </si>
  <si>
    <t>10/0306</t>
  </si>
  <si>
    <t>08K7075</t>
  </si>
  <si>
    <t>20160517_C10628</t>
  </si>
  <si>
    <t xml:space="preserve">RG01/564555  </t>
  </si>
  <si>
    <t>RG01/564556</t>
  </si>
  <si>
    <t>PENSTOCK B500 / საკანალიზაციო ჭის ჩამკეტი + შტოკი</t>
  </si>
  <si>
    <t>PENSTOCK B200 / საკანალიზაციო ჭის ჩამკეტი + შტოკი</t>
  </si>
  <si>
    <t>PENSTOCK B300 / საკანალიზაციო ჭის ჩამკეტი + შტოკი</t>
  </si>
  <si>
    <t>PENSTOCK B400 / საკანალიზაციო ჭის ჩამკეტი + შტოკი</t>
  </si>
  <si>
    <t>15/0199</t>
  </si>
  <si>
    <t>15/0200</t>
  </si>
  <si>
    <t>15/0201</t>
  </si>
  <si>
    <t>15/0202</t>
  </si>
  <si>
    <t>15/0204</t>
  </si>
  <si>
    <t>20160518_C10801</t>
  </si>
  <si>
    <t>15/0207</t>
  </si>
  <si>
    <t>15/0208</t>
  </si>
  <si>
    <t>15/0209</t>
  </si>
  <si>
    <t>RG01/563876</t>
  </si>
  <si>
    <t>20160518_C10803</t>
  </si>
  <si>
    <t>20160525_C11537</t>
  </si>
  <si>
    <t>AH51277</t>
  </si>
  <si>
    <t>20160601_C12108</t>
  </si>
  <si>
    <t>20160606_C12538</t>
  </si>
  <si>
    <t>11/0285</t>
  </si>
  <si>
    <t>08K7107</t>
  </si>
  <si>
    <t>11/0286</t>
  </si>
  <si>
    <t>20160610_C12992</t>
  </si>
  <si>
    <t>20160610_C12993</t>
  </si>
  <si>
    <t>20160624_C14153</t>
  </si>
  <si>
    <t>TCLU5308036</t>
  </si>
  <si>
    <t>PIPE DN/OD315 L=5.0 / საკანალ. მილი პოლიპროპილენის</t>
  </si>
  <si>
    <t>RG01/564779</t>
  </si>
  <si>
    <t>20160701_C14745</t>
  </si>
  <si>
    <t>10/0313</t>
  </si>
  <si>
    <t>52K4913</t>
  </si>
  <si>
    <t>RG01/565085</t>
  </si>
  <si>
    <t>AIR VALVE DN80 PN16 FLANGE (CF8) FLOWJET PE AUTOMATIC  / საჰაერო ურდული</t>
  </si>
  <si>
    <t>15/0144</t>
  </si>
  <si>
    <t xml:space="preserve">COSMO STEP B300 / საკანალ. ჭის საფეხური </t>
  </si>
  <si>
    <t xml:space="preserve">GATE VALVE DN1000 / დაბალი წნევის ურდული </t>
  </si>
  <si>
    <t>GRP D1000 L=6.0 / მილი</t>
  </si>
  <si>
    <t>GRP D1200 L=6.0 / მილი</t>
  </si>
  <si>
    <t>GRP D500 L=6.0 / მილი</t>
  </si>
  <si>
    <t>GRP D800 L=6.0 / მილი</t>
  </si>
  <si>
    <t>GRP მილის სარემონტო ქურო D1000</t>
  </si>
  <si>
    <t>15/0219</t>
  </si>
  <si>
    <t>PENSTOCK B600 / საკანალიზაციო ჭის ჩამკეტი + შტოკი</t>
  </si>
  <si>
    <t>15/0218</t>
  </si>
  <si>
    <t>PENSTOCK B800 / საკანალიზაციო ჭის ჩამკეტი + შტოკი</t>
  </si>
  <si>
    <t>SEALING / საკანალ. მილის რეზინის შუასადები</t>
  </si>
  <si>
    <t>STEEL PIPE D250 SEWER / ფოლადის მილი</t>
  </si>
  <si>
    <t>11/0123</t>
  </si>
  <si>
    <t>STEEL PIPE D300 SEWER / ფოლადის მილი</t>
  </si>
  <si>
    <t>STEEL PIPE D600 SEWER / ფოლადის მილი</t>
  </si>
  <si>
    <t>SX400 BASE TYP G DN200 / საკანალ. ჭის ფუძე</t>
  </si>
  <si>
    <t>SX400 TELESCOPIC COVER B125 (W/O VALVE) / საკანალ. ჭის ტელესკოპ. საფარი</t>
  </si>
  <si>
    <t>10/0185</t>
  </si>
  <si>
    <t>რეზინის შუასადები TSB 11*35 1000/1200</t>
  </si>
  <si>
    <t>Quantity</t>
  </si>
  <si>
    <t>Average Price ExW</t>
  </si>
  <si>
    <t>Average CNF Price</t>
  </si>
  <si>
    <t>Measure</t>
  </si>
  <si>
    <t>Name</t>
  </si>
  <si>
    <t>RG01/565107</t>
  </si>
  <si>
    <t>TR Share</t>
  </si>
  <si>
    <t>Ttl Cost ExW</t>
  </si>
  <si>
    <t>Ttl Cost CNF</t>
  </si>
  <si>
    <t>m</t>
  </si>
  <si>
    <t>GRP COUPLER D500 / ქურო</t>
  </si>
  <si>
    <t>GRP COUPLER D800 / ქურო</t>
  </si>
  <si>
    <t>ELBOW 45* DN250 / საკანალ. მილის მუხლი</t>
  </si>
  <si>
    <t>RG01/565110</t>
  </si>
  <si>
    <t>RG01/565109</t>
  </si>
  <si>
    <t>RG01/565108</t>
  </si>
  <si>
    <t>RG01/565111</t>
  </si>
  <si>
    <t>RG01/565112</t>
  </si>
  <si>
    <t>RG01/565280</t>
  </si>
  <si>
    <t>20161121_C25129</t>
  </si>
  <si>
    <t>MEDU8180581</t>
  </si>
  <si>
    <t>RG01/566495</t>
  </si>
  <si>
    <t>Stock_Ref</t>
  </si>
  <si>
    <t>Projected</t>
  </si>
  <si>
    <t>Received</t>
  </si>
  <si>
    <t>PE</t>
  </si>
  <si>
    <t>pipes</t>
  </si>
  <si>
    <t>HC Valves</t>
  </si>
  <si>
    <t>Spindel for HC</t>
  </si>
  <si>
    <t>HC Valve caps</t>
  </si>
  <si>
    <t>Saddle</t>
  </si>
  <si>
    <t>40/32</t>
  </si>
  <si>
    <t>50/32</t>
  </si>
  <si>
    <t>63/32</t>
  </si>
  <si>
    <t>63/40</t>
  </si>
  <si>
    <t>75/32</t>
  </si>
  <si>
    <t>75/50</t>
  </si>
  <si>
    <t>10/0072</t>
  </si>
  <si>
    <t>90/32</t>
  </si>
  <si>
    <t>90/40</t>
  </si>
  <si>
    <t>90/50</t>
  </si>
  <si>
    <t>110/32</t>
  </si>
  <si>
    <t>110/40</t>
  </si>
  <si>
    <t>10/0133</t>
  </si>
  <si>
    <t>110/50</t>
  </si>
  <si>
    <t>11/0103</t>
  </si>
  <si>
    <t>110/63</t>
  </si>
  <si>
    <t>110/75</t>
  </si>
  <si>
    <t>125/32</t>
  </si>
  <si>
    <t>125/63</t>
  </si>
  <si>
    <t>125/75</t>
  </si>
  <si>
    <t>160/32</t>
  </si>
  <si>
    <t>160/40</t>
  </si>
  <si>
    <t>11/0104</t>
  </si>
  <si>
    <t>160/50</t>
  </si>
  <si>
    <t>160/63</t>
  </si>
  <si>
    <t>160/75</t>
  </si>
  <si>
    <t>160/110</t>
  </si>
  <si>
    <t>10/0039</t>
  </si>
  <si>
    <t>180/32</t>
  </si>
  <si>
    <t>225/32</t>
  </si>
  <si>
    <t>225/63</t>
  </si>
  <si>
    <t>225/75</t>
  </si>
  <si>
    <t>225/90</t>
  </si>
  <si>
    <t>335/75</t>
  </si>
  <si>
    <t>Hydrants</t>
  </si>
  <si>
    <t>Hydrant caps</t>
  </si>
  <si>
    <t>el. F. Coupling</t>
  </si>
  <si>
    <t>el. F. TEE</t>
  </si>
  <si>
    <t>63/63</t>
  </si>
  <si>
    <t>75/75</t>
  </si>
  <si>
    <t>90/75</t>
  </si>
  <si>
    <t>110/90</t>
  </si>
  <si>
    <t>110/110</t>
  </si>
  <si>
    <t>125/110</t>
  </si>
  <si>
    <t>125/125</t>
  </si>
  <si>
    <t>160/90</t>
  </si>
  <si>
    <t>el. F. Elbow 30°</t>
  </si>
  <si>
    <t>el. F. Elbow 90°</t>
  </si>
  <si>
    <t>el. F. End Cap</t>
  </si>
  <si>
    <t>butt welding Elbow 30°</t>
  </si>
  <si>
    <t>butt welding Elbow 45°</t>
  </si>
  <si>
    <t>butt welding Elbow 90°</t>
  </si>
  <si>
    <t>Butt welding TEE</t>
  </si>
  <si>
    <t>125/90</t>
  </si>
  <si>
    <t>160/160</t>
  </si>
  <si>
    <t>180/90</t>
  </si>
  <si>
    <t>225/50</t>
  </si>
  <si>
    <t>225/110</t>
  </si>
  <si>
    <t>225/160</t>
  </si>
  <si>
    <t>225/225</t>
  </si>
  <si>
    <t>250/90</t>
  </si>
  <si>
    <t>355/90</t>
  </si>
  <si>
    <t>355/110</t>
  </si>
  <si>
    <t>355/125</t>
  </si>
  <si>
    <t>355/160</t>
  </si>
  <si>
    <t>355/225</t>
  </si>
  <si>
    <t>355/355</t>
  </si>
  <si>
    <t>400/90</t>
  </si>
  <si>
    <t>400/110</t>
  </si>
  <si>
    <t>Cross TEE</t>
  </si>
  <si>
    <t>PE Reducer</t>
  </si>
  <si>
    <t>50/40</t>
  </si>
  <si>
    <t>75/63</t>
  </si>
  <si>
    <t>90/63</t>
  </si>
  <si>
    <t>160/125</t>
  </si>
  <si>
    <t>250/225</t>
  </si>
  <si>
    <t>250/200</t>
  </si>
  <si>
    <t>355/200</t>
  </si>
  <si>
    <t>355/315</t>
  </si>
  <si>
    <t>Cast Iron</t>
  </si>
  <si>
    <t>Gate Valves</t>
  </si>
  <si>
    <t>250 short</t>
  </si>
  <si>
    <t>Road caps of Gate Valves</t>
  </si>
  <si>
    <t>Non return Valves</t>
  </si>
  <si>
    <t>Float Valves</t>
  </si>
  <si>
    <t>Flap Valves</t>
  </si>
  <si>
    <t>Butterfly Valve</t>
  </si>
  <si>
    <t>Disc Valve</t>
  </si>
  <si>
    <t>Knife Valve</t>
  </si>
  <si>
    <t>Air Valves</t>
  </si>
  <si>
    <t>CI Cross TEE</t>
  </si>
  <si>
    <t>100/100</t>
  </si>
  <si>
    <t>125/80</t>
  </si>
  <si>
    <t>150/100</t>
  </si>
  <si>
    <t>200/150</t>
  </si>
  <si>
    <t>300/200</t>
  </si>
  <si>
    <t>350/100</t>
  </si>
  <si>
    <t>350/150</t>
  </si>
  <si>
    <t>CI TEE</t>
  </si>
  <si>
    <t>100/65</t>
  </si>
  <si>
    <t>150/65</t>
  </si>
  <si>
    <t>150/150</t>
  </si>
  <si>
    <t>200/65</t>
  </si>
  <si>
    <t>200/100</t>
  </si>
  <si>
    <t>200/200</t>
  </si>
  <si>
    <t>250/250</t>
  </si>
  <si>
    <t>250/150</t>
  </si>
  <si>
    <t>350/200</t>
  </si>
  <si>
    <t>350/350</t>
  </si>
  <si>
    <t>400/400</t>
  </si>
  <si>
    <t>CI Reducer</t>
  </si>
  <si>
    <t>150/60</t>
  </si>
  <si>
    <t>150/80</t>
  </si>
  <si>
    <t>250/100</t>
  </si>
  <si>
    <t>350/250</t>
  </si>
  <si>
    <t>350/300</t>
  </si>
  <si>
    <t>400/200</t>
  </si>
  <si>
    <t>400/350</t>
  </si>
  <si>
    <t>Dismantling Joint</t>
  </si>
  <si>
    <t>Flange Adapter</t>
  </si>
  <si>
    <t>Steel</t>
  </si>
  <si>
    <t>Flanges</t>
  </si>
  <si>
    <t>blind flange</t>
  </si>
  <si>
    <t>Pumps PS 1</t>
  </si>
  <si>
    <t>Pumps PS 2</t>
  </si>
  <si>
    <t>Drainage Pumps</t>
  </si>
  <si>
    <t>Borehole Pumps</t>
  </si>
  <si>
    <t>GRP pipes</t>
  </si>
  <si>
    <t>GRP 600</t>
  </si>
  <si>
    <t>Adapter</t>
  </si>
  <si>
    <t>Wheel</t>
  </si>
  <si>
    <t>Spiral welded steel pipe 813X7,1</t>
  </si>
  <si>
    <t>15/0211</t>
  </si>
  <si>
    <t>10/0120</t>
  </si>
  <si>
    <t>10/0157</t>
  </si>
  <si>
    <t>10/0131</t>
  </si>
  <si>
    <t>10/0121</t>
  </si>
  <si>
    <t>10/0026</t>
  </si>
  <si>
    <t>10/0027</t>
  </si>
  <si>
    <t>10/0430</t>
  </si>
  <si>
    <t>10/0431</t>
  </si>
  <si>
    <t>10/0432</t>
  </si>
  <si>
    <t>10/0052</t>
  </si>
  <si>
    <t>20161129_C25874</t>
  </si>
  <si>
    <t>MEDU8697363</t>
  </si>
  <si>
    <t>CARU9764420</t>
  </si>
  <si>
    <t>MSCU7231353</t>
  </si>
  <si>
    <t>TRLU5518638</t>
  </si>
  <si>
    <t>10/0395</t>
  </si>
  <si>
    <t>10/0396</t>
  </si>
  <si>
    <t>10/0151</t>
  </si>
  <si>
    <t>10/0155</t>
  </si>
  <si>
    <t>350/160</t>
  </si>
  <si>
    <t>10/0139</t>
  </si>
  <si>
    <t>11/0153</t>
  </si>
  <si>
    <t>11/0106</t>
  </si>
  <si>
    <t>10/0107</t>
  </si>
  <si>
    <t>10/0028</t>
  </si>
  <si>
    <t>10/0029</t>
  </si>
  <si>
    <t>11/0188</t>
  </si>
  <si>
    <t>11/0191</t>
  </si>
  <si>
    <t>10/0042</t>
  </si>
  <si>
    <t>10/0043</t>
  </si>
  <si>
    <t>10/0044</t>
  </si>
  <si>
    <t>10/0045</t>
  </si>
  <si>
    <t>10/0048</t>
  </si>
  <si>
    <t>10/0049</t>
  </si>
  <si>
    <t>10/0050</t>
  </si>
  <si>
    <t>CnF Cost</t>
  </si>
  <si>
    <t>CnF Price</t>
  </si>
  <si>
    <t>BT611TB;BM017MB;BM014MB;CCO162;CCO161</t>
  </si>
  <si>
    <t>CCO162;BT611TB;BM017MB</t>
  </si>
  <si>
    <t>GGO437;CCO149;CCO157</t>
  </si>
  <si>
    <t>BM014MB;CCO158;CCO149;CCO157;CCO160</t>
  </si>
  <si>
    <t>CCO144/CCO156/GGO437</t>
  </si>
  <si>
    <t>BT611TB;CCO162;CCO157</t>
  </si>
  <si>
    <t>CCO162;+</t>
  </si>
  <si>
    <t>GGO437;BM017MB;CCO156;CCO158;CCO161</t>
  </si>
  <si>
    <t>BLF1000</t>
  </si>
  <si>
    <t>BLF200</t>
  </si>
  <si>
    <t>BLF600</t>
  </si>
  <si>
    <t>FL800</t>
  </si>
  <si>
    <t>BLF400</t>
  </si>
  <si>
    <t>BLF500</t>
  </si>
  <si>
    <t>BLF150</t>
  </si>
  <si>
    <t>BLF100</t>
  </si>
  <si>
    <t>BLF300</t>
  </si>
  <si>
    <t>BLF800</t>
  </si>
  <si>
    <t>FL1000</t>
  </si>
  <si>
    <t>11/0187</t>
  </si>
  <si>
    <t>11/0189</t>
  </si>
  <si>
    <t>11/0190</t>
  </si>
  <si>
    <t>15/0226</t>
  </si>
  <si>
    <t>Average CnF Price</t>
  </si>
  <si>
    <t>Ttl Cost CnF</t>
  </si>
  <si>
    <t>10/0035</t>
  </si>
  <si>
    <t>20160907_C19521</t>
  </si>
  <si>
    <t>RefNo</t>
  </si>
  <si>
    <t>20161222_C27954</t>
  </si>
  <si>
    <t>Curr Rate</t>
  </si>
  <si>
    <t>20170104_C80</t>
  </si>
  <si>
    <t>20161229_C28699</t>
  </si>
  <si>
    <t>MSCU7283552</t>
  </si>
  <si>
    <t>RG01/566748</t>
  </si>
  <si>
    <t>GLDU7701934</t>
  </si>
  <si>
    <t>BMOU4588023</t>
  </si>
  <si>
    <t>TGHU9550751</t>
  </si>
  <si>
    <t>MEDU8978421</t>
  </si>
  <si>
    <t>MEDU8000550</t>
  </si>
  <si>
    <t>CRXU9780349</t>
  </si>
  <si>
    <t>MEDU8920651</t>
  </si>
  <si>
    <t>MEDU7297207</t>
  </si>
  <si>
    <t>RG01/566871</t>
  </si>
  <si>
    <t>RG01/566872</t>
  </si>
  <si>
    <t>RG01/566873</t>
  </si>
  <si>
    <t>RG01/566874</t>
  </si>
  <si>
    <t>20170117_C801</t>
  </si>
  <si>
    <t>MSCU9529202</t>
  </si>
  <si>
    <t>TGHU9564903</t>
  </si>
  <si>
    <t>TEMU8323432</t>
  </si>
  <si>
    <t>MEDU8665432</t>
  </si>
  <si>
    <t>LCRU4901463</t>
  </si>
  <si>
    <t>RG01/566941</t>
  </si>
  <si>
    <t>RG01/566939</t>
  </si>
  <si>
    <t>RG01/566940</t>
  </si>
  <si>
    <t>RG01/566943</t>
  </si>
  <si>
    <t>RG01/566944</t>
  </si>
  <si>
    <t>MSCU7231420</t>
  </si>
  <si>
    <t>TCNU8918507</t>
  </si>
  <si>
    <t>MEDU8488276</t>
  </si>
  <si>
    <t>10/0449</t>
  </si>
  <si>
    <t>10/0450</t>
  </si>
  <si>
    <t>10/0454</t>
  </si>
  <si>
    <t>10/0457</t>
  </si>
  <si>
    <t>RG01/566977</t>
  </si>
  <si>
    <t>RG01/566978</t>
  </si>
  <si>
    <t>RG01/566980</t>
  </si>
  <si>
    <t>RG01/566979</t>
  </si>
  <si>
    <t>FSCU8839931</t>
  </si>
  <si>
    <t>MEDU8985858</t>
  </si>
  <si>
    <t>MSCU7651680</t>
  </si>
  <si>
    <t>MSCU9263956</t>
  </si>
  <si>
    <t>MSCU9880330</t>
  </si>
  <si>
    <t>RG01/567001</t>
  </si>
  <si>
    <t>RG01/567000</t>
  </si>
  <si>
    <t>RG01/566999</t>
  </si>
  <si>
    <t>RG01/567010</t>
  </si>
  <si>
    <t>RG01/567011</t>
  </si>
  <si>
    <t>RG01/565053</t>
  </si>
  <si>
    <t>Ttl Imp. Quant.</t>
  </si>
  <si>
    <t>20170227_C3446</t>
  </si>
  <si>
    <t>20170203_C1898</t>
  </si>
  <si>
    <t>AP26375/A0395E5</t>
  </si>
  <si>
    <t>10/0159</t>
  </si>
  <si>
    <t>10/0460</t>
  </si>
  <si>
    <t>10/0461</t>
  </si>
  <si>
    <t>10/0462</t>
  </si>
  <si>
    <t>20170315_C4748</t>
  </si>
  <si>
    <t>Sales Price</t>
  </si>
  <si>
    <t>MAKAROGLU</t>
  </si>
  <si>
    <t>MGT</t>
  </si>
  <si>
    <t>MGT#240, 20160913</t>
  </si>
  <si>
    <t>MGT#278, 20161003</t>
  </si>
  <si>
    <t>MGT#330, 20161109</t>
  </si>
  <si>
    <t>20170421_C7914</t>
  </si>
  <si>
    <t>MGT#20.04-1, 20170420</t>
  </si>
  <si>
    <t>20170508_C9321</t>
  </si>
  <si>
    <t>20170510_C9521</t>
  </si>
  <si>
    <t>MGT#10.05-1, 2017.05.10</t>
  </si>
  <si>
    <t>20170524_C42671</t>
  </si>
  <si>
    <t>20170531_C11501</t>
  </si>
  <si>
    <t>MGT#31.05-1, 2017.05.31</t>
  </si>
  <si>
    <t>20170616_C13021</t>
  </si>
  <si>
    <t>20170621_C13517</t>
  </si>
  <si>
    <t>MGT#21.06-1</t>
  </si>
  <si>
    <t>20170624_C13838</t>
  </si>
  <si>
    <t>2342-A</t>
  </si>
  <si>
    <t>RG01/563593</t>
  </si>
  <si>
    <t>RG01/565113</t>
  </si>
  <si>
    <t>RG01/565114</t>
  </si>
  <si>
    <t>RG01/565473</t>
  </si>
  <si>
    <t>RG01/566609</t>
  </si>
  <si>
    <t>RG01/566677</t>
  </si>
  <si>
    <t>RG01/566679</t>
  </si>
  <si>
    <t>RG01/566678</t>
  </si>
  <si>
    <t>RG01/566689</t>
  </si>
  <si>
    <t>RG01/566690</t>
  </si>
  <si>
    <t>RG01/566691</t>
  </si>
  <si>
    <t>RG01/566339</t>
  </si>
  <si>
    <t>RG01/566342</t>
  </si>
  <si>
    <t>RG01/563423-26</t>
  </si>
  <si>
    <t>RG01/563506-7</t>
  </si>
  <si>
    <t>RG01/563497-8</t>
  </si>
  <si>
    <t>RG01/563665-7</t>
  </si>
  <si>
    <t>RG01/563662-3</t>
  </si>
  <si>
    <t>RG01/563683-4</t>
  </si>
  <si>
    <t>RG01/563860-1</t>
  </si>
  <si>
    <t>RG01/563904-5</t>
  </si>
  <si>
    <t>RG01/563920-1</t>
  </si>
  <si>
    <t>RG01/563961-2</t>
  </si>
  <si>
    <t>RG01/567376</t>
  </si>
  <si>
    <t>Fin_Rep</t>
  </si>
  <si>
    <t>3621-2</t>
  </si>
  <si>
    <t>Decl_Invoice #</t>
  </si>
  <si>
    <t>Car/Container no</t>
  </si>
  <si>
    <t>Decl_Date&amp;No</t>
  </si>
  <si>
    <t>15/0285</t>
  </si>
  <si>
    <t>15/0284</t>
  </si>
  <si>
    <t>10/0484</t>
  </si>
  <si>
    <t>10/0486</t>
  </si>
  <si>
    <t>10/0488</t>
  </si>
  <si>
    <t>10/0490</t>
  </si>
  <si>
    <t>10/0491</t>
  </si>
  <si>
    <t>10/0492</t>
  </si>
  <si>
    <t>10/0053</t>
  </si>
  <si>
    <t>15/0296</t>
  </si>
  <si>
    <t>10/0505</t>
  </si>
  <si>
    <t>10/0506</t>
  </si>
  <si>
    <t>10/0508</t>
  </si>
  <si>
    <t>10/0507</t>
  </si>
  <si>
    <t>11/0339</t>
  </si>
  <si>
    <t>11/0338</t>
  </si>
  <si>
    <t>10/0550</t>
  </si>
  <si>
    <t>10/0551</t>
  </si>
  <si>
    <t>10/0553</t>
  </si>
  <si>
    <t>15/0333</t>
  </si>
  <si>
    <t>15/0332</t>
  </si>
  <si>
    <t>10/0625</t>
  </si>
  <si>
    <t>SXP2018000000703</t>
  </si>
  <si>
    <t>SXP2019000000002</t>
  </si>
  <si>
    <t>SXP2019000000003</t>
  </si>
  <si>
    <t>SXP2019000000004</t>
  </si>
  <si>
    <t>SXP2019000000005</t>
  </si>
  <si>
    <t>SXP2018000000702</t>
  </si>
  <si>
    <t>15/0064</t>
  </si>
  <si>
    <t>SXP2019000000561</t>
  </si>
  <si>
    <t>SXP2019000000606</t>
  </si>
  <si>
    <t>GRP Pipe w/coupler DN500</t>
  </si>
  <si>
    <t>GRP Pipe w/coupler DN600</t>
  </si>
  <si>
    <t>GRP Coupler DN500</t>
  </si>
  <si>
    <t>GRP Coupler DN600</t>
  </si>
  <si>
    <t>SXP2019000000607</t>
  </si>
  <si>
    <t>SXP2019000000608</t>
  </si>
  <si>
    <t>15/0364</t>
  </si>
  <si>
    <t>15/0363</t>
  </si>
  <si>
    <t>11/0387</t>
  </si>
  <si>
    <t>10/0653</t>
  </si>
  <si>
    <t>A</t>
  </si>
  <si>
    <t>Ǿ 406, 4*6,3 მმ ლითონის მუხლი EP 11,5 GRD-B</t>
  </si>
  <si>
    <t>ცალი</t>
  </si>
  <si>
    <t>Ǿ 406, 4*6,3 მმ ლითონის მუხლი EP 22,5 GRD-B</t>
  </si>
  <si>
    <t>Ǿ 406, 4*6,3მმ ლითონის მუხლი EP 90 GRD-B</t>
  </si>
  <si>
    <t>ადაპტორი  140მმ</t>
  </si>
  <si>
    <t>ადაპტორი  D125</t>
  </si>
  <si>
    <t>ადაპტორი  D200</t>
  </si>
  <si>
    <t>ადაპტორი  D225</t>
  </si>
  <si>
    <t>ადაპტორი  D355</t>
  </si>
  <si>
    <t>ადაპტორი  D50</t>
  </si>
  <si>
    <t>ადაპტორი  D90</t>
  </si>
  <si>
    <t>თუჯის გადამყვანი  100/50</t>
  </si>
  <si>
    <t>თუჯის ლუქი ბ-125</t>
  </si>
  <si>
    <t>კანალიზაციის ჭის ფილტრი</t>
  </si>
  <si>
    <t>ლითონის სპირალური მილი   D 457</t>
  </si>
  <si>
    <t>მეტრი</t>
  </si>
  <si>
    <t>მეტალის ფლიანეცი  D 200</t>
  </si>
  <si>
    <t>მეტალის ფლიანეცი  D 300</t>
  </si>
  <si>
    <t>მეტალის ფლიანეცი  D 355</t>
  </si>
  <si>
    <t>მეტალის ფლიანეცი  D500</t>
  </si>
  <si>
    <t>მეტალის ფლიანეცი  D600</t>
  </si>
  <si>
    <t>მილი პლასტმასის (პოლიპროპილენის) 160მმ (1მ)</t>
  </si>
  <si>
    <t>მილი პლასტმასის (პოლიპროპილენის) 160მმ (5მ)</t>
  </si>
  <si>
    <t>მილი პლასტმასის (პოლიპროპილენის) 200 მმ (1მ)</t>
  </si>
  <si>
    <t>მილი პლასტმასის (პოლიპროპილენის) 200 მმ (5მ)</t>
  </si>
  <si>
    <t>მილი პლასტმასის (პოლიპროპილენის) 250 მმ (5მ)</t>
  </si>
  <si>
    <t>მილი პლასტმასის (პოლიპროპილენის) 250მმ (1მ)</t>
  </si>
  <si>
    <t>მილი პლასტმასის (პოლიპროპილენის) 250მმ (3მ)</t>
  </si>
  <si>
    <t>მილი პლასტმასის (პოლიპროპილენის) 250მმ (6მ)</t>
  </si>
  <si>
    <t>11/0383</t>
  </si>
  <si>
    <t>მილი პლასტმასის (პოლიპროპილენის) 315 მმ (1მ)</t>
  </si>
  <si>
    <t>მილი პლასტმასის (პოლიპროპილენის) 315მმ (3მ)</t>
  </si>
  <si>
    <t>მილი პლასტმასის (პოლიპროპილენის) 315მმ (6მ)</t>
  </si>
  <si>
    <t>მილი პლასტმასის (პოლიპროპილენის) 400მმ (1მ)</t>
  </si>
  <si>
    <t>მილი პლასტმასის (პოლიპროპილენის) 400მმ (3მ)</t>
  </si>
  <si>
    <t>მილი პლასტმასის (პოლიპროპილენის) 400მმ (6მ)</t>
  </si>
  <si>
    <t>მილტუჩა ადაპტორი დ110 16</t>
  </si>
  <si>
    <t>15/0316</t>
  </si>
  <si>
    <t>მიწისქვეშა ჰიდრანტი</t>
  </si>
  <si>
    <t>მიწისქვეშა ჰიდრანტის ფეხი</t>
  </si>
  <si>
    <t>მუხლი 160*45</t>
  </si>
  <si>
    <t>მწ.მილის მუხლი  D 160  15 გრ</t>
  </si>
  <si>
    <t>მწ.მილის მუხლი  D 160  30 გრ</t>
  </si>
  <si>
    <t>მწვ.მილის ქურო   D160</t>
  </si>
  <si>
    <t>მწვ.მილის ქურო   D315</t>
  </si>
  <si>
    <t>მწვ.მილის ქურო   D400</t>
  </si>
  <si>
    <t>10/0238</t>
  </si>
  <si>
    <t>მწვ.მილის ქურო 200მმ</t>
  </si>
  <si>
    <t>პოლიეთილენის საკანალიზაციო ჭის ფუძე  D160 TYP G</t>
  </si>
  <si>
    <t>პოლიეთილენის საკანალიზაციო ჭის ფუძე  D200</t>
  </si>
  <si>
    <t>პოლიეთილენის საკანალიზაციო ჭის შიდა მილი  D400  0.5მ</t>
  </si>
  <si>
    <t>პოლიეთილენის საკანალიზაციო ჭის შიდა მილი  D400  0.8მ</t>
  </si>
  <si>
    <t>პოლიეთილენის საკანალიზაციო ჭის შიდა მილი  D400  1მ</t>
  </si>
  <si>
    <t>პოლიეთილენის ურდული  D32</t>
  </si>
  <si>
    <t>პოლიეთილენის ურდული  D50</t>
  </si>
  <si>
    <t>პოლიეთილენის ურდული  D63</t>
  </si>
  <si>
    <t>პოლიეთილენის ჭის ფუძე D160  TYP RML</t>
  </si>
  <si>
    <t>რეზინის შუასადები ურდულის</t>
  </si>
  <si>
    <t>რკინის ფლიანეცი 110mm PE100</t>
  </si>
  <si>
    <t>რკინის ფლიანეცი 160mm PE100</t>
  </si>
  <si>
    <t>რკინის ფლიანეცი 225mm PE100</t>
  </si>
  <si>
    <t>რკინის ფლიანეცი 400</t>
  </si>
  <si>
    <t>რკინის ფლიანეცი 90mm PE100</t>
  </si>
  <si>
    <t>სადემონტაჟო ქურო   DN 100</t>
  </si>
  <si>
    <t>სადემონტაჟო ქურო   DN 150</t>
  </si>
  <si>
    <t>სადემონტაჟო ქურო   DN 200</t>
  </si>
  <si>
    <t>სადემონტაჟო ქურო   DN 350</t>
  </si>
  <si>
    <t>სადემონტაჟო ქურო   DN 500</t>
  </si>
  <si>
    <t>სადემონტაჟო ქურო   DN 600</t>
  </si>
  <si>
    <t>სადემონტაჟო ქურო   DN 800</t>
  </si>
  <si>
    <t>საიზოლაციო მემბრანა</t>
  </si>
  <si>
    <t>04/1577</t>
  </si>
  <si>
    <t>საკანალიზაციო მილის მუხლი  15(გრად)  D200</t>
  </si>
  <si>
    <t>საკანალიზაციო მილის მუხლი  30(გრად)  D200</t>
  </si>
  <si>
    <t>საკანალიზაციო მილის მუხლი  45(გრად)  D200</t>
  </si>
  <si>
    <t>საკანალიზაციო მილის ფიტინგი  (მუფტა) D400</t>
  </si>
  <si>
    <t>საკანალიზაციო მილის ფიტინგი(გადამყვანი)  D250*D200</t>
  </si>
  <si>
    <t>საკანალიზაციო მილის ფიტინგი(სამკაპი)  D200*D160</t>
  </si>
  <si>
    <t>საკანალიზაციო მილის ფიტინგი(სამკაპი)  D200*D200</t>
  </si>
  <si>
    <t>საკანალიზაციო მილის ფიტინგი(სამკაპი)  D250*D160</t>
  </si>
  <si>
    <t>საკანალიზაციო მილის ფიტინგი(სამკაპი)  D250*D250</t>
  </si>
  <si>
    <t>საკანალიზაციო მილის ფიტინგი(სამკაპი)  D315*D160</t>
  </si>
  <si>
    <t>საკანალიზაციო მილის ფიტინგი(სამკაპი)  D315*D200</t>
  </si>
  <si>
    <t>საკანალიზაციო მილის ფიტინგი(სამკაპი) D400*D160</t>
  </si>
  <si>
    <t>საკანალიზაციო მილის ფიტინგი(ქურო)  D250</t>
  </si>
  <si>
    <t>საკანალიზაციო ჭის საფეხური</t>
  </si>
  <si>
    <t>საკვალთი (ზადვიჟკა)  D050</t>
  </si>
  <si>
    <t>საკვალთი (ზადვიჟკა)  D250</t>
  </si>
  <si>
    <t>საკვალთი (ზადვიჟკა)  D400</t>
  </si>
  <si>
    <t>15/0361</t>
  </si>
  <si>
    <t>საკვალთი (ზადვიჟკა)  D500</t>
  </si>
  <si>
    <t>საკვალთი DN100   (ზადვიჟკა)</t>
  </si>
  <si>
    <t>საკვალთი DN150   (ზადვიჟკა)</t>
  </si>
  <si>
    <t>საკვალთი DN200   (ზადვიჟკა)</t>
  </si>
  <si>
    <t>საკვალთი DN300   (ზადვიჟკა)</t>
  </si>
  <si>
    <t>საკვალთი DN350   (ზადვიჟკა)</t>
  </si>
  <si>
    <t>საკვალთი DN80 (ზადვიჟკა)</t>
  </si>
  <si>
    <t>სამკაპი 160</t>
  </si>
  <si>
    <t>სამკაპი 50 მმ</t>
  </si>
  <si>
    <t>უნაგირი 63*32 პოლ ელ</t>
  </si>
  <si>
    <t>10/0606</t>
  </si>
  <si>
    <t>ურდული D400</t>
  </si>
  <si>
    <t>ურდულის დამაგრძელებელი  DN 65-80</t>
  </si>
  <si>
    <t>ურდულის დამაგრძელებელი  DN100</t>
  </si>
  <si>
    <t>ურდულის დამაგრძელებელი  DN200</t>
  </si>
  <si>
    <t>ურდულის დამაგრძელებელი  DN250/300</t>
  </si>
  <si>
    <t>ურდულის დამაგრძელებელი  DN32-DN63</t>
  </si>
  <si>
    <t>ურდულის დამაგრძელებელი  DN350</t>
  </si>
  <si>
    <t>ფლიანეც-ადაპტორი  DN 107-127</t>
  </si>
  <si>
    <t>ფლიანეც-ადაპტორი  DN 150-160</t>
  </si>
  <si>
    <t>ფლიანეც-ადაპტორი  DN 200-200</t>
  </si>
  <si>
    <t>ფლიანეც-ადაპტორი  DN 218-244</t>
  </si>
  <si>
    <t>ფლიანეც-ადაპტორი  DN 351-368</t>
  </si>
  <si>
    <t>ფლიანეც-ადაპტორი  DN 40-50</t>
  </si>
  <si>
    <t>ფლიანეც-ადაპტორი  DN 50-63</t>
  </si>
  <si>
    <t>ფლიანეც-ადაპტორი  DN 65-75</t>
  </si>
  <si>
    <t>ფოლადის მილი იზოლირებული  D300</t>
  </si>
  <si>
    <t>ფოლადის შპუნტი</t>
  </si>
  <si>
    <t>ქურო 400</t>
  </si>
  <si>
    <t>ქურო 50</t>
  </si>
  <si>
    <t>10/0174</t>
  </si>
  <si>
    <t>შავი მილი ფიტინგი (მუფტა) 110 mm pe 100EF</t>
  </si>
  <si>
    <t>შავი მილი ფიტინგი (მუფტა) 315მმ</t>
  </si>
  <si>
    <t>შავი მილი ფიტინგი (მუფტა) 32 mm  pe100</t>
  </si>
  <si>
    <t>შავი მილი ფიტინგი (მუფტა) 40 mm EF pe100</t>
  </si>
  <si>
    <t>შავი მილი ფიტინგი (მუფტა) 50 mm  pe100</t>
  </si>
  <si>
    <t>შავი მილი ფიტინგი (მუფტა) 63 mm  EF PE100</t>
  </si>
  <si>
    <t>შავი მილი ფიტინგი (მუფტა) 90 mm EF</t>
  </si>
  <si>
    <t>შავი მილი ფიტინგი (სამკაპი)125მმ</t>
  </si>
  <si>
    <t>შავი მილი ფიტინგი (სამკაპი)160/110მმ</t>
  </si>
  <si>
    <t>შავი მილი ფიტინგი (უნაგირი ტე )110-32 16 atm  PE100</t>
  </si>
  <si>
    <t>შავი მილი ფიტინგი (უნაგირი ტე )110-40 16 atm  PE100</t>
  </si>
  <si>
    <t>შავი მილი ფიტინგი (უნაგირი ტე )110/75 PE100 EF</t>
  </si>
  <si>
    <t>შავი მილი ფიტინგი (უნაგირი ტე )160-32 16 atm  PE100</t>
  </si>
  <si>
    <t>შავი მილი ფიტინგი (უნაგირი ტე) 160-110მმ</t>
  </si>
  <si>
    <t>შავი მილი ფიტინგი (ქურო) 280 mm  EF</t>
  </si>
  <si>
    <t>შავი მილის სამკაპი   D 225</t>
  </si>
  <si>
    <t>შავი მილის სამკაპი D63-50</t>
  </si>
  <si>
    <t>10/0573</t>
  </si>
  <si>
    <t>შავი მილის სამკაპი გადამყვანი  D 110-90</t>
  </si>
  <si>
    <t>შავი მილის სამკაპი გადამყვანი  D 125-110</t>
  </si>
  <si>
    <t>შავი მილის სამკაპი გადამყვანი  D 160-63</t>
  </si>
  <si>
    <t>შავი მილის სამკაპი გადამყვანი  D 160-90</t>
  </si>
  <si>
    <t>შავი მილის სამკაპი გადამყვანი  D 225-63</t>
  </si>
  <si>
    <t>შავი მილის სამკაპი გადამყვანი  D 355-110</t>
  </si>
  <si>
    <t>შავი მილის სამკაპი გადამყვანი  D 355-160</t>
  </si>
  <si>
    <t>შავი მილის სამკაპი გადამყვანი  D 400-110</t>
  </si>
  <si>
    <t>შავი მილის სამკაპი გადამყვანი  D 75-32</t>
  </si>
  <si>
    <t>შავი მილის სამკაპი გადამყვანი  D 90-32</t>
  </si>
  <si>
    <t>შავი მილის სამკაპი გადამყვანი  D 90-75</t>
  </si>
  <si>
    <t>შავი მილის სამკაპი გადამყვანი  D63-32</t>
  </si>
  <si>
    <t>შავი მილის უნაგირი   90-32</t>
  </si>
  <si>
    <t>შავი მილის უნაგირი   90-40</t>
  </si>
  <si>
    <t>შავი მილის უნაგირი   90-50</t>
  </si>
  <si>
    <t>შავი მილის უნაგირი  110-63</t>
  </si>
  <si>
    <t>შავი მილის უნაგირი  125-32</t>
  </si>
  <si>
    <t>შავი მილის უნაგირი  125-63</t>
  </si>
  <si>
    <t>შავი მილის უნაგირი  225-32</t>
  </si>
  <si>
    <t>შავი მილის უნაგირი  225-63</t>
  </si>
  <si>
    <t>შავი მილის უნაგირი  225-75</t>
  </si>
  <si>
    <t>შავი მილის ფიტინგი (გადამყვანი)110-90mm  Pe 100 EF</t>
  </si>
  <si>
    <t>შავი მილის ფიტინგი (გადამყვანი)40/32  Pe 100 EF</t>
  </si>
  <si>
    <t>შავი მილის ფიტინგი (გადამყვანი)63-40 Pe 100 EF</t>
  </si>
  <si>
    <t>შავი მილის ფიტინგი (გადამყვანი)63/32  Pe 100 EF</t>
  </si>
  <si>
    <t>შავი მილის ფიტინგი (სამკაპი) 40mm  EF</t>
  </si>
  <si>
    <t>10/0146</t>
  </si>
  <si>
    <t>შავი მილის ფიტინგი (უნაგირი ტე)110-50</t>
  </si>
  <si>
    <t>შავი მილის ქურო   D 180</t>
  </si>
  <si>
    <t>შავი მილის ქურო   D 250</t>
  </si>
  <si>
    <t>შავი მილის ქურო   D 355</t>
  </si>
  <si>
    <t>შავი მილის ჯვარედინა  D110-75</t>
  </si>
  <si>
    <t>შავი მილის ჯვარედინა  D160</t>
  </si>
  <si>
    <t>ჩაყვინთული ტუმბოს შემაერთებელი ფიტინგი</t>
  </si>
  <si>
    <t>15/0324</t>
  </si>
  <si>
    <t>ცხაურა</t>
  </si>
  <si>
    <t>კომპლექტი</t>
  </si>
  <si>
    <t>წყლის  მილის მუხლი   D 400-90*</t>
  </si>
  <si>
    <t>წყლის  მილის მუხლი   D 400*045*</t>
  </si>
  <si>
    <t>წყლის  მილის მუხლი  D32  90*</t>
  </si>
  <si>
    <t>წყლის  მილის მუხლი  D40  90*</t>
  </si>
  <si>
    <t>წყლის  მილის მუხლი  D50  90*</t>
  </si>
  <si>
    <t>წყლის  მილის მუხლი  D63  90*</t>
  </si>
  <si>
    <t>წყლის  მილის მუხლი  D75  90*</t>
  </si>
  <si>
    <t>წყლის  მილის მუხლი  D90  90*</t>
  </si>
  <si>
    <t>წყლის  მილის ხუფი  D32</t>
  </si>
  <si>
    <t>წყლის  მილის ხუფი  D40</t>
  </si>
  <si>
    <t>წყლის  მილის ხუფი  D50</t>
  </si>
  <si>
    <t>წყლის  მილის ხუფი  D63</t>
  </si>
  <si>
    <t>წყლის მილის გადამყვანი  D125/110</t>
  </si>
  <si>
    <t>წყლის მილის გადამყვანი  D160/110</t>
  </si>
  <si>
    <t>წყლის მილის გადამყვანი  D160/63</t>
  </si>
  <si>
    <t>წყლის მილის გადამყვანი  D200/100</t>
  </si>
  <si>
    <t>წყლის მილის გადამყვანი  D250/100</t>
  </si>
  <si>
    <t>წყლის მილის გადამყვანი  D300/200</t>
  </si>
  <si>
    <t>წყლის მილის მეტალის გადამყვანი  D400-300</t>
  </si>
  <si>
    <t>წყლის მილის მეტალის გადამყვანი 150-100</t>
  </si>
  <si>
    <t>წყლის მილის მეტალის გადამყვანი 400-200</t>
  </si>
  <si>
    <t>წყლის მილის მეტალის სამკაპი  300-100</t>
  </si>
  <si>
    <t>წყლის მილის მეტალის სამკაპი  300-200</t>
  </si>
  <si>
    <t>წყლის მილის მეტალის სამკაპი  400-400</t>
  </si>
  <si>
    <t>წყლის მილის მეტალის სამკაპი 100-100</t>
  </si>
  <si>
    <t>წყლის მილის მეტალის სამკაპი 100-80</t>
  </si>
  <si>
    <t>წყლის მილის მეტალის სამკაპი 150-100</t>
  </si>
  <si>
    <t>წყლის მილის მეტალის სამკაპი 200-100</t>
  </si>
  <si>
    <t>წყლის მილის მეტალის სამკაპი 200-150</t>
  </si>
  <si>
    <t>წყლის მილის მეტალის სამკაპი 200-200</t>
  </si>
  <si>
    <t>წყლის მილის მეტალის სამკაპი 200-65</t>
  </si>
  <si>
    <t>წყლის მილის მეტალის ჯვარედინა  100-100</t>
  </si>
  <si>
    <t>წყლის მილის მეტალის ჯვარედინა  150-100</t>
  </si>
  <si>
    <t>წყლის მილის მეტალის ჯვარედინა  150-150</t>
  </si>
  <si>
    <t>წყლის მილის მეტალის ჯვარედინა  200-150</t>
  </si>
  <si>
    <t>წყლის მილის მეტალის ჯვარედინა  300-100</t>
  </si>
  <si>
    <t>წყლის მილის მეტალის ჯვარედინა  300-150</t>
  </si>
  <si>
    <t>წყლის მილის მეტალის ჯვარედინა  300-300</t>
  </si>
  <si>
    <t>წყლის მილის მუხლი  280*45</t>
  </si>
  <si>
    <t>წყლის მილის მუხლი  D90 45*</t>
  </si>
  <si>
    <t>წყლის მილის სამკაპი  125-90</t>
  </si>
  <si>
    <t>წყლის მილის სამკაპი  D110</t>
  </si>
  <si>
    <t>წყლის მილის სამკაპი  D125</t>
  </si>
  <si>
    <t>წყლის მილის სამკაპი  D63</t>
  </si>
  <si>
    <t>წყლის მილის ქურო  D125</t>
  </si>
  <si>
    <t>წყლის მილის ქურო  D225</t>
  </si>
  <si>
    <t>წყლის მილის ქურო  D355</t>
  </si>
  <si>
    <t>წყლის ურდული საჭით  DN 600</t>
  </si>
  <si>
    <t>წყლის ურდული საჭით  DN 800</t>
  </si>
  <si>
    <t>წყლის შავი მილი  BLCKBLU   D110</t>
  </si>
  <si>
    <t>წყლის შავი მილი  BLCKBLU   D125</t>
  </si>
  <si>
    <t>წყლის შავი მილი  BLCKBLU   D160</t>
  </si>
  <si>
    <t>წყლის შავი მილი  BLCKBLU   D180</t>
  </si>
  <si>
    <t>წყლის შავი მილი  BLCKBLU   D225</t>
  </si>
  <si>
    <t>წყლის შავი მილი  BLCKBLU   D250</t>
  </si>
  <si>
    <t>წყლის შავი მილი  BLCKBLU   D355</t>
  </si>
  <si>
    <t>წყლის შავი მილი  BLCKBLU   D40</t>
  </si>
  <si>
    <t>წყლის შავი მილი  BLCKBLU   D400</t>
  </si>
  <si>
    <t>წყლის შავი მილი  BLCKBLU   D50</t>
  </si>
  <si>
    <t>წყლის შავი მილი  BLCKBLU   D63</t>
  </si>
  <si>
    <t>წყლის შავი მილი  BLCKBLU   D75</t>
  </si>
  <si>
    <t>წყლის შავი მილი  BLCKBLU   D90</t>
  </si>
  <si>
    <t>ჭის თუჯის სახურავი   D400 ხგ</t>
  </si>
  <si>
    <t>ჭის სახურავი   D800</t>
  </si>
  <si>
    <t>ხუფი  (ზაგლუშკა)  D160</t>
  </si>
  <si>
    <t>ჰიდრანტის თუჯის სახურავი</t>
  </si>
  <si>
    <t>C</t>
  </si>
  <si>
    <t>SXP2020000000233</t>
  </si>
  <si>
    <t>SXP2020000000255</t>
  </si>
  <si>
    <t>SXP2019000000006</t>
  </si>
  <si>
    <t>Project</t>
  </si>
  <si>
    <t>20240229_C18046</t>
  </si>
  <si>
    <t>GEORG FICHER HAKAN PLASTIC</t>
  </si>
  <si>
    <t>LLC GZA</t>
  </si>
  <si>
    <t>Ozurgeti</t>
  </si>
  <si>
    <t>VV370FV - BS676S</t>
  </si>
  <si>
    <t>PE100 Pipe DN160, PN10</t>
  </si>
  <si>
    <t>Order</t>
  </si>
  <si>
    <t>H33088</t>
  </si>
  <si>
    <t>QQ124PQ - BB151U</t>
  </si>
  <si>
    <t>H20206</t>
  </si>
  <si>
    <t>QQ711LL - WW334W</t>
  </si>
  <si>
    <t>DZ195ZZ - BB821M</t>
  </si>
  <si>
    <t>PE100 Pipe DN315, PN10</t>
  </si>
  <si>
    <t>XK540KX - RT443T</t>
  </si>
  <si>
    <t>IHR2024000000215</t>
  </si>
  <si>
    <t>IHR2024000000216</t>
  </si>
  <si>
    <t>IHR2024000000224</t>
  </si>
  <si>
    <t>IHR2024000000225</t>
  </si>
  <si>
    <t>IHR2024000000227</t>
  </si>
  <si>
    <t>IHR2024000000228</t>
  </si>
  <si>
    <t>JJ596JL - BB096G</t>
  </si>
  <si>
    <t>53ABC403 - 53ABT551</t>
  </si>
  <si>
    <t>AWA</t>
  </si>
  <si>
    <t>H20205</t>
  </si>
  <si>
    <t>IHR2024000000230</t>
  </si>
  <si>
    <t>PE100 Pipe DN200, PN10</t>
  </si>
  <si>
    <t>11/0447</t>
  </si>
  <si>
    <t>11/0448</t>
  </si>
  <si>
    <t>11/0449</t>
  </si>
  <si>
    <t>20240306_C4699</t>
  </si>
  <si>
    <t>AM003MI - AM002I</t>
  </si>
  <si>
    <t>IHR2024000000226</t>
  </si>
  <si>
    <t>IHR2024000000260</t>
  </si>
  <si>
    <t>OV575VV - BA511L</t>
  </si>
  <si>
    <t>IHR2024000000261</t>
  </si>
  <si>
    <t>IG767II - GG767PP</t>
  </si>
  <si>
    <t>IHR2024000000274</t>
  </si>
  <si>
    <t>SO025LO - SO025L</t>
  </si>
  <si>
    <t>SO015LO - SO015L</t>
  </si>
  <si>
    <t>IHR2024000000276</t>
  </si>
  <si>
    <t>PE100 Pipe DN250, PN10</t>
  </si>
  <si>
    <t>PE100 Pipe DN200, PN16</t>
  </si>
  <si>
    <t>PE100 Pipe DN250, PN16</t>
  </si>
  <si>
    <t>20240306_C20313</t>
  </si>
  <si>
    <t>IHR2024000000278</t>
  </si>
  <si>
    <t>MA001RD - MR001D</t>
  </si>
  <si>
    <t>MA002RD - MR002D</t>
  </si>
  <si>
    <t>IHR2024000000281</t>
  </si>
  <si>
    <t>OQ804QC - MS013S</t>
  </si>
  <si>
    <t>20240307_C20519</t>
  </si>
  <si>
    <t>IHR2024000000300</t>
  </si>
  <si>
    <t>PE100 Pipe DN25, PN10</t>
  </si>
  <si>
    <t>PE100 Pipe DN63, PN10</t>
  </si>
  <si>
    <t>PE100 Pipe DN75, PN10</t>
  </si>
  <si>
    <t>11/0450</t>
  </si>
  <si>
    <t>11/0451</t>
  </si>
  <si>
    <t>20240311_C21443</t>
  </si>
  <si>
    <t>JG819GJ - CC3790O</t>
  </si>
  <si>
    <t>IHR2024000000299</t>
  </si>
  <si>
    <t>PE100 Pipe DN90, PN10</t>
  </si>
  <si>
    <t>20240312_C22121</t>
  </si>
  <si>
    <t>IHR2024000000312</t>
  </si>
  <si>
    <t xml:space="preserve"> ZU001DA - ZU001D</t>
  </si>
  <si>
    <t>20240312_C22140</t>
  </si>
  <si>
    <t>IHR2024000000313</t>
  </si>
  <si>
    <t>IHR2024000000314</t>
  </si>
  <si>
    <t>PE100 Pipe DN25, PN16</t>
  </si>
  <si>
    <t>PE100 Pipe DN63, PN16</t>
  </si>
  <si>
    <t>PE100 Pipe DN90, PN16</t>
  </si>
  <si>
    <t>PE100 Pipe DN32, PN16</t>
  </si>
  <si>
    <t>PE100 Pipe DN63, PN20</t>
  </si>
  <si>
    <t>PE100 Pipe DN40, PN16</t>
  </si>
  <si>
    <t>11/0452</t>
  </si>
  <si>
    <t>11/0453</t>
  </si>
  <si>
    <t>11/0454</t>
  </si>
  <si>
    <t>11/0457</t>
  </si>
  <si>
    <t>11/0458</t>
  </si>
  <si>
    <t>11/0459</t>
  </si>
  <si>
    <t>11/0460</t>
  </si>
  <si>
    <t>11/0461</t>
  </si>
  <si>
    <t>11/0462</t>
  </si>
  <si>
    <t>11/0455</t>
  </si>
  <si>
    <t>11/0456</t>
  </si>
  <si>
    <t>20240312_C22002</t>
  </si>
  <si>
    <t>IHR2024000000318</t>
  </si>
  <si>
    <t>PP 863 MP - CC 863 O</t>
  </si>
  <si>
    <t>H20245</t>
  </si>
  <si>
    <t>XX 519 PX - BB 797 M</t>
  </si>
  <si>
    <t>BR 008 QA - BB 827 U</t>
  </si>
  <si>
    <t>IHR2024000000319</t>
  </si>
  <si>
    <t>IHR2024000000320</t>
  </si>
  <si>
    <t>PE100 Pipe DN110, PN10</t>
  </si>
  <si>
    <t>PE100 Pipe DN75, PN16</t>
  </si>
  <si>
    <t>PE100 Pipe DN50, PN10</t>
  </si>
  <si>
    <t>20240313_C22219</t>
  </si>
  <si>
    <t>IHR2024000000329</t>
  </si>
  <si>
    <t>MA 001 RD - MR 001 D</t>
  </si>
  <si>
    <t>IHR2024000000330</t>
  </si>
  <si>
    <t>MA 002 RD - MR 002 D</t>
  </si>
  <si>
    <t>20240313_C22516</t>
  </si>
  <si>
    <t>IHR2024000000335</t>
  </si>
  <si>
    <t>IHR2024000000336</t>
  </si>
  <si>
    <t>IHR2024000000337</t>
  </si>
  <si>
    <t>II764IP - LV764V</t>
  </si>
  <si>
    <t>IHR2024000000338</t>
  </si>
  <si>
    <t>PE100 Pipe DN50, PN16</t>
  </si>
  <si>
    <t>PE100 Pipe DN50, PN20</t>
  </si>
  <si>
    <t>11/0463</t>
  </si>
  <si>
    <t>11/0464</t>
  </si>
  <si>
    <t>11/0465</t>
  </si>
  <si>
    <t>11/0467</t>
  </si>
  <si>
    <t>11/0466</t>
  </si>
  <si>
    <t>20240315_C23624</t>
  </si>
  <si>
    <t>IHR2024000000352</t>
  </si>
  <si>
    <t>RS006NX - RS006X</t>
  </si>
  <si>
    <t>IHR2024000000355</t>
  </si>
  <si>
    <t>OQ804QO - MS013S</t>
  </si>
  <si>
    <t>PE100 Pipe DN110, PN16</t>
  </si>
  <si>
    <t>20240318_C24376</t>
  </si>
  <si>
    <t>IHR2024000000364</t>
  </si>
  <si>
    <t>IHR2024000000365</t>
  </si>
  <si>
    <t>20240319_C24950</t>
  </si>
  <si>
    <t>IHR2024000000377</t>
  </si>
  <si>
    <t>DA 505 FI - RR 264 B</t>
  </si>
  <si>
    <t>Ninotsminda</t>
  </si>
  <si>
    <t>H20207</t>
  </si>
  <si>
    <t>UB 990 BB - CC 402 O</t>
  </si>
  <si>
    <t>IHR2024000000378</t>
  </si>
  <si>
    <t>20240320_C25463</t>
  </si>
  <si>
    <t>EN 777 ES - LL 705 I</t>
  </si>
  <si>
    <t>IHR2024000000381</t>
  </si>
  <si>
    <t>EN 888 ES - EN 888 S</t>
  </si>
  <si>
    <t>IHR2024000000382</t>
  </si>
  <si>
    <t>EC 917 CE - XX 443 X</t>
  </si>
  <si>
    <t>IHR2024000000383</t>
  </si>
  <si>
    <t>PE100 Pipe DN225, PN10</t>
  </si>
  <si>
    <t>20240318_C24194</t>
  </si>
  <si>
    <t>IHR2024000000341</t>
  </si>
  <si>
    <t>HH258SH - FF638T</t>
  </si>
  <si>
    <t>IHR2024000000342</t>
  </si>
  <si>
    <t>TN410TT - WW903N</t>
  </si>
  <si>
    <t>IHR2024000000343</t>
  </si>
  <si>
    <t>ZM270MZ - FF617T</t>
  </si>
  <si>
    <t>DD609BD - RR334B</t>
  </si>
  <si>
    <t>IHR2024000000344</t>
  </si>
  <si>
    <t>IHR2024000000345</t>
  </si>
  <si>
    <t>DD608BD - RR783B</t>
  </si>
  <si>
    <t>11/0468</t>
  </si>
  <si>
    <t>11/0469</t>
  </si>
  <si>
    <t>20240325_C27181</t>
  </si>
  <si>
    <t>IHR2024000000393</t>
  </si>
  <si>
    <t>IHR2024000000394</t>
  </si>
  <si>
    <t>BR008QA - BB827U</t>
  </si>
  <si>
    <t>20240325_C27322</t>
  </si>
  <si>
    <t>IHR2024000000395</t>
  </si>
  <si>
    <t>ZU 001 DA - ZU 001 D</t>
  </si>
  <si>
    <t>VV 370 FV - BS 676 S</t>
  </si>
  <si>
    <t>IHR2024000000396</t>
  </si>
  <si>
    <t>IHR2024000000399</t>
  </si>
  <si>
    <t>GI 252 OO - BS 910 S</t>
  </si>
  <si>
    <t>PE100 Pipe DN32, PN10</t>
  </si>
  <si>
    <t>20240326_C27631</t>
  </si>
  <si>
    <t>IHR2024000000400</t>
  </si>
  <si>
    <t>GI152OO - GI152O</t>
  </si>
  <si>
    <t>IHR2024000000417</t>
  </si>
  <si>
    <t>BE 505 TE - BB 242 G</t>
  </si>
  <si>
    <t>IHR2024000000426</t>
  </si>
  <si>
    <t>BR 002 QA - GG 032 P</t>
  </si>
  <si>
    <t>IHR2024000000427</t>
  </si>
  <si>
    <t>BW329BB - BB693G</t>
  </si>
  <si>
    <t>PE100 Pipe DN125, PN10</t>
  </si>
  <si>
    <t>PE100 Pipe DN110, PN25</t>
  </si>
  <si>
    <t>PE100 Pipe DN140, PN10</t>
  </si>
  <si>
    <t>PE100 Pipe DN160, PN16</t>
  </si>
  <si>
    <t>20240326_C27701</t>
  </si>
  <si>
    <t>IHR2024000000449</t>
  </si>
  <si>
    <t>EN777ES - LL705I</t>
  </si>
  <si>
    <t>IHR2024000000450</t>
  </si>
  <si>
    <t>IHR2024000000451</t>
  </si>
  <si>
    <t>LG530LL - LV277V</t>
  </si>
  <si>
    <t>IHR2024000000454</t>
  </si>
  <si>
    <t>EN888ES - EN888S</t>
  </si>
  <si>
    <t>IHR2024000000455</t>
  </si>
  <si>
    <t>UB990BB - CC402O</t>
  </si>
  <si>
    <t>PE100 Pipe DN40, PN10</t>
  </si>
  <si>
    <t>Natanebi</t>
  </si>
  <si>
    <t>20240327_C28337</t>
  </si>
  <si>
    <t>IHR2024000000473</t>
  </si>
  <si>
    <t>AR006DA - AR006D</t>
  </si>
  <si>
    <t>IHR2024000000474</t>
  </si>
  <si>
    <t>76 DN 724 - 76 AAR 359</t>
  </si>
  <si>
    <t>IHR2024000000476</t>
  </si>
  <si>
    <t>27 ACL 302 - 76 AG 309</t>
  </si>
  <si>
    <t>IHR2024000000478</t>
  </si>
  <si>
    <t>08 ABE 167 - 08 AAE 306</t>
  </si>
  <si>
    <t>IHR2024000000479</t>
  </si>
  <si>
    <t>08AAU090 - 08K7341</t>
  </si>
  <si>
    <t>20240330_C1441</t>
  </si>
  <si>
    <t>IHR2024000000480</t>
  </si>
  <si>
    <t>CG008LR - BB642G</t>
  </si>
  <si>
    <t>IHR2024000000481</t>
  </si>
  <si>
    <t>41ACG408 - 41ACG553</t>
  </si>
  <si>
    <t>IHR2024000000482</t>
  </si>
  <si>
    <t>53K5060 - 08K7110</t>
  </si>
  <si>
    <t>11/0470</t>
  </si>
  <si>
    <t>11/0475</t>
  </si>
  <si>
    <t>11/0472</t>
  </si>
  <si>
    <t>11/0473</t>
  </si>
  <si>
    <t>11/0474</t>
  </si>
  <si>
    <t>11/0471</t>
  </si>
  <si>
    <t>RE01131991</t>
  </si>
  <si>
    <t>RE01131996</t>
  </si>
  <si>
    <t>RE01131985</t>
  </si>
  <si>
    <t>RE01131984</t>
  </si>
  <si>
    <t>pcs</t>
  </si>
  <si>
    <t>20240322_C26231</t>
  </si>
  <si>
    <t>Ostendorf</t>
  </si>
  <si>
    <t>GY093 - BB393G</t>
  </si>
  <si>
    <t>UU784GU - BB51M</t>
  </si>
  <si>
    <t>Chamber Base straight DN/OD 400/160</t>
  </si>
  <si>
    <t>20240401_C29720</t>
  </si>
  <si>
    <t>IHR2024000000485</t>
  </si>
  <si>
    <t>55PJ512 - 76DD457</t>
  </si>
  <si>
    <t>IHR2024000000486</t>
  </si>
  <si>
    <t>42H4001 - 76AAY628</t>
  </si>
  <si>
    <t>IHR2024000000489</t>
  </si>
  <si>
    <t>YA 999 VR - FF 362 T</t>
  </si>
  <si>
    <t>IHR2024000000490</t>
  </si>
  <si>
    <t>WW 239 XW - RR 487 B</t>
  </si>
  <si>
    <t>IHR2024000000491</t>
  </si>
  <si>
    <t>DX 026 DX - HH 423 T</t>
  </si>
  <si>
    <t>IHR2024000000492</t>
  </si>
  <si>
    <t>PP361AA - FF139T</t>
  </si>
  <si>
    <t>IHR2024000000494</t>
  </si>
  <si>
    <t>76AAT646 - 76DF028</t>
  </si>
  <si>
    <t>20240402_C30382</t>
  </si>
  <si>
    <t>IHR2024000000497</t>
  </si>
  <si>
    <t>31R6846 - 02AJ257</t>
  </si>
  <si>
    <t>IHR2024000000502</t>
  </si>
  <si>
    <t>76DS955 - 76DS956</t>
  </si>
  <si>
    <t>IHR2024000000516</t>
  </si>
  <si>
    <t>76AAL064 - 76AAL070</t>
  </si>
  <si>
    <t>IHR2024000000517</t>
  </si>
  <si>
    <t>76AB688 - 65ABN408</t>
  </si>
  <si>
    <t>20240401_C29747</t>
  </si>
  <si>
    <t>AVK</t>
  </si>
  <si>
    <t>632027</t>
  </si>
  <si>
    <t>AR002DA -BB210G</t>
  </si>
  <si>
    <r>
      <rPr>
        <sz val="11"/>
        <color rgb="FF2A2D2D"/>
        <rFont val="Calibri"/>
        <family val="2"/>
        <scheme val="minor"/>
      </rPr>
      <t>DCI Cross Tee DN150/150 PN10/16</t>
    </r>
    <r>
      <rPr>
        <sz val="11"/>
        <color rgb="FF1C1D1C"/>
        <rFont val="Calibri"/>
        <family val="2"/>
        <scheme val="minor"/>
      </rPr>
      <t/>
    </r>
  </si>
  <si>
    <t>DCI Tee DN100/100 PN10/16 T EP/EP</t>
  </si>
  <si>
    <t>DCI Tee DN150/150 PN10/16 T EP/EP</t>
  </si>
  <si>
    <t>DCI Tee DN150/100 PN10/16 T EP/EP</t>
  </si>
  <si>
    <t>DCI Tee DN050/050 PN10/16 T EP/EP</t>
  </si>
  <si>
    <t>DCI Reducer DN100/050 PN10/16 FFR EP/EP</t>
  </si>
  <si>
    <t>DCI Reducer DN100/065 PN10/16 FFR EP/EP</t>
  </si>
  <si>
    <t>DCI Reducer DN100/080 PN10/16 FFR EP/EP</t>
  </si>
  <si>
    <t>DCI Reducer DN150/100 PN10/16 FFR EP/EP</t>
  </si>
  <si>
    <t>DCI Elbow DN100 PN10/16 Q 90 EP/EP</t>
  </si>
  <si>
    <t>DCI Elbow DN150 PN10/16 Q 90 EP/EP</t>
  </si>
  <si>
    <r>
      <rPr>
        <sz val="11"/>
        <color rgb="FF2A2D2D"/>
        <rFont val="Calibri"/>
        <family val="2"/>
        <scheme val="minor"/>
      </rPr>
      <t xml:space="preserve">DCI HC Valve DN040X1 1/2"SER.CON. </t>
    </r>
    <r>
      <rPr>
        <sz val="11"/>
        <color rgb="FF1C1D1C"/>
        <rFont val="Calibri"/>
        <family val="2"/>
        <scheme val="minor"/>
      </rPr>
      <t xml:space="preserve">GJS </t>
    </r>
    <r>
      <rPr>
        <sz val="11"/>
        <color rgb="FF3D3F3F"/>
        <rFont val="Calibri"/>
        <family val="2"/>
        <scheme val="minor"/>
      </rPr>
      <t>1.P</t>
    </r>
    <r>
      <rPr>
        <sz val="11"/>
        <color rgb="FF1C1D1C"/>
        <rFont val="Calibri"/>
        <family val="2"/>
        <scheme val="minor"/>
      </rPr>
      <t/>
    </r>
  </si>
  <si>
    <t>DCI Gate Valve RSGV DN65 PN10/16 F4</t>
  </si>
  <si>
    <t>DCI Gate Valve RSGV DN080 PN10/16 F4 CTC</t>
  </si>
  <si>
    <t>DCI Gate Valve RSGV DN100 PN10/16 F4 CTC</t>
  </si>
  <si>
    <t>DCI Gate Valve RSGV DN200 PN16 F4 CTC</t>
  </si>
  <si>
    <t>DCI Gate Valve RSGV DN250 PN16 F4 CTC EPDM</t>
  </si>
  <si>
    <t>DCI Gate Valve RSGV DN300 PN16 F4 CTC</t>
  </si>
  <si>
    <t>DCI Gate Valve RSGV DN50 PN25 F5 CTC</t>
  </si>
  <si>
    <t>DCI Gate Valve RSGV DN150 PN25 F5 CTC</t>
  </si>
  <si>
    <t>Spindle DN050 650-1100          #23-32</t>
  </si>
  <si>
    <t>Spindle DN200 650-1100          #23-32</t>
  </si>
  <si>
    <t>Spindle DN250/300 650-1100     #23-32</t>
  </si>
  <si>
    <t>Wheel DN040/050 HANDWH.#14  COMPL.BLU M/BOLT</t>
  </si>
  <si>
    <t>Wheel DN065/080 HW 0160X#17 CTC BLUE M/BOLT</t>
  </si>
  <si>
    <t>Wheel DN040/050 HANDWH.#14COMPL.BLU M/BOLT</t>
  </si>
  <si>
    <t>Wheel DN065/080 HW 0 160X#17 CTC BLUE M/BOLT</t>
  </si>
  <si>
    <t>Wheel HANDWH. KIT 0500X#27 CTC A2 M/BOLT</t>
  </si>
  <si>
    <t>Wheel DN100 HW  0200X#19 CTC BLUE M/BOLT</t>
  </si>
  <si>
    <t>10/0682</t>
  </si>
  <si>
    <t>10/0683</t>
  </si>
  <si>
    <t>10/0684</t>
  </si>
  <si>
    <t>10/0685</t>
  </si>
  <si>
    <t>10/0686</t>
  </si>
  <si>
    <t>10/0687</t>
  </si>
  <si>
    <t>10/0688</t>
  </si>
  <si>
    <t>10/0689</t>
  </si>
  <si>
    <t>10/0690</t>
  </si>
  <si>
    <t>10/0691</t>
  </si>
  <si>
    <t>10/0692</t>
  </si>
  <si>
    <t>10/0693</t>
  </si>
  <si>
    <t>10/0694</t>
  </si>
  <si>
    <t>10/0695</t>
  </si>
  <si>
    <t>10/0696</t>
  </si>
  <si>
    <t>10/0697</t>
  </si>
  <si>
    <t>10/0698</t>
  </si>
  <si>
    <t>10/0699</t>
  </si>
  <si>
    <t>10/0700</t>
  </si>
  <si>
    <t>10/0701</t>
  </si>
  <si>
    <t>10/0702</t>
  </si>
  <si>
    <t>10/0703</t>
  </si>
  <si>
    <t>10/0704</t>
  </si>
  <si>
    <t>10/0705</t>
  </si>
  <si>
    <t>10/0706</t>
  </si>
  <si>
    <t>10/0707</t>
  </si>
  <si>
    <t>10/0708</t>
  </si>
  <si>
    <t>10/0709</t>
  </si>
  <si>
    <t>10/0710</t>
  </si>
  <si>
    <t>10/0711</t>
  </si>
  <si>
    <t>10/0712</t>
  </si>
  <si>
    <t>20240402_C30390</t>
  </si>
  <si>
    <t>RE01133476</t>
  </si>
  <si>
    <t>RE01133477</t>
  </si>
  <si>
    <t>RE01133478</t>
  </si>
  <si>
    <t>RE01134015</t>
  </si>
  <si>
    <t>RE01134017</t>
  </si>
  <si>
    <t>RE01134018</t>
  </si>
  <si>
    <t>RE01134016</t>
  </si>
  <si>
    <t>RE01132699</t>
  </si>
  <si>
    <t>RE01132700</t>
  </si>
  <si>
    <t>RE01132704</t>
  </si>
  <si>
    <t>RE01132706</t>
  </si>
  <si>
    <t>RE01132705</t>
  </si>
  <si>
    <t>RISER Pipe PVC DN/DO 400 x 1500mm</t>
  </si>
  <si>
    <t>Telescopic cover DN/OD315 B125 SV w/o v.</t>
  </si>
  <si>
    <t xml:space="preserve">Chamber Base straight DN/OD 400/160 </t>
  </si>
  <si>
    <t>38AJB159-8AIP565</t>
  </si>
  <si>
    <t>38AIU561-38BC706</t>
  </si>
  <si>
    <t>38AJB314-38GF903</t>
  </si>
  <si>
    <t>38AJB369-38GF961</t>
  </si>
  <si>
    <t>20240403_C30875</t>
  </si>
  <si>
    <t>RE01136941</t>
  </si>
  <si>
    <t>RE01136943</t>
  </si>
  <si>
    <t>RE01136942</t>
  </si>
  <si>
    <t>RE01136940</t>
  </si>
  <si>
    <t>61AFM972</t>
  </si>
  <si>
    <t>Telescopic cover DN/OD315 D400 square SV w/o v.</t>
  </si>
  <si>
    <t>Telescopic cover DN/OD315 B125 SV w/o v</t>
  </si>
  <si>
    <t>20240404_C31449</t>
  </si>
  <si>
    <t>38YN543</t>
  </si>
  <si>
    <t>RE01134733</t>
  </si>
  <si>
    <t>RE01134734</t>
  </si>
  <si>
    <t>RE01134735</t>
  </si>
  <si>
    <t>20240405_C31581</t>
  </si>
  <si>
    <t>Tap Saddle E+ PE100 SDR11 PN16 d63-d25</t>
  </si>
  <si>
    <t>Tap Sad MB E+ PE100 SDR11 PN16 d50-d25</t>
  </si>
  <si>
    <t>Tap Saddle E+ PE100 SDR11 PN16 d160-d32</t>
  </si>
  <si>
    <t>Tap Saddle E+ PE100 SDR11 PN16 d160-d63</t>
  </si>
  <si>
    <t>Tap Saddle E+ PE100 SDR11 PN16 d200-d32</t>
  </si>
  <si>
    <t>Tap Sad Kit E+ PE100 SDR11 PN16 d110-d32</t>
  </si>
  <si>
    <t>Tap Sad Kit E+ PE100 SDR11 PN16 d110-d50</t>
  </si>
  <si>
    <t>Tap Sad Kit E+ PE100 SDR11 PN16 d315-d32</t>
  </si>
  <si>
    <t>Reducer Kit E+ PE100 SDR11 PN16 d90-d50</t>
  </si>
  <si>
    <t>Reducer Kit E+ PE100 SDR11 PN16 d75-d40</t>
  </si>
  <si>
    <t>Red Kit E+ PE100 SDR11 PN16 d75-d50</t>
  </si>
  <si>
    <t>Red Kit E+ PE100 SDR11 PN16 d75-d63</t>
  </si>
  <si>
    <t>Elbow 90° E+ PE100 SDR11 PN16 d20</t>
  </si>
  <si>
    <t>Elbow 90° E+ PE100 SDR11 PN16 d32</t>
  </si>
  <si>
    <t>Elbow 90° E+ PE100 SDR11 PN16 d50</t>
  </si>
  <si>
    <t>Elbow 90° E+ PE100 SDR11 PN16 d63</t>
  </si>
  <si>
    <t>Elbow 90° E+ PE100 SDR11 d75</t>
  </si>
  <si>
    <t>Elbow 90° E+ PE100 SDR11 PN16 d110</t>
  </si>
  <si>
    <t>Elbow 90° E+ PE100 SDR11 PN16 d125</t>
  </si>
  <si>
    <t>Elbow 90° E+ PE100 SDR11 PN16 d160</t>
  </si>
  <si>
    <t>Fl Adapter LS PE100 SDR11 PN16 d50</t>
  </si>
  <si>
    <t>Fl Adapter LS PE100 SDR11 PN16 d63</t>
  </si>
  <si>
    <t>Fl Adapter LS PE100 SDR11 PN16 d75</t>
  </si>
  <si>
    <t>Fl Adapter LS PE100 SDR11 PN16 d90</t>
  </si>
  <si>
    <t>Fl Adapter LS PE100 SDR11 PN16 d110</t>
  </si>
  <si>
    <t>Fl Adapter LS PE100 SDR11 PN16 d125</t>
  </si>
  <si>
    <t>Fl Adapter LS PE100 SDR11 PN16 d160</t>
  </si>
  <si>
    <t>Reducer E+ PE100 SDR11 PN16 d32-d20</t>
  </si>
  <si>
    <t>Reducer E+ PE100 SDR11 PN16 d32-d25</t>
  </si>
  <si>
    <t>Reducer E+ PE100 SDR11 PN16 d90-d63</t>
  </si>
  <si>
    <t>Reducer E+ PE100 SDR11 d110-d63</t>
  </si>
  <si>
    <t>Reducer E+ PE100 SDR11 PN16 d110-d90</t>
  </si>
  <si>
    <t>Reducer E+ PE100 SDR11 d160-d90</t>
  </si>
  <si>
    <t>Reducer E+ PE100 SDR11 d160-d110</t>
  </si>
  <si>
    <t>Coupler E+ PE100 SDR11 PN16 d20</t>
  </si>
  <si>
    <t>Coupler E+ PE100 SDR11 PN16 d25</t>
  </si>
  <si>
    <t>Coupler E+ PE100 SDR11 PN16 d32</t>
  </si>
  <si>
    <t>Coupler E+ PE100 SDR11 PN16 d40</t>
  </si>
  <si>
    <t>Coupler E+ PE100 SDR11 PN16 d50</t>
  </si>
  <si>
    <t>Coupler E+ PE100 SDR11 PN16 d63</t>
  </si>
  <si>
    <t>Coupler E+ PE100 SDR11 PN16 d75</t>
  </si>
  <si>
    <t>Coupler E+ PE100 SDR11 PN16 d90</t>
  </si>
  <si>
    <t>Coupler E+ PE100 SDR11 PN16 d110</t>
  </si>
  <si>
    <t>Coupler E+ PE100 SDR11 PN16 d125</t>
  </si>
  <si>
    <t>Coupler E+ PE100 SDR11 PN16 d160</t>
  </si>
  <si>
    <t>Coupler E+ PE100 SDR11 PN16 d200</t>
  </si>
  <si>
    <t>Coupler E+ PE100 SDR11 PN16 d250</t>
  </si>
  <si>
    <t>ECN2024000000019</t>
  </si>
  <si>
    <t>ECN2024000000041</t>
  </si>
  <si>
    <t>ECN2024000000044</t>
  </si>
  <si>
    <t>34SY4053-34EPS338</t>
  </si>
  <si>
    <t>Tee 90 RedKit PE100 SDR11 PN16 d110-d63</t>
  </si>
  <si>
    <t>Tee 90 RedKit E+ PE100 SDR11 PN16 d63-d32</t>
  </si>
  <si>
    <t>Tee 90 RedKit E+ PE100 SDR11 PN16 d90-d63</t>
  </si>
  <si>
    <t>Tee 90 RedKit PE100 SDR11 PN16 d160-d110</t>
  </si>
  <si>
    <t>Tee 90° Red LS PE100 SDR11 PN16 d75-d50</t>
  </si>
  <si>
    <t>Tee 90° Red LS PE100 SDR11 PN10 d50-d20</t>
  </si>
  <si>
    <t>Tee 90° Red LS PE100 SDR11 PN10 d50-d25</t>
  </si>
  <si>
    <t>Tee 90° Kit E+ PE100 SDR11 PN16 d32</t>
  </si>
  <si>
    <t>Tee 90° Kit E+ PE100 SDR11 PN16 d63</t>
  </si>
  <si>
    <t>Tee 90° Equal E+ PE100 SDR11 PN16 d110</t>
  </si>
  <si>
    <t>Tee 90° Equal E+ PE100 SDR11 PN16 d125</t>
  </si>
  <si>
    <t>Tee 90° Equal E+ PE100 SDR11 PN16 d160</t>
  </si>
  <si>
    <t>Tee 90° Red E+ PE100 SDR11 PN16 d110-d90</t>
  </si>
  <si>
    <t>Tee 90° Equal E+ PE100 SDR11 d75</t>
  </si>
  <si>
    <t>20240415_C35292</t>
  </si>
  <si>
    <t>RE01138899</t>
  </si>
  <si>
    <t>RE01138900</t>
  </si>
  <si>
    <t>RE01138904</t>
  </si>
  <si>
    <t>RE01138905</t>
  </si>
  <si>
    <t>RE01138906</t>
  </si>
  <si>
    <t>RE01138907</t>
  </si>
  <si>
    <t>RE01138908</t>
  </si>
  <si>
    <t>RE01138909</t>
  </si>
  <si>
    <t>RE01138910</t>
  </si>
  <si>
    <t>RE01139572</t>
  </si>
  <si>
    <t>RE01139573</t>
  </si>
  <si>
    <t>RE01139574</t>
  </si>
  <si>
    <t>RE01139575</t>
  </si>
  <si>
    <t>RE01139576</t>
  </si>
  <si>
    <t>38GF920</t>
  </si>
  <si>
    <t>38BN574</t>
  </si>
  <si>
    <t>38AHZ187</t>
  </si>
  <si>
    <t xml:space="preserve">RISER Pipe PVC DN/DO 600 x 3000mm </t>
  </si>
  <si>
    <t xml:space="preserve">Chamber Base straight DN/OD600/160 </t>
  </si>
  <si>
    <t xml:space="preserve">RISER Pipe PVC DN/DO 600 x 2000mm </t>
  </si>
  <si>
    <t>Telescopic cover DN/OD315 D400 Square SV w/o v.</t>
  </si>
  <si>
    <t xml:space="preserve">RISER Pipe PVC DN/DO 400 x 1500mm </t>
  </si>
  <si>
    <t>20240416_C35643</t>
  </si>
  <si>
    <t>61AER481</t>
  </si>
  <si>
    <t>RE01141136</t>
  </si>
  <si>
    <t>RE01141137</t>
  </si>
  <si>
    <t>RE01141138</t>
  </si>
  <si>
    <t>RE01141139</t>
  </si>
  <si>
    <t>RE01141140</t>
  </si>
  <si>
    <t xml:space="preserve">RISER Pipe PVC DN/DO 600 x 1000mm </t>
  </si>
  <si>
    <t xml:space="preserve">Chamber Base straight DN/OD400/160 </t>
  </si>
  <si>
    <t>KG2000 R Reducer DN/OD160/110</t>
  </si>
  <si>
    <t>20240418_C36719</t>
  </si>
  <si>
    <t>61ABE323</t>
  </si>
  <si>
    <t>RE01141771</t>
  </si>
  <si>
    <t>KG2000 EM Pipe DN/OD110 x 2000mm</t>
  </si>
  <si>
    <t>KG2000 EM Pipe DN/OD110 x 5000mm</t>
  </si>
  <si>
    <t>KG2000 B Bend DN/OD110 15degrees</t>
  </si>
  <si>
    <t>KG2000 B Bend DN/OD110 30degrees</t>
  </si>
  <si>
    <t>KG2000 B Bend DN/OD160 45degrees</t>
  </si>
  <si>
    <t>KG2000 B Bend DN/OD110 87degrees</t>
  </si>
  <si>
    <t>20240422_C37859</t>
  </si>
  <si>
    <t>RE01143116</t>
  </si>
  <si>
    <t>RE01143119</t>
  </si>
  <si>
    <t>RE01143120</t>
  </si>
  <si>
    <t>RE01143118</t>
  </si>
  <si>
    <t>RE01143117</t>
  </si>
  <si>
    <t>RE01142416</t>
  </si>
  <si>
    <t>38GS418</t>
  </si>
  <si>
    <t>38GF941</t>
  </si>
  <si>
    <t>Chamber Base straight DN/OD600/160</t>
  </si>
  <si>
    <t>Chamber Base straight DN/OD400/160</t>
  </si>
  <si>
    <t>20240422_C38022</t>
  </si>
  <si>
    <t>RE01141761</t>
  </si>
  <si>
    <t>RE01141752</t>
  </si>
  <si>
    <t>RE01141754</t>
  </si>
  <si>
    <t>RE01141755</t>
  </si>
  <si>
    <t>RE01141753</t>
  </si>
  <si>
    <t>RE01141762</t>
  </si>
  <si>
    <t>38AHZ232</t>
  </si>
  <si>
    <t>38GS425</t>
  </si>
  <si>
    <t>38JS219</t>
  </si>
  <si>
    <t>KG2000 U Coupler DN/OD110</t>
  </si>
  <si>
    <t>20240424_C38958</t>
  </si>
  <si>
    <t>EC001C</t>
  </si>
  <si>
    <t>RE01145384</t>
  </si>
  <si>
    <t>RE01145383</t>
  </si>
  <si>
    <t>RE01145385</t>
  </si>
  <si>
    <t>RE01145387</t>
  </si>
  <si>
    <t>RE01145386</t>
  </si>
  <si>
    <t>Riser Pipe DN600 2000mm</t>
  </si>
  <si>
    <t>Telescopit cover DN/OD315 B125 SV. w. v.</t>
  </si>
  <si>
    <t>Chamber Base bend DN/OD600/160 150degree</t>
  </si>
  <si>
    <t>Chamber Base bend DN/OD600/160 135degree</t>
  </si>
  <si>
    <t>20240430_C41197</t>
  </si>
  <si>
    <t>IMP Armature</t>
  </si>
  <si>
    <t>240416</t>
  </si>
  <si>
    <t>33ATD806/33DCF02</t>
  </si>
  <si>
    <t>UNDERGROUND HYDRANT DN 80 
PN 10/16 RD=750 EN-GJS400-15 RAL5005 IMP Art. 2016A
Order: Gza order dated: 11.03.2024</t>
  </si>
  <si>
    <t>ABOVE-GROUND HYDRANT DN 80
PN 10/16 RD=750 1B+2C Type C BREAKABLE IMP Art. 2018L
Order: Gza order dated: 11.03.2024</t>
  </si>
  <si>
    <t>ABOVE-GROUND HYDRANT DN 100
PN 10/16 RD=750 1A+2B Type C BREAKABLE IMP Art. 2018L
Order: Gza order dated: 11.03.2024</t>
  </si>
  <si>
    <t>DUCKFOOT BEND
DN80 GSK
Order: Gza order dated: 11.03.2024</t>
  </si>
  <si>
    <t>STRAINER DN 100 PW
PN 10/16 EN-GJL-250 NS MW 1,18 AISI304 EKB RAL5005 PLUG 1/2'' IMP Art. 020 PW
Order: Gza order dated: 11.03.2024</t>
  </si>
  <si>
    <t>STRAINER DN 150 PW
PN 10/16 EN-GJL-250 NS MW 1,18 AISI304 EKB RAL5005 PLUG 1/2'' IMP Art. 020 PW
Order: Gza order dated: 11.03.2024</t>
  </si>
  <si>
    <t>20240426_C39976</t>
  </si>
  <si>
    <t>DO010G</t>
  </si>
  <si>
    <t>RE01146245</t>
  </si>
  <si>
    <t>20240426_C39950</t>
  </si>
  <si>
    <t>20240429_C40745</t>
  </si>
  <si>
    <t>38GF901</t>
  </si>
  <si>
    <t>RE01144632</t>
  </si>
  <si>
    <t>RE01145380</t>
  </si>
  <si>
    <t>38BN564</t>
  </si>
  <si>
    <t>RE01145381</t>
  </si>
  <si>
    <t>RE01145376</t>
  </si>
  <si>
    <t>RE01145390</t>
  </si>
  <si>
    <t>RE01146231</t>
  </si>
  <si>
    <t>38BC801</t>
  </si>
  <si>
    <t>38YL562</t>
  </si>
  <si>
    <t>38AAP473</t>
  </si>
  <si>
    <t>38BN557</t>
  </si>
  <si>
    <t>20240511_C44848</t>
  </si>
  <si>
    <t>20240501_C41801</t>
  </si>
  <si>
    <t>RE01151147</t>
  </si>
  <si>
    <t>RE01151148</t>
  </si>
  <si>
    <t>RE01151149</t>
  </si>
  <si>
    <t>38AKB894</t>
  </si>
  <si>
    <t>KG2000 EM Pipe SN10 DN/OD110x1000mm</t>
  </si>
  <si>
    <t>KG2000 EM Pipe SN10 DN/OD110x3000mm</t>
  </si>
  <si>
    <t>KG2000 EM Pipe SN10 DN/OD110x2000mm</t>
  </si>
  <si>
    <t>KG2000 EM Pipe SN10 DN/OD110x5000mm</t>
  </si>
  <si>
    <t>KG2000 B Bend DN/OD110 45degree</t>
  </si>
  <si>
    <t>KG2000 B Bend DN/OD110 87degree</t>
  </si>
  <si>
    <t>KG2000 B Bend DN/OD110 30degree</t>
  </si>
  <si>
    <t>20240513_C45347</t>
  </si>
  <si>
    <t>RE01151143</t>
  </si>
  <si>
    <t>RE01151144</t>
  </si>
  <si>
    <t>RE01151146</t>
  </si>
  <si>
    <t>RE01151145</t>
  </si>
  <si>
    <t>38JM031</t>
  </si>
  <si>
    <t>20240611_C13134</t>
  </si>
  <si>
    <t>ECE2024000000040</t>
  </si>
  <si>
    <t>08AAT574</t>
  </si>
  <si>
    <t>AdaptSocket AG PE100 SDR11 PN16 d25-3/4"</t>
  </si>
  <si>
    <t>AdaptSocket PE100 SDR11 PN16 d50-1 1/2"</t>
  </si>
  <si>
    <t>Elbow 90° E+ PE100 SDR11 PN16 d25</t>
  </si>
  <si>
    <t>20240610_C55879</t>
  </si>
  <si>
    <t>Saint-Gobain PAM</t>
  </si>
  <si>
    <t>112194560</t>
  </si>
  <si>
    <t>COEU9018166530</t>
  </si>
  <si>
    <t>OPERATING CAP 14 SQUARE 15.3  WITH SCREW 162044 (სარჭის ხუფი ლითონის)</t>
  </si>
  <si>
    <t>OPERATING CAP 14 SQUARE 15.3  WITH SCREW 162044(სარჭის ხუფი ლითონის)</t>
  </si>
  <si>
    <t>RISER Pipe PVC DN/DO400 x 1500mm</t>
  </si>
  <si>
    <t>10/0774</t>
  </si>
  <si>
    <t>10/0775</t>
  </si>
  <si>
    <t>10/0776</t>
  </si>
  <si>
    <t>10/0777</t>
  </si>
  <si>
    <t>10/0783</t>
  </si>
  <si>
    <t>10/0784</t>
  </si>
  <si>
    <t>10/0785</t>
  </si>
  <si>
    <t>10/0779</t>
  </si>
  <si>
    <t>10/0780</t>
  </si>
  <si>
    <t>10/0781</t>
  </si>
  <si>
    <t>10/0782</t>
  </si>
  <si>
    <t>10/0778</t>
  </si>
  <si>
    <t>10/0786</t>
  </si>
  <si>
    <t>11/0476</t>
  </si>
  <si>
    <t>11/0477</t>
  </si>
  <si>
    <t>11/0478</t>
  </si>
  <si>
    <t>11/0479</t>
  </si>
  <si>
    <t>10/0789</t>
  </si>
  <si>
    <t>10/0790</t>
  </si>
  <si>
    <t>10/0792</t>
  </si>
  <si>
    <t>10/0791</t>
  </si>
  <si>
    <t>10/0793</t>
  </si>
  <si>
    <t>10/0771</t>
  </si>
  <si>
    <t>10/0788</t>
  </si>
  <si>
    <t>10/0800</t>
  </si>
  <si>
    <t>10/0760</t>
  </si>
  <si>
    <t>10/0794</t>
  </si>
  <si>
    <t>10/0795</t>
  </si>
  <si>
    <t>10/0797</t>
  </si>
  <si>
    <t>10/0796</t>
  </si>
  <si>
    <t>10/0798</t>
  </si>
  <si>
    <t>10/0799</t>
  </si>
  <si>
    <t>10/0713</t>
  </si>
  <si>
    <t>10/0714</t>
  </si>
  <si>
    <t>10/0715</t>
  </si>
  <si>
    <t>10/0716</t>
  </si>
  <si>
    <t>10/0717</t>
  </si>
  <si>
    <t>10/0718</t>
  </si>
  <si>
    <t>10/0719</t>
  </si>
  <si>
    <t>10/0720</t>
  </si>
  <si>
    <t>10/0721</t>
  </si>
  <si>
    <t>10/0722</t>
  </si>
  <si>
    <t>10/0723</t>
  </si>
  <si>
    <t>10/0724</t>
  </si>
  <si>
    <t>10/0725</t>
  </si>
  <si>
    <t>10/0726</t>
  </si>
  <si>
    <t>10/0727</t>
  </si>
  <si>
    <t>10/0728</t>
  </si>
  <si>
    <t>10/0729</t>
  </si>
  <si>
    <t>10/0730</t>
  </si>
  <si>
    <t>10/0731</t>
  </si>
  <si>
    <t>10/0732</t>
  </si>
  <si>
    <t>10/0733</t>
  </si>
  <si>
    <t>10/0734</t>
  </si>
  <si>
    <t>10/0735</t>
  </si>
  <si>
    <t>10/0736</t>
  </si>
  <si>
    <t>10/0737</t>
  </si>
  <si>
    <t>10/0738</t>
  </si>
  <si>
    <t>10/0739</t>
  </si>
  <si>
    <t>10/0740</t>
  </si>
  <si>
    <t>10/0741</t>
  </si>
  <si>
    <t>10/0742</t>
  </si>
  <si>
    <t>10/0743</t>
  </si>
  <si>
    <t>10/0744</t>
  </si>
  <si>
    <t>10/0745</t>
  </si>
  <si>
    <t>10/0746</t>
  </si>
  <si>
    <t>10/0747</t>
  </si>
  <si>
    <t>10/0748</t>
  </si>
  <si>
    <t>10/0749</t>
  </si>
  <si>
    <t>10/0750</t>
  </si>
  <si>
    <t>10/0751</t>
  </si>
  <si>
    <t>10/0752</t>
  </si>
  <si>
    <t>10/0753</t>
  </si>
  <si>
    <t>10/0754</t>
  </si>
  <si>
    <t>10/0755</t>
  </si>
  <si>
    <t>10/0756</t>
  </si>
  <si>
    <t>10/0757</t>
  </si>
  <si>
    <t>10/0758</t>
  </si>
  <si>
    <t>10/0759</t>
  </si>
  <si>
    <t>10/0761</t>
  </si>
  <si>
    <t>10/0762</t>
  </si>
  <si>
    <t>10/0763</t>
  </si>
  <si>
    <t>10/0764</t>
  </si>
  <si>
    <t>10/0765</t>
  </si>
  <si>
    <t>10/0766</t>
  </si>
  <si>
    <t>10/0767</t>
  </si>
  <si>
    <t>10/0768</t>
  </si>
  <si>
    <t>10/0769</t>
  </si>
  <si>
    <t>10/0770</t>
  </si>
  <si>
    <t>10/0772</t>
  </si>
  <si>
    <t>10/0773</t>
  </si>
  <si>
    <t>10/0816</t>
  </si>
  <si>
    <t>10/0818</t>
  </si>
  <si>
    <t>10/0817</t>
  </si>
  <si>
    <t>Hot Galvanised Steel Bolt HM24X110X82 thickness 70µm mini JXM24BG110</t>
  </si>
  <si>
    <t xml:space="preserve">Hot Galvanised Steel Bolt HM16X85X57 thickness 70µm mini JXM16BG85 </t>
  </si>
  <si>
    <t>Hot Galvanised Steel Bolt  HM20X100X72 thickness 70µm mini JXM20BG100</t>
  </si>
  <si>
    <t>Hot Galvanised Steel Bolt HM20X100X72 thickness 70µm mini JXM20BG100</t>
  </si>
  <si>
    <t>Hot Galvanised Steel Bolt HM24X110X82 thickness 70µm miniJXM24BG110</t>
  </si>
  <si>
    <t xml:space="preserve">Hot Galvanised Steel Bolt  HM16X85X57 thickness 70µm mini JXM16BG85 </t>
  </si>
  <si>
    <t xml:space="preserve">Hot Galvanised Steel Bolt  HM20X100X72 thickness 70µm mini JXM20BG100     </t>
  </si>
  <si>
    <t xml:space="preserve">Hot Galvanised Steel Bolt  HM27X150X105 thickness 70µm mini JXM27BG150     </t>
  </si>
  <si>
    <t xml:space="preserve">Hot Galvanised Steel Bolt  HM24X130X93 thickness 70µm mini JXM24BG130       </t>
  </si>
  <si>
    <t xml:space="preserve">Hot Galvanised Steel Bolt HM24X110X82 thickness 70µm mini JXM24BG110 </t>
  </si>
  <si>
    <t xml:space="preserve">Hot Galvanised Steel Bolt HM24X110X82 thickness 70µm mini JXM24BG110        </t>
  </si>
  <si>
    <t xml:space="preserve">Hot Galvanised Steel Bolt HM20X100X72 thickness 70µm mini JXM20BG100  </t>
  </si>
  <si>
    <t xml:space="preserve">Hot Galvanised Steel Bolt HM16X85X57 thickness 70µm mini JXM16BG85  </t>
  </si>
  <si>
    <t xml:space="preserve">Hot Galvanised Steel Bolt HM16X85X57 thickness 70µm mini JXM16BG85      </t>
  </si>
  <si>
    <t xml:space="preserve">Hot Galvanised Steel Bolt  HM16X85X57 thickness 70µm mini JXM16BG85        </t>
  </si>
  <si>
    <t xml:space="preserve">Hot Galvanised Steel Bolt HM24X110X82 thickness 70µm mini JXM24BG110       </t>
  </si>
  <si>
    <t xml:space="preserve">Hot Galvanised Steel Bolt HM20X100X72 thickness 70µm mini JXM20BG100       </t>
  </si>
  <si>
    <t xml:space="preserve">Hot Galvanised Steel Bolt  HM24X110X82 thickness 70µm mini JXM24BG110       </t>
  </si>
  <si>
    <t xml:space="preserve">Hot Galvanised Steel Bolt  HM20X100X72 thickness 70µm mini JXM20BG100       </t>
  </si>
  <si>
    <t xml:space="preserve">Gasket Flange with metallic  insert Water EPDM DN300 PN10-16-25-40 JBB30GV1  </t>
  </si>
  <si>
    <t xml:space="preserve">Gasket Flange with metallic insert Water EPDM DN150 PN10-16-25-40 JBB15GV1      </t>
  </si>
  <si>
    <t xml:space="preserve">Gasket Flange with metallic insert Water EPDM DN150 PN10-16-25-40 JBB15GV1              </t>
  </si>
  <si>
    <t xml:space="preserve">Gasket Flange with metallic  insert Water EPDM DN150 PN10-16-25-40 JBB15GV1         </t>
  </si>
  <si>
    <t xml:space="preserve">Gasket Flange with metallic insert Water EPDM DN100 PN10-16-25-40 JBB10GV1   </t>
  </si>
  <si>
    <t xml:space="preserve">Hot Galvanised Steel Washers  thickness 70µm mini for Bolts  M27 Standard NFE 25513 grad C Narrow serie JXM27RGE       </t>
  </si>
  <si>
    <t xml:space="preserve">Hot Galvanised Steel Washers thickness 70µm mini for Bolts  M24 Standard NFE 25513 grad C Narrow serie JXM24RGE </t>
  </si>
  <si>
    <t xml:space="preserve">Hot Galvanised Steel Washers thickness 70µm mini for Bolts M24 Standard NFE 25513 grad C Narrow serie JXM24RGE   </t>
  </si>
  <si>
    <t xml:space="preserve">Hot Galvanised Steel Washers  thickness 70µm mini for Bolts  M24 Standard NFE 25513 grad C Narrow serie JXM24RGE           </t>
  </si>
  <si>
    <t xml:space="preserve">Hot Galvanised Steel Washers thickness 70µm mini for Bolts M20 Standard NFE 25513 grad C Narrow serie JXM20RGE  </t>
  </si>
  <si>
    <t xml:space="preserve">Hot Galvanised Steel Washers thickness 70µm mini for Bolts M16 Standard NFE 25513 grad C Narrow serie JXM16RGE  </t>
  </si>
  <si>
    <t xml:space="preserve">Hot Galvanised Steel Washers thickness 70µm mini for Bolts  M16 Standard NFE 25513 grad C Narrow serie JXM16RGE </t>
  </si>
  <si>
    <t xml:space="preserve">Hot Galvanised Steel Washers  thickness 70µm mini for Bolts  M16 Standard NFE 25513 grad C Narrow serie JXM16RGE           </t>
  </si>
  <si>
    <t xml:space="preserve">Hot Galvanised Steel Washers thickness 70µm mini for Bolts  M16 Standard NFE 25513 grad C Narrow serie JXM16RGE           </t>
  </si>
  <si>
    <t xml:space="preserve">Hot Galvanised Steel Washers thickness 70µm mini for Bolts  M20 Standard NFE 25513 grad C Narrow serie JXM20RGE           </t>
  </si>
  <si>
    <t xml:space="preserve">Hot Galvanised Steel Washers thickness 70µm mini for Bolts M24 Standard NFE 25513 grad C Narrow serie JXM24RGE           </t>
  </si>
  <si>
    <t xml:space="preserve">Hot Galvanised Steel Washers thickness 70µm mini for Bolts M16 Standard NFE 25513 grad C Narrow serie JXM16RGE           </t>
  </si>
  <si>
    <t xml:space="preserve">Hot Galvanised Steel Washers thickness 70µm mini for Bolts M20 Standard NFE 25513 grad C Narrow serieJXM20RGE           </t>
  </si>
  <si>
    <t xml:space="preserve">Hot Galvanised Steel Washers  thickness 70µm mini for Bolts M16 Standard NFE 25513 grad C Narrow serie JXM16RGE           </t>
  </si>
  <si>
    <t xml:space="preserve">Hot Galvanised Steel Washers  thickness 70µm mini for Bolts  M27 Standard NFE 25513 grad C Narrow serie JXM27RGE           </t>
  </si>
  <si>
    <t xml:space="preserve">Gasket Flange with metallic insert Water EPDM DN50 PN10-16-25-40 JBA50GV1 </t>
  </si>
  <si>
    <t xml:space="preserve">Gasket Flange with metallic  insert Water EPDM DN50 PN10-16-25-40 JBA50GV1        </t>
  </si>
  <si>
    <t xml:space="preserve">Gasket Flange with metallic insert Water EPDM DN50 PN10-16-25-40 JBA50GV1        </t>
  </si>
  <si>
    <t xml:space="preserve">Gasket Flange with metallic insert Water EPDM DN100 PN10-16-25-40 JBB10GV1        </t>
  </si>
  <si>
    <t xml:space="preserve">Gasket Flange with metallic insert Water EPDM DN150 PN10-16-25-40 JBB15GV1        </t>
  </si>
  <si>
    <t xml:space="preserve">Gasket Flange with metallic insert Water EPDM DN60 PN10-16-25-40 JBA60GV1        </t>
  </si>
  <si>
    <t xml:space="preserve">Gasket Flange with metallic insert Water EPDM DN400 PN10-16-25 JBB40GV1B          </t>
  </si>
  <si>
    <t xml:space="preserve">Gasket Flange with metallic  insert Water EPDM DN100 PN10-16-25-40 JBB10GV1           </t>
  </si>
  <si>
    <t xml:space="preserve">Gasket Flange with metallic  insert Water EPDM DN150 PN10-16-25-40 JBB15GV1           </t>
  </si>
  <si>
    <t xml:space="preserve">Gasket Flange with metallic  insert Water EPDM DN50 PN10-16-25-40 JBA50GV1           </t>
  </si>
  <si>
    <t xml:space="preserve">Gasket Flange with metallic insert Water EPDM DN250 PN10-16-25-40 JBB25GV1           </t>
  </si>
  <si>
    <t xml:space="preserve">Gasket Flange with metallic  insert Water EPDM DN250 PN10-16-25-40 JBB25GV1           </t>
  </si>
  <si>
    <t xml:space="preserve">Gasket Flange with metallic  insert Water EPDM DN250 PN10-16-25-40 JBB25GV1     </t>
  </si>
  <si>
    <r>
      <rPr>
        <b/>
        <sz val="10"/>
        <color theme="1"/>
        <rFont val="Arial"/>
        <family val="2"/>
      </rPr>
      <t>CI TEE DN200/50 PN16</t>
    </r>
    <r>
      <rPr>
        <sz val="10"/>
        <color theme="1"/>
        <rFont val="Arial"/>
        <family val="2"/>
      </rPr>
      <t>, with 3 Rotatable Flanges Blue epoxy 250µm BAB20UE2BTT</t>
    </r>
  </si>
  <si>
    <r>
      <rPr>
        <b/>
        <sz val="10"/>
        <color theme="1"/>
        <rFont val="Arial"/>
        <family val="2"/>
      </rPr>
      <t>CI REDUCER DN80/50 PN10-16-25-40</t>
    </r>
    <r>
      <rPr>
        <sz val="10"/>
        <color theme="1"/>
        <rFont val="Arial"/>
        <family val="2"/>
      </rPr>
      <t>, with 2 Rotatable Flanges  Blue epoxy 250µm BAA80VE1BTT</t>
    </r>
  </si>
  <si>
    <t xml:space="preserve">Gasket Flange with metallic insert Water EPDM DN150 PN10-16-25-40 JBB15GV1           </t>
  </si>
  <si>
    <r>
      <rPr>
        <b/>
        <sz val="10"/>
        <color theme="1"/>
        <rFont val="Arial"/>
        <family val="2"/>
      </rPr>
      <t>CI TEE DN300/150 PN16</t>
    </r>
    <r>
      <rPr>
        <sz val="10"/>
        <color theme="1"/>
        <rFont val="Arial"/>
        <family val="2"/>
      </rPr>
      <t>,  with 3 Rotatable Flanges Blue epoxy 250µm BAB30UE2JTT2</t>
    </r>
  </si>
  <si>
    <r>
      <rPr>
        <b/>
        <sz val="10"/>
        <color theme="1"/>
        <rFont val="Arial"/>
        <family val="2"/>
      </rPr>
      <t>CI TEE DN250/200 PN16</t>
    </r>
    <r>
      <rPr>
        <sz val="10"/>
        <color theme="1"/>
        <rFont val="Arial"/>
        <family val="2"/>
      </rPr>
      <t>, with 3 Rotatable Flanges PN16 Blue epoxy 250µm BAB25UE2KTT2</t>
    </r>
  </si>
  <si>
    <t xml:space="preserve">Gasket Flange with metallic insert Water EPDM DN150 PN10-16-25-40JBB15GV1        </t>
  </si>
  <si>
    <t xml:space="preserve">Hot Galvanised Steel Bolt HM16X85X57 thickness 70µm mini JXM16BG85        </t>
  </si>
  <si>
    <t xml:space="preserve">Gasket Flange with metallic insert Water EPDM DN80 PN10-16-25-40 JBA80GV1        </t>
  </si>
  <si>
    <t xml:space="preserve">Gasket Flange with metallic insert Water EPDM DN50 PN10-16-25-40JBA50GV1        </t>
  </si>
  <si>
    <t xml:space="preserve">Gasket Flange with metallic  insert Water EPDM DN100 PN10-16-25-40 JBB10GV1        </t>
  </si>
  <si>
    <t xml:space="preserve">Hot Galvanised Steel Bolt  HM16X90X62 thickness 70µm mini JXM16BG90        </t>
  </si>
  <si>
    <t xml:space="preserve">Hot Galvanised Steel Bolt HM16X90X62 thickness 70µm mini JXM16BG90 </t>
  </si>
  <si>
    <t xml:space="preserve">Gasket Flange with metallic insert Water EPDM DN200 PN10-16-25-40 JBB20GV1        </t>
  </si>
  <si>
    <t xml:space="preserve">Hot Galvanised Steel Washers thickness 70µm mini for Bolts M20 Standard NFE 25513 grad C Narrow serie JXM20RGE           </t>
  </si>
  <si>
    <t xml:space="preserve">Hot Galvanised Steel Bolt HM16X90X62 thickness 70µm mini JXM16BG90        </t>
  </si>
  <si>
    <t xml:space="preserve">Gasket Flange with metallic insert Water EPDM DN300 PN10-16-25-40 JBB30GV1        </t>
  </si>
  <si>
    <t xml:space="preserve">Hot Galvanised Steel Bolt HM24X130X93 thickness 70µm mini JXM24BG130       </t>
  </si>
  <si>
    <r>
      <rPr>
        <b/>
        <sz val="10"/>
        <color theme="1"/>
        <rFont val="Arial"/>
        <family val="2"/>
      </rPr>
      <t>CI TEE DN400/100 PN16,</t>
    </r>
    <r>
      <rPr>
        <sz val="10"/>
        <color theme="1"/>
        <rFont val="Arial"/>
        <family val="2"/>
      </rPr>
      <t xml:space="preserve"> with 3 Rotatable Flanges Blue epoxy 250µm BAB40UV2FTT2   (თუჯის სამკაპი)  </t>
    </r>
  </si>
  <si>
    <t xml:space="preserve">Gasket Flange with metallic insert Water EPDM DN400  PN10-16-25 JBB40GV1B       </t>
  </si>
  <si>
    <t>Hot Galvanised Steel Bolt HM27X150X105 thickness 70µm mini JXM27BG150</t>
  </si>
  <si>
    <t xml:space="preserve">Hot Galvanised Steel Washers thickness 70µm mini for Bolts M27 Standard NFE 25513 grad C Narrow serie JXM27RGE           </t>
  </si>
  <si>
    <t xml:space="preserve">Gasket Flange with metallic insert Water EPDM DN200 PN10-16-25-40 JBB20GV1         </t>
  </si>
  <si>
    <t xml:space="preserve">Gasket Flange with metallic insert Water EPDM DN300 PN10-16-25-40 JBB30GV1           </t>
  </si>
  <si>
    <t>Hot Galvanised Steel Bolt HM24X130X93 thickness 70µm mini JXM24BG130</t>
  </si>
  <si>
    <t>Hot Galvanised Steel Bolt  HM24X110X82 thickness 70µm mini JXM24BG110</t>
  </si>
  <si>
    <t xml:space="preserve">Hot Galvanised Steel Bolt HM27X150X105 thickness 70µm mini JXM27BG150       </t>
  </si>
  <si>
    <t xml:space="preserve">Chamber Base bend DN/OD600/160(withGasket) 150° (210°) </t>
  </si>
  <si>
    <t xml:space="preserve">Chamber Base bend DN/OD600/160(withGasket) 135° (225°) </t>
  </si>
  <si>
    <t xml:space="preserve">Chamber Base bend DN/OD600/160(withGasket) 120° (240°) </t>
  </si>
  <si>
    <t xml:space="preserve">Chamber Base bend DN/OD600/160(withGasket) 90° (270°) </t>
  </si>
  <si>
    <t>Telescopic adapter with cover A 15 PP DN600 (withGasket)</t>
  </si>
  <si>
    <t>Chamber base bend DN600/160 150*(210*)(withGasket)</t>
  </si>
  <si>
    <t>Chamber base bend DN600/160 135*(225*)(withGasket)</t>
  </si>
  <si>
    <t>Telescopic adapter with cover a 15 PP DN600(withGasket)</t>
  </si>
  <si>
    <t xml:space="preserve">Gasket Flange with metallic insert Water EPDM DN80 PN10-16-25-40 JBA80GV1           </t>
  </si>
  <si>
    <t xml:space="preserve">Gasket Flange with metallic insert Water EPDM DN50 PN10-16-25-40 JBA50GV1           </t>
  </si>
  <si>
    <t xml:space="preserve">Gasket Flange with metallic  insert Water EPDM DN80 PN10-16-25-40 JBA80GV1           </t>
  </si>
  <si>
    <r>
      <rPr>
        <b/>
        <sz val="10"/>
        <color theme="1"/>
        <rFont val="Arial"/>
        <family val="2"/>
      </rPr>
      <t>CI REDUCER DN80/50 PN10-16-25-40,</t>
    </r>
    <r>
      <rPr>
        <sz val="10"/>
        <color theme="1"/>
        <rFont val="Arial"/>
        <family val="2"/>
      </rPr>
      <t xml:space="preserve"> with 2 Rotatable Flanges Blue epoxy 250µm BAA80VE1BTT</t>
    </r>
  </si>
  <si>
    <r>
      <rPr>
        <b/>
        <sz val="10"/>
        <color theme="1"/>
        <rFont val="Arial"/>
        <family val="2"/>
      </rPr>
      <t>CI TEE DN400/300 PN16</t>
    </r>
    <r>
      <rPr>
        <sz val="10"/>
        <color theme="1"/>
        <rFont val="Arial"/>
        <family val="2"/>
      </rPr>
      <t>, with 3 Rotatable Flanges Blue epoxy 250µm BAB40UE2MTT2</t>
    </r>
  </si>
  <si>
    <r>
      <rPr>
        <b/>
        <sz val="10"/>
        <color theme="1"/>
        <rFont val="Arial"/>
        <family val="2"/>
      </rPr>
      <t xml:space="preserve">CI REDUCER DN250/150 PN16, </t>
    </r>
    <r>
      <rPr>
        <sz val="10"/>
        <color theme="1"/>
        <rFont val="Arial"/>
        <family val="2"/>
      </rPr>
      <t>with 2 Rotatable Flanges Blue epoxy 250µm BAB25VE2JTT2</t>
    </r>
  </si>
  <si>
    <r>
      <rPr>
        <b/>
        <sz val="10"/>
        <color theme="1"/>
        <rFont val="Arial"/>
        <family val="2"/>
      </rPr>
      <t>CI TEE DN400/250 PN16,</t>
    </r>
    <r>
      <rPr>
        <sz val="10"/>
        <color theme="1"/>
        <rFont val="Arial"/>
        <family val="2"/>
      </rPr>
      <t xml:space="preserve"> with 3 Rotatable Flanges Blue epoxy 250µm BAB40UE2LTT2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</si>
  <si>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>, with 3 Rotatable Flanges Blue epoxy 250µm BAB40UE2ETT2</t>
    </r>
  </si>
  <si>
    <r>
      <rPr>
        <b/>
        <sz val="10"/>
        <color theme="1"/>
        <rFont val="Arial"/>
        <family val="2"/>
      </rPr>
      <t xml:space="preserve">CI REDUCER DN60/50 PN10-16 </t>
    </r>
    <r>
      <rPr>
        <sz val="10"/>
        <color theme="1"/>
        <rFont val="Arial"/>
        <family val="2"/>
      </rPr>
      <t>Ductile iron Taper DN60 x dn50 with 2 Rotatable Flanges PN10-16 Blue epoxy 250µm BAA60VE1BTT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</si>
  <si>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>,  with 3 Rotatable Flanges Blue epoxy 250µm BAB40UE2ETT2</t>
    </r>
  </si>
  <si>
    <r>
      <rPr>
        <b/>
        <sz val="10"/>
        <color theme="1"/>
        <rFont val="Arial"/>
        <family val="2"/>
      </rPr>
      <t>CI REDUCER DN80/50 PN10-16-25-40</t>
    </r>
    <r>
      <rPr>
        <sz val="10"/>
        <color theme="1"/>
        <rFont val="Arial"/>
        <family val="2"/>
      </rPr>
      <t>, with 2 Rotatable Flanges Blue epoxy 250µm BAA80VE1BTT</t>
    </r>
  </si>
  <si>
    <r>
      <rPr>
        <b/>
        <sz val="10"/>
        <color theme="1"/>
        <rFont val="Arial"/>
        <family val="2"/>
      </rPr>
      <t>CI TEE DN300/60 PN16</t>
    </r>
    <r>
      <rPr>
        <sz val="10"/>
        <color theme="1"/>
        <rFont val="Arial"/>
        <family val="2"/>
      </rPr>
      <t>, with 3 Rotatable Flanges  Blue epoxy 250µm BAB30UE2CTT2</t>
    </r>
  </si>
  <si>
    <r>
      <rPr>
        <b/>
        <sz val="10"/>
        <color theme="1"/>
        <rFont val="Arial"/>
        <family val="2"/>
      </rPr>
      <t>CI TEE DN300/60 PN16</t>
    </r>
    <r>
      <rPr>
        <sz val="10"/>
        <color theme="1"/>
        <rFont val="Arial"/>
        <family val="2"/>
      </rPr>
      <t>,  with 3 Rotatable Flanges Blue epoxy 250µm BAB30UE2CTT2</t>
    </r>
  </si>
  <si>
    <r>
      <rPr>
        <b/>
        <sz val="10"/>
        <color theme="1"/>
        <rFont val="Arial"/>
        <family val="2"/>
      </rPr>
      <t>CI TEE DN400/80 PN16</t>
    </r>
    <r>
      <rPr>
        <sz val="10"/>
        <color theme="1"/>
        <rFont val="Arial"/>
        <family val="2"/>
      </rPr>
      <t xml:space="preserve">,  with 3 Rotatable Flanges Blue epoxy 250µm BAB40UE2ETT2 </t>
    </r>
  </si>
  <si>
    <t xml:space="preserve">Hot Galvanised Steel Washers  thickness 70µm mini for Bolts  M20 Standard NFE 25513 grad C Narrow serie JXM20RGE           </t>
  </si>
  <si>
    <r>
      <rPr>
        <b/>
        <sz val="10"/>
        <color theme="1"/>
        <rFont val="Arial"/>
        <family val="2"/>
      </rPr>
      <t>CI TEE DN150/100 PN25-40</t>
    </r>
    <r>
      <rPr>
        <sz val="10"/>
        <color theme="1"/>
        <rFont val="Arial"/>
        <family val="2"/>
      </rPr>
      <t>, with 3 Rotatable Flanges Blue epoxy 250µm BAB15UE3FTT</t>
    </r>
  </si>
  <si>
    <r>
      <rPr>
        <b/>
        <sz val="10"/>
        <color theme="1"/>
        <rFont val="Arial"/>
        <family val="2"/>
      </rPr>
      <t>CI TEE DN125/100 PN25-40</t>
    </r>
    <r>
      <rPr>
        <sz val="10"/>
        <color theme="1"/>
        <rFont val="Arial"/>
        <family val="2"/>
      </rPr>
      <t>, with 3 Rotatable Flanges Blue epoxy 250µm BAB12UE3FTT</t>
    </r>
  </si>
  <si>
    <r>
      <rPr>
        <b/>
        <sz val="10"/>
        <color theme="1"/>
        <rFont val="Arial"/>
        <family val="2"/>
      </rPr>
      <t>TRIPLE FUNCTION AIR VALVE DN50 PN40,</t>
    </r>
    <r>
      <rPr>
        <sz val="10"/>
        <color theme="1"/>
        <rFont val="Arial"/>
        <family val="2"/>
      </rPr>
      <t xml:space="preserve"> with  anti-surge anti-water hammer  device - L3RA5040</t>
    </r>
  </si>
  <si>
    <r>
      <rPr>
        <b/>
        <sz val="10"/>
        <color theme="1"/>
        <rFont val="Arial"/>
        <family val="2"/>
      </rPr>
      <t>TRIPLE FUNCTION AIR VALVE TYPE 4000D DN40-50-60-65 PN10-16</t>
    </r>
    <r>
      <rPr>
        <sz val="10"/>
        <color theme="1"/>
        <rFont val="Arial"/>
        <family val="2"/>
      </rPr>
      <t>, BLUE EPOXY 250µm RCA60DSAH</t>
    </r>
  </si>
  <si>
    <r>
      <rPr>
        <b/>
        <sz val="10"/>
        <color theme="1"/>
        <rFont val="Arial"/>
        <family val="2"/>
      </rPr>
      <t>DISMANTLING JOINT DN250 PN16</t>
    </r>
    <r>
      <rPr>
        <sz val="10"/>
        <color theme="1"/>
        <rFont val="Arial"/>
        <family val="2"/>
      </rPr>
      <t>, SELF-RESTRAINED TYPE JPL BLUE  EPOXY 250µm EPDMGasket STEEL  ZINC BOLTS CODE V212100052 MDB25ABAH</t>
    </r>
  </si>
  <si>
    <r>
      <rPr>
        <b/>
        <sz val="10"/>
        <color theme="1"/>
        <rFont val="Arial"/>
        <family val="2"/>
      </rPr>
      <t>STRAINER DN60 PN10-16,</t>
    </r>
    <r>
      <rPr>
        <sz val="10"/>
        <color theme="1"/>
        <rFont val="Arial"/>
        <family val="2"/>
      </rPr>
      <t xml:space="preserve"> GALVANIZED  SHEET METAL BLUE EPOXY 250µm RCA60GACH</t>
    </r>
  </si>
  <si>
    <r>
      <rPr>
        <b/>
        <sz val="10"/>
        <color theme="1"/>
        <rFont val="Arial"/>
        <family val="2"/>
      </rPr>
      <t>STRAINER DN100 PN10-16,</t>
    </r>
    <r>
      <rPr>
        <sz val="10"/>
        <color theme="1"/>
        <rFont val="Arial"/>
        <family val="2"/>
      </rPr>
      <t xml:space="preserve"> GALVANIZED SHEET METAL BLUE  EPOXY 250µm RCB10GACH</t>
    </r>
  </si>
  <si>
    <r>
      <rPr>
        <b/>
        <sz val="10"/>
        <color theme="1"/>
        <rFont val="Arial"/>
        <family val="2"/>
      </rPr>
      <t>DISMANTLING JOINT DN250 PN16</t>
    </r>
    <r>
      <rPr>
        <sz val="10"/>
        <color theme="1"/>
        <rFont val="Arial"/>
        <family val="2"/>
      </rPr>
      <t>, TYPE JPL BLUE  EPOXY 250µm EPDMGasket STEEL  ZINC BOLTS CODE V212100052 MDB25ABAH</t>
    </r>
  </si>
  <si>
    <r>
      <rPr>
        <b/>
        <sz val="10"/>
        <color theme="1"/>
        <rFont val="Arial"/>
        <family val="2"/>
      </rPr>
      <t>GATE VALVE DN150 PN25</t>
    </r>
    <r>
      <rPr>
        <sz val="10"/>
        <color theme="1"/>
        <rFont val="Arial"/>
        <family val="2"/>
      </rPr>
      <t>, TYPE21 NG  CLOCKWISE CLOSING BLUE EPOXY 250µm BARE SHAFT RDB15AADH</t>
    </r>
  </si>
  <si>
    <r>
      <rPr>
        <b/>
        <sz val="10"/>
        <color theme="1"/>
        <rFont val="Arial"/>
        <family val="2"/>
      </rPr>
      <t>BALL VALVE DN32 PN16</t>
    </r>
    <r>
      <rPr>
        <sz val="10"/>
        <color theme="1"/>
        <rFont val="Arial"/>
        <family val="2"/>
      </rPr>
      <t>, 1"1/4 TYPE V3000 149B5043 289874</t>
    </r>
  </si>
  <si>
    <r>
      <rPr>
        <b/>
        <sz val="10"/>
        <color theme="1"/>
        <rFont val="Arial"/>
        <family val="2"/>
      </rPr>
      <t>BALL VALVE DN65 PN16</t>
    </r>
    <r>
      <rPr>
        <sz val="10"/>
        <color theme="1"/>
        <rFont val="Arial"/>
        <family val="2"/>
      </rPr>
      <t>, 2"1/2 TYPE V3000 149B5054 289876</t>
    </r>
  </si>
  <si>
    <r>
      <rPr>
        <b/>
        <sz val="10"/>
        <color theme="1"/>
        <rFont val="Arial"/>
        <family val="2"/>
      </rPr>
      <t>BALL VALVE DN50 PN16</t>
    </r>
    <r>
      <rPr>
        <sz val="10"/>
        <color theme="1"/>
        <rFont val="Arial"/>
        <family val="2"/>
      </rPr>
      <t>, 2" TYPE V3000 149B5045 289875</t>
    </r>
  </si>
  <si>
    <r>
      <rPr>
        <b/>
        <sz val="10"/>
        <color theme="1"/>
        <rFont val="Arial"/>
        <family val="2"/>
      </rPr>
      <t xml:space="preserve">STRAINER DN50 PN16, </t>
    </r>
    <r>
      <rPr>
        <sz val="10"/>
        <color theme="1"/>
        <rFont val="Arial"/>
        <family val="2"/>
      </rPr>
      <t>Y222P 2" CODE 149B5163 289878</t>
    </r>
  </si>
  <si>
    <r>
      <rPr>
        <b/>
        <sz val="10"/>
        <color theme="1"/>
        <rFont val="Arial"/>
        <family val="2"/>
      </rPr>
      <t xml:space="preserve">STRAINER DN32 PN16, </t>
    </r>
    <r>
      <rPr>
        <sz val="10"/>
        <color theme="1"/>
        <rFont val="Arial"/>
        <family val="2"/>
      </rPr>
      <t>Y222P 1"1/4" CODE 149B5191 289877</t>
    </r>
  </si>
  <si>
    <r>
      <rPr>
        <b/>
        <sz val="10"/>
        <color theme="1"/>
        <rFont val="Arial"/>
        <family val="2"/>
      </rPr>
      <t>STRAINER DN65 PN16</t>
    </r>
    <r>
      <rPr>
        <sz val="10"/>
        <color theme="1"/>
        <rFont val="Arial"/>
        <family val="2"/>
      </rPr>
      <t>, 2"1/2 Y222P CODE 149B5163 289879</t>
    </r>
  </si>
  <si>
    <r>
      <rPr>
        <b/>
        <sz val="10"/>
        <color theme="1"/>
        <rFont val="Arial"/>
        <family val="2"/>
      </rPr>
      <t>DISMANTLING JOINT DN400 PN16</t>
    </r>
    <r>
      <rPr>
        <sz val="10"/>
        <color theme="1"/>
        <rFont val="Arial"/>
        <family val="2"/>
      </rPr>
      <t>, TYPE JPL BLUE  EPOXY 250µm EPDMGasket STEEL  ZINC BOLTS CODE V212100064 MDB40ABAH</t>
    </r>
  </si>
  <si>
    <r>
      <rPr>
        <b/>
        <sz val="10"/>
        <color theme="1"/>
        <rFont val="Arial"/>
        <family val="2"/>
      </rPr>
      <t xml:space="preserve">GATE VALVE DN100 PN25, </t>
    </r>
    <r>
      <rPr>
        <sz val="10"/>
        <color theme="1"/>
        <rFont val="Arial"/>
        <family val="2"/>
      </rPr>
      <t>TYPE21 NG  CLOCKWISE CLOSING BLUE EPOXY 250µm BARE SHAFT RDB10AADH</t>
    </r>
  </si>
  <si>
    <r>
      <rPr>
        <b/>
        <sz val="10"/>
        <color theme="1"/>
        <rFont val="Arial"/>
        <family val="2"/>
      </rPr>
      <t>CI TEE DN150/100 PN25-40,</t>
    </r>
    <r>
      <rPr>
        <sz val="10"/>
        <color theme="1"/>
        <rFont val="Arial"/>
        <family val="2"/>
      </rPr>
      <t xml:space="preserve"> with 3 Rotatable Flanges Blue epoxy 250µm BAB15UE3FTT</t>
    </r>
  </si>
  <si>
    <r>
      <rPr>
        <b/>
        <sz val="10"/>
        <color theme="1"/>
        <rFont val="Arial"/>
        <family val="2"/>
      </rPr>
      <t xml:space="preserve">AIR VALVE DN40-50-60-65 PN10-16-25 WITH FLANGE </t>
    </r>
    <r>
      <rPr>
        <sz val="10"/>
        <color theme="1"/>
        <rFont val="Arial"/>
        <family val="2"/>
      </rPr>
      <t xml:space="preserve">TYPE 113 BLUE EPOXY 250µm RCA40BTCH (საჰაერო სარქველი)       </t>
    </r>
  </si>
  <si>
    <r>
      <rPr>
        <b/>
        <sz val="10"/>
        <color theme="1"/>
        <rFont val="Arial"/>
        <family val="2"/>
      </rPr>
      <t>PRESSURE REDUCING VALVE DN80 PN10-16,</t>
    </r>
    <r>
      <rPr>
        <sz val="10"/>
        <color theme="1"/>
        <rFont val="Arial"/>
        <family val="2"/>
      </rPr>
      <t xml:space="preserve"> TYPE  DRVD NG  DOWNSTREAM  PRESSURE 1,5-6 BAR ETIQUETTE "PAM" 165911</t>
    </r>
  </si>
  <si>
    <r>
      <rPr>
        <b/>
        <sz val="10"/>
        <color theme="1"/>
        <rFont val="Arial"/>
        <family val="2"/>
      </rPr>
      <t>PRESSURE REDUCING VALVE DN100 PN10-16</t>
    </r>
    <r>
      <rPr>
        <sz val="10"/>
        <color theme="1"/>
        <rFont val="Arial"/>
        <family val="2"/>
      </rPr>
      <t>, TYPE  DRVD NG  REGLAGE  DOWNSTREAM PRESSURE 1,5-6 BAR  ETIQUETTE "PAM" 166907</t>
    </r>
  </si>
  <si>
    <r>
      <rPr>
        <b/>
        <sz val="10"/>
        <color theme="1"/>
        <rFont val="Arial"/>
        <family val="2"/>
      </rPr>
      <t>PRESSURE REDUCING VALVE DN50 PN10-16</t>
    </r>
    <r>
      <rPr>
        <sz val="10"/>
        <color theme="1"/>
        <rFont val="Arial"/>
        <family val="2"/>
      </rPr>
      <t>, TYPE  DRVD NG  DOWNSTREAM  PRESSURE 1,5-6 BAR ETIQUETTE "PAM"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165834</t>
    </r>
  </si>
  <si>
    <r>
      <rPr>
        <b/>
        <sz val="10"/>
        <color theme="1"/>
        <rFont val="Arial"/>
        <family val="2"/>
      </rPr>
      <t>CI REDUCER DN400/300 PN16</t>
    </r>
    <r>
      <rPr>
        <sz val="10"/>
        <color theme="1"/>
        <rFont val="Arial"/>
        <family val="2"/>
      </rPr>
      <t>, with 2 Rotatable Flanges Blue epoxy 250µm BAB40VE2MTT2</t>
    </r>
  </si>
  <si>
    <t xml:space="preserve">Gasket Flange with metallic insert Water EPDM DN400 PN10-16-25 JBB40GV1B </t>
  </si>
  <si>
    <t>RE01176205</t>
  </si>
  <si>
    <t>20240702_C64656</t>
  </si>
  <si>
    <t>38ABS767</t>
  </si>
  <si>
    <t>KG2000 M Plug DN/OD160</t>
  </si>
  <si>
    <t>KG2000 EM Pipe DN/OD160x6000mm slotted</t>
  </si>
  <si>
    <t>KG2000 EM Pipe DN/OD160x500mm</t>
  </si>
  <si>
    <t>KG2000 EM Pipe DN/OD110x6000mm slotted</t>
  </si>
  <si>
    <t>20240704_C65803</t>
  </si>
  <si>
    <t>38AHZ198</t>
  </si>
  <si>
    <t>RE01176208</t>
  </si>
  <si>
    <t>Riser pipe cover DN/OD400 (plastic) A15 (1.5t)</t>
  </si>
  <si>
    <t>38GS408</t>
  </si>
  <si>
    <t>38GF910</t>
  </si>
  <si>
    <t>RE01175578</t>
  </si>
  <si>
    <t>RE01175583</t>
  </si>
  <si>
    <t>KG2000 Sealtape</t>
  </si>
  <si>
    <t>20240701_C63983</t>
  </si>
  <si>
    <t>20240702_C64907</t>
  </si>
  <si>
    <t>RE01175580</t>
  </si>
  <si>
    <t>38GF965</t>
  </si>
  <si>
    <t>KG2000 M Plug DN/OD110</t>
  </si>
  <si>
    <t>KG2000 EM PIPE DN/OD160x500mm</t>
  </si>
  <si>
    <t>KGK CAP DN/OD110</t>
  </si>
  <si>
    <t>KGK CAP DN/OD160</t>
  </si>
  <si>
    <t>20240705_C66430</t>
  </si>
  <si>
    <t>RE01175594</t>
  </si>
  <si>
    <t>38AFU965</t>
  </si>
  <si>
    <t>KG2000 EM Pipe DN/OD110x500</t>
  </si>
  <si>
    <t>KGK Cap DN/OD110</t>
  </si>
  <si>
    <t>KG2000 EA Branch DN/OD110/110 45 degrees</t>
  </si>
  <si>
    <t>10/0869</t>
  </si>
  <si>
    <t>10/0870</t>
  </si>
  <si>
    <t>10/0874</t>
  </si>
  <si>
    <t>10/0871</t>
  </si>
  <si>
    <t>10/0872</t>
  </si>
  <si>
    <t>10/0787</t>
  </si>
  <si>
    <t>10/0877</t>
  </si>
  <si>
    <t>11/0501</t>
  </si>
  <si>
    <t>11/0502</t>
  </si>
  <si>
    <t>11/0503</t>
  </si>
  <si>
    <t>11/0504</t>
  </si>
  <si>
    <t>KG2000 EM Pipe DN/OD160x3000mm slotted</t>
  </si>
  <si>
    <t>KGK Cap DN/OD160</t>
  </si>
  <si>
    <t>10/0876</t>
  </si>
  <si>
    <t>Telescopic cover DN/OD315 B125 SV w.v</t>
  </si>
  <si>
    <t>Telescopic cover DN/OD315 D400 Square SV w v.</t>
  </si>
  <si>
    <t>Telescopic cover DN/OD315 B125 SV w v.</t>
  </si>
  <si>
    <t>Telescopic cover DN/OD315 B125 SC w v</t>
  </si>
  <si>
    <t>Telescopic cover DN/OD315 B125 SV w. v.</t>
  </si>
  <si>
    <t>Telescopic cover DN/OD315 D400 square SV w. v.</t>
  </si>
  <si>
    <t>20240722_C72299</t>
  </si>
  <si>
    <t>X3696EM</t>
  </si>
  <si>
    <t>GATE VALVE DN40, DN040X1 1/2"SER.CON. GJS 1.P Origin: Denmark</t>
  </si>
  <si>
    <t>SERV.HANDWHEEL 120 X 12 X 16</t>
  </si>
  <si>
    <t>20240730_C75628</t>
  </si>
  <si>
    <t>SI_640137</t>
  </si>
  <si>
    <t>SI_640138</t>
  </si>
  <si>
    <t>SI_638656</t>
  </si>
  <si>
    <t>DCI TEE with flange DN100/050 PN10/16 T EP/EP</t>
  </si>
  <si>
    <t>3/4" BSP AIR RELEASE S-050-C</t>
  </si>
  <si>
    <t>DN050 PN16 AIR VALVE    K-010</t>
  </si>
  <si>
    <t>GATE VALVE DN50 PN10/16 F4       CTC</t>
  </si>
  <si>
    <t>GATE VALVE DN150 PN10/16 F4 CTC</t>
  </si>
  <si>
    <t>GATE VALVE DN400 PN16 F4 CTC</t>
  </si>
  <si>
    <t>EXTENSION SPINDLE DN050 650-1100</t>
  </si>
  <si>
    <t>EXTENSION SPINDLE DN065/080 650-1100</t>
  </si>
  <si>
    <t>EXTENSION SPINDLE DN100/125 650-1100</t>
  </si>
  <si>
    <t>EXTENSION SPINDLE DN150 650-1100</t>
  </si>
  <si>
    <t>EXTENSION SPINDLE DN350/400 650-1100</t>
  </si>
  <si>
    <t>HANDWHEEL KIT Ø640X#32 CTC A2 M/BOLT</t>
  </si>
  <si>
    <t>SURFACE BOX H-4056 HD-GG W</t>
  </si>
  <si>
    <t>SUPPORT TILE FOR SURFACE BOX I FSL</t>
  </si>
  <si>
    <t>DISMANTLING JOINT DN50 PN16 8.8/4.6</t>
  </si>
  <si>
    <t>DISMANTLING JOINT DN100 PN16 8.8/4.6</t>
  </si>
  <si>
    <t>DISMANTLING JOINT DN150 PN16 8.8/4.6</t>
  </si>
  <si>
    <t>DISMANTLING JOINT DN200 PN16 8.8/4.6</t>
  </si>
  <si>
    <t>DISMANTLING JOINT MK2 DN80 PN16 4.6ALL</t>
  </si>
  <si>
    <t>ACMO DISMANTLING JOINT DN100 PN 16</t>
  </si>
  <si>
    <t>38 ZN 374</t>
  </si>
  <si>
    <t>GATE VALVE DN40, DN040X1 1/2"SER.CON. GJS I.P</t>
  </si>
  <si>
    <t>20240809_C79735</t>
  </si>
  <si>
    <t>IHR2024000000984</t>
  </si>
  <si>
    <t>27ALL866</t>
  </si>
  <si>
    <t>IHR2024000000985</t>
  </si>
  <si>
    <t>DD568G</t>
  </si>
  <si>
    <t>20240810_C79562</t>
  </si>
  <si>
    <t>IHR2024000000987</t>
  </si>
  <si>
    <t>76AAN456</t>
  </si>
  <si>
    <t>IHR2024000000988</t>
  </si>
  <si>
    <t>IHR2024000000989</t>
  </si>
  <si>
    <t>08K7110</t>
  </si>
  <si>
    <t>76DD331</t>
  </si>
  <si>
    <t>PE100 Pipe DN90, PN25</t>
  </si>
  <si>
    <t>20240809_C79916</t>
  </si>
  <si>
    <t>AGRU</t>
  </si>
  <si>
    <t>BTR2024000000025</t>
  </si>
  <si>
    <t>76MN616 / 76MN711</t>
  </si>
  <si>
    <t>PE100 FLANGE ADAPTOR PN16 DN125</t>
  </si>
  <si>
    <t>BACK-UP RING PN16 DN125</t>
  </si>
  <si>
    <t>PE100 COUPLER PN25 DN125</t>
  </si>
  <si>
    <t>PE100 FLANGE ADAPTOR PN16 DN200</t>
  </si>
  <si>
    <t>BACK-UP RING PN16 DN200</t>
  </si>
  <si>
    <t>PE100 COUPLER PN25 DN200</t>
  </si>
  <si>
    <t>Back-UP Ring PN16 DN110</t>
  </si>
  <si>
    <t>Back-UP Ring PN16 DN125</t>
  </si>
  <si>
    <t>Back-UP Ring PN16 DN160</t>
  </si>
  <si>
    <t>Back-UP Ring PN16 DN50</t>
  </si>
  <si>
    <t>Back-UP Ring PN16 DN63</t>
  </si>
  <si>
    <t>Back-UP Ring PN16 DN75</t>
  </si>
  <si>
    <t>Back-UP Ring PN16 DN90</t>
  </si>
  <si>
    <t>PE100 EF REDUCER PN16 DN50/25</t>
  </si>
  <si>
    <t>PE100 EF REDUCER PN16 DN50/32</t>
  </si>
  <si>
    <t>PE100 EF REDUCER PN16 DN90/75</t>
  </si>
  <si>
    <t>PE100 EF REDUCER PN16 DN75/63</t>
  </si>
  <si>
    <t>PE100 EF REDUCER PN16 DN90/50</t>
  </si>
  <si>
    <t>PE100 EF REDUCER PN16 DN90/63</t>
  </si>
  <si>
    <t>PE100 EF REDUCER PN16 DN110/90</t>
  </si>
  <si>
    <t>PE100 EF REDUCER PN16 DN125/63</t>
  </si>
  <si>
    <t>PE100 EF REDUCER PN16 DN125/75</t>
  </si>
  <si>
    <t>PE100 EF REDUCER PN16 DN125/90</t>
  </si>
  <si>
    <t>PE100 EF REDUCER PN10 DN200/160</t>
  </si>
  <si>
    <t>PE100 EF REDUCER PN10 DN160/125</t>
  </si>
  <si>
    <t>PE100 EF REDUCER PN16 DN250/200</t>
  </si>
  <si>
    <t>PE100 SADDLE EF PN16 DN110/25</t>
  </si>
  <si>
    <t>PE100 SADDLE EF PN16 DN63/25</t>
  </si>
  <si>
    <t>PE100 SADDLE EF PN16 DN90/25</t>
  </si>
  <si>
    <t>PE100 EF TEE PN25 DN25</t>
  </si>
  <si>
    <t>PE100 EF TEE PN16 DN32/25</t>
  </si>
  <si>
    <t>Pcs</t>
  </si>
  <si>
    <t>PE100 EF TEE PN16 DN40</t>
  </si>
  <si>
    <t>PE100 EF TEE PN16 DN40/32</t>
  </si>
  <si>
    <t>PE100 EF TEE PN16 DN50</t>
  </si>
  <si>
    <t>PE100 EF TEE PN16 DN50/25</t>
  </si>
  <si>
    <t>PE100 EF TEE PN16 DN50/32</t>
  </si>
  <si>
    <t>PE100 EF TEE PN16 DN63</t>
  </si>
  <si>
    <t>PE100 EF TEE PN16 DN63/20</t>
  </si>
  <si>
    <t>PE100 EF TEE PN16 DN63/50</t>
  </si>
  <si>
    <t>PE100 EF TEE PN16 DN75/50</t>
  </si>
  <si>
    <t>PE100 EF TEE PN16 DN75/63</t>
  </si>
  <si>
    <t>PE100 EF TEE PN16 DN90</t>
  </si>
  <si>
    <t>PE100 SADDLE EF PN16 DN90/32</t>
  </si>
  <si>
    <t>PE100 EF TEE PN16 DN90/50</t>
  </si>
  <si>
    <t>PE100 EF TEE PN16 DN90/75</t>
  </si>
  <si>
    <t>PE100 SADDLE EF PN16 DN110/32</t>
  </si>
  <si>
    <t>PE100 SADDLE EF PN16 DN110/40</t>
  </si>
  <si>
    <t>PE100 EF TEE PN16 DN110/50</t>
  </si>
  <si>
    <t>PE100 EF TEE PN16 DN110/75</t>
  </si>
  <si>
    <t>PE100 SADDLE EF PN16 DN125/25</t>
  </si>
  <si>
    <t>PE100 SADDLE EF PN16 DN125/32</t>
  </si>
  <si>
    <t>PE100 EF TEE PN16 DN125/75</t>
  </si>
  <si>
    <t>PE100 EF TEE PN16 DN125/63</t>
  </si>
  <si>
    <t>PE100 EF TEE PN16 DN125/90</t>
  </si>
  <si>
    <t>PE100 EF TEE PN16 DN200/110</t>
  </si>
  <si>
    <t>PE100 EF TEE PN16 DN200/125</t>
  </si>
  <si>
    <t>PE100 SADDLE EF PN16 DN200/25</t>
  </si>
  <si>
    <t>PE100 SADDLE EF PN16 DN200/63</t>
  </si>
  <si>
    <t>PE100 EF REDUCER PN16 DN63/50</t>
  </si>
  <si>
    <t>PE100 EF TEE PN16 DN200/90</t>
  </si>
  <si>
    <t>PE100 SADDLE EF PN16 DN250/32</t>
  </si>
  <si>
    <t>PE100 EF REDUCER PN16 DN32/25</t>
  </si>
  <si>
    <t>PE100 EF REDUCER PN16 DN250/50</t>
  </si>
  <si>
    <t>PE100 EF REDUCER PN16 DN250/75</t>
  </si>
  <si>
    <t>PE100 EF REDUCER PN16 DN250/110</t>
  </si>
  <si>
    <t>EF Coupler PN25 DN110</t>
  </si>
  <si>
    <t>EF Coupler PN25 DN50</t>
  </si>
  <si>
    <t>EF Coupler PN25 DN63</t>
  </si>
  <si>
    <t>EF Coupler PN25 DN90</t>
  </si>
  <si>
    <t>T-TYPE STRAINER OPENING FROM THE TOP DN50 PN25 BLUE EPOXY 250µm STAINLESS  STEEL SCREEN 2X2mm BOLTING INOX A2</t>
  </si>
  <si>
    <t>SELF-RESTRAINED DISMANTLING JOINT TYPE JPL DN250 PN16 BLUE EPOXY 250µm EPDM GASKET STEEL ZINC BOLTS CODE V212100052</t>
  </si>
  <si>
    <t>SELF-RESTRAINED DISMANTLING JOINT TYPE JPL DN300 PN16 BLUE EPOXY 250µm EPDM GASKET STEEL ZINC BOLTS CODE V212100056</t>
  </si>
  <si>
    <t>STRAINER DN80 PN10-16 GALVANIZED SHEET METAL BLUE EPOXY 250µm</t>
  </si>
  <si>
    <t>STRAINER DN250 PN16 GALVANIZED SHEET METAL BLUE EPOXY 250µm</t>
  </si>
  <si>
    <t>STRAINER DN60 PN10-16 GALVANIZED
SHEET METAL BLUE EPOXY 260nm</t>
  </si>
  <si>
    <t>STRAINER DN100 PN10-16 GALVANIZED SHEET METAL BLUE epoxy 250nm</t>
  </si>
  <si>
    <t>STRAINER DN150 PN10-16 GALVANIZED SHEET METAL BLUE EPOXY 250µm</t>
  </si>
  <si>
    <t>GATE VALVE DN150 CLOCKWISE CLOSING PN40 EPOXY COATED WITH HANDWEEL</t>
  </si>
  <si>
    <t>GATE VALVE DN100 CLOCKWISE CLOSING PN40 EPOXY COATED WITH HANDWEEL</t>
  </si>
  <si>
    <t>20240816_C82876</t>
  </si>
  <si>
    <t>112208807</t>
  </si>
  <si>
    <t>TCLU2736914</t>
  </si>
  <si>
    <t>10/0934</t>
  </si>
  <si>
    <t>10/0935</t>
  </si>
  <si>
    <t>10/0936</t>
  </si>
  <si>
    <t>10/0937</t>
  </si>
  <si>
    <t>10/0938</t>
  </si>
  <si>
    <t>10/0939</t>
  </si>
  <si>
    <t>10/0940</t>
  </si>
  <si>
    <t>10/0941</t>
  </si>
  <si>
    <t>10/0942</t>
  </si>
  <si>
    <t>10/0943</t>
  </si>
  <si>
    <t>10/0944</t>
  </si>
  <si>
    <t>10/0933</t>
  </si>
  <si>
    <t>10/0945</t>
  </si>
  <si>
    <t>10/0946</t>
  </si>
  <si>
    <t>10/0947</t>
  </si>
  <si>
    <t>10/0948</t>
  </si>
  <si>
    <t>10/0949</t>
  </si>
  <si>
    <t>10/0950</t>
  </si>
  <si>
    <t>10/0951</t>
  </si>
  <si>
    <t>10/0952</t>
  </si>
  <si>
    <t>10/0953</t>
  </si>
  <si>
    <t>10/0954</t>
  </si>
  <si>
    <t>10/0955</t>
  </si>
  <si>
    <t>10/0956</t>
  </si>
  <si>
    <t>10/0957</t>
  </si>
  <si>
    <t>10/0958</t>
  </si>
  <si>
    <t>10/0959</t>
  </si>
  <si>
    <t>10/0960</t>
  </si>
  <si>
    <t>10/0961</t>
  </si>
  <si>
    <t>10/0962</t>
  </si>
  <si>
    <t>10/0963</t>
  </si>
  <si>
    <t>10/0964</t>
  </si>
  <si>
    <t>10/0965</t>
  </si>
  <si>
    <t>10/0966</t>
  </si>
  <si>
    <t>10/0967</t>
  </si>
  <si>
    <t>10/0968</t>
  </si>
  <si>
    <t>10/0969</t>
  </si>
  <si>
    <t>10/0970</t>
  </si>
  <si>
    <t>10/0971</t>
  </si>
  <si>
    <t>10/0972</t>
  </si>
  <si>
    <t>10/0973</t>
  </si>
  <si>
    <t>10/0974</t>
  </si>
  <si>
    <t>10/0975</t>
  </si>
  <si>
    <t>10/0976</t>
  </si>
  <si>
    <t>10/0977</t>
  </si>
  <si>
    <t>10/0978</t>
  </si>
  <si>
    <t>10/0979</t>
  </si>
  <si>
    <t>10/0980</t>
  </si>
  <si>
    <t>10/0981</t>
  </si>
  <si>
    <t>10/0982</t>
  </si>
  <si>
    <t>10/0983</t>
  </si>
  <si>
    <t>10/0984</t>
  </si>
  <si>
    <t>10/0985</t>
  </si>
  <si>
    <t>10/0986</t>
  </si>
  <si>
    <t>10/0987</t>
  </si>
  <si>
    <t>10/0988</t>
  </si>
  <si>
    <t>10/0989</t>
  </si>
  <si>
    <t>10/0990</t>
  </si>
  <si>
    <t>10/0991</t>
  </si>
  <si>
    <t>10/0992</t>
  </si>
  <si>
    <t>10/0993</t>
  </si>
  <si>
    <t>10/0994</t>
  </si>
  <si>
    <t>11/0510</t>
  </si>
  <si>
    <t>PE100 COUPLER PN25 DN110</t>
  </si>
  <si>
    <t>PE100 COUPLER PN25 DN50</t>
  </si>
  <si>
    <t>PE100 COUPLER PN25 DN63</t>
  </si>
  <si>
    <t>PE100 COUPLER PN25 DN90</t>
  </si>
  <si>
    <t>PE100 COUPLER PN16 d110</t>
  </si>
  <si>
    <t>PE100 COUPLER PN16 d125</t>
  </si>
  <si>
    <t>PE100 COUPLER PN16 d160</t>
  </si>
  <si>
    <t>PE100 COUPLER PN16 d20</t>
  </si>
  <si>
    <t>PE100 COUPLER PN16 d200</t>
  </si>
  <si>
    <t>PE100 COUPLER PN16 d25</t>
  </si>
  <si>
    <t>PE100 COUPLER PN16 d250</t>
  </si>
  <si>
    <t>PE100 COUPLER PN16 d32</t>
  </si>
  <si>
    <t>PE100 COUPLER PN16 d40</t>
  </si>
  <si>
    <t>PE100 COUPLER PN16 d50</t>
  </si>
  <si>
    <t>PE100 COUPLER PN16 d63</t>
  </si>
  <si>
    <t>PE100 COUPLER PN16 d75</t>
  </si>
  <si>
    <t>PE100 ELBOW PN16 D75</t>
  </si>
  <si>
    <t>PE100 ELBOW PN16 d110</t>
  </si>
  <si>
    <t>PE100 ELBOW PN16 d125</t>
  </si>
  <si>
    <t>PE100 ELBOW PN16 d160</t>
  </si>
  <si>
    <t>PE100 ELBOW PN16 d20</t>
  </si>
  <si>
    <t>PE100 ELBOW PN16 d25</t>
  </si>
  <si>
    <t>PE100 ELBOW PN16 d32</t>
  </si>
  <si>
    <t>PE100 ELBOW PN16 d50</t>
  </si>
  <si>
    <t>PE100 ELBOW PN16 d63</t>
  </si>
  <si>
    <t>PE100 FLANGE ADAPTER PN16 d110</t>
  </si>
  <si>
    <t>PE100 FLANGE ADAPTER PN16 d160</t>
  </si>
  <si>
    <t>PE100 FLANGE ADAPTER PN16 d50</t>
  </si>
  <si>
    <t>PE100 FLANGE ADAPTER PN16 d63</t>
  </si>
  <si>
    <t>PE100 FLANGE ADAPTER PN16 d75</t>
  </si>
  <si>
    <t>PE100 FLANGE ADAPTER PN16 d90</t>
  </si>
  <si>
    <t>PE100 REDUCER PN10 DN160/125</t>
  </si>
  <si>
    <t>PE100 REDUCER PN10 DN200/160</t>
  </si>
  <si>
    <t>PE100 REDUCER PN16 DN110/90</t>
  </si>
  <si>
    <t>PE100 REDUCER PN16 DN125/63</t>
  </si>
  <si>
    <t>PE100 REDUCER PN16 DN125/75</t>
  </si>
  <si>
    <t>PE100 REDUCER PN16 DN125/90</t>
  </si>
  <si>
    <t>PE100 REDUCER PN16 DN250/110</t>
  </si>
  <si>
    <t>PE100 REDUCER PN16 DN250/200</t>
  </si>
  <si>
    <t>PE100 REDUCER PN16 DN250/50</t>
  </si>
  <si>
    <t>PE100 REDUCER PN16 DN250/75</t>
  </si>
  <si>
    <t>PE100 REDUCER PN16 DN32/25</t>
  </si>
  <si>
    <t>PE100 REDUCER PN16 DN50/25</t>
  </si>
  <si>
    <t>PE100 REDUCER PN16 DN50/32</t>
  </si>
  <si>
    <t>PE100 REDUCER PN16 DN63/50</t>
  </si>
  <si>
    <t>PE100 REDUCER PN16 DN75/63</t>
  </si>
  <si>
    <t>PE100 REDUCER PN16 DN90/50</t>
  </si>
  <si>
    <t>PE100 REDUCER PN16 DN90/63</t>
  </si>
  <si>
    <t>PE100 REDUCER PN16 DN90/75</t>
  </si>
  <si>
    <t>PE100 SADDLE PN16 DN110/25</t>
  </si>
  <si>
    <t>PE100 SADDLE PN16 DN110/32</t>
  </si>
  <si>
    <t>PE100 SADDLE PN16 DN110/40</t>
  </si>
  <si>
    <t>PE100 SADDLE PN16 DN125/25</t>
  </si>
  <si>
    <t>PE100 SADDLE PN16 DN125/32</t>
  </si>
  <si>
    <t>PE100 SADDLE PN16 DN200/25</t>
  </si>
  <si>
    <t>PE100 SADDLE PN16 DN200/63</t>
  </si>
  <si>
    <t>PE100 SADDLE PN16 DN250/32</t>
  </si>
  <si>
    <t>PE100 SADDLE PN16 DN63/25</t>
  </si>
  <si>
    <t>PE100 SADDLE PN16 DN90/25</t>
  </si>
  <si>
    <t>PE100 SADDLE PN16 DN90/32</t>
  </si>
  <si>
    <t>PE100 TEE PN16 DN110/50</t>
  </si>
  <si>
    <t>PE100 TEE PN16 DN110/75</t>
  </si>
  <si>
    <t>PE100 TEE PN16 DN125/63</t>
  </si>
  <si>
    <t>PE100 TEE PN16 DN125/75</t>
  </si>
  <si>
    <t>PE100 TEE PN16 DN125/90</t>
  </si>
  <si>
    <t>PE100 TEE PN16 DN200/110</t>
  </si>
  <si>
    <t>PE100 TEE PN16 DN200/125</t>
  </si>
  <si>
    <t>PE100 TEE PN16 DN200/90</t>
  </si>
  <si>
    <t>PE100 TEE PN16 DN32/25</t>
  </si>
  <si>
    <t>PE100 TEE PN16 DN40</t>
  </si>
  <si>
    <t>PE100 TEE PN16 DN40/32</t>
  </si>
  <si>
    <t>PE100 TEE PN16 DN50</t>
  </si>
  <si>
    <t>PE100 TEE PN16 DN50/25</t>
  </si>
  <si>
    <t>PE100 TEE PN16 DN50/32</t>
  </si>
  <si>
    <t>PE100 TEE PN16 DN63</t>
  </si>
  <si>
    <t>PE100 TEE PN16 DN63/20</t>
  </si>
  <si>
    <t>PE100 TEE PN16 DN63/50</t>
  </si>
  <si>
    <t>PE100 TEE PN16 DN75/50</t>
  </si>
  <si>
    <t>PE100 TEE PN16 DN75/63</t>
  </si>
  <si>
    <t>PE100 TEE PN16 DN90</t>
  </si>
  <si>
    <t>PE100 TEE PN16 DN90/50</t>
  </si>
  <si>
    <t>PE100 TEE PN16 DN90/75</t>
  </si>
  <si>
    <t>PE100 TEE PN25 DN25</t>
  </si>
  <si>
    <t>PE100 COUPLER PN16 d90</t>
  </si>
  <si>
    <t>PE100 REDUCER PN16 DN160/110</t>
  </si>
  <si>
    <t>PE100 REDUCER PN16 DN160/90</t>
  </si>
  <si>
    <t>PE100 REDUCER PN16 DN110/63</t>
  </si>
  <si>
    <t>PE100 REDUCER PN16 DN32/20</t>
  </si>
  <si>
    <t>PE100 REDUCER PN16 DN75/40</t>
  </si>
  <si>
    <t>PE100 REDUCER PN16 DN75/50</t>
  </si>
  <si>
    <t>PE100 REDUCER PN16 DN63/32</t>
  </si>
  <si>
    <t>PE100 SADDLE PN16 DN110/50</t>
  </si>
  <si>
    <t>PE100 SADDLE PN16 DN160/32</t>
  </si>
  <si>
    <t>PE100 SADDLE PN16 DN160/63</t>
  </si>
  <si>
    <t>PE100 SADDLE PN16 DN200/32</t>
  </si>
  <si>
    <t>PE100 SADDLE PN16 DN315/32</t>
  </si>
  <si>
    <t>PE100 SADDLE PN16 DN50/25</t>
  </si>
  <si>
    <t>PE100 TEE PN10 DN50/20</t>
  </si>
  <si>
    <t>PE100 TEE PN10 DN50/25</t>
  </si>
  <si>
    <t>PE100 TEE PN16 DN110</t>
  </si>
  <si>
    <t>PE100 TEE PN16 DN110/90</t>
  </si>
  <si>
    <t>PE100 TEE PN16 DN125</t>
  </si>
  <si>
    <t>PE100 TEE PN16 DN160</t>
  </si>
  <si>
    <t>PE100 TEE PN16 DN32</t>
  </si>
  <si>
    <t>PE100 TEE PN16 DN75</t>
  </si>
  <si>
    <t>CI PUDDLE FLANGE PN10-16 DN100 L=0.8m Welded Double Flanges short pipe with Anchor Flanges with Fixed Flanges Interior BFC Exterior Zinc-Aluminium 400g/m2</t>
  </si>
  <si>
    <t>CI PUDDLE FLANGE PN10-16 DN150 L=0.8m Welded Double
Flanges short pipe with Anchor Flanges with Fixed Flanges Interior BFC Exterior Zinc-Aluminium 400g/m2</t>
  </si>
  <si>
    <t>CI PUDDLE FLANGE PN10-16 DN150 L=0.8m Welded Double Flanges short pipe with Anchor Flanges with Fixed Flanges Interior BFC Exterior Zinc-Aluminium 400g/m2</t>
  </si>
  <si>
    <t>CI PUDDLE FLANGE PN10 DN200 L=0.8m Welded Double Flanges short pipe with Anchor Flange with Fixed Flanges Interior BFC Exterior Zinc-Aluminium 400g/m2</t>
  </si>
  <si>
    <t xml:space="preserve">CI TEE PN25-40 DN150/80 with 3 Rotatable Flanges Epoxy bleu 250µm </t>
  </si>
  <si>
    <t>CI TEE PN25-40 DN150/80 with 3 Rotatable Flanges PN25-40 Epoxy bleu 250µm</t>
  </si>
  <si>
    <t>CI PUDDLE FLANGE PN10-16 DN200 L=0.8m Ductile iron Welded Double Flanges short pipe with Anchor Flange with Fixed Flanges Interior BFC Exterior Zinc-Aluminium 400g/m2</t>
  </si>
  <si>
    <t>CI PUDDLE FLANGE PN10 DN200 L=0.8m Ductile iron Welded Double Flanges short pipe with Anchor Flange with Fixed Flanges Interior BFC Exterior Zinc-Aluminium 400g/m2</t>
  </si>
  <si>
    <t>CI PUDDLE FLANGE PN10 DN200 L=0.8m Ductile iron Welded Double Flanges short pipe with Anchor Flange with Fixed Flanges Interior BFC Exterior Zinc-Aluminium 400g/m2 + Copper + Blue Aquacoat</t>
  </si>
  <si>
    <t>CI FLANGE SPIGOT PN25-40 DN150 with Rotatable Flange Blue epoxy 250nm</t>
  </si>
  <si>
    <t>CI CROSS PN16 DN250 with Fixed Flanges Blue Epoxy 250µm</t>
  </si>
  <si>
    <t>IHR2024000001119</t>
  </si>
  <si>
    <t>20240903_C89541</t>
  </si>
  <si>
    <t>Pipe Pe100 Blck Coil PN10 SDR17 d32x100m</t>
  </si>
  <si>
    <t>Pipe Pe100 Blck Coil PN16 SDR11 d32x100m</t>
  </si>
  <si>
    <t>Pipe Pe100 Blck Coil PN10 SDR17 d50x100m</t>
  </si>
  <si>
    <t>Pipe Pe100 Blck Coil PN16 SDR11 d75x100m</t>
  </si>
  <si>
    <t>Pipe Pe100 Blck Coil PN16 SDR11 d90x100m</t>
  </si>
  <si>
    <t>76 AB 688 - 65 ABN 408</t>
  </si>
  <si>
    <t>Pipe Pe100 Blck Coil PN16 SDR11 d25x100m</t>
  </si>
  <si>
    <t>Pipe Pe100 Blck Coil PN16 SDR11 d50x100m</t>
  </si>
  <si>
    <t>IHR2024000001120</t>
  </si>
  <si>
    <t>20240904_C89916</t>
  </si>
  <si>
    <t>IHR2024000001127</t>
  </si>
  <si>
    <t>DZ 195 ZZ - BB 715 U</t>
  </si>
  <si>
    <t>Pipe Pe100 Blck PN25 SDR7,4 d50x13,5m</t>
  </si>
  <si>
    <t>Pipe Pe100 Blck PN25 SDR7,4 d63x13,5m</t>
  </si>
  <si>
    <t>Pipe Pe100 Blck PN10 SDR17 d140x13,5m</t>
  </si>
  <si>
    <t>Pipe Pe100 Blck PN10 SDR17 d250x13,5m</t>
  </si>
  <si>
    <t>DUCKFOOT BEND DN80 GSK</t>
  </si>
  <si>
    <t>DUCKFOOT BEND DN100 RAL 5005 IMP Armature</t>
  </si>
  <si>
    <t>LEVER WEIGHT KIT NRV DN 200</t>
  </si>
  <si>
    <t>GUARD CHECK VALVE ASSEMBLY DN200 (W.No. 1.0038)</t>
  </si>
  <si>
    <t>LEVER WEIGHT KIT NRV DN50-65</t>
  </si>
  <si>
    <t>GUARD CHECK KIT NRV DN50-65</t>
  </si>
  <si>
    <t>LEVER WEIGHT KIT NRV DN80</t>
  </si>
  <si>
    <t>GUARD KIT NRV DN80</t>
  </si>
  <si>
    <t>LEVER WEIGHT KIT NRV DN100</t>
  </si>
  <si>
    <t>GUARD CHECK VALVE ASSEMBLY DN100 LW (W.Nr. 1.0038)</t>
  </si>
  <si>
    <t>20240830_C87836</t>
  </si>
  <si>
    <t>CM1817BB/CM1464EK</t>
  </si>
  <si>
    <t>241108</t>
  </si>
  <si>
    <t>CHECK VALVE DN200 PN16 NORVA 437 LW  V2  JS 1030 EPDM RAL5005  Art. 437</t>
  </si>
  <si>
    <t>CHECK VALVE DN65 NORVA PN10/16 LW V2 JS 1030 02E02 RAL 5005 #DP</t>
  </si>
  <si>
    <t>CHECK VALVE DN80 PN10/16 NORVA LW JS 1030 02E02 RAL 5005 Art.437 LW</t>
  </si>
  <si>
    <t>CHECK VALVE DN100 PN10/16 NORVA LW JS 1030 02E02 V2 RAL 5005 Art. 437</t>
  </si>
  <si>
    <t>20240910_C20163</t>
  </si>
  <si>
    <t>RE01208298</t>
  </si>
  <si>
    <t>38AHK687</t>
  </si>
  <si>
    <t>KG2000 EM Pipe DN/OD160x1000mm</t>
  </si>
  <si>
    <t>KG2000 EM Pipe DN/OD160x2000mm</t>
  </si>
  <si>
    <t>KG2000 B Bend DN/OD160 15 degree</t>
  </si>
  <si>
    <t>KG2000 B Bend DN/OD160 30 degree</t>
  </si>
  <si>
    <t>KG2000 EA Branch DN/OD160/110 45degree</t>
  </si>
  <si>
    <t>KG2000 EA Branch DN/OD160/160 45degree</t>
  </si>
  <si>
    <t>RE01207631</t>
  </si>
  <si>
    <t>34HHL526</t>
  </si>
  <si>
    <t>KG2000 EM Pipe DN/OD160x5000mm</t>
  </si>
  <si>
    <t>20240910_C92110</t>
  </si>
  <si>
    <t>RE01208300</t>
  </si>
  <si>
    <t>38AJM095</t>
  </si>
  <si>
    <t>20240912_C93158</t>
  </si>
  <si>
    <t>RE01211083</t>
  </si>
  <si>
    <t>RE01211084</t>
  </si>
  <si>
    <t>RE01211085</t>
  </si>
  <si>
    <t>RE01211090</t>
  </si>
  <si>
    <t>RE01211091</t>
  </si>
  <si>
    <t>RE01211092</t>
  </si>
  <si>
    <t>RE01211093</t>
  </si>
  <si>
    <t>Chamber base straight DN600/160 (with gasket)</t>
  </si>
  <si>
    <t>Chamber base bend DN600/160 150* (210*) (with gasket)</t>
  </si>
  <si>
    <t>Chamber base r-m-l DN600/160 (with gasket)</t>
  </si>
  <si>
    <t>Chamber base crossing DN600/160 (with gasket)</t>
  </si>
  <si>
    <t>Chamber base bend DN600/160 135* (225*) (with gasket)</t>
  </si>
  <si>
    <t>Chamber base bend DN600/160 120* (240*) (with gasket)</t>
  </si>
  <si>
    <t>Chamber base bend DN600/160 90* (270*) (with gasket)</t>
  </si>
  <si>
    <t>Chamber base crossing DN600/160 120* (240*) (with gasket)</t>
  </si>
  <si>
    <t>Riser Pipe DN600x1000mm</t>
  </si>
  <si>
    <t>Riser Pipe DN600x2000mm</t>
  </si>
  <si>
    <t>38AJM102</t>
  </si>
  <si>
    <t>38AHF588</t>
  </si>
  <si>
    <t>pse</t>
  </si>
  <si>
    <t>20240915_C94199</t>
  </si>
  <si>
    <t>RE01212346</t>
  </si>
  <si>
    <t>RE01212347</t>
  </si>
  <si>
    <t>38HJ110</t>
  </si>
  <si>
    <t>Concrete support ring DN600</t>
  </si>
  <si>
    <t>KG2000 EM Pipe DN/OD110x3000mm</t>
  </si>
  <si>
    <t>KG2000 EM Pipe DN/OD110x1000mm</t>
  </si>
  <si>
    <t>KG2000 EM Pipe DN/OD110x5000mm</t>
  </si>
  <si>
    <t>11/0518</t>
  </si>
  <si>
    <t>11/0519</t>
  </si>
  <si>
    <t>11/0520</t>
  </si>
  <si>
    <t>10/1018</t>
  </si>
  <si>
    <t>10/1019</t>
  </si>
  <si>
    <t>10/1020</t>
  </si>
  <si>
    <t>10/1021</t>
  </si>
  <si>
    <t>10/1028</t>
  </si>
  <si>
    <t>Riser Pipe DN400x1500mm</t>
  </si>
  <si>
    <t xml:space="preserve">RISER Pipe DN600x1000mm </t>
  </si>
  <si>
    <t xml:space="preserve">RISER Pipe DN600x2000mm </t>
  </si>
  <si>
    <t xml:space="preserve">RISER Pipe DN400x1500mm </t>
  </si>
  <si>
    <t>Riser pipe cover DN400 (plastic) A15 (1.5t)</t>
  </si>
  <si>
    <t>10/1026</t>
  </si>
  <si>
    <t>10/1027</t>
  </si>
  <si>
    <t>20240917_C94697</t>
  </si>
  <si>
    <t>38ADC364</t>
  </si>
  <si>
    <t>RE01211745</t>
  </si>
  <si>
    <t>RE01211746</t>
  </si>
  <si>
    <t>20240920_C96181</t>
  </si>
  <si>
    <t>640137-640138</t>
  </si>
  <si>
    <t>CM1665EC</t>
  </si>
  <si>
    <t>CI TEE DN150/050 PN10/16 T EP/EP</t>
  </si>
  <si>
    <t>CI TEE DN250/250 PN16 T EP/EP</t>
  </si>
  <si>
    <t>CI TEE DN250/150 PN16 T EP/EP</t>
  </si>
  <si>
    <t>CI TEE DN300/250 PN16 T EP/EP</t>
  </si>
  <si>
    <t>CI REDUCER DN200/100 PN16 FFR EP/EP</t>
  </si>
  <si>
    <t>CI REDUCER DN200/150 PN16 FFR EP/EP</t>
  </si>
  <si>
    <t>CI REDUCER DN250/150 PN16 FFR EP/EP</t>
  </si>
  <si>
    <t>CI REDUCER DN300/100 PN16 FFR EP/EP</t>
  </si>
  <si>
    <t>GATE VALVE DN400 PN16 RSGVF4 CTC</t>
  </si>
  <si>
    <t>WHEEL DN125/150 HW Ø240X#19 CTC BLUE M/BOLT</t>
  </si>
  <si>
    <t>WHEEL DN200 HW Ø280X#24 CTC BLUE M/BOLT</t>
  </si>
  <si>
    <t>CI FLANGED PIPE REDUCER DN200 L300 PN16 FF EP/EP</t>
  </si>
  <si>
    <t>invoice</t>
  </si>
  <si>
    <t>seller</t>
  </si>
  <si>
    <t>truck</t>
  </si>
  <si>
    <t>qty</t>
  </si>
  <si>
    <t>decl_no</t>
  </si>
  <si>
    <t>decl_date</t>
  </si>
  <si>
    <t>inv_date</t>
  </si>
  <si>
    <t>description</t>
  </si>
  <si>
    <t>measure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</si>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</sst>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₾_-;\-* #,##0.00\ _₾_-;_-* &quot;-&quot;??\ _₾_-;_-@_-"/>
    <numFmt numFmtId="165" formatCode="[$€-2]\ #,##0.00"/>
    <numFmt numFmtId="166" formatCode="[$$-409]#,##0.00"/>
    <numFmt numFmtId="167" formatCode="_-[$$-409]* #,##0.00_ ;_-[$$-409]* \-#,##0.00\ ;_-[$$-409]* &quot;-&quot;??_ ;_-@_ "/>
    <numFmt numFmtId="168" formatCode="_-[$€-2]\ * #,##0.00_-;\-[$€-2]\ * #,##0.00_-;_-[$€-2]\ * &quot;-&quot;??_-;_-@_-"/>
    <numFmt numFmtId="169" formatCode="0.0000;[Red]\-0.0000"/>
    <numFmt numFmtId="170" formatCode="#,##0.0000;[Red]\-#,##0.0000"/>
    <numFmt numFmtId="171" formatCode="0.0"/>
    <numFmt numFmtId="172" formatCode="_-* #,##0.00\ _€_-;\-* #,##0.00\ _€_-;_-* &quot;-&quot;??\ _€_-;_-@_-"/>
    <numFmt numFmtId="173" formatCode="#,##0.00\ [$€-407];\-#,##0.00\ [$€-407]"/>
    <numFmt numFmtId="174" formatCode="_-* #,##0.00\ _T_L_-;\-* #,##0.00\ _T_L_-;_-* &quot;-&quot;??\ _T_L_-;_-@_-"/>
    <numFmt numFmtId="175" formatCode="yyyy\-mm\-dd;@"/>
  </numFmts>
  <fonts count="6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0"/>
      <name val="Calibri"/>
      <family val="2"/>
      <charset val="204"/>
    </font>
    <font>
      <sz val="11"/>
      <name val="Calibri"/>
      <family val="2"/>
    </font>
    <font>
      <sz val="11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10"/>
      <name val="Arial"/>
      <family val="2"/>
    </font>
    <font>
      <sz val="12"/>
      <color rgb="FF000000"/>
      <name val="Helvetica"/>
      <family val="2"/>
    </font>
    <font>
      <sz val="8"/>
      <name val="Arial"/>
      <family val="2"/>
    </font>
    <font>
      <sz val="8"/>
      <color indexed="63"/>
      <name val="Arial"/>
      <family val="2"/>
    </font>
    <font>
      <sz val="10"/>
      <name val="AvantGarde Md BT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2A2D2D"/>
      <name val="Calibri"/>
      <family val="2"/>
      <scheme val="minor"/>
    </font>
    <font>
      <sz val="11"/>
      <color rgb="FF1C1D1C"/>
      <name val="Calibri"/>
      <family val="2"/>
      <scheme val="minor"/>
    </font>
    <font>
      <sz val="11"/>
      <color rgb="FF3D3F3F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rgb="FF313433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name val="Arial"/>
      <family val="2"/>
    </font>
    <font>
      <sz val="12"/>
      <color theme="1"/>
      <name val="Calibri"/>
      <family val="2"/>
      <charset val="1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  <charset val="162"/>
    </font>
    <font>
      <sz val="11"/>
      <color rgb="FF000000"/>
      <name val="Calibri"/>
      <family val="2"/>
    </font>
    <font>
      <sz val="9"/>
      <color rgb="FF212121"/>
      <name val="Arial"/>
      <family val="2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6" fillId="0" borderId="0" applyFont="0" applyFill="0" applyBorder="0" applyAlignment="0" applyProtection="0"/>
    <xf numFmtId="0" fontId="28" fillId="0" borderId="0"/>
    <xf numFmtId="0" fontId="30" fillId="0" borderId="0"/>
    <xf numFmtId="164" fontId="16" fillId="0" borderId="0" applyFont="0" applyFill="0" applyBorder="0" applyAlignment="0" applyProtection="0"/>
    <xf numFmtId="0" fontId="32" fillId="0" borderId="0"/>
    <xf numFmtId="0" fontId="33" fillId="0" borderId="0"/>
    <xf numFmtId="0" fontId="9" fillId="0" borderId="0"/>
    <xf numFmtId="0" fontId="36" fillId="0" borderId="0"/>
    <xf numFmtId="0" fontId="37" fillId="0" borderId="0"/>
    <xf numFmtId="0" fontId="8" fillId="0" borderId="0"/>
    <xf numFmtId="0" fontId="43" fillId="0" borderId="0">
      <alignment vertical="top"/>
    </xf>
    <xf numFmtId="174" fontId="43" fillId="0" borderId="0" applyFont="0" applyFill="0" applyBorder="0" applyAlignment="0" applyProtection="0">
      <alignment vertical="top"/>
    </xf>
  </cellStyleXfs>
  <cellXfs count="859">
    <xf numFmtId="0" fontId="0" fillId="0" borderId="0" xfId="0"/>
    <xf numFmtId="14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2" fontId="10" fillId="0" borderId="0" xfId="0" applyNumberFormat="1" applyFont="1"/>
    <xf numFmtId="0" fontId="10" fillId="0" borderId="3" xfId="0" applyFont="1" applyFill="1" applyBorder="1"/>
    <xf numFmtId="0" fontId="10" fillId="0" borderId="3" xfId="0" applyFont="1" applyBorder="1"/>
    <xf numFmtId="165" fontId="10" fillId="0" borderId="3" xfId="0" applyNumberFormat="1" applyFont="1" applyBorder="1"/>
    <xf numFmtId="0" fontId="10" fillId="0" borderId="7" xfId="0" applyFont="1" applyFill="1" applyBorder="1"/>
    <xf numFmtId="165" fontId="10" fillId="0" borderId="3" xfId="0" applyNumberFormat="1" applyFont="1" applyFill="1" applyBorder="1"/>
    <xf numFmtId="165" fontId="10" fillId="0" borderId="0" xfId="0" applyNumberFormat="1" applyFont="1"/>
    <xf numFmtId="14" fontId="10" fillId="0" borderId="3" xfId="0" applyNumberFormat="1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/>
    <xf numFmtId="165" fontId="10" fillId="3" borderId="3" xfId="0" applyNumberFormat="1" applyFont="1" applyFill="1" applyBorder="1"/>
    <xf numFmtId="165" fontId="10" fillId="3" borderId="10" xfId="0" applyNumberFormat="1" applyFont="1" applyFill="1" applyBorder="1"/>
    <xf numFmtId="2" fontId="10" fillId="3" borderId="11" xfId="0" applyNumberFormat="1" applyFont="1" applyFill="1" applyBorder="1"/>
    <xf numFmtId="0" fontId="10" fillId="3" borderId="0" xfId="0" applyFont="1" applyFill="1" applyAlignment="1">
      <alignment horizontal="left"/>
    </xf>
    <xf numFmtId="2" fontId="10" fillId="3" borderId="0" xfId="0" applyNumberFormat="1" applyFont="1" applyFill="1"/>
    <xf numFmtId="0" fontId="10" fillId="3" borderId="0" xfId="0" applyFont="1" applyFill="1"/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/>
    <xf numFmtId="165" fontId="10" fillId="3" borderId="12" xfId="0" applyNumberFormat="1" applyFont="1" applyFill="1" applyBorder="1"/>
    <xf numFmtId="165" fontId="10" fillId="3" borderId="13" xfId="0" applyNumberFormat="1" applyFont="1" applyFill="1" applyBorder="1"/>
    <xf numFmtId="2" fontId="10" fillId="3" borderId="14" xfId="0" applyNumberFormat="1" applyFont="1" applyFill="1" applyBorder="1"/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/>
    <xf numFmtId="165" fontId="10" fillId="3" borderId="7" xfId="0" applyNumberFormat="1" applyFont="1" applyFill="1" applyBorder="1"/>
    <xf numFmtId="2" fontId="10" fillId="3" borderId="8" xfId="0" applyNumberFormat="1" applyFont="1" applyFill="1" applyBorder="1"/>
    <xf numFmtId="2" fontId="10" fillId="3" borderId="4" xfId="0" applyNumberFormat="1" applyFont="1" applyFill="1" applyBorder="1"/>
    <xf numFmtId="2" fontId="10" fillId="3" borderId="15" xfId="0" applyNumberFormat="1" applyFont="1" applyFill="1" applyBorder="1"/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/>
    <xf numFmtId="165" fontId="10" fillId="3" borderId="5" xfId="0" applyNumberFormat="1" applyFont="1" applyFill="1" applyBorder="1"/>
    <xf numFmtId="165" fontId="10" fillId="3" borderId="9" xfId="0" applyNumberFormat="1" applyFont="1" applyFill="1" applyBorder="1"/>
    <xf numFmtId="14" fontId="10" fillId="3" borderId="3" xfId="0" applyNumberFormat="1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9" xfId="0" applyFont="1" applyFill="1" applyBorder="1"/>
    <xf numFmtId="2" fontId="10" fillId="3" borderId="6" xfId="0" applyNumberFormat="1" applyFont="1" applyFill="1" applyBorder="1"/>
    <xf numFmtId="0" fontId="10" fillId="3" borderId="10" xfId="0" applyFont="1" applyFill="1" applyBorder="1" applyAlignment="1">
      <alignment vertical="center"/>
    </xf>
    <xf numFmtId="165" fontId="10" fillId="3" borderId="10" xfId="0" applyNumberFormat="1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165" fontId="10" fillId="3" borderId="1" xfId="0" applyNumberFormat="1" applyFont="1" applyFill="1" applyBorder="1"/>
    <xf numFmtId="2" fontId="10" fillId="3" borderId="2" xfId="0" applyNumberFormat="1" applyFont="1" applyFill="1" applyBorder="1"/>
    <xf numFmtId="0" fontId="10" fillId="3" borderId="12" xfId="0" applyFont="1" applyFill="1" applyBorder="1" applyAlignment="1">
      <alignment vertical="center"/>
    </xf>
    <xf numFmtId="165" fontId="10" fillId="3" borderId="12" xfId="0" applyNumberFormat="1" applyFont="1" applyFill="1" applyBorder="1" applyAlignment="1">
      <alignment vertical="center"/>
    </xf>
    <xf numFmtId="14" fontId="10" fillId="3" borderId="1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165" fontId="10" fillId="3" borderId="16" xfId="0" applyNumberFormat="1" applyFont="1" applyFill="1" applyBorder="1" applyAlignment="1">
      <alignment vertical="center"/>
    </xf>
    <xf numFmtId="165" fontId="10" fillId="3" borderId="16" xfId="0" applyNumberFormat="1" applyFont="1" applyFill="1" applyBorder="1"/>
    <xf numFmtId="2" fontId="10" fillId="3" borderId="17" xfId="0" applyNumberFormat="1" applyFont="1" applyFill="1" applyBorder="1"/>
    <xf numFmtId="0" fontId="10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165" fontId="10" fillId="3" borderId="3" xfId="0" applyNumberFormat="1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left" vertical="center"/>
    </xf>
    <xf numFmtId="165" fontId="10" fillId="3" borderId="10" xfId="0" applyNumberFormat="1" applyFont="1" applyFill="1" applyBorder="1" applyAlignment="1">
      <alignment horizontal="right" vertical="center"/>
    </xf>
    <xf numFmtId="0" fontId="10" fillId="3" borderId="16" xfId="0" applyFont="1" applyFill="1" applyBorder="1"/>
    <xf numFmtId="14" fontId="10" fillId="3" borderId="12" xfId="0" applyNumberFormat="1" applyFont="1" applyFill="1" applyBorder="1" applyAlignment="1">
      <alignment vertical="center"/>
    </xf>
    <xf numFmtId="0" fontId="10" fillId="3" borderId="13" xfId="0" applyFont="1" applyFill="1" applyBorder="1"/>
    <xf numFmtId="14" fontId="10" fillId="3" borderId="3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/>
    <xf numFmtId="0" fontId="10" fillId="3" borderId="13" xfId="0" applyFont="1" applyFill="1" applyBorder="1" applyAlignment="1">
      <alignment vertical="center"/>
    </xf>
    <xf numFmtId="14" fontId="10" fillId="3" borderId="16" xfId="0" applyNumberFormat="1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165" fontId="10" fillId="3" borderId="1" xfId="0" applyNumberFormat="1" applyFont="1" applyFill="1" applyBorder="1" applyAlignment="1">
      <alignment horizontal="right" vertical="center"/>
    </xf>
    <xf numFmtId="14" fontId="10" fillId="3" borderId="20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5" xfId="0" applyFont="1" applyFill="1" applyBorder="1"/>
    <xf numFmtId="0" fontId="10" fillId="0" borderId="12" xfId="0" applyFont="1" applyFill="1" applyBorder="1"/>
    <xf numFmtId="14" fontId="10" fillId="0" borderId="12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7" xfId="0" applyNumberFormat="1" applyFont="1" applyFill="1" applyBorder="1" applyAlignment="1">
      <alignment vertical="center"/>
    </xf>
    <xf numFmtId="14" fontId="10" fillId="0" borderId="12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14" fontId="10" fillId="0" borderId="3" xfId="0" applyNumberFormat="1" applyFont="1" applyFill="1" applyBorder="1" applyAlignment="1">
      <alignment horizontal="right" vertical="center"/>
    </xf>
    <xf numFmtId="14" fontId="10" fillId="0" borderId="3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/>
    <xf numFmtId="166" fontId="10" fillId="0" borderId="3" xfId="0" applyNumberFormat="1" applyFont="1" applyBorder="1"/>
    <xf numFmtId="16" fontId="10" fillId="0" borderId="3" xfId="0" applyNumberFormat="1" applyFont="1" applyFill="1" applyBorder="1"/>
    <xf numFmtId="0" fontId="10" fillId="0" borderId="0" xfId="0" applyFont="1"/>
    <xf numFmtId="0" fontId="0" fillId="0" borderId="3" xfId="0" applyBorder="1"/>
    <xf numFmtId="0" fontId="0" fillId="0" borderId="12" xfId="0" applyBorder="1"/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4" fontId="10" fillId="3" borderId="1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4" borderId="3" xfId="0" applyFont="1" applyFill="1" applyBorder="1"/>
    <xf numFmtId="0" fontId="10" fillId="0" borderId="3" xfId="0" applyFont="1" applyFill="1" applyBorder="1" applyAlignment="1">
      <alignment horizontal="left" vertical="center" wrapText="1"/>
    </xf>
    <xf numFmtId="0" fontId="10" fillId="4" borderId="12" xfId="0" applyFont="1" applyFill="1" applyBorder="1"/>
    <xf numFmtId="0" fontId="10" fillId="4" borderId="7" xfId="0" applyFont="1" applyFill="1" applyBorder="1"/>
    <xf numFmtId="165" fontId="10" fillId="4" borderId="7" xfId="0" applyNumberFormat="1" applyFont="1" applyFill="1" applyBorder="1"/>
    <xf numFmtId="165" fontId="10" fillId="4" borderId="3" xfId="0" applyNumberFormat="1" applyFont="1" applyFill="1" applyBorder="1"/>
    <xf numFmtId="165" fontId="10" fillId="4" borderId="12" xfId="0" applyNumberFormat="1" applyFont="1" applyFill="1" applyBorder="1"/>
    <xf numFmtId="14" fontId="10" fillId="0" borderId="5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vertical="center"/>
    </xf>
    <xf numFmtId="14" fontId="10" fillId="4" borderId="12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left" vertical="center"/>
    </xf>
    <xf numFmtId="14" fontId="10" fillId="4" borderId="3" xfId="0" applyNumberFormat="1" applyFont="1" applyFill="1" applyBorder="1" applyAlignment="1">
      <alignment vertical="center"/>
    </xf>
    <xf numFmtId="0" fontId="10" fillId="4" borderId="3" xfId="0" applyFont="1" applyFill="1" applyBorder="1" applyAlignment="1">
      <alignment horizontal="left" vertical="center"/>
    </xf>
    <xf numFmtId="9" fontId="10" fillId="0" borderId="7" xfId="1" applyFont="1" applyFill="1" applyBorder="1" applyAlignment="1">
      <alignment vertical="center"/>
    </xf>
    <xf numFmtId="9" fontId="10" fillId="0" borderId="3" xfId="1" applyFont="1" applyFill="1" applyBorder="1" applyAlignment="1">
      <alignment vertical="center"/>
    </xf>
    <xf numFmtId="9" fontId="10" fillId="0" borderId="12" xfId="1" applyFont="1" applyFill="1" applyBorder="1" applyAlignment="1">
      <alignment vertical="center"/>
    </xf>
    <xf numFmtId="9" fontId="10" fillId="4" borderId="12" xfId="1" applyFont="1" applyFill="1" applyBorder="1" applyAlignment="1">
      <alignment vertical="center"/>
    </xf>
    <xf numFmtId="9" fontId="10" fillId="4" borderId="3" xfId="1" applyFont="1" applyFill="1" applyBorder="1" applyAlignment="1">
      <alignment vertical="center"/>
    </xf>
    <xf numFmtId="9" fontId="0" fillId="3" borderId="3" xfId="1" applyFont="1" applyFill="1" applyBorder="1" applyAlignment="1">
      <alignment horizontal="right" vertical="center"/>
    </xf>
    <xf numFmtId="9" fontId="12" fillId="3" borderId="9" xfId="1" applyFont="1" applyFill="1" applyBorder="1" applyAlignment="1">
      <alignment horizontal="right" vertical="center"/>
    </xf>
    <xf numFmtId="9" fontId="12" fillId="3" borderId="16" xfId="1" applyFont="1" applyFill="1" applyBorder="1" applyAlignment="1">
      <alignment horizontal="right" vertical="center"/>
    </xf>
    <xf numFmtId="9" fontId="12" fillId="3" borderId="13" xfId="1" applyFont="1" applyFill="1" applyBorder="1" applyAlignment="1">
      <alignment horizontal="right" vertical="center"/>
    </xf>
    <xf numFmtId="9" fontId="10" fillId="3" borderId="3" xfId="1" applyFont="1" applyFill="1" applyBorder="1" applyAlignment="1">
      <alignment horizontal="center" vertical="center"/>
    </xf>
    <xf numFmtId="9" fontId="10" fillId="3" borderId="12" xfId="1" applyFont="1" applyFill="1" applyBorder="1" applyAlignment="1">
      <alignment horizontal="center" vertical="center"/>
    </xf>
    <xf numFmtId="9" fontId="10" fillId="3" borderId="16" xfId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9" fontId="10" fillId="3" borderId="10" xfId="1" applyFont="1" applyFill="1" applyBorder="1" applyAlignment="1">
      <alignment horizontal="center" vertical="center"/>
    </xf>
    <xf numFmtId="9" fontId="10" fillId="3" borderId="5" xfId="1" applyFont="1" applyFill="1" applyBorder="1" applyAlignment="1">
      <alignment horizontal="center" vertical="center"/>
    </xf>
    <xf numFmtId="9" fontId="10" fillId="3" borderId="13" xfId="1" applyFont="1" applyFill="1" applyBorder="1" applyAlignment="1">
      <alignment horizontal="center" vertical="center"/>
    </xf>
    <xf numFmtId="9" fontId="10" fillId="3" borderId="7" xfId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vertical="center"/>
    </xf>
    <xf numFmtId="9" fontId="0" fillId="0" borderId="3" xfId="1" applyFont="1" applyFill="1" applyBorder="1" applyAlignment="1">
      <alignment vertical="center" wrapText="1"/>
    </xf>
    <xf numFmtId="9" fontId="10" fillId="0" borderId="7" xfId="1" applyFont="1" applyFill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9" fontId="10" fillId="0" borderId="7" xfId="1" applyFont="1" applyFill="1" applyBorder="1" applyAlignment="1">
      <alignment horizontal="right" vertical="center"/>
    </xf>
    <xf numFmtId="9" fontId="10" fillId="0" borderId="3" xfId="1" applyFont="1" applyFill="1" applyBorder="1" applyAlignment="1">
      <alignment horizontal="right" vertical="center"/>
    </xf>
    <xf numFmtId="9" fontId="0" fillId="0" borderId="3" xfId="1" applyFont="1" applyFill="1" applyBorder="1" applyAlignment="1">
      <alignment horizontal="right" vertical="center"/>
    </xf>
    <xf numFmtId="9" fontId="10" fillId="0" borderId="3" xfId="1" applyFont="1" applyBorder="1" applyAlignment="1">
      <alignment horizontal="center" vertical="center"/>
    </xf>
    <xf numFmtId="9" fontId="10" fillId="0" borderId="0" xfId="1" applyFont="1" applyAlignment="1">
      <alignment horizontal="center" vertical="center"/>
    </xf>
    <xf numFmtId="9" fontId="10" fillId="0" borderId="3" xfId="1" applyFont="1" applyBorder="1" applyAlignment="1">
      <alignment horizontal="right" vertical="center"/>
    </xf>
    <xf numFmtId="0" fontId="10" fillId="0" borderId="0" xfId="0" applyFont="1" applyFill="1" applyBorder="1"/>
    <xf numFmtId="165" fontId="10" fillId="0" borderId="3" xfId="0" applyNumberFormat="1" applyFont="1" applyFill="1" applyBorder="1" applyAlignment="1">
      <alignment vertical="center"/>
    </xf>
    <xf numFmtId="9" fontId="10" fillId="0" borderId="12" xfId="1" applyFont="1" applyFill="1" applyBorder="1" applyAlignment="1">
      <alignment horizontal="right" vertical="center"/>
    </xf>
    <xf numFmtId="165" fontId="10" fillId="0" borderId="12" xfId="0" applyNumberFormat="1" applyFont="1" applyFill="1" applyBorder="1" applyAlignment="1">
      <alignment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0" fillId="3" borderId="10" xfId="0" applyFont="1" applyFill="1" applyBorder="1" applyAlignment="1">
      <alignment horizontal="left" vertical="center"/>
    </xf>
    <xf numFmtId="9" fontId="0" fillId="3" borderId="10" xfId="1" applyFont="1" applyFill="1" applyBorder="1" applyAlignment="1">
      <alignment horizontal="right" vertical="center"/>
    </xf>
    <xf numFmtId="9" fontId="10" fillId="0" borderId="5" xfId="1" applyFont="1" applyFill="1" applyBorder="1" applyAlignment="1">
      <alignment horizontal="right" vertical="center"/>
    </xf>
    <xf numFmtId="0" fontId="0" fillId="0" borderId="7" xfId="0" applyFill="1" applyBorder="1"/>
    <xf numFmtId="165" fontId="10" fillId="0" borderId="7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165" fontId="10" fillId="4" borderId="12" xfId="0" applyNumberFormat="1" applyFont="1" applyFill="1" applyBorder="1" applyAlignment="1">
      <alignment horizontal="right" vertical="center"/>
    </xf>
    <xf numFmtId="165" fontId="10" fillId="0" borderId="12" xfId="0" applyNumberFormat="1" applyFont="1" applyFill="1" applyBorder="1" applyAlignment="1">
      <alignment horizontal="right" vertical="center"/>
    </xf>
    <xf numFmtId="165" fontId="10" fillId="3" borderId="9" xfId="0" applyNumberFormat="1" applyFont="1" applyFill="1" applyBorder="1" applyAlignment="1">
      <alignment horizontal="right" vertical="center"/>
    </xf>
    <xf numFmtId="165" fontId="10" fillId="3" borderId="16" xfId="0" applyNumberFormat="1" applyFont="1" applyFill="1" applyBorder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6" fontId="10" fillId="0" borderId="3" xfId="0" applyNumberFormat="1" applyFont="1" applyBorder="1" applyAlignment="1">
      <alignment horizontal="right" vertical="center"/>
    </xf>
    <xf numFmtId="165" fontId="10" fillId="0" borderId="3" xfId="0" applyNumberFormat="1" applyFont="1" applyBorder="1" applyAlignment="1">
      <alignment horizontal="right" vertical="center"/>
    </xf>
    <xf numFmtId="14" fontId="10" fillId="0" borderId="3" xfId="0" applyNumberFormat="1" applyFont="1" applyFill="1" applyBorder="1" applyAlignment="1">
      <alignment horizontal="left" vertical="center"/>
    </xf>
    <xf numFmtId="167" fontId="10" fillId="0" borderId="3" xfId="0" applyNumberFormat="1" applyFont="1" applyFill="1" applyBorder="1" applyAlignment="1">
      <alignment vertical="center"/>
    </xf>
    <xf numFmtId="167" fontId="10" fillId="0" borderId="3" xfId="0" applyNumberFormat="1" applyFont="1" applyFill="1" applyBorder="1" applyAlignment="1">
      <alignment horizontal="right" vertical="center"/>
    </xf>
    <xf numFmtId="166" fontId="10" fillId="0" borderId="3" xfId="0" applyNumberFormat="1" applyFont="1" applyFill="1" applyBorder="1" applyAlignment="1">
      <alignment vertical="center"/>
    </xf>
    <xf numFmtId="9" fontId="0" fillId="0" borderId="3" xfId="1" applyFont="1" applyFill="1" applyBorder="1" applyAlignment="1">
      <alignment horizontal="center" vertical="center"/>
    </xf>
    <xf numFmtId="165" fontId="10" fillId="3" borderId="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3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top" wrapText="1"/>
    </xf>
    <xf numFmtId="0" fontId="10" fillId="3" borderId="12" xfId="0" applyFont="1" applyFill="1" applyBorder="1" applyAlignment="1">
      <alignment horizontal="left" vertical="center"/>
    </xf>
    <xf numFmtId="0" fontId="10" fillId="0" borderId="0" xfId="0" applyFont="1" applyBorder="1"/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14" fontId="10" fillId="3" borderId="10" xfId="0" applyNumberFormat="1" applyFont="1" applyFill="1" applyBorder="1" applyAlignment="1">
      <alignment vertical="center"/>
    </xf>
    <xf numFmtId="9" fontId="10" fillId="0" borderId="3" xfId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14" fontId="10" fillId="3" borderId="13" xfId="0" applyNumberFormat="1" applyFont="1" applyFill="1" applyBorder="1" applyAlignment="1">
      <alignment vertical="center"/>
    </xf>
    <xf numFmtId="165" fontId="10" fillId="3" borderId="13" xfId="0" applyNumberFormat="1" applyFont="1" applyFill="1" applyBorder="1" applyAlignment="1">
      <alignment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12" xfId="0" applyNumberFormat="1" applyFont="1" applyFill="1" applyBorder="1" applyAlignment="1">
      <alignment horizontal="left" vertical="center"/>
    </xf>
    <xf numFmtId="0" fontId="10" fillId="3" borderId="19" xfId="0" applyFont="1" applyFill="1" applyBorder="1" applyAlignment="1">
      <alignment vertical="center" wrapText="1"/>
    </xf>
    <xf numFmtId="0" fontId="10" fillId="3" borderId="25" xfId="0" applyFont="1" applyFill="1" applyBorder="1" applyAlignment="1">
      <alignment vertical="center" wrapText="1"/>
    </xf>
    <xf numFmtId="165" fontId="10" fillId="3" borderId="10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vertical="center" wrapText="1"/>
    </xf>
    <xf numFmtId="165" fontId="10" fillId="0" borderId="3" xfId="0" applyNumberFormat="1" applyFont="1" applyFill="1" applyBorder="1" applyAlignment="1">
      <alignment horizontal="right" vertical="center"/>
    </xf>
    <xf numFmtId="167" fontId="10" fillId="0" borderId="3" xfId="0" applyNumberFormat="1" applyFont="1" applyFill="1" applyBorder="1" applyAlignment="1">
      <alignment horizontal="right" vertical="center" wrapText="1"/>
    </xf>
    <xf numFmtId="2" fontId="10" fillId="0" borderId="7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/>
    <xf numFmtId="0" fontId="10" fillId="0" borderId="24" xfId="0" applyFont="1" applyFill="1" applyBorder="1" applyAlignment="1">
      <alignment horizontal="left"/>
    </xf>
    <xf numFmtId="9" fontId="10" fillId="0" borderId="3" xfId="1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0" fontId="10" fillId="0" borderId="26" xfId="0" applyFont="1" applyFill="1" applyBorder="1"/>
    <xf numFmtId="0" fontId="0" fillId="0" borderId="26" xfId="0" applyBorder="1" applyAlignment="1">
      <alignment horizontal="center"/>
    </xf>
    <xf numFmtId="4" fontId="0" fillId="0" borderId="0" xfId="0" applyNumberFormat="1"/>
    <xf numFmtId="14" fontId="10" fillId="0" borderId="3" xfId="0" applyNumberFormat="1" applyFont="1" applyBorder="1" applyAlignment="1">
      <alignment horizontal="right" vertical="center"/>
    </xf>
    <xf numFmtId="0" fontId="0" fillId="5" borderId="26" xfId="0" applyFill="1" applyBorder="1"/>
    <xf numFmtId="4" fontId="0" fillId="5" borderId="26" xfId="0" applyNumberFormat="1" applyFill="1" applyBorder="1"/>
    <xf numFmtId="0" fontId="10" fillId="5" borderId="26" xfId="0" applyFont="1" applyFill="1" applyBorder="1"/>
    <xf numFmtId="0" fontId="0" fillId="0" borderId="26" xfId="0" applyFill="1" applyBorder="1"/>
    <xf numFmtId="4" fontId="0" fillId="0" borderId="26" xfId="0" applyNumberFormat="1" applyFill="1" applyBorder="1"/>
    <xf numFmtId="0" fontId="0" fillId="5" borderId="27" xfId="0" applyFill="1" applyBorder="1"/>
    <xf numFmtId="0" fontId="10" fillId="5" borderId="27" xfId="0" applyFont="1" applyFill="1" applyBorder="1"/>
    <xf numFmtId="0" fontId="0" fillId="0" borderId="26" xfId="0" applyFill="1" applyBorder="1" applyAlignment="1">
      <alignment horizontal="left" vertical="center"/>
    </xf>
    <xf numFmtId="0" fontId="0" fillId="0" borderId="0" xfId="0" applyFill="1"/>
    <xf numFmtId="0" fontId="19" fillId="0" borderId="26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4" borderId="26" xfId="0" applyFill="1" applyBorder="1"/>
    <xf numFmtId="0" fontId="0" fillId="0" borderId="26" xfId="0" applyFill="1" applyBorder="1" applyAlignment="1">
      <alignment horizontal="right" vertical="center"/>
    </xf>
    <xf numFmtId="4" fontId="0" fillId="0" borderId="26" xfId="0" applyNumberFormat="1" applyFill="1" applyBorder="1" applyAlignment="1">
      <alignment horizontal="right" vertical="center"/>
    </xf>
    <xf numFmtId="4" fontId="0" fillId="2" borderId="26" xfId="0" applyNumberFormat="1" applyFill="1" applyBorder="1" applyAlignment="1">
      <alignment horizontal="right"/>
    </xf>
    <xf numFmtId="0" fontId="0" fillId="0" borderId="26" xfId="0" applyFont="1" applyFill="1" applyBorder="1" applyAlignment="1">
      <alignment horizontal="right" vertical="center"/>
    </xf>
    <xf numFmtId="4" fontId="0" fillId="0" borderId="26" xfId="0" applyNumberFormat="1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left" vertical="center"/>
    </xf>
    <xf numFmtId="4" fontId="17" fillId="0" borderId="26" xfId="0" applyNumberFormat="1" applyFont="1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 wrapText="1"/>
    </xf>
    <xf numFmtId="165" fontId="11" fillId="2" borderId="1" xfId="0" applyNumberFormat="1" applyFont="1" applyFill="1" applyBorder="1" applyAlignment="1" applyProtection="1">
      <alignment horizontal="center" vertical="center"/>
      <protection locked="0"/>
    </xf>
    <xf numFmtId="165" fontId="10" fillId="0" borderId="3" xfId="0" applyNumberFormat="1" applyFont="1" applyBorder="1" applyProtection="1">
      <protection locked="0"/>
    </xf>
    <xf numFmtId="165" fontId="10" fillId="4" borderId="7" xfId="0" applyNumberFormat="1" applyFont="1" applyFill="1" applyBorder="1" applyProtection="1">
      <protection locked="0"/>
    </xf>
    <xf numFmtId="165" fontId="10" fillId="4" borderId="3" xfId="0" applyNumberFormat="1" applyFont="1" applyFill="1" applyBorder="1" applyProtection="1">
      <protection locked="0"/>
    </xf>
    <xf numFmtId="165" fontId="10" fillId="4" borderId="12" xfId="0" applyNumberFormat="1" applyFont="1" applyFill="1" applyBorder="1" applyProtection="1">
      <protection locked="0"/>
    </xf>
    <xf numFmtId="165" fontId="10" fillId="0" borderId="3" xfId="0" applyNumberFormat="1" applyFont="1" applyFill="1" applyBorder="1" applyProtection="1">
      <protection locked="0"/>
    </xf>
    <xf numFmtId="165" fontId="10" fillId="0" borderId="12" xfId="0" applyNumberFormat="1" applyFont="1" applyFill="1" applyBorder="1" applyProtection="1">
      <protection locked="0"/>
    </xf>
    <xf numFmtId="165" fontId="10" fillId="0" borderId="7" xfId="0" applyNumberFormat="1" applyFont="1" applyFill="1" applyBorder="1" applyProtection="1">
      <protection locked="0"/>
    </xf>
    <xf numFmtId="165" fontId="10" fillId="0" borderId="5" xfId="0" applyNumberFormat="1" applyFont="1" applyFill="1" applyBorder="1" applyProtection="1">
      <protection locked="0"/>
    </xf>
    <xf numFmtId="165" fontId="10" fillId="0" borderId="7" xfId="0" applyNumberFormat="1" applyFont="1" applyFill="1" applyBorder="1" applyAlignment="1" applyProtection="1">
      <alignment horizontal="right" vertical="center"/>
      <protection locked="0"/>
    </xf>
    <xf numFmtId="165" fontId="10" fillId="0" borderId="3" xfId="0" applyNumberFormat="1" applyFont="1" applyFill="1" applyBorder="1" applyAlignment="1" applyProtection="1">
      <alignment horizontal="right" vertical="center"/>
      <protection locked="0"/>
    </xf>
    <xf numFmtId="165" fontId="10" fillId="0" borderId="12" xfId="0" applyNumberFormat="1" applyFont="1" applyFill="1" applyBorder="1" applyAlignment="1" applyProtection="1">
      <alignment horizontal="right" vertical="center"/>
      <protection locked="0"/>
    </xf>
    <xf numFmtId="165" fontId="10" fillId="0" borderId="0" xfId="0" applyNumberFormat="1" applyFont="1" applyProtection="1">
      <protection locked="0"/>
    </xf>
    <xf numFmtId="165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10" xfId="0" applyNumberFormat="1" applyFont="1" applyFill="1" applyBorder="1" applyAlignment="1" applyProtection="1">
      <alignment horizontal="right" vertical="center"/>
      <protection locked="0"/>
    </xf>
    <xf numFmtId="165" fontId="10" fillId="0" borderId="0" xfId="0" applyNumberFormat="1" applyFont="1" applyAlignment="1" applyProtection="1">
      <alignment horizontal="right" vertical="center"/>
      <protection locked="0"/>
    </xf>
    <xf numFmtId="2" fontId="10" fillId="0" borderId="0" xfId="0" applyNumberFormat="1" applyFont="1" applyProtection="1"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>
      <alignment horizontal="right" vertical="center"/>
    </xf>
    <xf numFmtId="0" fontId="10" fillId="0" borderId="3" xfId="0" applyFont="1" applyFill="1" applyBorder="1" applyAlignment="1">
      <alignment horizontal="left" vertical="top"/>
    </xf>
    <xf numFmtId="0" fontId="0" fillId="0" borderId="26" xfId="0" applyFill="1" applyBorder="1" applyAlignment="1">
      <alignment horizontal="center"/>
    </xf>
    <xf numFmtId="14" fontId="0" fillId="0" borderId="0" xfId="0" applyNumberFormat="1"/>
    <xf numFmtId="0" fontId="0" fillId="0" borderId="26" xfId="0" applyBorder="1"/>
    <xf numFmtId="0" fontId="0" fillId="2" borderId="26" xfId="0" applyFill="1" applyBorder="1"/>
    <xf numFmtId="4" fontId="0" fillId="0" borderId="28" xfId="0" applyNumberForma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/>
    <xf numFmtId="4" fontId="0" fillId="0" borderId="27" xfId="0" applyNumberFormat="1" applyFill="1" applyBorder="1"/>
    <xf numFmtId="4" fontId="0" fillId="0" borderId="32" xfId="0" applyNumberFormat="1" applyFill="1" applyBorder="1"/>
    <xf numFmtId="0" fontId="10" fillId="0" borderId="3" xfId="0" applyFont="1" applyBorder="1" applyAlignment="1">
      <alignment horizontal="right" vertical="center"/>
    </xf>
    <xf numFmtId="0" fontId="0" fillId="0" borderId="26" xfId="0" applyFont="1" applyBorder="1"/>
    <xf numFmtId="0" fontId="0" fillId="0" borderId="3" xfId="0" applyFont="1" applyBorder="1"/>
    <xf numFmtId="0" fontId="10" fillId="0" borderId="26" xfId="0" applyFont="1" applyBorder="1"/>
    <xf numFmtId="0" fontId="17" fillId="0" borderId="26" xfId="0" applyFont="1" applyFill="1" applyBorder="1"/>
    <xf numFmtId="14" fontId="10" fillId="0" borderId="3" xfId="0" applyNumberFormat="1" applyFont="1" applyBorder="1" applyAlignment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  <protection locked="0"/>
    </xf>
    <xf numFmtId="0" fontId="18" fillId="0" borderId="3" xfId="0" applyFont="1" applyBorder="1"/>
    <xf numFmtId="0" fontId="17" fillId="0" borderId="3" xfId="0" applyFont="1" applyBorder="1"/>
    <xf numFmtId="0" fontId="0" fillId="4" borderId="3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center"/>
    </xf>
    <xf numFmtId="0" fontId="22" fillId="0" borderId="0" xfId="0" applyFont="1" applyFill="1" applyBorder="1"/>
    <xf numFmtId="14" fontId="22" fillId="0" borderId="3" xfId="0" applyNumberFormat="1" applyFont="1" applyFill="1" applyBorder="1" applyAlignment="1">
      <alignment vertical="center"/>
    </xf>
    <xf numFmtId="0" fontId="22" fillId="0" borderId="3" xfId="0" applyFont="1" applyFill="1" applyBorder="1" applyAlignment="1">
      <alignment horizontal="left" vertical="center"/>
    </xf>
    <xf numFmtId="14" fontId="22" fillId="0" borderId="3" xfId="0" applyNumberFormat="1" applyFont="1" applyFill="1" applyBorder="1" applyAlignment="1">
      <alignment horizontal="left" vertical="center"/>
    </xf>
    <xf numFmtId="14" fontId="22" fillId="0" borderId="3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left" vertical="center"/>
    </xf>
    <xf numFmtId="165" fontId="22" fillId="0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horizontal="left" vertical="center" wrapText="1"/>
    </xf>
    <xf numFmtId="165" fontId="22" fillId="8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vertical="center"/>
    </xf>
    <xf numFmtId="14" fontId="22" fillId="8" borderId="3" xfId="0" applyNumberFormat="1" applyFont="1" applyFill="1" applyBorder="1" applyAlignment="1">
      <alignment vertical="center"/>
    </xf>
    <xf numFmtId="14" fontId="22" fillId="8" borderId="3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vertical="center"/>
    </xf>
    <xf numFmtId="165" fontId="22" fillId="0" borderId="3" xfId="0" applyNumberFormat="1" applyFont="1" applyFill="1" applyBorder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right" vertical="center"/>
    </xf>
    <xf numFmtId="167" fontId="22" fillId="0" borderId="3" xfId="0" applyNumberFormat="1" applyFont="1" applyFill="1" applyBorder="1" applyAlignment="1">
      <alignment vertical="center"/>
    </xf>
    <xf numFmtId="14" fontId="22" fillId="0" borderId="3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vertical="center" wrapText="1"/>
    </xf>
    <xf numFmtId="165" fontId="22" fillId="0" borderId="3" xfId="0" applyNumberFormat="1" applyFont="1" applyFill="1" applyBorder="1" applyAlignment="1" applyProtection="1">
      <alignment vertical="center"/>
      <protection locked="0"/>
    </xf>
    <xf numFmtId="14" fontId="22" fillId="0" borderId="3" xfId="0" applyNumberFormat="1" applyFont="1" applyFill="1" applyBorder="1" applyAlignment="1">
      <alignment horizontal="right" vertical="center" wrapText="1"/>
    </xf>
    <xf numFmtId="165" fontId="22" fillId="0" borderId="3" xfId="0" applyNumberFormat="1" applyFont="1" applyFill="1" applyBorder="1" applyAlignment="1">
      <alignment vertical="center" wrapText="1"/>
    </xf>
    <xf numFmtId="0" fontId="22" fillId="0" borderId="3" xfId="0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left" vertical="center"/>
    </xf>
    <xf numFmtId="165" fontId="22" fillId="0" borderId="0" xfId="0" applyNumberFormat="1" applyFont="1" applyFill="1" applyBorder="1" applyProtection="1">
      <protection locked="0"/>
    </xf>
    <xf numFmtId="165" fontId="22" fillId="0" borderId="0" xfId="0" applyNumberFormat="1" applyFont="1" applyFill="1" applyBorder="1" applyAlignment="1">
      <alignment horizontal="right" vertical="center"/>
    </xf>
    <xf numFmtId="14" fontId="20" fillId="7" borderId="3" xfId="0" applyNumberFormat="1" applyFont="1" applyFill="1" applyBorder="1" applyAlignment="1" applyProtection="1">
      <alignment horizontal="center" vertical="center"/>
      <protection locked="0"/>
    </xf>
    <xf numFmtId="0" fontId="21" fillId="7" borderId="3" xfId="0" applyFont="1" applyFill="1" applyBorder="1" applyAlignment="1" applyProtection="1">
      <alignment horizontal="center" vertical="center"/>
      <protection locked="0"/>
    </xf>
    <xf numFmtId="0" fontId="20" fillId="7" borderId="3" xfId="0" applyFont="1" applyFill="1" applyBorder="1" applyAlignment="1" applyProtection="1">
      <alignment horizontal="left" vertical="center"/>
      <protection locked="0"/>
    </xf>
    <xf numFmtId="0" fontId="20" fillId="7" borderId="3" xfId="0" applyFont="1" applyFill="1" applyBorder="1" applyAlignment="1" applyProtection="1">
      <alignment horizontal="center" vertical="center"/>
      <protection locked="0"/>
    </xf>
    <xf numFmtId="165" fontId="20" fillId="7" borderId="3" xfId="0" applyNumberFormat="1" applyFont="1" applyFill="1" applyBorder="1" applyAlignment="1" applyProtection="1">
      <alignment horizontal="center" vertical="center"/>
      <protection locked="0"/>
    </xf>
    <xf numFmtId="1" fontId="22" fillId="0" borderId="3" xfId="0" applyNumberFormat="1" applyFont="1" applyFill="1" applyBorder="1" applyAlignment="1">
      <alignment horizontal="left" vertical="center"/>
    </xf>
    <xf numFmtId="166" fontId="22" fillId="0" borderId="3" xfId="0" applyNumberFormat="1" applyFont="1" applyFill="1" applyBorder="1" applyAlignment="1">
      <alignment vertical="center"/>
    </xf>
    <xf numFmtId="49" fontId="22" fillId="0" borderId="3" xfId="0" applyNumberFormat="1" applyFont="1" applyFill="1" applyBorder="1" applyAlignment="1">
      <alignment horizontal="left" vertical="center"/>
    </xf>
    <xf numFmtId="166" fontId="22" fillId="0" borderId="3" xfId="0" applyNumberFormat="1" applyFont="1" applyFill="1" applyBorder="1" applyAlignment="1">
      <alignment horizontal="right" vertical="center"/>
    </xf>
    <xf numFmtId="168" fontId="22" fillId="0" borderId="3" xfId="0" applyNumberFormat="1" applyFont="1" applyFill="1" applyBorder="1" applyAlignment="1">
      <alignment horizontal="right" vertical="center"/>
    </xf>
    <xf numFmtId="165" fontId="22" fillId="0" borderId="3" xfId="0" applyNumberFormat="1" applyFont="1" applyFill="1" applyBorder="1" applyAlignment="1">
      <alignment horizontal="right" vertical="center" wrapText="1"/>
    </xf>
    <xf numFmtId="14" fontId="22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65" fontId="22" fillId="8" borderId="3" xfId="0" applyNumberFormat="1" applyFont="1" applyFill="1" applyBorder="1" applyAlignment="1" applyProtection="1">
      <alignment vertical="center"/>
      <protection locked="0"/>
    </xf>
    <xf numFmtId="0" fontId="23" fillId="0" borderId="3" xfId="0" applyFont="1" applyFill="1" applyBorder="1" applyAlignment="1">
      <alignment horizontal="left" vertical="center" wrapText="1"/>
    </xf>
    <xf numFmtId="166" fontId="22" fillId="8" borderId="3" xfId="0" applyNumberFormat="1" applyFont="1" applyFill="1" applyBorder="1" applyAlignment="1" applyProtection="1">
      <alignment vertical="center"/>
      <protection locked="0"/>
    </xf>
    <xf numFmtId="166" fontId="22" fillId="0" borderId="3" xfId="0" applyNumberFormat="1" applyFont="1" applyFill="1" applyBorder="1" applyAlignment="1">
      <alignment horizontal="right" vertical="center" wrapText="1"/>
    </xf>
    <xf numFmtId="0" fontId="22" fillId="9" borderId="3" xfId="0" applyFont="1" applyFill="1" applyBorder="1" applyAlignment="1">
      <alignment horizontal="left" vertical="center"/>
    </xf>
    <xf numFmtId="166" fontId="22" fillId="10" borderId="3" xfId="0" applyNumberFormat="1" applyFont="1" applyFill="1" applyBorder="1" applyAlignment="1" applyProtection="1">
      <alignment vertical="center"/>
      <protection locked="0"/>
    </xf>
    <xf numFmtId="166" fontId="22" fillId="0" borderId="3" xfId="0" applyNumberFormat="1" applyFont="1" applyFill="1" applyBorder="1" applyAlignment="1" applyProtection="1">
      <alignment vertical="center"/>
      <protection locked="0"/>
    </xf>
    <xf numFmtId="0" fontId="27" fillId="0" borderId="3" xfId="0" applyFont="1" applyBorder="1"/>
    <xf numFmtId="14" fontId="10" fillId="4" borderId="3" xfId="0" applyNumberFormat="1" applyFont="1" applyFill="1" applyBorder="1" applyAlignment="1">
      <alignment horizontal="left" vertical="center"/>
    </xf>
    <xf numFmtId="14" fontId="10" fillId="4" borderId="12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10" fillId="0" borderId="33" xfId="0" applyFont="1" applyBorder="1"/>
    <xf numFmtId="0" fontId="0" fillId="6" borderId="26" xfId="0" applyFill="1" applyBorder="1"/>
    <xf numFmtId="16" fontId="29" fillId="11" borderId="3" xfId="0" applyNumberFormat="1" applyFont="1" applyFill="1" applyBorder="1" applyAlignment="1">
      <alignment horizontal="right" vertical="center" wrapText="1"/>
    </xf>
    <xf numFmtId="2" fontId="29" fillId="11" borderId="3" xfId="0" applyNumberFormat="1" applyFont="1" applyFill="1" applyBorder="1" applyAlignment="1">
      <alignment horizontal="right" vertical="center" wrapText="1"/>
    </xf>
    <xf numFmtId="2" fontId="0" fillId="0" borderId="3" xfId="0" applyNumberFormat="1" applyBorder="1"/>
    <xf numFmtId="2" fontId="0" fillId="0" borderId="3" xfId="0" applyNumberFormat="1" applyFill="1" applyBorder="1"/>
    <xf numFmtId="0" fontId="10" fillId="0" borderId="27" xfId="0" applyFont="1" applyBorder="1"/>
    <xf numFmtId="0" fontId="0" fillId="0" borderId="30" xfId="0" applyBorder="1"/>
    <xf numFmtId="0" fontId="31" fillId="0" borderId="35" xfId="3" applyNumberFormat="1" applyFont="1" applyBorder="1" applyAlignment="1">
      <alignment horizontal="left" vertical="top" wrapText="1" indent="2"/>
    </xf>
    <xf numFmtId="1" fontId="31" fillId="0" borderId="35" xfId="3" applyNumberFormat="1" applyFont="1" applyBorder="1" applyAlignment="1">
      <alignment horizontal="left" vertical="top" wrapText="1"/>
    </xf>
    <xf numFmtId="0" fontId="31" fillId="0" borderId="35" xfId="3" applyNumberFormat="1" applyFont="1" applyBorder="1" applyAlignment="1">
      <alignment horizontal="left" vertical="top" wrapText="1"/>
    </xf>
    <xf numFmtId="0" fontId="31" fillId="0" borderId="35" xfId="3" applyNumberFormat="1" applyFont="1" applyBorder="1" applyAlignment="1">
      <alignment horizontal="right" vertical="top"/>
    </xf>
    <xf numFmtId="169" fontId="31" fillId="0" borderId="35" xfId="3" applyNumberFormat="1" applyFont="1" applyBorder="1" applyAlignment="1">
      <alignment horizontal="right" vertical="top"/>
    </xf>
    <xf numFmtId="170" fontId="31" fillId="0" borderId="35" xfId="3" applyNumberFormat="1" applyFont="1" applyBorder="1" applyAlignment="1">
      <alignment horizontal="right" vertical="top"/>
    </xf>
    <xf numFmtId="49" fontId="10" fillId="4" borderId="3" xfId="0" applyNumberFormat="1" applyFont="1" applyFill="1" applyBorder="1" applyAlignment="1">
      <alignment horizontal="left" vertical="center"/>
    </xf>
    <xf numFmtId="49" fontId="10" fillId="4" borderId="12" xfId="0" applyNumberFormat="1" applyFont="1" applyFill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166" fontId="10" fillId="0" borderId="3" xfId="0" applyNumberFormat="1" applyFont="1" applyFill="1" applyBorder="1" applyAlignment="1">
      <alignment horizontal="right" vertical="center"/>
    </xf>
    <xf numFmtId="168" fontId="10" fillId="0" borderId="3" xfId="0" applyNumberFormat="1" applyFont="1" applyFill="1" applyBorder="1" applyAlignment="1">
      <alignment horizontal="right" vertical="center"/>
    </xf>
    <xf numFmtId="165" fontId="10" fillId="0" borderId="3" xfId="0" applyNumberFormat="1" applyFont="1" applyFill="1" applyBorder="1" applyAlignment="1">
      <alignment horizontal="right" vertical="center" wrapText="1"/>
    </xf>
    <xf numFmtId="165" fontId="10" fillId="2" borderId="3" xfId="0" applyNumberFormat="1" applyFont="1" applyFill="1" applyBorder="1" applyAlignment="1">
      <alignment horizontal="right" vertical="center"/>
    </xf>
    <xf numFmtId="0" fontId="38" fillId="0" borderId="3" xfId="2" applyFont="1" applyFill="1" applyBorder="1" applyAlignment="1">
      <alignment horizontal="left"/>
    </xf>
    <xf numFmtId="167" fontId="10" fillId="0" borderId="3" xfId="0" applyNumberFormat="1" applyFont="1" applyBorder="1" applyAlignment="1">
      <alignment horizontal="right" vertical="center"/>
    </xf>
    <xf numFmtId="168" fontId="10" fillId="0" borderId="3" xfId="0" applyNumberFormat="1" applyFont="1" applyBorder="1"/>
    <xf numFmtId="168" fontId="10" fillId="0" borderId="3" xfId="0" applyNumberFormat="1" applyFont="1" applyBorder="1" applyAlignment="1">
      <alignment horizontal="right" vertical="center"/>
    </xf>
    <xf numFmtId="0" fontId="23" fillId="0" borderId="3" xfId="2" applyFont="1" applyFill="1" applyBorder="1"/>
    <xf numFmtId="167" fontId="10" fillId="0" borderId="3" xfId="0" applyNumberFormat="1" applyFont="1" applyBorder="1"/>
    <xf numFmtId="0" fontId="10" fillId="0" borderId="3" xfId="0" applyFont="1" applyBorder="1" applyAlignment="1">
      <alignment wrapText="1"/>
    </xf>
    <xf numFmtId="0" fontId="10" fillId="2" borderId="3" xfId="0" applyFont="1" applyFill="1" applyBorder="1"/>
    <xf numFmtId="49" fontId="0" fillId="0" borderId="3" xfId="0" applyNumberFormat="1" applyBorder="1"/>
    <xf numFmtId="14" fontId="0" fillId="0" borderId="3" xfId="0" applyNumberFormat="1" applyBorder="1"/>
    <xf numFmtId="171" fontId="35" fillId="0" borderId="3" xfId="5" applyNumberFormat="1" applyFont="1" applyFill="1" applyBorder="1" applyAlignment="1">
      <alignment horizontal="left" vertical="center" wrapText="1"/>
    </xf>
    <xf numFmtId="1" fontId="28" fillId="0" borderId="3" xfId="5" applyNumberFormat="1" applyFont="1" applyFill="1" applyBorder="1" applyAlignment="1">
      <alignment horizontal="right" vertical="center"/>
    </xf>
    <xf numFmtId="172" fontId="35" fillId="0" borderId="3" xfId="4" applyNumberFormat="1" applyFont="1" applyFill="1" applyBorder="1" applyAlignment="1">
      <alignment horizontal="center" vertical="center"/>
    </xf>
    <xf numFmtId="173" fontId="28" fillId="0" borderId="3" xfId="5" applyNumberFormat="1" applyFont="1" applyFill="1" applyBorder="1" applyAlignment="1">
      <alignment horizontal="right" vertical="center"/>
    </xf>
    <xf numFmtId="171" fontId="28" fillId="0" borderId="3" xfId="5" applyNumberFormat="1" applyFont="1" applyFill="1" applyBorder="1" applyAlignment="1">
      <alignment horizontal="left" vertical="center" wrapText="1"/>
    </xf>
    <xf numFmtId="171" fontId="28" fillId="0" borderId="3" xfId="5" applyNumberFormat="1" applyFont="1" applyFill="1" applyBorder="1" applyAlignment="1">
      <alignment horizontal="center" vertical="center" wrapText="1"/>
    </xf>
    <xf numFmtId="172" fontId="28" fillId="0" borderId="3" xfId="4" applyNumberFormat="1" applyFont="1" applyFill="1" applyBorder="1" applyAlignment="1">
      <alignment horizontal="center" vertical="center"/>
    </xf>
    <xf numFmtId="0" fontId="28" fillId="0" borderId="3" xfId="5" applyNumberFormat="1" applyFont="1" applyFill="1" applyBorder="1" applyAlignment="1">
      <alignment horizontal="center" vertical="center"/>
    </xf>
    <xf numFmtId="1" fontId="34" fillId="0" borderId="3" xfId="6" applyNumberFormat="1" applyFont="1" applyFill="1" applyBorder="1" applyAlignment="1">
      <alignment horizontal="right" vertical="center"/>
    </xf>
    <xf numFmtId="49" fontId="34" fillId="0" borderId="3" xfId="6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wrapText="1"/>
    </xf>
    <xf numFmtId="0" fontId="10" fillId="0" borderId="3" xfId="7" applyFont="1" applyFill="1" applyBorder="1"/>
    <xf numFmtId="0" fontId="10" fillId="0" borderId="3" xfId="0" applyFont="1" applyBorder="1" applyAlignment="1">
      <alignment horizontal="left" vertical="top"/>
    </xf>
    <xf numFmtId="14" fontId="10" fillId="0" borderId="3" xfId="0" applyNumberFormat="1" applyFont="1" applyBorder="1" applyAlignment="1">
      <alignment horizontal="left" vertical="top"/>
    </xf>
    <xf numFmtId="9" fontId="10" fillId="0" borderId="3" xfId="1" applyFont="1" applyBorder="1" applyAlignment="1">
      <alignment horizontal="center" vertical="top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65" fontId="10" fillId="0" borderId="3" xfId="0" applyNumberFormat="1" applyFont="1" applyBorder="1" applyAlignment="1">
      <alignment vertical="top"/>
    </xf>
    <xf numFmtId="165" fontId="10" fillId="0" borderId="3" xfId="0" applyNumberFormat="1" applyFont="1" applyBorder="1" applyAlignment="1" applyProtection="1">
      <alignment vertical="top"/>
      <protection locked="0"/>
    </xf>
    <xf numFmtId="165" fontId="10" fillId="0" borderId="3" xfId="0" applyNumberFormat="1" applyFont="1" applyBorder="1" applyAlignment="1">
      <alignment horizontal="right" vertical="top"/>
    </xf>
    <xf numFmtId="0" fontId="23" fillId="0" borderId="3" xfId="9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10" fillId="4" borderId="26" xfId="0" applyFont="1" applyFill="1" applyBorder="1"/>
    <xf numFmtId="14" fontId="10" fillId="4" borderId="7" xfId="0" applyNumberFormat="1" applyFont="1" applyFill="1" applyBorder="1" applyAlignment="1">
      <alignment vertical="center"/>
    </xf>
    <xf numFmtId="14" fontId="10" fillId="4" borderId="7" xfId="0" applyNumberFormat="1" applyFont="1" applyFill="1" applyBorder="1" applyAlignment="1">
      <alignment horizontal="left" vertical="center"/>
    </xf>
    <xf numFmtId="9" fontId="10" fillId="4" borderId="7" xfId="1" applyFont="1" applyFill="1" applyBorder="1" applyAlignment="1">
      <alignment vertical="center"/>
    </xf>
    <xf numFmtId="14" fontId="10" fillId="0" borderId="12" xfId="0" applyNumberFormat="1" applyFont="1" applyBorder="1" applyAlignment="1">
      <alignment horizontal="left" vertical="center"/>
    </xf>
    <xf numFmtId="49" fontId="10" fillId="4" borderId="7" xfId="0" applyNumberFormat="1" applyFont="1" applyFill="1" applyBorder="1" applyAlignment="1">
      <alignment horizontal="left" vertical="center"/>
    </xf>
    <xf numFmtId="4" fontId="10" fillId="4" borderId="3" xfId="0" applyNumberFormat="1" applyFont="1" applyFill="1" applyBorder="1"/>
    <xf numFmtId="4" fontId="10" fillId="4" borderId="12" xfId="0" applyNumberFormat="1" applyFont="1" applyFill="1" applyBorder="1"/>
    <xf numFmtId="4" fontId="10" fillId="4" borderId="7" xfId="0" applyNumberFormat="1" applyFont="1" applyFill="1" applyBorder="1"/>
    <xf numFmtId="4" fontId="39" fillId="0" borderId="7" xfId="0" applyNumberFormat="1" applyFont="1" applyBorder="1" applyAlignment="1">
      <alignment horizontal="center"/>
    </xf>
    <xf numFmtId="4" fontId="39" fillId="0" borderId="3" xfId="0" applyNumberFormat="1" applyFont="1" applyBorder="1" applyAlignment="1">
      <alignment horizontal="center"/>
    </xf>
    <xf numFmtId="4" fontId="39" fillId="0" borderId="12" xfId="0" applyNumberFormat="1" applyFont="1" applyBorder="1" applyAlignment="1">
      <alignment horizontal="center"/>
    </xf>
    <xf numFmtId="14" fontId="10" fillId="0" borderId="7" xfId="0" applyNumberFormat="1" applyFont="1" applyFill="1" applyBorder="1" applyAlignment="1">
      <alignment horizontal="left" vertical="center"/>
    </xf>
    <xf numFmtId="14" fontId="10" fillId="0" borderId="12" xfId="0" applyNumberFormat="1" applyFont="1" applyFill="1" applyBorder="1" applyAlignment="1">
      <alignment horizontal="left" vertical="center"/>
    </xf>
    <xf numFmtId="0" fontId="39" fillId="0" borderId="7" xfId="0" applyFont="1" applyBorder="1"/>
    <xf numFmtId="0" fontId="39" fillId="0" borderId="3" xfId="0" applyFont="1" applyBorder="1"/>
    <xf numFmtId="0" fontId="39" fillId="0" borderId="12" xfId="0" applyFont="1" applyBorder="1"/>
    <xf numFmtId="0" fontId="10" fillId="4" borderId="5" xfId="0" applyFont="1" applyFill="1" applyBorder="1" applyAlignment="1">
      <alignment horizontal="left" vertical="center"/>
    </xf>
    <xf numFmtId="14" fontId="10" fillId="0" borderId="5" xfId="0" applyNumberFormat="1" applyFont="1" applyFill="1" applyBorder="1" applyAlignment="1">
      <alignment horizontal="left" vertical="center"/>
    </xf>
    <xf numFmtId="9" fontId="10" fillId="0" borderId="5" xfId="1" applyFont="1" applyFill="1" applyBorder="1" applyAlignment="1">
      <alignment vertical="center"/>
    </xf>
    <xf numFmtId="0" fontId="10" fillId="4" borderId="5" xfId="0" applyFont="1" applyFill="1" applyBorder="1"/>
    <xf numFmtId="4" fontId="39" fillId="0" borderId="5" xfId="0" applyNumberFormat="1" applyFont="1" applyBorder="1" applyAlignment="1">
      <alignment horizontal="center"/>
    </xf>
    <xf numFmtId="165" fontId="10" fillId="4" borderId="5" xfId="0" applyNumberFormat="1" applyFont="1" applyFill="1" applyBorder="1"/>
    <xf numFmtId="165" fontId="10" fillId="4" borderId="5" xfId="0" applyNumberFormat="1" applyFont="1" applyFill="1" applyBorder="1" applyProtection="1">
      <protection locked="0"/>
    </xf>
    <xf numFmtId="165" fontId="10" fillId="0" borderId="5" xfId="0" applyNumberFormat="1" applyFont="1" applyFill="1" applyBorder="1" applyAlignment="1" applyProtection="1">
      <alignment horizontal="right" vertical="center"/>
      <protection locked="0"/>
    </xf>
    <xf numFmtId="0" fontId="28" fillId="0" borderId="7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left" vertical="center"/>
    </xf>
    <xf numFmtId="0" fontId="40" fillId="0" borderId="3" xfId="0" applyFont="1" applyBorder="1"/>
    <xf numFmtId="165" fontId="10" fillId="0" borderId="7" xfId="0" applyNumberFormat="1" applyFont="1" applyFill="1" applyBorder="1" applyAlignment="1">
      <alignment vertical="center"/>
    </xf>
    <xf numFmtId="0" fontId="34" fillId="0" borderId="7" xfId="0" applyFont="1" applyBorder="1"/>
    <xf numFmtId="0" fontId="34" fillId="0" borderId="3" xfId="0" applyFont="1" applyBorder="1"/>
    <xf numFmtId="4" fontId="40" fillId="0" borderId="7" xfId="0" applyNumberFormat="1" applyFont="1" applyBorder="1" applyAlignment="1">
      <alignment horizontal="right"/>
    </xf>
    <xf numFmtId="4" fontId="40" fillId="0" borderId="3" xfId="0" applyNumberFormat="1" applyFont="1" applyBorder="1" applyAlignment="1">
      <alignment horizontal="right"/>
    </xf>
    <xf numFmtId="14" fontId="10" fillId="4" borderId="5" xfId="0" applyNumberFormat="1" applyFont="1" applyFill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4" fontId="40" fillId="0" borderId="5" xfId="0" applyNumberFormat="1" applyFont="1" applyBorder="1" applyAlignment="1">
      <alignment horizontal="right"/>
    </xf>
    <xf numFmtId="0" fontId="10" fillId="0" borderId="10" xfId="0" applyFont="1" applyFill="1" applyBorder="1"/>
    <xf numFmtId="165" fontId="10" fillId="0" borderId="10" xfId="0" applyNumberFormat="1" applyFont="1" applyFill="1" applyBorder="1" applyProtection="1">
      <protection locked="0"/>
    </xf>
    <xf numFmtId="0" fontId="34" fillId="0" borderId="12" xfId="0" applyFont="1" applyBorder="1"/>
    <xf numFmtId="4" fontId="34" fillId="0" borderId="3" xfId="0" applyNumberFormat="1" applyFont="1" applyBorder="1" applyAlignment="1">
      <alignment horizontal="right"/>
    </xf>
    <xf numFmtId="4" fontId="34" fillId="0" borderId="12" xfId="0" applyNumberFormat="1" applyFont="1" applyBorder="1" applyAlignment="1">
      <alignment horizontal="right"/>
    </xf>
    <xf numFmtId="4" fontId="39" fillId="0" borderId="7" xfId="0" applyNumberFormat="1" applyFont="1" applyBorder="1" applyAlignment="1">
      <alignment horizontal="right"/>
    </xf>
    <xf numFmtId="4" fontId="39" fillId="0" borderId="3" xfId="0" applyNumberFormat="1" applyFont="1" applyBorder="1" applyAlignment="1">
      <alignment horizontal="right"/>
    </xf>
    <xf numFmtId="4" fontId="39" fillId="0" borderId="12" xfId="0" applyNumberFormat="1" applyFont="1" applyBorder="1" applyAlignment="1">
      <alignment horizontal="right"/>
    </xf>
    <xf numFmtId="0" fontId="34" fillId="0" borderId="5" xfId="0" applyFont="1" applyBorder="1"/>
    <xf numFmtId="0" fontId="10" fillId="0" borderId="12" xfId="0" applyFont="1" applyFill="1" applyBorder="1" applyAlignment="1">
      <alignment vertical="center"/>
    </xf>
    <xf numFmtId="0" fontId="39" fillId="0" borderId="3" xfId="10" applyFont="1" applyBorder="1"/>
    <xf numFmtId="0" fontId="39" fillId="0" borderId="12" xfId="10" applyFont="1" applyBorder="1"/>
    <xf numFmtId="4" fontId="39" fillId="0" borderId="3" xfId="10" applyNumberFormat="1" applyFont="1" applyBorder="1" applyAlignment="1">
      <alignment horizontal="right"/>
    </xf>
    <xf numFmtId="4" fontId="39" fillId="0" borderId="12" xfId="10" applyNumberFormat="1" applyFont="1" applyBorder="1" applyAlignment="1">
      <alignment horizontal="right"/>
    </xf>
    <xf numFmtId="0" fontId="39" fillId="0" borderId="5" xfId="0" applyFont="1" applyBorder="1"/>
    <xf numFmtId="0" fontId="10" fillId="0" borderId="5" xfId="0" applyFont="1" applyFill="1" applyBorder="1" applyAlignment="1">
      <alignment vertical="center"/>
    </xf>
    <xf numFmtId="4" fontId="39" fillId="0" borderId="5" xfId="0" applyNumberFormat="1" applyFont="1" applyBorder="1" applyAlignment="1">
      <alignment horizontal="right"/>
    </xf>
    <xf numFmtId="4" fontId="44" fillId="0" borderId="7" xfId="0" applyNumberFormat="1" applyFont="1" applyBorder="1" applyAlignment="1">
      <alignment horizontal="right"/>
    </xf>
    <xf numFmtId="4" fontId="34" fillId="0" borderId="7" xfId="0" applyNumberFormat="1" applyFont="1" applyBorder="1" applyAlignment="1">
      <alignment horizontal="right"/>
    </xf>
    <xf numFmtId="0" fontId="41" fillId="0" borderId="3" xfId="0" applyFont="1" applyBorder="1" applyAlignment="1">
      <alignment horizontal="right" vertical="top"/>
    </xf>
    <xf numFmtId="0" fontId="41" fillId="0" borderId="12" xfId="0" applyFont="1" applyBorder="1" applyAlignment="1">
      <alignment horizontal="right" vertical="top"/>
    </xf>
    <xf numFmtId="0" fontId="42" fillId="4" borderId="7" xfId="0" applyFont="1" applyFill="1" applyBorder="1" applyAlignment="1">
      <alignment horizontal="right" vertical="center"/>
    </xf>
    <xf numFmtId="0" fontId="42" fillId="4" borderId="3" xfId="0" applyFont="1" applyFill="1" applyBorder="1" applyAlignment="1">
      <alignment horizontal="right" vertical="center"/>
    </xf>
    <xf numFmtId="0" fontId="41" fillId="0" borderId="7" xfId="0" applyFont="1" applyBorder="1" applyAlignment="1">
      <alignment horizontal="right" vertical="top"/>
    </xf>
    <xf numFmtId="0" fontId="42" fillId="0" borderId="7" xfId="0" applyFont="1" applyFill="1" applyBorder="1" applyAlignment="1">
      <alignment horizontal="right" vertical="center" wrapText="1"/>
    </xf>
    <xf numFmtId="0" fontId="42" fillId="0" borderId="3" xfId="0" applyFont="1" applyFill="1" applyBorder="1" applyAlignment="1">
      <alignment horizontal="right" vertical="center" wrapText="1"/>
    </xf>
    <xf numFmtId="0" fontId="42" fillId="0" borderId="5" xfId="0" applyFont="1" applyFill="1" applyBorder="1" applyAlignment="1">
      <alignment horizontal="right" vertical="center" wrapText="1"/>
    </xf>
    <xf numFmtId="0" fontId="42" fillId="0" borderId="12" xfId="0" applyFont="1" applyFill="1" applyBorder="1" applyAlignment="1">
      <alignment horizontal="right" vertical="center" wrapText="1"/>
    </xf>
    <xf numFmtId="0" fontId="42" fillId="0" borderId="7" xfId="0" applyFont="1" applyFill="1" applyBorder="1" applyAlignment="1">
      <alignment horizontal="right" vertical="center"/>
    </xf>
    <xf numFmtId="0" fontId="42" fillId="0" borderId="3" xfId="0" applyFont="1" applyFill="1" applyBorder="1" applyAlignment="1">
      <alignment horizontal="right" vertical="center"/>
    </xf>
    <xf numFmtId="0" fontId="42" fillId="0" borderId="12" xfId="0" applyFont="1" applyFill="1" applyBorder="1" applyAlignment="1">
      <alignment horizontal="right" vertical="center"/>
    </xf>
    <xf numFmtId="0" fontId="42" fillId="0" borderId="5" xfId="0" applyFont="1" applyFill="1" applyBorder="1" applyAlignment="1">
      <alignment horizontal="right" vertical="center"/>
    </xf>
    <xf numFmtId="0" fontId="41" fillId="0" borderId="36" xfId="0" applyFont="1" applyBorder="1" applyAlignment="1">
      <alignment horizontal="right" vertical="top"/>
    </xf>
    <xf numFmtId="0" fontId="41" fillId="0" borderId="37" xfId="0" applyFont="1" applyBorder="1" applyAlignment="1">
      <alignment horizontal="right" vertical="top"/>
    </xf>
    <xf numFmtId="9" fontId="0" fillId="0" borderId="12" xfId="1" applyFont="1" applyFill="1" applyBorder="1" applyAlignment="1">
      <alignment horizontal="right" vertical="center"/>
    </xf>
    <xf numFmtId="0" fontId="45" fillId="0" borderId="3" xfId="0" applyFont="1" applyBorder="1" applyAlignment="1">
      <alignment horizontal="left" vertical="center"/>
    </xf>
    <xf numFmtId="0" fontId="45" fillId="0" borderId="12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34" fillId="0" borderId="26" xfId="0" applyFont="1" applyBorder="1"/>
    <xf numFmtId="0" fontId="22" fillId="0" borderId="26" xfId="0" applyFont="1" applyFill="1" applyBorder="1"/>
    <xf numFmtId="0" fontId="22" fillId="0" borderId="26" xfId="0" applyFont="1" applyFill="1" applyBorder="1" applyAlignment="1">
      <alignment vertical="center"/>
    </xf>
    <xf numFmtId="14" fontId="42" fillId="0" borderId="7" xfId="0" applyNumberFormat="1" applyFont="1" applyFill="1" applyBorder="1" applyAlignment="1">
      <alignment horizontal="right" vertical="center"/>
    </xf>
    <xf numFmtId="14" fontId="42" fillId="0" borderId="3" xfId="0" applyNumberFormat="1" applyFont="1" applyFill="1" applyBorder="1" applyAlignment="1">
      <alignment horizontal="right" vertical="center"/>
    </xf>
    <xf numFmtId="14" fontId="42" fillId="0" borderId="5" xfId="0" applyNumberFormat="1" applyFont="1" applyFill="1" applyBorder="1" applyAlignment="1">
      <alignment horizontal="right" vertical="center"/>
    </xf>
    <xf numFmtId="14" fontId="42" fillId="0" borderId="12" xfId="0" applyNumberFormat="1" applyFont="1" applyFill="1" applyBorder="1" applyAlignment="1">
      <alignment horizontal="right" vertical="center"/>
    </xf>
    <xf numFmtId="9" fontId="0" fillId="0" borderId="7" xfId="1" applyFont="1" applyFill="1" applyBorder="1" applyAlignment="1">
      <alignment horizontal="right" vertical="center"/>
    </xf>
    <xf numFmtId="4" fontId="44" fillId="0" borderId="3" xfId="0" applyNumberFormat="1" applyFont="1" applyBorder="1" applyAlignment="1">
      <alignment horizontal="right"/>
    </xf>
    <xf numFmtId="4" fontId="44" fillId="0" borderId="3" xfId="0" applyNumberFormat="1" applyFont="1" applyBorder="1" applyAlignment="1">
      <alignment horizontal="center"/>
    </xf>
    <xf numFmtId="0" fontId="0" fillId="0" borderId="12" xfId="0" applyFont="1" applyFill="1" applyBorder="1" applyAlignment="1">
      <alignment horizontal="left" vertical="center"/>
    </xf>
    <xf numFmtId="4" fontId="44" fillId="0" borderId="12" xfId="0" applyNumberFormat="1" applyFont="1" applyBorder="1" applyAlignment="1">
      <alignment horizontal="right"/>
    </xf>
    <xf numFmtId="0" fontId="42" fillId="0" borderId="7" xfId="0" applyFont="1" applyFill="1" applyBorder="1" applyAlignment="1">
      <alignment horizontal="right"/>
    </xf>
    <xf numFmtId="0" fontId="42" fillId="0" borderId="3" xfId="0" applyFont="1" applyFill="1" applyBorder="1" applyAlignment="1">
      <alignment horizontal="right"/>
    </xf>
    <xf numFmtId="0" fontId="45" fillId="0" borderId="7" xfId="0" applyFont="1" applyBorder="1" applyAlignment="1">
      <alignment horizontal="left" vertical="center"/>
    </xf>
    <xf numFmtId="0" fontId="39" fillId="0" borderId="3" xfId="0" applyFont="1" applyFill="1" applyBorder="1"/>
    <xf numFmtId="0" fontId="34" fillId="0" borderId="3" xfId="0" applyFont="1" applyFill="1" applyBorder="1"/>
    <xf numFmtId="0" fontId="39" fillId="0" borderId="12" xfId="0" applyFont="1" applyFill="1" applyBorder="1"/>
    <xf numFmtId="0" fontId="39" fillId="0" borderId="7" xfId="0" applyFont="1" applyFill="1" applyBorder="1"/>
    <xf numFmtId="0" fontId="34" fillId="0" borderId="12" xfId="0" applyFont="1" applyFill="1" applyBorder="1"/>
    <xf numFmtId="0" fontId="34" fillId="0" borderId="26" xfId="0" applyFont="1" applyFill="1" applyBorder="1"/>
    <xf numFmtId="0" fontId="39" fillId="0" borderId="26" xfId="0" applyFont="1" applyFill="1" applyBorder="1"/>
    <xf numFmtId="0" fontId="46" fillId="0" borderId="3" xfId="0" applyFont="1" applyFill="1" applyBorder="1"/>
    <xf numFmtId="0" fontId="7" fillId="0" borderId="7" xfId="0" applyFont="1" applyBorder="1"/>
    <xf numFmtId="0" fontId="7" fillId="0" borderId="3" xfId="0" applyFont="1" applyBorder="1"/>
    <xf numFmtId="0" fontId="7" fillId="0" borderId="12" xfId="0" applyFont="1" applyBorder="1"/>
    <xf numFmtId="0" fontId="43" fillId="0" borderId="7" xfId="0" applyFont="1" applyBorder="1" applyAlignment="1">
      <alignment horizontal="left" vertical="top"/>
    </xf>
    <xf numFmtId="0" fontId="10" fillId="0" borderId="7" xfId="0" applyFont="1" applyFill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top"/>
    </xf>
    <xf numFmtId="0" fontId="43" fillId="0" borderId="12" xfId="0" applyFont="1" applyBorder="1" applyAlignment="1">
      <alignment horizontal="left" vertical="top"/>
    </xf>
    <xf numFmtId="9" fontId="10" fillId="0" borderId="12" xfId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top" wrapText="1"/>
    </xf>
    <xf numFmtId="4" fontId="10" fillId="0" borderId="7" xfId="0" applyNumberFormat="1" applyFont="1" applyFill="1" applyBorder="1" applyAlignment="1">
      <alignment vertical="top" wrapText="1"/>
    </xf>
    <xf numFmtId="0" fontId="47" fillId="0" borderId="3" xfId="0" applyFont="1" applyFill="1" applyBorder="1" applyAlignment="1">
      <alignment vertical="top" wrapText="1"/>
    </xf>
    <xf numFmtId="4" fontId="1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50" fillId="0" borderId="3" xfId="0" applyFont="1" applyFill="1" applyBorder="1" applyAlignment="1">
      <alignment vertical="top" wrapText="1"/>
    </xf>
    <xf numFmtId="0" fontId="51" fillId="0" borderId="3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top" wrapText="1"/>
    </xf>
    <xf numFmtId="0" fontId="10" fillId="0" borderId="12" xfId="0" applyFont="1" applyFill="1" applyBorder="1" applyAlignment="1">
      <alignment vertical="top" wrapText="1"/>
    </xf>
    <xf numFmtId="4" fontId="10" fillId="0" borderId="12" xfId="0" applyNumberFormat="1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3" fillId="0" borderId="7" xfId="0" applyFont="1" applyBorder="1" applyAlignment="1">
      <alignment vertical="top" wrapText="1"/>
    </xf>
    <xf numFmtId="0" fontId="47" fillId="0" borderId="3" xfId="0" applyFont="1" applyBorder="1" applyAlignment="1">
      <alignment vertical="top" wrapText="1"/>
    </xf>
    <xf numFmtId="0" fontId="53" fillId="0" borderId="3" xfId="0" applyFont="1" applyBorder="1" applyAlignment="1">
      <alignment vertical="top" wrapText="1"/>
    </xf>
    <xf numFmtId="0" fontId="53" fillId="0" borderId="12" xfId="0" applyFont="1" applyBorder="1" applyAlignment="1">
      <alignment vertical="top" wrapText="1"/>
    </xf>
    <xf numFmtId="0" fontId="0" fillId="0" borderId="3" xfId="0" applyBorder="1" applyAlignment="1">
      <alignment vertical="center"/>
    </xf>
    <xf numFmtId="0" fontId="54" fillId="0" borderId="3" xfId="0" applyFont="1" applyFill="1" applyBorder="1"/>
    <xf numFmtId="0" fontId="5" fillId="0" borderId="3" xfId="0" applyFont="1" applyBorder="1"/>
    <xf numFmtId="4" fontId="5" fillId="0" borderId="3" xfId="0" applyNumberFormat="1" applyFont="1" applyBorder="1"/>
    <xf numFmtId="0" fontId="5" fillId="0" borderId="3" xfId="0" applyFont="1" applyFill="1" applyBorder="1"/>
    <xf numFmtId="4" fontId="5" fillId="0" borderId="3" xfId="0" applyNumberFormat="1" applyFont="1" applyFill="1" applyBorder="1"/>
    <xf numFmtId="0" fontId="0" fillId="0" borderId="7" xfId="0" applyBorder="1"/>
    <xf numFmtId="0" fontId="50" fillId="0" borderId="7" xfId="0" applyFont="1" applyFill="1" applyBorder="1" applyAlignment="1">
      <alignment vertical="top" wrapText="1"/>
    </xf>
    <xf numFmtId="0" fontId="5" fillId="0" borderId="7" xfId="0" applyFont="1" applyBorder="1"/>
    <xf numFmtId="4" fontId="5" fillId="0" borderId="7" xfId="0" applyNumberFormat="1" applyFont="1" applyBorder="1"/>
    <xf numFmtId="0" fontId="50" fillId="0" borderId="12" xfId="0" applyFont="1" applyFill="1" applyBorder="1" applyAlignment="1">
      <alignment vertical="top" wrapText="1"/>
    </xf>
    <xf numFmtId="0" fontId="5" fillId="0" borderId="12" xfId="0" applyFont="1" applyFill="1" applyBorder="1"/>
    <xf numFmtId="4" fontId="5" fillId="0" borderId="12" xfId="0" applyNumberFormat="1" applyFont="1" applyFill="1" applyBorder="1"/>
    <xf numFmtId="0" fontId="5" fillId="0" borderId="12" xfId="0" applyFont="1" applyBorder="1"/>
    <xf numFmtId="0" fontId="54" fillId="0" borderId="7" xfId="0" applyFont="1" applyFill="1" applyBorder="1"/>
    <xf numFmtId="0" fontId="54" fillId="0" borderId="12" xfId="0" applyFont="1" applyFill="1" applyBorder="1"/>
    <xf numFmtId="0" fontId="5" fillId="0" borderId="7" xfId="0" applyFont="1" applyFill="1" applyBorder="1"/>
    <xf numFmtId="0" fontId="54" fillId="0" borderId="3" xfId="0" applyFont="1" applyBorder="1" applyAlignment="1">
      <alignment horizontal="right"/>
    </xf>
    <xf numFmtId="0" fontId="54" fillId="0" borderId="12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4" fontId="5" fillId="0" borderId="7" xfId="0" applyNumberFormat="1" applyFont="1" applyFill="1" applyBorder="1" applyAlignment="1">
      <alignment horizontal="right"/>
    </xf>
    <xf numFmtId="4" fontId="5" fillId="0" borderId="3" xfId="0" applyNumberFormat="1" applyFont="1" applyFill="1" applyBorder="1" applyAlignment="1">
      <alignment horizontal="right"/>
    </xf>
    <xf numFmtId="4" fontId="5" fillId="0" borderId="12" xfId="0" applyNumberFormat="1" applyFont="1" applyFill="1" applyBorder="1" applyAlignment="1">
      <alignment horizontal="right"/>
    </xf>
    <xf numFmtId="166" fontId="10" fillId="0" borderId="10" xfId="0" applyNumberFormat="1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top"/>
    </xf>
    <xf numFmtId="166" fontId="10" fillId="0" borderId="12" xfId="0" applyNumberFormat="1" applyFont="1" applyFill="1" applyBorder="1" applyAlignment="1">
      <alignment vertical="center"/>
    </xf>
    <xf numFmtId="166" fontId="10" fillId="4" borderId="3" xfId="0" applyNumberFormat="1" applyFont="1" applyFill="1" applyBorder="1" applyAlignment="1">
      <alignment horizontal="right" vertical="center"/>
    </xf>
    <xf numFmtId="166" fontId="10" fillId="4" borderId="10" xfId="0" applyNumberFormat="1" applyFont="1" applyFill="1" applyBorder="1" applyAlignment="1">
      <alignment horizontal="right" vertical="center"/>
    </xf>
    <xf numFmtId="166" fontId="10" fillId="4" borderId="12" xfId="0" applyNumberFormat="1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left" vertical="top"/>
    </xf>
    <xf numFmtId="166" fontId="10" fillId="0" borderId="7" xfId="0" applyNumberFormat="1" applyFont="1" applyFill="1" applyBorder="1" applyAlignment="1">
      <alignment vertical="center"/>
    </xf>
    <xf numFmtId="166" fontId="10" fillId="0" borderId="7" xfId="0" applyNumberFormat="1" applyFont="1" applyFill="1" applyBorder="1" applyAlignment="1" applyProtection="1">
      <alignment horizontal="right" vertical="center"/>
      <protection locked="0"/>
    </xf>
    <xf numFmtId="166" fontId="10" fillId="0" borderId="3" xfId="0" applyNumberFormat="1" applyFont="1" applyFill="1" applyBorder="1" applyAlignment="1" applyProtection="1">
      <alignment horizontal="right" vertical="center"/>
      <protection locked="0"/>
    </xf>
    <xf numFmtId="9" fontId="10" fillId="0" borderId="12" xfId="1" applyFont="1" applyFill="1" applyBorder="1" applyAlignment="1">
      <alignment horizontal="center" vertical="center" wrapText="1"/>
    </xf>
    <xf numFmtId="166" fontId="10" fillId="0" borderId="12" xfId="0" applyNumberFormat="1" applyFont="1" applyFill="1" applyBorder="1" applyAlignment="1" applyProtection="1">
      <alignment horizontal="right" vertical="center"/>
      <protection locked="0"/>
    </xf>
    <xf numFmtId="1" fontId="34" fillId="0" borderId="7" xfId="0" applyNumberFormat="1" applyFont="1" applyFill="1" applyBorder="1"/>
    <xf numFmtId="1" fontId="34" fillId="0" borderId="3" xfId="0" applyNumberFormat="1" applyFont="1" applyFill="1" applyBorder="1"/>
    <xf numFmtId="1" fontId="34" fillId="0" borderId="12" xfId="0" applyNumberFormat="1" applyFont="1" applyFill="1" applyBorder="1"/>
    <xf numFmtId="167" fontId="10" fillId="0" borderId="10" xfId="0" applyNumberFormat="1" applyFont="1" applyFill="1" applyBorder="1" applyAlignment="1">
      <alignment horizontal="right" vertical="center"/>
    </xf>
    <xf numFmtId="0" fontId="54" fillId="0" borderId="7" xfId="0" applyFont="1" applyBorder="1"/>
    <xf numFmtId="9" fontId="10" fillId="0" borderId="7" xfId="1" applyFont="1" applyFill="1" applyBorder="1" applyAlignment="1">
      <alignment horizontal="center" vertical="center" wrapText="1"/>
    </xf>
    <xf numFmtId="4" fontId="54" fillId="0" borderId="7" xfId="0" applyNumberFormat="1" applyFont="1" applyFill="1" applyBorder="1"/>
    <xf numFmtId="0" fontId="54" fillId="0" borderId="3" xfId="0" applyFont="1" applyBorder="1"/>
    <xf numFmtId="4" fontId="54" fillId="0" borderId="3" xfId="0" applyNumberFormat="1" applyFont="1" applyFill="1" applyBorder="1"/>
    <xf numFmtId="4" fontId="54" fillId="0" borderId="3" xfId="0" applyNumberFormat="1" applyFont="1" applyBorder="1"/>
    <xf numFmtId="2" fontId="54" fillId="0" borderId="3" xfId="0" applyNumberFormat="1" applyFont="1" applyBorder="1"/>
    <xf numFmtId="0" fontId="54" fillId="0" borderId="12" xfId="0" applyFont="1" applyBorder="1"/>
    <xf numFmtId="14" fontId="10" fillId="0" borderId="12" xfId="0" applyNumberFormat="1" applyFont="1" applyFill="1" applyBorder="1" applyAlignment="1">
      <alignment horizontal="right" vertical="center"/>
    </xf>
    <xf numFmtId="4" fontId="54" fillId="0" borderId="12" xfId="0" applyNumberFormat="1" applyFont="1" applyBorder="1"/>
    <xf numFmtId="14" fontId="10" fillId="0" borderId="7" xfId="0" applyNumberFormat="1" applyFont="1" applyFill="1" applyBorder="1" applyAlignment="1">
      <alignment horizontal="right" vertical="center"/>
    </xf>
    <xf numFmtId="4" fontId="54" fillId="0" borderId="7" xfId="0" applyNumberFormat="1" applyFont="1" applyBorder="1"/>
    <xf numFmtId="2" fontId="54" fillId="0" borderId="7" xfId="0" applyNumberFormat="1" applyFont="1" applyFill="1" applyBorder="1"/>
    <xf numFmtId="2" fontId="54" fillId="0" borderId="3" xfId="0" applyNumberFormat="1" applyFont="1" applyFill="1" applyBorder="1"/>
    <xf numFmtId="2" fontId="54" fillId="0" borderId="12" xfId="0" applyNumberFormat="1" applyFont="1" applyFill="1" applyBorder="1"/>
    <xf numFmtId="2" fontId="54" fillId="0" borderId="7" xfId="0" applyNumberFormat="1" applyFont="1" applyBorder="1"/>
    <xf numFmtId="0" fontId="55" fillId="0" borderId="7" xfId="0" applyFont="1" applyFill="1" applyBorder="1" applyAlignment="1">
      <alignment vertical="top" wrapText="1"/>
    </xf>
    <xf numFmtId="0" fontId="56" fillId="0" borderId="7" xfId="0" applyFont="1" applyFill="1" applyBorder="1" applyAlignment="1">
      <alignment vertical="top" wrapText="1"/>
    </xf>
    <xf numFmtId="0" fontId="55" fillId="0" borderId="3" xfId="0" applyFont="1" applyFill="1" applyBorder="1" applyAlignment="1">
      <alignment vertical="top" wrapText="1"/>
    </xf>
    <xf numFmtId="0" fontId="56" fillId="0" borderId="3" xfId="0" applyFont="1" applyFill="1" applyBorder="1" applyAlignment="1">
      <alignment vertical="top" wrapText="1"/>
    </xf>
    <xf numFmtId="0" fontId="56" fillId="0" borderId="3" xfId="0" applyFont="1" applyFill="1" applyBorder="1" applyAlignment="1">
      <alignment vertical="center" wrapText="1"/>
    </xf>
    <xf numFmtId="0" fontId="56" fillId="0" borderId="12" xfId="0" applyFont="1" applyFill="1" applyBorder="1" applyAlignment="1">
      <alignment vertical="top" wrapText="1"/>
    </xf>
    <xf numFmtId="0" fontId="56" fillId="0" borderId="7" xfId="0" applyFont="1" applyFill="1" applyBorder="1" applyAlignment="1">
      <alignment vertical="center" wrapText="1"/>
    </xf>
    <xf numFmtId="165" fontId="10" fillId="0" borderId="10" xfId="0" applyNumberFormat="1" applyFont="1" applyFill="1" applyBorder="1" applyAlignment="1">
      <alignment vertical="center"/>
    </xf>
    <xf numFmtId="0" fontId="57" fillId="0" borderId="7" xfId="0" applyFont="1" applyBorder="1"/>
    <xf numFmtId="2" fontId="57" fillId="0" borderId="7" xfId="0" applyNumberFormat="1" applyFont="1" applyBorder="1"/>
    <xf numFmtId="0" fontId="57" fillId="0" borderId="3" xfId="0" applyFont="1" applyBorder="1"/>
    <xf numFmtId="2" fontId="57" fillId="0" borderId="3" xfId="0" applyNumberFormat="1" applyFont="1" applyBorder="1"/>
    <xf numFmtId="0" fontId="57" fillId="0" borderId="12" xfId="0" applyFont="1" applyBorder="1"/>
    <xf numFmtId="2" fontId="57" fillId="0" borderId="12" xfId="0" applyNumberFormat="1" applyFont="1" applyBorder="1"/>
    <xf numFmtId="14" fontId="10" fillId="0" borderId="18" xfId="0" applyNumberFormat="1" applyFont="1" applyFill="1" applyBorder="1" applyAlignment="1">
      <alignment vertical="center"/>
    </xf>
    <xf numFmtId="165" fontId="10" fillId="0" borderId="8" xfId="0" applyNumberFormat="1" applyFont="1" applyFill="1" applyBorder="1" applyProtection="1">
      <protection locked="0"/>
    </xf>
    <xf numFmtId="14" fontId="10" fillId="0" borderId="19" xfId="0" applyNumberFormat="1" applyFont="1" applyFill="1" applyBorder="1" applyAlignment="1">
      <alignment vertical="center"/>
    </xf>
    <xf numFmtId="165" fontId="10" fillId="0" borderId="4" xfId="0" applyNumberFormat="1" applyFont="1" applyFill="1" applyBorder="1" applyProtection="1">
      <protection locked="0"/>
    </xf>
    <xf numFmtId="14" fontId="10" fillId="0" borderId="39" xfId="0" applyNumberFormat="1" applyFont="1" applyFill="1" applyBorder="1" applyAlignment="1">
      <alignment vertical="center"/>
    </xf>
    <xf numFmtId="165" fontId="10" fillId="0" borderId="15" xfId="0" applyNumberFormat="1" applyFont="1" applyFill="1" applyBorder="1" applyProtection="1">
      <protection locked="0"/>
    </xf>
    <xf numFmtId="0" fontId="58" fillId="0" borderId="7" xfId="0" applyFont="1" applyBorder="1"/>
    <xf numFmtId="0" fontId="58" fillId="0" borderId="3" xfId="0" applyFont="1" applyBorder="1"/>
    <xf numFmtId="0" fontId="58" fillId="0" borderId="12" xfId="0" applyFont="1" applyBorder="1"/>
    <xf numFmtId="4" fontId="58" fillId="0" borderId="7" xfId="0" applyNumberFormat="1" applyFont="1" applyBorder="1" applyAlignment="1">
      <alignment horizontal="right"/>
    </xf>
    <xf numFmtId="4" fontId="58" fillId="0" borderId="3" xfId="0" applyNumberFormat="1" applyFont="1" applyBorder="1" applyAlignment="1">
      <alignment horizontal="right"/>
    </xf>
    <xf numFmtId="4" fontId="58" fillId="0" borderId="12" xfId="0" applyNumberFormat="1" applyFont="1" applyBorder="1" applyAlignment="1">
      <alignment horizontal="right"/>
    </xf>
    <xf numFmtId="167" fontId="10" fillId="0" borderId="7" xfId="0" applyNumberFormat="1" applyFont="1" applyFill="1" applyBorder="1" applyAlignment="1">
      <alignment vertical="center"/>
    </xf>
    <xf numFmtId="3" fontId="30" fillId="4" borderId="7" xfId="0" applyNumberFormat="1" applyFont="1" applyFill="1" applyBorder="1" applyAlignment="1">
      <alignment vertical="center"/>
    </xf>
    <xf numFmtId="4" fontId="30" fillId="4" borderId="7" xfId="0" applyNumberFormat="1" applyFont="1" applyFill="1" applyBorder="1" applyAlignment="1">
      <alignment vertical="center"/>
    </xf>
    <xf numFmtId="3" fontId="30" fillId="4" borderId="3" xfId="0" applyNumberFormat="1" applyFont="1" applyFill="1" applyBorder="1" applyAlignment="1">
      <alignment vertical="center"/>
    </xf>
    <xf numFmtId="4" fontId="30" fillId="4" borderId="3" xfId="0" applyNumberFormat="1" applyFont="1" applyFill="1" applyBorder="1" applyAlignment="1">
      <alignment vertical="center"/>
    </xf>
    <xf numFmtId="3" fontId="30" fillId="0" borderId="3" xfId="0" applyNumberFormat="1" applyFont="1" applyBorder="1" applyAlignment="1">
      <alignment vertical="center"/>
    </xf>
    <xf numFmtId="4" fontId="30" fillId="0" borderId="3" xfId="0" applyNumberFormat="1" applyFont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10" fillId="0" borderId="10" xfId="0" applyFont="1" applyFill="1" applyBorder="1" applyAlignment="1">
      <alignment vertical="center"/>
    </xf>
    <xf numFmtId="14" fontId="10" fillId="0" borderId="10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horizontal="left" vertical="center"/>
    </xf>
    <xf numFmtId="14" fontId="10" fillId="0" borderId="10" xfId="0" applyNumberFormat="1" applyFont="1" applyFill="1" applyBorder="1" applyAlignment="1">
      <alignment horizontal="right" vertical="center"/>
    </xf>
    <xf numFmtId="3" fontId="30" fillId="0" borderId="12" xfId="0" applyNumberFormat="1" applyFont="1" applyBorder="1" applyAlignment="1">
      <alignment vertical="center"/>
    </xf>
    <xf numFmtId="4" fontId="30" fillId="0" borderId="12" xfId="0" applyNumberFormat="1" applyFont="1" applyBorder="1" applyAlignment="1">
      <alignment vertical="center"/>
    </xf>
    <xf numFmtId="167" fontId="10" fillId="0" borderId="12" xfId="0" applyNumberFormat="1" applyFont="1" applyFill="1" applyBorder="1" applyAlignment="1">
      <alignment vertical="center"/>
    </xf>
    <xf numFmtId="2" fontId="54" fillId="0" borderId="12" xfId="0" applyNumberFormat="1" applyFont="1" applyBorder="1"/>
    <xf numFmtId="9" fontId="0" fillId="0" borderId="12" xfId="1" applyFont="1" applyFill="1" applyBorder="1" applyAlignment="1">
      <alignment vertical="center"/>
    </xf>
    <xf numFmtId="168" fontId="10" fillId="0" borderId="7" xfId="0" applyNumberFormat="1" applyFont="1" applyFill="1" applyBorder="1" applyAlignment="1">
      <alignment vertical="center"/>
    </xf>
    <xf numFmtId="168" fontId="10" fillId="0" borderId="7" xfId="0" applyNumberFormat="1" applyFont="1" applyFill="1" applyBorder="1" applyProtection="1">
      <protection locked="0"/>
    </xf>
    <xf numFmtId="168" fontId="10" fillId="0" borderId="3" xfId="0" applyNumberFormat="1" applyFont="1" applyFill="1" applyBorder="1" applyAlignment="1">
      <alignment vertical="center"/>
    </xf>
    <xf numFmtId="168" fontId="10" fillId="0" borderId="3" xfId="0" applyNumberFormat="1" applyFont="1" applyFill="1" applyBorder="1" applyProtection="1">
      <protection locked="0"/>
    </xf>
    <xf numFmtId="168" fontId="10" fillId="0" borderId="12" xfId="0" applyNumberFormat="1" applyFont="1" applyFill="1" applyBorder="1" applyAlignment="1">
      <alignment vertical="center"/>
    </xf>
    <xf numFmtId="168" fontId="10" fillId="0" borderId="12" xfId="0" applyNumberFormat="1" applyFont="1" applyFill="1" applyBorder="1" applyProtection="1">
      <protection locked="0"/>
    </xf>
    <xf numFmtId="168" fontId="10" fillId="0" borderId="7" xfId="0" applyNumberFormat="1" applyFont="1" applyFill="1" applyBorder="1" applyAlignment="1" applyProtection="1">
      <alignment horizontal="right" vertical="center"/>
      <protection locked="0"/>
    </xf>
    <xf numFmtId="168" fontId="10" fillId="0" borderId="3" xfId="0" applyNumberFormat="1" applyFont="1" applyFill="1" applyBorder="1" applyAlignment="1" applyProtection="1">
      <alignment horizontal="right" vertical="center"/>
      <protection locked="0"/>
    </xf>
    <xf numFmtId="168" fontId="10" fillId="0" borderId="12" xfId="0" applyNumberFormat="1" applyFont="1" applyFill="1" applyBorder="1" applyAlignment="1" applyProtection="1">
      <alignment horizontal="right" vertical="center"/>
      <protection locked="0"/>
    </xf>
    <xf numFmtId="9" fontId="0" fillId="0" borderId="7" xfId="1" applyFont="1" applyFill="1" applyBorder="1" applyAlignment="1">
      <alignment vertical="center"/>
    </xf>
    <xf numFmtId="0" fontId="12" fillId="0" borderId="12" xfId="0" applyFont="1" applyFill="1" applyBorder="1"/>
    <xf numFmtId="0" fontId="12" fillId="0" borderId="7" xfId="0" applyFont="1" applyFill="1" applyBorder="1"/>
    <xf numFmtId="4" fontId="0" fillId="0" borderId="40" xfId="0" applyNumberFormat="1" applyFill="1" applyBorder="1"/>
    <xf numFmtId="0" fontId="10" fillId="0" borderId="26" xfId="0" applyFont="1" applyBorder="1" applyAlignment="1">
      <alignment horizontal="left" vertical="center"/>
    </xf>
    <xf numFmtId="0" fontId="3" fillId="0" borderId="26" xfId="0" applyFont="1" applyBorder="1"/>
    <xf numFmtId="16" fontId="10" fillId="0" borderId="26" xfId="0" applyNumberFormat="1" applyFont="1" applyBorder="1"/>
    <xf numFmtId="0" fontId="10" fillId="0" borderId="26" xfId="0" applyFont="1" applyBorder="1" applyAlignment="1">
      <alignment vertical="center"/>
    </xf>
    <xf numFmtId="0" fontId="3" fillId="0" borderId="30" xfId="0" applyFont="1" applyBorder="1"/>
    <xf numFmtId="0" fontId="54" fillId="0" borderId="10" xfId="0" applyFont="1" applyBorder="1"/>
    <xf numFmtId="9" fontId="10" fillId="0" borderId="10" xfId="1" applyFont="1" applyFill="1" applyBorder="1" applyAlignment="1">
      <alignment horizontal="center" vertical="center"/>
    </xf>
    <xf numFmtId="2" fontId="54" fillId="0" borderId="10" xfId="0" applyNumberFormat="1" applyFont="1" applyBorder="1"/>
    <xf numFmtId="168" fontId="10" fillId="0" borderId="10" xfId="0" applyNumberFormat="1" applyFont="1" applyFill="1" applyBorder="1" applyAlignment="1">
      <alignment vertical="center"/>
    </xf>
    <xf numFmtId="168" fontId="10" fillId="0" borderId="10" xfId="0" applyNumberFormat="1" applyFont="1" applyFill="1" applyBorder="1" applyProtection="1">
      <protection locked="0"/>
    </xf>
    <xf numFmtId="0" fontId="2" fillId="0" borderId="7" xfId="0" applyFont="1" applyBorder="1"/>
    <xf numFmtId="4" fontId="39" fillId="12" borderId="7" xfId="0" applyNumberFormat="1" applyFont="1" applyFill="1" applyBorder="1" applyAlignment="1">
      <alignment horizontal="right"/>
    </xf>
    <xf numFmtId="0" fontId="5" fillId="12" borderId="3" xfId="0" applyFont="1" applyFill="1" applyBorder="1"/>
    <xf numFmtId="0" fontId="5" fillId="12" borderId="12" xfId="0" applyFont="1" applyFill="1" applyBorder="1"/>
    <xf numFmtId="0" fontId="5" fillId="12" borderId="3" xfId="0" applyFont="1" applyFill="1" applyBorder="1" applyAlignment="1">
      <alignment horizontal="right"/>
    </xf>
    <xf numFmtId="0" fontId="5" fillId="12" borderId="12" xfId="0" applyFont="1" applyFill="1" applyBorder="1" applyAlignment="1">
      <alignment horizontal="right"/>
    </xf>
    <xf numFmtId="0" fontId="54" fillId="12" borderId="7" xfId="0" applyFont="1" applyFill="1" applyBorder="1" applyAlignment="1">
      <alignment horizontal="right"/>
    </xf>
    <xf numFmtId="0" fontId="54" fillId="12" borderId="3" xfId="0" applyFont="1" applyFill="1" applyBorder="1" applyAlignment="1">
      <alignment horizontal="right"/>
    </xf>
    <xf numFmtId="0" fontId="2" fillId="0" borderId="3" xfId="0" applyFont="1" applyFill="1" applyBorder="1"/>
    <xf numFmtId="0" fontId="57" fillId="0" borderId="12" xfId="0" applyFont="1" applyFill="1" applyBorder="1"/>
    <xf numFmtId="165" fontId="10" fillId="0" borderId="7" xfId="0" applyNumberFormat="1" applyFont="1" applyFill="1" applyBorder="1"/>
    <xf numFmtId="165" fontId="10" fillId="0" borderId="12" xfId="0" applyNumberFormat="1" applyFont="1" applyFill="1" applyBorder="1"/>
    <xf numFmtId="0" fontId="55" fillId="0" borderId="7" xfId="0" applyFont="1" applyBorder="1" applyAlignment="1">
      <alignment horizontal="right" vertical="top" wrapText="1" indent="1"/>
    </xf>
    <xf numFmtId="2" fontId="61" fillId="0" borderId="7" xfId="0" applyNumberFormat="1" applyFont="1" applyBorder="1" applyAlignment="1">
      <alignment horizontal="right" vertical="top" indent="3" shrinkToFit="1"/>
    </xf>
    <xf numFmtId="0" fontId="55" fillId="0" borderId="3" xfId="0" applyFont="1" applyBorder="1" applyAlignment="1">
      <alignment horizontal="right" vertical="top" wrapText="1" indent="1"/>
    </xf>
    <xf numFmtId="2" fontId="61" fillId="0" borderId="3" xfId="0" applyNumberFormat="1" applyFont="1" applyBorder="1" applyAlignment="1">
      <alignment horizontal="right" vertical="top" indent="3" shrinkToFit="1"/>
    </xf>
    <xf numFmtId="4" fontId="61" fillId="0" borderId="3" xfId="0" applyNumberFormat="1" applyFont="1" applyBorder="1" applyAlignment="1">
      <alignment horizontal="right" vertical="top" indent="2" shrinkToFit="1"/>
    </xf>
    <xf numFmtId="0" fontId="54" fillId="0" borderId="12" xfId="0" applyFont="1" applyBorder="1" applyAlignment="1">
      <alignment wrapText="1"/>
    </xf>
    <xf numFmtId="167" fontId="10" fillId="0" borderId="7" xfId="0" applyNumberFormat="1" applyFont="1" applyFill="1" applyBorder="1" applyAlignment="1">
      <alignment horizontal="right" vertical="center"/>
    </xf>
    <xf numFmtId="167" fontId="10" fillId="0" borderId="7" xfId="0" applyNumberFormat="1" applyFont="1" applyFill="1" applyBorder="1" applyAlignment="1" applyProtection="1">
      <alignment horizontal="right" vertical="center"/>
      <protection locked="0"/>
    </xf>
    <xf numFmtId="167" fontId="10" fillId="0" borderId="3" xfId="0" applyNumberFormat="1" applyFont="1" applyFill="1" applyBorder="1" applyAlignment="1" applyProtection="1">
      <alignment horizontal="right" vertical="center"/>
      <protection locked="0"/>
    </xf>
    <xf numFmtId="0" fontId="62" fillId="0" borderId="3" xfId="0" applyFont="1" applyBorder="1" applyAlignment="1">
      <alignment horizontal="left" vertical="center"/>
    </xf>
    <xf numFmtId="0" fontId="62" fillId="0" borderId="12" xfId="0" applyFont="1" applyBorder="1" applyAlignment="1">
      <alignment horizontal="left" vertical="center"/>
    </xf>
    <xf numFmtId="167" fontId="10" fillId="0" borderId="12" xfId="0" applyNumberFormat="1" applyFont="1" applyFill="1" applyBorder="1" applyAlignment="1" applyProtection="1">
      <alignment horizontal="right" vertical="center"/>
      <protection locked="0"/>
    </xf>
    <xf numFmtId="0" fontId="0" fillId="0" borderId="7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9" fontId="10" fillId="0" borderId="12" xfId="1" applyFont="1" applyFill="1" applyBorder="1" applyAlignment="1">
      <alignment horizontal="left" vertical="center"/>
    </xf>
    <xf numFmtId="0" fontId="6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top" wrapText="1"/>
    </xf>
    <xf numFmtId="1" fontId="63" fillId="0" borderId="7" xfId="0" applyNumberFormat="1" applyFont="1" applyBorder="1" applyAlignment="1">
      <alignment horizontal="center" vertical="top" shrinkToFit="1"/>
    </xf>
    <xf numFmtId="0" fontId="22" fillId="0" borderId="7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right" vertical="top" wrapText="1"/>
    </xf>
    <xf numFmtId="0" fontId="22" fillId="0" borderId="3" xfId="0" applyFont="1" applyBorder="1" applyAlignment="1">
      <alignment horizontal="left" vertical="top" wrapText="1"/>
    </xf>
    <xf numFmtId="1" fontId="63" fillId="0" borderId="3" xfId="0" applyNumberFormat="1" applyFont="1" applyBorder="1" applyAlignment="1">
      <alignment horizontal="center" vertical="top" shrinkToFit="1"/>
    </xf>
    <xf numFmtId="0" fontId="22" fillId="0" borderId="3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right" vertical="top" wrapText="1"/>
    </xf>
    <xf numFmtId="0" fontId="22" fillId="0" borderId="12" xfId="0" applyFont="1" applyBorder="1" applyAlignment="1">
      <alignment horizontal="right" vertical="top" wrapText="1"/>
    </xf>
    <xf numFmtId="165" fontId="10" fillId="0" borderId="3" xfId="0" applyNumberFormat="1" applyFont="1" applyFill="1" applyBorder="1" applyAlignment="1" applyProtection="1">
      <alignment horizontal="right" vertical="top"/>
      <protection locked="0"/>
    </xf>
    <xf numFmtId="0" fontId="62" fillId="0" borderId="5" xfId="0" applyFont="1" applyBorder="1" applyAlignment="1">
      <alignment horizontal="left" vertical="center"/>
    </xf>
    <xf numFmtId="14" fontId="10" fillId="0" borderId="5" xfId="0" applyNumberFormat="1" applyFont="1" applyFill="1" applyBorder="1" applyAlignment="1">
      <alignment horizontal="right" vertical="center"/>
    </xf>
    <xf numFmtId="9" fontId="0" fillId="0" borderId="5" xfId="1" applyFont="1" applyFill="1" applyBorder="1" applyAlignment="1">
      <alignment vertical="center" wrapText="1"/>
    </xf>
    <xf numFmtId="1" fontId="63" fillId="0" borderId="5" xfId="0" applyNumberFormat="1" applyFont="1" applyBorder="1" applyAlignment="1">
      <alignment horizontal="center" vertical="top" shrinkToFi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right" vertical="top" wrapText="1"/>
    </xf>
    <xf numFmtId="165" fontId="10" fillId="0" borderId="5" xfId="0" applyNumberFormat="1" applyFont="1" applyFill="1" applyBorder="1" applyAlignment="1">
      <alignment horizontal="right" vertical="center"/>
    </xf>
    <xf numFmtId="1" fontId="64" fillId="0" borderId="3" xfId="0" applyNumberFormat="1" applyFont="1" applyBorder="1" applyAlignment="1">
      <alignment horizontal="center" vertical="top" shrinkToFit="1"/>
    </xf>
    <xf numFmtId="0" fontId="55" fillId="0" borderId="3" xfId="0" applyFont="1" applyBorder="1" applyAlignment="1">
      <alignment horizontal="center" vertical="top" wrapText="1"/>
    </xf>
    <xf numFmtId="3" fontId="64" fillId="0" borderId="3" xfId="0" applyNumberFormat="1" applyFont="1" applyBorder="1" applyAlignment="1">
      <alignment horizontal="center" vertical="top" shrinkToFit="1"/>
    </xf>
    <xf numFmtId="9" fontId="0" fillId="0" borderId="7" xfId="1" applyFont="1" applyFill="1" applyBorder="1" applyAlignment="1">
      <alignment vertical="center" wrapText="1"/>
    </xf>
    <xf numFmtId="1" fontId="64" fillId="0" borderId="7" xfId="0" applyNumberFormat="1" applyFont="1" applyBorder="1" applyAlignment="1">
      <alignment horizontal="center" vertical="top" shrinkToFit="1"/>
    </xf>
    <xf numFmtId="0" fontId="10" fillId="0" borderId="7" xfId="0" applyFont="1" applyBorder="1"/>
    <xf numFmtId="165" fontId="10" fillId="0" borderId="7" xfId="0" applyNumberFormat="1" applyFont="1" applyFill="1" applyBorder="1" applyAlignment="1" applyProtection="1">
      <alignment horizontal="right" vertical="top"/>
      <protection locked="0"/>
    </xf>
    <xf numFmtId="3" fontId="64" fillId="0" borderId="12" xfId="0" applyNumberFormat="1" applyFont="1" applyBorder="1" applyAlignment="1">
      <alignment horizontal="center" vertical="top" shrinkToFit="1"/>
    </xf>
    <xf numFmtId="165" fontId="10" fillId="0" borderId="12" xfId="0" applyNumberFormat="1" applyFont="1" applyFill="1" applyBorder="1" applyAlignment="1" applyProtection="1">
      <alignment horizontal="right" vertical="top"/>
      <protection locked="0"/>
    </xf>
    <xf numFmtId="0" fontId="10" fillId="0" borderId="4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 wrapText="1"/>
    </xf>
    <xf numFmtId="4" fontId="0" fillId="2" borderId="26" xfId="0" applyNumberFormat="1" applyFill="1" applyBorder="1"/>
    <xf numFmtId="0" fontId="22" fillId="0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34" fillId="2" borderId="3" xfId="0" applyFont="1" applyFill="1" applyBorder="1"/>
    <xf numFmtId="0" fontId="46" fillId="0" borderId="7" xfId="0" applyFont="1" applyBorder="1"/>
    <xf numFmtId="0" fontId="46" fillId="0" borderId="3" xfId="0" applyFont="1" applyBorder="1"/>
    <xf numFmtId="0" fontId="46" fillId="0" borderId="12" xfId="0" applyFont="1" applyBorder="1"/>
    <xf numFmtId="166" fontId="10" fillId="0" borderId="7" xfId="0" applyNumberFormat="1" applyFont="1" applyFill="1" applyBorder="1" applyAlignment="1">
      <alignment horizontal="right" vertical="center"/>
    </xf>
    <xf numFmtId="0" fontId="66" fillId="11" borderId="3" xfId="0" applyFont="1" applyFill="1" applyBorder="1" applyAlignment="1">
      <alignment vertical="top" wrapText="1"/>
    </xf>
    <xf numFmtId="0" fontId="66" fillId="11" borderId="3" xfId="0" applyFont="1" applyFill="1" applyBorder="1" applyAlignment="1">
      <alignment horizontal="center" vertical="top" wrapText="1"/>
    </xf>
    <xf numFmtId="164" fontId="66" fillId="11" borderId="3" xfId="4" applyFont="1" applyFill="1" applyBorder="1" applyAlignment="1">
      <alignment horizontal="center" vertical="top" wrapText="1"/>
    </xf>
    <xf numFmtId="164" fontId="66" fillId="11" borderId="3" xfId="4" applyFont="1" applyFill="1" applyBorder="1" applyAlignment="1">
      <alignment horizontal="right" vertical="top" wrapText="1"/>
    </xf>
    <xf numFmtId="0" fontId="43" fillId="0" borderId="5" xfId="0" applyFont="1" applyBorder="1" applyAlignment="1">
      <alignment horizontal="left" vertical="top"/>
    </xf>
    <xf numFmtId="9" fontId="0" fillId="0" borderId="5" xfId="1" applyFont="1" applyFill="1" applyBorder="1" applyAlignment="1">
      <alignment horizontal="right" vertical="center"/>
    </xf>
    <xf numFmtId="0" fontId="46" fillId="0" borderId="5" xfId="0" applyFont="1" applyBorder="1"/>
    <xf numFmtId="4" fontId="34" fillId="0" borderId="5" xfId="0" applyNumberFormat="1" applyFont="1" applyBorder="1" applyAlignment="1">
      <alignment horizontal="right"/>
    </xf>
    <xf numFmtId="167" fontId="10" fillId="0" borderId="5" xfId="0" applyNumberFormat="1" applyFont="1" applyFill="1" applyBorder="1" applyAlignment="1">
      <alignment horizontal="right" vertical="center"/>
    </xf>
    <xf numFmtId="167" fontId="10" fillId="0" borderId="5" xfId="0" applyNumberFormat="1" applyFont="1" applyFill="1" applyBorder="1" applyAlignment="1" applyProtection="1">
      <alignment horizontal="right" vertical="center"/>
      <protection locked="0"/>
    </xf>
    <xf numFmtId="0" fontId="10" fillId="0" borderId="10" xfId="0" applyFont="1" applyBorder="1"/>
    <xf numFmtId="0" fontId="10" fillId="2" borderId="7" xfId="0" applyFont="1" applyFill="1" applyBorder="1" applyAlignment="1">
      <alignment horizontal="left" vertical="center"/>
    </xf>
    <xf numFmtId="0" fontId="66" fillId="11" borderId="7" xfId="0" applyFont="1" applyFill="1" applyBorder="1" applyAlignment="1">
      <alignment horizontal="center" vertical="top" wrapText="1"/>
    </xf>
    <xf numFmtId="164" fontId="66" fillId="11" borderId="7" xfId="4" applyFont="1" applyFill="1" applyBorder="1" applyAlignment="1">
      <alignment horizontal="center" vertical="top" wrapText="1"/>
    </xf>
    <xf numFmtId="0" fontId="66" fillId="11" borderId="12" xfId="0" applyFont="1" applyFill="1" applyBorder="1" applyAlignment="1">
      <alignment vertical="top" wrapText="1"/>
    </xf>
    <xf numFmtId="0" fontId="66" fillId="11" borderId="12" xfId="0" applyFont="1" applyFill="1" applyBorder="1" applyAlignment="1">
      <alignment horizontal="center" vertical="top" wrapText="1"/>
    </xf>
    <xf numFmtId="164" fontId="66" fillId="11" borderId="12" xfId="4" applyFont="1" applyFill="1" applyBorder="1" applyAlignment="1">
      <alignment horizontal="center" vertical="top" wrapText="1"/>
    </xf>
    <xf numFmtId="0" fontId="67" fillId="11" borderId="7" xfId="0" applyFont="1" applyFill="1" applyBorder="1" applyAlignment="1">
      <alignment vertical="top" wrapText="1"/>
    </xf>
    <xf numFmtId="0" fontId="67" fillId="11" borderId="3" xfId="0" applyFont="1" applyFill="1" applyBorder="1" applyAlignment="1">
      <alignment vertical="top" wrapText="1"/>
    </xf>
    <xf numFmtId="0" fontId="22" fillId="0" borderId="43" xfId="0" applyFont="1" applyBorder="1" applyAlignment="1">
      <alignment horizontal="left" vertical="top" wrapText="1"/>
    </xf>
    <xf numFmtId="0" fontId="10" fillId="0" borderId="10" xfId="0" applyFont="1" applyBorder="1" applyAlignment="1">
      <alignment vertical="center"/>
    </xf>
    <xf numFmtId="49" fontId="10" fillId="0" borderId="10" xfId="0" applyNumberFormat="1" applyFont="1" applyBorder="1" applyAlignment="1">
      <alignment horizontal="left" vertical="center"/>
    </xf>
    <xf numFmtId="14" fontId="10" fillId="0" borderId="10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left" vertical="center"/>
    </xf>
    <xf numFmtId="9" fontId="10" fillId="0" borderId="10" xfId="1" applyFont="1" applyBorder="1" applyAlignment="1">
      <alignment horizontal="center" vertical="center"/>
    </xf>
    <xf numFmtId="165" fontId="10" fillId="0" borderId="10" xfId="0" applyNumberFormat="1" applyFont="1" applyBorder="1"/>
    <xf numFmtId="165" fontId="10" fillId="0" borderId="10" xfId="0" applyNumberFormat="1" applyFont="1" applyBorder="1" applyAlignment="1">
      <alignment horizontal="right" vertical="center"/>
    </xf>
    <xf numFmtId="14" fontId="10" fillId="0" borderId="12" xfId="0" applyNumberFormat="1" applyFont="1" applyBorder="1" applyAlignment="1">
      <alignment horizontal="right" vertical="center"/>
    </xf>
    <xf numFmtId="9" fontId="10" fillId="0" borderId="12" xfId="1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165" fontId="10" fillId="0" borderId="12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vertical="center"/>
    </xf>
    <xf numFmtId="14" fontId="10" fillId="0" borderId="7" xfId="0" applyNumberFormat="1" applyFont="1" applyBorder="1" applyAlignment="1">
      <alignment horizontal="right" vertical="center"/>
    </xf>
    <xf numFmtId="9" fontId="10" fillId="0" borderId="7" xfId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right" vertical="center"/>
    </xf>
    <xf numFmtId="0" fontId="10" fillId="0" borderId="12" xfId="0" applyFont="1" applyBorder="1" applyAlignment="1">
      <alignment vertical="center"/>
    </xf>
    <xf numFmtId="0" fontId="1" fillId="0" borderId="26" xfId="0" applyFont="1" applyBorder="1"/>
    <xf numFmtId="16" fontId="10" fillId="0" borderId="7" xfId="0" applyNumberFormat="1" applyFont="1" applyFill="1" applyBorder="1"/>
    <xf numFmtId="0" fontId="0" fillId="0" borderId="3" xfId="0" applyBorder="1" applyAlignment="1">
      <alignment horizontal="left"/>
    </xf>
    <xf numFmtId="4" fontId="0" fillId="0" borderId="3" xfId="0" applyNumberFormat="1" applyBorder="1" applyAlignment="1">
      <alignment horizontal="right"/>
    </xf>
    <xf numFmtId="49" fontId="10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4" fontId="0" fillId="0" borderId="7" xfId="0" applyNumberFormat="1" applyBorder="1" applyAlignment="1">
      <alignment horizontal="right"/>
    </xf>
    <xf numFmtId="49" fontId="10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4" fontId="0" fillId="0" borderId="12" xfId="0" applyNumberFormat="1" applyBorder="1" applyAlignment="1">
      <alignment horizontal="right"/>
    </xf>
    <xf numFmtId="14" fontId="10" fillId="0" borderId="44" xfId="0" applyNumberFormat="1" applyFont="1" applyFill="1" applyBorder="1" applyAlignment="1">
      <alignment vertical="center"/>
    </xf>
    <xf numFmtId="14" fontId="10" fillId="0" borderId="23" xfId="0" applyNumberFormat="1" applyFont="1" applyFill="1" applyBorder="1" applyAlignment="1">
      <alignment vertical="center"/>
    </xf>
    <xf numFmtId="14" fontId="10" fillId="0" borderId="45" xfId="0" applyNumberFormat="1" applyFont="1" applyFill="1" applyBorder="1" applyAlignment="1">
      <alignment vertical="center"/>
    </xf>
    <xf numFmtId="175" fontId="10" fillId="4" borderId="3" xfId="0" applyNumberFormat="1" applyFont="1" applyFill="1" applyBorder="1" applyAlignment="1">
      <alignment horizontal="left" vertical="center"/>
    </xf>
    <xf numFmtId="175" fontId="10" fillId="4" borderId="12" xfId="0" applyNumberFormat="1" applyFont="1" applyFill="1" applyBorder="1" applyAlignment="1">
      <alignment horizontal="left" vertical="center"/>
    </xf>
    <xf numFmtId="175" fontId="10" fillId="4" borderId="7" xfId="0" applyNumberFormat="1" applyFont="1" applyFill="1" applyBorder="1" applyAlignment="1">
      <alignment horizontal="left" vertical="center"/>
    </xf>
    <xf numFmtId="175" fontId="10" fillId="4" borderId="10" xfId="0" applyNumberFormat="1" applyFont="1" applyFill="1" applyBorder="1" applyAlignment="1">
      <alignment horizontal="left" vertical="center"/>
    </xf>
    <xf numFmtId="175" fontId="10" fillId="0" borderId="7" xfId="0" applyNumberFormat="1" applyFont="1" applyFill="1" applyBorder="1" applyAlignment="1">
      <alignment horizontal="left" vertical="center"/>
    </xf>
    <xf numFmtId="175" fontId="10" fillId="0" borderId="3" xfId="0" applyNumberFormat="1" applyFont="1" applyFill="1" applyBorder="1" applyAlignment="1">
      <alignment horizontal="left" vertical="center"/>
    </xf>
    <xf numFmtId="175" fontId="10" fillId="0" borderId="5" xfId="0" applyNumberFormat="1" applyFont="1" applyFill="1" applyBorder="1" applyAlignment="1">
      <alignment horizontal="left" vertical="center"/>
    </xf>
    <xf numFmtId="175" fontId="28" fillId="0" borderId="7" xfId="0" applyNumberFormat="1" applyFont="1" applyBorder="1" applyAlignment="1">
      <alignment horizontal="left" vertical="top"/>
    </xf>
    <xf numFmtId="175" fontId="28" fillId="0" borderId="3" xfId="0" applyNumberFormat="1" applyFont="1" applyBorder="1" applyAlignment="1">
      <alignment horizontal="left" vertical="top"/>
    </xf>
    <xf numFmtId="175" fontId="28" fillId="0" borderId="12" xfId="0" applyNumberFormat="1" applyFont="1" applyBorder="1" applyAlignment="1">
      <alignment horizontal="left" vertical="top"/>
    </xf>
    <xf numFmtId="175" fontId="10" fillId="0" borderId="7" xfId="0" applyNumberFormat="1" applyFont="1" applyFill="1" applyBorder="1" applyAlignment="1">
      <alignment horizontal="center" vertical="center"/>
    </xf>
    <xf numFmtId="175" fontId="10" fillId="0" borderId="3" xfId="0" applyNumberFormat="1" applyFont="1" applyFill="1" applyBorder="1" applyAlignment="1">
      <alignment horizontal="center" vertical="center"/>
    </xf>
    <xf numFmtId="175" fontId="10" fillId="0" borderId="12" xfId="0" applyNumberFormat="1" applyFont="1" applyFill="1" applyBorder="1" applyAlignment="1">
      <alignment horizontal="center" vertical="center"/>
    </xf>
    <xf numFmtId="175" fontId="10" fillId="0" borderId="5" xfId="0" applyNumberFormat="1" applyFont="1" applyFill="1" applyBorder="1" applyAlignment="1">
      <alignment horizontal="center" vertical="center"/>
    </xf>
    <xf numFmtId="175" fontId="10" fillId="0" borderId="7" xfId="0" applyNumberFormat="1" applyFont="1" applyBorder="1" applyAlignment="1">
      <alignment horizontal="right" vertical="center"/>
    </xf>
    <xf numFmtId="175" fontId="10" fillId="0" borderId="3" xfId="0" applyNumberFormat="1" applyFont="1" applyBorder="1" applyAlignment="1">
      <alignment horizontal="right" vertical="center"/>
    </xf>
    <xf numFmtId="175" fontId="10" fillId="0" borderId="12" xfId="0" applyNumberFormat="1" applyFont="1" applyBorder="1" applyAlignment="1">
      <alignment horizontal="right" vertical="center"/>
    </xf>
    <xf numFmtId="175" fontId="10" fillId="0" borderId="7" xfId="0" applyNumberFormat="1" applyFont="1" applyFill="1" applyBorder="1" applyAlignment="1">
      <alignment vertical="center"/>
    </xf>
    <xf numFmtId="175" fontId="10" fillId="0" borderId="3" xfId="0" applyNumberFormat="1" applyFont="1" applyFill="1" applyBorder="1" applyAlignment="1">
      <alignment vertical="center"/>
    </xf>
    <xf numFmtId="175" fontId="10" fillId="0" borderId="12" xfId="0" applyNumberFormat="1" applyFont="1" applyFill="1" applyBorder="1" applyAlignment="1">
      <alignment vertical="center"/>
    </xf>
    <xf numFmtId="175" fontId="10" fillId="0" borderId="12" xfId="0" applyNumberFormat="1" applyFont="1" applyFill="1" applyBorder="1" applyAlignment="1">
      <alignment horizontal="left" vertical="center"/>
    </xf>
    <xf numFmtId="175" fontId="54" fillId="0" borderId="7" xfId="0" applyNumberFormat="1" applyFont="1" applyBorder="1"/>
    <xf numFmtId="175" fontId="54" fillId="0" borderId="3" xfId="0" applyNumberFormat="1" applyFont="1" applyBorder="1"/>
    <xf numFmtId="175" fontId="54" fillId="0" borderId="12" xfId="0" applyNumberFormat="1" applyFont="1" applyBorder="1"/>
    <xf numFmtId="175" fontId="54" fillId="0" borderId="7" xfId="0" applyNumberFormat="1" applyFont="1" applyFill="1" applyBorder="1"/>
    <xf numFmtId="175" fontId="54" fillId="0" borderId="3" xfId="0" applyNumberFormat="1" applyFont="1" applyFill="1" applyBorder="1"/>
    <xf numFmtId="175" fontId="54" fillId="0" borderId="12" xfId="0" applyNumberFormat="1" applyFont="1" applyFill="1" applyBorder="1"/>
    <xf numFmtId="175" fontId="10" fillId="0" borderId="7" xfId="0" applyNumberFormat="1" applyFont="1" applyFill="1" applyBorder="1" applyAlignment="1">
      <alignment horizontal="right" vertical="center"/>
    </xf>
    <xf numFmtId="175" fontId="10" fillId="0" borderId="3" xfId="0" applyNumberFormat="1" applyFont="1" applyFill="1" applyBorder="1" applyAlignment="1">
      <alignment horizontal="right" vertical="center"/>
    </xf>
    <xf numFmtId="175" fontId="10" fillId="0" borderId="12" xfId="0" applyNumberFormat="1" applyFont="1" applyFill="1" applyBorder="1" applyAlignment="1">
      <alignment horizontal="right" vertical="center"/>
    </xf>
    <xf numFmtId="175" fontId="57" fillId="0" borderId="7" xfId="0" applyNumberFormat="1" applyFont="1" applyBorder="1"/>
    <xf numFmtId="175" fontId="57" fillId="0" borderId="3" xfId="0" applyNumberFormat="1" applyFont="1" applyBorder="1"/>
    <xf numFmtId="175" fontId="57" fillId="0" borderId="12" xfId="0" applyNumberFormat="1" applyFont="1" applyBorder="1"/>
    <xf numFmtId="175" fontId="10" fillId="0" borderId="10" xfId="0" applyNumberFormat="1" applyFont="1" applyFill="1" applyBorder="1" applyAlignment="1">
      <alignment horizontal="right" vertical="center"/>
    </xf>
    <xf numFmtId="175" fontId="10" fillId="0" borderId="5" xfId="0" applyNumberFormat="1" applyFont="1" applyFill="1" applyBorder="1" applyAlignment="1">
      <alignment horizontal="right" vertical="center"/>
    </xf>
    <xf numFmtId="175" fontId="10" fillId="4" borderId="3" xfId="0" applyNumberFormat="1" applyFont="1" applyFill="1" applyBorder="1" applyAlignment="1">
      <alignment horizontal="right" vertical="center"/>
    </xf>
    <xf numFmtId="175" fontId="10" fillId="4" borderId="12" xfId="0" applyNumberFormat="1" applyFont="1" applyFill="1" applyBorder="1" applyAlignment="1">
      <alignment horizontal="right" vertical="center"/>
    </xf>
    <xf numFmtId="175" fontId="10" fillId="4" borderId="7" xfId="0" applyNumberFormat="1" applyFont="1" applyFill="1" applyBorder="1" applyAlignment="1">
      <alignment horizontal="right" vertical="center"/>
    </xf>
    <xf numFmtId="175" fontId="10" fillId="0" borderId="44" xfId="0" applyNumberFormat="1" applyFont="1" applyFill="1" applyBorder="1" applyAlignment="1">
      <alignment horizontal="right" vertical="center"/>
    </xf>
    <xf numFmtId="175" fontId="10" fillId="0" borderId="23" xfId="0" applyNumberFormat="1" applyFont="1" applyFill="1" applyBorder="1" applyAlignment="1">
      <alignment horizontal="right" vertical="center"/>
    </xf>
    <xf numFmtId="175" fontId="10" fillId="0" borderId="45" xfId="0" applyNumberFormat="1" applyFont="1" applyFill="1" applyBorder="1" applyAlignment="1">
      <alignment horizontal="right" vertical="center"/>
    </xf>
    <xf numFmtId="0" fontId="34" fillId="0" borderId="7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165" fontId="10" fillId="0" borderId="7" xfId="0" applyNumberFormat="1" applyFont="1" applyFill="1" applyBorder="1" applyProtection="1"/>
    <xf numFmtId="4" fontId="56" fillId="0" borderId="12" xfId="0" applyNumberFormat="1" applyFont="1" applyFill="1" applyBorder="1" applyAlignment="1">
      <alignment vertical="top" wrapText="1"/>
    </xf>
    <xf numFmtId="175" fontId="54" fillId="0" borderId="10" xfId="0" applyNumberFormat="1" applyFont="1" applyBorder="1"/>
    <xf numFmtId="165" fontId="10" fillId="3" borderId="7" xfId="0" applyNumberFormat="1" applyFont="1" applyFill="1" applyBorder="1" applyAlignment="1">
      <alignment horizontal="right" vertical="center"/>
    </xf>
    <xf numFmtId="165" fontId="10" fillId="3" borderId="5" xfId="0" applyNumberFormat="1" applyFont="1" applyFill="1" applyBorder="1" applyAlignment="1">
      <alignment horizontal="right" vertical="center"/>
    </xf>
    <xf numFmtId="14" fontId="10" fillId="3" borderId="7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center" vertical="center"/>
    </xf>
    <xf numFmtId="14" fontId="10" fillId="3" borderId="2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/>
    </xf>
    <xf numFmtId="2" fontId="10" fillId="3" borderId="15" xfId="0" applyNumberFormat="1" applyFont="1" applyFill="1" applyBorder="1" applyAlignment="1">
      <alignment horizontal="center"/>
    </xf>
    <xf numFmtId="14" fontId="10" fillId="3" borderId="10" xfId="0" applyNumberFormat="1" applyFont="1" applyFill="1" applyBorder="1" applyAlignment="1">
      <alignment horizontal="center" vertical="center"/>
    </xf>
    <xf numFmtId="14" fontId="10" fillId="3" borderId="12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right" vertical="center"/>
    </xf>
    <xf numFmtId="165" fontId="10" fillId="3" borderId="12" xfId="0" applyNumberFormat="1" applyFont="1" applyFill="1" applyBorder="1" applyAlignment="1">
      <alignment horizontal="right" vertical="center"/>
    </xf>
    <xf numFmtId="0" fontId="10" fillId="3" borderId="12" xfId="0" applyFont="1" applyFill="1" applyBorder="1" applyAlignment="1">
      <alignment horizontal="left" vertical="center"/>
    </xf>
    <xf numFmtId="165" fontId="10" fillId="3" borderId="7" xfId="0" applyNumberFormat="1" applyFont="1" applyFill="1" applyBorder="1" applyAlignment="1">
      <alignment horizontal="center"/>
    </xf>
    <xf numFmtId="165" fontId="10" fillId="3" borderId="12" xfId="0" applyNumberFormat="1" applyFont="1" applyFill="1" applyBorder="1" applyAlignment="1">
      <alignment horizontal="center"/>
    </xf>
    <xf numFmtId="14" fontId="10" fillId="3" borderId="3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14" fontId="10" fillId="3" borderId="9" xfId="0" applyNumberFormat="1" applyFont="1" applyFill="1" applyBorder="1" applyAlignment="1">
      <alignment horizontal="center" vertical="center"/>
    </xf>
    <xf numFmtId="14" fontId="10" fillId="3" borderId="13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165" fontId="10" fillId="3" borderId="9" xfId="0" applyNumberFormat="1" applyFont="1" applyFill="1" applyBorder="1" applyAlignment="1">
      <alignment horizontal="right" vertical="center"/>
    </xf>
    <xf numFmtId="165" fontId="10" fillId="3" borderId="13" xfId="0" applyNumberFormat="1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right" vertical="center" wrapText="1"/>
    </xf>
    <xf numFmtId="165" fontId="10" fillId="3" borderId="3" xfId="0" applyNumberFormat="1" applyFont="1" applyFill="1" applyBorder="1" applyAlignment="1">
      <alignment horizontal="right" vertical="center" wrapText="1"/>
    </xf>
    <xf numFmtId="165" fontId="10" fillId="3" borderId="12" xfId="0" applyNumberFormat="1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right" vertical="center"/>
    </xf>
  </cellXfs>
  <cellStyles count="13">
    <cellStyle name="Comma" xfId="4" builtinId="3"/>
    <cellStyle name="Normal" xfId="0" builtinId="0"/>
    <cellStyle name="Normal 2" xfId="2" xr:uid="{00000000-0005-0000-0000-000002000000}"/>
    <cellStyle name="Normal 2 2" xfId="9" xr:uid="{00000000-0005-0000-0000-000003000000}"/>
    <cellStyle name="Normal 2 3" xfId="11" xr:uid="{00000000-0005-0000-0000-000004000000}"/>
    <cellStyle name="Normal 3" xfId="7" xr:uid="{00000000-0005-0000-0000-000005000000}"/>
    <cellStyle name="Normal 4" xfId="8" xr:uid="{00000000-0005-0000-0000-000006000000}"/>
    <cellStyle name="Normal 5" xfId="10" xr:uid="{00000000-0005-0000-0000-000007000000}"/>
    <cellStyle name="Normal_Sheet1" xfId="3" xr:uid="{00000000-0005-0000-0000-000008000000}"/>
    <cellStyle name="Percent" xfId="1" builtinId="5"/>
    <cellStyle name="Standard 4" xfId="5" xr:uid="{00000000-0005-0000-0000-00000A000000}"/>
    <cellStyle name="Standard_Tabelle1" xfId="6" xr:uid="{00000000-0005-0000-0000-00000B000000}"/>
    <cellStyle name="Virgül 2" xfId="12" xr:uid="{00000000-0005-0000-0000-00000C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auto="1"/>
      </font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hair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55" totalsRowCount="1" headerRowDxfId="85" dataDxfId="83" headerRowBorderDxfId="84" tableBorderDxfId="82" totalsRowBorderDxfId="81">
  <autoFilter ref="A1:G554" xr:uid="{00000000-0009-0000-0100-000001000000}"/>
  <sortState xmlns:xlrd2="http://schemas.microsoft.com/office/spreadsheetml/2017/richdata2" ref="A2:G554">
    <sortCondition ref="A2:A554"/>
  </sortState>
  <tableColumns count="7">
    <tableColumn id="1" xr3:uid="{00000000-0010-0000-0000-000001000000}" name="Name" dataDxfId="80" totalsRowDxfId="79"/>
    <tableColumn id="2" xr3:uid="{00000000-0010-0000-0000-000002000000}" name="RefNo" dataDxfId="78" totalsRowDxfId="77"/>
    <tableColumn id="4" xr3:uid="{00000000-0010-0000-0000-000004000000}" name="Ttl Imp. Quant." dataDxfId="76" totalsRowDxfId="75">
      <calculatedColumnFormula>SUMIFS(Master!$P$2:$P$2978,Master!$O$2:$O$2978,B2)</calculatedColumnFormula>
    </tableColumn>
    <tableColumn id="5" xr3:uid="{00000000-0010-0000-0000-000005000000}" name="Ttl Cost ExW" dataDxfId="74" totalsRowDxfId="73">
      <calculatedColumnFormula>SUMIFS(Master!$S$2:$S$2978,Master!$O$2:$O$2978,B2)</calculatedColumnFormula>
    </tableColumn>
    <tableColumn id="6" xr3:uid="{00000000-0010-0000-0000-000006000000}" name="Average Price ExW" dataDxfId="72" totalsRowDxfId="71">
      <calculatedColumnFormula>IFERROR(D2/C2,0)</calculatedColumnFormula>
    </tableColumn>
    <tableColumn id="7" xr3:uid="{00000000-0010-0000-0000-000007000000}" name="Ttl Cost CnF" totalsRowFunction="sum" dataDxfId="70" totalsRowDxfId="69">
      <calculatedColumnFormula>SUMIFS(Master!$V$2:$V$2978,Master!$O$2:$O$2978,B2)</calculatedColumnFormula>
    </tableColumn>
    <tableColumn id="8" xr3:uid="{00000000-0010-0000-0000-000008000000}" name="Average CnF Price" dataDxfId="68" totalsRowDxfId="67">
      <calculatedColumnFormula>IFERROR(F2/C2,0)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425" totalsRowShown="0" headerRowDxfId="64">
  <autoFilter ref="A1:D425" xr:uid="{00000000-0009-0000-0100-000002000000}">
    <filterColumn colId="3">
      <filters>
        <filter val="0,48"/>
        <filter val="0,56"/>
        <filter val="0,73"/>
        <filter val="1,14"/>
        <filter val="1,53"/>
        <filter val="1,81"/>
        <filter val="1,95"/>
        <filter val="10,11"/>
        <filter val="10,55"/>
        <filter val="10,59"/>
        <filter val="1018,87"/>
        <filter val="102,00"/>
        <filter val="102,54"/>
        <filter val="10205,00"/>
        <filter val="103,65"/>
        <filter val="104,48"/>
        <filter val="104,60"/>
        <filter val="104,86"/>
        <filter val="105,63"/>
        <filter val="106,24"/>
        <filter val="107,22"/>
        <filter val="109,10"/>
        <filter val="109,47"/>
        <filter val="11,07"/>
        <filter val="11,21"/>
        <filter val="11,42"/>
        <filter val="11,55"/>
        <filter val="1103,48"/>
        <filter val="111,36"/>
        <filter val="111,52"/>
        <filter val="1117,52"/>
        <filter val="112,20"/>
        <filter val="112,28"/>
        <filter val="112,88"/>
        <filter val="1126,78"/>
        <filter val="113,15"/>
        <filter val="1138,80"/>
        <filter val="1140,44"/>
        <filter val="115,08"/>
        <filter val="116,51"/>
        <filter val="1170,36"/>
        <filter val="1176,33"/>
        <filter val="118,43"/>
        <filter val="12,15"/>
        <filter val="12,29"/>
        <filter val="12,34"/>
        <filter val="12,37"/>
        <filter val="12,64"/>
        <filter val="12,80"/>
        <filter val="12,94"/>
        <filter val="120,64"/>
        <filter val="1207,63"/>
        <filter val="123,23"/>
        <filter val="123,74"/>
        <filter val="123,75"/>
        <filter val="1256,92"/>
        <filter val="12563,20"/>
        <filter val="127,06"/>
        <filter val="127,16"/>
        <filter val="127,80"/>
        <filter val="127,83"/>
        <filter val="128,52"/>
        <filter val="129,88"/>
        <filter val="13,37"/>
        <filter val="13,63"/>
        <filter val="130,91"/>
        <filter val="1319,15"/>
        <filter val="132,28"/>
        <filter val="132,79"/>
        <filter val="1329,83"/>
        <filter val="135,69"/>
        <filter val="137,75"/>
        <filter val="137,90"/>
        <filter val="138,41"/>
        <filter val="138,71"/>
        <filter val="138,92"/>
        <filter val="14,03"/>
        <filter val="14,22"/>
        <filter val="14,36"/>
        <filter val="14,45"/>
        <filter val="14,82"/>
        <filter val="14,93"/>
        <filter val="143,47"/>
        <filter val="144,96"/>
        <filter val="1456,00"/>
        <filter val="146,31"/>
        <filter val="147,50"/>
        <filter val="1470,42"/>
        <filter val="1479,62"/>
        <filter val="149,06"/>
        <filter val="15,09"/>
        <filter val="15,29"/>
        <filter val="15,35"/>
        <filter val="15,58"/>
        <filter val="1520,82"/>
        <filter val="155,93"/>
        <filter val="156,39"/>
        <filter val="159,26"/>
        <filter val="16,06"/>
        <filter val="16,17"/>
        <filter val="16,25"/>
        <filter val="16,89"/>
        <filter val="160,63"/>
        <filter val="166,89"/>
        <filter val="1671,93"/>
        <filter val="17,19"/>
        <filter val="17,28"/>
        <filter val="17,31"/>
        <filter val="17,34"/>
        <filter val="170,30"/>
        <filter val="171,35"/>
        <filter val="1723,34"/>
        <filter val="174,89"/>
        <filter val="176,36"/>
        <filter val="17656,26"/>
        <filter val="18,06"/>
        <filter val="18,78"/>
        <filter val="18,83"/>
        <filter val="180,20"/>
        <filter val="180,24"/>
        <filter val="182,23"/>
        <filter val="1820,63"/>
        <filter val="1833,72"/>
        <filter val="185,16"/>
        <filter val="1852,48"/>
        <filter val="19,27"/>
        <filter val="19,81"/>
        <filter val="190,39"/>
        <filter val="1929,20"/>
        <filter val="196,65"/>
        <filter val="197,11"/>
        <filter val="197,19"/>
        <filter val="2,04"/>
        <filter val="2,37"/>
        <filter val="2,59"/>
        <filter val="2,99"/>
        <filter val="20,27"/>
        <filter val="20,34"/>
        <filter val="20,38"/>
        <filter val="201,27"/>
        <filter val="201,49"/>
        <filter val="204,31"/>
        <filter val="21,06"/>
        <filter val="21,11"/>
        <filter val="21,34"/>
        <filter val="21,78"/>
        <filter val="210,22"/>
        <filter val="210,42"/>
        <filter val="211,51"/>
        <filter val="2127,26"/>
        <filter val="2173,00"/>
        <filter val="22,33"/>
        <filter val="22,41"/>
        <filter val="22,59"/>
        <filter val="22,84"/>
        <filter val="220,87"/>
        <filter val="224,39"/>
        <filter val="2276,96"/>
        <filter val="23,40"/>
        <filter val="23,47"/>
        <filter val="23,69"/>
        <filter val="232,27"/>
        <filter val="235,12"/>
        <filter val="237,99"/>
        <filter val="24,05"/>
        <filter val="24,07"/>
        <filter val="24,32"/>
        <filter val="24,60"/>
        <filter val="242,21"/>
        <filter val="242,71"/>
        <filter val="247,45"/>
        <filter val="2480,64"/>
        <filter val="249,91"/>
        <filter val="25,08"/>
        <filter val="25,36"/>
        <filter val="25,55"/>
        <filter val="25,60"/>
        <filter val="25,82"/>
        <filter val="256,17"/>
        <filter val="258,05"/>
        <filter val="26,23"/>
        <filter val="26,77"/>
        <filter val="26,93"/>
        <filter val="267,55"/>
        <filter val="2724,72"/>
        <filter val="28,16"/>
        <filter val="29,00"/>
        <filter val="29,44"/>
        <filter val="29,52"/>
        <filter val="29,90"/>
        <filter val="290,84"/>
        <filter val="3,05"/>
        <filter val="3,18"/>
        <filter val="3,27"/>
        <filter val="3,34"/>
        <filter val="3,69"/>
        <filter val="30,16"/>
        <filter val="30,54"/>
        <filter val="30,69"/>
        <filter val="300,57"/>
        <filter val="309,07"/>
        <filter val="310,65"/>
        <filter val="3134,30"/>
        <filter val="318,99"/>
        <filter val="32,00"/>
        <filter val="32,91"/>
        <filter val="33,17"/>
        <filter val="33,80"/>
        <filter val="34,37"/>
        <filter val="34,46"/>
        <filter val="34,62"/>
        <filter val="35,16"/>
        <filter val="354,72"/>
        <filter val="360,09"/>
        <filter val="367,83"/>
        <filter val="37,41"/>
        <filter val="37,95"/>
        <filter val="370,97"/>
        <filter val="38,05"/>
        <filter val="38,52"/>
        <filter val="3801,20"/>
        <filter val="384,86"/>
        <filter val="3909,81"/>
        <filter val="4,30"/>
        <filter val="4,37"/>
        <filter val="4,52"/>
        <filter val="4,73"/>
        <filter val="4,88"/>
        <filter val="4,98"/>
        <filter val="40,98"/>
        <filter val="403,81"/>
        <filter val="41,01"/>
        <filter val="41,04"/>
        <filter val="41,49"/>
        <filter val="41,54"/>
        <filter val="41,78"/>
        <filter val="41,84"/>
        <filter val="41,85"/>
        <filter val="41,92"/>
        <filter val="412,29"/>
        <filter val="43,47"/>
        <filter val="43,60"/>
        <filter val="43,78"/>
        <filter val="44,44"/>
        <filter val="446,28"/>
        <filter val="45,65"/>
        <filter val="45,71"/>
        <filter val="4599,81"/>
        <filter val="46,13"/>
        <filter val="46,31"/>
        <filter val="47,95"/>
        <filter val="48,11"/>
        <filter val="48,67"/>
        <filter val="49,68"/>
        <filter val="4915,67"/>
        <filter val="5,01"/>
        <filter val="5,18"/>
        <filter val="5,24"/>
        <filter val="5,38"/>
        <filter val="5,40"/>
        <filter val="5,44"/>
        <filter val="5,53"/>
        <filter val="5,76"/>
        <filter val="50,32"/>
        <filter val="50,41"/>
        <filter val="50,59"/>
        <filter val="51,06"/>
        <filter val="51,60"/>
        <filter val="512,90"/>
        <filter val="52,27"/>
        <filter val="52,34"/>
        <filter val="52,74"/>
        <filter val="52,88"/>
        <filter val="528,33"/>
        <filter val="53,55"/>
        <filter val="531,14"/>
        <filter val="538,10"/>
        <filter val="54,71"/>
        <filter val="55,57"/>
        <filter val="55,76"/>
        <filter val="56,12"/>
        <filter val="56,84"/>
        <filter val="57,77"/>
        <filter val="58,09"/>
        <filter val="58,54"/>
        <filter val="58,78"/>
        <filter val="58,82"/>
        <filter val="58,90"/>
        <filter val="584,53"/>
        <filter val="59,26"/>
        <filter val="6,20"/>
        <filter val="6,29"/>
        <filter val="6,41"/>
        <filter val="6,50"/>
        <filter val="6,63"/>
        <filter val="6,69"/>
        <filter val="6,75"/>
        <filter val="60,76"/>
        <filter val="60,86"/>
        <filter val="61,09"/>
        <filter val="62,05"/>
        <filter val="62,11"/>
        <filter val="62,42"/>
        <filter val="620,66"/>
        <filter val="624,49"/>
        <filter val="627,04"/>
        <filter val="63,10"/>
        <filter val="63,37"/>
        <filter val="65,28"/>
        <filter val="66,66"/>
        <filter val="669,70"/>
        <filter val="67,04"/>
        <filter val="67,95"/>
        <filter val="679,02"/>
        <filter val="7,04"/>
        <filter val="7,24"/>
        <filter val="7,26"/>
        <filter val="7,59"/>
        <filter val="7,86"/>
        <filter val="7,98"/>
        <filter val="70,45"/>
        <filter val="702,21"/>
        <filter val="7040,80"/>
        <filter val="71,34"/>
        <filter val="71,72"/>
        <filter val="73,44"/>
        <filter val="74,43"/>
        <filter val="75,69"/>
        <filter val="76,83"/>
        <filter val="76,98"/>
        <filter val="77,79"/>
        <filter val="78,04"/>
        <filter val="79,10"/>
        <filter val="79,28"/>
        <filter val="79,45"/>
        <filter val="8,20"/>
        <filter val="8,24"/>
        <filter val="8,60"/>
        <filter val="8,69"/>
        <filter val="8,73"/>
        <filter val="8,76"/>
        <filter val="8,98"/>
        <filter val="802,33"/>
        <filter val="81,91"/>
        <filter val="82,78"/>
        <filter val="83,45"/>
        <filter val="84,32"/>
        <filter val="867,19"/>
        <filter val="869,54"/>
        <filter val="87,01"/>
        <filter val="87,74"/>
        <filter val="88,40"/>
        <filter val="8882,25"/>
        <filter val="89,76"/>
        <filter val="9,16"/>
        <filter val="9,21"/>
        <filter val="9,43"/>
        <filter val="9,71"/>
        <filter val="9,74"/>
        <filter val="9,81"/>
        <filter val="90,45"/>
        <filter val="90,50"/>
        <filter val="907,40"/>
        <filter val="91,42"/>
        <filter val="93,84"/>
        <filter val="9346,54"/>
        <filter val="94,87"/>
        <filter val="95,36"/>
        <filter val="98,35"/>
      </filters>
    </filterColumn>
  </autoFilter>
  <tableColumns count="4">
    <tableColumn id="1" xr3:uid="{00000000-0010-0000-0100-000001000000}" name="Name">
      <calculatedColumnFormula>Table1[[#This Row],[Name]]</calculatedColumnFormula>
    </tableColumn>
    <tableColumn id="2" xr3:uid="{00000000-0010-0000-0100-000002000000}" name="RefNo">
      <calculatedColumnFormula>Table1[[#This Row],[RefNo]]</calculatedColumnFormula>
    </tableColumn>
    <tableColumn id="3" xr3:uid="{00000000-0010-0000-0100-000003000000}" name="Average CnF Price" dataDxfId="63">
      <calculatedColumnFormula>VLOOKUP(B2,Table1[[RefNo]:[Average CnF Price]],8,FALSE)</calculatedColumnFormula>
    </tableColumn>
    <tableColumn id="4" xr3:uid="{00000000-0010-0000-0100-000004000000}" name="Sales Price" dataDxfId="62">
      <calculatedColumnFormula>C2+C2*30%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65"/>
  <sheetViews>
    <sheetView tabSelected="1" zoomScaleNormal="100" workbookViewId="0">
      <pane ySplit="1" topLeftCell="A875" activePane="bottomLeft" state="frozen"/>
      <selection activeCell="C1" sqref="C1"/>
      <selection pane="bottomLeft" activeCell="E853" sqref="E853"/>
    </sheetView>
  </sheetViews>
  <sheetFormatPr defaultColWidth="9.140625" defaultRowHeight="15"/>
  <cols>
    <col min="1" max="4" width="16.7109375" style="108" customWidth="1"/>
    <col min="5" max="5" width="28.5703125" style="108" bestFit="1" customWidth="1"/>
    <col min="6" max="6" width="13.5703125" style="108" hidden="1" customWidth="1"/>
    <col min="7" max="7" width="18.140625" style="108" bestFit="1" customWidth="1"/>
    <col min="8" max="8" width="11.7109375" style="108" customWidth="1"/>
    <col min="9" max="9" width="12.42578125" style="108" bestFit="1" customWidth="1"/>
    <col min="10" max="10" width="11.7109375" style="108" customWidth="1"/>
    <col min="11" max="11" width="20.42578125" style="108" bestFit="1" customWidth="1"/>
    <col min="12" max="12" width="9.7109375" style="172" hidden="1" customWidth="1"/>
    <col min="13" max="13" width="18.7109375" style="108" hidden="1" customWidth="1"/>
    <col min="14" max="14" width="64.42578125" style="123" customWidth="1"/>
    <col min="15" max="15" width="10.140625" style="123" bestFit="1" customWidth="1"/>
    <col min="16" max="16" width="9.140625" style="123" bestFit="1" customWidth="1"/>
    <col min="17" max="17" width="10.140625" style="123" bestFit="1" customWidth="1"/>
    <col min="18" max="18" width="11.5703125" style="13" bestFit="1" customWidth="1"/>
    <col min="19" max="19" width="12.140625" style="262" bestFit="1" customWidth="1"/>
    <col min="20" max="20" width="11.140625" style="190" bestFit="1" customWidth="1"/>
    <col min="21" max="21" width="11.28515625" style="266" customWidth="1"/>
    <col min="22" max="22" width="13.42578125" style="262" bestFit="1" customWidth="1"/>
    <col min="23" max="23" width="13.7109375" style="267" bestFit="1" customWidth="1"/>
    <col min="24" max="16384" width="9.140625" style="174"/>
  </cols>
  <sheetData>
    <row r="1" spans="1:25">
      <c r="A1" s="268" t="s">
        <v>241</v>
      </c>
      <c r="B1" s="268" t="s">
        <v>2719</v>
      </c>
      <c r="C1" s="268" t="s">
        <v>2720</v>
      </c>
      <c r="D1" s="268"/>
      <c r="E1" s="269" t="s">
        <v>2716</v>
      </c>
      <c r="F1" s="269" t="s">
        <v>247</v>
      </c>
      <c r="G1" s="290" t="s">
        <v>2715</v>
      </c>
      <c r="H1" s="270" t="s">
        <v>2721</v>
      </c>
      <c r="I1" s="270" t="s">
        <v>1482</v>
      </c>
      <c r="J1" s="270" t="s">
        <v>1489</v>
      </c>
      <c r="K1" s="270" t="s">
        <v>2717</v>
      </c>
      <c r="L1" s="270" t="s">
        <v>612</v>
      </c>
      <c r="M1" s="270" t="s">
        <v>1</v>
      </c>
      <c r="N1" s="270" t="s">
        <v>2722</v>
      </c>
      <c r="O1" s="270" t="s">
        <v>243</v>
      </c>
      <c r="P1" s="270" t="s">
        <v>2718</v>
      </c>
      <c r="Q1" s="270" t="s">
        <v>2723</v>
      </c>
      <c r="R1" s="250" t="s">
        <v>2724</v>
      </c>
      <c r="S1" s="250" t="s">
        <v>6</v>
      </c>
      <c r="T1" s="250" t="s">
        <v>7</v>
      </c>
      <c r="U1" s="250" t="s">
        <v>863</v>
      </c>
      <c r="V1" s="263" t="s">
        <v>1056</v>
      </c>
      <c r="W1" s="264" t="s">
        <v>1057</v>
      </c>
      <c r="X1" s="174" t="s">
        <v>1087</v>
      </c>
      <c r="Y1" s="174">
        <v>1.2222</v>
      </c>
    </row>
    <row r="2" spans="1:25" ht="15" customHeight="1">
      <c r="A2" s="142" t="s">
        <v>1483</v>
      </c>
      <c r="B2" s="142" t="str">
        <f t="shared" ref="B2:B65" si="0">RIGHT(A2,LEN(A2)-FIND("_",A2))</f>
        <v>C18046</v>
      </c>
      <c r="C2" s="806" t="str">
        <f t="shared" ref="C2:C65" si="1">_xlfn.TEXTJOIN("-",TRUE,MID(A2,1,4),MID(A2,5,2),MID(A2,7,2))</f>
        <v>2024-02-29</v>
      </c>
      <c r="D2" s="771">
        <v>45351</v>
      </c>
      <c r="E2" s="143" t="s">
        <v>1484</v>
      </c>
      <c r="F2" s="143" t="s">
        <v>1485</v>
      </c>
      <c r="G2" s="364" t="s">
        <v>1497</v>
      </c>
      <c r="H2" s="771">
        <v>45348</v>
      </c>
      <c r="I2" s="346" t="s">
        <v>1486</v>
      </c>
      <c r="J2" s="346" t="s">
        <v>1490</v>
      </c>
      <c r="K2" s="464" t="s">
        <v>1487</v>
      </c>
      <c r="L2" s="148"/>
      <c r="M2" s="143"/>
      <c r="N2" s="130" t="s">
        <v>1488</v>
      </c>
      <c r="O2" s="130" t="s">
        <v>1509</v>
      </c>
      <c r="P2" s="413">
        <v>3267</v>
      </c>
      <c r="Q2" s="130" t="s">
        <v>866</v>
      </c>
      <c r="R2" s="135">
        <v>6.71</v>
      </c>
      <c r="S2" s="253">
        <f t="shared" ref="S2:S42" si="2">R2*P2</f>
        <v>21921.57</v>
      </c>
      <c r="T2" s="559">
        <v>1950</v>
      </c>
      <c r="U2" s="559">
        <f>T2</f>
        <v>1950</v>
      </c>
      <c r="V2" s="255">
        <f t="shared" ref="V2:V66" si="3">U2+S2</f>
        <v>23871.57</v>
      </c>
      <c r="W2" s="255">
        <f t="shared" ref="W2:W34" si="4">V2/P2</f>
        <v>7.3068778696051426</v>
      </c>
    </row>
    <row r="3" spans="1:25" ht="15" customHeight="1">
      <c r="A3" s="142" t="s">
        <v>1483</v>
      </c>
      <c r="B3" s="142" t="str">
        <f t="shared" si="0"/>
        <v>C18046</v>
      </c>
      <c r="C3" s="806" t="str">
        <f t="shared" si="1"/>
        <v>2024-02-29</v>
      </c>
      <c r="D3" s="771">
        <v>45351</v>
      </c>
      <c r="E3" s="143" t="s">
        <v>1484</v>
      </c>
      <c r="F3" s="143" t="s">
        <v>1485</v>
      </c>
      <c r="G3" s="364" t="s">
        <v>1498</v>
      </c>
      <c r="H3" s="771">
        <v>45348</v>
      </c>
      <c r="I3" s="346" t="s">
        <v>1486</v>
      </c>
      <c r="J3" s="346" t="s">
        <v>1490</v>
      </c>
      <c r="K3" s="464" t="s">
        <v>1491</v>
      </c>
      <c r="L3" s="148"/>
      <c r="M3" s="143"/>
      <c r="N3" s="130" t="s">
        <v>1488</v>
      </c>
      <c r="O3" s="130" t="s">
        <v>1509</v>
      </c>
      <c r="P3" s="413">
        <v>3267</v>
      </c>
      <c r="Q3" s="130" t="s">
        <v>866</v>
      </c>
      <c r="R3" s="135">
        <v>6.71</v>
      </c>
      <c r="S3" s="253">
        <f t="shared" si="2"/>
        <v>21921.57</v>
      </c>
      <c r="T3" s="559">
        <v>1950</v>
      </c>
      <c r="U3" s="559">
        <f t="shared" ref="U3:U9" si="5">T3</f>
        <v>1950</v>
      </c>
      <c r="V3" s="255">
        <f t="shared" si="3"/>
        <v>23871.57</v>
      </c>
      <c r="W3" s="255">
        <f t="shared" si="4"/>
        <v>7.3068778696051426</v>
      </c>
    </row>
    <row r="4" spans="1:25" ht="15" customHeight="1">
      <c r="A4" s="142" t="s">
        <v>1483</v>
      </c>
      <c r="B4" s="142" t="str">
        <f t="shared" si="0"/>
        <v>C18046</v>
      </c>
      <c r="C4" s="806" t="str">
        <f t="shared" si="1"/>
        <v>2024-02-29</v>
      </c>
      <c r="D4" s="771">
        <v>45351</v>
      </c>
      <c r="E4" s="143" t="s">
        <v>1484</v>
      </c>
      <c r="F4" s="143" t="s">
        <v>1485</v>
      </c>
      <c r="G4" s="364" t="s">
        <v>1499</v>
      </c>
      <c r="H4" s="771">
        <v>45348</v>
      </c>
      <c r="I4" s="346" t="s">
        <v>1486</v>
      </c>
      <c r="J4" s="346" t="s">
        <v>1492</v>
      </c>
      <c r="K4" s="464" t="s">
        <v>1493</v>
      </c>
      <c r="L4" s="148"/>
      <c r="M4" s="143"/>
      <c r="N4" s="130" t="s">
        <v>1488</v>
      </c>
      <c r="O4" s="130" t="s">
        <v>1509</v>
      </c>
      <c r="P4" s="413">
        <v>3537</v>
      </c>
      <c r="Q4" s="130" t="s">
        <v>866</v>
      </c>
      <c r="R4" s="135">
        <v>6.71</v>
      </c>
      <c r="S4" s="253">
        <f t="shared" si="2"/>
        <v>23733.27</v>
      </c>
      <c r="T4" s="559">
        <v>1950</v>
      </c>
      <c r="U4" s="559">
        <f t="shared" si="5"/>
        <v>1950</v>
      </c>
      <c r="V4" s="255">
        <f t="shared" si="3"/>
        <v>25683.27</v>
      </c>
      <c r="W4" s="255">
        <f t="shared" si="4"/>
        <v>7.2613146734520786</v>
      </c>
    </row>
    <row r="5" spans="1:25" ht="15" customHeight="1">
      <c r="A5" s="142" t="s">
        <v>1483</v>
      </c>
      <c r="B5" s="142" t="str">
        <f t="shared" si="0"/>
        <v>C18046</v>
      </c>
      <c r="C5" s="806" t="str">
        <f t="shared" si="1"/>
        <v>2024-02-29</v>
      </c>
      <c r="D5" s="771">
        <v>45351</v>
      </c>
      <c r="E5" s="143" t="s">
        <v>1484</v>
      </c>
      <c r="F5" s="143" t="s">
        <v>1485</v>
      </c>
      <c r="G5" s="364" t="s">
        <v>1500</v>
      </c>
      <c r="H5" s="771">
        <v>45348</v>
      </c>
      <c r="I5" s="346" t="s">
        <v>1486</v>
      </c>
      <c r="J5" s="346" t="s">
        <v>1492</v>
      </c>
      <c r="K5" s="464" t="s">
        <v>1496</v>
      </c>
      <c r="L5" s="148"/>
      <c r="M5" s="143"/>
      <c r="N5" s="130" t="s">
        <v>1488</v>
      </c>
      <c r="O5" s="130" t="s">
        <v>1509</v>
      </c>
      <c r="P5" s="413">
        <v>3240</v>
      </c>
      <c r="Q5" s="130" t="s">
        <v>866</v>
      </c>
      <c r="R5" s="135">
        <v>6.71</v>
      </c>
      <c r="S5" s="253">
        <f t="shared" ref="S5" si="6">R5*P5</f>
        <v>21740.400000000001</v>
      </c>
      <c r="T5" s="559">
        <v>1950</v>
      </c>
      <c r="U5" s="559">
        <f t="shared" si="5"/>
        <v>1950</v>
      </c>
      <c r="V5" s="255">
        <f t="shared" ref="V5" si="7">U5+S5</f>
        <v>23690.400000000001</v>
      </c>
      <c r="W5" s="255">
        <f t="shared" ref="W5" si="8">V5/P5</f>
        <v>7.311851851851852</v>
      </c>
    </row>
    <row r="6" spans="1:25" ht="15.75" customHeight="1">
      <c r="A6" s="142" t="s">
        <v>1483</v>
      </c>
      <c r="B6" s="142" t="str">
        <f t="shared" si="0"/>
        <v>C18046</v>
      </c>
      <c r="C6" s="806" t="str">
        <f t="shared" si="1"/>
        <v>2024-02-29</v>
      </c>
      <c r="D6" s="771">
        <v>45351</v>
      </c>
      <c r="E6" s="143" t="s">
        <v>1484</v>
      </c>
      <c r="F6" s="143" t="s">
        <v>1485</v>
      </c>
      <c r="G6" s="364" t="s">
        <v>1501</v>
      </c>
      <c r="H6" s="771">
        <v>45348</v>
      </c>
      <c r="I6" s="346" t="s">
        <v>1486</v>
      </c>
      <c r="J6" s="346" t="s">
        <v>1492</v>
      </c>
      <c r="K6" s="464" t="s">
        <v>1494</v>
      </c>
      <c r="L6" s="148"/>
      <c r="M6" s="143"/>
      <c r="N6" s="130" t="s">
        <v>1488</v>
      </c>
      <c r="O6" s="130" t="s">
        <v>1509</v>
      </c>
      <c r="P6" s="413">
        <v>189</v>
      </c>
      <c r="Q6" s="130" t="s">
        <v>866</v>
      </c>
      <c r="R6" s="135">
        <v>6.71</v>
      </c>
      <c r="S6" s="253">
        <f t="shared" si="2"/>
        <v>1268.19</v>
      </c>
      <c r="T6" s="559">
        <v>1950</v>
      </c>
      <c r="U6" s="559">
        <f>S6*T6/(S6+S7)</f>
        <v>111.23978284367904</v>
      </c>
      <c r="V6" s="255">
        <f t="shared" si="3"/>
        <v>1379.429782843679</v>
      </c>
      <c r="W6" s="255">
        <f t="shared" si="4"/>
        <v>7.2985702795961851</v>
      </c>
    </row>
    <row r="7" spans="1:25" ht="15.75" customHeight="1">
      <c r="A7" s="142" t="s">
        <v>1483</v>
      </c>
      <c r="B7" s="142" t="str">
        <f t="shared" si="0"/>
        <v>C18046</v>
      </c>
      <c r="C7" s="806" t="str">
        <f t="shared" si="1"/>
        <v>2024-02-29</v>
      </c>
      <c r="D7" s="771">
        <v>45351</v>
      </c>
      <c r="E7" s="143" t="s">
        <v>1484</v>
      </c>
      <c r="F7" s="143" t="s">
        <v>1485</v>
      </c>
      <c r="G7" s="364" t="s">
        <v>1501</v>
      </c>
      <c r="H7" s="771">
        <v>45348</v>
      </c>
      <c r="I7" s="346" t="s">
        <v>1486</v>
      </c>
      <c r="J7" s="346" t="s">
        <v>1492</v>
      </c>
      <c r="K7" s="464" t="s">
        <v>1494</v>
      </c>
      <c r="L7" s="148"/>
      <c r="M7" s="143"/>
      <c r="N7" s="130" t="s">
        <v>1495</v>
      </c>
      <c r="O7" s="130" t="s">
        <v>1511</v>
      </c>
      <c r="P7" s="413">
        <v>810</v>
      </c>
      <c r="Q7" s="130" t="s">
        <v>866</v>
      </c>
      <c r="R7" s="135">
        <v>25.88</v>
      </c>
      <c r="S7" s="253">
        <f t="shared" si="2"/>
        <v>20962.8</v>
      </c>
      <c r="T7" s="185"/>
      <c r="U7" s="559">
        <f>S7*T6/(S6+S7)</f>
        <v>1838.7602171563212</v>
      </c>
      <c r="V7" s="255">
        <f t="shared" si="3"/>
        <v>22801.560217156322</v>
      </c>
      <c r="W7" s="255">
        <f t="shared" si="4"/>
        <v>28.150074342168299</v>
      </c>
    </row>
    <row r="8" spans="1:25" ht="15" customHeight="1">
      <c r="A8" s="142" t="s">
        <v>1483</v>
      </c>
      <c r="B8" s="142" t="str">
        <f t="shared" si="0"/>
        <v>C18046</v>
      </c>
      <c r="C8" s="806" t="str">
        <f t="shared" si="1"/>
        <v>2024-02-29</v>
      </c>
      <c r="D8" s="771">
        <v>45351</v>
      </c>
      <c r="E8" s="143" t="s">
        <v>1484</v>
      </c>
      <c r="F8" s="143" t="s">
        <v>1485</v>
      </c>
      <c r="G8" s="364" t="s">
        <v>1502</v>
      </c>
      <c r="H8" s="771">
        <v>45348</v>
      </c>
      <c r="I8" s="346" t="s">
        <v>1486</v>
      </c>
      <c r="J8" s="346" t="s">
        <v>1492</v>
      </c>
      <c r="K8" s="464" t="s">
        <v>1503</v>
      </c>
      <c r="L8" s="148"/>
      <c r="M8" s="143"/>
      <c r="N8" s="130" t="s">
        <v>1495</v>
      </c>
      <c r="O8" s="130" t="s">
        <v>1511</v>
      </c>
      <c r="P8" s="413">
        <v>810</v>
      </c>
      <c r="Q8" s="130" t="s">
        <v>866</v>
      </c>
      <c r="R8" s="135">
        <v>25.88</v>
      </c>
      <c r="S8" s="253">
        <f t="shared" si="2"/>
        <v>20962.8</v>
      </c>
      <c r="T8" s="559">
        <v>1950</v>
      </c>
      <c r="U8" s="559">
        <f t="shared" si="5"/>
        <v>1950</v>
      </c>
      <c r="V8" s="255">
        <f t="shared" si="3"/>
        <v>22912.799999999999</v>
      </c>
      <c r="W8" s="255">
        <f t="shared" si="4"/>
        <v>28.287407407407407</v>
      </c>
    </row>
    <row r="9" spans="1:25" ht="15" customHeight="1" thickBot="1">
      <c r="A9" s="140" t="s">
        <v>1483</v>
      </c>
      <c r="B9" s="140" t="str">
        <f t="shared" si="0"/>
        <v>C18046</v>
      </c>
      <c r="C9" s="807" t="str">
        <f t="shared" si="1"/>
        <v>2024-02-29</v>
      </c>
      <c r="D9" s="771">
        <v>45351</v>
      </c>
      <c r="E9" s="141" t="s">
        <v>1484</v>
      </c>
      <c r="F9" s="141" t="s">
        <v>1485</v>
      </c>
      <c r="G9" s="365" t="s">
        <v>1507</v>
      </c>
      <c r="H9" s="772">
        <v>45349</v>
      </c>
      <c r="I9" s="347" t="s">
        <v>1505</v>
      </c>
      <c r="J9" s="347" t="s">
        <v>1506</v>
      </c>
      <c r="K9" s="465" t="s">
        <v>1504</v>
      </c>
      <c r="L9" s="147"/>
      <c r="M9" s="141"/>
      <c r="N9" s="132" t="s">
        <v>1508</v>
      </c>
      <c r="O9" s="132" t="s">
        <v>1510</v>
      </c>
      <c r="P9" s="414">
        <v>1890</v>
      </c>
      <c r="Q9" s="132" t="s">
        <v>866</v>
      </c>
      <c r="R9" s="136">
        <v>10.41</v>
      </c>
      <c r="S9" s="254">
        <f t="shared" si="2"/>
        <v>19674.900000000001</v>
      </c>
      <c r="T9" s="561">
        <v>1950</v>
      </c>
      <c r="U9" s="561">
        <f t="shared" si="5"/>
        <v>1950</v>
      </c>
      <c r="V9" s="256">
        <f t="shared" si="3"/>
        <v>21624.9</v>
      </c>
      <c r="W9" s="256">
        <f t="shared" si="4"/>
        <v>11.441746031746032</v>
      </c>
    </row>
    <row r="10" spans="1:25" ht="15" customHeight="1">
      <c r="A10" s="408" t="s">
        <v>1512</v>
      </c>
      <c r="B10" s="408" t="str">
        <f t="shared" si="0"/>
        <v>C4699</v>
      </c>
      <c r="C10" s="808" t="str">
        <f t="shared" si="1"/>
        <v>2024-03-06</v>
      </c>
      <c r="D10" s="773">
        <v>45357</v>
      </c>
      <c r="E10" s="138" t="s">
        <v>1484</v>
      </c>
      <c r="F10" s="138" t="s">
        <v>1485</v>
      </c>
      <c r="G10" s="97" t="s">
        <v>1514</v>
      </c>
      <c r="H10" s="773">
        <v>45348</v>
      </c>
      <c r="I10" s="409" t="s">
        <v>1486</v>
      </c>
      <c r="J10" s="409" t="s">
        <v>1492</v>
      </c>
      <c r="K10" s="466" t="s">
        <v>1513</v>
      </c>
      <c r="L10" s="410"/>
      <c r="M10" s="138"/>
      <c r="N10" s="130" t="s">
        <v>1488</v>
      </c>
      <c r="O10" s="133" t="s">
        <v>1509</v>
      </c>
      <c r="P10" s="415">
        <v>945</v>
      </c>
      <c r="Q10" s="133" t="s">
        <v>866</v>
      </c>
      <c r="R10" s="134">
        <v>6.71</v>
      </c>
      <c r="S10" s="252">
        <f t="shared" si="2"/>
        <v>6340.95</v>
      </c>
      <c r="T10" s="560">
        <v>1950</v>
      </c>
      <c r="U10" s="560">
        <f>S10*$T$10/SUM($S$10:$S$13)</f>
        <v>608.64205734790846</v>
      </c>
      <c r="V10" s="257">
        <f t="shared" si="3"/>
        <v>6949.5920573479079</v>
      </c>
      <c r="W10" s="257">
        <f t="shared" si="4"/>
        <v>7.3540656691512254</v>
      </c>
    </row>
    <row r="11" spans="1:25" ht="15" customHeight="1">
      <c r="A11" s="142" t="s">
        <v>1512</v>
      </c>
      <c r="B11" s="142" t="str">
        <f t="shared" si="0"/>
        <v>C4699</v>
      </c>
      <c r="C11" s="806" t="str">
        <f t="shared" si="1"/>
        <v>2024-03-06</v>
      </c>
      <c r="D11" s="771">
        <v>45357</v>
      </c>
      <c r="E11" s="143" t="s">
        <v>1484</v>
      </c>
      <c r="F11" s="143" t="s">
        <v>1485</v>
      </c>
      <c r="G11" s="364" t="s">
        <v>1514</v>
      </c>
      <c r="H11" s="771">
        <v>45348</v>
      </c>
      <c r="I11" s="346" t="s">
        <v>1486</v>
      </c>
      <c r="J11" s="346" t="s">
        <v>1492</v>
      </c>
      <c r="K11" s="467" t="s">
        <v>1513</v>
      </c>
      <c r="L11" s="148"/>
      <c r="M11" s="143"/>
      <c r="N11" s="130" t="s">
        <v>1508</v>
      </c>
      <c r="O11" s="130" t="s">
        <v>1510</v>
      </c>
      <c r="P11" s="413">
        <v>499.5</v>
      </c>
      <c r="Q11" s="130" t="s">
        <v>866</v>
      </c>
      <c r="R11" s="135">
        <v>10.47</v>
      </c>
      <c r="S11" s="253">
        <f t="shared" si="2"/>
        <v>5229.7650000000003</v>
      </c>
      <c r="T11" s="559"/>
      <c r="U11" s="559">
        <f t="shared" ref="U11:U13" si="9">S11*$T$10/SUM($S$10:$S$13)</f>
        <v>501.98391866298971</v>
      </c>
      <c r="V11" s="255">
        <f t="shared" si="3"/>
        <v>5731.74891866299</v>
      </c>
      <c r="W11" s="255">
        <f t="shared" si="4"/>
        <v>11.474972810136116</v>
      </c>
    </row>
    <row r="12" spans="1:25" ht="15" customHeight="1">
      <c r="A12" s="142" t="s">
        <v>1512</v>
      </c>
      <c r="B12" s="142" t="str">
        <f t="shared" si="0"/>
        <v>C4699</v>
      </c>
      <c r="C12" s="806" t="str">
        <f t="shared" si="1"/>
        <v>2024-03-06</v>
      </c>
      <c r="D12" s="771">
        <v>45357</v>
      </c>
      <c r="E12" s="143" t="s">
        <v>1484</v>
      </c>
      <c r="F12" s="143" t="s">
        <v>1485</v>
      </c>
      <c r="G12" s="364" t="s">
        <v>1514</v>
      </c>
      <c r="H12" s="771">
        <v>45348</v>
      </c>
      <c r="I12" s="346" t="s">
        <v>1486</v>
      </c>
      <c r="J12" s="346" t="s">
        <v>1492</v>
      </c>
      <c r="K12" s="467" t="s">
        <v>1513</v>
      </c>
      <c r="L12" s="148"/>
      <c r="M12" s="143"/>
      <c r="N12" s="130" t="s">
        <v>1523</v>
      </c>
      <c r="O12" s="130" t="s">
        <v>1537</v>
      </c>
      <c r="P12" s="413">
        <v>108</v>
      </c>
      <c r="Q12" s="130" t="s">
        <v>866</v>
      </c>
      <c r="R12" s="135">
        <v>16.27</v>
      </c>
      <c r="S12" s="253">
        <f t="shared" si="2"/>
        <v>1757.1599999999999</v>
      </c>
      <c r="T12" s="559"/>
      <c r="U12" s="559">
        <f t="shared" si="9"/>
        <v>168.66265740771505</v>
      </c>
      <c r="V12" s="255">
        <f t="shared" si="3"/>
        <v>1925.8226574077148</v>
      </c>
      <c r="W12" s="255">
        <f t="shared" si="4"/>
        <v>17.831691272293657</v>
      </c>
    </row>
    <row r="13" spans="1:25" ht="15" customHeight="1">
      <c r="A13" s="142" t="s">
        <v>1512</v>
      </c>
      <c r="B13" s="142" t="str">
        <f t="shared" si="0"/>
        <v>C4699</v>
      </c>
      <c r="C13" s="806" t="str">
        <f t="shared" si="1"/>
        <v>2024-03-06</v>
      </c>
      <c r="D13" s="771">
        <v>45357</v>
      </c>
      <c r="E13" s="143" t="s">
        <v>1484</v>
      </c>
      <c r="F13" s="143" t="s">
        <v>1485</v>
      </c>
      <c r="G13" s="364" t="s">
        <v>1514</v>
      </c>
      <c r="H13" s="771">
        <v>45348</v>
      </c>
      <c r="I13" s="346" t="s">
        <v>1486</v>
      </c>
      <c r="J13" s="346" t="s">
        <v>1492</v>
      </c>
      <c r="K13" s="467" t="s">
        <v>1513</v>
      </c>
      <c r="L13" s="148"/>
      <c r="M13" s="143"/>
      <c r="N13" s="130" t="s">
        <v>1495</v>
      </c>
      <c r="O13" s="130" t="s">
        <v>1511</v>
      </c>
      <c r="P13" s="413">
        <v>270</v>
      </c>
      <c r="Q13" s="130" t="s">
        <v>866</v>
      </c>
      <c r="R13" s="135">
        <v>25.88</v>
      </c>
      <c r="S13" s="253">
        <f t="shared" si="2"/>
        <v>6987.5999999999995</v>
      </c>
      <c r="T13" s="559"/>
      <c r="U13" s="559">
        <f t="shared" si="9"/>
        <v>670.71136658138676</v>
      </c>
      <c r="V13" s="255">
        <f t="shared" si="3"/>
        <v>7658.3113665813862</v>
      </c>
      <c r="W13" s="255">
        <f t="shared" si="4"/>
        <v>28.364116172523651</v>
      </c>
    </row>
    <row r="14" spans="1:25" ht="15" customHeight="1">
      <c r="A14" s="142" t="s">
        <v>1512</v>
      </c>
      <c r="B14" s="142" t="str">
        <f t="shared" si="0"/>
        <v>C4699</v>
      </c>
      <c r="C14" s="806" t="str">
        <f t="shared" si="1"/>
        <v>2024-03-06</v>
      </c>
      <c r="D14" s="771">
        <v>45357</v>
      </c>
      <c r="E14" s="143" t="s">
        <v>1484</v>
      </c>
      <c r="F14" s="143" t="s">
        <v>1485</v>
      </c>
      <c r="G14" s="364" t="s">
        <v>1515</v>
      </c>
      <c r="H14" s="771">
        <v>45350</v>
      </c>
      <c r="I14" s="346" t="s">
        <v>1505</v>
      </c>
      <c r="J14" s="346" t="s">
        <v>1506</v>
      </c>
      <c r="K14" s="464" t="s">
        <v>1516</v>
      </c>
      <c r="L14" s="148"/>
      <c r="M14" s="143"/>
      <c r="N14" s="130" t="s">
        <v>1508</v>
      </c>
      <c r="O14" s="130" t="s">
        <v>1510</v>
      </c>
      <c r="P14" s="413">
        <v>1242</v>
      </c>
      <c r="Q14" s="130" t="s">
        <v>866</v>
      </c>
      <c r="R14" s="135">
        <v>10.41</v>
      </c>
      <c r="S14" s="253">
        <f t="shared" si="2"/>
        <v>12929.22</v>
      </c>
      <c r="T14" s="559">
        <v>1750</v>
      </c>
      <c r="U14" s="559">
        <f>S14*$T$14/SUM($S$14:$S$15)</f>
        <v>988.7964601769911</v>
      </c>
      <c r="V14" s="255">
        <f t="shared" si="3"/>
        <v>13918.01646017699</v>
      </c>
      <c r="W14" s="255">
        <f t="shared" si="4"/>
        <v>11.206132415601441</v>
      </c>
    </row>
    <row r="15" spans="1:25" ht="15" customHeight="1">
      <c r="A15" s="142" t="s">
        <v>1512</v>
      </c>
      <c r="B15" s="142" t="str">
        <f t="shared" si="0"/>
        <v>C4699</v>
      </c>
      <c r="C15" s="806" t="str">
        <f t="shared" si="1"/>
        <v>2024-03-06</v>
      </c>
      <c r="D15" s="771">
        <v>45357</v>
      </c>
      <c r="E15" s="143" t="s">
        <v>1484</v>
      </c>
      <c r="F15" s="143" t="s">
        <v>1485</v>
      </c>
      <c r="G15" s="364" t="s">
        <v>1515</v>
      </c>
      <c r="H15" s="771">
        <v>45350</v>
      </c>
      <c r="I15" s="346" t="s">
        <v>1505</v>
      </c>
      <c r="J15" s="289" t="s">
        <v>1506</v>
      </c>
      <c r="K15" s="464" t="s">
        <v>1516</v>
      </c>
      <c r="L15" s="173"/>
      <c r="M15" s="143"/>
      <c r="N15" s="130" t="s">
        <v>1524</v>
      </c>
      <c r="O15" s="8" t="s">
        <v>1538</v>
      </c>
      <c r="P15" s="413">
        <v>648</v>
      </c>
      <c r="Q15" s="9" t="s">
        <v>866</v>
      </c>
      <c r="R15" s="135">
        <v>15.36</v>
      </c>
      <c r="S15" s="251">
        <f t="shared" si="2"/>
        <v>9953.2799999999988</v>
      </c>
      <c r="T15" s="559"/>
      <c r="U15" s="559">
        <f>S15*$T$14/SUM($S$14:$S$15)</f>
        <v>761.20353982300867</v>
      </c>
      <c r="V15" s="255">
        <f t="shared" si="3"/>
        <v>10714.483539823008</v>
      </c>
      <c r="W15" s="255">
        <f t="shared" si="4"/>
        <v>16.534696820714519</v>
      </c>
    </row>
    <row r="16" spans="1:25" ht="15" customHeight="1">
      <c r="A16" s="142" t="s">
        <v>1512</v>
      </c>
      <c r="B16" s="142" t="str">
        <f t="shared" si="0"/>
        <v>C4699</v>
      </c>
      <c r="C16" s="806" t="str">
        <f t="shared" si="1"/>
        <v>2024-03-06</v>
      </c>
      <c r="D16" s="771">
        <v>45357</v>
      </c>
      <c r="E16" s="143" t="s">
        <v>1484</v>
      </c>
      <c r="F16" s="143" t="s">
        <v>1485</v>
      </c>
      <c r="G16" s="364" t="s">
        <v>1517</v>
      </c>
      <c r="H16" s="771">
        <v>45350</v>
      </c>
      <c r="I16" s="346" t="s">
        <v>1505</v>
      </c>
      <c r="J16" s="289" t="s">
        <v>1506</v>
      </c>
      <c r="K16" s="464" t="s">
        <v>1518</v>
      </c>
      <c r="L16" s="173"/>
      <c r="M16" s="143"/>
      <c r="N16" s="130" t="s">
        <v>1508</v>
      </c>
      <c r="O16" s="8" t="s">
        <v>1510</v>
      </c>
      <c r="P16" s="413">
        <v>1242</v>
      </c>
      <c r="Q16" s="9" t="s">
        <v>866</v>
      </c>
      <c r="R16" s="135">
        <v>10.41</v>
      </c>
      <c r="S16" s="251">
        <f t="shared" si="2"/>
        <v>12929.22</v>
      </c>
      <c r="T16" s="559">
        <v>1950</v>
      </c>
      <c r="U16" s="559">
        <f>S16*$T$16/SUM($S$16:$S$17)</f>
        <v>1101.8017699115044</v>
      </c>
      <c r="V16" s="255">
        <f t="shared" si="3"/>
        <v>14031.021769911504</v>
      </c>
      <c r="W16" s="255">
        <f t="shared" si="4"/>
        <v>11.297118977384464</v>
      </c>
    </row>
    <row r="17" spans="1:23" ht="15" customHeight="1">
      <c r="A17" s="142" t="s">
        <v>1512</v>
      </c>
      <c r="B17" s="142" t="str">
        <f t="shared" si="0"/>
        <v>C4699</v>
      </c>
      <c r="C17" s="806" t="str">
        <f t="shared" si="1"/>
        <v>2024-03-06</v>
      </c>
      <c r="D17" s="771">
        <v>45357</v>
      </c>
      <c r="E17" s="143" t="s">
        <v>1484</v>
      </c>
      <c r="F17" s="143" t="s">
        <v>1485</v>
      </c>
      <c r="G17" s="364" t="s">
        <v>1517</v>
      </c>
      <c r="H17" s="771">
        <v>45350</v>
      </c>
      <c r="I17" s="346" t="s">
        <v>1505</v>
      </c>
      <c r="J17" s="289" t="s">
        <v>1506</v>
      </c>
      <c r="K17" s="464" t="s">
        <v>1518</v>
      </c>
      <c r="L17" s="173"/>
      <c r="M17" s="143"/>
      <c r="N17" s="130" t="s">
        <v>1524</v>
      </c>
      <c r="O17" s="8" t="s">
        <v>1538</v>
      </c>
      <c r="P17" s="413">
        <v>648</v>
      </c>
      <c r="Q17" s="9" t="s">
        <v>866</v>
      </c>
      <c r="R17" s="135">
        <v>15.36</v>
      </c>
      <c r="S17" s="251">
        <f t="shared" si="2"/>
        <v>9953.2799999999988</v>
      </c>
      <c r="T17" s="559"/>
      <c r="U17" s="559">
        <f>S17*$T$16/SUM($S$16:$S$17)</f>
        <v>848.19823008849539</v>
      </c>
      <c r="V17" s="255">
        <f t="shared" si="3"/>
        <v>10801.478230088494</v>
      </c>
      <c r="W17" s="255">
        <f t="shared" si="4"/>
        <v>16.668947885939033</v>
      </c>
    </row>
    <row r="18" spans="1:23" ht="15" customHeight="1">
      <c r="A18" s="142" t="s">
        <v>1512</v>
      </c>
      <c r="B18" s="142" t="str">
        <f t="shared" si="0"/>
        <v>C4699</v>
      </c>
      <c r="C18" s="806" t="str">
        <f t="shared" si="1"/>
        <v>2024-03-06</v>
      </c>
      <c r="D18" s="771">
        <v>45357</v>
      </c>
      <c r="E18" s="143" t="s">
        <v>1484</v>
      </c>
      <c r="F18" s="143" t="s">
        <v>1485</v>
      </c>
      <c r="G18" s="364" t="s">
        <v>1519</v>
      </c>
      <c r="H18" s="771">
        <v>45351</v>
      </c>
      <c r="I18" s="346" t="s">
        <v>1505</v>
      </c>
      <c r="J18" s="289" t="s">
        <v>1506</v>
      </c>
      <c r="K18" s="464" t="s">
        <v>1520</v>
      </c>
      <c r="L18" s="173"/>
      <c r="M18" s="143"/>
      <c r="N18" s="130" t="s">
        <v>1508</v>
      </c>
      <c r="O18" s="8" t="s">
        <v>1510</v>
      </c>
      <c r="P18" s="413">
        <v>1350</v>
      </c>
      <c r="Q18" s="9" t="s">
        <v>866</v>
      </c>
      <c r="R18" s="135">
        <v>10.41</v>
      </c>
      <c r="S18" s="251">
        <f t="shared" si="2"/>
        <v>14053.5</v>
      </c>
      <c r="T18" s="559">
        <v>1750</v>
      </c>
      <c r="U18" s="559">
        <f>S18*$T$18/SUM($S$18:$S$19)</f>
        <v>1100.4893077201884</v>
      </c>
      <c r="V18" s="255">
        <f t="shared" si="3"/>
        <v>15153.989307720189</v>
      </c>
      <c r="W18" s="255">
        <f t="shared" si="4"/>
        <v>11.225177264977917</v>
      </c>
    </row>
    <row r="19" spans="1:23" ht="15.75" customHeight="1">
      <c r="A19" s="142" t="s">
        <v>1512</v>
      </c>
      <c r="B19" s="142" t="str">
        <f t="shared" si="0"/>
        <v>C4699</v>
      </c>
      <c r="C19" s="806" t="str">
        <f t="shared" si="1"/>
        <v>2024-03-06</v>
      </c>
      <c r="D19" s="771">
        <v>45357</v>
      </c>
      <c r="E19" s="143" t="s">
        <v>1484</v>
      </c>
      <c r="F19" s="143" t="s">
        <v>1485</v>
      </c>
      <c r="G19" s="364" t="s">
        <v>1519</v>
      </c>
      <c r="H19" s="771">
        <v>45351</v>
      </c>
      <c r="I19" s="346" t="s">
        <v>1505</v>
      </c>
      <c r="J19" s="289" t="s">
        <v>1506</v>
      </c>
      <c r="K19" s="464" t="s">
        <v>1520</v>
      </c>
      <c r="L19" s="145"/>
      <c r="M19" s="143"/>
      <c r="N19" s="130" t="s">
        <v>1524</v>
      </c>
      <c r="O19" s="8" t="s">
        <v>1538</v>
      </c>
      <c r="P19" s="413">
        <v>540</v>
      </c>
      <c r="Q19" s="130" t="s">
        <v>866</v>
      </c>
      <c r="R19" s="135">
        <v>15.36</v>
      </c>
      <c r="S19" s="253">
        <f t="shared" si="2"/>
        <v>8294.4</v>
      </c>
      <c r="T19" s="559"/>
      <c r="U19" s="559">
        <f>S19*$T$18/SUM($S$18:$S$19)</f>
        <v>649.51069227981145</v>
      </c>
      <c r="V19" s="255">
        <f t="shared" si="3"/>
        <v>8943.910692279811</v>
      </c>
      <c r="W19" s="255">
        <f t="shared" si="4"/>
        <v>16.562797578295946</v>
      </c>
    </row>
    <row r="20" spans="1:23" ht="15" customHeight="1">
      <c r="A20" s="142" t="s">
        <v>1512</v>
      </c>
      <c r="B20" s="142" t="str">
        <f t="shared" si="0"/>
        <v>C4699</v>
      </c>
      <c r="C20" s="806" t="str">
        <f t="shared" si="1"/>
        <v>2024-03-06</v>
      </c>
      <c r="D20" s="771">
        <v>45357</v>
      </c>
      <c r="E20" s="143" t="s">
        <v>1484</v>
      </c>
      <c r="F20" s="143" t="s">
        <v>1485</v>
      </c>
      <c r="G20" s="364" t="s">
        <v>1522</v>
      </c>
      <c r="H20" s="771">
        <v>45351</v>
      </c>
      <c r="I20" s="346" t="s">
        <v>1505</v>
      </c>
      <c r="J20" s="289" t="s">
        <v>1506</v>
      </c>
      <c r="K20" s="464" t="s">
        <v>1521</v>
      </c>
      <c r="L20" s="145"/>
      <c r="M20" s="143"/>
      <c r="N20" s="130" t="s">
        <v>1508</v>
      </c>
      <c r="O20" s="8" t="s">
        <v>1510</v>
      </c>
      <c r="P20" s="413">
        <v>1134</v>
      </c>
      <c r="Q20" s="130" t="s">
        <v>866</v>
      </c>
      <c r="R20" s="135">
        <v>10.41</v>
      </c>
      <c r="S20" s="253">
        <f t="shared" si="2"/>
        <v>11804.94</v>
      </c>
      <c r="T20" s="559">
        <v>1950</v>
      </c>
      <c r="U20" s="559">
        <f>S20*$T$20/SUM($S$20:$S$21)</f>
        <v>982.48288736776601</v>
      </c>
      <c r="V20" s="255">
        <f t="shared" si="3"/>
        <v>12787.422887367766</v>
      </c>
      <c r="W20" s="255">
        <f t="shared" si="4"/>
        <v>11.276387025897501</v>
      </c>
    </row>
    <row r="21" spans="1:23" ht="15" customHeight="1" thickBot="1">
      <c r="A21" s="140" t="s">
        <v>1512</v>
      </c>
      <c r="B21" s="140" t="str">
        <f t="shared" si="0"/>
        <v>C4699</v>
      </c>
      <c r="C21" s="807" t="str">
        <f t="shared" si="1"/>
        <v>2024-03-06</v>
      </c>
      <c r="D21" s="772">
        <v>45357</v>
      </c>
      <c r="E21" s="141" t="s">
        <v>1484</v>
      </c>
      <c r="F21" s="141" t="s">
        <v>1485</v>
      </c>
      <c r="G21" s="365" t="s">
        <v>1522</v>
      </c>
      <c r="H21" s="772">
        <v>45351</v>
      </c>
      <c r="I21" s="347" t="s">
        <v>1505</v>
      </c>
      <c r="J21" s="411" t="s">
        <v>1506</v>
      </c>
      <c r="K21" s="465" t="s">
        <v>1521</v>
      </c>
      <c r="L21" s="146"/>
      <c r="M21" s="141"/>
      <c r="N21" s="132" t="s">
        <v>1525</v>
      </c>
      <c r="O21" s="92" t="s">
        <v>1555</v>
      </c>
      <c r="P21" s="414">
        <v>486</v>
      </c>
      <c r="Q21" s="132" t="s">
        <v>866</v>
      </c>
      <c r="R21" s="136">
        <v>23.92</v>
      </c>
      <c r="S21" s="254">
        <f t="shared" si="2"/>
        <v>11625.12</v>
      </c>
      <c r="T21" s="186"/>
      <c r="U21" s="561">
        <f>S21*$T$20/SUM($S$20:$S$21)</f>
        <v>967.51711263223388</v>
      </c>
      <c r="V21" s="256">
        <f t="shared" si="3"/>
        <v>12592.637112632234</v>
      </c>
      <c r="W21" s="256">
        <f t="shared" si="4"/>
        <v>25.910775951918176</v>
      </c>
    </row>
    <row r="22" spans="1:23" ht="15" customHeight="1">
      <c r="A22" s="109" t="s">
        <v>1526</v>
      </c>
      <c r="B22" s="109" t="str">
        <f t="shared" si="0"/>
        <v>C20313</v>
      </c>
      <c r="C22" s="798" t="str">
        <f t="shared" si="1"/>
        <v>2024-03-06</v>
      </c>
      <c r="D22" s="793">
        <v>45357</v>
      </c>
      <c r="E22" s="138" t="s">
        <v>1484</v>
      </c>
      <c r="F22" s="138" t="s">
        <v>1485</v>
      </c>
      <c r="G22" s="412" t="s">
        <v>1527</v>
      </c>
      <c r="H22" s="774">
        <v>45351</v>
      </c>
      <c r="I22" s="409" t="s">
        <v>1505</v>
      </c>
      <c r="J22" s="409" t="s">
        <v>1506</v>
      </c>
      <c r="K22" s="468" t="s">
        <v>1528</v>
      </c>
      <c r="L22" s="144"/>
      <c r="M22" s="138"/>
      <c r="N22" s="133" t="s">
        <v>1523</v>
      </c>
      <c r="O22" s="11" t="s">
        <v>1537</v>
      </c>
      <c r="P22" s="415">
        <v>472.5</v>
      </c>
      <c r="Q22" s="133" t="s">
        <v>866</v>
      </c>
      <c r="R22" s="134">
        <v>16.18</v>
      </c>
      <c r="S22" s="252">
        <f t="shared" si="2"/>
        <v>7645.05</v>
      </c>
      <c r="T22" s="559">
        <v>1950</v>
      </c>
      <c r="U22" s="560">
        <f>S22*$T$22/SUM($S$22:$S$23)</f>
        <v>586.79260322014977</v>
      </c>
      <c r="V22" s="257">
        <f t="shared" si="3"/>
        <v>8231.8426032201496</v>
      </c>
      <c r="W22" s="257">
        <f t="shared" si="4"/>
        <v>17.421889107344231</v>
      </c>
    </row>
    <row r="23" spans="1:23" ht="15" customHeight="1">
      <c r="A23" s="115" t="s">
        <v>1526</v>
      </c>
      <c r="B23" s="115" t="str">
        <f t="shared" si="0"/>
        <v>C20313</v>
      </c>
      <c r="C23" s="799" t="str">
        <f t="shared" si="1"/>
        <v>2024-03-06</v>
      </c>
      <c r="D23" s="793">
        <v>45357</v>
      </c>
      <c r="E23" s="143" t="s">
        <v>1484</v>
      </c>
      <c r="F23" s="143" t="s">
        <v>1485</v>
      </c>
      <c r="G23" s="364" t="s">
        <v>1527</v>
      </c>
      <c r="H23" s="771">
        <v>45351</v>
      </c>
      <c r="I23" s="346" t="s">
        <v>1505</v>
      </c>
      <c r="J23" s="289" t="s">
        <v>1506</v>
      </c>
      <c r="K23" s="464" t="s">
        <v>1528</v>
      </c>
      <c r="L23" s="145"/>
      <c r="M23" s="143"/>
      <c r="N23" s="130" t="s">
        <v>1525</v>
      </c>
      <c r="O23" s="8" t="s">
        <v>1555</v>
      </c>
      <c r="P23" s="413">
        <v>742.5</v>
      </c>
      <c r="Q23" s="130" t="s">
        <v>866</v>
      </c>
      <c r="R23" s="135">
        <v>23.92</v>
      </c>
      <c r="S23" s="253">
        <f t="shared" si="2"/>
        <v>17760.600000000002</v>
      </c>
      <c r="T23" s="559"/>
      <c r="U23" s="559">
        <f>S23*$T$22/SUM($S$22:$S$23)</f>
        <v>1363.2073967798503</v>
      </c>
      <c r="V23" s="255">
        <f t="shared" si="3"/>
        <v>19123.807396779852</v>
      </c>
      <c r="W23" s="255">
        <f t="shared" si="4"/>
        <v>25.755969557952664</v>
      </c>
    </row>
    <row r="24" spans="1:23" ht="15" customHeight="1">
      <c r="A24" s="115" t="s">
        <v>1526</v>
      </c>
      <c r="B24" s="115" t="str">
        <f t="shared" si="0"/>
        <v>C20313</v>
      </c>
      <c r="C24" s="799" t="str">
        <f t="shared" si="1"/>
        <v>2024-03-06</v>
      </c>
      <c r="D24" s="793">
        <v>45357</v>
      </c>
      <c r="E24" s="143" t="s">
        <v>1484</v>
      </c>
      <c r="F24" s="143" t="s">
        <v>1485</v>
      </c>
      <c r="G24" s="364" t="s">
        <v>1530</v>
      </c>
      <c r="H24" s="771">
        <v>45351</v>
      </c>
      <c r="I24" s="346" t="s">
        <v>1505</v>
      </c>
      <c r="J24" s="289" t="s">
        <v>1506</v>
      </c>
      <c r="K24" s="464" t="s">
        <v>1529</v>
      </c>
      <c r="L24" s="145"/>
      <c r="M24" s="143"/>
      <c r="N24" s="130" t="s">
        <v>1523</v>
      </c>
      <c r="O24" s="8" t="s">
        <v>1537</v>
      </c>
      <c r="P24" s="413">
        <v>472.5</v>
      </c>
      <c r="Q24" s="130" t="s">
        <v>866</v>
      </c>
      <c r="R24" s="135">
        <v>16.18</v>
      </c>
      <c r="S24" s="253">
        <f t="shared" si="2"/>
        <v>7645.05</v>
      </c>
      <c r="T24" s="559">
        <v>1950</v>
      </c>
      <c r="U24" s="559">
        <f>S24*$T$24/SUM($S$24:$S$25)</f>
        <v>586.79260322014977</v>
      </c>
      <c r="V24" s="255">
        <f t="shared" si="3"/>
        <v>8231.8426032201496</v>
      </c>
      <c r="W24" s="255">
        <f t="shared" si="4"/>
        <v>17.421889107344231</v>
      </c>
    </row>
    <row r="25" spans="1:23" ht="15" customHeight="1" thickBot="1">
      <c r="A25" s="110" t="s">
        <v>1526</v>
      </c>
      <c r="B25" s="110" t="str">
        <f t="shared" si="0"/>
        <v>C20313</v>
      </c>
      <c r="C25" s="800" t="str">
        <f t="shared" si="1"/>
        <v>2024-03-06</v>
      </c>
      <c r="D25" s="794">
        <v>45357</v>
      </c>
      <c r="E25" s="141" t="s">
        <v>1484</v>
      </c>
      <c r="F25" s="141" t="s">
        <v>1485</v>
      </c>
      <c r="G25" s="365" t="s">
        <v>1530</v>
      </c>
      <c r="H25" s="771">
        <v>45351</v>
      </c>
      <c r="I25" s="347" t="s">
        <v>1505</v>
      </c>
      <c r="J25" s="411" t="s">
        <v>1506</v>
      </c>
      <c r="K25" s="465" t="s">
        <v>1529</v>
      </c>
      <c r="L25" s="146"/>
      <c r="M25" s="141"/>
      <c r="N25" s="132" t="s">
        <v>1525</v>
      </c>
      <c r="O25" s="92" t="s">
        <v>1555</v>
      </c>
      <c r="P25" s="414">
        <v>742.5</v>
      </c>
      <c r="Q25" s="132" t="s">
        <v>866</v>
      </c>
      <c r="R25" s="136">
        <v>23.92</v>
      </c>
      <c r="S25" s="254">
        <f t="shared" si="2"/>
        <v>17760.600000000002</v>
      </c>
      <c r="T25" s="186"/>
      <c r="U25" s="559">
        <f>S25*$T$24/SUM($S$24:$S$25)</f>
        <v>1363.2073967798503</v>
      </c>
      <c r="V25" s="256">
        <f t="shared" si="3"/>
        <v>19123.807396779852</v>
      </c>
      <c r="W25" s="256">
        <f t="shared" si="4"/>
        <v>25.755969557952664</v>
      </c>
    </row>
    <row r="26" spans="1:23" ht="15" customHeight="1">
      <c r="A26" s="109" t="s">
        <v>1532</v>
      </c>
      <c r="B26" s="109" t="str">
        <f t="shared" si="0"/>
        <v>C20519</v>
      </c>
      <c r="C26" s="798" t="str">
        <f t="shared" si="1"/>
        <v>2024-03-07</v>
      </c>
      <c r="D26" s="817">
        <v>45358</v>
      </c>
      <c r="E26" s="138" t="s">
        <v>1484</v>
      </c>
      <c r="F26" s="138" t="s">
        <v>1485</v>
      </c>
      <c r="G26" s="213" t="s">
        <v>1533</v>
      </c>
      <c r="H26" s="775">
        <v>45355</v>
      </c>
      <c r="I26" s="419" t="s">
        <v>1486</v>
      </c>
      <c r="J26" s="419" t="s">
        <v>1492</v>
      </c>
      <c r="K26" s="469" t="s">
        <v>1531</v>
      </c>
      <c r="L26" s="144"/>
      <c r="M26" s="138"/>
      <c r="N26" s="130" t="s">
        <v>1534</v>
      </c>
      <c r="O26" s="11" t="s">
        <v>1556</v>
      </c>
      <c r="P26" s="416">
        <v>5000</v>
      </c>
      <c r="Q26" s="133" t="s">
        <v>866</v>
      </c>
      <c r="R26" s="134">
        <v>0.2</v>
      </c>
      <c r="S26" s="252">
        <f t="shared" si="2"/>
        <v>1000</v>
      </c>
      <c r="T26" s="559">
        <v>1900</v>
      </c>
      <c r="U26" s="259">
        <f>S26*$T$26/SUM($S$26:$S$28)</f>
        <v>287.61731759006966</v>
      </c>
      <c r="V26" s="257">
        <f t="shared" si="3"/>
        <v>1287.6173175900697</v>
      </c>
      <c r="W26" s="257">
        <f t="shared" si="4"/>
        <v>0.25752346351801392</v>
      </c>
    </row>
    <row r="27" spans="1:23" ht="15" customHeight="1">
      <c r="A27" s="115" t="s">
        <v>1532</v>
      </c>
      <c r="B27" s="115" t="str">
        <f t="shared" si="0"/>
        <v>C20519</v>
      </c>
      <c r="C27" s="799" t="str">
        <f t="shared" si="1"/>
        <v>2024-03-07</v>
      </c>
      <c r="D27" s="793">
        <v>45358</v>
      </c>
      <c r="E27" s="143" t="s">
        <v>1484</v>
      </c>
      <c r="F27" s="143" t="s">
        <v>1485</v>
      </c>
      <c r="G27" s="367" t="s">
        <v>1533</v>
      </c>
      <c r="H27" s="776">
        <v>45355</v>
      </c>
      <c r="I27" s="193" t="s">
        <v>1486</v>
      </c>
      <c r="J27" s="193" t="s">
        <v>1492</v>
      </c>
      <c r="K27" s="470" t="s">
        <v>1531</v>
      </c>
      <c r="L27" s="145"/>
      <c r="M27" s="143"/>
      <c r="N27" s="130" t="s">
        <v>1535</v>
      </c>
      <c r="O27" s="130" t="s">
        <v>1557</v>
      </c>
      <c r="P27" s="417">
        <v>2600</v>
      </c>
      <c r="Q27" s="130" t="s">
        <v>866</v>
      </c>
      <c r="R27" s="135">
        <v>1.06</v>
      </c>
      <c r="S27" s="253">
        <f t="shared" si="2"/>
        <v>2756</v>
      </c>
      <c r="T27" s="185"/>
      <c r="U27" s="260">
        <f t="shared" ref="U27:U28" si="10">S27*$T$26/SUM($S$26:$S$28)</f>
        <v>792.67332727823191</v>
      </c>
      <c r="V27" s="255">
        <f t="shared" si="3"/>
        <v>3548.6733272782321</v>
      </c>
      <c r="W27" s="255">
        <f t="shared" si="4"/>
        <v>1.364874356645474</v>
      </c>
    </row>
    <row r="28" spans="1:23" ht="15" customHeight="1" thickBot="1">
      <c r="A28" s="137" t="s">
        <v>1532</v>
      </c>
      <c r="B28" s="137" t="str">
        <f t="shared" si="0"/>
        <v>C20519</v>
      </c>
      <c r="C28" s="805" t="str">
        <f t="shared" si="1"/>
        <v>2024-03-07</v>
      </c>
      <c r="D28" s="794">
        <v>45358</v>
      </c>
      <c r="E28" s="424" t="s">
        <v>1484</v>
      </c>
      <c r="F28" s="424" t="s">
        <v>1485</v>
      </c>
      <c r="G28" s="368" t="s">
        <v>1533</v>
      </c>
      <c r="H28" s="777">
        <v>45355</v>
      </c>
      <c r="I28" s="425" t="s">
        <v>1486</v>
      </c>
      <c r="J28" s="425" t="s">
        <v>1492</v>
      </c>
      <c r="K28" s="471" t="s">
        <v>1531</v>
      </c>
      <c r="L28" s="426"/>
      <c r="M28" s="424"/>
      <c r="N28" s="427" t="s">
        <v>1536</v>
      </c>
      <c r="O28" s="427" t="s">
        <v>1564</v>
      </c>
      <c r="P28" s="428">
        <v>1900</v>
      </c>
      <c r="Q28" s="427" t="s">
        <v>866</v>
      </c>
      <c r="R28" s="429">
        <v>1.5</v>
      </c>
      <c r="S28" s="430">
        <f t="shared" si="2"/>
        <v>2850</v>
      </c>
      <c r="T28" s="186"/>
      <c r="U28" s="431">
        <f t="shared" si="10"/>
        <v>819.70935513169843</v>
      </c>
      <c r="V28" s="258">
        <f t="shared" si="3"/>
        <v>3669.7093551316984</v>
      </c>
      <c r="W28" s="258">
        <f t="shared" si="4"/>
        <v>1.9314259763851045</v>
      </c>
    </row>
    <row r="29" spans="1:23" ht="15" customHeight="1">
      <c r="A29" s="109" t="s">
        <v>1539</v>
      </c>
      <c r="B29" s="109" t="str">
        <f t="shared" si="0"/>
        <v>C21443</v>
      </c>
      <c r="C29" s="798" t="str">
        <f t="shared" si="1"/>
        <v>2024-03-11</v>
      </c>
      <c r="D29" s="817">
        <v>45362</v>
      </c>
      <c r="E29" s="138" t="s">
        <v>1484</v>
      </c>
      <c r="F29" s="138" t="s">
        <v>1485</v>
      </c>
      <c r="G29" s="432" t="s">
        <v>1541</v>
      </c>
      <c r="H29" s="778">
        <v>45355</v>
      </c>
      <c r="I29" s="419" t="s">
        <v>1486</v>
      </c>
      <c r="J29" s="419" t="s">
        <v>1492</v>
      </c>
      <c r="K29" s="469" t="s">
        <v>1540</v>
      </c>
      <c r="L29" s="144"/>
      <c r="M29" s="138"/>
      <c r="N29" s="421" t="s">
        <v>1534</v>
      </c>
      <c r="O29" s="133" t="s">
        <v>1556</v>
      </c>
      <c r="P29" s="416">
        <v>6200</v>
      </c>
      <c r="Q29" s="133" t="s">
        <v>866</v>
      </c>
      <c r="R29" s="134">
        <v>0.2</v>
      </c>
      <c r="S29" s="252">
        <f t="shared" si="2"/>
        <v>1240</v>
      </c>
      <c r="T29" s="560">
        <v>1900</v>
      </c>
      <c r="U29" s="259">
        <f>S29*$T$29/SUM($S$29:$S$31)</f>
        <v>398.30938292476753</v>
      </c>
      <c r="V29" s="257">
        <f t="shared" si="3"/>
        <v>1638.3093829247675</v>
      </c>
      <c r="W29" s="257">
        <f t="shared" si="4"/>
        <v>0.2642434488588335</v>
      </c>
    </row>
    <row r="30" spans="1:23" ht="15" customHeight="1">
      <c r="A30" s="115" t="s">
        <v>1539</v>
      </c>
      <c r="B30" s="115" t="str">
        <f t="shared" si="0"/>
        <v>C21443</v>
      </c>
      <c r="C30" s="799" t="str">
        <f t="shared" si="1"/>
        <v>2024-03-11</v>
      </c>
      <c r="D30" s="793">
        <v>45362</v>
      </c>
      <c r="E30" s="143" t="s">
        <v>1484</v>
      </c>
      <c r="F30" s="143" t="s">
        <v>1485</v>
      </c>
      <c r="G30" s="433" t="s">
        <v>1541</v>
      </c>
      <c r="H30" s="779">
        <v>45355</v>
      </c>
      <c r="I30" s="193" t="s">
        <v>1486</v>
      </c>
      <c r="J30" s="193" t="s">
        <v>1492</v>
      </c>
      <c r="K30" s="470" t="s">
        <v>1540</v>
      </c>
      <c r="L30" s="145"/>
      <c r="M30" s="143"/>
      <c r="N30" s="422" t="s">
        <v>1536</v>
      </c>
      <c r="O30" s="130" t="s">
        <v>1564</v>
      </c>
      <c r="P30" s="417">
        <v>2400</v>
      </c>
      <c r="Q30" s="130" t="s">
        <v>866</v>
      </c>
      <c r="R30" s="135">
        <v>1.5</v>
      </c>
      <c r="S30" s="253">
        <f t="shared" si="2"/>
        <v>3600</v>
      </c>
      <c r="T30" s="185"/>
      <c r="U30" s="260">
        <f t="shared" ref="U30:U31" si="11">S30*$T$29/SUM($S$29:$S$31)</f>
        <v>1156.3820794590026</v>
      </c>
      <c r="V30" s="255">
        <f t="shared" si="3"/>
        <v>4756.3820794590029</v>
      </c>
      <c r="W30" s="255">
        <f t="shared" si="4"/>
        <v>1.9818258664412511</v>
      </c>
    </row>
    <row r="31" spans="1:23" ht="15.75" customHeight="1" thickBot="1">
      <c r="A31" s="110" t="s">
        <v>1539</v>
      </c>
      <c r="B31" s="110" t="str">
        <f t="shared" si="0"/>
        <v>C21443</v>
      </c>
      <c r="C31" s="800" t="str">
        <f t="shared" si="1"/>
        <v>2024-03-11</v>
      </c>
      <c r="D31" s="794">
        <v>45362</v>
      </c>
      <c r="E31" s="141" t="s">
        <v>1484</v>
      </c>
      <c r="F31" s="141" t="s">
        <v>1485</v>
      </c>
      <c r="G31" s="434" t="s">
        <v>1541</v>
      </c>
      <c r="H31" s="780">
        <v>45355</v>
      </c>
      <c r="I31" s="420" t="s">
        <v>1486</v>
      </c>
      <c r="J31" s="420" t="s">
        <v>1492</v>
      </c>
      <c r="K31" s="472" t="s">
        <v>1540</v>
      </c>
      <c r="L31" s="146"/>
      <c r="M31" s="141"/>
      <c r="N31" s="423" t="s">
        <v>1542</v>
      </c>
      <c r="O31" s="132" t="s">
        <v>1565</v>
      </c>
      <c r="P31" s="418">
        <v>500</v>
      </c>
      <c r="Q31" s="132" t="s">
        <v>866</v>
      </c>
      <c r="R31" s="136">
        <v>2.15</v>
      </c>
      <c r="S31" s="254">
        <f t="shared" si="2"/>
        <v>1075</v>
      </c>
      <c r="T31" s="186"/>
      <c r="U31" s="261">
        <f t="shared" si="11"/>
        <v>345.3085376162299</v>
      </c>
      <c r="V31" s="256">
        <f t="shared" si="3"/>
        <v>1420.3085376162298</v>
      </c>
      <c r="W31" s="256">
        <f t="shared" si="4"/>
        <v>2.8406170752324598</v>
      </c>
    </row>
    <row r="32" spans="1:23" ht="15" customHeight="1">
      <c r="A32" s="109" t="s">
        <v>1543</v>
      </c>
      <c r="B32" s="109" t="str">
        <f t="shared" si="0"/>
        <v>C22121</v>
      </c>
      <c r="C32" s="798" t="str">
        <f t="shared" si="1"/>
        <v>2024-03-12</v>
      </c>
      <c r="D32" s="817">
        <v>45363</v>
      </c>
      <c r="E32" s="138" t="s">
        <v>1484</v>
      </c>
      <c r="F32" s="138" t="s">
        <v>1485</v>
      </c>
      <c r="G32" s="213" t="s">
        <v>1544</v>
      </c>
      <c r="H32" s="781">
        <v>45357</v>
      </c>
      <c r="I32" s="409" t="s">
        <v>1505</v>
      </c>
      <c r="J32" s="435" t="s">
        <v>1506</v>
      </c>
      <c r="K32" s="473" t="s">
        <v>1545</v>
      </c>
      <c r="L32" s="168"/>
      <c r="M32" s="111"/>
      <c r="N32" s="421" t="s">
        <v>1549</v>
      </c>
      <c r="O32" s="11" t="s">
        <v>1558</v>
      </c>
      <c r="P32" s="416">
        <v>3500</v>
      </c>
      <c r="Q32" s="11" t="s">
        <v>866</v>
      </c>
      <c r="R32" s="134">
        <v>0.25</v>
      </c>
      <c r="S32" s="257">
        <f t="shared" si="2"/>
        <v>875</v>
      </c>
      <c r="T32" s="559">
        <v>1900</v>
      </c>
      <c r="U32" s="259">
        <f>S32*$T$32/SUM($S$32:$S$34)</f>
        <v>145.17114914425429</v>
      </c>
      <c r="V32" s="257">
        <f t="shared" si="3"/>
        <v>1020.1711491442543</v>
      </c>
      <c r="W32" s="257">
        <f t="shared" si="4"/>
        <v>0.29147747118407263</v>
      </c>
    </row>
    <row r="33" spans="1:23" ht="15" customHeight="1">
      <c r="A33" s="115" t="s">
        <v>1543</v>
      </c>
      <c r="B33" s="115" t="str">
        <f t="shared" si="0"/>
        <v>C22121</v>
      </c>
      <c r="C33" s="799" t="str">
        <f t="shared" si="1"/>
        <v>2024-03-12</v>
      </c>
      <c r="D33" s="793">
        <v>45363</v>
      </c>
      <c r="E33" s="143" t="s">
        <v>1484</v>
      </c>
      <c r="F33" s="143" t="s">
        <v>1485</v>
      </c>
      <c r="G33" s="367" t="s">
        <v>1544</v>
      </c>
      <c r="H33" s="782">
        <v>45357</v>
      </c>
      <c r="I33" s="346" t="s">
        <v>1505</v>
      </c>
      <c r="J33" s="289" t="s">
        <v>1506</v>
      </c>
      <c r="K33" s="474" t="s">
        <v>1545</v>
      </c>
      <c r="L33" s="169"/>
      <c r="M33" s="113"/>
      <c r="N33" s="422" t="s">
        <v>1550</v>
      </c>
      <c r="O33" s="8" t="s">
        <v>1559</v>
      </c>
      <c r="P33" s="417">
        <v>2600</v>
      </c>
      <c r="Q33" s="8" t="s">
        <v>866</v>
      </c>
      <c r="R33" s="135">
        <v>1.54</v>
      </c>
      <c r="S33" s="255">
        <f t="shared" si="2"/>
        <v>4004</v>
      </c>
      <c r="T33" s="219"/>
      <c r="U33" s="260">
        <f t="shared" ref="U33:U34" si="12">S33*$T$32/SUM($S$32:$S$34)</f>
        <v>664.30317848410755</v>
      </c>
      <c r="V33" s="255">
        <f t="shared" si="3"/>
        <v>4668.3031784841078</v>
      </c>
      <c r="W33" s="255">
        <f t="shared" si="4"/>
        <v>1.7955012224938875</v>
      </c>
    </row>
    <row r="34" spans="1:23" ht="15.75" customHeight="1" thickBot="1">
      <c r="A34" s="110" t="s">
        <v>1543</v>
      </c>
      <c r="B34" s="110" t="str">
        <f t="shared" si="0"/>
        <v>C22121</v>
      </c>
      <c r="C34" s="800" t="str">
        <f t="shared" si="1"/>
        <v>2024-03-12</v>
      </c>
      <c r="D34" s="794">
        <v>45363</v>
      </c>
      <c r="E34" s="141" t="s">
        <v>1484</v>
      </c>
      <c r="F34" s="141" t="s">
        <v>1485</v>
      </c>
      <c r="G34" s="214" t="s">
        <v>1544</v>
      </c>
      <c r="H34" s="783">
        <v>45357</v>
      </c>
      <c r="I34" s="347" t="s">
        <v>1505</v>
      </c>
      <c r="J34" s="411" t="s">
        <v>1506</v>
      </c>
      <c r="K34" s="475" t="s">
        <v>1545</v>
      </c>
      <c r="L34" s="176"/>
      <c r="M34" s="112"/>
      <c r="N34" s="423" t="s">
        <v>1551</v>
      </c>
      <c r="O34" s="92" t="s">
        <v>1560</v>
      </c>
      <c r="P34" s="418">
        <v>2100</v>
      </c>
      <c r="Q34" s="92" t="s">
        <v>866</v>
      </c>
      <c r="R34" s="136">
        <v>3.13</v>
      </c>
      <c r="S34" s="256">
        <f t="shared" si="2"/>
        <v>6573</v>
      </c>
      <c r="T34" s="187"/>
      <c r="U34" s="261">
        <f t="shared" si="12"/>
        <v>1090.5256723716382</v>
      </c>
      <c r="V34" s="256">
        <f t="shared" si="3"/>
        <v>7663.5256723716384</v>
      </c>
      <c r="W34" s="256">
        <f t="shared" si="4"/>
        <v>3.6492979392245899</v>
      </c>
    </row>
    <row r="35" spans="1:23" ht="15" customHeight="1">
      <c r="A35" s="109" t="s">
        <v>1546</v>
      </c>
      <c r="B35" s="109" t="str">
        <f t="shared" si="0"/>
        <v>C22140</v>
      </c>
      <c r="C35" s="798" t="str">
        <f t="shared" si="1"/>
        <v>2024-03-12</v>
      </c>
      <c r="D35" s="817">
        <v>45363</v>
      </c>
      <c r="E35" s="138" t="s">
        <v>1484</v>
      </c>
      <c r="F35" s="138" t="s">
        <v>1485</v>
      </c>
      <c r="G35" s="213" t="s">
        <v>1547</v>
      </c>
      <c r="H35" s="781">
        <v>45358</v>
      </c>
      <c r="I35" s="409" t="s">
        <v>1505</v>
      </c>
      <c r="J35" s="435" t="s">
        <v>1506</v>
      </c>
      <c r="K35" s="473" t="s">
        <v>1503</v>
      </c>
      <c r="L35" s="168"/>
      <c r="M35" s="111"/>
      <c r="N35" s="421" t="s">
        <v>1552</v>
      </c>
      <c r="O35" s="11" t="s">
        <v>1561</v>
      </c>
      <c r="P35" s="416">
        <v>3000</v>
      </c>
      <c r="Q35" s="11" t="s">
        <v>866</v>
      </c>
      <c r="R35" s="134">
        <v>0.4</v>
      </c>
      <c r="S35" s="257">
        <f t="shared" si="2"/>
        <v>1200</v>
      </c>
      <c r="T35" s="559">
        <v>1900</v>
      </c>
      <c r="U35" s="259">
        <f>S35*$T$35/SUM($S$35:$S$38)</f>
        <v>185.1400730816078</v>
      </c>
      <c r="V35" s="257">
        <f t="shared" si="3"/>
        <v>1385.1400730816079</v>
      </c>
      <c r="W35" s="257">
        <f t="shared" ref="W35:W66" si="13">V35/P35</f>
        <v>0.46171335769386929</v>
      </c>
    </row>
    <row r="36" spans="1:23" ht="15" customHeight="1">
      <c r="A36" s="115" t="s">
        <v>1546</v>
      </c>
      <c r="B36" s="115" t="str">
        <f t="shared" si="0"/>
        <v>C22140</v>
      </c>
      <c r="C36" s="799" t="str">
        <f t="shared" si="1"/>
        <v>2024-03-12</v>
      </c>
      <c r="D36" s="793">
        <v>45363</v>
      </c>
      <c r="E36" s="143" t="s">
        <v>1484</v>
      </c>
      <c r="F36" s="143" t="s">
        <v>1485</v>
      </c>
      <c r="G36" s="367" t="s">
        <v>1547</v>
      </c>
      <c r="H36" s="782">
        <v>45358</v>
      </c>
      <c r="I36" s="346" t="s">
        <v>1505</v>
      </c>
      <c r="J36" s="289" t="s">
        <v>1506</v>
      </c>
      <c r="K36" s="474" t="s">
        <v>1503</v>
      </c>
      <c r="L36" s="169"/>
      <c r="M36" s="113"/>
      <c r="N36" s="422" t="s">
        <v>1550</v>
      </c>
      <c r="O36" s="8" t="s">
        <v>1559</v>
      </c>
      <c r="P36" s="417">
        <v>1500</v>
      </c>
      <c r="Q36" s="8" t="s">
        <v>866</v>
      </c>
      <c r="R36" s="135">
        <v>1.54</v>
      </c>
      <c r="S36" s="255">
        <f t="shared" si="2"/>
        <v>2310</v>
      </c>
      <c r="T36" s="219"/>
      <c r="U36" s="260">
        <f t="shared" ref="U36:U38" si="14">S36*$T$35/SUM($S$35:$S$38)</f>
        <v>356.39464068209503</v>
      </c>
      <c r="V36" s="255">
        <f t="shared" si="3"/>
        <v>2666.3946406820951</v>
      </c>
      <c r="W36" s="255">
        <f t="shared" si="13"/>
        <v>1.7775964271213966</v>
      </c>
    </row>
    <row r="37" spans="1:23" ht="15" customHeight="1">
      <c r="A37" s="115" t="s">
        <v>1546</v>
      </c>
      <c r="B37" s="115" t="str">
        <f t="shared" si="0"/>
        <v>C22140</v>
      </c>
      <c r="C37" s="799" t="str">
        <f t="shared" si="1"/>
        <v>2024-03-12</v>
      </c>
      <c r="D37" s="793">
        <v>45363</v>
      </c>
      <c r="E37" s="143" t="s">
        <v>1484</v>
      </c>
      <c r="F37" s="143" t="s">
        <v>1485</v>
      </c>
      <c r="G37" s="367" t="s">
        <v>1547</v>
      </c>
      <c r="H37" s="782">
        <v>45358</v>
      </c>
      <c r="I37" s="346" t="s">
        <v>1505</v>
      </c>
      <c r="J37" s="289" t="s">
        <v>1506</v>
      </c>
      <c r="K37" s="474" t="s">
        <v>1503</v>
      </c>
      <c r="L37" s="169"/>
      <c r="M37" s="113"/>
      <c r="N37" s="422" t="s">
        <v>1553</v>
      </c>
      <c r="O37" s="8" t="s">
        <v>1562</v>
      </c>
      <c r="P37" s="417">
        <v>1200</v>
      </c>
      <c r="Q37" s="8" t="s">
        <v>866</v>
      </c>
      <c r="R37" s="135">
        <v>1.86</v>
      </c>
      <c r="S37" s="255">
        <f t="shared" si="2"/>
        <v>2232</v>
      </c>
      <c r="T37" s="175"/>
      <c r="U37" s="260">
        <f t="shared" si="14"/>
        <v>344.36053593179048</v>
      </c>
      <c r="V37" s="255">
        <f t="shared" si="3"/>
        <v>2576.3605359317903</v>
      </c>
      <c r="W37" s="255">
        <f t="shared" si="13"/>
        <v>2.1469671132764918</v>
      </c>
    </row>
    <row r="38" spans="1:23" ht="15" customHeight="1">
      <c r="A38" s="115" t="s">
        <v>1546</v>
      </c>
      <c r="B38" s="115" t="str">
        <f t="shared" si="0"/>
        <v>C22140</v>
      </c>
      <c r="C38" s="799" t="str">
        <f t="shared" si="1"/>
        <v>2024-03-12</v>
      </c>
      <c r="D38" s="793">
        <v>45363</v>
      </c>
      <c r="E38" s="143" t="s">
        <v>1484</v>
      </c>
      <c r="F38" s="143" t="s">
        <v>1485</v>
      </c>
      <c r="G38" s="367" t="s">
        <v>1547</v>
      </c>
      <c r="H38" s="782">
        <v>45358</v>
      </c>
      <c r="I38" s="346" t="s">
        <v>1505</v>
      </c>
      <c r="J38" s="289" t="s">
        <v>1506</v>
      </c>
      <c r="K38" s="474" t="s">
        <v>1503</v>
      </c>
      <c r="L38" s="169"/>
      <c r="M38" s="113"/>
      <c r="N38" s="422" t="s">
        <v>1551</v>
      </c>
      <c r="O38" s="8" t="s">
        <v>1560</v>
      </c>
      <c r="P38" s="417">
        <v>2100</v>
      </c>
      <c r="Q38" s="8" t="s">
        <v>866</v>
      </c>
      <c r="R38" s="135">
        <v>3.13</v>
      </c>
      <c r="S38" s="255">
        <f t="shared" si="2"/>
        <v>6573</v>
      </c>
      <c r="T38" s="175"/>
      <c r="U38" s="260">
        <f t="shared" si="14"/>
        <v>1014.1047503045068</v>
      </c>
      <c r="V38" s="255">
        <f t="shared" si="3"/>
        <v>7587.1047503045065</v>
      </c>
      <c r="W38" s="255">
        <f t="shared" si="13"/>
        <v>3.6129070239545271</v>
      </c>
    </row>
    <row r="39" spans="1:23" ht="15" customHeight="1">
      <c r="A39" s="115" t="s">
        <v>1546</v>
      </c>
      <c r="B39" s="115" t="str">
        <f t="shared" si="0"/>
        <v>C22140</v>
      </c>
      <c r="C39" s="799" t="str">
        <f t="shared" si="1"/>
        <v>2024-03-12</v>
      </c>
      <c r="D39" s="793">
        <v>45363</v>
      </c>
      <c r="E39" s="143" t="s">
        <v>1484</v>
      </c>
      <c r="F39" s="143" t="s">
        <v>1485</v>
      </c>
      <c r="G39" s="367" t="s">
        <v>1548</v>
      </c>
      <c r="H39" s="782">
        <v>45358</v>
      </c>
      <c r="I39" s="346" t="s">
        <v>1505</v>
      </c>
      <c r="J39" s="289" t="s">
        <v>1506</v>
      </c>
      <c r="K39" s="474" t="s">
        <v>1494</v>
      </c>
      <c r="L39" s="169"/>
      <c r="M39" s="113"/>
      <c r="N39" s="422" t="s">
        <v>1554</v>
      </c>
      <c r="O39" s="8" t="s">
        <v>1563</v>
      </c>
      <c r="P39" s="417">
        <v>1500</v>
      </c>
      <c r="Q39" s="8" t="s">
        <v>866</v>
      </c>
      <c r="R39" s="135">
        <v>0.63</v>
      </c>
      <c r="S39" s="255">
        <f t="shared" si="2"/>
        <v>945</v>
      </c>
      <c r="T39" s="559">
        <v>1900</v>
      </c>
      <c r="U39" s="260">
        <f>S39*$T$39/SUM($S$39:$S$41)</f>
        <v>155.83232077764276</v>
      </c>
      <c r="V39" s="255">
        <f t="shared" si="3"/>
        <v>1100.8323207776427</v>
      </c>
      <c r="W39" s="255">
        <f t="shared" si="13"/>
        <v>0.73388821385176184</v>
      </c>
    </row>
    <row r="40" spans="1:23" ht="15" customHeight="1">
      <c r="A40" s="115" t="s">
        <v>1546</v>
      </c>
      <c r="B40" s="115" t="str">
        <f t="shared" si="0"/>
        <v>C22140</v>
      </c>
      <c r="C40" s="799" t="str">
        <f t="shared" si="1"/>
        <v>2024-03-12</v>
      </c>
      <c r="D40" s="793">
        <v>45363</v>
      </c>
      <c r="E40" s="143" t="s">
        <v>1484</v>
      </c>
      <c r="F40" s="143" t="s">
        <v>1485</v>
      </c>
      <c r="G40" s="367" t="s">
        <v>1548</v>
      </c>
      <c r="H40" s="782">
        <v>45358</v>
      </c>
      <c r="I40" s="346" t="s">
        <v>1505</v>
      </c>
      <c r="J40" s="289" t="s">
        <v>1506</v>
      </c>
      <c r="K40" s="474" t="s">
        <v>1494</v>
      </c>
      <c r="L40" s="169"/>
      <c r="M40" s="113"/>
      <c r="N40" s="422" t="s">
        <v>1550</v>
      </c>
      <c r="O40" s="8" t="s">
        <v>1559</v>
      </c>
      <c r="P40" s="417">
        <v>2600</v>
      </c>
      <c r="Q40" s="8" t="s">
        <v>866</v>
      </c>
      <c r="R40" s="135">
        <v>1.54</v>
      </c>
      <c r="S40" s="255">
        <f t="shared" si="2"/>
        <v>4004</v>
      </c>
      <c r="T40" s="175"/>
      <c r="U40" s="260">
        <f t="shared" ref="U40:U41" si="15">S40*$T$39/SUM($S$39:$S$41)</f>
        <v>660.26731470230868</v>
      </c>
      <c r="V40" s="255">
        <f t="shared" si="3"/>
        <v>4664.2673147023088</v>
      </c>
      <c r="W40" s="255">
        <f t="shared" si="13"/>
        <v>1.7939489671931956</v>
      </c>
    </row>
    <row r="41" spans="1:23" ht="15" customHeight="1" thickBot="1">
      <c r="A41" s="110" t="s">
        <v>1546</v>
      </c>
      <c r="B41" s="110" t="str">
        <f t="shared" si="0"/>
        <v>C22140</v>
      </c>
      <c r="C41" s="800" t="str">
        <f t="shared" si="1"/>
        <v>2024-03-12</v>
      </c>
      <c r="D41" s="794">
        <v>45363</v>
      </c>
      <c r="E41" s="141" t="s">
        <v>1484</v>
      </c>
      <c r="F41" s="141" t="s">
        <v>1485</v>
      </c>
      <c r="G41" s="214" t="s">
        <v>1548</v>
      </c>
      <c r="H41" s="783">
        <v>45358</v>
      </c>
      <c r="I41" s="347" t="s">
        <v>1505</v>
      </c>
      <c r="J41" s="411" t="s">
        <v>1506</v>
      </c>
      <c r="K41" s="475" t="s">
        <v>1494</v>
      </c>
      <c r="L41" s="176"/>
      <c r="M41" s="112"/>
      <c r="N41" s="423" t="s">
        <v>1551</v>
      </c>
      <c r="O41" s="92" t="s">
        <v>1560</v>
      </c>
      <c r="P41" s="418">
        <v>2100</v>
      </c>
      <c r="Q41" s="92" t="s">
        <v>866</v>
      </c>
      <c r="R41" s="136">
        <v>3.13</v>
      </c>
      <c r="S41" s="256">
        <f t="shared" si="2"/>
        <v>6573</v>
      </c>
      <c r="T41" s="177"/>
      <c r="U41" s="261">
        <f t="shared" si="15"/>
        <v>1083.9003645200487</v>
      </c>
      <c r="V41" s="256">
        <f t="shared" si="3"/>
        <v>7656.9003645200482</v>
      </c>
      <c r="W41" s="256">
        <f t="shared" si="13"/>
        <v>3.6461430307238323</v>
      </c>
    </row>
    <row r="42" spans="1:23" ht="15.75" customHeight="1">
      <c r="A42" s="109" t="s">
        <v>1566</v>
      </c>
      <c r="B42" s="109" t="str">
        <f t="shared" si="0"/>
        <v>C22002</v>
      </c>
      <c r="C42" s="798" t="str">
        <f t="shared" si="1"/>
        <v>2024-03-12</v>
      </c>
      <c r="D42" s="817">
        <v>45363</v>
      </c>
      <c r="E42" s="138" t="s">
        <v>1484</v>
      </c>
      <c r="F42" s="138" t="s">
        <v>1485</v>
      </c>
      <c r="G42" s="213" t="s">
        <v>1567</v>
      </c>
      <c r="H42" s="781">
        <v>45359</v>
      </c>
      <c r="I42" s="409" t="s">
        <v>1668</v>
      </c>
      <c r="J42" s="435" t="s">
        <v>1569</v>
      </c>
      <c r="K42" s="473" t="s">
        <v>1568</v>
      </c>
      <c r="L42" s="168"/>
      <c r="M42" s="111"/>
      <c r="N42" s="438" t="s">
        <v>1542</v>
      </c>
      <c r="O42" s="11" t="s">
        <v>1565</v>
      </c>
      <c r="P42" s="440">
        <v>100</v>
      </c>
      <c r="Q42" s="11" t="s">
        <v>866</v>
      </c>
      <c r="R42" s="134">
        <v>2.15</v>
      </c>
      <c r="S42" s="257">
        <f t="shared" si="2"/>
        <v>215</v>
      </c>
      <c r="T42" s="559">
        <v>1900</v>
      </c>
      <c r="U42" s="259">
        <f>S42*$T$42/SUM($S$42:$S$43)</f>
        <v>64.697497624326886</v>
      </c>
      <c r="V42" s="257">
        <f t="shared" si="3"/>
        <v>279.6974976243269</v>
      </c>
      <c r="W42" s="257">
        <f t="shared" si="13"/>
        <v>2.796974976243269</v>
      </c>
    </row>
    <row r="43" spans="1:23" ht="15" customHeight="1">
      <c r="A43" s="115" t="s">
        <v>1566</v>
      </c>
      <c r="B43" s="115" t="str">
        <f t="shared" si="0"/>
        <v>C22002</v>
      </c>
      <c r="C43" s="799" t="str">
        <f t="shared" si="1"/>
        <v>2024-03-12</v>
      </c>
      <c r="D43" s="793">
        <v>45363</v>
      </c>
      <c r="E43" s="143" t="s">
        <v>1484</v>
      </c>
      <c r="F43" s="143" t="s">
        <v>1485</v>
      </c>
      <c r="G43" s="367" t="s">
        <v>1567</v>
      </c>
      <c r="H43" s="782">
        <v>45359</v>
      </c>
      <c r="I43" s="346" t="s">
        <v>1668</v>
      </c>
      <c r="J43" s="289" t="s">
        <v>1569</v>
      </c>
      <c r="K43" s="474" t="s">
        <v>1568</v>
      </c>
      <c r="L43" s="169"/>
      <c r="M43" s="113"/>
      <c r="N43" s="439" t="s">
        <v>1574</v>
      </c>
      <c r="O43" s="8" t="s">
        <v>1590</v>
      </c>
      <c r="P43" s="441">
        <v>1900</v>
      </c>
      <c r="Q43" s="8" t="s">
        <v>866</v>
      </c>
      <c r="R43" s="135">
        <v>3.21</v>
      </c>
      <c r="S43" s="255">
        <f>P43*R43</f>
        <v>6099</v>
      </c>
      <c r="T43" s="219"/>
      <c r="U43" s="260">
        <f>S43*$T$42/SUM($S$42:$S$43)</f>
        <v>1835.3025023756732</v>
      </c>
      <c r="V43" s="255">
        <f t="shared" si="3"/>
        <v>7934.3025023756727</v>
      </c>
      <c r="W43" s="255">
        <f t="shared" si="13"/>
        <v>4.17594868546088</v>
      </c>
    </row>
    <row r="44" spans="1:23" ht="15" customHeight="1">
      <c r="A44" s="115" t="s">
        <v>1566</v>
      </c>
      <c r="B44" s="115" t="str">
        <f t="shared" si="0"/>
        <v>C22002</v>
      </c>
      <c r="C44" s="799" t="str">
        <f t="shared" si="1"/>
        <v>2024-03-12</v>
      </c>
      <c r="D44" s="793">
        <v>45363</v>
      </c>
      <c r="E44" s="143" t="s">
        <v>1484</v>
      </c>
      <c r="F44" s="143" t="s">
        <v>1485</v>
      </c>
      <c r="G44" s="367" t="s">
        <v>1572</v>
      </c>
      <c r="H44" s="782">
        <v>45359</v>
      </c>
      <c r="I44" s="346" t="s">
        <v>1668</v>
      </c>
      <c r="J44" s="289" t="s">
        <v>1569</v>
      </c>
      <c r="K44" s="474" t="s">
        <v>1570</v>
      </c>
      <c r="L44" s="169"/>
      <c r="M44" s="113"/>
      <c r="N44" s="436" t="s">
        <v>1535</v>
      </c>
      <c r="O44" s="8" t="s">
        <v>1557</v>
      </c>
      <c r="P44" s="441">
        <v>1600</v>
      </c>
      <c r="Q44" s="8" t="s">
        <v>866</v>
      </c>
      <c r="R44" s="135">
        <v>1.06</v>
      </c>
      <c r="S44" s="255">
        <f>P44*R44</f>
        <v>1696</v>
      </c>
      <c r="T44" s="559">
        <v>1900</v>
      </c>
      <c r="U44" s="260">
        <f>S44*$T$44/SUM($S$44:$S$47)</f>
        <v>532.98048296394313</v>
      </c>
      <c r="V44" s="255">
        <f t="shared" si="3"/>
        <v>2228.9804829639434</v>
      </c>
      <c r="W44" s="255">
        <f t="shared" si="13"/>
        <v>1.3931128018524646</v>
      </c>
    </row>
    <row r="45" spans="1:23" ht="15" customHeight="1">
      <c r="A45" s="115" t="s">
        <v>1566</v>
      </c>
      <c r="B45" s="115" t="str">
        <f t="shared" si="0"/>
        <v>C22002</v>
      </c>
      <c r="C45" s="799" t="str">
        <f t="shared" si="1"/>
        <v>2024-03-12</v>
      </c>
      <c r="D45" s="793">
        <v>45363</v>
      </c>
      <c r="E45" s="143" t="s">
        <v>1484</v>
      </c>
      <c r="F45" s="143" t="s">
        <v>1485</v>
      </c>
      <c r="G45" s="367" t="s">
        <v>1572</v>
      </c>
      <c r="H45" s="782">
        <v>45359</v>
      </c>
      <c r="I45" s="346" t="s">
        <v>1668</v>
      </c>
      <c r="J45" s="289" t="s">
        <v>1569</v>
      </c>
      <c r="K45" s="474" t="s">
        <v>1570</v>
      </c>
      <c r="L45" s="169"/>
      <c r="M45" s="113"/>
      <c r="N45" s="436" t="s">
        <v>1536</v>
      </c>
      <c r="O45" s="8" t="s">
        <v>1564</v>
      </c>
      <c r="P45" s="441">
        <v>300</v>
      </c>
      <c r="Q45" s="8" t="s">
        <v>866</v>
      </c>
      <c r="R45" s="135">
        <v>1.5</v>
      </c>
      <c r="S45" s="255">
        <f>P45*R45</f>
        <v>450</v>
      </c>
      <c r="T45" s="219"/>
      <c r="U45" s="260">
        <f t="shared" ref="U45:U47" si="16">S45*$T$44/SUM($S$44:$S$47)</f>
        <v>141.41581210717831</v>
      </c>
      <c r="V45" s="255">
        <f t="shared" si="3"/>
        <v>591.41581210717834</v>
      </c>
      <c r="W45" s="255">
        <f t="shared" si="13"/>
        <v>1.9713860403572612</v>
      </c>
    </row>
    <row r="46" spans="1:23" ht="15.75" customHeight="1">
      <c r="A46" s="115" t="s">
        <v>1566</v>
      </c>
      <c r="B46" s="115" t="str">
        <f t="shared" si="0"/>
        <v>C22002</v>
      </c>
      <c r="C46" s="799" t="str">
        <f t="shared" si="1"/>
        <v>2024-03-12</v>
      </c>
      <c r="D46" s="793">
        <v>45363</v>
      </c>
      <c r="E46" s="143" t="s">
        <v>1484</v>
      </c>
      <c r="F46" s="143" t="s">
        <v>1485</v>
      </c>
      <c r="G46" s="367" t="s">
        <v>1572</v>
      </c>
      <c r="H46" s="782">
        <v>45359</v>
      </c>
      <c r="I46" s="346" t="s">
        <v>1668</v>
      </c>
      <c r="J46" s="289" t="s">
        <v>1569</v>
      </c>
      <c r="K46" s="474" t="s">
        <v>1570</v>
      </c>
      <c r="L46" s="169"/>
      <c r="M46" s="113"/>
      <c r="N46" s="436" t="s">
        <v>1575</v>
      </c>
      <c r="O46" s="8" t="s">
        <v>1591</v>
      </c>
      <c r="P46" s="441">
        <v>1500</v>
      </c>
      <c r="Q46" s="8" t="s">
        <v>866</v>
      </c>
      <c r="R46" s="135">
        <v>2.17</v>
      </c>
      <c r="S46" s="255">
        <f>P46*R46</f>
        <v>3255</v>
      </c>
      <c r="T46" s="219"/>
      <c r="U46" s="260">
        <f t="shared" si="16"/>
        <v>1022.9077075752564</v>
      </c>
      <c r="V46" s="255">
        <f t="shared" si="3"/>
        <v>4277.9077075752566</v>
      </c>
      <c r="W46" s="255">
        <f t="shared" si="13"/>
        <v>2.8519384717168377</v>
      </c>
    </row>
    <row r="47" spans="1:23" ht="15" customHeight="1">
      <c r="A47" s="115" t="s">
        <v>1566</v>
      </c>
      <c r="B47" s="115" t="str">
        <f t="shared" si="0"/>
        <v>C22002</v>
      </c>
      <c r="C47" s="799" t="str">
        <f t="shared" si="1"/>
        <v>2024-03-12</v>
      </c>
      <c r="D47" s="793">
        <v>45363</v>
      </c>
      <c r="E47" s="143" t="s">
        <v>1484</v>
      </c>
      <c r="F47" s="143" t="s">
        <v>1485</v>
      </c>
      <c r="G47" s="367" t="s">
        <v>1572</v>
      </c>
      <c r="H47" s="782">
        <v>45359</v>
      </c>
      <c r="I47" s="346" t="s">
        <v>1668</v>
      </c>
      <c r="J47" s="289" t="s">
        <v>1569</v>
      </c>
      <c r="K47" s="474" t="s">
        <v>1570</v>
      </c>
      <c r="L47" s="169"/>
      <c r="M47" s="113"/>
      <c r="N47" s="436" t="s">
        <v>1542</v>
      </c>
      <c r="O47" s="8" t="s">
        <v>1565</v>
      </c>
      <c r="P47" s="441">
        <v>300</v>
      </c>
      <c r="Q47" s="8" t="s">
        <v>866</v>
      </c>
      <c r="R47" s="135">
        <v>2.15</v>
      </c>
      <c r="S47" s="255">
        <f t="shared" ref="S47:S62" si="17">R47*P47</f>
        <v>645</v>
      </c>
      <c r="T47" s="219"/>
      <c r="U47" s="260">
        <f t="shared" si="16"/>
        <v>202.69599735362223</v>
      </c>
      <c r="V47" s="255">
        <f t="shared" si="3"/>
        <v>847.69599735362226</v>
      </c>
      <c r="W47" s="255">
        <f t="shared" si="13"/>
        <v>2.8256533245120741</v>
      </c>
    </row>
    <row r="48" spans="1:23" ht="15" customHeight="1">
      <c r="A48" s="115" t="s">
        <v>1566</v>
      </c>
      <c r="B48" s="115" t="str">
        <f t="shared" si="0"/>
        <v>C22002</v>
      </c>
      <c r="C48" s="799" t="str">
        <f t="shared" si="1"/>
        <v>2024-03-12</v>
      </c>
      <c r="D48" s="793">
        <v>45363</v>
      </c>
      <c r="E48" s="143" t="s">
        <v>1484</v>
      </c>
      <c r="F48" s="143" t="s">
        <v>1485</v>
      </c>
      <c r="G48" s="367" t="s">
        <v>1573</v>
      </c>
      <c r="H48" s="782">
        <v>45359</v>
      </c>
      <c r="I48" s="346" t="s">
        <v>1668</v>
      </c>
      <c r="J48" s="289" t="s">
        <v>1569</v>
      </c>
      <c r="K48" s="474" t="s">
        <v>1571</v>
      </c>
      <c r="L48" s="169"/>
      <c r="M48" s="113"/>
      <c r="N48" s="436" t="s">
        <v>1534</v>
      </c>
      <c r="O48" s="8" t="s">
        <v>1556</v>
      </c>
      <c r="P48" s="441">
        <v>1200</v>
      </c>
      <c r="Q48" s="8" t="s">
        <v>866</v>
      </c>
      <c r="R48" s="135">
        <v>0.2</v>
      </c>
      <c r="S48" s="255">
        <f t="shared" si="17"/>
        <v>240</v>
      </c>
      <c r="T48" s="559">
        <v>1900</v>
      </c>
      <c r="U48" s="260">
        <f>S48*$T$48/SUM($S$48:$S$50)</f>
        <v>94.566569888013277</v>
      </c>
      <c r="V48" s="255">
        <f t="shared" si="3"/>
        <v>334.5665698880133</v>
      </c>
      <c r="W48" s="255">
        <f t="shared" si="13"/>
        <v>0.27880547490667773</v>
      </c>
    </row>
    <row r="49" spans="1:23" ht="15" customHeight="1">
      <c r="A49" s="115" t="s">
        <v>1566</v>
      </c>
      <c r="B49" s="115" t="str">
        <f t="shared" si="0"/>
        <v>C22002</v>
      </c>
      <c r="C49" s="799" t="str">
        <f t="shared" si="1"/>
        <v>2024-03-12</v>
      </c>
      <c r="D49" s="793">
        <v>45363</v>
      </c>
      <c r="E49" s="143" t="s">
        <v>1484</v>
      </c>
      <c r="F49" s="143" t="s">
        <v>1485</v>
      </c>
      <c r="G49" s="367" t="s">
        <v>1573</v>
      </c>
      <c r="H49" s="782">
        <v>45359</v>
      </c>
      <c r="I49" s="346" t="s">
        <v>1668</v>
      </c>
      <c r="J49" s="289" t="s">
        <v>1569</v>
      </c>
      <c r="K49" s="474" t="s">
        <v>1571</v>
      </c>
      <c r="L49" s="169"/>
      <c r="M49" s="113"/>
      <c r="N49" s="436" t="s">
        <v>1576</v>
      </c>
      <c r="O49" s="8" t="s">
        <v>1592</v>
      </c>
      <c r="P49" s="441">
        <v>100</v>
      </c>
      <c r="Q49" s="8" t="s">
        <v>866</v>
      </c>
      <c r="R49" s="135">
        <v>0.67</v>
      </c>
      <c r="S49" s="255">
        <f t="shared" si="17"/>
        <v>67</v>
      </c>
      <c r="T49" s="219"/>
      <c r="U49" s="260">
        <f t="shared" ref="U49:U50" si="18">S49*$T$48/SUM($S$48:$S$50)</f>
        <v>26.399834093737038</v>
      </c>
      <c r="V49" s="255">
        <f t="shared" si="3"/>
        <v>93.399834093737041</v>
      </c>
      <c r="W49" s="255">
        <f t="shared" si="13"/>
        <v>0.93399834093737044</v>
      </c>
    </row>
    <row r="50" spans="1:23" ht="15" customHeight="1" thickBot="1">
      <c r="A50" s="137" t="s">
        <v>1566</v>
      </c>
      <c r="B50" s="137" t="str">
        <f t="shared" si="0"/>
        <v>C22002</v>
      </c>
      <c r="C50" s="805" t="str">
        <f t="shared" si="1"/>
        <v>2024-03-12</v>
      </c>
      <c r="D50" s="794">
        <v>45363</v>
      </c>
      <c r="E50" s="424" t="s">
        <v>1484</v>
      </c>
      <c r="F50" s="424" t="s">
        <v>1485</v>
      </c>
      <c r="G50" s="368" t="s">
        <v>1573</v>
      </c>
      <c r="H50" s="784">
        <v>45359</v>
      </c>
      <c r="I50" s="442" t="s">
        <v>1668</v>
      </c>
      <c r="J50" s="443" t="s">
        <v>1569</v>
      </c>
      <c r="K50" s="476" t="s">
        <v>1571</v>
      </c>
      <c r="L50" s="182"/>
      <c r="M50" s="116"/>
      <c r="N50" s="453" t="s">
        <v>1542</v>
      </c>
      <c r="O50" s="91" t="s">
        <v>1565</v>
      </c>
      <c r="P50" s="444">
        <v>2100</v>
      </c>
      <c r="Q50" s="91" t="s">
        <v>866</v>
      </c>
      <c r="R50" s="136">
        <v>2.15</v>
      </c>
      <c r="S50" s="258">
        <f t="shared" si="17"/>
        <v>4515</v>
      </c>
      <c r="T50" s="187"/>
      <c r="U50" s="431">
        <f t="shared" si="18"/>
        <v>1779.0335960182497</v>
      </c>
      <c r="V50" s="258">
        <f t="shared" si="3"/>
        <v>6294.0335960182492</v>
      </c>
      <c r="W50" s="258">
        <f t="shared" si="13"/>
        <v>2.9971588552467852</v>
      </c>
    </row>
    <row r="51" spans="1:23" ht="15" customHeight="1">
      <c r="A51" s="109" t="s">
        <v>1577</v>
      </c>
      <c r="B51" s="109" t="str">
        <f t="shared" si="0"/>
        <v>C22219</v>
      </c>
      <c r="C51" s="798" t="str">
        <f t="shared" si="1"/>
        <v>2024-03-13</v>
      </c>
      <c r="D51" s="817">
        <v>45364</v>
      </c>
      <c r="E51" s="138" t="s">
        <v>1484</v>
      </c>
      <c r="F51" s="138" t="s">
        <v>1485</v>
      </c>
      <c r="G51" s="213" t="s">
        <v>1578</v>
      </c>
      <c r="H51" s="781">
        <v>45362</v>
      </c>
      <c r="I51" s="409" t="s">
        <v>1505</v>
      </c>
      <c r="J51" s="419" t="s">
        <v>1506</v>
      </c>
      <c r="K51" s="473" t="s">
        <v>1579</v>
      </c>
      <c r="L51" s="168"/>
      <c r="M51" s="111"/>
      <c r="N51" s="438" t="s">
        <v>1552</v>
      </c>
      <c r="O51" s="11" t="s">
        <v>1561</v>
      </c>
      <c r="P51" s="440">
        <v>3000</v>
      </c>
      <c r="Q51" s="11" t="s">
        <v>866</v>
      </c>
      <c r="R51" s="134">
        <v>0.4</v>
      </c>
      <c r="S51" s="257">
        <f t="shared" si="17"/>
        <v>1200</v>
      </c>
      <c r="T51" s="560">
        <v>1900</v>
      </c>
      <c r="U51" s="259">
        <f>S51*$T$51/SUM($S$51:$S$54)</f>
        <v>270.20621000237026</v>
      </c>
      <c r="V51" s="257">
        <f t="shared" si="3"/>
        <v>1470.2062100023702</v>
      </c>
      <c r="W51" s="257">
        <f t="shared" si="13"/>
        <v>0.49006873666745671</v>
      </c>
    </row>
    <row r="52" spans="1:23" ht="15" customHeight="1">
      <c r="A52" s="115" t="s">
        <v>1577</v>
      </c>
      <c r="B52" s="115" t="str">
        <f t="shared" si="0"/>
        <v>C22219</v>
      </c>
      <c r="C52" s="799" t="str">
        <f t="shared" si="1"/>
        <v>2024-03-13</v>
      </c>
      <c r="D52" s="793">
        <v>45364</v>
      </c>
      <c r="E52" s="143" t="s">
        <v>1484</v>
      </c>
      <c r="F52" s="143" t="s">
        <v>1485</v>
      </c>
      <c r="G52" s="367" t="s">
        <v>1578</v>
      </c>
      <c r="H52" s="782">
        <v>45362</v>
      </c>
      <c r="I52" s="346" t="s">
        <v>1505</v>
      </c>
      <c r="J52" s="193" t="s">
        <v>1506</v>
      </c>
      <c r="K52" s="474" t="s">
        <v>1579</v>
      </c>
      <c r="L52" s="169"/>
      <c r="M52" s="113"/>
      <c r="N52" s="439" t="s">
        <v>1550</v>
      </c>
      <c r="O52" s="8" t="s">
        <v>1559</v>
      </c>
      <c r="P52" s="441">
        <v>2600</v>
      </c>
      <c r="Q52" s="8" t="s">
        <v>866</v>
      </c>
      <c r="R52" s="135">
        <v>1.54</v>
      </c>
      <c r="S52" s="255">
        <f t="shared" si="17"/>
        <v>4004</v>
      </c>
      <c r="T52" s="219"/>
      <c r="U52" s="260">
        <f t="shared" ref="U52:U54" si="19">S52*$T$51/SUM($S$51:$S$54)</f>
        <v>901.588054041242</v>
      </c>
      <c r="V52" s="255">
        <f t="shared" si="3"/>
        <v>4905.5880540412418</v>
      </c>
      <c r="W52" s="255">
        <f t="shared" si="13"/>
        <v>1.8867646361697084</v>
      </c>
    </row>
    <row r="53" spans="1:23" ht="15" customHeight="1">
      <c r="A53" s="115" t="s">
        <v>1577</v>
      </c>
      <c r="B53" s="115" t="str">
        <f t="shared" si="0"/>
        <v>C22219</v>
      </c>
      <c r="C53" s="799" t="str">
        <f t="shared" si="1"/>
        <v>2024-03-13</v>
      </c>
      <c r="D53" s="793">
        <v>45364</v>
      </c>
      <c r="E53" s="143" t="s">
        <v>1484</v>
      </c>
      <c r="F53" s="143" t="s">
        <v>1485</v>
      </c>
      <c r="G53" s="367" t="s">
        <v>1578</v>
      </c>
      <c r="H53" s="782">
        <v>45362</v>
      </c>
      <c r="I53" s="346" t="s">
        <v>1505</v>
      </c>
      <c r="J53" s="193" t="s">
        <v>1506</v>
      </c>
      <c r="K53" s="474" t="s">
        <v>1579</v>
      </c>
      <c r="L53" s="169"/>
      <c r="M53" s="113"/>
      <c r="N53" s="439" t="s">
        <v>1542</v>
      </c>
      <c r="O53" s="8" t="s">
        <v>1565</v>
      </c>
      <c r="P53" s="441">
        <v>1100</v>
      </c>
      <c r="Q53" s="8" t="s">
        <v>866</v>
      </c>
      <c r="R53" s="135">
        <v>1.54</v>
      </c>
      <c r="S53" s="255">
        <f t="shared" si="17"/>
        <v>1694</v>
      </c>
      <c r="T53" s="219"/>
      <c r="U53" s="260">
        <f t="shared" si="19"/>
        <v>381.44109978667933</v>
      </c>
      <c r="V53" s="255">
        <f t="shared" si="3"/>
        <v>2075.4410997866794</v>
      </c>
      <c r="W53" s="255">
        <f t="shared" si="13"/>
        <v>1.8867646361697086</v>
      </c>
    </row>
    <row r="54" spans="1:23" ht="15" customHeight="1">
      <c r="A54" s="115" t="s">
        <v>1577</v>
      </c>
      <c r="B54" s="115" t="str">
        <f t="shared" si="0"/>
        <v>C22219</v>
      </c>
      <c r="C54" s="799" t="str">
        <f t="shared" si="1"/>
        <v>2024-03-13</v>
      </c>
      <c r="D54" s="793">
        <v>45364</v>
      </c>
      <c r="E54" s="143" t="s">
        <v>1484</v>
      </c>
      <c r="F54" s="143" t="s">
        <v>1485</v>
      </c>
      <c r="G54" s="367" t="s">
        <v>1578</v>
      </c>
      <c r="H54" s="782">
        <v>45362</v>
      </c>
      <c r="I54" s="346" t="s">
        <v>1505</v>
      </c>
      <c r="J54" s="193" t="s">
        <v>1506</v>
      </c>
      <c r="K54" s="474" t="s">
        <v>1579</v>
      </c>
      <c r="L54" s="169"/>
      <c r="M54" s="113"/>
      <c r="N54" s="439" t="s">
        <v>1574</v>
      </c>
      <c r="O54" s="8" t="s">
        <v>1590</v>
      </c>
      <c r="P54" s="441">
        <v>1000</v>
      </c>
      <c r="Q54" s="8" t="s">
        <v>866</v>
      </c>
      <c r="R54" s="135">
        <v>1.54</v>
      </c>
      <c r="S54" s="255">
        <f t="shared" si="17"/>
        <v>1540</v>
      </c>
      <c r="T54" s="219"/>
      <c r="U54" s="260">
        <f t="shared" si="19"/>
        <v>346.76463616970847</v>
      </c>
      <c r="V54" s="255">
        <f t="shared" si="3"/>
        <v>1886.7646361697084</v>
      </c>
      <c r="W54" s="255">
        <f t="shared" si="13"/>
        <v>1.8867646361697084</v>
      </c>
    </row>
    <row r="55" spans="1:23" ht="15" customHeight="1">
      <c r="A55" s="115" t="s">
        <v>1577</v>
      </c>
      <c r="B55" s="115" t="str">
        <f t="shared" si="0"/>
        <v>C22219</v>
      </c>
      <c r="C55" s="799" t="str">
        <f t="shared" si="1"/>
        <v>2024-03-13</v>
      </c>
      <c r="D55" s="793">
        <v>45364</v>
      </c>
      <c r="E55" s="143" t="s">
        <v>1484</v>
      </c>
      <c r="F55" s="143" t="s">
        <v>1485</v>
      </c>
      <c r="G55" s="367" t="s">
        <v>1580</v>
      </c>
      <c r="H55" s="782">
        <v>45362</v>
      </c>
      <c r="I55" s="346" t="s">
        <v>1505</v>
      </c>
      <c r="J55" s="193" t="s">
        <v>1506</v>
      </c>
      <c r="K55" s="477" t="s">
        <v>1581</v>
      </c>
      <c r="L55" s="169"/>
      <c r="M55" s="113"/>
      <c r="N55" s="439" t="s">
        <v>1576</v>
      </c>
      <c r="O55" s="8" t="s">
        <v>1592</v>
      </c>
      <c r="P55" s="448">
        <v>2500</v>
      </c>
      <c r="Q55" s="8" t="s">
        <v>866</v>
      </c>
      <c r="R55" s="135">
        <v>1.54</v>
      </c>
      <c r="S55" s="255">
        <f t="shared" si="17"/>
        <v>3850</v>
      </c>
      <c r="T55" s="559">
        <v>1900</v>
      </c>
      <c r="U55" s="260">
        <f>S55*$T$55/SUM($S$55:$S$56)</f>
        <v>1032.608695652174</v>
      </c>
      <c r="V55" s="255">
        <f t="shared" si="3"/>
        <v>4882.608695652174</v>
      </c>
      <c r="W55" s="255">
        <f t="shared" si="13"/>
        <v>1.9530434782608697</v>
      </c>
    </row>
    <row r="56" spans="1:23" ht="15" customHeight="1" thickBot="1">
      <c r="A56" s="110" t="s">
        <v>1577</v>
      </c>
      <c r="B56" s="110" t="str">
        <f t="shared" si="0"/>
        <v>C22219</v>
      </c>
      <c r="C56" s="800" t="str">
        <f t="shared" si="1"/>
        <v>2024-03-13</v>
      </c>
      <c r="D56" s="794">
        <v>45364</v>
      </c>
      <c r="E56" s="141" t="s">
        <v>1484</v>
      </c>
      <c r="F56" s="141" t="s">
        <v>1485</v>
      </c>
      <c r="G56" s="214" t="s">
        <v>1580</v>
      </c>
      <c r="H56" s="783">
        <v>45362</v>
      </c>
      <c r="I56" s="347" t="s">
        <v>1505</v>
      </c>
      <c r="J56" s="420" t="s">
        <v>1506</v>
      </c>
      <c r="K56" s="478" t="s">
        <v>1581</v>
      </c>
      <c r="L56" s="176"/>
      <c r="M56" s="112"/>
      <c r="N56" s="447" t="s">
        <v>1551</v>
      </c>
      <c r="O56" s="92" t="s">
        <v>1560</v>
      </c>
      <c r="P56" s="449">
        <v>2100</v>
      </c>
      <c r="Q56" s="92" t="s">
        <v>866</v>
      </c>
      <c r="R56" s="135">
        <v>1.54</v>
      </c>
      <c r="S56" s="256">
        <f t="shared" si="17"/>
        <v>3234</v>
      </c>
      <c r="T56" s="187"/>
      <c r="U56" s="261">
        <f>S56*$T$55/SUM($S$55:$S$56)</f>
        <v>867.39130434782612</v>
      </c>
      <c r="V56" s="256">
        <f t="shared" si="3"/>
        <v>4101.391304347826</v>
      </c>
      <c r="W56" s="256">
        <f t="shared" si="13"/>
        <v>1.9530434782608694</v>
      </c>
    </row>
    <row r="57" spans="1:23" ht="15" customHeight="1">
      <c r="A57" s="109" t="s">
        <v>1582</v>
      </c>
      <c r="B57" s="109" t="str">
        <f t="shared" si="0"/>
        <v>C22516</v>
      </c>
      <c r="C57" s="798" t="str">
        <f t="shared" si="1"/>
        <v>2024-03-13</v>
      </c>
      <c r="D57" s="817">
        <v>45364</v>
      </c>
      <c r="E57" s="138" t="s">
        <v>1484</v>
      </c>
      <c r="F57" s="138" t="s">
        <v>1485</v>
      </c>
      <c r="G57" s="213" t="s">
        <v>1583</v>
      </c>
      <c r="H57" s="781">
        <v>45363</v>
      </c>
      <c r="I57" s="409" t="s">
        <v>1505</v>
      </c>
      <c r="J57" s="419" t="s">
        <v>1506</v>
      </c>
      <c r="K57" s="473" t="s">
        <v>1521</v>
      </c>
      <c r="L57" s="168"/>
      <c r="M57" s="111"/>
      <c r="N57" s="421" t="s">
        <v>1549</v>
      </c>
      <c r="O57" s="11" t="s">
        <v>1558</v>
      </c>
      <c r="P57" s="450">
        <v>3000</v>
      </c>
      <c r="Q57" s="11" t="s">
        <v>866</v>
      </c>
      <c r="R57" s="134">
        <v>0.25</v>
      </c>
      <c r="S57" s="257">
        <f t="shared" si="17"/>
        <v>750</v>
      </c>
      <c r="T57" s="559">
        <v>1900</v>
      </c>
      <c r="U57" s="259">
        <f>S57*$T$57/SUM($S$57:$S$59)</f>
        <v>201.55586987270155</v>
      </c>
      <c r="V57" s="257">
        <f t="shared" si="3"/>
        <v>951.55586987270158</v>
      </c>
      <c r="W57" s="257">
        <f t="shared" si="13"/>
        <v>0.31718528995756717</v>
      </c>
    </row>
    <row r="58" spans="1:23" ht="15.75" customHeight="1">
      <c r="A58" s="115" t="s">
        <v>1582</v>
      </c>
      <c r="B58" s="115" t="str">
        <f t="shared" si="0"/>
        <v>C22516</v>
      </c>
      <c r="C58" s="799" t="str">
        <f t="shared" si="1"/>
        <v>2024-03-13</v>
      </c>
      <c r="D58" s="793">
        <v>45364</v>
      </c>
      <c r="E58" s="143" t="s">
        <v>1484</v>
      </c>
      <c r="F58" s="143" t="s">
        <v>1485</v>
      </c>
      <c r="G58" s="367" t="s">
        <v>1583</v>
      </c>
      <c r="H58" s="782">
        <v>45363</v>
      </c>
      <c r="I58" s="346" t="s">
        <v>1505</v>
      </c>
      <c r="J58" s="193" t="s">
        <v>1506</v>
      </c>
      <c r="K58" s="474" t="s">
        <v>1521</v>
      </c>
      <c r="L58" s="169"/>
      <c r="M58" s="113"/>
      <c r="N58" s="422" t="s">
        <v>1588</v>
      </c>
      <c r="O58" s="8" t="s">
        <v>1594</v>
      </c>
      <c r="P58" s="451">
        <v>1600</v>
      </c>
      <c r="Q58" s="8" t="s">
        <v>866</v>
      </c>
      <c r="R58" s="135">
        <v>0.97</v>
      </c>
      <c r="S58" s="255">
        <f t="shared" si="17"/>
        <v>1552</v>
      </c>
      <c r="T58" s="195"/>
      <c r="U58" s="260">
        <f t="shared" ref="U58:U59" si="20">S58*$T$57/SUM($S$57:$S$59)</f>
        <v>417.0862800565771</v>
      </c>
      <c r="V58" s="255">
        <f t="shared" si="3"/>
        <v>1969.0862800565772</v>
      </c>
      <c r="W58" s="255">
        <f t="shared" si="13"/>
        <v>1.2306789250353607</v>
      </c>
    </row>
    <row r="59" spans="1:23" ht="15" customHeight="1">
      <c r="A59" s="115" t="s">
        <v>1582</v>
      </c>
      <c r="B59" s="115" t="str">
        <f t="shared" si="0"/>
        <v>C22516</v>
      </c>
      <c r="C59" s="799" t="str">
        <f t="shared" si="1"/>
        <v>2024-03-13</v>
      </c>
      <c r="D59" s="793">
        <v>45364</v>
      </c>
      <c r="E59" s="143" t="s">
        <v>1484</v>
      </c>
      <c r="F59" s="143" t="s">
        <v>1485</v>
      </c>
      <c r="G59" s="367" t="s">
        <v>1583</v>
      </c>
      <c r="H59" s="782">
        <v>45363</v>
      </c>
      <c r="I59" s="346" t="s">
        <v>1505</v>
      </c>
      <c r="J59" s="193" t="s">
        <v>1506</v>
      </c>
      <c r="K59" s="474" t="s">
        <v>1521</v>
      </c>
      <c r="L59" s="169"/>
      <c r="M59" s="113"/>
      <c r="N59" s="422" t="s">
        <v>1536</v>
      </c>
      <c r="O59" s="8" t="s">
        <v>1564</v>
      </c>
      <c r="P59" s="451">
        <v>3200</v>
      </c>
      <c r="Q59" s="8" t="s">
        <v>866</v>
      </c>
      <c r="R59" s="135">
        <v>1.49</v>
      </c>
      <c r="S59" s="255">
        <f t="shared" si="17"/>
        <v>4768</v>
      </c>
      <c r="T59" s="195"/>
      <c r="U59" s="260">
        <f t="shared" si="20"/>
        <v>1281.3578500707213</v>
      </c>
      <c r="V59" s="255">
        <f t="shared" si="3"/>
        <v>6049.3578500707208</v>
      </c>
      <c r="W59" s="255">
        <f t="shared" si="13"/>
        <v>1.8904243281471003</v>
      </c>
    </row>
    <row r="60" spans="1:23" ht="15" customHeight="1">
      <c r="A60" s="115" t="s">
        <v>1582</v>
      </c>
      <c r="B60" s="115" t="str">
        <f t="shared" si="0"/>
        <v>C22516</v>
      </c>
      <c r="C60" s="799" t="str">
        <f t="shared" si="1"/>
        <v>2024-03-13</v>
      </c>
      <c r="D60" s="793">
        <v>45364</v>
      </c>
      <c r="E60" s="143" t="s">
        <v>1484</v>
      </c>
      <c r="F60" s="143" t="s">
        <v>1485</v>
      </c>
      <c r="G60" s="367" t="s">
        <v>1584</v>
      </c>
      <c r="H60" s="782">
        <v>45363</v>
      </c>
      <c r="I60" s="346" t="s">
        <v>1505</v>
      </c>
      <c r="J60" s="193" t="s">
        <v>1506</v>
      </c>
      <c r="K60" s="464" t="s">
        <v>1520</v>
      </c>
      <c r="L60" s="169"/>
      <c r="M60" s="113"/>
      <c r="N60" s="422" t="s">
        <v>1589</v>
      </c>
      <c r="O60" s="8" t="s">
        <v>1593</v>
      </c>
      <c r="P60" s="451">
        <v>200</v>
      </c>
      <c r="Q60" s="8" t="s">
        <v>866</v>
      </c>
      <c r="R60" s="135">
        <v>1.1599999999999999</v>
      </c>
      <c r="S60" s="255">
        <f t="shared" si="17"/>
        <v>231.99999999999997</v>
      </c>
      <c r="T60" s="559">
        <v>1900</v>
      </c>
      <c r="U60" s="260">
        <f>S60*$T$60/SUM($S$60:$S$63)</f>
        <v>48.84210526315789</v>
      </c>
      <c r="V60" s="255">
        <f t="shared" si="3"/>
        <v>280.84210526315786</v>
      </c>
      <c r="W60" s="255">
        <f t="shared" si="13"/>
        <v>1.4042105263157894</v>
      </c>
    </row>
    <row r="61" spans="1:23" ht="15" customHeight="1">
      <c r="A61" s="115" t="s">
        <v>1582</v>
      </c>
      <c r="B61" s="115" t="str">
        <f t="shared" si="0"/>
        <v>C22516</v>
      </c>
      <c r="C61" s="799" t="str">
        <f t="shared" si="1"/>
        <v>2024-03-13</v>
      </c>
      <c r="D61" s="793">
        <v>45364</v>
      </c>
      <c r="E61" s="143" t="s">
        <v>1484</v>
      </c>
      <c r="F61" s="143" t="s">
        <v>1485</v>
      </c>
      <c r="G61" s="367" t="s">
        <v>1584</v>
      </c>
      <c r="H61" s="782">
        <v>45363</v>
      </c>
      <c r="I61" s="346" t="s">
        <v>1505</v>
      </c>
      <c r="J61" s="193" t="s">
        <v>1506</v>
      </c>
      <c r="K61" s="464" t="s">
        <v>1520</v>
      </c>
      <c r="L61" s="169"/>
      <c r="M61" s="113"/>
      <c r="N61" s="422" t="s">
        <v>1588</v>
      </c>
      <c r="O61" s="8" t="s">
        <v>1594</v>
      </c>
      <c r="P61" s="451">
        <v>2300</v>
      </c>
      <c r="Q61" s="8" t="s">
        <v>866</v>
      </c>
      <c r="R61" s="135">
        <v>0.97</v>
      </c>
      <c r="S61" s="255">
        <f t="shared" si="17"/>
        <v>2231</v>
      </c>
      <c r="T61" s="195"/>
      <c r="U61" s="260">
        <f t="shared" ref="U61:U63" si="21">S61*$T$60/SUM($S$60:$S$63)</f>
        <v>469.68421052631578</v>
      </c>
      <c r="V61" s="255">
        <f t="shared" si="3"/>
        <v>2700.6842105263158</v>
      </c>
      <c r="W61" s="255">
        <f t="shared" si="13"/>
        <v>1.1742105263157896</v>
      </c>
    </row>
    <row r="62" spans="1:23" ht="15.75" customHeight="1">
      <c r="A62" s="115" t="s">
        <v>1582</v>
      </c>
      <c r="B62" s="115" t="str">
        <f t="shared" si="0"/>
        <v>C22516</v>
      </c>
      <c r="C62" s="799" t="str">
        <f t="shared" si="1"/>
        <v>2024-03-13</v>
      </c>
      <c r="D62" s="793">
        <v>45364</v>
      </c>
      <c r="E62" s="143" t="s">
        <v>1484</v>
      </c>
      <c r="F62" s="143" t="s">
        <v>1485</v>
      </c>
      <c r="G62" s="367" t="s">
        <v>1584</v>
      </c>
      <c r="H62" s="782">
        <v>45363</v>
      </c>
      <c r="I62" s="346" t="s">
        <v>1505</v>
      </c>
      <c r="J62" s="193" t="s">
        <v>1506</v>
      </c>
      <c r="K62" s="464" t="s">
        <v>1520</v>
      </c>
      <c r="L62" s="169"/>
      <c r="M62" s="113"/>
      <c r="N62" s="422" t="s">
        <v>1536</v>
      </c>
      <c r="O62" s="8" t="s">
        <v>1564</v>
      </c>
      <c r="P62" s="451">
        <v>200</v>
      </c>
      <c r="Q62" s="8" t="s">
        <v>866</v>
      </c>
      <c r="R62" s="135">
        <v>1.49</v>
      </c>
      <c r="S62" s="255">
        <f t="shared" si="17"/>
        <v>298</v>
      </c>
      <c r="T62" s="195"/>
      <c r="U62" s="260">
        <f t="shared" si="21"/>
        <v>62.736842105263158</v>
      </c>
      <c r="V62" s="255">
        <f t="shared" si="3"/>
        <v>360.73684210526318</v>
      </c>
      <c r="W62" s="255">
        <f t="shared" si="13"/>
        <v>1.803684210526316</v>
      </c>
    </row>
    <row r="63" spans="1:23" ht="15" customHeight="1">
      <c r="A63" s="115" t="s">
        <v>1582</v>
      </c>
      <c r="B63" s="115" t="str">
        <f t="shared" si="0"/>
        <v>C22516</v>
      </c>
      <c r="C63" s="799" t="str">
        <f t="shared" si="1"/>
        <v>2024-03-13</v>
      </c>
      <c r="D63" s="793">
        <v>45364</v>
      </c>
      <c r="E63" s="143" t="s">
        <v>1484</v>
      </c>
      <c r="F63" s="143" t="s">
        <v>1485</v>
      </c>
      <c r="G63" s="367" t="s">
        <v>1584</v>
      </c>
      <c r="H63" s="782">
        <v>45363</v>
      </c>
      <c r="I63" s="346" t="s">
        <v>1505</v>
      </c>
      <c r="J63" s="193" t="s">
        <v>1506</v>
      </c>
      <c r="K63" s="464" t="s">
        <v>1520</v>
      </c>
      <c r="L63" s="170"/>
      <c r="M63" s="113"/>
      <c r="N63" s="422" t="s">
        <v>1575</v>
      </c>
      <c r="O63" s="8" t="s">
        <v>1591</v>
      </c>
      <c r="P63" s="451">
        <v>2900</v>
      </c>
      <c r="Q63" s="8" t="s">
        <v>866</v>
      </c>
      <c r="R63" s="135">
        <v>2.16</v>
      </c>
      <c r="S63" s="255">
        <f t="shared" ref="S63:S126" si="22">P63*R63</f>
        <v>6264</v>
      </c>
      <c r="T63" s="195"/>
      <c r="U63" s="260">
        <f t="shared" si="21"/>
        <v>1318.7368421052631</v>
      </c>
      <c r="V63" s="255">
        <f t="shared" si="3"/>
        <v>7582.7368421052633</v>
      </c>
      <c r="W63" s="255">
        <f t="shared" si="13"/>
        <v>2.614736842105263</v>
      </c>
    </row>
    <row r="64" spans="1:23" ht="15" customHeight="1">
      <c r="A64" s="115" t="s">
        <v>1582</v>
      </c>
      <c r="B64" s="115" t="str">
        <f t="shared" si="0"/>
        <v>C22516</v>
      </c>
      <c r="C64" s="799" t="str">
        <f t="shared" si="1"/>
        <v>2024-03-13</v>
      </c>
      <c r="D64" s="793">
        <v>45364</v>
      </c>
      <c r="E64" s="143" t="s">
        <v>1484</v>
      </c>
      <c r="F64" s="143" t="s">
        <v>1485</v>
      </c>
      <c r="G64" s="367" t="s">
        <v>1585</v>
      </c>
      <c r="H64" s="782">
        <v>45363</v>
      </c>
      <c r="I64" s="346" t="s">
        <v>1505</v>
      </c>
      <c r="J64" s="193" t="s">
        <v>1506</v>
      </c>
      <c r="K64" s="464" t="s">
        <v>1586</v>
      </c>
      <c r="L64" s="169"/>
      <c r="M64" s="113"/>
      <c r="N64" s="422" t="s">
        <v>1588</v>
      </c>
      <c r="O64" s="113" t="s">
        <v>1594</v>
      </c>
      <c r="P64" s="451">
        <v>2300</v>
      </c>
      <c r="Q64" s="8" t="s">
        <v>866</v>
      </c>
      <c r="R64" s="135">
        <v>0.97</v>
      </c>
      <c r="S64" s="255">
        <f t="shared" si="22"/>
        <v>2231</v>
      </c>
      <c r="T64" s="559">
        <v>1900</v>
      </c>
      <c r="U64" s="260">
        <f>S64*$T$64/SUM($S$64:$S$66)</f>
        <v>478.37715833427376</v>
      </c>
      <c r="V64" s="255">
        <f t="shared" si="3"/>
        <v>2709.3771583342736</v>
      </c>
      <c r="W64" s="255">
        <f t="shared" si="13"/>
        <v>1.1779900688409886</v>
      </c>
    </row>
    <row r="65" spans="1:23" ht="15" customHeight="1">
      <c r="A65" s="115" t="s">
        <v>1582</v>
      </c>
      <c r="B65" s="115" t="str">
        <f t="shared" si="0"/>
        <v>C22516</v>
      </c>
      <c r="C65" s="799" t="str">
        <f t="shared" si="1"/>
        <v>2024-03-13</v>
      </c>
      <c r="D65" s="793">
        <v>45364</v>
      </c>
      <c r="E65" s="143" t="s">
        <v>1484</v>
      </c>
      <c r="F65" s="143" t="s">
        <v>1485</v>
      </c>
      <c r="G65" s="367" t="s">
        <v>1585</v>
      </c>
      <c r="H65" s="782">
        <v>45363</v>
      </c>
      <c r="I65" s="346" t="s">
        <v>1505</v>
      </c>
      <c r="J65" s="193" t="s">
        <v>1506</v>
      </c>
      <c r="K65" s="464" t="s">
        <v>1586</v>
      </c>
      <c r="L65" s="169"/>
      <c r="M65" s="113"/>
      <c r="N65" s="422" t="s">
        <v>1575</v>
      </c>
      <c r="O65" s="8" t="s">
        <v>1591</v>
      </c>
      <c r="P65" s="451">
        <v>2200</v>
      </c>
      <c r="Q65" s="8" t="s">
        <v>866</v>
      </c>
      <c r="R65" s="135">
        <v>2.16</v>
      </c>
      <c r="S65" s="255">
        <f t="shared" si="22"/>
        <v>4752</v>
      </c>
      <c r="T65" s="559"/>
      <c r="U65" s="260">
        <f t="shared" ref="U65:U66" si="23">S65*$T$64/SUM($S$64:$S$66)</f>
        <v>1018.9369145694617</v>
      </c>
      <c r="V65" s="255">
        <f t="shared" si="3"/>
        <v>5770.9369145694618</v>
      </c>
      <c r="W65" s="255">
        <f t="shared" si="13"/>
        <v>2.6231531429861188</v>
      </c>
    </row>
    <row r="66" spans="1:23" ht="15" customHeight="1">
      <c r="A66" s="115" t="s">
        <v>1582</v>
      </c>
      <c r="B66" s="115" t="str">
        <f t="shared" ref="B66:B129" si="24">RIGHT(A66,LEN(A66)-FIND("_",A66))</f>
        <v>C22516</v>
      </c>
      <c r="C66" s="799" t="str">
        <f t="shared" ref="C66:C129" si="25">_xlfn.TEXTJOIN("-",TRUE,MID(A66,1,4),MID(A66,5,2),MID(A66,7,2))</f>
        <v>2024-03-13</v>
      </c>
      <c r="D66" s="793">
        <v>45364</v>
      </c>
      <c r="E66" s="143" t="s">
        <v>1484</v>
      </c>
      <c r="F66" s="143" t="s">
        <v>1485</v>
      </c>
      <c r="G66" s="367" t="s">
        <v>1585</v>
      </c>
      <c r="H66" s="782">
        <v>45363</v>
      </c>
      <c r="I66" s="346" t="s">
        <v>1505</v>
      </c>
      <c r="J66" s="193" t="s">
        <v>1506</v>
      </c>
      <c r="K66" s="464" t="s">
        <v>1586</v>
      </c>
      <c r="L66" s="169"/>
      <c r="M66" s="113"/>
      <c r="N66" s="422" t="s">
        <v>1551</v>
      </c>
      <c r="O66" s="113" t="s">
        <v>1560</v>
      </c>
      <c r="P66" s="451">
        <v>600</v>
      </c>
      <c r="Q66" s="8" t="s">
        <v>866</v>
      </c>
      <c r="R66" s="135">
        <v>3.13</v>
      </c>
      <c r="S66" s="255">
        <f t="shared" si="22"/>
        <v>1878</v>
      </c>
      <c r="T66" s="559"/>
      <c r="U66" s="260">
        <f t="shared" si="23"/>
        <v>402.68592709626455</v>
      </c>
      <c r="V66" s="255">
        <f t="shared" si="3"/>
        <v>2280.6859270962645</v>
      </c>
      <c r="W66" s="255">
        <f t="shared" si="13"/>
        <v>3.8011432118271076</v>
      </c>
    </row>
    <row r="67" spans="1:23" ht="15" customHeight="1">
      <c r="A67" s="115" t="s">
        <v>1582</v>
      </c>
      <c r="B67" s="115" t="str">
        <f t="shared" si="24"/>
        <v>C22516</v>
      </c>
      <c r="C67" s="799" t="str">
        <f t="shared" si="25"/>
        <v>2024-03-13</v>
      </c>
      <c r="D67" s="793">
        <v>45364</v>
      </c>
      <c r="E67" s="143" t="s">
        <v>1484</v>
      </c>
      <c r="F67" s="143" t="s">
        <v>1485</v>
      </c>
      <c r="G67" s="433" t="s">
        <v>1587</v>
      </c>
      <c r="H67" s="782">
        <v>45363</v>
      </c>
      <c r="I67" s="346" t="s">
        <v>1505</v>
      </c>
      <c r="J67" s="193" t="s">
        <v>1506</v>
      </c>
      <c r="K67" s="464" t="s">
        <v>1493</v>
      </c>
      <c r="L67" s="169"/>
      <c r="M67" s="113"/>
      <c r="N67" s="422" t="s">
        <v>1549</v>
      </c>
      <c r="O67" s="8" t="s">
        <v>1558</v>
      </c>
      <c r="P67" s="451">
        <v>3000</v>
      </c>
      <c r="Q67" s="8" t="s">
        <v>866</v>
      </c>
      <c r="R67" s="135">
        <v>0.25</v>
      </c>
      <c r="S67" s="255">
        <f t="shared" si="22"/>
        <v>750</v>
      </c>
      <c r="T67" s="559">
        <v>1900</v>
      </c>
      <c r="U67" s="260">
        <f>S67*$T$67/SUM($S$67:$S$68)</f>
        <v>136.36363636363637</v>
      </c>
      <c r="V67" s="255">
        <f t="shared" ref="V67:V72" si="26">U67+S67</f>
        <v>886.36363636363637</v>
      </c>
      <c r="W67" s="255">
        <f t="shared" ref="W67:W72" si="27">V67/P67</f>
        <v>0.29545454545454547</v>
      </c>
    </row>
    <row r="68" spans="1:23" ht="15" customHeight="1" thickBot="1">
      <c r="A68" s="110" t="s">
        <v>1582</v>
      </c>
      <c r="B68" s="110" t="str">
        <f t="shared" si="24"/>
        <v>C22516</v>
      </c>
      <c r="C68" s="800" t="str">
        <f t="shared" si="25"/>
        <v>2024-03-13</v>
      </c>
      <c r="D68" s="794">
        <v>45364</v>
      </c>
      <c r="E68" s="141" t="s">
        <v>1484</v>
      </c>
      <c r="F68" s="141" t="s">
        <v>1485</v>
      </c>
      <c r="G68" s="434" t="s">
        <v>1587</v>
      </c>
      <c r="H68" s="783">
        <v>45363</v>
      </c>
      <c r="I68" s="347" t="s">
        <v>1505</v>
      </c>
      <c r="J68" s="420" t="s">
        <v>1506</v>
      </c>
      <c r="K68" s="465" t="s">
        <v>1493</v>
      </c>
      <c r="L68" s="176"/>
      <c r="M68" s="112"/>
      <c r="N68" s="423" t="s">
        <v>1588</v>
      </c>
      <c r="O68" s="92" t="s">
        <v>1594</v>
      </c>
      <c r="P68" s="452">
        <v>10000</v>
      </c>
      <c r="Q68" s="92" t="s">
        <v>866</v>
      </c>
      <c r="R68" s="136">
        <v>0.97</v>
      </c>
      <c r="S68" s="256">
        <f t="shared" si="22"/>
        <v>9700</v>
      </c>
      <c r="T68" s="187"/>
      <c r="U68" s="261">
        <f>S68*$T$67/SUM($S$67:$S$68)</f>
        <v>1763.6363636363637</v>
      </c>
      <c r="V68" s="256">
        <f t="shared" si="26"/>
        <v>11463.636363636364</v>
      </c>
      <c r="W68" s="256">
        <f t="shared" si="27"/>
        <v>1.1463636363636365</v>
      </c>
    </row>
    <row r="69" spans="1:23" ht="15" customHeight="1">
      <c r="A69" s="109" t="s">
        <v>1595</v>
      </c>
      <c r="B69" s="109" t="str">
        <f t="shared" si="24"/>
        <v>C23624</v>
      </c>
      <c r="C69" s="798" t="str">
        <f t="shared" si="25"/>
        <v>2024-03-15</v>
      </c>
      <c r="D69" s="817">
        <v>45366</v>
      </c>
      <c r="E69" s="138" t="s">
        <v>1484</v>
      </c>
      <c r="F69" s="138" t="s">
        <v>1485</v>
      </c>
      <c r="G69" s="213" t="s">
        <v>1596</v>
      </c>
      <c r="H69" s="781">
        <v>45365</v>
      </c>
      <c r="I69" s="409" t="s">
        <v>1505</v>
      </c>
      <c r="J69" s="419" t="s">
        <v>1506</v>
      </c>
      <c r="K69" s="473" t="s">
        <v>1597</v>
      </c>
      <c r="L69" s="168"/>
      <c r="M69" s="111"/>
      <c r="N69" s="421" t="s">
        <v>1549</v>
      </c>
      <c r="O69" s="11" t="s">
        <v>1558</v>
      </c>
      <c r="P69" s="450">
        <v>2500</v>
      </c>
      <c r="Q69" s="11" t="s">
        <v>866</v>
      </c>
      <c r="R69" s="134">
        <v>0.25</v>
      </c>
      <c r="S69" s="257">
        <f t="shared" si="22"/>
        <v>625</v>
      </c>
      <c r="T69" s="195">
        <v>1900</v>
      </c>
      <c r="U69" s="259">
        <f>S69*$T$69/SUM($S$69:$S$70)</f>
        <v>115.01210653753027</v>
      </c>
      <c r="V69" s="257">
        <f t="shared" si="26"/>
        <v>740.01210653753026</v>
      </c>
      <c r="W69" s="257">
        <f t="shared" si="27"/>
        <v>0.29600484261501209</v>
      </c>
    </row>
    <row r="70" spans="1:23" ht="15" customHeight="1">
      <c r="A70" s="115" t="s">
        <v>1595</v>
      </c>
      <c r="B70" s="115" t="str">
        <f t="shared" si="24"/>
        <v>C23624</v>
      </c>
      <c r="C70" s="799" t="str">
        <f t="shared" si="25"/>
        <v>2024-03-15</v>
      </c>
      <c r="D70" s="793">
        <v>45366</v>
      </c>
      <c r="E70" s="143" t="s">
        <v>1484</v>
      </c>
      <c r="F70" s="143" t="s">
        <v>1485</v>
      </c>
      <c r="G70" s="367" t="s">
        <v>1596</v>
      </c>
      <c r="H70" s="782">
        <v>45365</v>
      </c>
      <c r="I70" s="346" t="s">
        <v>1505</v>
      </c>
      <c r="J70" s="193" t="s">
        <v>1506</v>
      </c>
      <c r="K70" s="474" t="s">
        <v>1597</v>
      </c>
      <c r="L70" s="169"/>
      <c r="M70" s="113"/>
      <c r="N70" s="422" t="s">
        <v>1588</v>
      </c>
      <c r="O70" s="8" t="s">
        <v>1594</v>
      </c>
      <c r="P70" s="451">
        <v>10000</v>
      </c>
      <c r="Q70" s="8" t="s">
        <v>866</v>
      </c>
      <c r="R70" s="135">
        <v>0.97</v>
      </c>
      <c r="S70" s="255">
        <f t="shared" si="22"/>
        <v>9700</v>
      </c>
      <c r="T70" s="195"/>
      <c r="U70" s="260">
        <f>S70*$T$69/SUM($S$69:$S$70)</f>
        <v>1784.9878934624696</v>
      </c>
      <c r="V70" s="255">
        <f t="shared" si="26"/>
        <v>11484.98789346247</v>
      </c>
      <c r="W70" s="255">
        <f t="shared" si="27"/>
        <v>1.1484987893462471</v>
      </c>
    </row>
    <row r="71" spans="1:23" ht="15" customHeight="1">
      <c r="A71" s="115" t="s">
        <v>1595</v>
      </c>
      <c r="B71" s="115" t="str">
        <f t="shared" si="24"/>
        <v>C23624</v>
      </c>
      <c r="C71" s="799" t="str">
        <f t="shared" si="25"/>
        <v>2024-03-15</v>
      </c>
      <c r="D71" s="793">
        <v>45366</v>
      </c>
      <c r="E71" s="143" t="s">
        <v>1484</v>
      </c>
      <c r="F71" s="143" t="s">
        <v>1485</v>
      </c>
      <c r="G71" s="367" t="s">
        <v>1598</v>
      </c>
      <c r="H71" s="782">
        <v>45365</v>
      </c>
      <c r="I71" s="346" t="s">
        <v>1505</v>
      </c>
      <c r="J71" s="193" t="s">
        <v>1506</v>
      </c>
      <c r="K71" s="474" t="s">
        <v>1599</v>
      </c>
      <c r="L71" s="169"/>
      <c r="M71" s="113"/>
      <c r="N71" s="455" t="s">
        <v>1552</v>
      </c>
      <c r="O71" s="8" t="s">
        <v>1561</v>
      </c>
      <c r="P71" s="457">
        <v>2000</v>
      </c>
      <c r="Q71" s="8" t="s">
        <v>866</v>
      </c>
      <c r="R71" s="135">
        <v>0.4</v>
      </c>
      <c r="S71" s="255">
        <f t="shared" si="22"/>
        <v>800</v>
      </c>
      <c r="T71" s="195">
        <v>1900</v>
      </c>
      <c r="U71" s="260">
        <f>S71*$T$71/SUM($S$71:$S$73)</f>
        <v>107.92388525986935</v>
      </c>
      <c r="V71" s="255">
        <f t="shared" si="26"/>
        <v>907.92388525986939</v>
      </c>
      <c r="W71" s="255">
        <f t="shared" si="27"/>
        <v>0.45396194262993472</v>
      </c>
    </row>
    <row r="72" spans="1:23" ht="15" customHeight="1">
      <c r="A72" s="115" t="s">
        <v>1595</v>
      </c>
      <c r="B72" s="115" t="str">
        <f t="shared" si="24"/>
        <v>C23624</v>
      </c>
      <c r="C72" s="799" t="str">
        <f t="shared" si="25"/>
        <v>2024-03-15</v>
      </c>
      <c r="D72" s="793">
        <v>45366</v>
      </c>
      <c r="E72" s="143" t="s">
        <v>1484</v>
      </c>
      <c r="F72" s="143" t="s">
        <v>1485</v>
      </c>
      <c r="G72" s="367" t="s">
        <v>1598</v>
      </c>
      <c r="H72" s="782">
        <v>45365</v>
      </c>
      <c r="I72" s="346" t="s">
        <v>1505</v>
      </c>
      <c r="J72" s="193" t="s">
        <v>1506</v>
      </c>
      <c r="K72" s="474" t="s">
        <v>1599</v>
      </c>
      <c r="L72" s="169"/>
      <c r="M72" s="113"/>
      <c r="N72" s="455" t="s">
        <v>1550</v>
      </c>
      <c r="O72" s="8" t="s">
        <v>1559</v>
      </c>
      <c r="P72" s="457">
        <v>2600</v>
      </c>
      <c r="Q72" s="8" t="s">
        <v>866</v>
      </c>
      <c r="R72" s="135">
        <v>1.54</v>
      </c>
      <c r="S72" s="255">
        <f t="shared" si="22"/>
        <v>4004</v>
      </c>
      <c r="T72" s="219"/>
      <c r="U72" s="260">
        <f t="shared" ref="U72:U73" si="28">S72*$T$71/SUM($S$71:$S$73)</f>
        <v>540.15904572564614</v>
      </c>
      <c r="V72" s="255">
        <f t="shared" si="26"/>
        <v>4544.1590457256461</v>
      </c>
      <c r="W72" s="255">
        <f t="shared" si="27"/>
        <v>1.7477534791252485</v>
      </c>
    </row>
    <row r="73" spans="1:23" ht="15.75" customHeight="1" thickBot="1">
      <c r="A73" s="110" t="s">
        <v>1595</v>
      </c>
      <c r="B73" s="110" t="str">
        <f t="shared" si="24"/>
        <v>C23624</v>
      </c>
      <c r="C73" s="800" t="str">
        <f t="shared" si="25"/>
        <v>2024-03-15</v>
      </c>
      <c r="D73" s="794">
        <v>45366</v>
      </c>
      <c r="E73" s="141" t="s">
        <v>1484</v>
      </c>
      <c r="F73" s="141" t="s">
        <v>1485</v>
      </c>
      <c r="G73" s="214" t="s">
        <v>1598</v>
      </c>
      <c r="H73" s="783">
        <v>45365</v>
      </c>
      <c r="I73" s="347" t="s">
        <v>1505</v>
      </c>
      <c r="J73" s="420" t="s">
        <v>1506</v>
      </c>
      <c r="K73" s="475" t="s">
        <v>1599</v>
      </c>
      <c r="L73" s="176"/>
      <c r="M73" s="112"/>
      <c r="N73" s="456" t="s">
        <v>1600</v>
      </c>
      <c r="O73" s="92" t="s">
        <v>1630</v>
      </c>
      <c r="P73" s="458">
        <v>2000</v>
      </c>
      <c r="Q73" s="92" t="s">
        <v>866</v>
      </c>
      <c r="R73" s="135">
        <v>4.6399999999999997</v>
      </c>
      <c r="S73" s="256">
        <f t="shared" si="22"/>
        <v>9280</v>
      </c>
      <c r="T73" s="187"/>
      <c r="U73" s="261">
        <f t="shared" si="28"/>
        <v>1251.9170690144845</v>
      </c>
      <c r="V73" s="256">
        <f t="shared" ref="V73" si="29">U73+S73</f>
        <v>10531.917069014484</v>
      </c>
      <c r="W73" s="256">
        <f t="shared" ref="W73" si="30">V73/P73</f>
        <v>5.2659585345072415</v>
      </c>
    </row>
    <row r="74" spans="1:23" ht="15" customHeight="1">
      <c r="A74" s="109" t="s">
        <v>1601</v>
      </c>
      <c r="B74" s="109" t="str">
        <f t="shared" si="24"/>
        <v>C24376</v>
      </c>
      <c r="C74" s="798" t="str">
        <f t="shared" si="25"/>
        <v>2024-03-18</v>
      </c>
      <c r="D74" s="817">
        <v>45369</v>
      </c>
      <c r="E74" s="138" t="s">
        <v>1484</v>
      </c>
      <c r="F74" s="138" t="s">
        <v>1485</v>
      </c>
      <c r="G74" s="213" t="s">
        <v>1602</v>
      </c>
      <c r="H74" s="781">
        <v>45366</v>
      </c>
      <c r="I74" s="409" t="s">
        <v>1505</v>
      </c>
      <c r="J74" s="419" t="s">
        <v>1506</v>
      </c>
      <c r="K74" s="486" t="s">
        <v>1494</v>
      </c>
      <c r="L74" s="168"/>
      <c r="M74" s="111"/>
      <c r="N74" s="421" t="s">
        <v>1552</v>
      </c>
      <c r="O74" s="111" t="s">
        <v>1561</v>
      </c>
      <c r="P74" s="450">
        <v>3000</v>
      </c>
      <c r="Q74" s="445" t="s">
        <v>866</v>
      </c>
      <c r="R74" s="134">
        <v>0.4</v>
      </c>
      <c r="S74" s="257">
        <f t="shared" si="22"/>
        <v>1200</v>
      </c>
      <c r="T74" s="195">
        <v>1900</v>
      </c>
      <c r="U74" s="259">
        <f>S74*$T$74/SUM($S$74:$S$77)</f>
        <v>174.9271137026239</v>
      </c>
      <c r="V74" s="257">
        <f t="shared" ref="V74:V137" si="31">U74+S74</f>
        <v>1374.927113702624</v>
      </c>
      <c r="W74" s="257">
        <f t="shared" ref="W74:W137" si="32">V74/P74</f>
        <v>0.45830903790087463</v>
      </c>
    </row>
    <row r="75" spans="1:23" ht="15" customHeight="1">
      <c r="A75" s="115" t="s">
        <v>1601</v>
      </c>
      <c r="B75" s="115" t="str">
        <f t="shared" si="24"/>
        <v>C24376</v>
      </c>
      <c r="C75" s="799" t="str">
        <f t="shared" si="25"/>
        <v>2024-03-18</v>
      </c>
      <c r="D75" s="793">
        <v>45369</v>
      </c>
      <c r="E75" s="143" t="s">
        <v>1484</v>
      </c>
      <c r="F75" s="143" t="s">
        <v>1485</v>
      </c>
      <c r="G75" s="367" t="s">
        <v>1602</v>
      </c>
      <c r="H75" s="782">
        <v>45366</v>
      </c>
      <c r="I75" s="346" t="s">
        <v>1505</v>
      </c>
      <c r="J75" s="193" t="s">
        <v>1506</v>
      </c>
      <c r="K75" s="487" t="s">
        <v>1494</v>
      </c>
      <c r="L75" s="169"/>
      <c r="M75" s="113"/>
      <c r="N75" s="422" t="s">
        <v>1550</v>
      </c>
      <c r="O75" s="8" t="s">
        <v>1559</v>
      </c>
      <c r="P75" s="451">
        <v>2600</v>
      </c>
      <c r="Q75" s="8" t="s">
        <v>866</v>
      </c>
      <c r="R75" s="135">
        <v>1.54</v>
      </c>
      <c r="S75" s="255">
        <f t="shared" si="22"/>
        <v>4004</v>
      </c>
      <c r="T75" s="195"/>
      <c r="U75" s="260">
        <f t="shared" ref="U75:U77" si="33">S75*$T$74/SUM($S$74:$S$77)</f>
        <v>583.67346938775506</v>
      </c>
      <c r="V75" s="255">
        <f t="shared" si="31"/>
        <v>4587.6734693877552</v>
      </c>
      <c r="W75" s="255">
        <f t="shared" si="32"/>
        <v>1.7644897959183674</v>
      </c>
    </row>
    <row r="76" spans="1:23" ht="15" customHeight="1">
      <c r="A76" s="115" t="s">
        <v>1601</v>
      </c>
      <c r="B76" s="115" t="str">
        <f t="shared" si="24"/>
        <v>C24376</v>
      </c>
      <c r="C76" s="799" t="str">
        <f t="shared" si="25"/>
        <v>2024-03-18</v>
      </c>
      <c r="D76" s="793">
        <v>45369</v>
      </c>
      <c r="E76" s="143" t="s">
        <v>1484</v>
      </c>
      <c r="F76" s="143" t="s">
        <v>1485</v>
      </c>
      <c r="G76" s="367" t="s">
        <v>1602</v>
      </c>
      <c r="H76" s="782">
        <v>45366</v>
      </c>
      <c r="I76" s="346" t="s">
        <v>1505</v>
      </c>
      <c r="J76" s="193" t="s">
        <v>1506</v>
      </c>
      <c r="K76" s="487" t="s">
        <v>1494</v>
      </c>
      <c r="L76" s="169"/>
      <c r="M76" s="113"/>
      <c r="N76" s="422" t="s">
        <v>1574</v>
      </c>
      <c r="O76" s="8" t="s">
        <v>1590</v>
      </c>
      <c r="P76" s="451">
        <v>1000</v>
      </c>
      <c r="Q76" s="8" t="s">
        <v>866</v>
      </c>
      <c r="R76" s="135">
        <v>3.19</v>
      </c>
      <c r="S76" s="255">
        <f t="shared" si="22"/>
        <v>3190</v>
      </c>
      <c r="T76" s="195"/>
      <c r="U76" s="260">
        <f t="shared" si="33"/>
        <v>465.01457725947523</v>
      </c>
      <c r="V76" s="255">
        <f t="shared" si="31"/>
        <v>3655.0145772594751</v>
      </c>
      <c r="W76" s="255">
        <f t="shared" si="32"/>
        <v>3.6550145772594753</v>
      </c>
    </row>
    <row r="77" spans="1:23" ht="15" customHeight="1">
      <c r="A77" s="115" t="s">
        <v>1601</v>
      </c>
      <c r="B77" s="115" t="str">
        <f t="shared" si="24"/>
        <v>C24376</v>
      </c>
      <c r="C77" s="799" t="str">
        <f t="shared" si="25"/>
        <v>2024-03-18</v>
      </c>
      <c r="D77" s="793">
        <v>45369</v>
      </c>
      <c r="E77" s="143" t="s">
        <v>1484</v>
      </c>
      <c r="F77" s="143" t="s">
        <v>1485</v>
      </c>
      <c r="G77" s="367" t="s">
        <v>1602</v>
      </c>
      <c r="H77" s="782">
        <v>45366</v>
      </c>
      <c r="I77" s="346" t="s">
        <v>1505</v>
      </c>
      <c r="J77" s="193" t="s">
        <v>1506</v>
      </c>
      <c r="K77" s="487" t="s">
        <v>1494</v>
      </c>
      <c r="L77" s="169"/>
      <c r="M77" s="113"/>
      <c r="N77" s="422" t="s">
        <v>1600</v>
      </c>
      <c r="O77" s="90" t="s">
        <v>1630</v>
      </c>
      <c r="P77" s="451">
        <v>1000</v>
      </c>
      <c r="Q77" s="8" t="s">
        <v>866</v>
      </c>
      <c r="R77" s="135">
        <v>4.6399999999999997</v>
      </c>
      <c r="S77" s="255">
        <f t="shared" si="22"/>
        <v>4640</v>
      </c>
      <c r="T77" s="195"/>
      <c r="U77" s="260">
        <f t="shared" si="33"/>
        <v>676.38483965014575</v>
      </c>
      <c r="V77" s="255">
        <f t="shared" si="31"/>
        <v>5316.3848396501453</v>
      </c>
      <c r="W77" s="255">
        <f t="shared" si="32"/>
        <v>5.3163848396501452</v>
      </c>
    </row>
    <row r="78" spans="1:23" ht="15" customHeight="1">
      <c r="A78" s="115" t="s">
        <v>1601</v>
      </c>
      <c r="B78" s="115" t="str">
        <f t="shared" si="24"/>
        <v>C24376</v>
      </c>
      <c r="C78" s="799" t="str">
        <f t="shared" si="25"/>
        <v>2024-03-18</v>
      </c>
      <c r="D78" s="793">
        <v>45369</v>
      </c>
      <c r="E78" s="143" t="s">
        <v>1484</v>
      </c>
      <c r="F78" s="143" t="s">
        <v>1485</v>
      </c>
      <c r="G78" s="367" t="s">
        <v>1603</v>
      </c>
      <c r="H78" s="782">
        <v>45366</v>
      </c>
      <c r="I78" s="193" t="s">
        <v>1486</v>
      </c>
      <c r="J78" s="193" t="s">
        <v>1492</v>
      </c>
      <c r="K78" s="487" t="s">
        <v>1503</v>
      </c>
      <c r="L78" s="169"/>
      <c r="M78" s="113"/>
      <c r="N78" s="422" t="s">
        <v>1574</v>
      </c>
      <c r="O78" s="8" t="s">
        <v>1590</v>
      </c>
      <c r="P78" s="451">
        <v>2000</v>
      </c>
      <c r="Q78" s="8" t="s">
        <v>866</v>
      </c>
      <c r="R78" s="135">
        <v>3.21</v>
      </c>
      <c r="S78" s="255">
        <f t="shared" si="22"/>
        <v>6420</v>
      </c>
      <c r="T78" s="195">
        <v>1900</v>
      </c>
      <c r="U78" s="260">
        <f>S78*$T$78/SUM($S$78:$S$79)</f>
        <v>1172.2376303847684</v>
      </c>
      <c r="V78" s="255">
        <f t="shared" si="31"/>
        <v>7592.2376303847686</v>
      </c>
      <c r="W78" s="255">
        <f t="shared" si="32"/>
        <v>3.7961188151923841</v>
      </c>
    </row>
    <row r="79" spans="1:23" ht="15" customHeight="1" thickBot="1">
      <c r="A79" s="137" t="s">
        <v>1601</v>
      </c>
      <c r="B79" s="137" t="str">
        <f t="shared" si="24"/>
        <v>C24376</v>
      </c>
      <c r="C79" s="805" t="str">
        <f t="shared" si="25"/>
        <v>2024-03-18</v>
      </c>
      <c r="D79" s="794">
        <v>45369</v>
      </c>
      <c r="E79" s="424" t="s">
        <v>1484</v>
      </c>
      <c r="F79" s="424" t="s">
        <v>1485</v>
      </c>
      <c r="G79" s="368" t="s">
        <v>1603</v>
      </c>
      <c r="H79" s="784">
        <v>45366</v>
      </c>
      <c r="I79" s="425" t="s">
        <v>1486</v>
      </c>
      <c r="J79" s="425" t="s">
        <v>1492</v>
      </c>
      <c r="K79" s="488" t="s">
        <v>1503</v>
      </c>
      <c r="L79" s="182"/>
      <c r="M79" s="116"/>
      <c r="N79" s="459" t="s">
        <v>1488</v>
      </c>
      <c r="O79" s="460" t="s">
        <v>1509</v>
      </c>
      <c r="P79" s="461">
        <v>594</v>
      </c>
      <c r="Q79" s="91" t="s">
        <v>866</v>
      </c>
      <c r="R79" s="136">
        <v>6.71</v>
      </c>
      <c r="S79" s="258">
        <f t="shared" si="22"/>
        <v>3985.74</v>
      </c>
      <c r="T79" s="187"/>
      <c r="U79" s="431">
        <f>S79*$T$78/SUM($S$78:$S$79)</f>
        <v>727.76236961523159</v>
      </c>
      <c r="V79" s="258">
        <f t="shared" si="31"/>
        <v>4713.5023696152311</v>
      </c>
      <c r="W79" s="258">
        <f t="shared" si="32"/>
        <v>7.9351891744364158</v>
      </c>
    </row>
    <row r="80" spans="1:23" ht="15.75" customHeight="1">
      <c r="A80" s="109" t="s">
        <v>1604</v>
      </c>
      <c r="B80" s="109" t="str">
        <f t="shared" si="24"/>
        <v>C24950</v>
      </c>
      <c r="C80" s="798" t="str">
        <f t="shared" si="25"/>
        <v>2024-03-19</v>
      </c>
      <c r="D80" s="817">
        <v>45370</v>
      </c>
      <c r="E80" s="138" t="s">
        <v>1484</v>
      </c>
      <c r="F80" s="138" t="s">
        <v>1485</v>
      </c>
      <c r="G80" s="432" t="s">
        <v>1605</v>
      </c>
      <c r="H80" s="781">
        <v>45369</v>
      </c>
      <c r="I80" s="15" t="s">
        <v>1607</v>
      </c>
      <c r="J80" s="419" t="s">
        <v>1608</v>
      </c>
      <c r="K80" s="486" t="s">
        <v>1606</v>
      </c>
      <c r="L80" s="168"/>
      <c r="M80" s="111"/>
      <c r="N80" s="438" t="s">
        <v>1495</v>
      </c>
      <c r="O80" s="89" t="s">
        <v>1511</v>
      </c>
      <c r="P80" s="462">
        <v>810</v>
      </c>
      <c r="Q80" s="89" t="s">
        <v>866</v>
      </c>
      <c r="R80" s="134">
        <v>25.71</v>
      </c>
      <c r="S80" s="257">
        <f t="shared" si="22"/>
        <v>20825.100000000002</v>
      </c>
      <c r="T80" s="571">
        <v>1900</v>
      </c>
      <c r="U80" s="259">
        <f>T80</f>
        <v>1900</v>
      </c>
      <c r="V80" s="257">
        <f t="shared" si="31"/>
        <v>22725.100000000002</v>
      </c>
      <c r="W80" s="257">
        <f t="shared" si="32"/>
        <v>28.055679012345681</v>
      </c>
    </row>
    <row r="81" spans="1:23" ht="15" customHeight="1">
      <c r="A81" s="115" t="s">
        <v>1604</v>
      </c>
      <c r="B81" s="115" t="str">
        <f t="shared" si="24"/>
        <v>C24950</v>
      </c>
      <c r="C81" s="799" t="str">
        <f t="shared" si="25"/>
        <v>2024-03-19</v>
      </c>
      <c r="D81" s="793">
        <v>45370</v>
      </c>
      <c r="E81" s="143" t="s">
        <v>1484</v>
      </c>
      <c r="F81" s="143" t="s">
        <v>1485</v>
      </c>
      <c r="G81" s="433" t="s">
        <v>1610</v>
      </c>
      <c r="H81" s="782">
        <v>45369</v>
      </c>
      <c r="I81" s="14" t="s">
        <v>1607</v>
      </c>
      <c r="J81" s="193" t="s">
        <v>1608</v>
      </c>
      <c r="K81" s="487" t="s">
        <v>1609</v>
      </c>
      <c r="L81" s="169"/>
      <c r="M81" s="113"/>
      <c r="N81" s="422" t="s">
        <v>1488</v>
      </c>
      <c r="O81" s="113" t="s">
        <v>1509</v>
      </c>
      <c r="P81" s="451">
        <v>202.5</v>
      </c>
      <c r="Q81" s="8" t="s">
        <v>866</v>
      </c>
      <c r="R81" s="135">
        <v>6.66</v>
      </c>
      <c r="S81" s="255">
        <f t="shared" si="22"/>
        <v>1348.65</v>
      </c>
      <c r="T81" s="195">
        <v>1900</v>
      </c>
      <c r="U81" s="260">
        <f>S81*$T$81/SUM($S$81:$S$82)</f>
        <v>119.29632702315408</v>
      </c>
      <c r="V81" s="255">
        <f t="shared" si="31"/>
        <v>1467.9463270231543</v>
      </c>
      <c r="W81" s="255">
        <f t="shared" si="32"/>
        <v>7.2491176643118731</v>
      </c>
    </row>
    <row r="82" spans="1:23" ht="15" customHeight="1" thickBot="1">
      <c r="A82" s="110" t="s">
        <v>1604</v>
      </c>
      <c r="B82" s="110" t="str">
        <f t="shared" si="24"/>
        <v>C24950</v>
      </c>
      <c r="C82" s="800" t="str">
        <f t="shared" si="25"/>
        <v>2024-03-19</v>
      </c>
      <c r="D82" s="794">
        <v>45370</v>
      </c>
      <c r="E82" s="141" t="s">
        <v>1484</v>
      </c>
      <c r="F82" s="141" t="s">
        <v>1485</v>
      </c>
      <c r="G82" s="434" t="s">
        <v>1610</v>
      </c>
      <c r="H82" s="783">
        <v>45369</v>
      </c>
      <c r="I82" s="93" t="s">
        <v>1607</v>
      </c>
      <c r="J82" s="420" t="s">
        <v>1608</v>
      </c>
      <c r="K82" s="489" t="s">
        <v>1609</v>
      </c>
      <c r="L82" s="176"/>
      <c r="M82" s="112"/>
      <c r="N82" s="423" t="s">
        <v>1495</v>
      </c>
      <c r="O82" s="92" t="s">
        <v>1511</v>
      </c>
      <c r="P82" s="452">
        <v>783</v>
      </c>
      <c r="Q82" s="454" t="s">
        <v>866</v>
      </c>
      <c r="R82" s="136">
        <v>25.71</v>
      </c>
      <c r="S82" s="256">
        <f t="shared" si="22"/>
        <v>20130.93</v>
      </c>
      <c r="T82" s="187"/>
      <c r="U82" s="261">
        <f>S82*$T$81/SUM($S$81:$S$82)</f>
        <v>1780.7036729768458</v>
      </c>
      <c r="V82" s="256">
        <f t="shared" si="31"/>
        <v>21911.633672976845</v>
      </c>
      <c r="W82" s="256">
        <f t="shared" si="32"/>
        <v>27.984206478897629</v>
      </c>
    </row>
    <row r="83" spans="1:23" ht="15" customHeight="1">
      <c r="A83" s="109" t="s">
        <v>1611</v>
      </c>
      <c r="B83" s="109" t="str">
        <f t="shared" si="24"/>
        <v>C25463</v>
      </c>
      <c r="C83" s="798" t="str">
        <f t="shared" si="25"/>
        <v>2024-03-20</v>
      </c>
      <c r="D83" s="817">
        <v>45371</v>
      </c>
      <c r="E83" s="138" t="s">
        <v>1484</v>
      </c>
      <c r="F83" s="138" t="s">
        <v>1485</v>
      </c>
      <c r="G83" s="432" t="s">
        <v>1613</v>
      </c>
      <c r="H83" s="785">
        <v>45370</v>
      </c>
      <c r="I83" s="15" t="s">
        <v>1607</v>
      </c>
      <c r="J83" s="419" t="s">
        <v>1608</v>
      </c>
      <c r="K83" s="486" t="s">
        <v>1612</v>
      </c>
      <c r="L83" s="168"/>
      <c r="M83" s="111"/>
      <c r="N83" s="438" t="s">
        <v>1488</v>
      </c>
      <c r="O83" s="11" t="s">
        <v>1509</v>
      </c>
      <c r="P83" s="463">
        <v>324</v>
      </c>
      <c r="Q83" s="89" t="s">
        <v>866</v>
      </c>
      <c r="R83" s="134">
        <v>6.66</v>
      </c>
      <c r="S83" s="257">
        <f t="shared" si="22"/>
        <v>2157.84</v>
      </c>
      <c r="T83" s="195">
        <v>1900</v>
      </c>
      <c r="U83" s="259">
        <f>S83*$T$83/SUM($S$83:$S$84)</f>
        <v>211.30059070320817</v>
      </c>
      <c r="V83" s="257">
        <f t="shared" si="31"/>
        <v>2369.1405907032085</v>
      </c>
      <c r="W83" s="257">
        <f t="shared" si="32"/>
        <v>7.3121623169852112</v>
      </c>
    </row>
    <row r="84" spans="1:23" ht="15" customHeight="1">
      <c r="A84" s="115" t="s">
        <v>1611</v>
      </c>
      <c r="B84" s="115" t="str">
        <f t="shared" si="24"/>
        <v>C25463</v>
      </c>
      <c r="C84" s="799" t="str">
        <f t="shared" si="25"/>
        <v>2024-03-20</v>
      </c>
      <c r="D84" s="793">
        <v>45371</v>
      </c>
      <c r="E84" s="143" t="s">
        <v>1484</v>
      </c>
      <c r="F84" s="143" t="s">
        <v>1485</v>
      </c>
      <c r="G84" s="433" t="s">
        <v>1613</v>
      </c>
      <c r="H84" s="786">
        <v>45370</v>
      </c>
      <c r="I84" s="14" t="s">
        <v>1607</v>
      </c>
      <c r="J84" s="193" t="s">
        <v>1608</v>
      </c>
      <c r="K84" s="487" t="s">
        <v>1612</v>
      </c>
      <c r="L84" s="169"/>
      <c r="M84" s="113"/>
      <c r="N84" s="439" t="s">
        <v>1523</v>
      </c>
      <c r="O84" s="8" t="s">
        <v>1537</v>
      </c>
      <c r="P84" s="448">
        <v>1066.5</v>
      </c>
      <c r="Q84" s="90" t="s">
        <v>866</v>
      </c>
      <c r="R84" s="135">
        <v>16.170000000000002</v>
      </c>
      <c r="S84" s="255">
        <f t="shared" si="22"/>
        <v>17245.305</v>
      </c>
      <c r="T84" s="195"/>
      <c r="U84" s="260">
        <f>S84*$T$83/SUM($S$83:$S$84)</f>
        <v>1688.6994092967918</v>
      </c>
      <c r="V84" s="255">
        <f t="shared" si="31"/>
        <v>18934.004409296791</v>
      </c>
      <c r="W84" s="255">
        <f t="shared" si="32"/>
        <v>17.753403102950578</v>
      </c>
    </row>
    <row r="85" spans="1:23" ht="15" customHeight="1">
      <c r="A85" s="115" t="s">
        <v>1611</v>
      </c>
      <c r="B85" s="115" t="str">
        <f t="shared" si="24"/>
        <v>C25463</v>
      </c>
      <c r="C85" s="799" t="str">
        <f t="shared" si="25"/>
        <v>2024-03-20</v>
      </c>
      <c r="D85" s="793">
        <v>45371</v>
      </c>
      <c r="E85" s="143" t="s">
        <v>1484</v>
      </c>
      <c r="F85" s="143" t="s">
        <v>1485</v>
      </c>
      <c r="G85" s="433" t="s">
        <v>1615</v>
      </c>
      <c r="H85" s="786">
        <v>45370</v>
      </c>
      <c r="I85" s="14" t="s">
        <v>1607</v>
      </c>
      <c r="J85" s="193" t="s">
        <v>1608</v>
      </c>
      <c r="K85" s="487" t="s">
        <v>1614</v>
      </c>
      <c r="L85" s="169"/>
      <c r="M85" s="113"/>
      <c r="N85" s="439" t="s">
        <v>1618</v>
      </c>
      <c r="O85" s="90" t="s">
        <v>1631</v>
      </c>
      <c r="P85" s="448">
        <v>1552.5</v>
      </c>
      <c r="Q85" s="90" t="s">
        <v>866</v>
      </c>
      <c r="R85" s="135">
        <v>13.19</v>
      </c>
      <c r="S85" s="255">
        <f t="shared" si="22"/>
        <v>20477.474999999999</v>
      </c>
      <c r="T85" s="559">
        <v>1900</v>
      </c>
      <c r="U85" s="260">
        <f>T85</f>
        <v>1900</v>
      </c>
      <c r="V85" s="255">
        <f t="shared" si="31"/>
        <v>22377.474999999999</v>
      </c>
      <c r="W85" s="255">
        <f t="shared" si="32"/>
        <v>14.413832528180354</v>
      </c>
    </row>
    <row r="86" spans="1:23" ht="15" customHeight="1">
      <c r="A86" s="115" t="s">
        <v>1611</v>
      </c>
      <c r="B86" s="115" t="str">
        <f t="shared" si="24"/>
        <v>C25463</v>
      </c>
      <c r="C86" s="799" t="str">
        <f t="shared" si="25"/>
        <v>2024-03-20</v>
      </c>
      <c r="D86" s="793">
        <v>45371</v>
      </c>
      <c r="E86" s="143" t="s">
        <v>1484</v>
      </c>
      <c r="F86" s="143" t="s">
        <v>1485</v>
      </c>
      <c r="G86" s="433" t="s">
        <v>1617</v>
      </c>
      <c r="H86" s="786">
        <v>45370</v>
      </c>
      <c r="I86" s="14" t="s">
        <v>1607</v>
      </c>
      <c r="J86" s="193" t="s">
        <v>1608</v>
      </c>
      <c r="K86" s="487" t="s">
        <v>1616</v>
      </c>
      <c r="L86" s="169"/>
      <c r="M86" s="113"/>
      <c r="N86" s="439" t="s">
        <v>1488</v>
      </c>
      <c r="O86" s="8" t="s">
        <v>1509</v>
      </c>
      <c r="P86" s="448">
        <v>1620</v>
      </c>
      <c r="Q86" s="90" t="s">
        <v>866</v>
      </c>
      <c r="R86" s="135">
        <v>6.66</v>
      </c>
      <c r="S86" s="255">
        <f t="shared" si="22"/>
        <v>10789.2</v>
      </c>
      <c r="T86" s="559">
        <v>1900</v>
      </c>
      <c r="U86" s="260">
        <f>S86*$T$86/SUM($S$86:$S$87)</f>
        <v>970.75858894528892</v>
      </c>
      <c r="V86" s="255">
        <f t="shared" si="31"/>
        <v>11759.95858894529</v>
      </c>
      <c r="W86" s="255">
        <f t="shared" si="32"/>
        <v>7.259233696879809</v>
      </c>
    </row>
    <row r="87" spans="1:23" ht="15" customHeight="1" thickBot="1">
      <c r="A87" s="110" t="s">
        <v>1611</v>
      </c>
      <c r="B87" s="110" t="str">
        <f t="shared" si="24"/>
        <v>C25463</v>
      </c>
      <c r="C87" s="800" t="str">
        <f t="shared" si="25"/>
        <v>2024-03-20</v>
      </c>
      <c r="D87" s="794">
        <v>45371</v>
      </c>
      <c r="E87" s="141" t="s">
        <v>1484</v>
      </c>
      <c r="F87" s="141" t="s">
        <v>1485</v>
      </c>
      <c r="G87" s="434" t="s">
        <v>1617</v>
      </c>
      <c r="H87" s="787">
        <v>45370</v>
      </c>
      <c r="I87" s="93" t="s">
        <v>1607</v>
      </c>
      <c r="J87" s="420" t="s">
        <v>1608</v>
      </c>
      <c r="K87" s="489" t="s">
        <v>1616</v>
      </c>
      <c r="L87" s="176"/>
      <c r="M87" s="112"/>
      <c r="N87" s="447" t="s">
        <v>1618</v>
      </c>
      <c r="O87" s="92" t="s">
        <v>1631</v>
      </c>
      <c r="P87" s="449">
        <v>783</v>
      </c>
      <c r="Q87" s="454" t="s">
        <v>866</v>
      </c>
      <c r="R87" s="136">
        <v>13.19</v>
      </c>
      <c r="S87" s="256">
        <f t="shared" si="22"/>
        <v>10327.77</v>
      </c>
      <c r="T87" s="187"/>
      <c r="U87" s="261">
        <f>S87*$T$86/SUM($S$86:$S$87)</f>
        <v>929.24141105471097</v>
      </c>
      <c r="V87" s="256">
        <f t="shared" si="31"/>
        <v>11257.011411054711</v>
      </c>
      <c r="W87" s="256">
        <f t="shared" si="32"/>
        <v>14.376770639916616</v>
      </c>
    </row>
    <row r="88" spans="1:23" ht="15" customHeight="1">
      <c r="A88" s="109" t="s">
        <v>1619</v>
      </c>
      <c r="B88" s="109" t="str">
        <f t="shared" si="24"/>
        <v>C24194</v>
      </c>
      <c r="C88" s="798" t="str">
        <f t="shared" si="25"/>
        <v>2024-03-18</v>
      </c>
      <c r="D88" s="817">
        <v>45369</v>
      </c>
      <c r="E88" s="138" t="s">
        <v>1484</v>
      </c>
      <c r="F88" s="138" t="s">
        <v>1485</v>
      </c>
      <c r="G88" s="213" t="s">
        <v>1620</v>
      </c>
      <c r="H88" s="781">
        <v>45364</v>
      </c>
      <c r="I88" s="409" t="s">
        <v>1505</v>
      </c>
      <c r="J88" s="419" t="s">
        <v>1506</v>
      </c>
      <c r="K88" s="468" t="s">
        <v>1621</v>
      </c>
      <c r="L88" s="168"/>
      <c r="M88" s="111"/>
      <c r="N88" s="421" t="s">
        <v>1549</v>
      </c>
      <c r="O88" s="11" t="s">
        <v>1558</v>
      </c>
      <c r="P88" s="416">
        <v>3000</v>
      </c>
      <c r="Q88" s="11" t="s">
        <v>866</v>
      </c>
      <c r="R88" s="134">
        <v>0.25</v>
      </c>
      <c r="S88" s="257">
        <f t="shared" si="22"/>
        <v>750</v>
      </c>
      <c r="T88" s="195">
        <v>1900</v>
      </c>
      <c r="U88" s="259">
        <f>S88*$T$88/SUM($S$88:$S$89)</f>
        <v>136.36363636363637</v>
      </c>
      <c r="V88" s="257">
        <f t="shared" si="31"/>
        <v>886.36363636363637</v>
      </c>
      <c r="W88" s="257">
        <f t="shared" si="32"/>
        <v>0.29545454545454547</v>
      </c>
    </row>
    <row r="89" spans="1:23" ht="15" customHeight="1">
      <c r="A89" s="115" t="s">
        <v>1619</v>
      </c>
      <c r="B89" s="115" t="str">
        <f t="shared" si="24"/>
        <v>C24194</v>
      </c>
      <c r="C89" s="799" t="str">
        <f t="shared" si="25"/>
        <v>2024-03-18</v>
      </c>
      <c r="D89" s="793">
        <v>45369</v>
      </c>
      <c r="E89" s="143" t="s">
        <v>1484</v>
      </c>
      <c r="F89" s="143" t="s">
        <v>1485</v>
      </c>
      <c r="G89" s="367" t="s">
        <v>1620</v>
      </c>
      <c r="H89" s="782">
        <v>45364</v>
      </c>
      <c r="I89" s="346" t="s">
        <v>1505</v>
      </c>
      <c r="J89" s="193" t="s">
        <v>1506</v>
      </c>
      <c r="K89" s="464" t="s">
        <v>1621</v>
      </c>
      <c r="L89" s="169"/>
      <c r="M89" s="113"/>
      <c r="N89" s="422" t="s">
        <v>1588</v>
      </c>
      <c r="O89" s="8" t="s">
        <v>1594</v>
      </c>
      <c r="P89" s="417">
        <v>10000</v>
      </c>
      <c r="Q89" s="8" t="s">
        <v>866</v>
      </c>
      <c r="R89" s="135">
        <v>0.97</v>
      </c>
      <c r="S89" s="255">
        <f t="shared" si="22"/>
        <v>9700</v>
      </c>
      <c r="T89" s="195"/>
      <c r="U89" s="260">
        <f>S89*$T$88/SUM($S$88:$S$89)</f>
        <v>1763.6363636363637</v>
      </c>
      <c r="V89" s="255">
        <f t="shared" si="31"/>
        <v>11463.636363636364</v>
      </c>
      <c r="W89" s="255">
        <f t="shared" si="32"/>
        <v>1.1463636363636365</v>
      </c>
    </row>
    <row r="90" spans="1:23" ht="15" customHeight="1">
      <c r="A90" s="115" t="s">
        <v>1619</v>
      </c>
      <c r="B90" s="115" t="str">
        <f t="shared" si="24"/>
        <v>C24194</v>
      </c>
      <c r="C90" s="799" t="str">
        <f t="shared" si="25"/>
        <v>2024-03-18</v>
      </c>
      <c r="D90" s="793">
        <v>45369</v>
      </c>
      <c r="E90" s="143" t="s">
        <v>1484</v>
      </c>
      <c r="F90" s="143" t="s">
        <v>1485</v>
      </c>
      <c r="G90" s="480" t="s">
        <v>1622</v>
      </c>
      <c r="H90" s="782">
        <v>45364</v>
      </c>
      <c r="I90" s="346" t="s">
        <v>1505</v>
      </c>
      <c r="J90" s="193" t="s">
        <v>1506</v>
      </c>
      <c r="K90" s="464" t="s">
        <v>1623</v>
      </c>
      <c r="L90" s="169"/>
      <c r="M90" s="113"/>
      <c r="N90" s="422" t="s">
        <v>1549</v>
      </c>
      <c r="O90" s="8" t="s">
        <v>1558</v>
      </c>
      <c r="P90" s="417">
        <v>3000</v>
      </c>
      <c r="Q90" s="8" t="s">
        <v>866</v>
      </c>
      <c r="R90" s="135">
        <v>0.25</v>
      </c>
      <c r="S90" s="255">
        <f t="shared" si="22"/>
        <v>750</v>
      </c>
      <c r="T90" s="559">
        <v>1900</v>
      </c>
      <c r="U90" s="260">
        <f>S90*$T$90/SUM($S$90:$S$91)</f>
        <v>136.36363636363637</v>
      </c>
      <c r="V90" s="255">
        <f t="shared" si="31"/>
        <v>886.36363636363637</v>
      </c>
      <c r="W90" s="255">
        <f t="shared" si="32"/>
        <v>0.29545454545454547</v>
      </c>
    </row>
    <row r="91" spans="1:23" ht="15" customHeight="1">
      <c r="A91" s="115" t="s">
        <v>1619</v>
      </c>
      <c r="B91" s="115" t="str">
        <f t="shared" si="24"/>
        <v>C24194</v>
      </c>
      <c r="C91" s="799" t="str">
        <f t="shared" si="25"/>
        <v>2024-03-18</v>
      </c>
      <c r="D91" s="793">
        <v>45369</v>
      </c>
      <c r="E91" s="143" t="s">
        <v>1484</v>
      </c>
      <c r="F91" s="143" t="s">
        <v>1485</v>
      </c>
      <c r="G91" s="480" t="s">
        <v>1622</v>
      </c>
      <c r="H91" s="782">
        <v>45364</v>
      </c>
      <c r="I91" s="346" t="s">
        <v>1505</v>
      </c>
      <c r="J91" s="193" t="s">
        <v>1506</v>
      </c>
      <c r="K91" s="464" t="s">
        <v>1623</v>
      </c>
      <c r="L91" s="169"/>
      <c r="M91" s="113"/>
      <c r="N91" s="422" t="s">
        <v>1588</v>
      </c>
      <c r="O91" s="8" t="s">
        <v>1594</v>
      </c>
      <c r="P91" s="417">
        <v>10000</v>
      </c>
      <c r="Q91" s="8" t="s">
        <v>866</v>
      </c>
      <c r="R91" s="135">
        <v>0.97</v>
      </c>
      <c r="S91" s="255">
        <f t="shared" si="22"/>
        <v>9700</v>
      </c>
      <c r="T91" s="559"/>
      <c r="U91" s="260">
        <f>S91*$T$90/SUM($S$90:$S$91)</f>
        <v>1763.6363636363637</v>
      </c>
      <c r="V91" s="255">
        <f t="shared" si="31"/>
        <v>11463.636363636364</v>
      </c>
      <c r="W91" s="255">
        <f t="shared" si="32"/>
        <v>1.1463636363636365</v>
      </c>
    </row>
    <row r="92" spans="1:23" ht="15" customHeight="1">
      <c r="A92" s="115" t="s">
        <v>1619</v>
      </c>
      <c r="B92" s="115" t="str">
        <f t="shared" si="24"/>
        <v>C24194</v>
      </c>
      <c r="C92" s="799" t="str">
        <f t="shared" si="25"/>
        <v>2024-03-18</v>
      </c>
      <c r="D92" s="793">
        <v>45369</v>
      </c>
      <c r="E92" s="143" t="s">
        <v>1484</v>
      </c>
      <c r="F92" s="143" t="s">
        <v>1485</v>
      </c>
      <c r="G92" s="480" t="s">
        <v>1624</v>
      </c>
      <c r="H92" s="782">
        <v>45364</v>
      </c>
      <c r="I92" s="346" t="s">
        <v>1505</v>
      </c>
      <c r="J92" s="193" t="s">
        <v>1506</v>
      </c>
      <c r="K92" s="464" t="s">
        <v>1625</v>
      </c>
      <c r="L92" s="169"/>
      <c r="M92" s="113"/>
      <c r="N92" s="422" t="s">
        <v>1549</v>
      </c>
      <c r="O92" s="8" t="s">
        <v>1558</v>
      </c>
      <c r="P92" s="417">
        <v>2500</v>
      </c>
      <c r="Q92" s="8" t="s">
        <v>866</v>
      </c>
      <c r="R92" s="135">
        <v>0.25</v>
      </c>
      <c r="S92" s="255">
        <f t="shared" si="22"/>
        <v>625</v>
      </c>
      <c r="T92" s="559">
        <v>1900</v>
      </c>
      <c r="U92" s="260">
        <f>S92*$T$92/SUM($S$92:$S$93)</f>
        <v>115.01210653753027</v>
      </c>
      <c r="V92" s="255">
        <f t="shared" si="31"/>
        <v>740.01210653753026</v>
      </c>
      <c r="W92" s="255">
        <f t="shared" si="32"/>
        <v>0.29600484261501209</v>
      </c>
    </row>
    <row r="93" spans="1:23" ht="15" customHeight="1">
      <c r="A93" s="115" t="s">
        <v>1619</v>
      </c>
      <c r="B93" s="115" t="str">
        <f t="shared" si="24"/>
        <v>C24194</v>
      </c>
      <c r="C93" s="799" t="str">
        <f t="shared" si="25"/>
        <v>2024-03-18</v>
      </c>
      <c r="D93" s="793">
        <v>45369</v>
      </c>
      <c r="E93" s="143" t="s">
        <v>1484</v>
      </c>
      <c r="F93" s="143" t="s">
        <v>1485</v>
      </c>
      <c r="G93" s="480" t="s">
        <v>1624</v>
      </c>
      <c r="H93" s="782">
        <v>45364</v>
      </c>
      <c r="I93" s="346" t="s">
        <v>1505</v>
      </c>
      <c r="J93" s="193" t="s">
        <v>1506</v>
      </c>
      <c r="K93" s="464" t="s">
        <v>1625</v>
      </c>
      <c r="L93" s="169"/>
      <c r="M93" s="113"/>
      <c r="N93" s="422" t="s">
        <v>1588</v>
      </c>
      <c r="O93" s="8" t="s">
        <v>1594</v>
      </c>
      <c r="P93" s="417">
        <v>10000</v>
      </c>
      <c r="Q93" s="8" t="s">
        <v>866</v>
      </c>
      <c r="R93" s="135">
        <v>0.97</v>
      </c>
      <c r="S93" s="255">
        <f t="shared" si="22"/>
        <v>9700</v>
      </c>
      <c r="T93" s="559"/>
      <c r="U93" s="260">
        <f>S93*$T$92/SUM($S$92:$S$93)</f>
        <v>1784.9878934624696</v>
      </c>
      <c r="V93" s="255">
        <f t="shared" si="31"/>
        <v>11484.98789346247</v>
      </c>
      <c r="W93" s="255">
        <f t="shared" si="32"/>
        <v>1.1484987893462471</v>
      </c>
    </row>
    <row r="94" spans="1:23" ht="15" customHeight="1">
      <c r="A94" s="115" t="s">
        <v>1619</v>
      </c>
      <c r="B94" s="115" t="str">
        <f t="shared" si="24"/>
        <v>C24194</v>
      </c>
      <c r="C94" s="799" t="str">
        <f t="shared" si="25"/>
        <v>2024-03-18</v>
      </c>
      <c r="D94" s="793">
        <v>45369</v>
      </c>
      <c r="E94" s="143" t="s">
        <v>1484</v>
      </c>
      <c r="F94" s="143" t="s">
        <v>1485</v>
      </c>
      <c r="G94" s="480" t="s">
        <v>1627</v>
      </c>
      <c r="H94" s="782">
        <v>45364</v>
      </c>
      <c r="I94" s="346" t="s">
        <v>1505</v>
      </c>
      <c r="J94" s="193" t="s">
        <v>1506</v>
      </c>
      <c r="K94" s="464" t="s">
        <v>1626</v>
      </c>
      <c r="L94" s="169"/>
      <c r="M94" s="113"/>
      <c r="N94" s="422" t="s">
        <v>1549</v>
      </c>
      <c r="O94" s="8" t="s">
        <v>1558</v>
      </c>
      <c r="P94" s="417">
        <v>2500</v>
      </c>
      <c r="Q94" s="8" t="s">
        <v>866</v>
      </c>
      <c r="R94" s="135">
        <v>0.25</v>
      </c>
      <c r="S94" s="255">
        <f t="shared" si="22"/>
        <v>625</v>
      </c>
      <c r="T94" s="559">
        <v>1900</v>
      </c>
      <c r="U94" s="260">
        <f>S94*$T$94/SUM($S$94:$S$97)</f>
        <v>57.506053268765136</v>
      </c>
      <c r="V94" s="255">
        <f t="shared" si="31"/>
        <v>682.50605326876519</v>
      </c>
      <c r="W94" s="255">
        <f t="shared" si="32"/>
        <v>0.27300242130750607</v>
      </c>
    </row>
    <row r="95" spans="1:23" ht="15.75" customHeight="1">
      <c r="A95" s="115" t="s">
        <v>1619</v>
      </c>
      <c r="B95" s="115" t="str">
        <f t="shared" si="24"/>
        <v>C24194</v>
      </c>
      <c r="C95" s="799" t="str">
        <f t="shared" si="25"/>
        <v>2024-03-18</v>
      </c>
      <c r="D95" s="793">
        <v>45369</v>
      </c>
      <c r="E95" s="143" t="s">
        <v>1484</v>
      </c>
      <c r="F95" s="143" t="s">
        <v>1485</v>
      </c>
      <c r="G95" s="480" t="s">
        <v>1627</v>
      </c>
      <c r="H95" s="782">
        <v>45364</v>
      </c>
      <c r="I95" s="346" t="s">
        <v>1505</v>
      </c>
      <c r="J95" s="193" t="s">
        <v>1506</v>
      </c>
      <c r="K95" s="464" t="s">
        <v>1626</v>
      </c>
      <c r="L95" s="169"/>
      <c r="M95" s="113"/>
      <c r="N95" s="422" t="s">
        <v>1588</v>
      </c>
      <c r="O95" s="8" t="s">
        <v>1594</v>
      </c>
      <c r="P95" s="417">
        <v>10000</v>
      </c>
      <c r="Q95" s="8" t="s">
        <v>866</v>
      </c>
      <c r="R95" s="135">
        <v>0.97</v>
      </c>
      <c r="S95" s="255">
        <f t="shared" si="22"/>
        <v>9700</v>
      </c>
      <c r="T95" s="219"/>
      <c r="U95" s="260">
        <f t="shared" ref="U95:U97" si="34">S95*$T$94/SUM($S$94:$S$97)</f>
        <v>892.49394673123481</v>
      </c>
      <c r="V95" s="255">
        <f t="shared" si="31"/>
        <v>10592.493946731234</v>
      </c>
      <c r="W95" s="255">
        <f t="shared" si="32"/>
        <v>1.0592493946731234</v>
      </c>
    </row>
    <row r="96" spans="1:23" ht="15" customHeight="1">
      <c r="A96" s="115" t="s">
        <v>1619</v>
      </c>
      <c r="B96" s="115" t="str">
        <f t="shared" si="24"/>
        <v>C24194</v>
      </c>
      <c r="C96" s="799" t="str">
        <f t="shared" si="25"/>
        <v>2024-03-18</v>
      </c>
      <c r="D96" s="793">
        <v>45369</v>
      </c>
      <c r="E96" s="143" t="s">
        <v>1484</v>
      </c>
      <c r="F96" s="143" t="s">
        <v>1485</v>
      </c>
      <c r="G96" s="480" t="s">
        <v>1628</v>
      </c>
      <c r="H96" s="782">
        <v>45364</v>
      </c>
      <c r="I96" s="346" t="s">
        <v>1505</v>
      </c>
      <c r="J96" s="193" t="s">
        <v>1506</v>
      </c>
      <c r="K96" s="464" t="s">
        <v>1629</v>
      </c>
      <c r="L96" s="170"/>
      <c r="M96" s="113"/>
      <c r="N96" s="422" t="s">
        <v>1549</v>
      </c>
      <c r="O96" s="90" t="s">
        <v>1558</v>
      </c>
      <c r="P96" s="417">
        <v>2500</v>
      </c>
      <c r="Q96" s="8" t="s">
        <v>866</v>
      </c>
      <c r="R96" s="135">
        <v>0.25</v>
      </c>
      <c r="S96" s="255">
        <f t="shared" si="22"/>
        <v>625</v>
      </c>
      <c r="T96" s="219"/>
      <c r="U96" s="260">
        <f t="shared" si="34"/>
        <v>57.506053268765136</v>
      </c>
      <c r="V96" s="255">
        <f t="shared" si="31"/>
        <v>682.50605326876519</v>
      </c>
      <c r="W96" s="255">
        <f t="shared" si="32"/>
        <v>0.27300242130750607</v>
      </c>
    </row>
    <row r="97" spans="1:23" ht="15" customHeight="1" thickBot="1">
      <c r="A97" s="110" t="s">
        <v>1619</v>
      </c>
      <c r="B97" s="110" t="str">
        <f t="shared" si="24"/>
        <v>C24194</v>
      </c>
      <c r="C97" s="800" t="str">
        <f t="shared" si="25"/>
        <v>2024-03-18</v>
      </c>
      <c r="D97" s="794">
        <v>45369</v>
      </c>
      <c r="E97" s="141" t="s">
        <v>1484</v>
      </c>
      <c r="F97" s="141" t="s">
        <v>1485</v>
      </c>
      <c r="G97" s="481" t="s">
        <v>1628</v>
      </c>
      <c r="H97" s="783">
        <v>45364</v>
      </c>
      <c r="I97" s="347" t="s">
        <v>1505</v>
      </c>
      <c r="J97" s="420" t="s">
        <v>1506</v>
      </c>
      <c r="K97" s="465" t="s">
        <v>1629</v>
      </c>
      <c r="L97" s="479"/>
      <c r="M97" s="112"/>
      <c r="N97" s="423" t="s">
        <v>1588</v>
      </c>
      <c r="O97" s="92" t="s">
        <v>1594</v>
      </c>
      <c r="P97" s="418">
        <v>10000</v>
      </c>
      <c r="Q97" s="454" t="s">
        <v>866</v>
      </c>
      <c r="R97" s="136">
        <v>0.97</v>
      </c>
      <c r="S97" s="256">
        <f t="shared" si="22"/>
        <v>9700</v>
      </c>
      <c r="T97" s="187"/>
      <c r="U97" s="261">
        <f t="shared" si="34"/>
        <v>892.49394673123481</v>
      </c>
      <c r="V97" s="256">
        <f t="shared" si="31"/>
        <v>10592.493946731234</v>
      </c>
      <c r="W97" s="256">
        <f t="shared" si="32"/>
        <v>1.0592493946731234</v>
      </c>
    </row>
    <row r="98" spans="1:23" ht="15" customHeight="1">
      <c r="A98" s="109" t="s">
        <v>1632</v>
      </c>
      <c r="B98" s="109" t="str">
        <f t="shared" si="24"/>
        <v>C27181</v>
      </c>
      <c r="C98" s="798" t="str">
        <f t="shared" si="25"/>
        <v>2024-03-25</v>
      </c>
      <c r="D98" s="817">
        <v>45376</v>
      </c>
      <c r="E98" s="138" t="s">
        <v>1484</v>
      </c>
      <c r="F98" s="138" t="s">
        <v>1485</v>
      </c>
      <c r="G98" s="432" t="s">
        <v>1633</v>
      </c>
      <c r="H98" s="781">
        <v>45371</v>
      </c>
      <c r="I98" s="419" t="s">
        <v>1486</v>
      </c>
      <c r="J98" s="419" t="s">
        <v>1492</v>
      </c>
      <c r="K98" s="468" t="s">
        <v>1570</v>
      </c>
      <c r="L98" s="490"/>
      <c r="M98" s="111"/>
      <c r="N98" s="438" t="s">
        <v>1574</v>
      </c>
      <c r="O98" s="11" t="s">
        <v>1590</v>
      </c>
      <c r="P98" s="462">
        <v>2000</v>
      </c>
      <c r="Q98" s="111" t="s">
        <v>866</v>
      </c>
      <c r="R98" s="134">
        <v>3.21</v>
      </c>
      <c r="S98" s="257">
        <f t="shared" si="22"/>
        <v>6420</v>
      </c>
      <c r="T98" s="195">
        <v>1900</v>
      </c>
      <c r="U98" s="259">
        <f>S98*$T$98/SUM($S$98:$S$99)</f>
        <v>1172.2376303847684</v>
      </c>
      <c r="V98" s="257">
        <f t="shared" si="31"/>
        <v>7592.2376303847686</v>
      </c>
      <c r="W98" s="257">
        <f t="shared" si="32"/>
        <v>3.7961188151923841</v>
      </c>
    </row>
    <row r="99" spans="1:23" ht="15.75" customHeight="1">
      <c r="A99" s="115" t="s">
        <v>1632</v>
      </c>
      <c r="B99" s="115" t="str">
        <f t="shared" si="24"/>
        <v>C27181</v>
      </c>
      <c r="C99" s="799" t="str">
        <f t="shared" si="25"/>
        <v>2024-03-25</v>
      </c>
      <c r="D99" s="793">
        <v>45376</v>
      </c>
      <c r="E99" s="143" t="s">
        <v>1484</v>
      </c>
      <c r="F99" s="143" t="s">
        <v>1485</v>
      </c>
      <c r="G99" s="433" t="s">
        <v>1633</v>
      </c>
      <c r="H99" s="782">
        <v>45371</v>
      </c>
      <c r="I99" s="193" t="s">
        <v>1486</v>
      </c>
      <c r="J99" s="193" t="s">
        <v>1492</v>
      </c>
      <c r="K99" s="464" t="s">
        <v>1570</v>
      </c>
      <c r="L99" s="170"/>
      <c r="M99" s="113"/>
      <c r="N99" s="439" t="s">
        <v>1488</v>
      </c>
      <c r="O99" s="90" t="s">
        <v>1509</v>
      </c>
      <c r="P99" s="491">
        <v>594</v>
      </c>
      <c r="Q99" s="113" t="s">
        <v>866</v>
      </c>
      <c r="R99" s="135">
        <v>6.71</v>
      </c>
      <c r="S99" s="255">
        <f t="shared" si="22"/>
        <v>3985.74</v>
      </c>
      <c r="T99" s="195"/>
      <c r="U99" s="260">
        <f>S99*$T$98/SUM($S$98:$S$99)</f>
        <v>727.76236961523159</v>
      </c>
      <c r="V99" s="255">
        <f t="shared" si="31"/>
        <v>4713.5023696152311</v>
      </c>
      <c r="W99" s="255">
        <f t="shared" si="32"/>
        <v>7.9351891744364158</v>
      </c>
    </row>
    <row r="100" spans="1:23" ht="15.75" customHeight="1">
      <c r="A100" s="115" t="s">
        <v>1632</v>
      </c>
      <c r="B100" s="115" t="str">
        <f t="shared" si="24"/>
        <v>C27181</v>
      </c>
      <c r="C100" s="799" t="str">
        <f t="shared" si="25"/>
        <v>2024-03-25</v>
      </c>
      <c r="D100" s="793">
        <v>45376</v>
      </c>
      <c r="E100" s="143" t="s">
        <v>1484</v>
      </c>
      <c r="F100" s="143" t="s">
        <v>1485</v>
      </c>
      <c r="G100" s="367" t="s">
        <v>1634</v>
      </c>
      <c r="H100" s="782">
        <v>45371</v>
      </c>
      <c r="I100" s="193" t="s">
        <v>1486</v>
      </c>
      <c r="J100" s="193" t="s">
        <v>1492</v>
      </c>
      <c r="K100" s="464" t="s">
        <v>1635</v>
      </c>
      <c r="L100" s="170"/>
      <c r="M100" s="113"/>
      <c r="N100" s="422" t="s">
        <v>1534</v>
      </c>
      <c r="O100" s="90" t="s">
        <v>1556</v>
      </c>
      <c r="P100" s="451">
        <v>2000</v>
      </c>
      <c r="Q100" s="113" t="s">
        <v>866</v>
      </c>
      <c r="R100" s="135">
        <v>0.2</v>
      </c>
      <c r="S100" s="255">
        <f t="shared" si="22"/>
        <v>400</v>
      </c>
      <c r="T100" s="195">
        <v>1900</v>
      </c>
      <c r="U100" s="260">
        <f>S100*$T$100/SUM($S$100:$S$102)</f>
        <v>70.332989688813541</v>
      </c>
      <c r="V100" s="255">
        <f t="shared" si="31"/>
        <v>470.33298968881354</v>
      </c>
      <c r="W100" s="255">
        <f t="shared" si="32"/>
        <v>0.23516649484440677</v>
      </c>
    </row>
    <row r="101" spans="1:23" ht="15" customHeight="1">
      <c r="A101" s="115" t="s">
        <v>1632</v>
      </c>
      <c r="B101" s="115" t="str">
        <f t="shared" si="24"/>
        <v>C27181</v>
      </c>
      <c r="C101" s="799" t="str">
        <f t="shared" si="25"/>
        <v>2024-03-25</v>
      </c>
      <c r="D101" s="793">
        <v>45376</v>
      </c>
      <c r="E101" s="143" t="s">
        <v>1484</v>
      </c>
      <c r="F101" s="143" t="s">
        <v>1485</v>
      </c>
      <c r="G101" s="367" t="s">
        <v>1634</v>
      </c>
      <c r="H101" s="782">
        <v>45371</v>
      </c>
      <c r="I101" s="193" t="s">
        <v>1486</v>
      </c>
      <c r="J101" s="193" t="s">
        <v>1492</v>
      </c>
      <c r="K101" s="464" t="s">
        <v>1635</v>
      </c>
      <c r="L101" s="169"/>
      <c r="M101" s="113"/>
      <c r="N101" s="422" t="s">
        <v>1574</v>
      </c>
      <c r="O101" s="8" t="s">
        <v>1590</v>
      </c>
      <c r="P101" s="451">
        <v>2000</v>
      </c>
      <c r="Q101" s="113" t="s">
        <v>866</v>
      </c>
      <c r="R101" s="135">
        <v>3.21</v>
      </c>
      <c r="S101" s="255">
        <f t="shared" si="22"/>
        <v>6420</v>
      </c>
      <c r="T101" s="219"/>
      <c r="U101" s="260">
        <f t="shared" ref="U101:U102" si="35">S101*$T$100/SUM($S$100:$S$102)</f>
        <v>1128.8444845054573</v>
      </c>
      <c r="V101" s="255">
        <f t="shared" si="31"/>
        <v>7548.8444845054573</v>
      </c>
      <c r="W101" s="255">
        <f t="shared" si="32"/>
        <v>3.7744222422527285</v>
      </c>
    </row>
    <row r="102" spans="1:23" ht="15" customHeight="1" thickBot="1">
      <c r="A102" s="110" t="s">
        <v>1632</v>
      </c>
      <c r="B102" s="110" t="str">
        <f t="shared" si="24"/>
        <v>C27181</v>
      </c>
      <c r="C102" s="800" t="str">
        <f t="shared" si="25"/>
        <v>2024-03-25</v>
      </c>
      <c r="D102" s="794">
        <v>45376</v>
      </c>
      <c r="E102" s="141" t="s">
        <v>1484</v>
      </c>
      <c r="F102" s="141" t="s">
        <v>1485</v>
      </c>
      <c r="G102" s="214" t="s">
        <v>1634</v>
      </c>
      <c r="H102" s="783">
        <v>45371</v>
      </c>
      <c r="I102" s="420" t="s">
        <v>1486</v>
      </c>
      <c r="J102" s="420" t="s">
        <v>1492</v>
      </c>
      <c r="K102" s="465" t="s">
        <v>1635</v>
      </c>
      <c r="L102" s="176"/>
      <c r="M102" s="112"/>
      <c r="N102" s="423" t="s">
        <v>1488</v>
      </c>
      <c r="O102" s="112" t="s">
        <v>1509</v>
      </c>
      <c r="P102" s="452">
        <v>594</v>
      </c>
      <c r="Q102" s="112" t="s">
        <v>866</v>
      </c>
      <c r="R102" s="136">
        <v>6.71</v>
      </c>
      <c r="S102" s="256">
        <f t="shared" si="22"/>
        <v>3985.74</v>
      </c>
      <c r="T102" s="187"/>
      <c r="U102" s="261">
        <f t="shared" si="35"/>
        <v>700.82252580572924</v>
      </c>
      <c r="V102" s="256">
        <f t="shared" si="31"/>
        <v>4686.5625258057289</v>
      </c>
      <c r="W102" s="256">
        <f t="shared" si="32"/>
        <v>7.889835902029847</v>
      </c>
    </row>
    <row r="103" spans="1:23" ht="15" customHeight="1">
      <c r="A103" s="109" t="s">
        <v>1636</v>
      </c>
      <c r="B103" s="109" t="str">
        <f t="shared" si="24"/>
        <v>C27322</v>
      </c>
      <c r="C103" s="798" t="str">
        <f t="shared" si="25"/>
        <v>2024-03-25</v>
      </c>
      <c r="D103" s="817">
        <v>45376</v>
      </c>
      <c r="E103" s="138" t="s">
        <v>1484</v>
      </c>
      <c r="F103" s="138" t="s">
        <v>1485</v>
      </c>
      <c r="G103" s="213" t="s">
        <v>1637</v>
      </c>
      <c r="H103" s="781">
        <v>45372</v>
      </c>
      <c r="I103" s="419" t="s">
        <v>1486</v>
      </c>
      <c r="J103" s="419" t="s">
        <v>1492</v>
      </c>
      <c r="K103" s="495" t="s">
        <v>1638</v>
      </c>
      <c r="L103" s="168"/>
      <c r="M103" s="111"/>
      <c r="N103" s="438" t="s">
        <v>1534</v>
      </c>
      <c r="O103" s="111" t="s">
        <v>1556</v>
      </c>
      <c r="P103" s="462">
        <v>2000</v>
      </c>
      <c r="Q103" s="111" t="s">
        <v>866</v>
      </c>
      <c r="R103" s="134">
        <v>0.2</v>
      </c>
      <c r="S103" s="257">
        <f t="shared" si="22"/>
        <v>400</v>
      </c>
      <c r="T103" s="195">
        <v>1900</v>
      </c>
      <c r="U103" s="259">
        <f>S103*$T$103/SUM($S$103:$S$105)</f>
        <v>70.332989688813541</v>
      </c>
      <c r="V103" s="257">
        <f t="shared" si="31"/>
        <v>470.33298968881354</v>
      </c>
      <c r="W103" s="257">
        <f t="shared" si="32"/>
        <v>0.23516649484440677</v>
      </c>
    </row>
    <row r="104" spans="1:23" ht="15" customHeight="1">
      <c r="A104" s="115" t="s">
        <v>1636</v>
      </c>
      <c r="B104" s="115" t="str">
        <f t="shared" si="24"/>
        <v>C27322</v>
      </c>
      <c r="C104" s="799" t="str">
        <f t="shared" si="25"/>
        <v>2024-03-25</v>
      </c>
      <c r="D104" s="793">
        <v>45376</v>
      </c>
      <c r="E104" s="143" t="s">
        <v>1484</v>
      </c>
      <c r="F104" s="143" t="s">
        <v>1485</v>
      </c>
      <c r="G104" s="367" t="s">
        <v>1637</v>
      </c>
      <c r="H104" s="782">
        <v>45372</v>
      </c>
      <c r="I104" s="193" t="s">
        <v>1486</v>
      </c>
      <c r="J104" s="193" t="s">
        <v>1492</v>
      </c>
      <c r="K104" s="496" t="s">
        <v>1638</v>
      </c>
      <c r="L104" s="169"/>
      <c r="M104" s="113"/>
      <c r="N104" s="439" t="s">
        <v>1574</v>
      </c>
      <c r="O104" s="90" t="s">
        <v>1590</v>
      </c>
      <c r="P104" s="491">
        <v>2000</v>
      </c>
      <c r="Q104" s="113" t="s">
        <v>866</v>
      </c>
      <c r="R104" s="135">
        <v>3.21</v>
      </c>
      <c r="S104" s="255">
        <f t="shared" si="22"/>
        <v>6420</v>
      </c>
      <c r="T104" s="195"/>
      <c r="U104" s="260">
        <f t="shared" ref="U104:U105" si="36">S104*$T$103/SUM($S$103:$S$105)</f>
        <v>1128.8444845054573</v>
      </c>
      <c r="V104" s="255">
        <f t="shared" si="31"/>
        <v>7548.8444845054573</v>
      </c>
      <c r="W104" s="255">
        <f t="shared" si="32"/>
        <v>3.7744222422527285</v>
      </c>
    </row>
    <row r="105" spans="1:23" ht="15" customHeight="1">
      <c r="A105" s="115" t="s">
        <v>1636</v>
      </c>
      <c r="B105" s="115" t="str">
        <f t="shared" si="24"/>
        <v>C27322</v>
      </c>
      <c r="C105" s="799" t="str">
        <f t="shared" si="25"/>
        <v>2024-03-25</v>
      </c>
      <c r="D105" s="793">
        <v>45376</v>
      </c>
      <c r="E105" s="143" t="s">
        <v>1484</v>
      </c>
      <c r="F105" s="143" t="s">
        <v>1485</v>
      </c>
      <c r="G105" s="367" t="s">
        <v>1637</v>
      </c>
      <c r="H105" s="782">
        <v>45372</v>
      </c>
      <c r="I105" s="193" t="s">
        <v>1486</v>
      </c>
      <c r="J105" s="193" t="s">
        <v>1492</v>
      </c>
      <c r="K105" s="496" t="s">
        <v>1638</v>
      </c>
      <c r="L105" s="169"/>
      <c r="M105" s="113"/>
      <c r="N105" s="439" t="s">
        <v>1488</v>
      </c>
      <c r="O105" s="113" t="s">
        <v>1509</v>
      </c>
      <c r="P105" s="491">
        <v>594</v>
      </c>
      <c r="Q105" s="113" t="s">
        <v>866</v>
      </c>
      <c r="R105" s="135">
        <v>6.71</v>
      </c>
      <c r="S105" s="255">
        <f t="shared" si="22"/>
        <v>3985.74</v>
      </c>
      <c r="T105" s="195"/>
      <c r="U105" s="260">
        <f t="shared" si="36"/>
        <v>700.82252580572924</v>
      </c>
      <c r="V105" s="255">
        <f t="shared" si="31"/>
        <v>4686.5625258057289</v>
      </c>
      <c r="W105" s="255">
        <f t="shared" si="32"/>
        <v>7.889835902029847</v>
      </c>
    </row>
    <row r="106" spans="1:23" ht="15" customHeight="1">
      <c r="A106" s="115" t="s">
        <v>1636</v>
      </c>
      <c r="B106" s="115" t="str">
        <f t="shared" si="24"/>
        <v>C27322</v>
      </c>
      <c r="C106" s="799" t="str">
        <f t="shared" si="25"/>
        <v>2024-03-25</v>
      </c>
      <c r="D106" s="793">
        <v>45376</v>
      </c>
      <c r="E106" s="143" t="s">
        <v>1484</v>
      </c>
      <c r="F106" s="143" t="s">
        <v>1485</v>
      </c>
      <c r="G106" s="433" t="s">
        <v>1640</v>
      </c>
      <c r="H106" s="782">
        <v>45372</v>
      </c>
      <c r="I106" s="193" t="s">
        <v>1486</v>
      </c>
      <c r="J106" s="193" t="s">
        <v>1492</v>
      </c>
      <c r="K106" s="474" t="s">
        <v>1639</v>
      </c>
      <c r="L106" s="169"/>
      <c r="M106" s="113"/>
      <c r="N106" s="439" t="s">
        <v>1534</v>
      </c>
      <c r="O106" s="8" t="s">
        <v>1556</v>
      </c>
      <c r="P106" s="491">
        <v>2000</v>
      </c>
      <c r="Q106" s="113" t="s">
        <v>866</v>
      </c>
      <c r="R106" s="135">
        <v>0.2</v>
      </c>
      <c r="S106" s="255">
        <f t="shared" si="22"/>
        <v>400</v>
      </c>
      <c r="T106" s="195">
        <v>1900</v>
      </c>
      <c r="U106" s="260">
        <f>S106*$T$106/SUM($S$106:$S$108)</f>
        <v>70.332989688813541</v>
      </c>
      <c r="V106" s="255">
        <f t="shared" si="31"/>
        <v>470.33298968881354</v>
      </c>
      <c r="W106" s="255">
        <f t="shared" si="32"/>
        <v>0.23516649484440677</v>
      </c>
    </row>
    <row r="107" spans="1:23" ht="15" customHeight="1">
      <c r="A107" s="115" t="s">
        <v>1636</v>
      </c>
      <c r="B107" s="115" t="str">
        <f t="shared" si="24"/>
        <v>C27322</v>
      </c>
      <c r="C107" s="799" t="str">
        <f t="shared" si="25"/>
        <v>2024-03-25</v>
      </c>
      <c r="D107" s="793">
        <v>45376</v>
      </c>
      <c r="E107" s="143" t="s">
        <v>1484</v>
      </c>
      <c r="F107" s="143" t="s">
        <v>1485</v>
      </c>
      <c r="G107" s="433" t="s">
        <v>1640</v>
      </c>
      <c r="H107" s="782">
        <v>45372</v>
      </c>
      <c r="I107" s="193" t="s">
        <v>1486</v>
      </c>
      <c r="J107" s="193" t="s">
        <v>1492</v>
      </c>
      <c r="K107" s="474" t="s">
        <v>1639</v>
      </c>
      <c r="L107" s="169"/>
      <c r="M107" s="113"/>
      <c r="N107" s="439" t="s">
        <v>1574</v>
      </c>
      <c r="O107" s="90" t="s">
        <v>1590</v>
      </c>
      <c r="P107" s="491">
        <v>2000</v>
      </c>
      <c r="Q107" s="113" t="s">
        <v>866</v>
      </c>
      <c r="R107" s="135">
        <v>3.21</v>
      </c>
      <c r="S107" s="255">
        <f t="shared" si="22"/>
        <v>6420</v>
      </c>
      <c r="T107" s="195"/>
      <c r="U107" s="260">
        <f t="shared" ref="U107:U108" si="37">S107*$T$106/SUM($S$106:$S$108)</f>
        <v>1128.8444845054573</v>
      </c>
      <c r="V107" s="255">
        <f t="shared" si="31"/>
        <v>7548.8444845054573</v>
      </c>
      <c r="W107" s="255">
        <f t="shared" si="32"/>
        <v>3.7744222422527285</v>
      </c>
    </row>
    <row r="108" spans="1:23" ht="15" customHeight="1">
      <c r="A108" s="115" t="s">
        <v>1636</v>
      </c>
      <c r="B108" s="115" t="str">
        <f t="shared" si="24"/>
        <v>C27322</v>
      </c>
      <c r="C108" s="799" t="str">
        <f t="shared" si="25"/>
        <v>2024-03-25</v>
      </c>
      <c r="D108" s="793">
        <v>45376</v>
      </c>
      <c r="E108" s="143" t="s">
        <v>1484</v>
      </c>
      <c r="F108" s="143" t="s">
        <v>1485</v>
      </c>
      <c r="G108" s="433" t="s">
        <v>1640</v>
      </c>
      <c r="H108" s="782">
        <v>45372</v>
      </c>
      <c r="I108" s="193" t="s">
        <v>1486</v>
      </c>
      <c r="J108" s="193" t="s">
        <v>1492</v>
      </c>
      <c r="K108" s="474" t="s">
        <v>1639</v>
      </c>
      <c r="L108" s="169"/>
      <c r="M108" s="113"/>
      <c r="N108" s="439" t="s">
        <v>1488</v>
      </c>
      <c r="O108" s="90" t="s">
        <v>1509</v>
      </c>
      <c r="P108" s="491">
        <v>594</v>
      </c>
      <c r="Q108" s="113" t="s">
        <v>866</v>
      </c>
      <c r="R108" s="135">
        <v>6.71</v>
      </c>
      <c r="S108" s="255">
        <f t="shared" si="22"/>
        <v>3985.74</v>
      </c>
      <c r="T108" s="195"/>
      <c r="U108" s="260">
        <f t="shared" si="37"/>
        <v>700.82252580572924</v>
      </c>
      <c r="V108" s="255">
        <f t="shared" si="31"/>
        <v>4686.5625258057289</v>
      </c>
      <c r="W108" s="255">
        <f t="shared" si="32"/>
        <v>7.889835902029847</v>
      </c>
    </row>
    <row r="109" spans="1:23" ht="15" customHeight="1">
      <c r="A109" s="115" t="s">
        <v>1636</v>
      </c>
      <c r="B109" s="115" t="str">
        <f t="shared" si="24"/>
        <v>C27322</v>
      </c>
      <c r="C109" s="799" t="str">
        <f t="shared" si="25"/>
        <v>2024-03-25</v>
      </c>
      <c r="D109" s="793">
        <v>45376</v>
      </c>
      <c r="E109" s="143" t="s">
        <v>1484</v>
      </c>
      <c r="F109" s="143" t="s">
        <v>1485</v>
      </c>
      <c r="G109" s="433" t="s">
        <v>1641</v>
      </c>
      <c r="H109" s="782">
        <v>45372</v>
      </c>
      <c r="I109" s="193" t="s">
        <v>1486</v>
      </c>
      <c r="J109" s="193" t="s">
        <v>1492</v>
      </c>
      <c r="K109" s="464" t="s">
        <v>1642</v>
      </c>
      <c r="L109" s="169"/>
      <c r="M109" s="113"/>
      <c r="N109" s="499" t="s">
        <v>1643</v>
      </c>
      <c r="O109" s="113" t="s">
        <v>1687</v>
      </c>
      <c r="P109" s="491">
        <v>1400</v>
      </c>
      <c r="Q109" s="113" t="s">
        <v>866</v>
      </c>
      <c r="R109" s="135">
        <v>0.28999999999999998</v>
      </c>
      <c r="S109" s="255">
        <f t="shared" si="22"/>
        <v>406</v>
      </c>
      <c r="T109" s="195">
        <v>1900</v>
      </c>
      <c r="U109" s="260">
        <f>S109*$T$109/SUM($S$109:$S$112)</f>
        <v>78.253230456473801</v>
      </c>
      <c r="V109" s="255">
        <f t="shared" si="31"/>
        <v>484.25323045647383</v>
      </c>
      <c r="W109" s="255">
        <f t="shared" si="32"/>
        <v>0.345895164611767</v>
      </c>
    </row>
    <row r="110" spans="1:23" ht="15.75" customHeight="1">
      <c r="A110" s="115" t="s">
        <v>1636</v>
      </c>
      <c r="B110" s="115" t="str">
        <f t="shared" si="24"/>
        <v>C27322</v>
      </c>
      <c r="C110" s="799" t="str">
        <f t="shared" si="25"/>
        <v>2024-03-25</v>
      </c>
      <c r="D110" s="793">
        <v>45376</v>
      </c>
      <c r="E110" s="143" t="s">
        <v>1484</v>
      </c>
      <c r="F110" s="143" t="s">
        <v>1485</v>
      </c>
      <c r="G110" s="433" t="s">
        <v>1641</v>
      </c>
      <c r="H110" s="782">
        <v>45372</v>
      </c>
      <c r="I110" s="193" t="s">
        <v>1486</v>
      </c>
      <c r="J110" s="193" t="s">
        <v>1492</v>
      </c>
      <c r="K110" s="464" t="s">
        <v>1642</v>
      </c>
      <c r="L110" s="169"/>
      <c r="M110" s="113"/>
      <c r="N110" s="499" t="s">
        <v>1542</v>
      </c>
      <c r="O110" s="90" t="s">
        <v>1565</v>
      </c>
      <c r="P110" s="491">
        <v>900</v>
      </c>
      <c r="Q110" s="113" t="s">
        <v>866</v>
      </c>
      <c r="R110" s="135">
        <v>2.15</v>
      </c>
      <c r="S110" s="255">
        <f t="shared" si="22"/>
        <v>1935</v>
      </c>
      <c r="T110" s="219"/>
      <c r="U110" s="260">
        <f t="shared" ref="U110:U112" si="38">S110*$T$109/SUM($S$109:$S$112)</f>
        <v>372.95566732334186</v>
      </c>
      <c r="V110" s="255">
        <f t="shared" si="31"/>
        <v>2307.9556673233419</v>
      </c>
      <c r="W110" s="255">
        <f t="shared" si="32"/>
        <v>2.5643951859148242</v>
      </c>
    </row>
    <row r="111" spans="1:23" ht="15" customHeight="1">
      <c r="A111" s="115" t="s">
        <v>1636</v>
      </c>
      <c r="B111" s="115" t="str">
        <f t="shared" si="24"/>
        <v>C27322</v>
      </c>
      <c r="C111" s="799" t="str">
        <f t="shared" si="25"/>
        <v>2024-03-25</v>
      </c>
      <c r="D111" s="793">
        <v>45376</v>
      </c>
      <c r="E111" s="143" t="s">
        <v>1484</v>
      </c>
      <c r="F111" s="143" t="s">
        <v>1485</v>
      </c>
      <c r="G111" s="433" t="s">
        <v>1641</v>
      </c>
      <c r="H111" s="782">
        <v>45372</v>
      </c>
      <c r="I111" s="193" t="s">
        <v>1486</v>
      </c>
      <c r="J111" s="193" t="s">
        <v>1492</v>
      </c>
      <c r="K111" s="464" t="s">
        <v>1642</v>
      </c>
      <c r="L111" s="170"/>
      <c r="M111" s="113"/>
      <c r="N111" s="499" t="s">
        <v>1574</v>
      </c>
      <c r="O111" s="90" t="s">
        <v>1590</v>
      </c>
      <c r="P111" s="491">
        <v>1100</v>
      </c>
      <c r="Q111" s="113" t="s">
        <v>866</v>
      </c>
      <c r="R111" s="135">
        <v>3.21</v>
      </c>
      <c r="S111" s="255">
        <f t="shared" si="22"/>
        <v>3531</v>
      </c>
      <c r="T111" s="219"/>
      <c r="U111" s="260">
        <f t="shared" si="38"/>
        <v>680.57181463499751</v>
      </c>
      <c r="V111" s="255">
        <f t="shared" si="31"/>
        <v>4211.5718146349973</v>
      </c>
      <c r="W111" s="255">
        <f t="shared" si="32"/>
        <v>3.8287016496681794</v>
      </c>
    </row>
    <row r="112" spans="1:23" ht="15" customHeight="1" thickBot="1">
      <c r="A112" s="110" t="s">
        <v>1636</v>
      </c>
      <c r="B112" s="110" t="str">
        <f t="shared" si="24"/>
        <v>C27322</v>
      </c>
      <c r="C112" s="800" t="str">
        <f t="shared" si="25"/>
        <v>2024-03-25</v>
      </c>
      <c r="D112" s="794">
        <v>45376</v>
      </c>
      <c r="E112" s="141" t="s">
        <v>1484</v>
      </c>
      <c r="F112" s="493" t="s">
        <v>1485</v>
      </c>
      <c r="G112" s="434" t="s">
        <v>1641</v>
      </c>
      <c r="H112" s="783">
        <v>45372</v>
      </c>
      <c r="I112" s="420" t="s">
        <v>1486</v>
      </c>
      <c r="J112" s="420" t="s">
        <v>1492</v>
      </c>
      <c r="K112" s="465" t="s">
        <v>1642</v>
      </c>
      <c r="L112" s="479"/>
      <c r="M112" s="112"/>
      <c r="N112" s="502" t="s">
        <v>1488</v>
      </c>
      <c r="O112" s="112" t="s">
        <v>1509</v>
      </c>
      <c r="P112" s="494">
        <v>594</v>
      </c>
      <c r="Q112" s="112" t="s">
        <v>866</v>
      </c>
      <c r="R112" s="135">
        <v>6.71</v>
      </c>
      <c r="S112" s="256">
        <f t="shared" si="22"/>
        <v>3985.74</v>
      </c>
      <c r="T112" s="187"/>
      <c r="U112" s="261">
        <f t="shared" si="38"/>
        <v>768.21928758518686</v>
      </c>
      <c r="V112" s="256">
        <f t="shared" si="31"/>
        <v>4753.9592875851868</v>
      </c>
      <c r="W112" s="256">
        <f t="shared" si="32"/>
        <v>8.0032984639481253</v>
      </c>
    </row>
    <row r="113" spans="1:23" ht="15" customHeight="1">
      <c r="A113" s="109" t="s">
        <v>1644</v>
      </c>
      <c r="B113" s="109" t="str">
        <f t="shared" si="24"/>
        <v>C27631</v>
      </c>
      <c r="C113" s="798" t="str">
        <f t="shared" si="25"/>
        <v>2024-03-26</v>
      </c>
      <c r="D113" s="817">
        <v>45377</v>
      </c>
      <c r="E113" s="138" t="s">
        <v>1484</v>
      </c>
      <c r="F113" s="138" t="s">
        <v>1485</v>
      </c>
      <c r="G113" s="432" t="s">
        <v>1645</v>
      </c>
      <c r="H113" s="788">
        <v>45372</v>
      </c>
      <c r="I113" s="109" t="s">
        <v>1668</v>
      </c>
      <c r="J113" s="109" t="s">
        <v>1569</v>
      </c>
      <c r="K113" s="468" t="s">
        <v>1646</v>
      </c>
      <c r="L113" s="168"/>
      <c r="M113" s="111"/>
      <c r="N113" s="501" t="s">
        <v>1574</v>
      </c>
      <c r="O113" s="89" t="s">
        <v>1590</v>
      </c>
      <c r="P113" s="450">
        <v>2000</v>
      </c>
      <c r="Q113" s="111" t="s">
        <v>866</v>
      </c>
      <c r="R113" s="134">
        <v>3.21</v>
      </c>
      <c r="S113" s="257">
        <f t="shared" si="22"/>
        <v>6420</v>
      </c>
      <c r="T113" s="195">
        <v>1900</v>
      </c>
      <c r="U113" s="259">
        <f>S113*$T$113/SUM($S$113:$S$114)</f>
        <v>1387.0434585345304</v>
      </c>
      <c r="V113" s="257">
        <f t="shared" si="31"/>
        <v>7807.0434585345301</v>
      </c>
      <c r="W113" s="257">
        <f t="shared" si="32"/>
        <v>3.9035217292672653</v>
      </c>
    </row>
    <row r="114" spans="1:23" ht="15" customHeight="1">
      <c r="A114" s="115" t="s">
        <v>1644</v>
      </c>
      <c r="B114" s="115" t="str">
        <f t="shared" si="24"/>
        <v>C27631</v>
      </c>
      <c r="C114" s="799" t="str">
        <f t="shared" si="25"/>
        <v>2024-03-26</v>
      </c>
      <c r="D114" s="793">
        <v>45377</v>
      </c>
      <c r="E114" s="143" t="s">
        <v>1484</v>
      </c>
      <c r="F114" s="143" t="s">
        <v>1485</v>
      </c>
      <c r="G114" s="433" t="s">
        <v>1645</v>
      </c>
      <c r="H114" s="789">
        <v>45372</v>
      </c>
      <c r="I114" s="115" t="s">
        <v>1668</v>
      </c>
      <c r="J114" s="115" t="s">
        <v>1569</v>
      </c>
      <c r="K114" s="464" t="s">
        <v>1646</v>
      </c>
      <c r="L114" s="169"/>
      <c r="M114" s="113"/>
      <c r="N114" s="498" t="s">
        <v>1653</v>
      </c>
      <c r="O114" s="8" t="s">
        <v>1692</v>
      </c>
      <c r="P114" s="451">
        <v>580.5</v>
      </c>
      <c r="Q114" s="113" t="s">
        <v>866</v>
      </c>
      <c r="R114" s="135">
        <v>4.09</v>
      </c>
      <c r="S114" s="255">
        <f t="shared" si="22"/>
        <v>2374.2449999999999</v>
      </c>
      <c r="T114" s="195"/>
      <c r="U114" s="260">
        <f>S114*$T$113/SUM($S$113:$S$114)</f>
        <v>512.95654146546985</v>
      </c>
      <c r="V114" s="255">
        <f t="shared" si="31"/>
        <v>2887.2015414654697</v>
      </c>
      <c r="W114" s="255">
        <f t="shared" si="32"/>
        <v>4.9736460662626527</v>
      </c>
    </row>
    <row r="115" spans="1:23" ht="15" customHeight="1">
      <c r="A115" s="115" t="s">
        <v>1644</v>
      </c>
      <c r="B115" s="115" t="str">
        <f t="shared" si="24"/>
        <v>C27631</v>
      </c>
      <c r="C115" s="799" t="str">
        <f t="shared" si="25"/>
        <v>2024-03-26</v>
      </c>
      <c r="D115" s="793">
        <v>45377</v>
      </c>
      <c r="E115" s="143" t="s">
        <v>1484</v>
      </c>
      <c r="F115" s="143" t="s">
        <v>1485</v>
      </c>
      <c r="G115" s="433" t="s">
        <v>1647</v>
      </c>
      <c r="H115" s="789">
        <v>45372</v>
      </c>
      <c r="I115" s="115" t="s">
        <v>1668</v>
      </c>
      <c r="J115" s="115" t="s">
        <v>1569</v>
      </c>
      <c r="K115" s="464" t="s">
        <v>1648</v>
      </c>
      <c r="L115" s="169"/>
      <c r="M115" s="113"/>
      <c r="N115" s="499" t="s">
        <v>1574</v>
      </c>
      <c r="O115" s="90" t="s">
        <v>1590</v>
      </c>
      <c r="P115" s="491">
        <v>2000</v>
      </c>
      <c r="Q115" s="113" t="s">
        <v>866</v>
      </c>
      <c r="R115" s="135">
        <v>3.21</v>
      </c>
      <c r="S115" s="255">
        <f t="shared" si="22"/>
        <v>6420</v>
      </c>
      <c r="T115" s="195">
        <v>1900</v>
      </c>
      <c r="U115" s="260">
        <f>S115*$T$115/SUM($S$115:$S$116)</f>
        <v>1387.0434585345304</v>
      </c>
      <c r="V115" s="255">
        <f t="shared" si="31"/>
        <v>7807.0434585345301</v>
      </c>
      <c r="W115" s="255">
        <f t="shared" si="32"/>
        <v>3.9035217292672653</v>
      </c>
    </row>
    <row r="116" spans="1:23" ht="15.75" customHeight="1">
      <c r="A116" s="115" t="s">
        <v>1644</v>
      </c>
      <c r="B116" s="115" t="str">
        <f t="shared" si="24"/>
        <v>C27631</v>
      </c>
      <c r="C116" s="799" t="str">
        <f t="shared" si="25"/>
        <v>2024-03-26</v>
      </c>
      <c r="D116" s="793">
        <v>45377</v>
      </c>
      <c r="E116" s="143" t="s">
        <v>1484</v>
      </c>
      <c r="F116" s="143" t="s">
        <v>1485</v>
      </c>
      <c r="G116" s="433" t="s">
        <v>1647</v>
      </c>
      <c r="H116" s="789">
        <v>45372</v>
      </c>
      <c r="I116" s="115" t="s">
        <v>1668</v>
      </c>
      <c r="J116" s="115" t="s">
        <v>1569</v>
      </c>
      <c r="K116" s="464" t="s">
        <v>1648</v>
      </c>
      <c r="L116" s="169"/>
      <c r="M116" s="113"/>
      <c r="N116" s="499" t="s">
        <v>1653</v>
      </c>
      <c r="O116" s="90" t="s">
        <v>1692</v>
      </c>
      <c r="P116" s="491">
        <v>580.5</v>
      </c>
      <c r="Q116" s="113" t="s">
        <v>866</v>
      </c>
      <c r="R116" s="135">
        <v>4.09</v>
      </c>
      <c r="S116" s="255">
        <f t="shared" si="22"/>
        <v>2374.2449999999999</v>
      </c>
      <c r="T116" s="195"/>
      <c r="U116" s="260">
        <f>S116*$T$115/SUM($S$115:$S$116)</f>
        <v>512.95654146546985</v>
      </c>
      <c r="V116" s="255">
        <f t="shared" si="31"/>
        <v>2887.2015414654697</v>
      </c>
      <c r="W116" s="255">
        <f t="shared" si="32"/>
        <v>4.9736460662626527</v>
      </c>
    </row>
    <row r="117" spans="1:23" ht="15.75" customHeight="1">
      <c r="A117" s="115" t="s">
        <v>1644</v>
      </c>
      <c r="B117" s="115" t="str">
        <f t="shared" si="24"/>
        <v>C27631</v>
      </c>
      <c r="C117" s="799" t="str">
        <f t="shared" si="25"/>
        <v>2024-03-26</v>
      </c>
      <c r="D117" s="793">
        <v>45377</v>
      </c>
      <c r="E117" s="143" t="s">
        <v>1484</v>
      </c>
      <c r="F117" s="143" t="s">
        <v>1485</v>
      </c>
      <c r="G117" s="433" t="s">
        <v>1649</v>
      </c>
      <c r="H117" s="789">
        <v>45373</v>
      </c>
      <c r="I117" s="115" t="s">
        <v>1505</v>
      </c>
      <c r="J117" s="193" t="s">
        <v>1506</v>
      </c>
      <c r="K117" s="464" t="s">
        <v>1650</v>
      </c>
      <c r="L117" s="169"/>
      <c r="M117" s="113"/>
      <c r="N117" s="499" t="s">
        <v>1654</v>
      </c>
      <c r="O117" s="113" t="s">
        <v>1689</v>
      </c>
      <c r="P117" s="491">
        <v>1080</v>
      </c>
      <c r="Q117" s="113" t="s">
        <v>866</v>
      </c>
      <c r="R117" s="135">
        <v>6.64</v>
      </c>
      <c r="S117" s="255">
        <f t="shared" si="22"/>
        <v>7171.2</v>
      </c>
      <c r="T117" s="195">
        <v>1900</v>
      </c>
      <c r="U117" s="260">
        <f>S117*$T$117/SUM($S$117:$S$118)</f>
        <v>658.61839443494603</v>
      </c>
      <c r="V117" s="255">
        <f t="shared" si="31"/>
        <v>7829.8183944349457</v>
      </c>
      <c r="W117" s="255">
        <f t="shared" si="32"/>
        <v>7.2498318466990241</v>
      </c>
    </row>
    <row r="118" spans="1:23" ht="15.75" customHeight="1">
      <c r="A118" s="115" t="s">
        <v>1644</v>
      </c>
      <c r="B118" s="115" t="str">
        <f t="shared" si="24"/>
        <v>C27631</v>
      </c>
      <c r="C118" s="799" t="str">
        <f t="shared" si="25"/>
        <v>2024-03-26</v>
      </c>
      <c r="D118" s="793">
        <v>45377</v>
      </c>
      <c r="E118" s="143" t="s">
        <v>1484</v>
      </c>
      <c r="F118" s="143" t="s">
        <v>1485</v>
      </c>
      <c r="G118" s="433" t="s">
        <v>1649</v>
      </c>
      <c r="H118" s="789">
        <v>45373</v>
      </c>
      <c r="I118" s="115" t="s">
        <v>1505</v>
      </c>
      <c r="J118" s="193" t="s">
        <v>1506</v>
      </c>
      <c r="K118" s="464" t="s">
        <v>1650</v>
      </c>
      <c r="L118" s="169"/>
      <c r="M118" s="113"/>
      <c r="N118" s="499" t="s">
        <v>1653</v>
      </c>
      <c r="O118" s="113" t="s">
        <v>1692</v>
      </c>
      <c r="P118" s="491">
        <v>3321</v>
      </c>
      <c r="Q118" s="113" t="s">
        <v>866</v>
      </c>
      <c r="R118" s="135">
        <v>4.07</v>
      </c>
      <c r="S118" s="255">
        <f t="shared" si="22"/>
        <v>13516.470000000001</v>
      </c>
      <c r="T118" s="195"/>
      <c r="U118" s="260">
        <f>S118*$T$117/SUM($S$117:$S$118)</f>
        <v>1241.3816055650541</v>
      </c>
      <c r="V118" s="255">
        <f t="shared" si="31"/>
        <v>14757.851605565054</v>
      </c>
      <c r="W118" s="255">
        <f t="shared" si="32"/>
        <v>4.4437975325399144</v>
      </c>
    </row>
    <row r="119" spans="1:23" ht="15" customHeight="1">
      <c r="A119" s="115" t="s">
        <v>1644</v>
      </c>
      <c r="B119" s="115" t="str">
        <f t="shared" si="24"/>
        <v>C27631</v>
      </c>
      <c r="C119" s="799" t="str">
        <f t="shared" si="25"/>
        <v>2024-03-26</v>
      </c>
      <c r="D119" s="793">
        <v>45377</v>
      </c>
      <c r="E119" s="143" t="s">
        <v>1484</v>
      </c>
      <c r="F119" s="143" t="s">
        <v>1485</v>
      </c>
      <c r="G119" s="433" t="s">
        <v>1651</v>
      </c>
      <c r="H119" s="789">
        <v>45373</v>
      </c>
      <c r="I119" s="115" t="s">
        <v>1505</v>
      </c>
      <c r="J119" s="193" t="s">
        <v>1506</v>
      </c>
      <c r="K119" s="464" t="s">
        <v>1652</v>
      </c>
      <c r="L119" s="169"/>
      <c r="M119" s="113"/>
      <c r="N119" s="498" t="s">
        <v>1654</v>
      </c>
      <c r="O119" s="8" t="s">
        <v>1689</v>
      </c>
      <c r="P119" s="451">
        <v>1620</v>
      </c>
      <c r="Q119" s="113" t="s">
        <v>866</v>
      </c>
      <c r="R119" s="135">
        <v>6.64</v>
      </c>
      <c r="S119" s="255">
        <f t="shared" si="22"/>
        <v>10756.8</v>
      </c>
      <c r="T119" s="195">
        <v>1900</v>
      </c>
      <c r="U119" s="260">
        <f>S119*$T$119/SUM($S$119:$S$122)</f>
        <v>1152.4794080479896</v>
      </c>
      <c r="V119" s="255">
        <f t="shared" si="31"/>
        <v>11909.279408047989</v>
      </c>
      <c r="W119" s="255">
        <f t="shared" si="32"/>
        <v>7.3514070420049311</v>
      </c>
    </row>
    <row r="120" spans="1:23" ht="15" customHeight="1">
      <c r="A120" s="115" t="s">
        <v>1644</v>
      </c>
      <c r="B120" s="115" t="str">
        <f t="shared" si="24"/>
        <v>C27631</v>
      </c>
      <c r="C120" s="799" t="str">
        <f t="shared" si="25"/>
        <v>2024-03-26</v>
      </c>
      <c r="D120" s="793">
        <v>45377</v>
      </c>
      <c r="E120" s="143" t="s">
        <v>1484</v>
      </c>
      <c r="F120" s="143" t="s">
        <v>1485</v>
      </c>
      <c r="G120" s="433" t="s">
        <v>1651</v>
      </c>
      <c r="H120" s="789">
        <v>45373</v>
      </c>
      <c r="I120" s="115" t="s">
        <v>1505</v>
      </c>
      <c r="J120" s="193" t="s">
        <v>1506</v>
      </c>
      <c r="K120" s="464" t="s">
        <v>1652</v>
      </c>
      <c r="L120" s="169"/>
      <c r="M120" s="113"/>
      <c r="N120" s="498" t="s">
        <v>1655</v>
      </c>
      <c r="O120" s="8" t="s">
        <v>1690</v>
      </c>
      <c r="P120" s="451">
        <v>54</v>
      </c>
      <c r="Q120" s="113" t="s">
        <v>866</v>
      </c>
      <c r="R120" s="135">
        <v>5.1100000000000003</v>
      </c>
      <c r="S120" s="255">
        <f t="shared" si="22"/>
        <v>275.94</v>
      </c>
      <c r="T120" s="219"/>
      <c r="U120" s="260">
        <f t="shared" ref="U120:U122" si="39">S120*$T$119/SUM($S$119:$S$122)</f>
        <v>29.564105296813388</v>
      </c>
      <c r="V120" s="255">
        <f t="shared" si="31"/>
        <v>305.50410529681341</v>
      </c>
      <c r="W120" s="255">
        <f t="shared" si="32"/>
        <v>5.6574834314224702</v>
      </c>
    </row>
    <row r="121" spans="1:23" ht="15" customHeight="1">
      <c r="A121" s="115" t="s">
        <v>1644</v>
      </c>
      <c r="B121" s="115" t="str">
        <f t="shared" si="24"/>
        <v>C27631</v>
      </c>
      <c r="C121" s="799" t="str">
        <f t="shared" si="25"/>
        <v>2024-03-26</v>
      </c>
      <c r="D121" s="793">
        <v>45377</v>
      </c>
      <c r="E121" s="143" t="s">
        <v>1484</v>
      </c>
      <c r="F121" s="143" t="s">
        <v>1485</v>
      </c>
      <c r="G121" s="433" t="s">
        <v>1651</v>
      </c>
      <c r="H121" s="789">
        <v>45373</v>
      </c>
      <c r="I121" s="115" t="s">
        <v>1505</v>
      </c>
      <c r="J121" s="193" t="s">
        <v>1506</v>
      </c>
      <c r="K121" s="464" t="s">
        <v>1652</v>
      </c>
      <c r="L121" s="169"/>
      <c r="M121" s="113"/>
      <c r="N121" s="498" t="s">
        <v>1656</v>
      </c>
      <c r="O121" s="8" t="s">
        <v>1691</v>
      </c>
      <c r="P121" s="451">
        <v>81</v>
      </c>
      <c r="Q121" s="113" t="s">
        <v>866</v>
      </c>
      <c r="R121" s="135">
        <v>9.86</v>
      </c>
      <c r="S121" s="255">
        <f t="shared" si="22"/>
        <v>798.66</v>
      </c>
      <c r="T121" s="219"/>
      <c r="U121" s="260">
        <f t="shared" si="39"/>
        <v>85.568124724045006</v>
      </c>
      <c r="V121" s="255">
        <f t="shared" si="31"/>
        <v>884.22812472404496</v>
      </c>
      <c r="W121" s="255">
        <f t="shared" si="32"/>
        <v>10.916396601531419</v>
      </c>
    </row>
    <row r="122" spans="1:23" ht="15" customHeight="1" thickBot="1">
      <c r="A122" s="110" t="s">
        <v>1644</v>
      </c>
      <c r="B122" s="110" t="str">
        <f t="shared" si="24"/>
        <v>C27631</v>
      </c>
      <c r="C122" s="800" t="str">
        <f t="shared" si="25"/>
        <v>2024-03-26</v>
      </c>
      <c r="D122" s="794">
        <v>45377</v>
      </c>
      <c r="E122" s="141" t="s">
        <v>1484</v>
      </c>
      <c r="F122" s="141" t="s">
        <v>1485</v>
      </c>
      <c r="G122" s="434" t="s">
        <v>1651</v>
      </c>
      <c r="H122" s="790">
        <v>45373</v>
      </c>
      <c r="I122" s="110" t="s">
        <v>1505</v>
      </c>
      <c r="J122" s="420" t="s">
        <v>1506</v>
      </c>
      <c r="K122" s="465" t="s">
        <v>1652</v>
      </c>
      <c r="L122" s="176"/>
      <c r="M122" s="112"/>
      <c r="N122" s="500" t="s">
        <v>1508</v>
      </c>
      <c r="O122" s="92" t="s">
        <v>1510</v>
      </c>
      <c r="P122" s="452">
        <v>567</v>
      </c>
      <c r="Q122" s="454" t="s">
        <v>866</v>
      </c>
      <c r="R122" s="135">
        <v>10.41</v>
      </c>
      <c r="S122" s="256">
        <f t="shared" si="22"/>
        <v>5902.47</v>
      </c>
      <c r="T122" s="187"/>
      <c r="U122" s="261">
        <f t="shared" si="39"/>
        <v>632.38836193115208</v>
      </c>
      <c r="V122" s="256">
        <f t="shared" si="31"/>
        <v>6534.8583619311521</v>
      </c>
      <c r="W122" s="256">
        <f t="shared" si="32"/>
        <v>11.525323389649298</v>
      </c>
    </row>
    <row r="123" spans="1:23" ht="15" customHeight="1">
      <c r="A123" s="109" t="s">
        <v>1657</v>
      </c>
      <c r="B123" s="109" t="str">
        <f t="shared" si="24"/>
        <v>C27701</v>
      </c>
      <c r="C123" s="798" t="str">
        <f t="shared" si="25"/>
        <v>2024-03-26</v>
      </c>
      <c r="D123" s="817">
        <v>45377</v>
      </c>
      <c r="E123" s="138" t="s">
        <v>1484</v>
      </c>
      <c r="F123" s="138" t="s">
        <v>1485</v>
      </c>
      <c r="G123" s="432" t="s">
        <v>1658</v>
      </c>
      <c r="H123" s="788">
        <v>45376</v>
      </c>
      <c r="I123" s="15" t="s">
        <v>1607</v>
      </c>
      <c r="J123" s="109" t="s">
        <v>1608</v>
      </c>
      <c r="K123" s="468" t="s">
        <v>1659</v>
      </c>
      <c r="L123" s="168"/>
      <c r="M123" s="111"/>
      <c r="N123" s="501" t="s">
        <v>1536</v>
      </c>
      <c r="O123" s="11" t="s">
        <v>1564</v>
      </c>
      <c r="P123" s="450">
        <v>500</v>
      </c>
      <c r="Q123" s="111" t="s">
        <v>866</v>
      </c>
      <c r="R123" s="134">
        <v>1.49</v>
      </c>
      <c r="S123" s="257">
        <f t="shared" si="22"/>
        <v>745</v>
      </c>
      <c r="T123" s="195">
        <v>1900</v>
      </c>
      <c r="U123" s="259">
        <f>S123*$T$123/SUM($S$123:$S$124)</f>
        <v>66.698158438165208</v>
      </c>
      <c r="V123" s="257">
        <f t="shared" si="31"/>
        <v>811.69815843816525</v>
      </c>
      <c r="W123" s="257">
        <f t="shared" si="32"/>
        <v>1.6233963168763306</v>
      </c>
    </row>
    <row r="124" spans="1:23" ht="15" customHeight="1">
      <c r="A124" s="115" t="s">
        <v>1657</v>
      </c>
      <c r="B124" s="115" t="str">
        <f t="shared" si="24"/>
        <v>C27701</v>
      </c>
      <c r="C124" s="799" t="str">
        <f t="shared" si="25"/>
        <v>2024-03-26</v>
      </c>
      <c r="D124" s="793">
        <v>45377</v>
      </c>
      <c r="E124" s="143" t="s">
        <v>1484</v>
      </c>
      <c r="F124" s="143" t="s">
        <v>1485</v>
      </c>
      <c r="G124" s="433" t="s">
        <v>1658</v>
      </c>
      <c r="H124" s="789">
        <v>45376</v>
      </c>
      <c r="I124" s="14" t="s">
        <v>1607</v>
      </c>
      <c r="J124" s="115" t="s">
        <v>1608</v>
      </c>
      <c r="K124" s="464" t="s">
        <v>1659</v>
      </c>
      <c r="L124" s="169"/>
      <c r="M124" s="113"/>
      <c r="N124" s="498" t="s">
        <v>1618</v>
      </c>
      <c r="O124" s="8" t="s">
        <v>1631</v>
      </c>
      <c r="P124" s="451">
        <v>1552.5</v>
      </c>
      <c r="Q124" s="113" t="s">
        <v>866</v>
      </c>
      <c r="R124" s="135">
        <v>13.19</v>
      </c>
      <c r="S124" s="255">
        <f t="shared" si="22"/>
        <v>20477.474999999999</v>
      </c>
      <c r="T124" s="195"/>
      <c r="U124" s="260">
        <f>S124*$T$123/SUM($S$123:$S$124)</f>
        <v>1833.3018415618349</v>
      </c>
      <c r="V124" s="255">
        <f t="shared" si="31"/>
        <v>22310.776841561834</v>
      </c>
      <c r="W124" s="255">
        <f t="shared" si="32"/>
        <v>14.370870751408589</v>
      </c>
    </row>
    <row r="125" spans="1:23" ht="15" customHeight="1">
      <c r="A125" s="115" t="s">
        <v>1657</v>
      </c>
      <c r="B125" s="115" t="str">
        <f t="shared" si="24"/>
        <v>C27701</v>
      </c>
      <c r="C125" s="799" t="str">
        <f t="shared" si="25"/>
        <v>2024-03-26</v>
      </c>
      <c r="D125" s="793">
        <v>45377</v>
      </c>
      <c r="E125" s="143" t="s">
        <v>1484</v>
      </c>
      <c r="F125" s="143" t="s">
        <v>1485</v>
      </c>
      <c r="G125" s="433" t="s">
        <v>1660</v>
      </c>
      <c r="H125" s="789">
        <v>45376</v>
      </c>
      <c r="I125" s="14" t="s">
        <v>1607</v>
      </c>
      <c r="J125" s="115" t="s">
        <v>1608</v>
      </c>
      <c r="K125" s="464" t="s">
        <v>1606</v>
      </c>
      <c r="L125" s="169"/>
      <c r="M125" s="113"/>
      <c r="N125" s="499" t="s">
        <v>1534</v>
      </c>
      <c r="O125" s="8" t="s">
        <v>1556</v>
      </c>
      <c r="P125" s="491">
        <v>4000</v>
      </c>
      <c r="Q125" s="113" t="s">
        <v>866</v>
      </c>
      <c r="R125" s="135">
        <v>0.2</v>
      </c>
      <c r="S125" s="255">
        <f t="shared" si="22"/>
        <v>800</v>
      </c>
      <c r="T125" s="559">
        <v>1900</v>
      </c>
      <c r="U125" s="260">
        <f>S125*$T$125/SUM($S$125:$S$128)</f>
        <v>118.95445296603538</v>
      </c>
      <c r="V125" s="255">
        <f t="shared" si="31"/>
        <v>918.95445296603543</v>
      </c>
      <c r="W125" s="255">
        <f t="shared" si="32"/>
        <v>0.22973861324150885</v>
      </c>
    </row>
    <row r="126" spans="1:23" ht="15" customHeight="1">
      <c r="A126" s="115" t="s">
        <v>1657</v>
      </c>
      <c r="B126" s="115" t="str">
        <f t="shared" si="24"/>
        <v>C27701</v>
      </c>
      <c r="C126" s="799" t="str">
        <f t="shared" si="25"/>
        <v>2024-03-26</v>
      </c>
      <c r="D126" s="793">
        <v>45377</v>
      </c>
      <c r="E126" s="143" t="s">
        <v>1484</v>
      </c>
      <c r="F126" s="143" t="s">
        <v>1485</v>
      </c>
      <c r="G126" s="433" t="s">
        <v>1660</v>
      </c>
      <c r="H126" s="789">
        <v>45376</v>
      </c>
      <c r="I126" s="14" t="s">
        <v>1607</v>
      </c>
      <c r="J126" s="115" t="s">
        <v>1608</v>
      </c>
      <c r="K126" s="464" t="s">
        <v>1606</v>
      </c>
      <c r="L126" s="169"/>
      <c r="M126" s="113"/>
      <c r="N126" s="499" t="s">
        <v>1535</v>
      </c>
      <c r="O126" s="8" t="s">
        <v>1557</v>
      </c>
      <c r="P126" s="491">
        <v>2400</v>
      </c>
      <c r="Q126" s="113" t="s">
        <v>866</v>
      </c>
      <c r="R126" s="135">
        <v>1.06</v>
      </c>
      <c r="S126" s="255">
        <f t="shared" si="22"/>
        <v>2544</v>
      </c>
      <c r="T126" s="559"/>
      <c r="U126" s="260">
        <f t="shared" ref="U126:U128" si="40">S126*$T$125/SUM($S$125:$S$128)</f>
        <v>378.2751604319925</v>
      </c>
      <c r="V126" s="255">
        <f t="shared" si="31"/>
        <v>2922.2751604319924</v>
      </c>
      <c r="W126" s="255">
        <f t="shared" si="32"/>
        <v>1.2176146501799969</v>
      </c>
    </row>
    <row r="127" spans="1:23" ht="15" customHeight="1">
      <c r="A127" s="115" t="s">
        <v>1657</v>
      </c>
      <c r="B127" s="115" t="str">
        <f t="shared" si="24"/>
        <v>C27701</v>
      </c>
      <c r="C127" s="799" t="str">
        <f t="shared" si="25"/>
        <v>2024-03-26</v>
      </c>
      <c r="D127" s="793">
        <v>45377</v>
      </c>
      <c r="E127" s="143" t="s">
        <v>1484</v>
      </c>
      <c r="F127" s="143" t="s">
        <v>1485</v>
      </c>
      <c r="G127" s="433" t="s">
        <v>1660</v>
      </c>
      <c r="H127" s="789">
        <v>45376</v>
      </c>
      <c r="I127" s="14" t="s">
        <v>1607</v>
      </c>
      <c r="J127" s="115" t="s">
        <v>1608</v>
      </c>
      <c r="K127" s="464" t="s">
        <v>1606</v>
      </c>
      <c r="L127" s="169"/>
      <c r="M127" s="113"/>
      <c r="N127" s="499" t="s">
        <v>1550</v>
      </c>
      <c r="O127" s="8" t="s">
        <v>1559</v>
      </c>
      <c r="P127" s="491">
        <v>100</v>
      </c>
      <c r="Q127" s="113" t="s">
        <v>866</v>
      </c>
      <c r="R127" s="135">
        <v>1.54</v>
      </c>
      <c r="S127" s="255">
        <f t="shared" ref="S127:S190" si="41">P127*R127</f>
        <v>154</v>
      </c>
      <c r="T127" s="559"/>
      <c r="U127" s="260">
        <f t="shared" si="40"/>
        <v>22.898732195961809</v>
      </c>
      <c r="V127" s="255">
        <f t="shared" si="31"/>
        <v>176.8987321959618</v>
      </c>
      <c r="W127" s="255">
        <f t="shared" si="32"/>
        <v>1.7689873219596179</v>
      </c>
    </row>
    <row r="128" spans="1:23" ht="15" customHeight="1">
      <c r="A128" s="115" t="s">
        <v>1657</v>
      </c>
      <c r="B128" s="115" t="str">
        <f t="shared" si="24"/>
        <v>C27701</v>
      </c>
      <c r="C128" s="799" t="str">
        <f t="shared" si="25"/>
        <v>2024-03-26</v>
      </c>
      <c r="D128" s="793">
        <v>45377</v>
      </c>
      <c r="E128" s="143" t="s">
        <v>1484</v>
      </c>
      <c r="F128" s="143" t="s">
        <v>1485</v>
      </c>
      <c r="G128" s="433" t="s">
        <v>1660</v>
      </c>
      <c r="H128" s="789">
        <v>45376</v>
      </c>
      <c r="I128" s="14" t="s">
        <v>1607</v>
      </c>
      <c r="J128" s="115" t="s">
        <v>1608</v>
      </c>
      <c r="K128" s="464" t="s">
        <v>1606</v>
      </c>
      <c r="L128" s="169"/>
      <c r="M128" s="113"/>
      <c r="N128" s="499" t="s">
        <v>1600</v>
      </c>
      <c r="O128" s="8" t="s">
        <v>1630</v>
      </c>
      <c r="P128" s="491">
        <v>2000</v>
      </c>
      <c r="Q128" s="113" t="s">
        <v>866</v>
      </c>
      <c r="R128" s="135">
        <v>4.6399999999999997</v>
      </c>
      <c r="S128" s="255">
        <f t="shared" si="41"/>
        <v>9280</v>
      </c>
      <c r="T128" s="559"/>
      <c r="U128" s="260">
        <f t="shared" si="40"/>
        <v>1379.8716544060103</v>
      </c>
      <c r="V128" s="255">
        <f t="shared" si="31"/>
        <v>10659.87165440601</v>
      </c>
      <c r="W128" s="255">
        <f t="shared" si="32"/>
        <v>5.3299358272030046</v>
      </c>
    </row>
    <row r="129" spans="1:23" ht="15" customHeight="1">
      <c r="A129" s="115" t="s">
        <v>1657</v>
      </c>
      <c r="B129" s="115" t="str">
        <f t="shared" si="24"/>
        <v>C27701</v>
      </c>
      <c r="C129" s="799" t="str">
        <f t="shared" si="25"/>
        <v>2024-03-26</v>
      </c>
      <c r="D129" s="793">
        <v>45377</v>
      </c>
      <c r="E129" s="143" t="s">
        <v>1484</v>
      </c>
      <c r="F129" s="143" t="s">
        <v>1485</v>
      </c>
      <c r="G129" s="433" t="s">
        <v>1661</v>
      </c>
      <c r="H129" s="789">
        <v>45376</v>
      </c>
      <c r="I129" s="14" t="s">
        <v>1607</v>
      </c>
      <c r="J129" s="115" t="s">
        <v>1608</v>
      </c>
      <c r="K129" s="464" t="s">
        <v>1662</v>
      </c>
      <c r="L129" s="169"/>
      <c r="M129" s="113"/>
      <c r="N129" s="498" t="s">
        <v>1667</v>
      </c>
      <c r="O129" s="8" t="s">
        <v>1688</v>
      </c>
      <c r="P129" s="451">
        <v>2700</v>
      </c>
      <c r="Q129" s="113" t="s">
        <v>866</v>
      </c>
      <c r="R129" s="135">
        <v>0.43</v>
      </c>
      <c r="S129" s="255">
        <f t="shared" si="41"/>
        <v>1161</v>
      </c>
      <c r="T129" s="559">
        <v>1900</v>
      </c>
      <c r="U129" s="260">
        <f>S129*$T$129/SUM($S$129:$S$131)</f>
        <v>327.38201246660731</v>
      </c>
      <c r="V129" s="255">
        <f t="shared" si="31"/>
        <v>1488.3820124666072</v>
      </c>
      <c r="W129" s="255">
        <f t="shared" si="32"/>
        <v>0.55125259720985453</v>
      </c>
    </row>
    <row r="130" spans="1:23" ht="15" customHeight="1">
      <c r="A130" s="115" t="s">
        <v>1657</v>
      </c>
      <c r="B130" s="115" t="str">
        <f t="shared" ref="B130:B193" si="42">RIGHT(A130,LEN(A130)-FIND("_",A130))</f>
        <v>C27701</v>
      </c>
      <c r="C130" s="799" t="str">
        <f t="shared" ref="C130:C193" si="43">_xlfn.TEXTJOIN("-",TRUE,MID(A130,1,4),MID(A130,5,2),MID(A130,7,2))</f>
        <v>2024-03-26</v>
      </c>
      <c r="D130" s="793">
        <v>45377</v>
      </c>
      <c r="E130" s="143" t="s">
        <v>1484</v>
      </c>
      <c r="F130" s="143" t="s">
        <v>1485</v>
      </c>
      <c r="G130" s="433" t="s">
        <v>1661</v>
      </c>
      <c r="H130" s="789">
        <v>45376</v>
      </c>
      <c r="I130" s="14" t="s">
        <v>1607</v>
      </c>
      <c r="J130" s="115" t="s">
        <v>1608</v>
      </c>
      <c r="K130" s="464" t="s">
        <v>1662</v>
      </c>
      <c r="L130" s="169"/>
      <c r="M130" s="113"/>
      <c r="N130" s="498" t="s">
        <v>1576</v>
      </c>
      <c r="O130" s="8" t="s">
        <v>1592</v>
      </c>
      <c r="P130" s="451">
        <v>1000</v>
      </c>
      <c r="Q130" s="113" t="s">
        <v>866</v>
      </c>
      <c r="R130" s="135">
        <v>0.66</v>
      </c>
      <c r="S130" s="255">
        <f t="shared" si="41"/>
        <v>660</v>
      </c>
      <c r="T130" s="559"/>
      <c r="U130" s="260">
        <f t="shared" ref="U130:U131" si="44">S130*$T$129/SUM($S$129:$S$131)</f>
        <v>186.10863757791628</v>
      </c>
      <c r="V130" s="255">
        <f t="shared" si="31"/>
        <v>846.10863757791628</v>
      </c>
      <c r="W130" s="255">
        <f t="shared" si="32"/>
        <v>0.84610863757791632</v>
      </c>
    </row>
    <row r="131" spans="1:23" ht="15" customHeight="1">
      <c r="A131" s="115" t="s">
        <v>1657</v>
      </c>
      <c r="B131" s="115" t="str">
        <f t="shared" si="42"/>
        <v>C27701</v>
      </c>
      <c r="C131" s="799" t="str">
        <f t="shared" si="43"/>
        <v>2024-03-26</v>
      </c>
      <c r="D131" s="793">
        <v>45377</v>
      </c>
      <c r="E131" s="143" t="s">
        <v>1484</v>
      </c>
      <c r="F131" s="143" t="s">
        <v>1485</v>
      </c>
      <c r="G131" s="433" t="s">
        <v>1661</v>
      </c>
      <c r="H131" s="789">
        <v>45376</v>
      </c>
      <c r="I131" s="14" t="s">
        <v>1607</v>
      </c>
      <c r="J131" s="115" t="s">
        <v>1608</v>
      </c>
      <c r="K131" s="464" t="s">
        <v>1662</v>
      </c>
      <c r="L131" s="169"/>
      <c r="M131" s="113"/>
      <c r="N131" s="498" t="s">
        <v>1536</v>
      </c>
      <c r="O131" s="8" t="s">
        <v>1564</v>
      </c>
      <c r="P131" s="451">
        <v>3300</v>
      </c>
      <c r="Q131" s="113" t="s">
        <v>866</v>
      </c>
      <c r="R131" s="135">
        <v>1.49</v>
      </c>
      <c r="S131" s="255">
        <f t="shared" si="41"/>
        <v>4917</v>
      </c>
      <c r="T131" s="559"/>
      <c r="U131" s="260">
        <f t="shared" si="44"/>
        <v>1386.5093499554764</v>
      </c>
      <c r="V131" s="255">
        <f t="shared" si="31"/>
        <v>6303.5093499554769</v>
      </c>
      <c r="W131" s="255">
        <f t="shared" si="32"/>
        <v>1.9101543484713566</v>
      </c>
    </row>
    <row r="132" spans="1:23" ht="15" customHeight="1">
      <c r="A132" s="115" t="s">
        <v>1657</v>
      </c>
      <c r="B132" s="115" t="str">
        <f t="shared" si="42"/>
        <v>C27701</v>
      </c>
      <c r="C132" s="799" t="str">
        <f t="shared" si="43"/>
        <v>2024-03-26</v>
      </c>
      <c r="D132" s="793">
        <v>45377</v>
      </c>
      <c r="E132" s="143" t="s">
        <v>1484</v>
      </c>
      <c r="F132" s="143" t="s">
        <v>1485</v>
      </c>
      <c r="G132" s="433" t="s">
        <v>1663</v>
      </c>
      <c r="H132" s="789">
        <v>45376</v>
      </c>
      <c r="I132" s="14" t="s">
        <v>1607</v>
      </c>
      <c r="J132" s="115" t="s">
        <v>1608</v>
      </c>
      <c r="K132" s="464" t="s">
        <v>1664</v>
      </c>
      <c r="L132" s="169"/>
      <c r="M132" s="113"/>
      <c r="N132" s="498" t="s">
        <v>1542</v>
      </c>
      <c r="O132" s="8" t="s">
        <v>1565</v>
      </c>
      <c r="P132" s="451">
        <v>2100</v>
      </c>
      <c r="Q132" s="113" t="s">
        <v>866</v>
      </c>
      <c r="R132" s="135">
        <v>2.14</v>
      </c>
      <c r="S132" s="255">
        <f t="shared" si="41"/>
        <v>4494</v>
      </c>
      <c r="T132" s="559">
        <v>1900</v>
      </c>
      <c r="U132" s="260">
        <f>S132*$T$132/SUM($S$132:$S$133)</f>
        <v>1010.4804237613075</v>
      </c>
      <c r="V132" s="255">
        <f t="shared" si="31"/>
        <v>5504.480423761308</v>
      </c>
      <c r="W132" s="255">
        <f t="shared" si="32"/>
        <v>2.6211811541720516</v>
      </c>
    </row>
    <row r="133" spans="1:23" ht="15" customHeight="1">
      <c r="A133" s="115" t="s">
        <v>1657</v>
      </c>
      <c r="B133" s="115" t="str">
        <f t="shared" si="42"/>
        <v>C27701</v>
      </c>
      <c r="C133" s="799" t="str">
        <f t="shared" si="43"/>
        <v>2024-03-26</v>
      </c>
      <c r="D133" s="793">
        <v>45377</v>
      </c>
      <c r="E133" s="143" t="s">
        <v>1484</v>
      </c>
      <c r="F133" s="143" t="s">
        <v>1485</v>
      </c>
      <c r="G133" s="433" t="s">
        <v>1663</v>
      </c>
      <c r="H133" s="789">
        <v>45376</v>
      </c>
      <c r="I133" s="14" t="s">
        <v>1607</v>
      </c>
      <c r="J133" s="115" t="s">
        <v>1608</v>
      </c>
      <c r="K133" s="464" t="s">
        <v>1664</v>
      </c>
      <c r="L133" s="169"/>
      <c r="M133" s="113"/>
      <c r="N133" s="498" t="s">
        <v>1488</v>
      </c>
      <c r="O133" s="8" t="s">
        <v>1509</v>
      </c>
      <c r="P133" s="451">
        <v>594</v>
      </c>
      <c r="Q133" s="113" t="s">
        <v>866</v>
      </c>
      <c r="R133" s="135">
        <v>6.66</v>
      </c>
      <c r="S133" s="255">
        <f t="shared" si="41"/>
        <v>3956.04</v>
      </c>
      <c r="T133" s="559"/>
      <c r="U133" s="260">
        <f>S133*$T$132/SUM($S$132:$S$133)</f>
        <v>889.51957623869225</v>
      </c>
      <c r="V133" s="255">
        <f t="shared" si="31"/>
        <v>4845.559576238692</v>
      </c>
      <c r="W133" s="255">
        <f t="shared" si="32"/>
        <v>8.1575077041055426</v>
      </c>
    </row>
    <row r="134" spans="1:23" ht="15" customHeight="1">
      <c r="A134" s="115" t="s">
        <v>1657</v>
      </c>
      <c r="B134" s="115" t="str">
        <f t="shared" si="42"/>
        <v>C27701</v>
      </c>
      <c r="C134" s="799" t="str">
        <f t="shared" si="43"/>
        <v>2024-03-26</v>
      </c>
      <c r="D134" s="793">
        <v>45377</v>
      </c>
      <c r="E134" s="143" t="s">
        <v>1484</v>
      </c>
      <c r="F134" s="143" t="s">
        <v>1485</v>
      </c>
      <c r="G134" s="433" t="s">
        <v>1665</v>
      </c>
      <c r="H134" s="789">
        <v>45376</v>
      </c>
      <c r="I134" s="14" t="s">
        <v>1607</v>
      </c>
      <c r="J134" s="115" t="s">
        <v>1608</v>
      </c>
      <c r="K134" s="464" t="s">
        <v>1666</v>
      </c>
      <c r="L134" s="169"/>
      <c r="M134" s="113"/>
      <c r="N134" s="498" t="s">
        <v>1534</v>
      </c>
      <c r="O134" s="8" t="s">
        <v>1556</v>
      </c>
      <c r="P134" s="451">
        <v>4000</v>
      </c>
      <c r="Q134" s="113" t="s">
        <v>866</v>
      </c>
      <c r="R134" s="135">
        <v>0.2</v>
      </c>
      <c r="S134" s="255">
        <f t="shared" si="41"/>
        <v>800</v>
      </c>
      <c r="T134" s="559">
        <v>1900</v>
      </c>
      <c r="U134" s="260">
        <f>S134*$T$134/SUM($S$134:$S$136)</f>
        <v>119.40298507462687</v>
      </c>
      <c r="V134" s="255">
        <f t="shared" si="31"/>
        <v>919.40298507462683</v>
      </c>
      <c r="W134" s="255">
        <f t="shared" si="32"/>
        <v>0.2298507462686567</v>
      </c>
    </row>
    <row r="135" spans="1:23" ht="15" customHeight="1">
      <c r="A135" s="115" t="s">
        <v>1657</v>
      </c>
      <c r="B135" s="115" t="str">
        <f t="shared" si="42"/>
        <v>C27701</v>
      </c>
      <c r="C135" s="799" t="str">
        <f t="shared" si="43"/>
        <v>2024-03-26</v>
      </c>
      <c r="D135" s="793">
        <v>45377</v>
      </c>
      <c r="E135" s="143" t="s">
        <v>1484</v>
      </c>
      <c r="F135" s="143" t="s">
        <v>1485</v>
      </c>
      <c r="G135" s="433" t="s">
        <v>1665</v>
      </c>
      <c r="H135" s="789">
        <v>45376</v>
      </c>
      <c r="I135" s="14" t="s">
        <v>1607</v>
      </c>
      <c r="J135" s="115" t="s">
        <v>1608</v>
      </c>
      <c r="K135" s="464" t="s">
        <v>1666</v>
      </c>
      <c r="L135" s="169"/>
      <c r="M135" s="113"/>
      <c r="N135" s="498" t="s">
        <v>1535</v>
      </c>
      <c r="O135" s="8" t="s">
        <v>1557</v>
      </c>
      <c r="P135" s="451">
        <v>2500</v>
      </c>
      <c r="Q135" s="113" t="s">
        <v>866</v>
      </c>
      <c r="R135" s="135">
        <v>1.06</v>
      </c>
      <c r="S135" s="255">
        <f t="shared" si="41"/>
        <v>2650</v>
      </c>
      <c r="T135" s="219"/>
      <c r="U135" s="260">
        <f t="shared" ref="U135:U136" si="45">S135*$T$134/SUM($S$134:$S$136)</f>
        <v>395.52238805970148</v>
      </c>
      <c r="V135" s="255">
        <f t="shared" si="31"/>
        <v>3045.5223880597014</v>
      </c>
      <c r="W135" s="255">
        <f t="shared" si="32"/>
        <v>1.2182089552238806</v>
      </c>
    </row>
    <row r="136" spans="1:23" ht="15" customHeight="1" thickBot="1">
      <c r="A136" s="110" t="s">
        <v>1657</v>
      </c>
      <c r="B136" s="110" t="str">
        <f t="shared" si="42"/>
        <v>C27701</v>
      </c>
      <c r="C136" s="800" t="str">
        <f t="shared" si="43"/>
        <v>2024-03-26</v>
      </c>
      <c r="D136" s="794">
        <v>45377</v>
      </c>
      <c r="E136" s="141" t="s">
        <v>1484</v>
      </c>
      <c r="F136" s="141" t="s">
        <v>1485</v>
      </c>
      <c r="G136" s="434" t="s">
        <v>1665</v>
      </c>
      <c r="H136" s="790">
        <v>45376</v>
      </c>
      <c r="I136" s="93" t="s">
        <v>1607</v>
      </c>
      <c r="J136" s="110" t="s">
        <v>1608</v>
      </c>
      <c r="K136" s="465" t="s">
        <v>1666</v>
      </c>
      <c r="L136" s="176"/>
      <c r="M136" s="112"/>
      <c r="N136" s="500" t="s">
        <v>1600</v>
      </c>
      <c r="O136" s="92" t="s">
        <v>1630</v>
      </c>
      <c r="P136" s="452">
        <v>2000</v>
      </c>
      <c r="Q136" s="454" t="s">
        <v>866</v>
      </c>
      <c r="R136" s="135">
        <v>4.6399999999999997</v>
      </c>
      <c r="S136" s="256">
        <f t="shared" si="41"/>
        <v>9280</v>
      </c>
      <c r="T136" s="187"/>
      <c r="U136" s="261">
        <f t="shared" si="45"/>
        <v>1385.0746268656717</v>
      </c>
      <c r="V136" s="256">
        <f t="shared" si="31"/>
        <v>10665.074626865671</v>
      </c>
      <c r="W136" s="256">
        <f t="shared" si="32"/>
        <v>5.3325373134328355</v>
      </c>
    </row>
    <row r="137" spans="1:23" ht="15" customHeight="1">
      <c r="A137" s="109" t="s">
        <v>1669</v>
      </c>
      <c r="B137" s="109" t="str">
        <f t="shared" si="42"/>
        <v>C28337</v>
      </c>
      <c r="C137" s="798" t="str">
        <f t="shared" si="43"/>
        <v>2024-03-27</v>
      </c>
      <c r="D137" s="817">
        <v>45378</v>
      </c>
      <c r="E137" s="138" t="s">
        <v>1484</v>
      </c>
      <c r="F137" s="138" t="s">
        <v>1485</v>
      </c>
      <c r="G137" s="497" t="s">
        <v>1670</v>
      </c>
      <c r="H137" s="775">
        <v>45377</v>
      </c>
      <c r="I137" s="419" t="s">
        <v>1607</v>
      </c>
      <c r="J137" s="109" t="s">
        <v>1608</v>
      </c>
      <c r="K137" s="468" t="s">
        <v>1671</v>
      </c>
      <c r="L137" s="168"/>
      <c r="M137" s="111"/>
      <c r="N137" s="501" t="s">
        <v>1542</v>
      </c>
      <c r="O137" s="11" t="s">
        <v>1565</v>
      </c>
      <c r="P137" s="416">
        <v>2100</v>
      </c>
      <c r="Q137" s="89" t="s">
        <v>866</v>
      </c>
      <c r="R137" s="134">
        <v>2.14</v>
      </c>
      <c r="S137" s="257">
        <f t="shared" si="41"/>
        <v>4494</v>
      </c>
      <c r="T137" s="195">
        <v>1900</v>
      </c>
      <c r="U137" s="259">
        <f>S137*$T$137/SUM($S$137:$S$138)</f>
        <v>1010.4804237613075</v>
      </c>
      <c r="V137" s="257">
        <f t="shared" si="31"/>
        <v>5504.480423761308</v>
      </c>
      <c r="W137" s="257">
        <f t="shared" si="32"/>
        <v>2.6211811541720516</v>
      </c>
    </row>
    <row r="138" spans="1:23" ht="15" customHeight="1">
      <c r="A138" s="115" t="s">
        <v>1669</v>
      </c>
      <c r="B138" s="115" t="str">
        <f t="shared" si="42"/>
        <v>C28337</v>
      </c>
      <c r="C138" s="799" t="str">
        <f t="shared" si="43"/>
        <v>2024-03-27</v>
      </c>
      <c r="D138" s="793">
        <v>45378</v>
      </c>
      <c r="E138" s="143" t="s">
        <v>1484</v>
      </c>
      <c r="F138" s="143" t="s">
        <v>1485</v>
      </c>
      <c r="G138" s="480" t="s">
        <v>1670</v>
      </c>
      <c r="H138" s="776">
        <v>45377</v>
      </c>
      <c r="I138" s="193" t="s">
        <v>1607</v>
      </c>
      <c r="J138" s="115" t="s">
        <v>1608</v>
      </c>
      <c r="K138" s="464" t="s">
        <v>1671</v>
      </c>
      <c r="L138" s="169"/>
      <c r="M138" s="113"/>
      <c r="N138" s="498" t="s">
        <v>1488</v>
      </c>
      <c r="O138" s="8" t="s">
        <v>1509</v>
      </c>
      <c r="P138" s="417">
        <v>594</v>
      </c>
      <c r="Q138" s="8" t="s">
        <v>866</v>
      </c>
      <c r="R138" s="135">
        <v>6.66</v>
      </c>
      <c r="S138" s="255">
        <f t="shared" si="41"/>
        <v>3956.04</v>
      </c>
      <c r="T138" s="195"/>
      <c r="U138" s="260">
        <f>S138*$T$137/SUM($S$137:$S$138)</f>
        <v>889.51957623869225</v>
      </c>
      <c r="V138" s="255">
        <f t="shared" ref="V138:V201" si="46">U138+S138</f>
        <v>4845.559576238692</v>
      </c>
      <c r="W138" s="255">
        <f t="shared" ref="W138:W201" si="47">V138/P138</f>
        <v>8.1575077041055426</v>
      </c>
    </row>
    <row r="139" spans="1:23" ht="15" customHeight="1">
      <c r="A139" s="115" t="s">
        <v>1669</v>
      </c>
      <c r="B139" s="115" t="str">
        <f t="shared" si="42"/>
        <v>C28337</v>
      </c>
      <c r="C139" s="799" t="str">
        <f t="shared" si="43"/>
        <v>2024-03-27</v>
      </c>
      <c r="D139" s="793">
        <v>45378</v>
      </c>
      <c r="E139" s="143" t="s">
        <v>1484</v>
      </c>
      <c r="F139" s="143" t="s">
        <v>1485</v>
      </c>
      <c r="G139" s="480" t="s">
        <v>1672</v>
      </c>
      <c r="H139" s="776">
        <v>45377</v>
      </c>
      <c r="I139" s="193" t="s">
        <v>1607</v>
      </c>
      <c r="J139" s="115" t="s">
        <v>1608</v>
      </c>
      <c r="K139" s="464" t="s">
        <v>1673</v>
      </c>
      <c r="L139" s="169"/>
      <c r="M139" s="113"/>
      <c r="N139" s="499" t="s">
        <v>1534</v>
      </c>
      <c r="O139" s="8" t="s">
        <v>1556</v>
      </c>
      <c r="P139" s="492">
        <v>4000</v>
      </c>
      <c r="Q139" s="8" t="s">
        <v>866</v>
      </c>
      <c r="R139" s="135">
        <v>0.2</v>
      </c>
      <c r="S139" s="255">
        <f t="shared" si="41"/>
        <v>800</v>
      </c>
      <c r="T139" s="195">
        <v>1900</v>
      </c>
      <c r="U139" s="260">
        <f>S139*$T$139/SUM($S$139:$S$142)</f>
        <v>125.10288065843622</v>
      </c>
      <c r="V139" s="255">
        <f t="shared" si="46"/>
        <v>925.10288065843622</v>
      </c>
      <c r="W139" s="255">
        <f t="shared" si="47"/>
        <v>0.23127572016460907</v>
      </c>
    </row>
    <row r="140" spans="1:23" ht="15" customHeight="1">
      <c r="A140" s="115" t="s">
        <v>1669</v>
      </c>
      <c r="B140" s="115" t="str">
        <f t="shared" si="42"/>
        <v>C28337</v>
      </c>
      <c r="C140" s="799" t="str">
        <f t="shared" si="43"/>
        <v>2024-03-27</v>
      </c>
      <c r="D140" s="793">
        <v>45378</v>
      </c>
      <c r="E140" s="143" t="s">
        <v>1484</v>
      </c>
      <c r="F140" s="143" t="s">
        <v>1485</v>
      </c>
      <c r="G140" s="480" t="s">
        <v>1672</v>
      </c>
      <c r="H140" s="776">
        <v>45377</v>
      </c>
      <c r="I140" s="193" t="s">
        <v>1607</v>
      </c>
      <c r="J140" s="115" t="s">
        <v>1608</v>
      </c>
      <c r="K140" s="464" t="s">
        <v>1673</v>
      </c>
      <c r="L140" s="169"/>
      <c r="M140" s="113"/>
      <c r="N140" s="499" t="s">
        <v>1535</v>
      </c>
      <c r="O140" s="90" t="s">
        <v>1557</v>
      </c>
      <c r="P140" s="492">
        <v>2500</v>
      </c>
      <c r="Q140" s="8" t="s">
        <v>866</v>
      </c>
      <c r="R140" s="135">
        <v>1.06</v>
      </c>
      <c r="S140" s="255">
        <f t="shared" si="41"/>
        <v>2650</v>
      </c>
      <c r="T140" s="195"/>
      <c r="U140" s="260">
        <f t="shared" ref="U140:U142" si="48">S140*$T$139/SUM($S$139:$S$142)</f>
        <v>414.40329218106996</v>
      </c>
      <c r="V140" s="255">
        <f t="shared" si="46"/>
        <v>3064.4032921810699</v>
      </c>
      <c r="W140" s="255">
        <f t="shared" si="47"/>
        <v>1.225761316872428</v>
      </c>
    </row>
    <row r="141" spans="1:23" ht="15" customHeight="1">
      <c r="A141" s="115" t="s">
        <v>1669</v>
      </c>
      <c r="B141" s="115" t="str">
        <f t="shared" si="42"/>
        <v>C28337</v>
      </c>
      <c r="C141" s="799" t="str">
        <f t="shared" si="43"/>
        <v>2024-03-27</v>
      </c>
      <c r="D141" s="793">
        <v>45378</v>
      </c>
      <c r="E141" s="143" t="s">
        <v>1484</v>
      </c>
      <c r="F141" s="143" t="s">
        <v>1485</v>
      </c>
      <c r="G141" s="480" t="s">
        <v>1672</v>
      </c>
      <c r="H141" s="776">
        <v>45377</v>
      </c>
      <c r="I141" s="193" t="s">
        <v>1607</v>
      </c>
      <c r="J141" s="115" t="s">
        <v>1608</v>
      </c>
      <c r="K141" s="464" t="s">
        <v>1673</v>
      </c>
      <c r="L141" s="169"/>
      <c r="M141" s="113"/>
      <c r="N141" s="499" t="s">
        <v>1574</v>
      </c>
      <c r="O141" s="8" t="s">
        <v>1590</v>
      </c>
      <c r="P141" s="492">
        <v>400</v>
      </c>
      <c r="Q141" s="8" t="s">
        <v>866</v>
      </c>
      <c r="R141" s="135">
        <v>3.19</v>
      </c>
      <c r="S141" s="255">
        <f t="shared" si="41"/>
        <v>1276</v>
      </c>
      <c r="T141" s="195"/>
      <c r="U141" s="260">
        <f t="shared" si="48"/>
        <v>199.53909465020575</v>
      </c>
      <c r="V141" s="255">
        <f t="shared" si="46"/>
        <v>1475.5390946502057</v>
      </c>
      <c r="W141" s="255">
        <f t="shared" si="47"/>
        <v>3.6888477366255144</v>
      </c>
    </row>
    <row r="142" spans="1:23" ht="15.75" customHeight="1">
      <c r="A142" s="115" t="s">
        <v>1669</v>
      </c>
      <c r="B142" s="115" t="str">
        <f t="shared" si="42"/>
        <v>C28337</v>
      </c>
      <c r="C142" s="799" t="str">
        <f t="shared" si="43"/>
        <v>2024-03-27</v>
      </c>
      <c r="D142" s="793">
        <v>45378</v>
      </c>
      <c r="E142" s="143" t="s">
        <v>1484</v>
      </c>
      <c r="F142" s="143" t="s">
        <v>1485</v>
      </c>
      <c r="G142" s="480" t="s">
        <v>1672</v>
      </c>
      <c r="H142" s="776">
        <v>45377</v>
      </c>
      <c r="I142" s="193" t="s">
        <v>1607</v>
      </c>
      <c r="J142" s="115" t="s">
        <v>1608</v>
      </c>
      <c r="K142" s="464" t="s">
        <v>1673</v>
      </c>
      <c r="L142" s="169"/>
      <c r="M142" s="113"/>
      <c r="N142" s="499" t="s">
        <v>1600</v>
      </c>
      <c r="O142" s="8" t="s">
        <v>1630</v>
      </c>
      <c r="P142" s="492">
        <v>1600</v>
      </c>
      <c r="Q142" s="8" t="s">
        <v>866</v>
      </c>
      <c r="R142" s="135">
        <v>4.6399999999999997</v>
      </c>
      <c r="S142" s="255">
        <f t="shared" si="41"/>
        <v>7423.9999999999991</v>
      </c>
      <c r="T142" s="195"/>
      <c r="U142" s="260">
        <f t="shared" si="48"/>
        <v>1160.9547325102878</v>
      </c>
      <c r="V142" s="255">
        <f t="shared" si="46"/>
        <v>8584.9547325102867</v>
      </c>
      <c r="W142" s="255">
        <f t="shared" si="47"/>
        <v>5.3655967078189288</v>
      </c>
    </row>
    <row r="143" spans="1:23" ht="15.75" customHeight="1">
      <c r="A143" s="115" t="s">
        <v>1669</v>
      </c>
      <c r="B143" s="115" t="str">
        <f t="shared" si="42"/>
        <v>C28337</v>
      </c>
      <c r="C143" s="799" t="str">
        <f t="shared" si="43"/>
        <v>2024-03-27</v>
      </c>
      <c r="D143" s="793">
        <v>45378</v>
      </c>
      <c r="E143" s="143" t="s">
        <v>1484</v>
      </c>
      <c r="F143" s="143" t="s">
        <v>1485</v>
      </c>
      <c r="G143" s="480" t="s">
        <v>1674</v>
      </c>
      <c r="H143" s="776">
        <v>45377</v>
      </c>
      <c r="I143" s="193" t="s">
        <v>1607</v>
      </c>
      <c r="J143" s="115" t="s">
        <v>1608</v>
      </c>
      <c r="K143" s="464" t="s">
        <v>1675</v>
      </c>
      <c r="L143" s="169"/>
      <c r="M143" s="113"/>
      <c r="N143" s="499" t="s">
        <v>1542</v>
      </c>
      <c r="O143" s="90" t="s">
        <v>1565</v>
      </c>
      <c r="P143" s="492">
        <v>2100</v>
      </c>
      <c r="Q143" s="8" t="s">
        <v>866</v>
      </c>
      <c r="R143" s="135">
        <v>2.14</v>
      </c>
      <c r="S143" s="255">
        <f t="shared" si="41"/>
        <v>4494</v>
      </c>
      <c r="T143" s="195">
        <v>1900</v>
      </c>
      <c r="U143" s="260">
        <f>S143*$T$143/SUM($S$143:$S$144)</f>
        <v>1010.4804237613075</v>
      </c>
      <c r="V143" s="255">
        <f t="shared" si="46"/>
        <v>5504.480423761308</v>
      </c>
      <c r="W143" s="255">
        <f t="shared" si="47"/>
        <v>2.6211811541720516</v>
      </c>
    </row>
    <row r="144" spans="1:23" ht="15" customHeight="1">
      <c r="A144" s="115" t="s">
        <v>1669</v>
      </c>
      <c r="B144" s="115" t="str">
        <f t="shared" si="42"/>
        <v>C28337</v>
      </c>
      <c r="C144" s="799" t="str">
        <f t="shared" si="43"/>
        <v>2024-03-27</v>
      </c>
      <c r="D144" s="793">
        <v>45378</v>
      </c>
      <c r="E144" s="143" t="s">
        <v>1484</v>
      </c>
      <c r="F144" s="143" t="s">
        <v>1485</v>
      </c>
      <c r="G144" s="480" t="s">
        <v>1674</v>
      </c>
      <c r="H144" s="776">
        <v>45377</v>
      </c>
      <c r="I144" s="193" t="s">
        <v>1607</v>
      </c>
      <c r="J144" s="115" t="s">
        <v>1608</v>
      </c>
      <c r="K144" s="464" t="s">
        <v>1675</v>
      </c>
      <c r="L144" s="169"/>
      <c r="M144" s="96"/>
      <c r="N144" s="499" t="s">
        <v>1488</v>
      </c>
      <c r="O144" s="8" t="s">
        <v>1509</v>
      </c>
      <c r="P144" s="492">
        <v>594</v>
      </c>
      <c r="Q144" s="8" t="s">
        <v>866</v>
      </c>
      <c r="R144" s="135">
        <v>6.66</v>
      </c>
      <c r="S144" s="255">
        <f t="shared" si="41"/>
        <v>3956.04</v>
      </c>
      <c r="T144" s="195"/>
      <c r="U144" s="260">
        <f>S144*$T$143/SUM($S$143:$S$144)</f>
        <v>889.51957623869225</v>
      </c>
      <c r="V144" s="255">
        <f t="shared" si="46"/>
        <v>4845.559576238692</v>
      </c>
      <c r="W144" s="255">
        <f t="shared" si="47"/>
        <v>8.1575077041055426</v>
      </c>
    </row>
    <row r="145" spans="1:23" ht="15" customHeight="1">
      <c r="A145" s="115" t="s">
        <v>1669</v>
      </c>
      <c r="B145" s="115" t="str">
        <f t="shared" si="42"/>
        <v>C28337</v>
      </c>
      <c r="C145" s="799" t="str">
        <f t="shared" si="43"/>
        <v>2024-03-27</v>
      </c>
      <c r="D145" s="793">
        <v>45378</v>
      </c>
      <c r="E145" s="143" t="s">
        <v>1484</v>
      </c>
      <c r="F145" s="143" t="s">
        <v>1485</v>
      </c>
      <c r="G145" s="480" t="s">
        <v>1676</v>
      </c>
      <c r="H145" s="776">
        <v>45377</v>
      </c>
      <c r="I145" s="193" t="s">
        <v>1607</v>
      </c>
      <c r="J145" s="115" t="s">
        <v>1608</v>
      </c>
      <c r="K145" s="464" t="s">
        <v>1677</v>
      </c>
      <c r="L145" s="169"/>
      <c r="M145" s="96"/>
      <c r="N145" s="505" t="s">
        <v>1643</v>
      </c>
      <c r="O145" s="90" t="s">
        <v>1687</v>
      </c>
      <c r="P145" s="492">
        <v>3000</v>
      </c>
      <c r="Q145" s="8" t="s">
        <v>866</v>
      </c>
      <c r="R145" s="135">
        <v>0.28000000000000003</v>
      </c>
      <c r="S145" s="255">
        <f t="shared" si="41"/>
        <v>840.00000000000011</v>
      </c>
      <c r="T145" s="195">
        <v>1900</v>
      </c>
      <c r="U145" s="260">
        <f>S145*$T$145/SUM($S$145:$S$147)</f>
        <v>161.7021276595745</v>
      </c>
      <c r="V145" s="255">
        <f t="shared" si="46"/>
        <v>1001.7021276595747</v>
      </c>
      <c r="W145" s="255">
        <f t="shared" si="47"/>
        <v>0.3339007092198582</v>
      </c>
    </row>
    <row r="146" spans="1:23" ht="15" customHeight="1">
      <c r="A146" s="115" t="s">
        <v>1669</v>
      </c>
      <c r="B146" s="115" t="str">
        <f t="shared" si="42"/>
        <v>C28337</v>
      </c>
      <c r="C146" s="799" t="str">
        <f t="shared" si="43"/>
        <v>2024-03-27</v>
      </c>
      <c r="D146" s="793">
        <v>45378</v>
      </c>
      <c r="E146" s="143" t="s">
        <v>1484</v>
      </c>
      <c r="F146" s="143" t="s">
        <v>1485</v>
      </c>
      <c r="G146" s="480" t="s">
        <v>1676</v>
      </c>
      <c r="H146" s="776">
        <v>45377</v>
      </c>
      <c r="I146" s="193" t="s">
        <v>1607</v>
      </c>
      <c r="J146" s="115" t="s">
        <v>1608</v>
      </c>
      <c r="K146" s="464" t="s">
        <v>1677</v>
      </c>
      <c r="L146" s="169"/>
      <c r="M146" s="96"/>
      <c r="N146" s="505" t="s">
        <v>1535</v>
      </c>
      <c r="O146" s="90" t="s">
        <v>1557</v>
      </c>
      <c r="P146" s="492">
        <v>2500</v>
      </c>
      <c r="Q146" s="8" t="s">
        <v>866</v>
      </c>
      <c r="R146" s="135">
        <v>1.06</v>
      </c>
      <c r="S146" s="255">
        <f t="shared" si="41"/>
        <v>2650</v>
      </c>
      <c r="T146" s="195"/>
      <c r="U146" s="260">
        <f t="shared" ref="U146:U147" si="49">S146*$T$145/SUM($S$145:$S$147)</f>
        <v>510.13171225937185</v>
      </c>
      <c r="V146" s="255">
        <f t="shared" si="46"/>
        <v>3160.1317122593719</v>
      </c>
      <c r="W146" s="255">
        <f t="shared" si="47"/>
        <v>1.2640526849037488</v>
      </c>
    </row>
    <row r="147" spans="1:23" ht="15" customHeight="1">
      <c r="A147" s="115" t="s">
        <v>1669</v>
      </c>
      <c r="B147" s="115" t="str">
        <f t="shared" si="42"/>
        <v>C28337</v>
      </c>
      <c r="C147" s="799" t="str">
        <f t="shared" si="43"/>
        <v>2024-03-27</v>
      </c>
      <c r="D147" s="793">
        <v>45378</v>
      </c>
      <c r="E147" s="143" t="s">
        <v>1484</v>
      </c>
      <c r="F147" s="143" t="s">
        <v>1485</v>
      </c>
      <c r="G147" s="480" t="s">
        <v>1676</v>
      </c>
      <c r="H147" s="776">
        <v>45377</v>
      </c>
      <c r="I147" s="193" t="s">
        <v>1607</v>
      </c>
      <c r="J147" s="115" t="s">
        <v>1608</v>
      </c>
      <c r="K147" s="464" t="s">
        <v>1677</v>
      </c>
      <c r="L147" s="169"/>
      <c r="M147" s="96"/>
      <c r="N147" s="505" t="s">
        <v>1574</v>
      </c>
      <c r="O147" s="8" t="s">
        <v>1590</v>
      </c>
      <c r="P147" s="492">
        <v>2000</v>
      </c>
      <c r="Q147" s="8" t="s">
        <v>866</v>
      </c>
      <c r="R147" s="135">
        <v>3.19</v>
      </c>
      <c r="S147" s="255">
        <f t="shared" si="41"/>
        <v>6380</v>
      </c>
      <c r="T147" s="195"/>
      <c r="U147" s="260">
        <f t="shared" si="49"/>
        <v>1228.1661600810537</v>
      </c>
      <c r="V147" s="255">
        <f t="shared" si="46"/>
        <v>7608.1661600810539</v>
      </c>
      <c r="W147" s="255">
        <f t="shared" si="47"/>
        <v>3.804083080040527</v>
      </c>
    </row>
    <row r="148" spans="1:23" ht="15.75" customHeight="1">
      <c r="A148" s="115" t="s">
        <v>1669</v>
      </c>
      <c r="B148" s="115" t="str">
        <f t="shared" si="42"/>
        <v>C28337</v>
      </c>
      <c r="C148" s="799" t="str">
        <f t="shared" si="43"/>
        <v>2024-03-27</v>
      </c>
      <c r="D148" s="793">
        <v>45378</v>
      </c>
      <c r="E148" s="143" t="s">
        <v>1484</v>
      </c>
      <c r="F148" s="143" t="s">
        <v>1485</v>
      </c>
      <c r="G148" s="480" t="s">
        <v>1678</v>
      </c>
      <c r="H148" s="776">
        <v>45377</v>
      </c>
      <c r="I148" s="193" t="s">
        <v>1607</v>
      </c>
      <c r="J148" s="115" t="s">
        <v>1608</v>
      </c>
      <c r="K148" s="464" t="s">
        <v>1679</v>
      </c>
      <c r="L148" s="169"/>
      <c r="M148" s="96"/>
      <c r="N148" s="498" t="s">
        <v>1643</v>
      </c>
      <c r="O148" s="90" t="s">
        <v>1687</v>
      </c>
      <c r="P148" s="417">
        <v>3000</v>
      </c>
      <c r="Q148" s="8" t="s">
        <v>866</v>
      </c>
      <c r="R148" s="135">
        <v>0.28000000000000003</v>
      </c>
      <c r="S148" s="255">
        <f t="shared" si="41"/>
        <v>840.00000000000011</v>
      </c>
      <c r="T148" s="195">
        <v>1900</v>
      </c>
      <c r="U148" s="260">
        <f>S148*$T$148/SUM($S$148:$S$150)</f>
        <v>161.7021276595745</v>
      </c>
      <c r="V148" s="255">
        <f t="shared" si="46"/>
        <v>1001.7021276595747</v>
      </c>
      <c r="W148" s="255">
        <f t="shared" si="47"/>
        <v>0.3339007092198582</v>
      </c>
    </row>
    <row r="149" spans="1:23" ht="15" customHeight="1">
      <c r="A149" s="115" t="s">
        <v>1669</v>
      </c>
      <c r="B149" s="115" t="str">
        <f t="shared" si="42"/>
        <v>C28337</v>
      </c>
      <c r="C149" s="799" t="str">
        <f t="shared" si="43"/>
        <v>2024-03-27</v>
      </c>
      <c r="D149" s="793">
        <v>45378</v>
      </c>
      <c r="E149" s="143" t="s">
        <v>1484</v>
      </c>
      <c r="F149" s="143" t="s">
        <v>1485</v>
      </c>
      <c r="G149" s="480" t="s">
        <v>1678</v>
      </c>
      <c r="H149" s="776">
        <v>45377</v>
      </c>
      <c r="I149" s="193" t="s">
        <v>1607</v>
      </c>
      <c r="J149" s="115" t="s">
        <v>1608</v>
      </c>
      <c r="K149" s="464" t="s">
        <v>1679</v>
      </c>
      <c r="L149" s="169"/>
      <c r="M149" s="113"/>
      <c r="N149" s="498" t="s">
        <v>1535</v>
      </c>
      <c r="O149" s="8" t="s">
        <v>1557</v>
      </c>
      <c r="P149" s="417">
        <v>2500</v>
      </c>
      <c r="Q149" s="8" t="s">
        <v>866</v>
      </c>
      <c r="R149" s="135">
        <v>1.06</v>
      </c>
      <c r="S149" s="255">
        <f t="shared" si="41"/>
        <v>2650</v>
      </c>
      <c r="T149" s="175"/>
      <c r="U149" s="260">
        <f t="shared" ref="U149:U150" si="50">S149*$T$148/SUM($S$148:$S$150)</f>
        <v>510.13171225937185</v>
      </c>
      <c r="V149" s="255">
        <f t="shared" si="46"/>
        <v>3160.1317122593719</v>
      </c>
      <c r="W149" s="255">
        <f t="shared" si="47"/>
        <v>1.2640526849037488</v>
      </c>
    </row>
    <row r="150" spans="1:23" ht="15" customHeight="1" thickBot="1">
      <c r="A150" s="110" t="s">
        <v>1669</v>
      </c>
      <c r="B150" s="110" t="str">
        <f t="shared" si="42"/>
        <v>C28337</v>
      </c>
      <c r="C150" s="800" t="str">
        <f t="shared" si="43"/>
        <v>2024-03-27</v>
      </c>
      <c r="D150" s="794">
        <v>45378</v>
      </c>
      <c r="E150" s="141" t="s">
        <v>1484</v>
      </c>
      <c r="F150" s="141" t="s">
        <v>1485</v>
      </c>
      <c r="G150" s="481" t="s">
        <v>1678</v>
      </c>
      <c r="H150" s="791">
        <v>45377</v>
      </c>
      <c r="I150" s="420" t="s">
        <v>1607</v>
      </c>
      <c r="J150" s="110" t="s">
        <v>1608</v>
      </c>
      <c r="K150" s="465" t="s">
        <v>1679</v>
      </c>
      <c r="L150" s="176"/>
      <c r="M150" s="112"/>
      <c r="N150" s="500" t="s">
        <v>1574</v>
      </c>
      <c r="O150" s="92" t="s">
        <v>1590</v>
      </c>
      <c r="P150" s="418">
        <v>2000</v>
      </c>
      <c r="Q150" s="454" t="s">
        <v>866</v>
      </c>
      <c r="R150" s="135">
        <v>3.19</v>
      </c>
      <c r="S150" s="256">
        <f t="shared" si="41"/>
        <v>6380</v>
      </c>
      <c r="T150" s="177"/>
      <c r="U150" s="261">
        <f t="shared" si="50"/>
        <v>1228.1661600810537</v>
      </c>
      <c r="V150" s="256">
        <f t="shared" si="46"/>
        <v>7608.1661600810539</v>
      </c>
      <c r="W150" s="256">
        <f t="shared" si="47"/>
        <v>3.804083080040527</v>
      </c>
    </row>
    <row r="151" spans="1:23" ht="15" customHeight="1">
      <c r="A151" s="109" t="s">
        <v>1680</v>
      </c>
      <c r="B151" s="109" t="str">
        <f t="shared" si="42"/>
        <v>C1441</v>
      </c>
      <c r="C151" s="798" t="str">
        <f t="shared" si="43"/>
        <v>2024-03-30</v>
      </c>
      <c r="D151" s="817">
        <v>45381</v>
      </c>
      <c r="E151" s="138" t="s">
        <v>1484</v>
      </c>
      <c r="F151" s="138" t="s">
        <v>1485</v>
      </c>
      <c r="G151" s="497" t="s">
        <v>1681</v>
      </c>
      <c r="H151" s="781">
        <v>45378</v>
      </c>
      <c r="I151" s="419" t="s">
        <v>1607</v>
      </c>
      <c r="J151" s="419" t="s">
        <v>1608</v>
      </c>
      <c r="K151" s="468" t="s">
        <v>1682</v>
      </c>
      <c r="L151" s="168"/>
      <c r="M151" s="111"/>
      <c r="N151" s="501" t="s">
        <v>1534</v>
      </c>
      <c r="O151" s="11" t="s">
        <v>1556</v>
      </c>
      <c r="P151" s="450">
        <v>1000</v>
      </c>
      <c r="Q151" s="89" t="s">
        <v>866</v>
      </c>
      <c r="R151" s="134">
        <v>0.2</v>
      </c>
      <c r="S151" s="257">
        <f t="shared" si="41"/>
        <v>200</v>
      </c>
      <c r="T151" s="559">
        <v>1900</v>
      </c>
      <c r="U151" s="259">
        <f>S151*$T$151/SUM($S$151:$S$155)</f>
        <v>40.382571732199786</v>
      </c>
      <c r="V151" s="257">
        <f t="shared" si="46"/>
        <v>240.38257173219978</v>
      </c>
      <c r="W151" s="257">
        <f t="shared" si="47"/>
        <v>0.24038257173219979</v>
      </c>
    </row>
    <row r="152" spans="1:23" ht="15.75" customHeight="1">
      <c r="A152" s="115" t="s">
        <v>1680</v>
      </c>
      <c r="B152" s="115" t="str">
        <f t="shared" si="42"/>
        <v>C1441</v>
      </c>
      <c r="C152" s="799" t="str">
        <f t="shared" si="43"/>
        <v>2024-03-30</v>
      </c>
      <c r="D152" s="793">
        <v>45381</v>
      </c>
      <c r="E152" s="143" t="s">
        <v>1484</v>
      </c>
      <c r="F152" s="143" t="s">
        <v>1485</v>
      </c>
      <c r="G152" s="480" t="s">
        <v>1681</v>
      </c>
      <c r="H152" s="782">
        <v>45378</v>
      </c>
      <c r="I152" s="193" t="s">
        <v>1607</v>
      </c>
      <c r="J152" s="193" t="s">
        <v>1608</v>
      </c>
      <c r="K152" s="464" t="s">
        <v>1682</v>
      </c>
      <c r="L152" s="169"/>
      <c r="M152" s="113"/>
      <c r="N152" s="498" t="s">
        <v>1643</v>
      </c>
      <c r="O152" s="8" t="s">
        <v>1687</v>
      </c>
      <c r="P152" s="451">
        <v>500</v>
      </c>
      <c r="Q152" s="8" t="s">
        <v>866</v>
      </c>
      <c r="R152" s="135">
        <v>0.28000000000000003</v>
      </c>
      <c r="S152" s="255">
        <f t="shared" si="41"/>
        <v>140</v>
      </c>
      <c r="T152" s="175"/>
      <c r="U152" s="260">
        <f t="shared" ref="U152:U155" si="51">S152*$T$151/SUM($S$151:$S$155)</f>
        <v>28.26780021253985</v>
      </c>
      <c r="V152" s="255">
        <f t="shared" si="46"/>
        <v>168.26780021253984</v>
      </c>
      <c r="W152" s="255">
        <f t="shared" si="47"/>
        <v>0.33653560042507968</v>
      </c>
    </row>
    <row r="153" spans="1:23" ht="15" customHeight="1">
      <c r="A153" s="115" t="s">
        <v>1680</v>
      </c>
      <c r="B153" s="115" t="str">
        <f t="shared" si="42"/>
        <v>C1441</v>
      </c>
      <c r="C153" s="799" t="str">
        <f t="shared" si="43"/>
        <v>2024-03-30</v>
      </c>
      <c r="D153" s="793">
        <v>45381</v>
      </c>
      <c r="E153" s="143" t="s">
        <v>1484</v>
      </c>
      <c r="F153" s="143" t="s">
        <v>1485</v>
      </c>
      <c r="G153" s="480" t="s">
        <v>1681</v>
      </c>
      <c r="H153" s="782">
        <v>45378</v>
      </c>
      <c r="I153" s="193" t="s">
        <v>1607</v>
      </c>
      <c r="J153" s="193" t="s">
        <v>1608</v>
      </c>
      <c r="K153" s="464" t="s">
        <v>1682</v>
      </c>
      <c r="L153" s="169"/>
      <c r="M153" s="113"/>
      <c r="N153" s="498" t="s">
        <v>1552</v>
      </c>
      <c r="O153" s="8" t="s">
        <v>1561</v>
      </c>
      <c r="P153" s="451">
        <v>100</v>
      </c>
      <c r="Q153" s="8" t="s">
        <v>866</v>
      </c>
      <c r="R153" s="135">
        <v>0.4</v>
      </c>
      <c r="S153" s="255">
        <f t="shared" si="41"/>
        <v>40</v>
      </c>
      <c r="T153" s="194"/>
      <c r="U153" s="260">
        <f t="shared" si="51"/>
        <v>8.0765143464399571</v>
      </c>
      <c r="V153" s="255">
        <f t="shared" si="46"/>
        <v>48.076514346439957</v>
      </c>
      <c r="W153" s="255">
        <f t="shared" si="47"/>
        <v>0.48076514346439958</v>
      </c>
    </row>
    <row r="154" spans="1:23" ht="15" customHeight="1">
      <c r="A154" s="115" t="s">
        <v>1680</v>
      </c>
      <c r="B154" s="115" t="str">
        <f t="shared" si="42"/>
        <v>C1441</v>
      </c>
      <c r="C154" s="799" t="str">
        <f t="shared" si="43"/>
        <v>2024-03-30</v>
      </c>
      <c r="D154" s="793">
        <v>45381</v>
      </c>
      <c r="E154" s="143" t="s">
        <v>1484</v>
      </c>
      <c r="F154" s="143" t="s">
        <v>1485</v>
      </c>
      <c r="G154" s="480" t="s">
        <v>1681</v>
      </c>
      <c r="H154" s="782">
        <v>45378</v>
      </c>
      <c r="I154" s="193" t="s">
        <v>1607</v>
      </c>
      <c r="J154" s="193" t="s">
        <v>1608</v>
      </c>
      <c r="K154" s="464" t="s">
        <v>1682</v>
      </c>
      <c r="L154" s="169"/>
      <c r="M154" s="113"/>
      <c r="N154" s="498" t="s">
        <v>1535</v>
      </c>
      <c r="O154" s="8" t="s">
        <v>1557</v>
      </c>
      <c r="P154" s="451">
        <v>2500</v>
      </c>
      <c r="Q154" s="8" t="s">
        <v>866</v>
      </c>
      <c r="R154" s="135">
        <v>1.06</v>
      </c>
      <c r="S154" s="255">
        <f t="shared" si="41"/>
        <v>2650</v>
      </c>
      <c r="T154" s="194"/>
      <c r="U154" s="260">
        <f t="shared" si="51"/>
        <v>535.06907545164722</v>
      </c>
      <c r="V154" s="255">
        <f t="shared" si="46"/>
        <v>3185.0690754516472</v>
      </c>
      <c r="W154" s="255">
        <f t="shared" si="47"/>
        <v>1.2740276301806588</v>
      </c>
    </row>
    <row r="155" spans="1:23" ht="15" customHeight="1">
      <c r="A155" s="115" t="s">
        <v>1680</v>
      </c>
      <c r="B155" s="115" t="str">
        <f t="shared" si="42"/>
        <v>C1441</v>
      </c>
      <c r="C155" s="799" t="str">
        <f t="shared" si="43"/>
        <v>2024-03-30</v>
      </c>
      <c r="D155" s="793">
        <v>45381</v>
      </c>
      <c r="E155" s="143" t="s">
        <v>1484</v>
      </c>
      <c r="F155" s="143" t="s">
        <v>1485</v>
      </c>
      <c r="G155" s="480" t="s">
        <v>1681</v>
      </c>
      <c r="H155" s="782">
        <v>45378</v>
      </c>
      <c r="I155" s="193" t="s">
        <v>1607</v>
      </c>
      <c r="J155" s="193" t="s">
        <v>1608</v>
      </c>
      <c r="K155" s="464" t="s">
        <v>1682</v>
      </c>
      <c r="L155" s="169"/>
      <c r="M155" s="113"/>
      <c r="N155" s="498" t="s">
        <v>1574</v>
      </c>
      <c r="O155" s="8" t="s">
        <v>1590</v>
      </c>
      <c r="P155" s="451">
        <v>2000</v>
      </c>
      <c r="Q155" s="8" t="s">
        <v>866</v>
      </c>
      <c r="R155" s="135">
        <v>3.19</v>
      </c>
      <c r="S155" s="255">
        <f t="shared" si="41"/>
        <v>6380</v>
      </c>
      <c r="T155" s="194"/>
      <c r="U155" s="260">
        <f t="shared" si="51"/>
        <v>1288.2040382571731</v>
      </c>
      <c r="V155" s="255">
        <f t="shared" si="46"/>
        <v>7668.2040382571731</v>
      </c>
      <c r="W155" s="255">
        <f t="shared" si="47"/>
        <v>3.8341020191285864</v>
      </c>
    </row>
    <row r="156" spans="1:23" ht="15" customHeight="1">
      <c r="A156" s="115" t="s">
        <v>1680</v>
      </c>
      <c r="B156" s="115" t="str">
        <f t="shared" si="42"/>
        <v>C1441</v>
      </c>
      <c r="C156" s="799" t="str">
        <f t="shared" si="43"/>
        <v>2024-03-30</v>
      </c>
      <c r="D156" s="793">
        <v>45381</v>
      </c>
      <c r="E156" s="143" t="s">
        <v>1484</v>
      </c>
      <c r="F156" s="143" t="s">
        <v>1485</v>
      </c>
      <c r="G156" s="480" t="s">
        <v>1683</v>
      </c>
      <c r="H156" s="782">
        <v>45378</v>
      </c>
      <c r="I156" s="193" t="s">
        <v>1607</v>
      </c>
      <c r="J156" s="193" t="s">
        <v>1608</v>
      </c>
      <c r="K156" s="464" t="s">
        <v>1684</v>
      </c>
      <c r="L156" s="169"/>
      <c r="M156" s="113"/>
      <c r="N156" s="499" t="s">
        <v>1542</v>
      </c>
      <c r="O156" s="8" t="s">
        <v>1565</v>
      </c>
      <c r="P156" s="448">
        <v>2100</v>
      </c>
      <c r="Q156" s="8" t="s">
        <v>866</v>
      </c>
      <c r="R156" s="135">
        <v>2.14</v>
      </c>
      <c r="S156" s="255">
        <f t="shared" si="41"/>
        <v>4494</v>
      </c>
      <c r="T156" s="194">
        <v>1900</v>
      </c>
      <c r="U156" s="260">
        <f>S156*$T$156/SUM($S$156:$S$157)</f>
        <v>1010.4804237613075</v>
      </c>
      <c r="V156" s="255">
        <f t="shared" si="46"/>
        <v>5504.480423761308</v>
      </c>
      <c r="W156" s="255">
        <f t="shared" si="47"/>
        <v>2.6211811541720516</v>
      </c>
    </row>
    <row r="157" spans="1:23" ht="15.75" customHeight="1">
      <c r="A157" s="115" t="s">
        <v>1680</v>
      </c>
      <c r="B157" s="115" t="str">
        <f t="shared" si="42"/>
        <v>C1441</v>
      </c>
      <c r="C157" s="799" t="str">
        <f t="shared" si="43"/>
        <v>2024-03-30</v>
      </c>
      <c r="D157" s="793">
        <v>45381</v>
      </c>
      <c r="E157" s="143" t="s">
        <v>1484</v>
      </c>
      <c r="F157" s="143" t="s">
        <v>1485</v>
      </c>
      <c r="G157" s="480" t="s">
        <v>1683</v>
      </c>
      <c r="H157" s="782">
        <v>45378</v>
      </c>
      <c r="I157" s="193" t="s">
        <v>1607</v>
      </c>
      <c r="J157" s="193" t="s">
        <v>1608</v>
      </c>
      <c r="K157" s="464" t="s">
        <v>1684</v>
      </c>
      <c r="L157" s="169"/>
      <c r="M157" s="113"/>
      <c r="N157" s="499" t="s">
        <v>1488</v>
      </c>
      <c r="O157" s="8" t="s">
        <v>1509</v>
      </c>
      <c r="P157" s="448">
        <v>594</v>
      </c>
      <c r="Q157" s="8" t="s">
        <v>866</v>
      </c>
      <c r="R157" s="135">
        <v>6.66</v>
      </c>
      <c r="S157" s="255">
        <f t="shared" si="41"/>
        <v>3956.04</v>
      </c>
      <c r="T157" s="194"/>
      <c r="U157" s="260">
        <f>S157*$T$156/SUM($S$156:$S$157)</f>
        <v>889.51957623869225</v>
      </c>
      <c r="V157" s="255">
        <f t="shared" si="46"/>
        <v>4845.559576238692</v>
      </c>
      <c r="W157" s="255">
        <f t="shared" si="47"/>
        <v>8.1575077041055426</v>
      </c>
    </row>
    <row r="158" spans="1:23" ht="15" customHeight="1">
      <c r="A158" s="115" t="s">
        <v>1680</v>
      </c>
      <c r="B158" s="115" t="str">
        <f t="shared" si="42"/>
        <v>C1441</v>
      </c>
      <c r="C158" s="799" t="str">
        <f t="shared" si="43"/>
        <v>2024-03-30</v>
      </c>
      <c r="D158" s="793">
        <v>45381</v>
      </c>
      <c r="E158" s="143" t="s">
        <v>1484</v>
      </c>
      <c r="F158" s="143" t="s">
        <v>1485</v>
      </c>
      <c r="G158" s="480" t="s">
        <v>1685</v>
      </c>
      <c r="H158" s="782">
        <v>45378</v>
      </c>
      <c r="I158" s="193" t="s">
        <v>1607</v>
      </c>
      <c r="J158" s="193" t="s">
        <v>1608</v>
      </c>
      <c r="K158" s="464" t="s">
        <v>1686</v>
      </c>
      <c r="L158" s="169"/>
      <c r="M158" s="113"/>
      <c r="N158" s="498" t="s">
        <v>1643</v>
      </c>
      <c r="O158" s="8" t="s">
        <v>1687</v>
      </c>
      <c r="P158" s="451">
        <v>3000</v>
      </c>
      <c r="Q158" s="8" t="s">
        <v>866</v>
      </c>
      <c r="R158" s="135">
        <v>0.28000000000000003</v>
      </c>
      <c r="S158" s="255">
        <f t="shared" si="41"/>
        <v>840.00000000000011</v>
      </c>
      <c r="T158" s="194">
        <v>1900</v>
      </c>
      <c r="U158" s="260">
        <f>S158*$T$158/SUM($S$158:$S$161)</f>
        <v>190.18112488083892</v>
      </c>
      <c r="V158" s="255">
        <f t="shared" si="46"/>
        <v>1030.181124880839</v>
      </c>
      <c r="W158" s="255">
        <f t="shared" si="47"/>
        <v>0.34339370829361299</v>
      </c>
    </row>
    <row r="159" spans="1:23" ht="15" customHeight="1">
      <c r="A159" s="115" t="s">
        <v>1680</v>
      </c>
      <c r="B159" s="115" t="str">
        <f t="shared" si="42"/>
        <v>C1441</v>
      </c>
      <c r="C159" s="799" t="str">
        <f t="shared" si="43"/>
        <v>2024-03-30</v>
      </c>
      <c r="D159" s="793">
        <v>45381</v>
      </c>
      <c r="E159" s="143" t="s">
        <v>1484</v>
      </c>
      <c r="F159" s="143" t="s">
        <v>1485</v>
      </c>
      <c r="G159" s="480" t="s">
        <v>1685</v>
      </c>
      <c r="H159" s="782">
        <v>45378</v>
      </c>
      <c r="I159" s="193" t="s">
        <v>1607</v>
      </c>
      <c r="J159" s="193" t="s">
        <v>1608</v>
      </c>
      <c r="K159" s="464" t="s">
        <v>1686</v>
      </c>
      <c r="L159" s="169"/>
      <c r="M159" s="113"/>
      <c r="N159" s="498" t="s">
        <v>1535</v>
      </c>
      <c r="O159" s="8" t="s">
        <v>1557</v>
      </c>
      <c r="P159" s="451">
        <v>1700</v>
      </c>
      <c r="Q159" s="8" t="s">
        <v>866</v>
      </c>
      <c r="R159" s="135">
        <v>1.06</v>
      </c>
      <c r="S159" s="255">
        <f t="shared" si="41"/>
        <v>1802</v>
      </c>
      <c r="T159" s="194"/>
      <c r="U159" s="260">
        <f t="shared" ref="U159:U161" si="52">S159*$T$158/SUM($S$158:$S$161)</f>
        <v>407.98379408960915</v>
      </c>
      <c r="V159" s="255">
        <f t="shared" si="46"/>
        <v>2209.9837940896091</v>
      </c>
      <c r="W159" s="255">
        <f t="shared" si="47"/>
        <v>1.2999904671115348</v>
      </c>
    </row>
    <row r="160" spans="1:23" ht="15.75" customHeight="1">
      <c r="A160" s="115" t="s">
        <v>1680</v>
      </c>
      <c r="B160" s="115" t="str">
        <f t="shared" si="42"/>
        <v>C1441</v>
      </c>
      <c r="C160" s="799" t="str">
        <f t="shared" si="43"/>
        <v>2024-03-30</v>
      </c>
      <c r="D160" s="793">
        <v>45381</v>
      </c>
      <c r="E160" s="143" t="s">
        <v>1484</v>
      </c>
      <c r="F160" s="143" t="s">
        <v>1485</v>
      </c>
      <c r="G160" s="480" t="s">
        <v>1685</v>
      </c>
      <c r="H160" s="782">
        <v>45378</v>
      </c>
      <c r="I160" s="193" t="s">
        <v>1607</v>
      </c>
      <c r="J160" s="193" t="s">
        <v>1608</v>
      </c>
      <c r="K160" s="464" t="s">
        <v>1686</v>
      </c>
      <c r="L160" s="169"/>
      <c r="M160" s="113"/>
      <c r="N160" s="498" t="s">
        <v>1542</v>
      </c>
      <c r="O160" s="8" t="s">
        <v>1565</v>
      </c>
      <c r="P160" s="451">
        <v>600</v>
      </c>
      <c r="Q160" s="8" t="s">
        <v>866</v>
      </c>
      <c r="R160" s="135">
        <v>2.14</v>
      </c>
      <c r="S160" s="255">
        <f t="shared" si="41"/>
        <v>1284</v>
      </c>
      <c r="T160" s="194"/>
      <c r="U160" s="260">
        <f t="shared" si="52"/>
        <v>290.70543374642517</v>
      </c>
      <c r="V160" s="255">
        <f t="shared" si="46"/>
        <v>1574.7054337464251</v>
      </c>
      <c r="W160" s="255">
        <f t="shared" si="47"/>
        <v>2.6245090562440421</v>
      </c>
    </row>
    <row r="161" spans="1:23" ht="15.75" customHeight="1" thickBot="1">
      <c r="A161" s="110" t="s">
        <v>1680</v>
      </c>
      <c r="B161" s="110" t="str">
        <f t="shared" si="42"/>
        <v>C1441</v>
      </c>
      <c r="C161" s="800" t="str">
        <f t="shared" si="43"/>
        <v>2024-03-30</v>
      </c>
      <c r="D161" s="794">
        <v>45381</v>
      </c>
      <c r="E161" s="141" t="s">
        <v>1484</v>
      </c>
      <c r="F161" s="141" t="s">
        <v>1485</v>
      </c>
      <c r="G161" s="481" t="s">
        <v>1685</v>
      </c>
      <c r="H161" s="783">
        <v>45378</v>
      </c>
      <c r="I161" s="420" t="s">
        <v>1607</v>
      </c>
      <c r="J161" s="420" t="s">
        <v>1608</v>
      </c>
      <c r="K161" s="465" t="s">
        <v>1686</v>
      </c>
      <c r="L161" s="176"/>
      <c r="M161" s="112"/>
      <c r="N161" s="500" t="s">
        <v>1574</v>
      </c>
      <c r="O161" s="92" t="s">
        <v>1590</v>
      </c>
      <c r="P161" s="452">
        <v>1400</v>
      </c>
      <c r="Q161" s="454" t="s">
        <v>866</v>
      </c>
      <c r="R161" s="135">
        <v>3.19</v>
      </c>
      <c r="S161" s="256">
        <f t="shared" si="41"/>
        <v>4466</v>
      </c>
      <c r="T161" s="177"/>
      <c r="U161" s="261">
        <f t="shared" si="52"/>
        <v>1011.1296472831268</v>
      </c>
      <c r="V161" s="256">
        <f t="shared" si="46"/>
        <v>5477.1296472831273</v>
      </c>
      <c r="W161" s="256">
        <f t="shared" si="47"/>
        <v>3.912235462345091</v>
      </c>
    </row>
    <row r="162" spans="1:23" ht="15.75" customHeight="1">
      <c r="A162" s="109" t="s">
        <v>1698</v>
      </c>
      <c r="B162" s="109" t="str">
        <f t="shared" si="42"/>
        <v>C26231</v>
      </c>
      <c r="C162" s="798" t="str">
        <f t="shared" si="43"/>
        <v>2024-03-22</v>
      </c>
      <c r="D162" s="817">
        <v>45373</v>
      </c>
      <c r="E162" s="111" t="s">
        <v>1699</v>
      </c>
      <c r="F162" s="138" t="s">
        <v>1485</v>
      </c>
      <c r="G162" s="506" t="s">
        <v>1693</v>
      </c>
      <c r="H162" s="781">
        <v>45370</v>
      </c>
      <c r="I162" s="419" t="s">
        <v>1505</v>
      </c>
      <c r="J162" s="193"/>
      <c r="K162" s="473" t="s">
        <v>1700</v>
      </c>
      <c r="L162" s="168"/>
      <c r="M162" s="111"/>
      <c r="N162" s="655" t="s">
        <v>1805</v>
      </c>
      <c r="O162" s="11" t="s">
        <v>2025</v>
      </c>
      <c r="P162" s="656">
        <v>216</v>
      </c>
      <c r="Q162" s="89" t="s">
        <v>1697</v>
      </c>
      <c r="R162" s="134">
        <v>43</v>
      </c>
      <c r="S162" s="257">
        <f t="shared" si="41"/>
        <v>9288</v>
      </c>
      <c r="T162" s="437">
        <v>4600</v>
      </c>
      <c r="U162" s="259">
        <f>S162*$T$162/SUM($S$162:$S$165)</f>
        <v>1564.6671061305208</v>
      </c>
      <c r="V162" s="257">
        <f t="shared" si="46"/>
        <v>10852.667106130521</v>
      </c>
      <c r="W162" s="257">
        <f t="shared" si="47"/>
        <v>50.243829195048704</v>
      </c>
    </row>
    <row r="163" spans="1:23" ht="15" customHeight="1">
      <c r="A163" s="115" t="s">
        <v>1698</v>
      </c>
      <c r="B163" s="115" t="str">
        <f t="shared" si="42"/>
        <v>C26231</v>
      </c>
      <c r="C163" s="799" t="str">
        <f t="shared" si="43"/>
        <v>2024-03-22</v>
      </c>
      <c r="D163" s="793">
        <v>45373</v>
      </c>
      <c r="E163" s="113" t="s">
        <v>1699</v>
      </c>
      <c r="F163" s="143" t="s">
        <v>1485</v>
      </c>
      <c r="G163" s="507" t="s">
        <v>1694</v>
      </c>
      <c r="H163" s="782">
        <v>45370</v>
      </c>
      <c r="I163" s="193" t="s">
        <v>1505</v>
      </c>
      <c r="J163" s="193"/>
      <c r="K163" s="474" t="s">
        <v>1700</v>
      </c>
      <c r="L163" s="169"/>
      <c r="M163" s="113"/>
      <c r="N163" s="507" t="s">
        <v>1702</v>
      </c>
      <c r="O163" s="8" t="s">
        <v>2026</v>
      </c>
      <c r="P163" s="451">
        <v>396</v>
      </c>
      <c r="Q163" s="90" t="s">
        <v>1697</v>
      </c>
      <c r="R163" s="135">
        <v>18.2</v>
      </c>
      <c r="S163" s="255">
        <f t="shared" si="41"/>
        <v>7207.2</v>
      </c>
      <c r="T163" s="175"/>
      <c r="U163" s="260">
        <f t="shared" ref="U163:U165" si="53">S163*$T$162/SUM($S$162:$S$165)</f>
        <v>1214.1331575477916</v>
      </c>
      <c r="V163" s="255">
        <f t="shared" si="46"/>
        <v>8421.3331575477914</v>
      </c>
      <c r="W163" s="255">
        <f t="shared" si="47"/>
        <v>21.265992822090382</v>
      </c>
    </row>
    <row r="164" spans="1:23" ht="15.75" customHeight="1">
      <c r="A164" s="115" t="s">
        <v>1698</v>
      </c>
      <c r="B164" s="115" t="str">
        <f t="shared" si="42"/>
        <v>C26231</v>
      </c>
      <c r="C164" s="799" t="str">
        <f t="shared" si="43"/>
        <v>2024-03-22</v>
      </c>
      <c r="D164" s="793">
        <v>45373</v>
      </c>
      <c r="E164" s="113" t="s">
        <v>1699</v>
      </c>
      <c r="F164" s="143" t="s">
        <v>1485</v>
      </c>
      <c r="G164" s="507" t="s">
        <v>1695</v>
      </c>
      <c r="H164" s="782">
        <v>45370</v>
      </c>
      <c r="I164" s="193" t="s">
        <v>1505</v>
      </c>
      <c r="J164" s="193"/>
      <c r="K164" s="474" t="s">
        <v>1701</v>
      </c>
      <c r="L164" s="169"/>
      <c r="M164" s="113"/>
      <c r="N164" s="621" t="s">
        <v>1702</v>
      </c>
      <c r="O164" s="8" t="s">
        <v>2026</v>
      </c>
      <c r="P164" s="451">
        <v>396</v>
      </c>
      <c r="Q164" s="90" t="s">
        <v>1697</v>
      </c>
      <c r="R164" s="135">
        <v>18.2</v>
      </c>
      <c r="S164" s="255">
        <f t="shared" si="41"/>
        <v>7207.2</v>
      </c>
      <c r="T164" s="175"/>
      <c r="U164" s="260">
        <f t="shared" si="53"/>
        <v>1214.1331575477916</v>
      </c>
      <c r="V164" s="255">
        <f t="shared" si="46"/>
        <v>8421.3331575477914</v>
      </c>
      <c r="W164" s="255">
        <f t="shared" si="47"/>
        <v>21.265992822090382</v>
      </c>
    </row>
    <row r="165" spans="1:23" ht="15" customHeight="1" thickBot="1">
      <c r="A165" s="110" t="s">
        <v>1698</v>
      </c>
      <c r="B165" s="110" t="str">
        <f t="shared" si="42"/>
        <v>C26231</v>
      </c>
      <c r="C165" s="800" t="str">
        <f t="shared" si="43"/>
        <v>2024-03-22</v>
      </c>
      <c r="D165" s="794">
        <v>45373</v>
      </c>
      <c r="E165" s="112" t="s">
        <v>1699</v>
      </c>
      <c r="F165" s="141" t="s">
        <v>1485</v>
      </c>
      <c r="G165" s="508" t="s">
        <v>1696</v>
      </c>
      <c r="H165" s="783">
        <v>45370</v>
      </c>
      <c r="I165" s="420" t="s">
        <v>1505</v>
      </c>
      <c r="J165" s="193"/>
      <c r="K165" s="475" t="s">
        <v>1701</v>
      </c>
      <c r="L165" s="176"/>
      <c r="M165" s="112"/>
      <c r="N165" s="508" t="s">
        <v>1702</v>
      </c>
      <c r="O165" s="92" t="s">
        <v>2026</v>
      </c>
      <c r="P165" s="452">
        <v>198</v>
      </c>
      <c r="Q165" s="454" t="s">
        <v>1697</v>
      </c>
      <c r="R165" s="136">
        <v>18.2</v>
      </c>
      <c r="S165" s="256">
        <f t="shared" si="41"/>
        <v>3603.6</v>
      </c>
      <c r="T165" s="177"/>
      <c r="U165" s="261">
        <f t="shared" si="53"/>
        <v>607.0665787738958</v>
      </c>
      <c r="V165" s="256">
        <f t="shared" si="46"/>
        <v>4210.6665787738957</v>
      </c>
      <c r="W165" s="256">
        <f t="shared" si="47"/>
        <v>21.265992822090382</v>
      </c>
    </row>
    <row r="166" spans="1:23" ht="15" customHeight="1">
      <c r="A166" s="109" t="s">
        <v>1703</v>
      </c>
      <c r="B166" s="109" t="str">
        <f t="shared" si="42"/>
        <v>C29720</v>
      </c>
      <c r="C166" s="798" t="str">
        <f t="shared" si="43"/>
        <v>2024-04-01</v>
      </c>
      <c r="D166" s="817">
        <v>45383</v>
      </c>
      <c r="E166" s="138" t="s">
        <v>1484</v>
      </c>
      <c r="F166" s="138" t="s">
        <v>1485</v>
      </c>
      <c r="G166" s="432" t="s">
        <v>1704</v>
      </c>
      <c r="H166" s="775">
        <v>45378</v>
      </c>
      <c r="I166" s="419" t="s">
        <v>1607</v>
      </c>
      <c r="J166" s="419" t="s">
        <v>1608</v>
      </c>
      <c r="K166" s="468" t="s">
        <v>1705</v>
      </c>
      <c r="L166" s="168"/>
      <c r="M166" s="111"/>
      <c r="N166" s="421" t="s">
        <v>1542</v>
      </c>
      <c r="O166" s="111" t="s">
        <v>1565</v>
      </c>
      <c r="P166" s="450">
        <v>2100</v>
      </c>
      <c r="Q166" s="89" t="s">
        <v>866</v>
      </c>
      <c r="R166" s="134">
        <v>2.14</v>
      </c>
      <c r="S166" s="257">
        <f t="shared" si="41"/>
        <v>4494</v>
      </c>
      <c r="T166" s="194">
        <v>1900</v>
      </c>
      <c r="U166" s="259">
        <f>S166*$T$166/SUM($S$166:$S$167)</f>
        <v>1010.4804237613075</v>
      </c>
      <c r="V166" s="257">
        <f t="shared" si="46"/>
        <v>5504.480423761308</v>
      </c>
      <c r="W166" s="257">
        <f t="shared" si="47"/>
        <v>2.6211811541720516</v>
      </c>
    </row>
    <row r="167" spans="1:23" ht="15" customHeight="1">
      <c r="A167" s="115" t="s">
        <v>1703</v>
      </c>
      <c r="B167" s="115" t="str">
        <f t="shared" si="42"/>
        <v>C29720</v>
      </c>
      <c r="C167" s="799" t="str">
        <f t="shared" si="43"/>
        <v>2024-04-01</v>
      </c>
      <c r="D167" s="793">
        <v>45383</v>
      </c>
      <c r="E167" s="143" t="s">
        <v>1484</v>
      </c>
      <c r="F167" s="143" t="s">
        <v>1485</v>
      </c>
      <c r="G167" s="433" t="s">
        <v>1704</v>
      </c>
      <c r="H167" s="776">
        <v>45378</v>
      </c>
      <c r="I167" s="193" t="s">
        <v>1607</v>
      </c>
      <c r="J167" s="193" t="s">
        <v>1608</v>
      </c>
      <c r="K167" s="464" t="s">
        <v>1705</v>
      </c>
      <c r="L167" s="169"/>
      <c r="M167" s="113"/>
      <c r="N167" s="422" t="s">
        <v>1488</v>
      </c>
      <c r="O167" s="8" t="s">
        <v>1509</v>
      </c>
      <c r="P167" s="451">
        <v>594</v>
      </c>
      <c r="Q167" s="8" t="s">
        <v>866</v>
      </c>
      <c r="R167" s="135">
        <v>6.66</v>
      </c>
      <c r="S167" s="255">
        <f t="shared" si="41"/>
        <v>3956.04</v>
      </c>
      <c r="T167" s="175"/>
      <c r="U167" s="265">
        <f>S167*$T$166/SUM($S$166:$S$167)</f>
        <v>889.51957623869225</v>
      </c>
      <c r="V167" s="255">
        <f t="shared" si="46"/>
        <v>4845.559576238692</v>
      </c>
      <c r="W167" s="255">
        <f t="shared" si="47"/>
        <v>8.1575077041055426</v>
      </c>
    </row>
    <row r="168" spans="1:23" ht="15" customHeight="1">
      <c r="A168" s="115" t="s">
        <v>1703</v>
      </c>
      <c r="B168" s="115" t="str">
        <f t="shared" si="42"/>
        <v>C29720</v>
      </c>
      <c r="C168" s="799" t="str">
        <f t="shared" si="43"/>
        <v>2024-04-01</v>
      </c>
      <c r="D168" s="793">
        <v>45383</v>
      </c>
      <c r="E168" s="143" t="s">
        <v>1484</v>
      </c>
      <c r="F168" s="143" t="s">
        <v>1485</v>
      </c>
      <c r="G168" s="433" t="s">
        <v>1706</v>
      </c>
      <c r="H168" s="776">
        <v>45378</v>
      </c>
      <c r="I168" s="193" t="s">
        <v>1607</v>
      </c>
      <c r="J168" s="193" t="s">
        <v>1608</v>
      </c>
      <c r="K168" s="464" t="s">
        <v>1707</v>
      </c>
      <c r="L168" s="169"/>
      <c r="M168" s="113"/>
      <c r="N168" s="422" t="s">
        <v>1542</v>
      </c>
      <c r="O168" s="8" t="s">
        <v>1565</v>
      </c>
      <c r="P168" s="451">
        <v>2100</v>
      </c>
      <c r="Q168" s="8" t="s">
        <v>866</v>
      </c>
      <c r="R168" s="135">
        <v>2.14</v>
      </c>
      <c r="S168" s="255">
        <f t="shared" si="41"/>
        <v>4494</v>
      </c>
      <c r="T168" s="194">
        <v>1900</v>
      </c>
      <c r="U168" s="260">
        <f>S168*$T$168/SUM($S$168:$S$169)</f>
        <v>1010.4804237613075</v>
      </c>
      <c r="V168" s="255">
        <f t="shared" si="46"/>
        <v>5504.480423761308</v>
      </c>
      <c r="W168" s="255">
        <f t="shared" si="47"/>
        <v>2.6211811541720516</v>
      </c>
    </row>
    <row r="169" spans="1:23" ht="15" customHeight="1">
      <c r="A169" s="115" t="s">
        <v>1703</v>
      </c>
      <c r="B169" s="115" t="str">
        <f t="shared" si="42"/>
        <v>C29720</v>
      </c>
      <c r="C169" s="799" t="str">
        <f t="shared" si="43"/>
        <v>2024-04-01</v>
      </c>
      <c r="D169" s="793">
        <v>45383</v>
      </c>
      <c r="E169" s="143" t="s">
        <v>1484</v>
      </c>
      <c r="F169" s="143" t="s">
        <v>1485</v>
      </c>
      <c r="G169" s="433" t="s">
        <v>1706</v>
      </c>
      <c r="H169" s="776">
        <v>45378</v>
      </c>
      <c r="I169" s="193" t="s">
        <v>1607</v>
      </c>
      <c r="J169" s="193" t="s">
        <v>1608</v>
      </c>
      <c r="K169" s="464" t="s">
        <v>1707</v>
      </c>
      <c r="L169" s="169"/>
      <c r="M169" s="113"/>
      <c r="N169" s="422" t="s">
        <v>1488</v>
      </c>
      <c r="O169" s="8" t="s">
        <v>1509</v>
      </c>
      <c r="P169" s="451">
        <v>594</v>
      </c>
      <c r="Q169" s="8" t="s">
        <v>866</v>
      </c>
      <c r="R169" s="135">
        <v>6.66</v>
      </c>
      <c r="S169" s="255">
        <f t="shared" si="41"/>
        <v>3956.04</v>
      </c>
      <c r="T169" s="194"/>
      <c r="U169" s="260">
        <f>S169*$T$168/SUM($S$168:$S$169)</f>
        <v>889.51957623869225</v>
      </c>
      <c r="V169" s="255">
        <f t="shared" si="46"/>
        <v>4845.559576238692</v>
      </c>
      <c r="W169" s="255">
        <f t="shared" si="47"/>
        <v>8.1575077041055426</v>
      </c>
    </row>
    <row r="170" spans="1:23" ht="15" customHeight="1">
      <c r="A170" s="115" t="s">
        <v>1703</v>
      </c>
      <c r="B170" s="115" t="str">
        <f t="shared" si="42"/>
        <v>C29720</v>
      </c>
      <c r="C170" s="799" t="str">
        <f t="shared" si="43"/>
        <v>2024-04-01</v>
      </c>
      <c r="D170" s="793">
        <v>45383</v>
      </c>
      <c r="E170" s="143" t="s">
        <v>1484</v>
      </c>
      <c r="F170" s="143" t="s">
        <v>1485</v>
      </c>
      <c r="G170" s="433" t="s">
        <v>1708</v>
      </c>
      <c r="H170" s="789">
        <v>45379</v>
      </c>
      <c r="I170" s="193" t="s">
        <v>1607</v>
      </c>
      <c r="J170" s="193" t="s">
        <v>1608</v>
      </c>
      <c r="K170" s="464" t="s">
        <v>1709</v>
      </c>
      <c r="L170" s="169"/>
      <c r="M170" s="113"/>
      <c r="N170" s="439" t="s">
        <v>1536</v>
      </c>
      <c r="O170" s="8" t="s">
        <v>1564</v>
      </c>
      <c r="P170" s="448">
        <v>700</v>
      </c>
      <c r="Q170" s="8" t="s">
        <v>866</v>
      </c>
      <c r="R170" s="135">
        <v>1.49</v>
      </c>
      <c r="S170" s="255">
        <f t="shared" si="41"/>
        <v>1043</v>
      </c>
      <c r="T170" s="194">
        <v>1900</v>
      </c>
      <c r="U170" s="260">
        <f>S170*$T$170/SUM($S$170:$S$173)</f>
        <v>281.60187800899217</v>
      </c>
      <c r="V170" s="255">
        <f t="shared" si="46"/>
        <v>1324.6018780089921</v>
      </c>
      <c r="W170" s="255">
        <f t="shared" si="47"/>
        <v>1.892288397155703</v>
      </c>
    </row>
    <row r="171" spans="1:23" ht="15" customHeight="1">
      <c r="A171" s="115" t="s">
        <v>1703</v>
      </c>
      <c r="B171" s="115" t="str">
        <f t="shared" si="42"/>
        <v>C29720</v>
      </c>
      <c r="C171" s="799" t="str">
        <f t="shared" si="43"/>
        <v>2024-04-01</v>
      </c>
      <c r="D171" s="793">
        <v>45383</v>
      </c>
      <c r="E171" s="143" t="s">
        <v>1484</v>
      </c>
      <c r="F171" s="143" t="s">
        <v>1485</v>
      </c>
      <c r="G171" s="433" t="s">
        <v>1708</v>
      </c>
      <c r="H171" s="789">
        <v>45379</v>
      </c>
      <c r="I171" s="193" t="s">
        <v>1607</v>
      </c>
      <c r="J171" s="193" t="s">
        <v>1608</v>
      </c>
      <c r="K171" s="464" t="s">
        <v>1709</v>
      </c>
      <c r="L171" s="169"/>
      <c r="M171" s="113"/>
      <c r="N171" s="439" t="s">
        <v>1542</v>
      </c>
      <c r="O171" s="8" t="s">
        <v>1565</v>
      </c>
      <c r="P171" s="448">
        <v>1500</v>
      </c>
      <c r="Q171" s="8" t="s">
        <v>866</v>
      </c>
      <c r="R171" s="135">
        <v>2.14</v>
      </c>
      <c r="S171" s="255">
        <f t="shared" si="41"/>
        <v>3210</v>
      </c>
      <c r="T171" s="175"/>
      <c r="U171" s="260">
        <f t="shared" ref="U171:U173" si="54">S171*$T$170/SUM($S$170:$S$173)</f>
        <v>866.6750032683268</v>
      </c>
      <c r="V171" s="255">
        <f t="shared" si="46"/>
        <v>4076.6750032683267</v>
      </c>
      <c r="W171" s="255">
        <f t="shared" si="47"/>
        <v>2.7177833355122178</v>
      </c>
    </row>
    <row r="172" spans="1:23" ht="15" customHeight="1">
      <c r="A172" s="115" t="s">
        <v>1703</v>
      </c>
      <c r="B172" s="115" t="str">
        <f t="shared" si="42"/>
        <v>C29720</v>
      </c>
      <c r="C172" s="799" t="str">
        <f t="shared" si="43"/>
        <v>2024-04-01</v>
      </c>
      <c r="D172" s="793">
        <v>45383</v>
      </c>
      <c r="E172" s="143" t="s">
        <v>1484</v>
      </c>
      <c r="F172" s="143" t="s">
        <v>1485</v>
      </c>
      <c r="G172" s="433" t="s">
        <v>1708</v>
      </c>
      <c r="H172" s="789">
        <v>45379</v>
      </c>
      <c r="I172" s="193" t="s">
        <v>1607</v>
      </c>
      <c r="J172" s="193" t="s">
        <v>1608</v>
      </c>
      <c r="K172" s="464" t="s">
        <v>1709</v>
      </c>
      <c r="L172" s="169"/>
      <c r="M172" s="113"/>
      <c r="N172" s="439" t="s">
        <v>1654</v>
      </c>
      <c r="O172" s="8" t="s">
        <v>1689</v>
      </c>
      <c r="P172" s="448">
        <v>148.5</v>
      </c>
      <c r="Q172" s="8" t="s">
        <v>866</v>
      </c>
      <c r="R172" s="135">
        <v>6.64</v>
      </c>
      <c r="S172" s="255">
        <f t="shared" si="41"/>
        <v>986.04</v>
      </c>
      <c r="T172" s="175"/>
      <c r="U172" s="260">
        <f t="shared" si="54"/>
        <v>266.22312156470434</v>
      </c>
      <c r="V172" s="255">
        <f t="shared" si="46"/>
        <v>1252.2631215647043</v>
      </c>
      <c r="W172" s="255">
        <f t="shared" si="47"/>
        <v>8.4327482933650124</v>
      </c>
    </row>
    <row r="173" spans="1:23" ht="15" customHeight="1">
      <c r="A173" s="115" t="s">
        <v>1703</v>
      </c>
      <c r="B173" s="115" t="str">
        <f t="shared" si="42"/>
        <v>C29720</v>
      </c>
      <c r="C173" s="799" t="str">
        <f t="shared" si="43"/>
        <v>2024-04-01</v>
      </c>
      <c r="D173" s="793">
        <v>45383</v>
      </c>
      <c r="E173" s="143" t="s">
        <v>1484</v>
      </c>
      <c r="F173" s="143" t="s">
        <v>1485</v>
      </c>
      <c r="G173" s="433" t="s">
        <v>1708</v>
      </c>
      <c r="H173" s="789">
        <v>45379</v>
      </c>
      <c r="I173" s="193" t="s">
        <v>1607</v>
      </c>
      <c r="J173" s="193" t="s">
        <v>1608</v>
      </c>
      <c r="K173" s="464" t="s">
        <v>1709</v>
      </c>
      <c r="L173" s="169"/>
      <c r="M173" s="113"/>
      <c r="N173" s="439" t="s">
        <v>1488</v>
      </c>
      <c r="O173" s="8" t="s">
        <v>1509</v>
      </c>
      <c r="P173" s="448">
        <v>270</v>
      </c>
      <c r="Q173" s="8" t="s">
        <v>866</v>
      </c>
      <c r="R173" s="135">
        <v>6.66</v>
      </c>
      <c r="S173" s="255">
        <f t="shared" si="41"/>
        <v>1798.2</v>
      </c>
      <c r="T173" s="175"/>
      <c r="U173" s="260">
        <f t="shared" si="54"/>
        <v>485.49999715797674</v>
      </c>
      <c r="V173" s="255">
        <f t="shared" si="46"/>
        <v>2283.6999971579767</v>
      </c>
      <c r="W173" s="255">
        <f t="shared" si="47"/>
        <v>8.4581481376221355</v>
      </c>
    </row>
    <row r="174" spans="1:23" ht="15.75" customHeight="1">
      <c r="A174" s="115" t="s">
        <v>1703</v>
      </c>
      <c r="B174" s="115" t="str">
        <f t="shared" si="42"/>
        <v>C29720</v>
      </c>
      <c r="C174" s="799" t="str">
        <f t="shared" si="43"/>
        <v>2024-04-01</v>
      </c>
      <c r="D174" s="793">
        <v>45383</v>
      </c>
      <c r="E174" s="143" t="s">
        <v>1484</v>
      </c>
      <c r="F174" s="143" t="s">
        <v>1485</v>
      </c>
      <c r="G174" s="433" t="s">
        <v>1710</v>
      </c>
      <c r="H174" s="789">
        <v>45379</v>
      </c>
      <c r="I174" s="193" t="s">
        <v>1607</v>
      </c>
      <c r="J174" s="193" t="s">
        <v>1608</v>
      </c>
      <c r="K174" s="464" t="s">
        <v>1711</v>
      </c>
      <c r="L174" s="169"/>
      <c r="M174" s="113"/>
      <c r="N174" s="439" t="s">
        <v>1542</v>
      </c>
      <c r="O174" s="8" t="s">
        <v>1565</v>
      </c>
      <c r="P174" s="448">
        <v>2100</v>
      </c>
      <c r="Q174" s="8" t="s">
        <v>866</v>
      </c>
      <c r="R174" s="135">
        <v>2.14</v>
      </c>
      <c r="S174" s="255">
        <f t="shared" si="41"/>
        <v>4494</v>
      </c>
      <c r="T174" s="175">
        <v>1900</v>
      </c>
      <c r="U174" s="260">
        <f>S174*$T$174/SUM($S$174:$S$175)</f>
        <v>1010.4804237613075</v>
      </c>
      <c r="V174" s="255">
        <f t="shared" si="46"/>
        <v>5504.480423761308</v>
      </c>
      <c r="W174" s="255">
        <f t="shared" si="47"/>
        <v>2.6211811541720516</v>
      </c>
    </row>
    <row r="175" spans="1:23" ht="15" customHeight="1">
      <c r="A175" s="115" t="s">
        <v>1703</v>
      </c>
      <c r="B175" s="115" t="str">
        <f t="shared" si="42"/>
        <v>C29720</v>
      </c>
      <c r="C175" s="799" t="str">
        <f t="shared" si="43"/>
        <v>2024-04-01</v>
      </c>
      <c r="D175" s="793">
        <v>45383</v>
      </c>
      <c r="E175" s="143" t="s">
        <v>1484</v>
      </c>
      <c r="F175" s="143" t="s">
        <v>1485</v>
      </c>
      <c r="G175" s="433" t="s">
        <v>1710</v>
      </c>
      <c r="H175" s="789">
        <v>45379</v>
      </c>
      <c r="I175" s="193" t="s">
        <v>1607</v>
      </c>
      <c r="J175" s="193" t="s">
        <v>1608</v>
      </c>
      <c r="K175" s="464" t="s">
        <v>1711</v>
      </c>
      <c r="L175" s="169"/>
      <c r="M175" s="113"/>
      <c r="N175" s="439" t="s">
        <v>1488</v>
      </c>
      <c r="O175" s="8" t="s">
        <v>1509</v>
      </c>
      <c r="P175" s="448">
        <v>594</v>
      </c>
      <c r="Q175" s="8" t="s">
        <v>866</v>
      </c>
      <c r="R175" s="135">
        <v>6.66</v>
      </c>
      <c r="S175" s="255">
        <f t="shared" si="41"/>
        <v>3956.04</v>
      </c>
      <c r="T175" s="194"/>
      <c r="U175" s="260">
        <f>S175*$T$174/SUM($S$174:$S$175)</f>
        <v>889.51957623869225</v>
      </c>
      <c r="V175" s="255">
        <f t="shared" si="46"/>
        <v>4845.559576238692</v>
      </c>
      <c r="W175" s="255">
        <f t="shared" si="47"/>
        <v>8.1575077041055426</v>
      </c>
    </row>
    <row r="176" spans="1:23" ht="15" customHeight="1">
      <c r="A176" s="115" t="s">
        <v>1703</v>
      </c>
      <c r="B176" s="115" t="str">
        <f t="shared" si="42"/>
        <v>C29720</v>
      </c>
      <c r="C176" s="799" t="str">
        <f t="shared" si="43"/>
        <v>2024-04-01</v>
      </c>
      <c r="D176" s="793">
        <v>45383</v>
      </c>
      <c r="E176" s="143" t="s">
        <v>1484</v>
      </c>
      <c r="F176" s="143" t="s">
        <v>1485</v>
      </c>
      <c r="G176" s="433" t="s">
        <v>1712</v>
      </c>
      <c r="H176" s="789">
        <v>45379</v>
      </c>
      <c r="I176" s="193" t="s">
        <v>1607</v>
      </c>
      <c r="J176" s="193" t="s">
        <v>1608</v>
      </c>
      <c r="K176" s="464" t="s">
        <v>1713</v>
      </c>
      <c r="L176" s="169"/>
      <c r="M176" s="113"/>
      <c r="N176" s="439" t="s">
        <v>1542</v>
      </c>
      <c r="O176" s="8" t="s">
        <v>1565</v>
      </c>
      <c r="P176" s="448">
        <v>2100</v>
      </c>
      <c r="Q176" s="8" t="s">
        <v>866</v>
      </c>
      <c r="R176" s="135">
        <v>2.14</v>
      </c>
      <c r="S176" s="255">
        <f t="shared" si="41"/>
        <v>4494</v>
      </c>
      <c r="T176" s="194">
        <v>1900</v>
      </c>
      <c r="U176" s="260">
        <f>S176*$T$176/SUM($S$176:$S$177)</f>
        <v>1010.4804237613075</v>
      </c>
      <c r="V176" s="255">
        <f t="shared" si="46"/>
        <v>5504.480423761308</v>
      </c>
      <c r="W176" s="255">
        <f t="shared" si="47"/>
        <v>2.6211811541720516</v>
      </c>
    </row>
    <row r="177" spans="1:23" ht="15" customHeight="1">
      <c r="A177" s="115" t="s">
        <v>1703</v>
      </c>
      <c r="B177" s="115" t="str">
        <f t="shared" si="42"/>
        <v>C29720</v>
      </c>
      <c r="C177" s="799" t="str">
        <f t="shared" si="43"/>
        <v>2024-04-01</v>
      </c>
      <c r="D177" s="793">
        <v>45383</v>
      </c>
      <c r="E177" s="143" t="s">
        <v>1484</v>
      </c>
      <c r="F177" s="143" t="s">
        <v>1485</v>
      </c>
      <c r="G177" s="433" t="s">
        <v>1712</v>
      </c>
      <c r="H177" s="789">
        <v>45379</v>
      </c>
      <c r="I177" s="193" t="s">
        <v>1607</v>
      </c>
      <c r="J177" s="193" t="s">
        <v>1608</v>
      </c>
      <c r="K177" s="464" t="s">
        <v>1713</v>
      </c>
      <c r="L177" s="169"/>
      <c r="M177" s="113"/>
      <c r="N177" s="439" t="s">
        <v>1488</v>
      </c>
      <c r="O177" s="8" t="s">
        <v>1509</v>
      </c>
      <c r="P177" s="448">
        <v>594</v>
      </c>
      <c r="Q177" s="8" t="s">
        <v>866</v>
      </c>
      <c r="R177" s="135">
        <v>6.66</v>
      </c>
      <c r="S177" s="255">
        <f t="shared" si="41"/>
        <v>3956.04</v>
      </c>
      <c r="T177" s="194"/>
      <c r="U177" s="260">
        <f>S177*$T$176/SUM($S$176:$S$177)</f>
        <v>889.51957623869225</v>
      </c>
      <c r="V177" s="255">
        <f t="shared" si="46"/>
        <v>4845.559576238692</v>
      </c>
      <c r="W177" s="255">
        <f t="shared" si="47"/>
        <v>8.1575077041055426</v>
      </c>
    </row>
    <row r="178" spans="1:23" ht="15.75" customHeight="1">
      <c r="A178" s="115" t="s">
        <v>1703</v>
      </c>
      <c r="B178" s="115" t="str">
        <f t="shared" si="42"/>
        <v>C29720</v>
      </c>
      <c r="C178" s="799" t="str">
        <f t="shared" si="43"/>
        <v>2024-04-01</v>
      </c>
      <c r="D178" s="793">
        <v>45383</v>
      </c>
      <c r="E178" s="143" t="s">
        <v>1484</v>
      </c>
      <c r="F178" s="143" t="s">
        <v>1485</v>
      </c>
      <c r="G178" s="433" t="s">
        <v>1714</v>
      </c>
      <c r="H178" s="789">
        <v>45379</v>
      </c>
      <c r="I178" s="193" t="s">
        <v>1607</v>
      </c>
      <c r="J178" s="193" t="s">
        <v>1608</v>
      </c>
      <c r="K178" s="464" t="s">
        <v>1715</v>
      </c>
      <c r="L178" s="169"/>
      <c r="M178" s="113"/>
      <c r="N178" s="422" t="s">
        <v>1542</v>
      </c>
      <c r="O178" s="8" t="s">
        <v>1565</v>
      </c>
      <c r="P178" s="451">
        <v>2100</v>
      </c>
      <c r="Q178" s="8" t="s">
        <v>866</v>
      </c>
      <c r="R178" s="135">
        <v>2.14</v>
      </c>
      <c r="S178" s="255">
        <f t="shared" si="41"/>
        <v>4494</v>
      </c>
      <c r="T178" s="194">
        <v>1900</v>
      </c>
      <c r="U178" s="260">
        <f>S178*$T$178/SUM($S$178:$S$179)</f>
        <v>1010.4804237613075</v>
      </c>
      <c r="V178" s="255">
        <f t="shared" si="46"/>
        <v>5504.480423761308</v>
      </c>
      <c r="W178" s="255">
        <f t="shared" si="47"/>
        <v>2.6211811541720516</v>
      </c>
    </row>
    <row r="179" spans="1:23" ht="15.75" customHeight="1">
      <c r="A179" s="115" t="s">
        <v>1703</v>
      </c>
      <c r="B179" s="115" t="str">
        <f t="shared" si="42"/>
        <v>C29720</v>
      </c>
      <c r="C179" s="799" t="str">
        <f t="shared" si="43"/>
        <v>2024-04-01</v>
      </c>
      <c r="D179" s="793">
        <v>45383</v>
      </c>
      <c r="E179" s="143" t="s">
        <v>1484</v>
      </c>
      <c r="F179" s="143" t="s">
        <v>1485</v>
      </c>
      <c r="G179" s="433" t="s">
        <v>1714</v>
      </c>
      <c r="H179" s="789">
        <v>45379</v>
      </c>
      <c r="I179" s="193" t="s">
        <v>1607</v>
      </c>
      <c r="J179" s="193" t="s">
        <v>1608</v>
      </c>
      <c r="K179" s="464" t="s">
        <v>1715</v>
      </c>
      <c r="L179" s="169"/>
      <c r="M179" s="113"/>
      <c r="N179" s="422" t="s">
        <v>1488</v>
      </c>
      <c r="O179" s="8" t="s">
        <v>1509</v>
      </c>
      <c r="P179" s="451">
        <v>594</v>
      </c>
      <c r="Q179" s="8" t="s">
        <v>866</v>
      </c>
      <c r="R179" s="135">
        <v>6.66</v>
      </c>
      <c r="S179" s="255">
        <f t="shared" si="41"/>
        <v>3956.04</v>
      </c>
      <c r="T179" s="175"/>
      <c r="U179" s="260">
        <f>S179*$T$178/SUM($S$178:$S$179)</f>
        <v>889.51957623869225</v>
      </c>
      <c r="V179" s="255">
        <f t="shared" si="46"/>
        <v>4845.559576238692</v>
      </c>
      <c r="W179" s="255">
        <f t="shared" si="47"/>
        <v>8.1575077041055426</v>
      </c>
    </row>
    <row r="180" spans="1:23" ht="15" customHeight="1">
      <c r="A180" s="115" t="s">
        <v>1703</v>
      </c>
      <c r="B180" s="115" t="str">
        <f t="shared" si="42"/>
        <v>C29720</v>
      </c>
      <c r="C180" s="799" t="str">
        <f t="shared" si="43"/>
        <v>2024-04-01</v>
      </c>
      <c r="D180" s="793">
        <v>45383</v>
      </c>
      <c r="E180" s="143" t="s">
        <v>1484</v>
      </c>
      <c r="F180" s="143" t="s">
        <v>1485</v>
      </c>
      <c r="G180" s="433" t="s">
        <v>1716</v>
      </c>
      <c r="H180" s="789">
        <v>45379</v>
      </c>
      <c r="I180" s="193" t="s">
        <v>1607</v>
      </c>
      <c r="J180" s="193" t="s">
        <v>1608</v>
      </c>
      <c r="K180" s="464" t="s">
        <v>1717</v>
      </c>
      <c r="L180" s="169"/>
      <c r="M180" s="113"/>
      <c r="N180" s="422" t="s">
        <v>1542</v>
      </c>
      <c r="O180" s="8" t="s">
        <v>1565</v>
      </c>
      <c r="P180" s="451">
        <v>2100</v>
      </c>
      <c r="Q180" s="8" t="s">
        <v>866</v>
      </c>
      <c r="R180" s="135">
        <v>2.14</v>
      </c>
      <c r="S180" s="255">
        <f t="shared" si="41"/>
        <v>4494</v>
      </c>
      <c r="T180" s="175">
        <v>1900</v>
      </c>
      <c r="U180" s="260">
        <f>S180*$T$180/SUM($S$180:$S$181)</f>
        <v>1010.4804237613075</v>
      </c>
      <c r="V180" s="255">
        <f t="shared" si="46"/>
        <v>5504.480423761308</v>
      </c>
      <c r="W180" s="255">
        <f t="shared" si="47"/>
        <v>2.6211811541720516</v>
      </c>
    </row>
    <row r="181" spans="1:23" ht="15.75" customHeight="1" thickBot="1">
      <c r="A181" s="110" t="s">
        <v>1703</v>
      </c>
      <c r="B181" s="110" t="str">
        <f t="shared" si="42"/>
        <v>C29720</v>
      </c>
      <c r="C181" s="800" t="str">
        <f t="shared" si="43"/>
        <v>2024-04-01</v>
      </c>
      <c r="D181" s="794">
        <v>45383</v>
      </c>
      <c r="E181" s="141" t="s">
        <v>1484</v>
      </c>
      <c r="F181" s="141" t="s">
        <v>1485</v>
      </c>
      <c r="G181" s="434" t="s">
        <v>1716</v>
      </c>
      <c r="H181" s="790">
        <v>45379</v>
      </c>
      <c r="I181" s="420" t="s">
        <v>1607</v>
      </c>
      <c r="J181" s="420" t="s">
        <v>1608</v>
      </c>
      <c r="K181" s="465" t="s">
        <v>1717</v>
      </c>
      <c r="L181" s="176"/>
      <c r="M181" s="112"/>
      <c r="N181" s="423" t="s">
        <v>1488</v>
      </c>
      <c r="O181" s="92" t="s">
        <v>1509</v>
      </c>
      <c r="P181" s="452">
        <v>594</v>
      </c>
      <c r="Q181" s="92" t="s">
        <v>866</v>
      </c>
      <c r="R181" s="136">
        <v>6.66</v>
      </c>
      <c r="S181" s="256">
        <f t="shared" si="41"/>
        <v>3956.04</v>
      </c>
      <c r="T181" s="177"/>
      <c r="U181" s="261">
        <f>S181*$T$180/SUM($S$180:$S$181)</f>
        <v>889.51957623869225</v>
      </c>
      <c r="V181" s="256">
        <f t="shared" si="46"/>
        <v>4845.559576238692</v>
      </c>
      <c r="W181" s="256">
        <f t="shared" si="47"/>
        <v>8.1575077041055426</v>
      </c>
    </row>
    <row r="182" spans="1:23" ht="15" customHeight="1">
      <c r="A182" s="109" t="s">
        <v>1718</v>
      </c>
      <c r="B182" s="109" t="str">
        <f t="shared" si="42"/>
        <v>C30382</v>
      </c>
      <c r="C182" s="798" t="str">
        <f t="shared" si="43"/>
        <v>2024-04-02</v>
      </c>
      <c r="D182" s="817">
        <v>45384</v>
      </c>
      <c r="E182" s="138" t="s">
        <v>1484</v>
      </c>
      <c r="F182" s="138" t="s">
        <v>1485</v>
      </c>
      <c r="G182" s="432" t="s">
        <v>1719</v>
      </c>
      <c r="H182" s="788">
        <v>45379</v>
      </c>
      <c r="I182" s="419" t="s">
        <v>1607</v>
      </c>
      <c r="J182" s="419" t="s">
        <v>1608</v>
      </c>
      <c r="K182" s="509" t="s">
        <v>1720</v>
      </c>
      <c r="L182" s="166"/>
      <c r="M182" s="510"/>
      <c r="N182" s="421" t="s">
        <v>1542</v>
      </c>
      <c r="O182" s="11" t="s">
        <v>1565</v>
      </c>
      <c r="P182" s="450">
        <v>2100</v>
      </c>
      <c r="Q182" s="89" t="s">
        <v>866</v>
      </c>
      <c r="R182" s="134">
        <v>2.14</v>
      </c>
      <c r="S182" s="257">
        <f t="shared" si="41"/>
        <v>4494</v>
      </c>
      <c r="T182" s="556">
        <v>1900</v>
      </c>
      <c r="U182" s="556">
        <f>S182*$T$182/SUM($S$182:$S$183)</f>
        <v>1010.4804237613075</v>
      </c>
      <c r="V182" s="257">
        <f t="shared" si="46"/>
        <v>5504.480423761308</v>
      </c>
      <c r="W182" s="446">
        <f t="shared" si="47"/>
        <v>2.6211811541720516</v>
      </c>
    </row>
    <row r="183" spans="1:23" ht="15" customHeight="1">
      <c r="A183" s="115" t="s">
        <v>1718</v>
      </c>
      <c r="B183" s="115" t="str">
        <f t="shared" si="42"/>
        <v>C30382</v>
      </c>
      <c r="C183" s="799" t="str">
        <f t="shared" si="43"/>
        <v>2024-04-02</v>
      </c>
      <c r="D183" s="793">
        <v>45384</v>
      </c>
      <c r="E183" s="143" t="s">
        <v>1484</v>
      </c>
      <c r="F183" s="143" t="s">
        <v>1485</v>
      </c>
      <c r="G183" s="433" t="s">
        <v>1719</v>
      </c>
      <c r="H183" s="789">
        <v>45379</v>
      </c>
      <c r="I183" s="193" t="s">
        <v>1607</v>
      </c>
      <c r="J183" s="193" t="s">
        <v>1608</v>
      </c>
      <c r="K183" s="511" t="s">
        <v>1720</v>
      </c>
      <c r="L183" s="167"/>
      <c r="M183" s="131"/>
      <c r="N183" s="422" t="s">
        <v>1488</v>
      </c>
      <c r="O183" s="8" t="s">
        <v>1509</v>
      </c>
      <c r="P183" s="451">
        <v>594</v>
      </c>
      <c r="Q183" s="8" t="s">
        <v>866</v>
      </c>
      <c r="R183" s="135">
        <v>6.66</v>
      </c>
      <c r="S183" s="255">
        <f t="shared" si="41"/>
        <v>3956.04</v>
      </c>
      <c r="T183" s="175"/>
      <c r="U183" s="556">
        <f>S183*$T$182/SUM($S$182:$S$183)</f>
        <v>889.51957623869225</v>
      </c>
      <c r="V183" s="255">
        <f t="shared" si="46"/>
        <v>4845.559576238692</v>
      </c>
      <c r="W183" s="255">
        <f t="shared" si="47"/>
        <v>8.1575077041055426</v>
      </c>
    </row>
    <row r="184" spans="1:23" ht="15" customHeight="1">
      <c r="A184" s="115" t="s">
        <v>1718</v>
      </c>
      <c r="B184" s="115" t="str">
        <f t="shared" si="42"/>
        <v>C30382</v>
      </c>
      <c r="C184" s="799" t="str">
        <f t="shared" si="43"/>
        <v>2024-04-02</v>
      </c>
      <c r="D184" s="793">
        <v>45384</v>
      </c>
      <c r="E184" s="143" t="s">
        <v>1484</v>
      </c>
      <c r="F184" s="143" t="s">
        <v>1485</v>
      </c>
      <c r="G184" s="433" t="s">
        <v>1721</v>
      </c>
      <c r="H184" s="789">
        <v>45379</v>
      </c>
      <c r="I184" s="193" t="s">
        <v>1607</v>
      </c>
      <c r="J184" s="193" t="s">
        <v>1608</v>
      </c>
      <c r="K184" s="511" t="s">
        <v>1722</v>
      </c>
      <c r="L184" s="167"/>
      <c r="M184" s="131"/>
      <c r="N184" s="422" t="s">
        <v>1542</v>
      </c>
      <c r="O184" s="8" t="s">
        <v>1565</v>
      </c>
      <c r="P184" s="451">
        <v>2100</v>
      </c>
      <c r="Q184" s="8" t="s">
        <v>866</v>
      </c>
      <c r="R184" s="135">
        <v>2.14</v>
      </c>
      <c r="S184" s="255">
        <f t="shared" si="41"/>
        <v>4494</v>
      </c>
      <c r="T184" s="556">
        <v>1900</v>
      </c>
      <c r="U184" s="556">
        <f>S184*$T$184/SUM($S$184:$S$185)</f>
        <v>1010.4804237613075</v>
      </c>
      <c r="V184" s="255">
        <f t="shared" si="46"/>
        <v>5504.480423761308</v>
      </c>
      <c r="W184" s="255">
        <f t="shared" si="47"/>
        <v>2.6211811541720516</v>
      </c>
    </row>
    <row r="185" spans="1:23" ht="15" customHeight="1">
      <c r="A185" s="115" t="s">
        <v>1718</v>
      </c>
      <c r="B185" s="115" t="str">
        <f t="shared" si="42"/>
        <v>C30382</v>
      </c>
      <c r="C185" s="799" t="str">
        <f t="shared" si="43"/>
        <v>2024-04-02</v>
      </c>
      <c r="D185" s="793">
        <v>45384</v>
      </c>
      <c r="E185" s="143" t="s">
        <v>1484</v>
      </c>
      <c r="F185" s="143" t="s">
        <v>1485</v>
      </c>
      <c r="G185" s="433" t="s">
        <v>1721</v>
      </c>
      <c r="H185" s="789">
        <v>45379</v>
      </c>
      <c r="I185" s="193" t="s">
        <v>1607</v>
      </c>
      <c r="J185" s="193" t="s">
        <v>1608</v>
      </c>
      <c r="K185" s="511" t="s">
        <v>1722</v>
      </c>
      <c r="L185" s="167"/>
      <c r="M185" s="131"/>
      <c r="N185" s="422" t="s">
        <v>1488</v>
      </c>
      <c r="O185" s="8" t="s">
        <v>1509</v>
      </c>
      <c r="P185" s="451">
        <v>594</v>
      </c>
      <c r="Q185" s="8" t="s">
        <v>866</v>
      </c>
      <c r="R185" s="135">
        <v>6.66</v>
      </c>
      <c r="S185" s="255">
        <f t="shared" si="41"/>
        <v>3956.04</v>
      </c>
      <c r="T185" s="175"/>
      <c r="U185" s="556">
        <f>S185*$T$184/SUM($S$184:$S$185)</f>
        <v>889.51957623869225</v>
      </c>
      <c r="V185" s="255">
        <f t="shared" si="46"/>
        <v>4845.559576238692</v>
      </c>
      <c r="W185" s="255">
        <f t="shared" si="47"/>
        <v>8.1575077041055426</v>
      </c>
    </row>
    <row r="186" spans="1:23" ht="15" customHeight="1">
      <c r="A186" s="115" t="s">
        <v>1718</v>
      </c>
      <c r="B186" s="115" t="str">
        <f t="shared" si="42"/>
        <v>C30382</v>
      </c>
      <c r="C186" s="799" t="str">
        <f t="shared" si="43"/>
        <v>2024-04-02</v>
      </c>
      <c r="D186" s="793">
        <v>45384</v>
      </c>
      <c r="E186" s="143" t="s">
        <v>1484</v>
      </c>
      <c r="F186" s="143" t="s">
        <v>1485</v>
      </c>
      <c r="G186" s="433" t="s">
        <v>1723</v>
      </c>
      <c r="H186" s="789">
        <v>45380</v>
      </c>
      <c r="I186" s="193" t="s">
        <v>1607</v>
      </c>
      <c r="J186" s="193" t="s">
        <v>1608</v>
      </c>
      <c r="K186" s="511" t="s">
        <v>1724</v>
      </c>
      <c r="L186" s="167"/>
      <c r="M186" s="131"/>
      <c r="N186" s="422" t="s">
        <v>1542</v>
      </c>
      <c r="O186" s="8" t="s">
        <v>1565</v>
      </c>
      <c r="P186" s="451">
        <v>2100</v>
      </c>
      <c r="Q186" s="8" t="s">
        <v>866</v>
      </c>
      <c r="R186" s="135">
        <v>2.14</v>
      </c>
      <c r="S186" s="255">
        <f t="shared" si="41"/>
        <v>4494</v>
      </c>
      <c r="T186" s="556">
        <v>1900</v>
      </c>
      <c r="U186" s="556">
        <f>S186*$T$186/SUM($S$186:$S$187)</f>
        <v>1010.4804237613075</v>
      </c>
      <c r="V186" s="255">
        <f t="shared" si="46"/>
        <v>5504.480423761308</v>
      </c>
      <c r="W186" s="255">
        <f t="shared" si="47"/>
        <v>2.6211811541720516</v>
      </c>
    </row>
    <row r="187" spans="1:23" ht="15" customHeight="1">
      <c r="A187" s="115" t="s">
        <v>1718</v>
      </c>
      <c r="B187" s="115" t="str">
        <f t="shared" si="42"/>
        <v>C30382</v>
      </c>
      <c r="C187" s="799" t="str">
        <f t="shared" si="43"/>
        <v>2024-04-02</v>
      </c>
      <c r="D187" s="793">
        <v>45384</v>
      </c>
      <c r="E187" s="143" t="s">
        <v>1484</v>
      </c>
      <c r="F187" s="143" t="s">
        <v>1485</v>
      </c>
      <c r="G187" s="433" t="s">
        <v>1723</v>
      </c>
      <c r="H187" s="789">
        <v>45380</v>
      </c>
      <c r="I187" s="193" t="s">
        <v>1607</v>
      </c>
      <c r="J187" s="193" t="s">
        <v>1608</v>
      </c>
      <c r="K187" s="511" t="s">
        <v>1724</v>
      </c>
      <c r="L187" s="167"/>
      <c r="M187" s="131"/>
      <c r="N187" s="422" t="s">
        <v>1488</v>
      </c>
      <c r="O187" s="8" t="s">
        <v>1509</v>
      </c>
      <c r="P187" s="451">
        <v>594</v>
      </c>
      <c r="Q187" s="8" t="s">
        <v>866</v>
      </c>
      <c r="R187" s="135">
        <v>6.66</v>
      </c>
      <c r="S187" s="255">
        <f t="shared" si="41"/>
        <v>3956.04</v>
      </c>
      <c r="T187" s="175"/>
      <c r="U187" s="556">
        <f>S187*$T$186/SUM($S$186:$S$187)</f>
        <v>889.51957623869225</v>
      </c>
      <c r="V187" s="255">
        <f t="shared" si="46"/>
        <v>4845.559576238692</v>
      </c>
      <c r="W187" s="255">
        <f t="shared" si="47"/>
        <v>8.1575077041055426</v>
      </c>
    </row>
    <row r="188" spans="1:23" ht="15" customHeight="1">
      <c r="A188" s="115" t="s">
        <v>1718</v>
      </c>
      <c r="B188" s="115" t="str">
        <f t="shared" si="42"/>
        <v>C30382</v>
      </c>
      <c r="C188" s="799" t="str">
        <f t="shared" si="43"/>
        <v>2024-04-02</v>
      </c>
      <c r="D188" s="793">
        <v>45384</v>
      </c>
      <c r="E188" s="143" t="s">
        <v>1484</v>
      </c>
      <c r="F188" s="143" t="s">
        <v>1485</v>
      </c>
      <c r="G188" s="433" t="s">
        <v>1725</v>
      </c>
      <c r="H188" s="789">
        <v>45380</v>
      </c>
      <c r="I188" s="193" t="s">
        <v>1607</v>
      </c>
      <c r="J188" s="193" t="s">
        <v>1608</v>
      </c>
      <c r="K188" s="511" t="s">
        <v>1726</v>
      </c>
      <c r="L188" s="167"/>
      <c r="M188" s="131"/>
      <c r="N188" s="422" t="s">
        <v>1542</v>
      </c>
      <c r="O188" s="8" t="s">
        <v>1565</v>
      </c>
      <c r="P188" s="451">
        <v>2100</v>
      </c>
      <c r="Q188" s="8" t="s">
        <v>866</v>
      </c>
      <c r="R188" s="135">
        <v>2.14</v>
      </c>
      <c r="S188" s="255">
        <f t="shared" si="41"/>
        <v>4494</v>
      </c>
      <c r="T188" s="556">
        <v>1900</v>
      </c>
      <c r="U188" s="556">
        <f>S188*$T$188/SUM($S$188:$S$189)</f>
        <v>1010.4804237613075</v>
      </c>
      <c r="V188" s="255">
        <f t="shared" si="46"/>
        <v>5504.480423761308</v>
      </c>
      <c r="W188" s="255">
        <f t="shared" si="47"/>
        <v>2.6211811541720516</v>
      </c>
    </row>
    <row r="189" spans="1:23" ht="15" customHeight="1" thickBot="1">
      <c r="A189" s="110" t="s">
        <v>1718</v>
      </c>
      <c r="B189" s="110" t="str">
        <f t="shared" si="42"/>
        <v>C30382</v>
      </c>
      <c r="C189" s="800" t="str">
        <f t="shared" si="43"/>
        <v>2024-04-02</v>
      </c>
      <c r="D189" s="794">
        <v>45384</v>
      </c>
      <c r="E189" s="141" t="s">
        <v>1484</v>
      </c>
      <c r="F189" s="141" t="s">
        <v>1485</v>
      </c>
      <c r="G189" s="434" t="s">
        <v>1725</v>
      </c>
      <c r="H189" s="790">
        <v>45380</v>
      </c>
      <c r="I189" s="420" t="s">
        <v>1607</v>
      </c>
      <c r="J189" s="420" t="s">
        <v>1608</v>
      </c>
      <c r="K189" s="512" t="s">
        <v>1726</v>
      </c>
      <c r="L189" s="513"/>
      <c r="M189" s="514"/>
      <c r="N189" s="423" t="s">
        <v>1488</v>
      </c>
      <c r="O189" s="92" t="s">
        <v>1509</v>
      </c>
      <c r="P189" s="452">
        <v>594</v>
      </c>
      <c r="Q189" s="92" t="s">
        <v>866</v>
      </c>
      <c r="R189" s="136">
        <v>6.66</v>
      </c>
      <c r="S189" s="256">
        <f t="shared" si="41"/>
        <v>3956.04</v>
      </c>
      <c r="T189" s="177"/>
      <c r="U189" s="556">
        <f>S189*$T$188/SUM($S$188:$S$189)</f>
        <v>889.51957623869225</v>
      </c>
      <c r="V189" s="256">
        <f t="shared" si="46"/>
        <v>4845.559576238692</v>
      </c>
      <c r="W189" s="256">
        <f t="shared" si="47"/>
        <v>8.1575077041055426</v>
      </c>
    </row>
    <row r="190" spans="1:23" ht="15" customHeight="1">
      <c r="A190" s="109" t="s">
        <v>1727</v>
      </c>
      <c r="B190" s="109" t="str">
        <f t="shared" si="42"/>
        <v>C29747</v>
      </c>
      <c r="C190" s="798" t="str">
        <f t="shared" si="43"/>
        <v>2024-04-01</v>
      </c>
      <c r="D190" s="817">
        <v>45383</v>
      </c>
      <c r="E190" s="111" t="s">
        <v>1728</v>
      </c>
      <c r="F190" s="111" t="s">
        <v>1485</v>
      </c>
      <c r="G190" s="213" t="s">
        <v>1729</v>
      </c>
      <c r="H190" s="788">
        <v>45372</v>
      </c>
      <c r="I190" s="109" t="s">
        <v>1505</v>
      </c>
      <c r="J190" s="109"/>
      <c r="K190" s="515" t="s">
        <v>1730</v>
      </c>
      <c r="L190" s="166"/>
      <c r="M190" s="510"/>
      <c r="N190" s="527" t="s">
        <v>1731</v>
      </c>
      <c r="O190" s="529" t="s">
        <v>1760</v>
      </c>
      <c r="P190" s="516">
        <v>4</v>
      </c>
      <c r="Q190" s="11" t="s">
        <v>1697</v>
      </c>
      <c r="R190" s="517">
        <v>114</v>
      </c>
      <c r="S190" s="257">
        <f t="shared" si="41"/>
        <v>456</v>
      </c>
      <c r="T190" s="437">
        <f>6500+1772.21</f>
        <v>8272.2099999999991</v>
      </c>
      <c r="U190" s="259">
        <f>S190*$T$190/SUM($S$190:$S$220)</f>
        <v>42.569760468567495</v>
      </c>
      <c r="V190" s="257">
        <f t="shared" si="46"/>
        <v>498.56976046856749</v>
      </c>
      <c r="W190" s="257">
        <f t="shared" si="47"/>
        <v>124.64244011714187</v>
      </c>
    </row>
    <row r="191" spans="1:23" ht="15" customHeight="1">
      <c r="A191" s="115" t="s">
        <v>1727</v>
      </c>
      <c r="B191" s="115" t="str">
        <f t="shared" si="42"/>
        <v>C29747</v>
      </c>
      <c r="C191" s="799" t="str">
        <f t="shared" si="43"/>
        <v>2024-04-01</v>
      </c>
      <c r="D191" s="793">
        <v>45383</v>
      </c>
      <c r="E191" s="113" t="s">
        <v>1728</v>
      </c>
      <c r="F191" s="113" t="s">
        <v>1485</v>
      </c>
      <c r="G191" s="367" t="s">
        <v>1729</v>
      </c>
      <c r="H191" s="789">
        <v>45372</v>
      </c>
      <c r="I191" s="115" t="s">
        <v>1505</v>
      </c>
      <c r="J191" s="115"/>
      <c r="K191" s="201" t="s">
        <v>1730</v>
      </c>
      <c r="L191" s="167"/>
      <c r="M191" s="131"/>
      <c r="N191" s="518" t="s">
        <v>1732</v>
      </c>
      <c r="O191" s="530" t="s">
        <v>1761</v>
      </c>
      <c r="P191" s="202">
        <v>26</v>
      </c>
      <c r="Q191" s="8" t="s">
        <v>1697</v>
      </c>
      <c r="R191" s="519">
        <v>54</v>
      </c>
      <c r="S191" s="255">
        <f t="shared" ref="S191:S254" si="55">P191*R191</f>
        <v>1404</v>
      </c>
      <c r="T191" s="175"/>
      <c r="U191" s="260">
        <f t="shared" ref="U191:U254" si="56">S191*$T$190/SUM($S$190:$S$220)</f>
        <v>131.07005196901042</v>
      </c>
      <c r="V191" s="255">
        <f t="shared" si="46"/>
        <v>1535.0700519690104</v>
      </c>
      <c r="W191" s="255">
        <f t="shared" si="47"/>
        <v>59.041155844961935</v>
      </c>
    </row>
    <row r="192" spans="1:23" ht="15" customHeight="1">
      <c r="A192" s="115" t="s">
        <v>1727</v>
      </c>
      <c r="B192" s="115" t="str">
        <f t="shared" si="42"/>
        <v>C29747</v>
      </c>
      <c r="C192" s="799" t="str">
        <f t="shared" si="43"/>
        <v>2024-04-01</v>
      </c>
      <c r="D192" s="793">
        <v>45383</v>
      </c>
      <c r="E192" s="113" t="s">
        <v>1728</v>
      </c>
      <c r="F192" s="113" t="s">
        <v>1485</v>
      </c>
      <c r="G192" s="367" t="s">
        <v>1729</v>
      </c>
      <c r="H192" s="789">
        <v>45372</v>
      </c>
      <c r="I192" s="115" t="s">
        <v>1505</v>
      </c>
      <c r="J192" s="115"/>
      <c r="K192" s="201" t="s">
        <v>1730</v>
      </c>
      <c r="L192" s="167"/>
      <c r="M192" s="131"/>
      <c r="N192" s="202" t="s">
        <v>1733</v>
      </c>
      <c r="O192" s="531" t="s">
        <v>1762</v>
      </c>
      <c r="P192" s="202">
        <v>14</v>
      </c>
      <c r="Q192" s="8" t="s">
        <v>1697</v>
      </c>
      <c r="R192" s="519">
        <v>90</v>
      </c>
      <c r="S192" s="255">
        <f t="shared" si="55"/>
        <v>1260</v>
      </c>
      <c r="T192" s="175"/>
      <c r="U192" s="260">
        <f t="shared" si="56"/>
        <v>117.6269697157786</v>
      </c>
      <c r="V192" s="255">
        <f t="shared" si="46"/>
        <v>1377.6269697157786</v>
      </c>
      <c r="W192" s="255">
        <f t="shared" si="47"/>
        <v>98.401926408269901</v>
      </c>
    </row>
    <row r="193" spans="1:23" ht="15" customHeight="1">
      <c r="A193" s="115" t="s">
        <v>1727</v>
      </c>
      <c r="B193" s="115" t="str">
        <f t="shared" si="42"/>
        <v>C29747</v>
      </c>
      <c r="C193" s="799" t="str">
        <f t="shared" si="43"/>
        <v>2024-04-01</v>
      </c>
      <c r="D193" s="793">
        <v>45383</v>
      </c>
      <c r="E193" s="113" t="s">
        <v>1728</v>
      </c>
      <c r="F193" s="113" t="s">
        <v>1485</v>
      </c>
      <c r="G193" s="367" t="s">
        <v>1729</v>
      </c>
      <c r="H193" s="789">
        <v>45372</v>
      </c>
      <c r="I193" s="115" t="s">
        <v>1505</v>
      </c>
      <c r="J193" s="115"/>
      <c r="K193" s="201" t="s">
        <v>1730</v>
      </c>
      <c r="L193" s="167"/>
      <c r="M193" s="131"/>
      <c r="N193" s="520" t="s">
        <v>1734</v>
      </c>
      <c r="O193" s="530" t="s">
        <v>1763</v>
      </c>
      <c r="P193" s="202">
        <v>6</v>
      </c>
      <c r="Q193" s="8" t="s">
        <v>1697</v>
      </c>
      <c r="R193" s="519">
        <v>82</v>
      </c>
      <c r="S193" s="255">
        <f t="shared" si="55"/>
        <v>492</v>
      </c>
      <c r="T193" s="175"/>
      <c r="U193" s="260">
        <f t="shared" si="56"/>
        <v>45.930531031875447</v>
      </c>
      <c r="V193" s="255">
        <f t="shared" si="46"/>
        <v>537.93053103187549</v>
      </c>
      <c r="W193" s="255">
        <f t="shared" si="47"/>
        <v>89.655088505312577</v>
      </c>
    </row>
    <row r="194" spans="1:23" ht="15" customHeight="1">
      <c r="A194" s="115" t="s">
        <v>1727</v>
      </c>
      <c r="B194" s="115" t="str">
        <f t="shared" ref="B194:B257" si="57">RIGHT(A194,LEN(A194)-FIND("_",A194))</f>
        <v>C29747</v>
      </c>
      <c r="C194" s="799" t="str">
        <f t="shared" ref="C194:C257" si="58">_xlfn.TEXTJOIN("-",TRUE,MID(A194,1,4),MID(A194,5,2),MID(A194,7,2))</f>
        <v>2024-04-01</v>
      </c>
      <c r="D194" s="793">
        <v>45383</v>
      </c>
      <c r="E194" s="113" t="s">
        <v>1728</v>
      </c>
      <c r="F194" s="113" t="s">
        <v>1485</v>
      </c>
      <c r="G194" s="367" t="s">
        <v>1729</v>
      </c>
      <c r="H194" s="789">
        <v>45372</v>
      </c>
      <c r="I194" s="115" t="s">
        <v>1505</v>
      </c>
      <c r="J194" s="115"/>
      <c r="K194" s="201" t="s">
        <v>1730</v>
      </c>
      <c r="L194" s="167"/>
      <c r="M194" s="131"/>
      <c r="N194" s="520" t="s">
        <v>1735</v>
      </c>
      <c r="O194" s="531" t="s">
        <v>1764</v>
      </c>
      <c r="P194" s="202">
        <v>2</v>
      </c>
      <c r="Q194" s="8" t="s">
        <v>1697</v>
      </c>
      <c r="R194" s="519">
        <v>29</v>
      </c>
      <c r="S194" s="255">
        <f t="shared" si="55"/>
        <v>58</v>
      </c>
      <c r="T194" s="175"/>
      <c r="U194" s="260">
        <f t="shared" si="56"/>
        <v>5.4145747964406015</v>
      </c>
      <c r="V194" s="255">
        <f t="shared" si="46"/>
        <v>63.414574796440604</v>
      </c>
      <c r="W194" s="255">
        <f t="shared" si="47"/>
        <v>31.707287398220302</v>
      </c>
    </row>
    <row r="195" spans="1:23" ht="15" customHeight="1">
      <c r="A195" s="115" t="s">
        <v>1727</v>
      </c>
      <c r="B195" s="115" t="str">
        <f t="shared" si="57"/>
        <v>C29747</v>
      </c>
      <c r="C195" s="799" t="str">
        <f t="shared" si="58"/>
        <v>2024-04-01</v>
      </c>
      <c r="D195" s="793">
        <v>45383</v>
      </c>
      <c r="E195" s="113" t="s">
        <v>1728</v>
      </c>
      <c r="F195" s="113" t="s">
        <v>1485</v>
      </c>
      <c r="G195" s="367" t="s">
        <v>1729</v>
      </c>
      <c r="H195" s="789">
        <v>45372</v>
      </c>
      <c r="I195" s="115" t="s">
        <v>1505</v>
      </c>
      <c r="J195" s="115"/>
      <c r="K195" s="201" t="s">
        <v>1730</v>
      </c>
      <c r="L195" s="167"/>
      <c r="M195" s="131"/>
      <c r="N195" s="520" t="s">
        <v>1736</v>
      </c>
      <c r="O195" s="530" t="s">
        <v>1765</v>
      </c>
      <c r="P195" s="202">
        <v>1</v>
      </c>
      <c r="Q195" s="8" t="s">
        <v>1697</v>
      </c>
      <c r="R195" s="519">
        <v>26</v>
      </c>
      <c r="S195" s="255">
        <f t="shared" si="55"/>
        <v>26</v>
      </c>
      <c r="T195" s="175"/>
      <c r="U195" s="260">
        <f t="shared" si="56"/>
        <v>2.4272231846113042</v>
      </c>
      <c r="V195" s="255">
        <f t="shared" si="46"/>
        <v>28.427223184611304</v>
      </c>
      <c r="W195" s="255">
        <f t="shared" si="47"/>
        <v>28.427223184611304</v>
      </c>
    </row>
    <row r="196" spans="1:23" ht="15" customHeight="1">
      <c r="A196" s="115" t="s">
        <v>1727</v>
      </c>
      <c r="B196" s="115" t="str">
        <f t="shared" si="57"/>
        <v>C29747</v>
      </c>
      <c r="C196" s="799" t="str">
        <f t="shared" si="58"/>
        <v>2024-04-01</v>
      </c>
      <c r="D196" s="793">
        <v>45383</v>
      </c>
      <c r="E196" s="113" t="s">
        <v>1728</v>
      </c>
      <c r="F196" s="113" t="s">
        <v>1485</v>
      </c>
      <c r="G196" s="367" t="s">
        <v>1729</v>
      </c>
      <c r="H196" s="789">
        <v>45372</v>
      </c>
      <c r="I196" s="115" t="s">
        <v>1505</v>
      </c>
      <c r="J196" s="115"/>
      <c r="K196" s="201" t="s">
        <v>1730</v>
      </c>
      <c r="L196" s="167"/>
      <c r="M196" s="131"/>
      <c r="N196" s="520" t="s">
        <v>1737</v>
      </c>
      <c r="O196" s="531" t="s">
        <v>1766</v>
      </c>
      <c r="P196" s="202">
        <v>1</v>
      </c>
      <c r="Q196" s="8" t="s">
        <v>1697</v>
      </c>
      <c r="R196" s="519">
        <v>26</v>
      </c>
      <c r="S196" s="255">
        <f t="shared" si="55"/>
        <v>26</v>
      </c>
      <c r="T196" s="175"/>
      <c r="U196" s="260">
        <f t="shared" si="56"/>
        <v>2.4272231846113042</v>
      </c>
      <c r="V196" s="255">
        <f t="shared" si="46"/>
        <v>28.427223184611304</v>
      </c>
      <c r="W196" s="255">
        <f t="shared" si="47"/>
        <v>28.427223184611304</v>
      </c>
    </row>
    <row r="197" spans="1:23" ht="15" customHeight="1">
      <c r="A197" s="115" t="s">
        <v>1727</v>
      </c>
      <c r="B197" s="115" t="str">
        <f t="shared" si="57"/>
        <v>C29747</v>
      </c>
      <c r="C197" s="799" t="str">
        <f t="shared" si="58"/>
        <v>2024-04-01</v>
      </c>
      <c r="D197" s="793">
        <v>45383</v>
      </c>
      <c r="E197" s="113" t="s">
        <v>1728</v>
      </c>
      <c r="F197" s="113" t="s">
        <v>1485</v>
      </c>
      <c r="G197" s="367" t="s">
        <v>1729</v>
      </c>
      <c r="H197" s="789">
        <v>45372</v>
      </c>
      <c r="I197" s="115" t="s">
        <v>1505</v>
      </c>
      <c r="J197" s="115"/>
      <c r="K197" s="201" t="s">
        <v>1730</v>
      </c>
      <c r="L197" s="167"/>
      <c r="M197" s="131"/>
      <c r="N197" s="520" t="s">
        <v>1738</v>
      </c>
      <c r="O197" s="530" t="s">
        <v>1767</v>
      </c>
      <c r="P197" s="202">
        <v>5</v>
      </c>
      <c r="Q197" s="8" t="s">
        <v>1697</v>
      </c>
      <c r="R197" s="519">
        <v>26</v>
      </c>
      <c r="S197" s="255">
        <f t="shared" si="55"/>
        <v>130</v>
      </c>
      <c r="T197" s="175"/>
      <c r="U197" s="260">
        <f t="shared" si="56"/>
        <v>12.13611592305652</v>
      </c>
      <c r="V197" s="255">
        <f t="shared" si="46"/>
        <v>142.13611592305651</v>
      </c>
      <c r="W197" s="255">
        <f t="shared" si="47"/>
        <v>28.4272231846113</v>
      </c>
    </row>
    <row r="198" spans="1:23" ht="15" customHeight="1">
      <c r="A198" s="115" t="s">
        <v>1727</v>
      </c>
      <c r="B198" s="115" t="str">
        <f t="shared" si="57"/>
        <v>C29747</v>
      </c>
      <c r="C198" s="799" t="str">
        <f t="shared" si="58"/>
        <v>2024-04-01</v>
      </c>
      <c r="D198" s="793">
        <v>45383</v>
      </c>
      <c r="E198" s="113" t="s">
        <v>1728</v>
      </c>
      <c r="F198" s="113" t="s">
        <v>1485</v>
      </c>
      <c r="G198" s="367" t="s">
        <v>1729</v>
      </c>
      <c r="H198" s="789">
        <v>45372</v>
      </c>
      <c r="I198" s="115" t="s">
        <v>1505</v>
      </c>
      <c r="J198" s="115"/>
      <c r="K198" s="201" t="s">
        <v>1730</v>
      </c>
      <c r="L198" s="167"/>
      <c r="M198" s="131"/>
      <c r="N198" s="520" t="s">
        <v>1739</v>
      </c>
      <c r="O198" s="531" t="s">
        <v>1768</v>
      </c>
      <c r="P198" s="202">
        <v>7</v>
      </c>
      <c r="Q198" s="8" t="s">
        <v>1697</v>
      </c>
      <c r="R198" s="519">
        <v>39</v>
      </c>
      <c r="S198" s="255">
        <f t="shared" si="55"/>
        <v>273</v>
      </c>
      <c r="T198" s="175"/>
      <c r="U198" s="260">
        <f t="shared" si="56"/>
        <v>25.485843438418694</v>
      </c>
      <c r="V198" s="255">
        <f t="shared" si="46"/>
        <v>298.48584343841867</v>
      </c>
      <c r="W198" s="255">
        <f t="shared" si="47"/>
        <v>42.640834776916954</v>
      </c>
    </row>
    <row r="199" spans="1:23" ht="15" customHeight="1">
      <c r="A199" s="115" t="s">
        <v>1727</v>
      </c>
      <c r="B199" s="115" t="str">
        <f t="shared" si="57"/>
        <v>C29747</v>
      </c>
      <c r="C199" s="799" t="str">
        <f t="shared" si="58"/>
        <v>2024-04-01</v>
      </c>
      <c r="D199" s="793">
        <v>45383</v>
      </c>
      <c r="E199" s="113" t="s">
        <v>1728</v>
      </c>
      <c r="F199" s="113" t="s">
        <v>1485</v>
      </c>
      <c r="G199" s="367" t="s">
        <v>1729</v>
      </c>
      <c r="H199" s="789">
        <v>45372</v>
      </c>
      <c r="I199" s="115" t="s">
        <v>1505</v>
      </c>
      <c r="J199" s="115"/>
      <c r="K199" s="201" t="s">
        <v>1730</v>
      </c>
      <c r="L199" s="167"/>
      <c r="M199" s="131"/>
      <c r="N199" s="520" t="s">
        <v>1740</v>
      </c>
      <c r="O199" s="530" t="s">
        <v>1769</v>
      </c>
      <c r="P199" s="202">
        <v>4</v>
      </c>
      <c r="Q199" s="8" t="s">
        <v>1697</v>
      </c>
      <c r="R199" s="519">
        <v>58</v>
      </c>
      <c r="S199" s="255">
        <f t="shared" si="55"/>
        <v>232</v>
      </c>
      <c r="T199" s="175"/>
      <c r="U199" s="260">
        <f t="shared" si="56"/>
        <v>21.658299185762406</v>
      </c>
      <c r="V199" s="255">
        <f t="shared" si="46"/>
        <v>253.65829918576242</v>
      </c>
      <c r="W199" s="255">
        <f t="shared" si="47"/>
        <v>63.414574796440604</v>
      </c>
    </row>
    <row r="200" spans="1:23" ht="15" customHeight="1">
      <c r="A200" s="115" t="s">
        <v>1727</v>
      </c>
      <c r="B200" s="115" t="str">
        <f t="shared" si="57"/>
        <v>C29747</v>
      </c>
      <c r="C200" s="799" t="str">
        <f t="shared" si="58"/>
        <v>2024-04-01</v>
      </c>
      <c r="D200" s="793">
        <v>45383</v>
      </c>
      <c r="E200" s="113" t="s">
        <v>1728</v>
      </c>
      <c r="F200" s="113" t="s">
        <v>1485</v>
      </c>
      <c r="G200" s="367" t="s">
        <v>1729</v>
      </c>
      <c r="H200" s="789">
        <v>45372</v>
      </c>
      <c r="I200" s="115" t="s">
        <v>1505</v>
      </c>
      <c r="J200" s="115"/>
      <c r="K200" s="201" t="s">
        <v>1730</v>
      </c>
      <c r="L200" s="167"/>
      <c r="M200" s="131"/>
      <c r="N200" s="520" t="s">
        <v>1741</v>
      </c>
      <c r="O200" s="531" t="s">
        <v>1770</v>
      </c>
      <c r="P200" s="202">
        <v>2</v>
      </c>
      <c r="Q200" s="8" t="s">
        <v>1697</v>
      </c>
      <c r="R200" s="519">
        <v>56</v>
      </c>
      <c r="S200" s="255">
        <f t="shared" si="55"/>
        <v>112</v>
      </c>
      <c r="T200" s="175"/>
      <c r="U200" s="260">
        <f t="shared" si="56"/>
        <v>10.455730641402541</v>
      </c>
      <c r="V200" s="255">
        <f t="shared" si="46"/>
        <v>122.45573064140254</v>
      </c>
      <c r="W200" s="255">
        <f t="shared" si="47"/>
        <v>61.22786532070127</v>
      </c>
    </row>
    <row r="201" spans="1:23" ht="15" customHeight="1">
      <c r="A201" s="115" t="s">
        <v>1727</v>
      </c>
      <c r="B201" s="115" t="str">
        <f t="shared" si="57"/>
        <v>C29747</v>
      </c>
      <c r="C201" s="799" t="str">
        <f t="shared" si="58"/>
        <v>2024-04-01</v>
      </c>
      <c r="D201" s="793">
        <v>45383</v>
      </c>
      <c r="E201" s="113" t="s">
        <v>1728</v>
      </c>
      <c r="F201" s="113" t="s">
        <v>1485</v>
      </c>
      <c r="G201" s="367" t="s">
        <v>1729</v>
      </c>
      <c r="H201" s="789">
        <v>45372</v>
      </c>
      <c r="I201" s="115" t="s">
        <v>1505</v>
      </c>
      <c r="J201" s="115"/>
      <c r="K201" s="201" t="s">
        <v>1730</v>
      </c>
      <c r="L201" s="167"/>
      <c r="M201" s="131"/>
      <c r="N201" s="528" t="s">
        <v>1742</v>
      </c>
      <c r="O201" s="530" t="s">
        <v>1771</v>
      </c>
      <c r="P201" s="202">
        <v>50</v>
      </c>
      <c r="Q201" s="8" t="s">
        <v>1697</v>
      </c>
      <c r="R201" s="519">
        <v>50</v>
      </c>
      <c r="S201" s="255">
        <f t="shared" si="55"/>
        <v>2500</v>
      </c>
      <c r="T201" s="175"/>
      <c r="U201" s="260">
        <f t="shared" si="56"/>
        <v>233.38684467416385</v>
      </c>
      <c r="V201" s="255">
        <f t="shared" si="46"/>
        <v>2733.386844674164</v>
      </c>
      <c r="W201" s="255">
        <f t="shared" si="47"/>
        <v>54.66773689348328</v>
      </c>
    </row>
    <row r="202" spans="1:23" ht="15" customHeight="1">
      <c r="A202" s="115" t="s">
        <v>1727</v>
      </c>
      <c r="B202" s="115" t="str">
        <f t="shared" si="57"/>
        <v>C29747</v>
      </c>
      <c r="C202" s="799" t="str">
        <f t="shared" si="58"/>
        <v>2024-04-01</v>
      </c>
      <c r="D202" s="793">
        <v>45383</v>
      </c>
      <c r="E202" s="113" t="s">
        <v>1728</v>
      </c>
      <c r="F202" s="113" t="s">
        <v>1485</v>
      </c>
      <c r="G202" s="367" t="s">
        <v>1729</v>
      </c>
      <c r="H202" s="789">
        <v>45372</v>
      </c>
      <c r="I202" s="115" t="s">
        <v>1505</v>
      </c>
      <c r="J202" s="115"/>
      <c r="K202" s="201" t="s">
        <v>1730</v>
      </c>
      <c r="L202" s="167"/>
      <c r="M202" s="131"/>
      <c r="N202" s="521" t="s">
        <v>1743</v>
      </c>
      <c r="O202" s="531" t="s">
        <v>1772</v>
      </c>
      <c r="P202" s="202">
        <v>125</v>
      </c>
      <c r="Q202" s="8" t="s">
        <v>1697</v>
      </c>
      <c r="R202" s="519">
        <v>60</v>
      </c>
      <c r="S202" s="255">
        <f t="shared" si="55"/>
        <v>7500</v>
      </c>
      <c r="T202" s="175"/>
      <c r="U202" s="260">
        <f t="shared" si="56"/>
        <v>700.16053402249156</v>
      </c>
      <c r="V202" s="255">
        <f t="shared" ref="V202:V265" si="59">U202+S202</f>
        <v>8200.1605340224924</v>
      </c>
      <c r="W202" s="255">
        <f t="shared" ref="W202:W265" si="60">V202/P202</f>
        <v>65.601284272179939</v>
      </c>
    </row>
    <row r="203" spans="1:23" ht="15" customHeight="1">
      <c r="A203" s="115" t="s">
        <v>1727</v>
      </c>
      <c r="B203" s="115" t="str">
        <f t="shared" si="57"/>
        <v>C29747</v>
      </c>
      <c r="C203" s="799" t="str">
        <f t="shared" si="58"/>
        <v>2024-04-01</v>
      </c>
      <c r="D203" s="793">
        <v>45383</v>
      </c>
      <c r="E203" s="113" t="s">
        <v>1728</v>
      </c>
      <c r="F203" s="113" t="s">
        <v>1485</v>
      </c>
      <c r="G203" s="367" t="s">
        <v>1729</v>
      </c>
      <c r="H203" s="789">
        <v>45372</v>
      </c>
      <c r="I203" s="115" t="s">
        <v>1505</v>
      </c>
      <c r="J203" s="115"/>
      <c r="K203" s="201" t="s">
        <v>1730</v>
      </c>
      <c r="L203" s="167"/>
      <c r="M203" s="131"/>
      <c r="N203" s="521" t="s">
        <v>1744</v>
      </c>
      <c r="O203" s="530" t="s">
        <v>1773</v>
      </c>
      <c r="P203" s="202">
        <v>320</v>
      </c>
      <c r="Q203" s="8" t="s">
        <v>1697</v>
      </c>
      <c r="R203" s="519">
        <v>67</v>
      </c>
      <c r="S203" s="255">
        <f t="shared" si="55"/>
        <v>21440</v>
      </c>
      <c r="T203" s="175"/>
      <c r="U203" s="260">
        <f t="shared" si="56"/>
        <v>2001.5255799256292</v>
      </c>
      <c r="V203" s="255">
        <f t="shared" si="59"/>
        <v>23441.52557992563</v>
      </c>
      <c r="W203" s="255">
        <f t="shared" si="60"/>
        <v>73.254767437267589</v>
      </c>
    </row>
    <row r="204" spans="1:23" ht="15" customHeight="1">
      <c r="A204" s="115" t="s">
        <v>1727</v>
      </c>
      <c r="B204" s="115" t="str">
        <f t="shared" si="57"/>
        <v>C29747</v>
      </c>
      <c r="C204" s="799" t="str">
        <f t="shared" si="58"/>
        <v>2024-04-01</v>
      </c>
      <c r="D204" s="793">
        <v>45383</v>
      </c>
      <c r="E204" s="113" t="s">
        <v>1728</v>
      </c>
      <c r="F204" s="113" t="s">
        <v>1485</v>
      </c>
      <c r="G204" s="367" t="s">
        <v>1729</v>
      </c>
      <c r="H204" s="789">
        <v>45372</v>
      </c>
      <c r="I204" s="115" t="s">
        <v>1505</v>
      </c>
      <c r="J204" s="115"/>
      <c r="K204" s="201" t="s">
        <v>1730</v>
      </c>
      <c r="L204" s="167"/>
      <c r="M204" s="131"/>
      <c r="N204" s="521" t="s">
        <v>1745</v>
      </c>
      <c r="O204" s="531" t="s">
        <v>1774</v>
      </c>
      <c r="P204" s="202">
        <v>258</v>
      </c>
      <c r="Q204" s="8" t="s">
        <v>1697</v>
      </c>
      <c r="R204" s="519">
        <v>74</v>
      </c>
      <c r="S204" s="255">
        <f t="shared" si="55"/>
        <v>19092</v>
      </c>
      <c r="T204" s="175"/>
      <c r="U204" s="260">
        <f t="shared" si="56"/>
        <v>1782.3286554076549</v>
      </c>
      <c r="V204" s="255">
        <f t="shared" si="59"/>
        <v>20874.328655407655</v>
      </c>
      <c r="W204" s="255">
        <f t="shared" si="60"/>
        <v>80.908250602355253</v>
      </c>
    </row>
    <row r="205" spans="1:23" ht="15" customHeight="1">
      <c r="A205" s="115" t="s">
        <v>1727</v>
      </c>
      <c r="B205" s="115" t="str">
        <f t="shared" si="57"/>
        <v>C29747</v>
      </c>
      <c r="C205" s="799" t="str">
        <f t="shared" si="58"/>
        <v>2024-04-01</v>
      </c>
      <c r="D205" s="793">
        <v>45383</v>
      </c>
      <c r="E205" s="113" t="s">
        <v>1728</v>
      </c>
      <c r="F205" s="113" t="s">
        <v>1485</v>
      </c>
      <c r="G205" s="367" t="s">
        <v>1729</v>
      </c>
      <c r="H205" s="789">
        <v>45372</v>
      </c>
      <c r="I205" s="115" t="s">
        <v>1505</v>
      </c>
      <c r="J205" s="115"/>
      <c r="K205" s="201" t="s">
        <v>1730</v>
      </c>
      <c r="L205" s="167"/>
      <c r="M205" s="131"/>
      <c r="N205" s="521" t="s">
        <v>1746</v>
      </c>
      <c r="O205" s="530" t="s">
        <v>1775</v>
      </c>
      <c r="P205" s="202">
        <v>46</v>
      </c>
      <c r="Q205" s="8" t="s">
        <v>1697</v>
      </c>
      <c r="R205" s="519">
        <v>198</v>
      </c>
      <c r="S205" s="255">
        <f t="shared" si="55"/>
        <v>9108</v>
      </c>
      <c r="T205" s="175"/>
      <c r="U205" s="260">
        <f t="shared" si="56"/>
        <v>850.2749525169138</v>
      </c>
      <c r="V205" s="255">
        <f t="shared" si="59"/>
        <v>9958.2749525169129</v>
      </c>
      <c r="W205" s="255">
        <f t="shared" si="60"/>
        <v>216.48423809819377</v>
      </c>
    </row>
    <row r="206" spans="1:23" ht="15.75" customHeight="1">
      <c r="A206" s="115" t="s">
        <v>1727</v>
      </c>
      <c r="B206" s="115" t="str">
        <f t="shared" si="57"/>
        <v>C29747</v>
      </c>
      <c r="C206" s="799" t="str">
        <f t="shared" si="58"/>
        <v>2024-04-01</v>
      </c>
      <c r="D206" s="793">
        <v>45383</v>
      </c>
      <c r="E206" s="113" t="s">
        <v>1728</v>
      </c>
      <c r="F206" s="113" t="s">
        <v>1485</v>
      </c>
      <c r="G206" s="367" t="s">
        <v>1729</v>
      </c>
      <c r="H206" s="789">
        <v>45372</v>
      </c>
      <c r="I206" s="115" t="s">
        <v>1505</v>
      </c>
      <c r="J206" s="115"/>
      <c r="K206" s="201" t="s">
        <v>1730</v>
      </c>
      <c r="L206" s="167"/>
      <c r="M206" s="131"/>
      <c r="N206" s="521" t="s">
        <v>1747</v>
      </c>
      <c r="O206" s="531" t="s">
        <v>1776</v>
      </c>
      <c r="P206" s="202">
        <v>33</v>
      </c>
      <c r="Q206" s="8" t="s">
        <v>1697</v>
      </c>
      <c r="R206" s="519">
        <v>386</v>
      </c>
      <c r="S206" s="255">
        <f t="shared" si="55"/>
        <v>12738</v>
      </c>
      <c r="T206" s="175"/>
      <c r="U206" s="260">
        <f t="shared" si="56"/>
        <v>1189.1526509837997</v>
      </c>
      <c r="V206" s="255">
        <f t="shared" si="59"/>
        <v>13927.1526509838</v>
      </c>
      <c r="W206" s="255">
        <f t="shared" si="60"/>
        <v>422.03492881769091</v>
      </c>
    </row>
    <row r="207" spans="1:23" ht="15.75" customHeight="1">
      <c r="A207" s="115" t="s">
        <v>1727</v>
      </c>
      <c r="B207" s="115" t="str">
        <f t="shared" si="57"/>
        <v>C29747</v>
      </c>
      <c r="C207" s="799" t="str">
        <f t="shared" si="58"/>
        <v>2024-04-01</v>
      </c>
      <c r="D207" s="793">
        <v>45383</v>
      </c>
      <c r="E207" s="113" t="s">
        <v>1728</v>
      </c>
      <c r="F207" s="113" t="s">
        <v>1485</v>
      </c>
      <c r="G207" s="367" t="s">
        <v>1729</v>
      </c>
      <c r="H207" s="789">
        <v>45372</v>
      </c>
      <c r="I207" s="115" t="s">
        <v>1505</v>
      </c>
      <c r="J207" s="115"/>
      <c r="K207" s="201" t="s">
        <v>1730</v>
      </c>
      <c r="L207" s="169"/>
      <c r="M207" s="113"/>
      <c r="N207" s="521" t="s">
        <v>1748</v>
      </c>
      <c r="O207" s="530" t="s">
        <v>1777</v>
      </c>
      <c r="P207" s="202">
        <v>13</v>
      </c>
      <c r="Q207" s="8" t="s">
        <v>1697</v>
      </c>
      <c r="R207" s="519">
        <v>513</v>
      </c>
      <c r="S207" s="255">
        <f t="shared" si="55"/>
        <v>6669</v>
      </c>
      <c r="T207" s="175"/>
      <c r="U207" s="260">
        <f t="shared" si="56"/>
        <v>622.58274685279957</v>
      </c>
      <c r="V207" s="255">
        <f t="shared" si="59"/>
        <v>7291.5827468527996</v>
      </c>
      <c r="W207" s="255">
        <f t="shared" si="60"/>
        <v>560.89098052713848</v>
      </c>
    </row>
    <row r="208" spans="1:23" ht="15" customHeight="1">
      <c r="A208" s="115" t="s">
        <v>1727</v>
      </c>
      <c r="B208" s="115" t="str">
        <f t="shared" si="57"/>
        <v>C29747</v>
      </c>
      <c r="C208" s="799" t="str">
        <f t="shared" si="58"/>
        <v>2024-04-01</v>
      </c>
      <c r="D208" s="793">
        <v>45383</v>
      </c>
      <c r="E208" s="113" t="s">
        <v>1728</v>
      </c>
      <c r="F208" s="113" t="s">
        <v>1485</v>
      </c>
      <c r="G208" s="367" t="s">
        <v>1729</v>
      </c>
      <c r="H208" s="789">
        <v>45372</v>
      </c>
      <c r="I208" s="115" t="s">
        <v>1505</v>
      </c>
      <c r="J208" s="115"/>
      <c r="K208" s="201" t="s">
        <v>1730</v>
      </c>
      <c r="L208" s="169"/>
      <c r="M208" s="113"/>
      <c r="N208" s="521" t="s">
        <v>1749</v>
      </c>
      <c r="O208" s="531" t="s">
        <v>1778</v>
      </c>
      <c r="P208" s="202">
        <v>2</v>
      </c>
      <c r="Q208" s="8" t="s">
        <v>1697</v>
      </c>
      <c r="R208" s="519">
        <v>141</v>
      </c>
      <c r="S208" s="255">
        <f t="shared" si="55"/>
        <v>282</v>
      </c>
      <c r="T208" s="175"/>
      <c r="U208" s="260">
        <f t="shared" si="56"/>
        <v>26.326036079245686</v>
      </c>
      <c r="V208" s="255">
        <f t="shared" si="59"/>
        <v>308.32603607924568</v>
      </c>
      <c r="W208" s="255">
        <f t="shared" si="60"/>
        <v>154.16301803962284</v>
      </c>
    </row>
    <row r="209" spans="1:23" ht="15" customHeight="1">
      <c r="A209" s="115" t="s">
        <v>1727</v>
      </c>
      <c r="B209" s="115" t="str">
        <f t="shared" si="57"/>
        <v>C29747</v>
      </c>
      <c r="C209" s="799" t="str">
        <f t="shared" si="58"/>
        <v>2024-04-01</v>
      </c>
      <c r="D209" s="793">
        <v>45383</v>
      </c>
      <c r="E209" s="113" t="s">
        <v>1728</v>
      </c>
      <c r="F209" s="113" t="s">
        <v>1485</v>
      </c>
      <c r="G209" s="367" t="s">
        <v>1729</v>
      </c>
      <c r="H209" s="789">
        <v>45372</v>
      </c>
      <c r="I209" s="115" t="s">
        <v>1505</v>
      </c>
      <c r="J209" s="115"/>
      <c r="K209" s="201" t="s">
        <v>1730</v>
      </c>
      <c r="L209" s="169"/>
      <c r="M209" s="113"/>
      <c r="N209" s="521" t="s">
        <v>1750</v>
      </c>
      <c r="O209" s="530" t="s">
        <v>1779</v>
      </c>
      <c r="P209" s="202">
        <v>1</v>
      </c>
      <c r="Q209" s="8" t="s">
        <v>1697</v>
      </c>
      <c r="R209" s="519">
        <v>219</v>
      </c>
      <c r="S209" s="255">
        <f t="shared" si="55"/>
        <v>219</v>
      </c>
      <c r="T209" s="175"/>
      <c r="U209" s="260">
        <f t="shared" si="56"/>
        <v>20.444687593456756</v>
      </c>
      <c r="V209" s="255">
        <f t="shared" si="59"/>
        <v>239.44468759345676</v>
      </c>
      <c r="W209" s="255">
        <f t="shared" si="60"/>
        <v>239.44468759345676</v>
      </c>
    </row>
    <row r="210" spans="1:23" ht="15" customHeight="1">
      <c r="A210" s="115" t="s">
        <v>1727</v>
      </c>
      <c r="B210" s="115" t="str">
        <f t="shared" si="57"/>
        <v>C29747</v>
      </c>
      <c r="C210" s="799" t="str">
        <f t="shared" si="58"/>
        <v>2024-04-01</v>
      </c>
      <c r="D210" s="793">
        <v>45383</v>
      </c>
      <c r="E210" s="113" t="s">
        <v>1728</v>
      </c>
      <c r="F210" s="113" t="s">
        <v>1485</v>
      </c>
      <c r="G210" s="367" t="s">
        <v>1729</v>
      </c>
      <c r="H210" s="789">
        <v>45372</v>
      </c>
      <c r="I210" s="115" t="s">
        <v>1505</v>
      </c>
      <c r="J210" s="115"/>
      <c r="K210" s="201" t="s">
        <v>1730</v>
      </c>
      <c r="L210" s="169"/>
      <c r="M210" s="113"/>
      <c r="N210" s="521" t="s">
        <v>1751</v>
      </c>
      <c r="O210" s="531" t="s">
        <v>1780</v>
      </c>
      <c r="P210" s="202">
        <v>40</v>
      </c>
      <c r="Q210" s="8" t="s">
        <v>1697</v>
      </c>
      <c r="R210" s="519">
        <v>29.5</v>
      </c>
      <c r="S210" s="255">
        <f t="shared" si="55"/>
        <v>1180</v>
      </c>
      <c r="T210" s="175"/>
      <c r="U210" s="260">
        <f t="shared" si="56"/>
        <v>110.15859068620534</v>
      </c>
      <c r="V210" s="255">
        <f t="shared" si="59"/>
        <v>1290.1585906862053</v>
      </c>
      <c r="W210" s="255">
        <f t="shared" si="60"/>
        <v>32.253964767155132</v>
      </c>
    </row>
    <row r="211" spans="1:23" ht="15" customHeight="1">
      <c r="A211" s="115" t="s">
        <v>1727</v>
      </c>
      <c r="B211" s="115" t="str">
        <f t="shared" si="57"/>
        <v>C29747</v>
      </c>
      <c r="C211" s="799" t="str">
        <f t="shared" si="58"/>
        <v>2024-04-01</v>
      </c>
      <c r="D211" s="793">
        <v>45383</v>
      </c>
      <c r="E211" s="113" t="s">
        <v>1728</v>
      </c>
      <c r="F211" s="113" t="s">
        <v>1485</v>
      </c>
      <c r="G211" s="367" t="s">
        <v>1729</v>
      </c>
      <c r="H211" s="789">
        <v>45372</v>
      </c>
      <c r="I211" s="115" t="s">
        <v>1505</v>
      </c>
      <c r="J211" s="115"/>
      <c r="K211" s="201" t="s">
        <v>1730</v>
      </c>
      <c r="L211" s="169"/>
      <c r="M211" s="113"/>
      <c r="N211" s="521" t="s">
        <v>1752</v>
      </c>
      <c r="O211" s="530" t="s">
        <v>1781</v>
      </c>
      <c r="P211" s="202">
        <v>20</v>
      </c>
      <c r="Q211" s="8" t="s">
        <v>1697</v>
      </c>
      <c r="R211" s="519">
        <v>30.5</v>
      </c>
      <c r="S211" s="255">
        <f t="shared" si="55"/>
        <v>610</v>
      </c>
      <c r="T211" s="175"/>
      <c r="U211" s="260">
        <f t="shared" si="56"/>
        <v>56.946390100495989</v>
      </c>
      <c r="V211" s="255">
        <f t="shared" si="59"/>
        <v>666.94639010049605</v>
      </c>
      <c r="W211" s="255">
        <f t="shared" si="60"/>
        <v>33.347319505024799</v>
      </c>
    </row>
    <row r="212" spans="1:23" ht="15" customHeight="1">
      <c r="A212" s="115" t="s">
        <v>1727</v>
      </c>
      <c r="B212" s="115" t="str">
        <f t="shared" si="57"/>
        <v>C29747</v>
      </c>
      <c r="C212" s="799" t="str">
        <f t="shared" si="58"/>
        <v>2024-04-01</v>
      </c>
      <c r="D212" s="793">
        <v>45383</v>
      </c>
      <c r="E212" s="113" t="s">
        <v>1728</v>
      </c>
      <c r="F212" s="113" t="s">
        <v>1485</v>
      </c>
      <c r="G212" s="367" t="s">
        <v>1729</v>
      </c>
      <c r="H212" s="789">
        <v>45372</v>
      </c>
      <c r="I212" s="115" t="s">
        <v>1505</v>
      </c>
      <c r="J212" s="115"/>
      <c r="K212" s="201" t="s">
        <v>1730</v>
      </c>
      <c r="L212" s="169"/>
      <c r="M212" s="113"/>
      <c r="N212" s="521" t="s">
        <v>1753</v>
      </c>
      <c r="O212" s="531" t="s">
        <v>1782</v>
      </c>
      <c r="P212" s="202">
        <v>10</v>
      </c>
      <c r="Q212" s="8" t="s">
        <v>1697</v>
      </c>
      <c r="R212" s="519">
        <v>31.5</v>
      </c>
      <c r="S212" s="255">
        <f t="shared" si="55"/>
        <v>315</v>
      </c>
      <c r="T212" s="175"/>
      <c r="U212" s="260">
        <f t="shared" si="56"/>
        <v>29.40674242894465</v>
      </c>
      <c r="V212" s="255">
        <f t="shared" si="59"/>
        <v>344.40674242894465</v>
      </c>
      <c r="W212" s="255">
        <f t="shared" si="60"/>
        <v>34.440674242894467</v>
      </c>
    </row>
    <row r="213" spans="1:23" ht="15" customHeight="1">
      <c r="A213" s="115" t="s">
        <v>1727</v>
      </c>
      <c r="B213" s="115" t="str">
        <f t="shared" si="57"/>
        <v>C29747</v>
      </c>
      <c r="C213" s="799" t="str">
        <f t="shared" si="58"/>
        <v>2024-04-01</v>
      </c>
      <c r="D213" s="793">
        <v>45383</v>
      </c>
      <c r="E213" s="113" t="s">
        <v>1728</v>
      </c>
      <c r="F213" s="113" t="s">
        <v>1485</v>
      </c>
      <c r="G213" s="367" t="s">
        <v>1729</v>
      </c>
      <c r="H213" s="789">
        <v>45372</v>
      </c>
      <c r="I213" s="115" t="s">
        <v>1505</v>
      </c>
      <c r="J213" s="115"/>
      <c r="K213" s="201" t="s">
        <v>1730</v>
      </c>
      <c r="L213" s="169"/>
      <c r="M213" s="113"/>
      <c r="N213" s="521" t="s">
        <v>1753</v>
      </c>
      <c r="O213" s="530" t="s">
        <v>1783</v>
      </c>
      <c r="P213" s="202">
        <v>4</v>
      </c>
      <c r="Q213" s="8" t="s">
        <v>1697</v>
      </c>
      <c r="R213" s="519">
        <v>31.5</v>
      </c>
      <c r="S213" s="255">
        <f t="shared" si="55"/>
        <v>126</v>
      </c>
      <c r="T213" s="175"/>
      <c r="U213" s="260">
        <f t="shared" si="56"/>
        <v>11.762696971577858</v>
      </c>
      <c r="V213" s="255">
        <f t="shared" si="59"/>
        <v>137.76269697157787</v>
      </c>
      <c r="W213" s="255">
        <f t="shared" si="60"/>
        <v>34.440674242894467</v>
      </c>
    </row>
    <row r="214" spans="1:23" ht="15" customHeight="1">
      <c r="A214" s="115" t="s">
        <v>1727</v>
      </c>
      <c r="B214" s="115" t="str">
        <f t="shared" si="57"/>
        <v>C29747</v>
      </c>
      <c r="C214" s="799" t="str">
        <f t="shared" si="58"/>
        <v>2024-04-01</v>
      </c>
      <c r="D214" s="793">
        <v>45383</v>
      </c>
      <c r="E214" s="113" t="s">
        <v>1728</v>
      </c>
      <c r="F214" s="113" t="s">
        <v>1485</v>
      </c>
      <c r="G214" s="367" t="s">
        <v>1729</v>
      </c>
      <c r="H214" s="789">
        <v>45372</v>
      </c>
      <c r="I214" s="115" t="s">
        <v>1505</v>
      </c>
      <c r="J214" s="115"/>
      <c r="K214" s="201" t="s">
        <v>1730</v>
      </c>
      <c r="L214" s="169"/>
      <c r="M214" s="113"/>
      <c r="N214" s="520" t="s">
        <v>1754</v>
      </c>
      <c r="O214" s="531" t="s">
        <v>1784</v>
      </c>
      <c r="P214" s="522">
        <v>100</v>
      </c>
      <c r="Q214" s="8" t="s">
        <v>1697</v>
      </c>
      <c r="R214" s="519">
        <v>5.5</v>
      </c>
      <c r="S214" s="255">
        <f t="shared" si="55"/>
        <v>550</v>
      </c>
      <c r="T214" s="175"/>
      <c r="U214" s="260">
        <f t="shared" si="56"/>
        <v>51.345105828316044</v>
      </c>
      <c r="V214" s="255">
        <f t="shared" si="59"/>
        <v>601.34510582831604</v>
      </c>
      <c r="W214" s="255">
        <f t="shared" si="60"/>
        <v>6.0134510582831604</v>
      </c>
    </row>
    <row r="215" spans="1:23" ht="15" customHeight="1">
      <c r="A215" s="115" t="s">
        <v>1727</v>
      </c>
      <c r="B215" s="115" t="str">
        <f t="shared" si="57"/>
        <v>C29747</v>
      </c>
      <c r="C215" s="799" t="str">
        <f t="shared" si="58"/>
        <v>2024-04-01</v>
      </c>
      <c r="D215" s="793">
        <v>45383</v>
      </c>
      <c r="E215" s="113" t="s">
        <v>1728</v>
      </c>
      <c r="F215" s="113" t="s">
        <v>1485</v>
      </c>
      <c r="G215" s="367" t="s">
        <v>1729</v>
      </c>
      <c r="H215" s="789">
        <v>45372</v>
      </c>
      <c r="I215" s="115" t="s">
        <v>1505</v>
      </c>
      <c r="J215" s="115"/>
      <c r="K215" s="201" t="s">
        <v>1730</v>
      </c>
      <c r="L215" s="169"/>
      <c r="M215" s="113"/>
      <c r="N215" s="520" t="s">
        <v>1756</v>
      </c>
      <c r="O215" s="530" t="s">
        <v>1785</v>
      </c>
      <c r="P215" s="202">
        <v>25</v>
      </c>
      <c r="Q215" s="8" t="s">
        <v>1697</v>
      </c>
      <c r="R215" s="519">
        <v>5.5</v>
      </c>
      <c r="S215" s="255">
        <f t="shared" si="55"/>
        <v>137.5</v>
      </c>
      <c r="T215" s="175"/>
      <c r="U215" s="260">
        <f t="shared" si="56"/>
        <v>12.836276457079011</v>
      </c>
      <c r="V215" s="255">
        <f t="shared" si="59"/>
        <v>150.33627645707901</v>
      </c>
      <c r="W215" s="255">
        <f t="shared" si="60"/>
        <v>6.0134510582831604</v>
      </c>
    </row>
    <row r="216" spans="1:23" ht="15" customHeight="1">
      <c r="A216" s="115" t="s">
        <v>1727</v>
      </c>
      <c r="B216" s="115" t="str">
        <f t="shared" si="57"/>
        <v>C29747</v>
      </c>
      <c r="C216" s="799" t="str">
        <f t="shared" si="58"/>
        <v>2024-04-01</v>
      </c>
      <c r="D216" s="793">
        <v>45383</v>
      </c>
      <c r="E216" s="113" t="s">
        <v>1728</v>
      </c>
      <c r="F216" s="113" t="s">
        <v>1485</v>
      </c>
      <c r="G216" s="367" t="s">
        <v>1729</v>
      </c>
      <c r="H216" s="789">
        <v>45372</v>
      </c>
      <c r="I216" s="115" t="s">
        <v>1505</v>
      </c>
      <c r="J216" s="115"/>
      <c r="K216" s="201" t="s">
        <v>1730</v>
      </c>
      <c r="L216" s="169"/>
      <c r="M216" s="113"/>
      <c r="N216" s="520" t="s">
        <v>1755</v>
      </c>
      <c r="O216" s="531" t="s">
        <v>1786</v>
      </c>
      <c r="P216" s="202">
        <v>20</v>
      </c>
      <c r="Q216" s="8" t="s">
        <v>1697</v>
      </c>
      <c r="R216" s="519">
        <v>4.75</v>
      </c>
      <c r="S216" s="255">
        <f t="shared" si="55"/>
        <v>95</v>
      </c>
      <c r="T216" s="175"/>
      <c r="U216" s="260">
        <f t="shared" si="56"/>
        <v>8.8687000976182269</v>
      </c>
      <c r="V216" s="255">
        <f t="shared" si="59"/>
        <v>103.86870009761823</v>
      </c>
      <c r="W216" s="255">
        <f t="shared" si="60"/>
        <v>5.1934350048809117</v>
      </c>
    </row>
    <row r="217" spans="1:23" ht="15" customHeight="1">
      <c r="A217" s="115" t="s">
        <v>1727</v>
      </c>
      <c r="B217" s="115" t="str">
        <f t="shared" si="57"/>
        <v>C29747</v>
      </c>
      <c r="C217" s="799" t="str">
        <f t="shared" si="58"/>
        <v>2024-04-01</v>
      </c>
      <c r="D217" s="793">
        <v>45383</v>
      </c>
      <c r="E217" s="113" t="s">
        <v>1728</v>
      </c>
      <c r="F217" s="113" t="s">
        <v>1485</v>
      </c>
      <c r="G217" s="367" t="s">
        <v>1729</v>
      </c>
      <c r="H217" s="789">
        <v>45372</v>
      </c>
      <c r="I217" s="115" t="s">
        <v>1505</v>
      </c>
      <c r="J217" s="115"/>
      <c r="K217" s="201" t="s">
        <v>1730</v>
      </c>
      <c r="L217" s="169"/>
      <c r="M217" s="113"/>
      <c r="N217" s="520" t="s">
        <v>1757</v>
      </c>
      <c r="O217" s="530" t="s">
        <v>1787</v>
      </c>
      <c r="P217" s="202">
        <v>40</v>
      </c>
      <c r="Q217" s="8" t="s">
        <v>1697</v>
      </c>
      <c r="R217" s="519">
        <v>4.75</v>
      </c>
      <c r="S217" s="255">
        <f t="shared" si="55"/>
        <v>190</v>
      </c>
      <c r="T217" s="175"/>
      <c r="U217" s="260">
        <f t="shared" si="56"/>
        <v>17.737400195236454</v>
      </c>
      <c r="V217" s="255">
        <f t="shared" si="59"/>
        <v>207.73740019523646</v>
      </c>
      <c r="W217" s="255">
        <f t="shared" si="60"/>
        <v>5.1934350048809117</v>
      </c>
    </row>
    <row r="218" spans="1:23" ht="15" customHeight="1">
      <c r="A218" s="115" t="s">
        <v>1727</v>
      </c>
      <c r="B218" s="115" t="str">
        <f t="shared" si="57"/>
        <v>C29747</v>
      </c>
      <c r="C218" s="799" t="str">
        <f t="shared" si="58"/>
        <v>2024-04-01</v>
      </c>
      <c r="D218" s="793">
        <v>45383</v>
      </c>
      <c r="E218" s="113" t="s">
        <v>1728</v>
      </c>
      <c r="F218" s="113" t="s">
        <v>1485</v>
      </c>
      <c r="G218" s="367" t="s">
        <v>1729</v>
      </c>
      <c r="H218" s="789">
        <v>45372</v>
      </c>
      <c r="I218" s="115" t="s">
        <v>1505</v>
      </c>
      <c r="J218" s="115"/>
      <c r="K218" s="201" t="s">
        <v>1730</v>
      </c>
      <c r="L218" s="169"/>
      <c r="M218" s="113"/>
      <c r="N218" s="520" t="s">
        <v>1759</v>
      </c>
      <c r="O218" s="531" t="s">
        <v>1788</v>
      </c>
      <c r="P218" s="202">
        <v>20</v>
      </c>
      <c r="Q218" s="8" t="s">
        <v>1697</v>
      </c>
      <c r="R218" s="519">
        <v>6.5</v>
      </c>
      <c r="S218" s="255">
        <f t="shared" si="55"/>
        <v>130</v>
      </c>
      <c r="T218" s="175"/>
      <c r="U218" s="260">
        <f t="shared" si="56"/>
        <v>12.13611592305652</v>
      </c>
      <c r="V218" s="255">
        <f t="shared" si="59"/>
        <v>142.13611592305651</v>
      </c>
      <c r="W218" s="255">
        <f t="shared" si="60"/>
        <v>7.106805796152825</v>
      </c>
    </row>
    <row r="219" spans="1:23" ht="15" customHeight="1">
      <c r="A219" s="115" t="s">
        <v>1727</v>
      </c>
      <c r="B219" s="115" t="str">
        <f t="shared" si="57"/>
        <v>C29747</v>
      </c>
      <c r="C219" s="799" t="str">
        <f t="shared" si="58"/>
        <v>2024-04-01</v>
      </c>
      <c r="D219" s="793">
        <v>45383</v>
      </c>
      <c r="E219" s="113" t="s">
        <v>1728</v>
      </c>
      <c r="F219" s="113" t="s">
        <v>1485</v>
      </c>
      <c r="G219" s="367" t="s">
        <v>1729</v>
      </c>
      <c r="H219" s="789">
        <v>45372</v>
      </c>
      <c r="I219" s="115" t="s">
        <v>1505</v>
      </c>
      <c r="J219" s="115"/>
      <c r="K219" s="201" t="s">
        <v>1730</v>
      </c>
      <c r="L219" s="169"/>
      <c r="M219" s="113"/>
      <c r="N219" s="520" t="s">
        <v>1758</v>
      </c>
      <c r="O219" s="530" t="s">
        <v>1789</v>
      </c>
      <c r="P219" s="202">
        <v>25</v>
      </c>
      <c r="Q219" s="8" t="s">
        <v>1697</v>
      </c>
      <c r="R219" s="519">
        <v>36</v>
      </c>
      <c r="S219" s="255">
        <f t="shared" si="55"/>
        <v>900</v>
      </c>
      <c r="T219" s="175"/>
      <c r="U219" s="260">
        <f t="shared" si="56"/>
        <v>84.019264082698996</v>
      </c>
      <c r="V219" s="255">
        <f t="shared" si="59"/>
        <v>984.01926408269901</v>
      </c>
      <c r="W219" s="255">
        <f t="shared" si="60"/>
        <v>39.360770563307959</v>
      </c>
    </row>
    <row r="220" spans="1:23" ht="15" customHeight="1" thickBot="1">
      <c r="A220" s="110" t="s">
        <v>1727</v>
      </c>
      <c r="B220" s="110" t="str">
        <f t="shared" si="57"/>
        <v>C29747</v>
      </c>
      <c r="C220" s="800" t="str">
        <f t="shared" si="58"/>
        <v>2024-04-01</v>
      </c>
      <c r="D220" s="794">
        <v>45383</v>
      </c>
      <c r="E220" s="112" t="s">
        <v>1728</v>
      </c>
      <c r="F220" s="112" t="s">
        <v>1485</v>
      </c>
      <c r="G220" s="214" t="s">
        <v>1729</v>
      </c>
      <c r="H220" s="790">
        <v>45372</v>
      </c>
      <c r="I220" s="110" t="s">
        <v>1505</v>
      </c>
      <c r="J220" s="110"/>
      <c r="K220" s="523" t="s">
        <v>1730</v>
      </c>
      <c r="L220" s="176"/>
      <c r="M220" s="112"/>
      <c r="N220" s="524" t="s">
        <v>1758</v>
      </c>
      <c r="O220" s="532" t="s">
        <v>1790</v>
      </c>
      <c r="P220" s="525">
        <v>10</v>
      </c>
      <c r="Q220" s="92" t="s">
        <v>1697</v>
      </c>
      <c r="R220" s="526">
        <v>36</v>
      </c>
      <c r="S220" s="256">
        <f t="shared" si="55"/>
        <v>360</v>
      </c>
      <c r="T220" s="177"/>
      <c r="U220" s="261">
        <f t="shared" si="56"/>
        <v>33.607705633079597</v>
      </c>
      <c r="V220" s="256">
        <f t="shared" si="59"/>
        <v>393.6077056330796</v>
      </c>
      <c r="W220" s="256">
        <f t="shared" si="60"/>
        <v>39.360770563307959</v>
      </c>
    </row>
    <row r="221" spans="1:23" ht="15" customHeight="1">
      <c r="A221" s="109" t="s">
        <v>1791</v>
      </c>
      <c r="B221" s="109" t="str">
        <f t="shared" si="57"/>
        <v>C30390</v>
      </c>
      <c r="C221" s="798" t="str">
        <f t="shared" si="58"/>
        <v>2024-04-02</v>
      </c>
      <c r="D221" s="817">
        <v>45384</v>
      </c>
      <c r="E221" s="111" t="s">
        <v>1699</v>
      </c>
      <c r="F221" s="111" t="s">
        <v>1485</v>
      </c>
      <c r="G221" s="541" t="s">
        <v>1792</v>
      </c>
      <c r="H221" s="788">
        <v>45372</v>
      </c>
      <c r="I221" s="109" t="s">
        <v>1505</v>
      </c>
      <c r="J221" s="109"/>
      <c r="K221" s="539" t="s">
        <v>1807</v>
      </c>
      <c r="L221" s="168"/>
      <c r="M221" s="111"/>
      <c r="N221" s="540" t="s">
        <v>2023</v>
      </c>
      <c r="O221" s="11" t="s">
        <v>2024</v>
      </c>
      <c r="P221" s="541">
        <v>216</v>
      </c>
      <c r="Q221" s="11" t="s">
        <v>1697</v>
      </c>
      <c r="R221" s="542">
        <v>30.1</v>
      </c>
      <c r="S221" s="257">
        <f t="shared" si="55"/>
        <v>6501.6</v>
      </c>
      <c r="T221" s="437">
        <v>5400</v>
      </c>
      <c r="U221" s="259">
        <f>S221*$T$221/SUM($S$221:$S$223)</f>
        <v>2126.5590928914089</v>
      </c>
      <c r="V221" s="257">
        <f t="shared" si="59"/>
        <v>8628.1590928914084</v>
      </c>
      <c r="W221" s="257">
        <f t="shared" si="60"/>
        <v>39.945180985608374</v>
      </c>
    </row>
    <row r="222" spans="1:23" ht="15" customHeight="1">
      <c r="A222" s="115" t="s">
        <v>1791</v>
      </c>
      <c r="B222" s="115" t="str">
        <f t="shared" si="57"/>
        <v>C30390</v>
      </c>
      <c r="C222" s="799" t="str">
        <f t="shared" si="58"/>
        <v>2024-04-02</v>
      </c>
      <c r="D222" s="793">
        <v>45384</v>
      </c>
      <c r="E222" s="113" t="s">
        <v>1699</v>
      </c>
      <c r="F222" s="113" t="s">
        <v>1485</v>
      </c>
      <c r="G222" s="535" t="s">
        <v>1793</v>
      </c>
      <c r="H222" s="789">
        <v>45372</v>
      </c>
      <c r="I222" s="115" t="s">
        <v>1505</v>
      </c>
      <c r="J222" s="115"/>
      <c r="K222" s="124" t="s">
        <v>1807</v>
      </c>
      <c r="L222" s="169"/>
      <c r="M222" s="113"/>
      <c r="N222" s="521" t="s">
        <v>2291</v>
      </c>
      <c r="O222" s="8" t="s">
        <v>2047</v>
      </c>
      <c r="P222" s="657">
        <v>144</v>
      </c>
      <c r="Q222" s="8" t="s">
        <v>1697</v>
      </c>
      <c r="R222" s="536">
        <v>43</v>
      </c>
      <c r="S222" s="255">
        <f t="shared" si="55"/>
        <v>6192</v>
      </c>
      <c r="T222" s="175"/>
      <c r="U222" s="260">
        <f t="shared" ref="U222:U223" si="61">S222*$T$221/SUM($S$221:$S$223)</f>
        <v>2025.2943741822942</v>
      </c>
      <c r="V222" s="255">
        <f t="shared" si="59"/>
        <v>8217.2943741822946</v>
      </c>
      <c r="W222" s="255">
        <f t="shared" si="60"/>
        <v>57.064544265154822</v>
      </c>
    </row>
    <row r="223" spans="1:23" ht="15" customHeight="1">
      <c r="A223" s="115" t="s">
        <v>1791</v>
      </c>
      <c r="B223" s="115" t="str">
        <f t="shared" si="57"/>
        <v>C30390</v>
      </c>
      <c r="C223" s="799" t="str">
        <f t="shared" si="58"/>
        <v>2024-04-02</v>
      </c>
      <c r="D223" s="793">
        <v>45384</v>
      </c>
      <c r="E223" s="113" t="s">
        <v>1699</v>
      </c>
      <c r="F223" s="113" t="s">
        <v>1485</v>
      </c>
      <c r="G223" s="535" t="s">
        <v>1794</v>
      </c>
      <c r="H223" s="789">
        <v>45372</v>
      </c>
      <c r="I223" s="115" t="s">
        <v>1505</v>
      </c>
      <c r="J223" s="115"/>
      <c r="K223" s="124" t="s">
        <v>1807</v>
      </c>
      <c r="L223" s="169"/>
      <c r="M223" s="113"/>
      <c r="N223" s="622" t="s">
        <v>1817</v>
      </c>
      <c r="O223" s="8" t="s">
        <v>2027</v>
      </c>
      <c r="P223" s="657">
        <v>72</v>
      </c>
      <c r="Q223" s="8" t="s">
        <v>1697</v>
      </c>
      <c r="R223" s="536">
        <v>53</v>
      </c>
      <c r="S223" s="255">
        <f t="shared" si="55"/>
        <v>3816</v>
      </c>
      <c r="T223" s="175"/>
      <c r="U223" s="260">
        <f t="shared" si="61"/>
        <v>1248.1465329262976</v>
      </c>
      <c r="V223" s="255">
        <f t="shared" si="59"/>
        <v>5064.1465329262974</v>
      </c>
      <c r="W223" s="255">
        <f t="shared" si="60"/>
        <v>70.335368512865244</v>
      </c>
    </row>
    <row r="224" spans="1:23" ht="15" customHeight="1">
      <c r="A224" s="115" t="s">
        <v>1791</v>
      </c>
      <c r="B224" s="115" t="str">
        <f t="shared" si="57"/>
        <v>C30390</v>
      </c>
      <c r="C224" s="799" t="str">
        <f t="shared" si="58"/>
        <v>2024-04-02</v>
      </c>
      <c r="D224" s="793">
        <v>45384</v>
      </c>
      <c r="E224" s="113" t="s">
        <v>1699</v>
      </c>
      <c r="F224" s="113" t="s">
        <v>1485</v>
      </c>
      <c r="G224" s="535" t="s">
        <v>1795</v>
      </c>
      <c r="H224" s="789">
        <v>45373</v>
      </c>
      <c r="I224" s="115" t="s">
        <v>1505</v>
      </c>
      <c r="J224" s="115"/>
      <c r="K224" s="533" t="s">
        <v>1808</v>
      </c>
      <c r="L224" s="169"/>
      <c r="M224" s="113"/>
      <c r="N224" s="521" t="s">
        <v>1806</v>
      </c>
      <c r="O224" s="8" t="s">
        <v>2026</v>
      </c>
      <c r="P224" s="535">
        <v>132</v>
      </c>
      <c r="Q224" s="8" t="s">
        <v>1697</v>
      </c>
      <c r="R224" s="536">
        <v>18.2</v>
      </c>
      <c r="S224" s="255">
        <f t="shared" si="55"/>
        <v>2402.4</v>
      </c>
      <c r="T224" s="175">
        <v>5400</v>
      </c>
      <c r="U224" s="260">
        <f>S224*$T$224/SUM($S$224:$S$228)</f>
        <v>786.46879092099516</v>
      </c>
      <c r="V224" s="255">
        <f t="shared" si="59"/>
        <v>3188.8687909209953</v>
      </c>
      <c r="W224" s="255">
        <f t="shared" si="60"/>
        <v>24.158096900916632</v>
      </c>
    </row>
    <row r="225" spans="1:23" ht="15" customHeight="1">
      <c r="A225" s="115" t="s">
        <v>1791</v>
      </c>
      <c r="B225" s="115" t="str">
        <f t="shared" si="57"/>
        <v>C30390</v>
      </c>
      <c r="C225" s="799" t="str">
        <f t="shared" si="58"/>
        <v>2024-04-02</v>
      </c>
      <c r="D225" s="793">
        <v>45384</v>
      </c>
      <c r="E225" s="113" t="s">
        <v>1699</v>
      </c>
      <c r="F225" s="113" t="s">
        <v>1485</v>
      </c>
      <c r="G225" s="535" t="s">
        <v>1796</v>
      </c>
      <c r="H225" s="789">
        <v>45373</v>
      </c>
      <c r="I225" s="115" t="s">
        <v>1505</v>
      </c>
      <c r="J225" s="115"/>
      <c r="K225" s="533" t="s">
        <v>1808</v>
      </c>
      <c r="L225" s="169"/>
      <c r="M225" s="113"/>
      <c r="N225" s="521" t="s">
        <v>1806</v>
      </c>
      <c r="O225" s="8" t="s">
        <v>2026</v>
      </c>
      <c r="P225" s="537">
        <v>132</v>
      </c>
      <c r="Q225" s="8" t="s">
        <v>1697</v>
      </c>
      <c r="R225" s="538">
        <v>18.2</v>
      </c>
      <c r="S225" s="255">
        <f t="shared" si="55"/>
        <v>2402.4</v>
      </c>
      <c r="T225" s="175"/>
      <c r="U225" s="260">
        <f t="shared" ref="U225:U228" si="62">S225*$T$224/SUM($S$224:$S$228)</f>
        <v>786.46879092099516</v>
      </c>
      <c r="V225" s="255">
        <f t="shared" si="59"/>
        <v>3188.8687909209953</v>
      </c>
      <c r="W225" s="255">
        <f t="shared" si="60"/>
        <v>24.158096900916632</v>
      </c>
    </row>
    <row r="226" spans="1:23" ht="15" customHeight="1">
      <c r="A226" s="115" t="s">
        <v>1791</v>
      </c>
      <c r="B226" s="115" t="str">
        <f t="shared" si="57"/>
        <v>C30390</v>
      </c>
      <c r="C226" s="799" t="str">
        <f t="shared" si="58"/>
        <v>2024-04-02</v>
      </c>
      <c r="D226" s="793">
        <v>45384</v>
      </c>
      <c r="E226" s="113" t="s">
        <v>1699</v>
      </c>
      <c r="F226" s="113" t="s">
        <v>1485</v>
      </c>
      <c r="G226" s="535" t="s">
        <v>1797</v>
      </c>
      <c r="H226" s="789">
        <v>45373</v>
      </c>
      <c r="I226" s="115" t="s">
        <v>1505</v>
      </c>
      <c r="J226" s="115"/>
      <c r="K226" s="533" t="s">
        <v>1808</v>
      </c>
      <c r="L226" s="169"/>
      <c r="M226" s="113"/>
      <c r="N226" s="521" t="s">
        <v>1806</v>
      </c>
      <c r="O226" s="8" t="s">
        <v>2026</v>
      </c>
      <c r="P226" s="537">
        <v>132</v>
      </c>
      <c r="Q226" s="8" t="s">
        <v>1697</v>
      </c>
      <c r="R226" s="538">
        <v>18.2</v>
      </c>
      <c r="S226" s="255">
        <f t="shared" si="55"/>
        <v>2402.4</v>
      </c>
      <c r="T226" s="175"/>
      <c r="U226" s="260">
        <f t="shared" si="62"/>
        <v>786.46879092099516</v>
      </c>
      <c r="V226" s="255">
        <f t="shared" si="59"/>
        <v>3188.8687909209953</v>
      </c>
      <c r="W226" s="255">
        <f t="shared" si="60"/>
        <v>24.158096900916632</v>
      </c>
    </row>
    <row r="227" spans="1:23" ht="15" customHeight="1">
      <c r="A227" s="115" t="s">
        <v>1791</v>
      </c>
      <c r="B227" s="115" t="str">
        <f t="shared" si="57"/>
        <v>C30390</v>
      </c>
      <c r="C227" s="799" t="str">
        <f t="shared" si="58"/>
        <v>2024-04-02</v>
      </c>
      <c r="D227" s="793">
        <v>45384</v>
      </c>
      <c r="E227" s="113" t="s">
        <v>1699</v>
      </c>
      <c r="F227" s="113" t="s">
        <v>1485</v>
      </c>
      <c r="G227" s="535" t="s">
        <v>1795</v>
      </c>
      <c r="H227" s="789">
        <v>45373</v>
      </c>
      <c r="I227" s="115" t="s">
        <v>1505</v>
      </c>
      <c r="J227" s="115"/>
      <c r="K227" s="533" t="s">
        <v>1808</v>
      </c>
      <c r="L227" s="169"/>
      <c r="M227" s="113"/>
      <c r="N227" s="521" t="s">
        <v>1805</v>
      </c>
      <c r="O227" s="8" t="s">
        <v>2025</v>
      </c>
      <c r="P227" s="657">
        <v>36</v>
      </c>
      <c r="Q227" s="8" t="s">
        <v>1697</v>
      </c>
      <c r="R227" s="538">
        <v>43</v>
      </c>
      <c r="S227" s="255">
        <f t="shared" si="55"/>
        <v>1548</v>
      </c>
      <c r="T227" s="175"/>
      <c r="U227" s="260">
        <f t="shared" si="62"/>
        <v>506.76560453950236</v>
      </c>
      <c r="V227" s="255">
        <f t="shared" si="59"/>
        <v>2054.7656045395024</v>
      </c>
      <c r="W227" s="255">
        <f t="shared" si="60"/>
        <v>57.07682234831951</v>
      </c>
    </row>
    <row r="228" spans="1:23" ht="15" customHeight="1">
      <c r="A228" s="115" t="s">
        <v>1791</v>
      </c>
      <c r="B228" s="115" t="str">
        <f t="shared" si="57"/>
        <v>C30390</v>
      </c>
      <c r="C228" s="799" t="str">
        <f t="shared" si="58"/>
        <v>2024-04-02</v>
      </c>
      <c r="D228" s="793">
        <v>45384</v>
      </c>
      <c r="E228" s="113" t="s">
        <v>1699</v>
      </c>
      <c r="F228" s="113" t="s">
        <v>1485</v>
      </c>
      <c r="G228" s="535" t="s">
        <v>1798</v>
      </c>
      <c r="H228" s="789">
        <v>45373</v>
      </c>
      <c r="I228" s="115" t="s">
        <v>1505</v>
      </c>
      <c r="J228" s="115"/>
      <c r="K228" s="533" t="s">
        <v>1808</v>
      </c>
      <c r="L228" s="169"/>
      <c r="M228" s="113"/>
      <c r="N228" s="521" t="s">
        <v>2289</v>
      </c>
      <c r="O228" s="8" t="s">
        <v>2047</v>
      </c>
      <c r="P228" s="657">
        <v>180</v>
      </c>
      <c r="Q228" s="8" t="s">
        <v>1697</v>
      </c>
      <c r="R228" s="538">
        <v>43</v>
      </c>
      <c r="S228" s="255">
        <f t="shared" si="55"/>
        <v>7740</v>
      </c>
      <c r="T228" s="175"/>
      <c r="U228" s="260">
        <f t="shared" si="62"/>
        <v>2533.8280226975121</v>
      </c>
      <c r="V228" s="255">
        <f t="shared" si="59"/>
        <v>10273.828022697511</v>
      </c>
      <c r="W228" s="255">
        <f t="shared" si="60"/>
        <v>57.07682234831951</v>
      </c>
    </row>
    <row r="229" spans="1:23" ht="15" customHeight="1">
      <c r="A229" s="115" t="s">
        <v>1791</v>
      </c>
      <c r="B229" s="115" t="str">
        <f t="shared" si="57"/>
        <v>C30390</v>
      </c>
      <c r="C229" s="799" t="str">
        <f t="shared" si="58"/>
        <v>2024-04-02</v>
      </c>
      <c r="D229" s="793">
        <v>45384</v>
      </c>
      <c r="E229" s="113" t="s">
        <v>1699</v>
      </c>
      <c r="F229" s="113" t="s">
        <v>1485</v>
      </c>
      <c r="G229" s="535" t="s">
        <v>1799</v>
      </c>
      <c r="H229" s="789">
        <v>45371</v>
      </c>
      <c r="I229" s="115" t="s">
        <v>1505</v>
      </c>
      <c r="J229" s="115"/>
      <c r="K229" s="124" t="s">
        <v>1809</v>
      </c>
      <c r="L229" s="169"/>
      <c r="M229" s="113"/>
      <c r="N229" s="521" t="s">
        <v>1805</v>
      </c>
      <c r="O229" s="8" t="s">
        <v>2025</v>
      </c>
      <c r="P229" s="657">
        <v>126</v>
      </c>
      <c r="Q229" s="8" t="s">
        <v>1697</v>
      </c>
      <c r="R229" s="538">
        <v>43</v>
      </c>
      <c r="S229" s="255">
        <f t="shared" si="55"/>
        <v>5418</v>
      </c>
      <c r="T229" s="175">
        <v>5400</v>
      </c>
      <c r="U229" s="260">
        <f>S229*$T$229/SUM($S$229:$S$231)</f>
        <v>1681.912251655629</v>
      </c>
      <c r="V229" s="255">
        <f t="shared" si="59"/>
        <v>7099.912251655629</v>
      </c>
      <c r="W229" s="255">
        <f t="shared" si="60"/>
        <v>56.348509933774835</v>
      </c>
    </row>
    <row r="230" spans="1:23" ht="15" customHeight="1">
      <c r="A230" s="115" t="s">
        <v>1791</v>
      </c>
      <c r="B230" s="115" t="str">
        <f t="shared" si="57"/>
        <v>C30390</v>
      </c>
      <c r="C230" s="799" t="str">
        <f t="shared" si="58"/>
        <v>2024-04-02</v>
      </c>
      <c r="D230" s="793">
        <v>45384</v>
      </c>
      <c r="E230" s="113" t="s">
        <v>1699</v>
      </c>
      <c r="F230" s="113" t="s">
        <v>1485</v>
      </c>
      <c r="G230" s="535" t="s">
        <v>1799</v>
      </c>
      <c r="H230" s="789">
        <v>45371</v>
      </c>
      <c r="I230" s="115" t="s">
        <v>1505</v>
      </c>
      <c r="J230" s="115"/>
      <c r="K230" s="124" t="s">
        <v>1809</v>
      </c>
      <c r="L230" s="169"/>
      <c r="M230" s="113"/>
      <c r="N230" s="622" t="s">
        <v>1817</v>
      </c>
      <c r="O230" s="8" t="s">
        <v>2027</v>
      </c>
      <c r="P230" s="657">
        <v>90</v>
      </c>
      <c r="Q230" s="8" t="s">
        <v>1697</v>
      </c>
      <c r="R230" s="538">
        <v>53</v>
      </c>
      <c r="S230" s="255">
        <f t="shared" si="55"/>
        <v>4770</v>
      </c>
      <c r="T230" s="175"/>
      <c r="U230" s="260">
        <f t="shared" ref="U230:U231" si="63">S230*$T$229/SUM($S$229:$S$231)</f>
        <v>1480.753311258278</v>
      </c>
      <c r="V230" s="255">
        <f t="shared" si="59"/>
        <v>6250.7533112582778</v>
      </c>
      <c r="W230" s="255">
        <f t="shared" si="60"/>
        <v>69.452814569536415</v>
      </c>
    </row>
    <row r="231" spans="1:23" ht="15" customHeight="1">
      <c r="A231" s="115" t="s">
        <v>1791</v>
      </c>
      <c r="B231" s="115" t="str">
        <f t="shared" si="57"/>
        <v>C30390</v>
      </c>
      <c r="C231" s="799" t="str">
        <f t="shared" si="58"/>
        <v>2024-04-02</v>
      </c>
      <c r="D231" s="793">
        <v>45384</v>
      </c>
      <c r="E231" s="113" t="s">
        <v>1699</v>
      </c>
      <c r="F231" s="113" t="s">
        <v>1485</v>
      </c>
      <c r="G231" s="535" t="s">
        <v>1800</v>
      </c>
      <c r="H231" s="789">
        <v>45371</v>
      </c>
      <c r="I231" s="115" t="s">
        <v>1505</v>
      </c>
      <c r="J231" s="115"/>
      <c r="K231" s="124" t="s">
        <v>1809</v>
      </c>
      <c r="L231" s="169"/>
      <c r="M231" s="113"/>
      <c r="N231" s="521" t="s">
        <v>1806</v>
      </c>
      <c r="O231" s="8" t="s">
        <v>2026</v>
      </c>
      <c r="P231" s="537">
        <v>396</v>
      </c>
      <c r="Q231" s="8" t="s">
        <v>1697</v>
      </c>
      <c r="R231" s="538">
        <v>18.2</v>
      </c>
      <c r="S231" s="255">
        <f t="shared" si="55"/>
        <v>7207.2</v>
      </c>
      <c r="T231" s="175"/>
      <c r="U231" s="260">
        <f t="shared" si="63"/>
        <v>2237.3344370860927</v>
      </c>
      <c r="V231" s="255">
        <f t="shared" si="59"/>
        <v>9444.534437086093</v>
      </c>
      <c r="W231" s="255">
        <f t="shared" si="60"/>
        <v>23.849834437086095</v>
      </c>
    </row>
    <row r="232" spans="1:23" ht="15" customHeight="1">
      <c r="A232" s="115" t="s">
        <v>1791</v>
      </c>
      <c r="B232" s="115" t="str">
        <f t="shared" si="57"/>
        <v>C30390</v>
      </c>
      <c r="C232" s="799" t="str">
        <f t="shared" si="58"/>
        <v>2024-04-02</v>
      </c>
      <c r="D232" s="793">
        <v>45384</v>
      </c>
      <c r="E232" s="113" t="s">
        <v>1699</v>
      </c>
      <c r="F232" s="113" t="s">
        <v>1485</v>
      </c>
      <c r="G232" s="535" t="s">
        <v>1801</v>
      </c>
      <c r="H232" s="789">
        <v>45371</v>
      </c>
      <c r="I232" s="115" t="s">
        <v>1505</v>
      </c>
      <c r="J232" s="115"/>
      <c r="K232" s="124" t="s">
        <v>1810</v>
      </c>
      <c r="L232" s="169"/>
      <c r="M232" s="113"/>
      <c r="N232" s="521" t="s">
        <v>1804</v>
      </c>
      <c r="O232" s="91" t="s">
        <v>2024</v>
      </c>
      <c r="P232" s="537">
        <v>144</v>
      </c>
      <c r="Q232" s="8" t="s">
        <v>1697</v>
      </c>
      <c r="R232" s="538">
        <v>30.1</v>
      </c>
      <c r="S232" s="255">
        <f t="shared" si="55"/>
        <v>4334.4000000000005</v>
      </c>
      <c r="T232" s="175">
        <v>5400</v>
      </c>
      <c r="U232" s="260">
        <f>S232*$T$232/SUM($S$232:$S$234)</f>
        <v>1482.3529411764707</v>
      </c>
      <c r="V232" s="255">
        <f t="shared" si="59"/>
        <v>5816.7529411764717</v>
      </c>
      <c r="W232" s="255">
        <f t="shared" si="60"/>
        <v>40.394117647058835</v>
      </c>
    </row>
    <row r="233" spans="1:23" ht="15" customHeight="1">
      <c r="A233" s="115" t="s">
        <v>1791</v>
      </c>
      <c r="B233" s="115" t="str">
        <f t="shared" si="57"/>
        <v>C30390</v>
      </c>
      <c r="C233" s="799" t="str">
        <f t="shared" si="58"/>
        <v>2024-04-02</v>
      </c>
      <c r="D233" s="793">
        <v>45384</v>
      </c>
      <c r="E233" s="113" t="s">
        <v>1699</v>
      </c>
      <c r="F233" s="113" t="s">
        <v>1485</v>
      </c>
      <c r="G233" s="535" t="s">
        <v>1802</v>
      </c>
      <c r="H233" s="789">
        <v>45371</v>
      </c>
      <c r="I233" s="115" t="s">
        <v>1505</v>
      </c>
      <c r="J233" s="115"/>
      <c r="K233" s="124" t="s">
        <v>1810</v>
      </c>
      <c r="L233" s="169"/>
      <c r="M233" s="113"/>
      <c r="N233" s="521" t="s">
        <v>1804</v>
      </c>
      <c r="O233" s="90" t="s">
        <v>2024</v>
      </c>
      <c r="P233" s="537">
        <v>72</v>
      </c>
      <c r="Q233" s="8" t="s">
        <v>1697</v>
      </c>
      <c r="R233" s="538">
        <v>30.1</v>
      </c>
      <c r="S233" s="255">
        <f t="shared" si="55"/>
        <v>2167.2000000000003</v>
      </c>
      <c r="T233" s="175"/>
      <c r="U233" s="260">
        <f t="shared" ref="U233:U234" si="64">S233*$T$232/SUM($S$232:$S$234)</f>
        <v>741.17647058823536</v>
      </c>
      <c r="V233" s="255">
        <f t="shared" si="59"/>
        <v>2908.3764705882359</v>
      </c>
      <c r="W233" s="255">
        <f t="shared" si="60"/>
        <v>40.394117647058835</v>
      </c>
    </row>
    <row r="234" spans="1:23" ht="15" customHeight="1" thickBot="1">
      <c r="A234" s="110" t="s">
        <v>1791</v>
      </c>
      <c r="B234" s="110" t="str">
        <f t="shared" si="57"/>
        <v>C30390</v>
      </c>
      <c r="C234" s="800" t="str">
        <f t="shared" si="58"/>
        <v>2024-04-02</v>
      </c>
      <c r="D234" s="794">
        <v>45384</v>
      </c>
      <c r="E234" s="112" t="s">
        <v>1699</v>
      </c>
      <c r="F234" s="112" t="s">
        <v>1485</v>
      </c>
      <c r="G234" s="546" t="s">
        <v>1803</v>
      </c>
      <c r="H234" s="790">
        <v>45371</v>
      </c>
      <c r="I234" s="110" t="s">
        <v>1505</v>
      </c>
      <c r="J234" s="110"/>
      <c r="K234" s="125" t="s">
        <v>1810</v>
      </c>
      <c r="L234" s="176"/>
      <c r="M234" s="112"/>
      <c r="N234" s="543" t="s">
        <v>1805</v>
      </c>
      <c r="O234" s="8" t="s">
        <v>2025</v>
      </c>
      <c r="P234" s="658">
        <v>216</v>
      </c>
      <c r="Q234" s="92" t="s">
        <v>1697</v>
      </c>
      <c r="R234" s="545">
        <v>43</v>
      </c>
      <c r="S234" s="256">
        <f t="shared" si="55"/>
        <v>9288</v>
      </c>
      <c r="T234" s="177"/>
      <c r="U234" s="261">
        <f t="shared" si="64"/>
        <v>3176.4705882352941</v>
      </c>
      <c r="V234" s="256">
        <f t="shared" si="59"/>
        <v>12464.470588235294</v>
      </c>
      <c r="W234" s="256">
        <f t="shared" si="60"/>
        <v>57.705882352941174</v>
      </c>
    </row>
    <row r="235" spans="1:23" ht="15" customHeight="1">
      <c r="A235" s="109" t="s">
        <v>1811</v>
      </c>
      <c r="B235" s="109" t="str">
        <f t="shared" si="57"/>
        <v>C30875</v>
      </c>
      <c r="C235" s="798" t="str">
        <f t="shared" si="58"/>
        <v>2024-04-03</v>
      </c>
      <c r="D235" s="817">
        <v>45385</v>
      </c>
      <c r="E235" s="111" t="s">
        <v>1699</v>
      </c>
      <c r="F235" s="111" t="s">
        <v>1485</v>
      </c>
      <c r="G235" s="541" t="s">
        <v>1812</v>
      </c>
      <c r="H235" s="788">
        <v>45379</v>
      </c>
      <c r="I235" s="109" t="s">
        <v>1505</v>
      </c>
      <c r="J235" s="109"/>
      <c r="K235" s="516" t="s">
        <v>1816</v>
      </c>
      <c r="L235" s="168"/>
      <c r="M235" s="111"/>
      <c r="N235" s="549" t="s">
        <v>1804</v>
      </c>
      <c r="O235" s="89" t="s">
        <v>2024</v>
      </c>
      <c r="P235" s="552">
        <v>216</v>
      </c>
      <c r="Q235" s="11" t="s">
        <v>1697</v>
      </c>
      <c r="R235" s="553">
        <v>30.1</v>
      </c>
      <c r="S235" s="257">
        <f t="shared" si="55"/>
        <v>6501.6</v>
      </c>
      <c r="T235" s="437">
        <v>5400</v>
      </c>
      <c r="U235" s="259">
        <f>S235*$T$235/SUM($S$235:$S$238)</f>
        <v>2152.3725446921208</v>
      </c>
      <c r="V235" s="257">
        <f t="shared" si="59"/>
        <v>8653.972544692122</v>
      </c>
      <c r="W235" s="257">
        <f t="shared" si="60"/>
        <v>40.064687706907975</v>
      </c>
    </row>
    <row r="236" spans="1:23" ht="15" customHeight="1">
      <c r="A236" s="115" t="s">
        <v>1811</v>
      </c>
      <c r="B236" s="115" t="str">
        <f t="shared" si="57"/>
        <v>C30875</v>
      </c>
      <c r="C236" s="799" t="str">
        <f t="shared" si="58"/>
        <v>2024-04-03</v>
      </c>
      <c r="D236" s="793">
        <v>45385</v>
      </c>
      <c r="E236" s="113" t="s">
        <v>1699</v>
      </c>
      <c r="F236" s="113" t="s">
        <v>1485</v>
      </c>
      <c r="G236" s="535" t="s">
        <v>1813</v>
      </c>
      <c r="H236" s="789">
        <v>45379</v>
      </c>
      <c r="I236" s="115" t="s">
        <v>1505</v>
      </c>
      <c r="J236" s="115"/>
      <c r="K236" s="202" t="s">
        <v>1816</v>
      </c>
      <c r="L236" s="169"/>
      <c r="M236" s="113"/>
      <c r="N236" s="663" t="s">
        <v>2292</v>
      </c>
      <c r="O236" s="8" t="s">
        <v>2027</v>
      </c>
      <c r="P236" s="659">
        <v>78</v>
      </c>
      <c r="Q236" s="8" t="s">
        <v>1697</v>
      </c>
      <c r="R236" s="554">
        <v>53</v>
      </c>
      <c r="S236" s="255">
        <f t="shared" si="55"/>
        <v>4134</v>
      </c>
      <c r="T236" s="175"/>
      <c r="U236" s="260">
        <f t="shared" ref="U236:U238" si="65">S236*$T$235/SUM($S$235:$S$238)</f>
        <v>1368.5720591480908</v>
      </c>
      <c r="V236" s="255">
        <f t="shared" si="59"/>
        <v>5502.5720591480913</v>
      </c>
      <c r="W236" s="255">
        <f t="shared" si="60"/>
        <v>70.54579563010374</v>
      </c>
    </row>
    <row r="237" spans="1:23" ht="15" customHeight="1">
      <c r="A237" s="115" t="s">
        <v>1811</v>
      </c>
      <c r="B237" s="115" t="str">
        <f t="shared" si="57"/>
        <v>C30875</v>
      </c>
      <c r="C237" s="799" t="str">
        <f t="shared" si="58"/>
        <v>2024-04-03</v>
      </c>
      <c r="D237" s="793">
        <v>45385</v>
      </c>
      <c r="E237" s="113" t="s">
        <v>1699</v>
      </c>
      <c r="F237" s="113" t="s">
        <v>1485</v>
      </c>
      <c r="G237" s="535" t="s">
        <v>1814</v>
      </c>
      <c r="H237" s="789">
        <v>45379</v>
      </c>
      <c r="I237" s="115" t="s">
        <v>1505</v>
      </c>
      <c r="J237" s="115"/>
      <c r="K237" s="202" t="s">
        <v>1816</v>
      </c>
      <c r="L237" s="169"/>
      <c r="M237" s="113"/>
      <c r="N237" s="537" t="s">
        <v>1818</v>
      </c>
      <c r="O237" s="8" t="s">
        <v>2025</v>
      </c>
      <c r="P237" s="659">
        <v>30</v>
      </c>
      <c r="Q237" s="8" t="s">
        <v>1697</v>
      </c>
      <c r="R237" s="554">
        <v>43</v>
      </c>
      <c r="S237" s="255">
        <f t="shared" si="55"/>
        <v>1290</v>
      </c>
      <c r="T237" s="175"/>
      <c r="U237" s="260">
        <f t="shared" si="65"/>
        <v>427.05804458176999</v>
      </c>
      <c r="V237" s="255">
        <f t="shared" si="59"/>
        <v>1717.05804458177</v>
      </c>
      <c r="W237" s="255">
        <f t="shared" si="60"/>
        <v>57.235268152725666</v>
      </c>
    </row>
    <row r="238" spans="1:23" ht="15" customHeight="1" thickBot="1">
      <c r="A238" s="110" t="s">
        <v>1811</v>
      </c>
      <c r="B238" s="110" t="str">
        <f t="shared" si="57"/>
        <v>C30875</v>
      </c>
      <c r="C238" s="800" t="str">
        <f t="shared" si="58"/>
        <v>2024-04-03</v>
      </c>
      <c r="D238" s="794">
        <v>45385</v>
      </c>
      <c r="E238" s="112" t="s">
        <v>1699</v>
      </c>
      <c r="F238" s="112" t="s">
        <v>1485</v>
      </c>
      <c r="G238" s="546" t="s">
        <v>1815</v>
      </c>
      <c r="H238" s="790">
        <v>45379</v>
      </c>
      <c r="I238" s="110" t="s">
        <v>1505</v>
      </c>
      <c r="J238" s="110"/>
      <c r="K238" s="525" t="s">
        <v>1816</v>
      </c>
      <c r="L238" s="176"/>
      <c r="M238" s="112"/>
      <c r="N238" s="544" t="s">
        <v>1805</v>
      </c>
      <c r="O238" s="92" t="s">
        <v>2025</v>
      </c>
      <c r="P238" s="660">
        <v>102</v>
      </c>
      <c r="Q238" s="92" t="s">
        <v>1697</v>
      </c>
      <c r="R238" s="555">
        <v>43</v>
      </c>
      <c r="S238" s="256">
        <f t="shared" si="55"/>
        <v>4386</v>
      </c>
      <c r="T238" s="177"/>
      <c r="U238" s="261">
        <f t="shared" si="65"/>
        <v>1451.997351578018</v>
      </c>
      <c r="V238" s="256">
        <f t="shared" si="59"/>
        <v>5837.9973515780184</v>
      </c>
      <c r="W238" s="256">
        <f t="shared" si="60"/>
        <v>57.235268152725673</v>
      </c>
    </row>
    <row r="239" spans="1:23" ht="15" customHeight="1">
      <c r="A239" s="109" t="s">
        <v>1819</v>
      </c>
      <c r="B239" s="109" t="str">
        <f t="shared" si="57"/>
        <v>C31449</v>
      </c>
      <c r="C239" s="798" t="str">
        <f t="shared" si="58"/>
        <v>2024-04-04</v>
      </c>
      <c r="D239" s="817">
        <v>45386</v>
      </c>
      <c r="E239" s="111" t="s">
        <v>1699</v>
      </c>
      <c r="F239" s="111" t="s">
        <v>1485</v>
      </c>
      <c r="G239" s="541" t="s">
        <v>1821</v>
      </c>
      <c r="H239" s="788">
        <v>45376</v>
      </c>
      <c r="I239" s="109" t="s">
        <v>1505</v>
      </c>
      <c r="J239" s="109"/>
      <c r="K239" s="516" t="s">
        <v>1820</v>
      </c>
      <c r="L239" s="168"/>
      <c r="M239" s="111"/>
      <c r="N239" s="547" t="s">
        <v>1805</v>
      </c>
      <c r="O239" s="445" t="s">
        <v>2025</v>
      </c>
      <c r="P239" s="661">
        <v>90</v>
      </c>
      <c r="Q239" s="11" t="s">
        <v>1697</v>
      </c>
      <c r="R239" s="553">
        <v>43</v>
      </c>
      <c r="S239" s="257">
        <f t="shared" si="55"/>
        <v>3870</v>
      </c>
      <c r="T239" s="437">
        <v>5400</v>
      </c>
      <c r="U239" s="259">
        <f>S239*$T$239/SUM($S$239:$S$243)</f>
        <v>1253.5089613474411</v>
      </c>
      <c r="V239" s="257">
        <f t="shared" si="59"/>
        <v>5123.5089613474411</v>
      </c>
      <c r="W239" s="257">
        <f t="shared" si="60"/>
        <v>56.927877348304904</v>
      </c>
    </row>
    <row r="240" spans="1:23" ht="15" customHeight="1">
      <c r="A240" s="115" t="s">
        <v>1819</v>
      </c>
      <c r="B240" s="115" t="str">
        <f t="shared" si="57"/>
        <v>C31449</v>
      </c>
      <c r="C240" s="799" t="str">
        <f t="shared" si="58"/>
        <v>2024-04-04</v>
      </c>
      <c r="D240" s="793">
        <v>45386</v>
      </c>
      <c r="E240" s="113" t="s">
        <v>1699</v>
      </c>
      <c r="F240" s="113" t="s">
        <v>1485</v>
      </c>
      <c r="G240" s="535" t="s">
        <v>1821</v>
      </c>
      <c r="H240" s="789">
        <v>45376</v>
      </c>
      <c r="I240" s="115" t="s">
        <v>1505</v>
      </c>
      <c r="J240" s="115"/>
      <c r="K240" s="202" t="s">
        <v>1820</v>
      </c>
      <c r="L240" s="169"/>
      <c r="M240" s="113"/>
      <c r="N240" s="537" t="s">
        <v>1817</v>
      </c>
      <c r="O240" s="91" t="s">
        <v>2027</v>
      </c>
      <c r="P240" s="662">
        <v>114</v>
      </c>
      <c r="Q240" s="8" t="s">
        <v>1697</v>
      </c>
      <c r="R240" s="554">
        <v>53</v>
      </c>
      <c r="S240" s="255">
        <f t="shared" si="55"/>
        <v>6042</v>
      </c>
      <c r="T240" s="175"/>
      <c r="U240" s="260">
        <f t="shared" ref="U240:U243" si="66">S240*$T$239/SUM($S$239:$S$243)</f>
        <v>1957.0287194990281</v>
      </c>
      <c r="V240" s="255">
        <f t="shared" si="59"/>
        <v>7999.0287194990278</v>
      </c>
      <c r="W240" s="255">
        <f t="shared" si="60"/>
        <v>70.166918592096735</v>
      </c>
    </row>
    <row r="241" spans="1:23" ht="15.75" customHeight="1">
      <c r="A241" s="115" t="s">
        <v>1819</v>
      </c>
      <c r="B241" s="115" t="str">
        <f t="shared" si="57"/>
        <v>C31449</v>
      </c>
      <c r="C241" s="799" t="str">
        <f t="shared" si="58"/>
        <v>2024-04-04</v>
      </c>
      <c r="D241" s="793">
        <v>45386</v>
      </c>
      <c r="E241" s="113" t="s">
        <v>1699</v>
      </c>
      <c r="F241" s="113" t="s">
        <v>1485</v>
      </c>
      <c r="G241" s="535" t="s">
        <v>1822</v>
      </c>
      <c r="H241" s="789">
        <v>45376</v>
      </c>
      <c r="I241" s="115" t="s">
        <v>1505</v>
      </c>
      <c r="J241" s="115"/>
      <c r="K241" s="202" t="s">
        <v>1820</v>
      </c>
      <c r="L241" s="169"/>
      <c r="M241" s="113"/>
      <c r="N241" s="663" t="s">
        <v>2291</v>
      </c>
      <c r="O241" s="91" t="s">
        <v>2025</v>
      </c>
      <c r="P241" s="662">
        <v>6</v>
      </c>
      <c r="Q241" s="8" t="s">
        <v>1697</v>
      </c>
      <c r="R241" s="554">
        <v>43</v>
      </c>
      <c r="S241" s="255">
        <f t="shared" si="55"/>
        <v>258</v>
      </c>
      <c r="T241" s="175"/>
      <c r="U241" s="260">
        <f t="shared" si="66"/>
        <v>83.567264089829393</v>
      </c>
      <c r="V241" s="255">
        <f t="shared" si="59"/>
        <v>341.56726408982939</v>
      </c>
      <c r="W241" s="255">
        <f t="shared" si="60"/>
        <v>56.927877348304897</v>
      </c>
    </row>
    <row r="242" spans="1:23" ht="15.75" customHeight="1">
      <c r="A242" s="115" t="s">
        <v>1819</v>
      </c>
      <c r="B242" s="115" t="str">
        <f t="shared" si="57"/>
        <v>C31449</v>
      </c>
      <c r="C242" s="799" t="str">
        <f t="shared" si="58"/>
        <v>2024-04-04</v>
      </c>
      <c r="D242" s="793">
        <v>45386</v>
      </c>
      <c r="E242" s="113" t="s">
        <v>1699</v>
      </c>
      <c r="F242" s="113" t="s">
        <v>1485</v>
      </c>
      <c r="G242" s="535" t="s">
        <v>1823</v>
      </c>
      <c r="H242" s="789">
        <v>45376</v>
      </c>
      <c r="I242" s="115" t="s">
        <v>1505</v>
      </c>
      <c r="J242" s="115"/>
      <c r="K242" s="202" t="s">
        <v>1820</v>
      </c>
      <c r="L242" s="169"/>
      <c r="M242" s="113"/>
      <c r="N242" s="534" t="s">
        <v>1804</v>
      </c>
      <c r="O242" s="90" t="s">
        <v>2024</v>
      </c>
      <c r="P242" s="550">
        <v>72</v>
      </c>
      <c r="Q242" s="8" t="s">
        <v>1697</v>
      </c>
      <c r="R242" s="554">
        <v>30.1</v>
      </c>
      <c r="S242" s="255">
        <f t="shared" si="55"/>
        <v>2167.2000000000003</v>
      </c>
      <c r="T242" s="196"/>
      <c r="U242" s="260">
        <f t="shared" si="66"/>
        <v>701.96501835456706</v>
      </c>
      <c r="V242" s="255">
        <f t="shared" si="59"/>
        <v>2869.1650183545671</v>
      </c>
      <c r="W242" s="255">
        <f t="shared" si="60"/>
        <v>39.84951414381343</v>
      </c>
    </row>
    <row r="243" spans="1:23" ht="15" customHeight="1" thickBot="1">
      <c r="A243" s="110" t="s">
        <v>1819</v>
      </c>
      <c r="B243" s="110" t="str">
        <f t="shared" si="57"/>
        <v>C31449</v>
      </c>
      <c r="C243" s="800" t="str">
        <f t="shared" si="58"/>
        <v>2024-04-04</v>
      </c>
      <c r="D243" s="794">
        <v>45386</v>
      </c>
      <c r="E243" s="112" t="s">
        <v>1699</v>
      </c>
      <c r="F243" s="112" t="s">
        <v>1485</v>
      </c>
      <c r="G243" s="546" t="s">
        <v>1822</v>
      </c>
      <c r="H243" s="790">
        <v>45376</v>
      </c>
      <c r="I243" s="110" t="s">
        <v>1505</v>
      </c>
      <c r="J243" s="110"/>
      <c r="K243" s="525" t="s">
        <v>1820</v>
      </c>
      <c r="L243" s="176"/>
      <c r="M243" s="112"/>
      <c r="N243" s="548" t="s">
        <v>1804</v>
      </c>
      <c r="O243" s="623" t="s">
        <v>2024</v>
      </c>
      <c r="P243" s="551">
        <v>144</v>
      </c>
      <c r="Q243" s="92" t="s">
        <v>1697</v>
      </c>
      <c r="R243" s="555">
        <v>30.1</v>
      </c>
      <c r="S243" s="256">
        <f t="shared" si="55"/>
        <v>4334.4000000000005</v>
      </c>
      <c r="T243" s="558"/>
      <c r="U243" s="261">
        <f t="shared" si="66"/>
        <v>1403.9300367091341</v>
      </c>
      <c r="V243" s="256">
        <f t="shared" si="59"/>
        <v>5738.3300367091342</v>
      </c>
      <c r="W243" s="256">
        <f t="shared" si="60"/>
        <v>39.84951414381343</v>
      </c>
    </row>
    <row r="244" spans="1:23" ht="15" customHeight="1">
      <c r="A244" s="109" t="s">
        <v>1824</v>
      </c>
      <c r="B244" s="109" t="str">
        <f t="shared" si="57"/>
        <v>C31581</v>
      </c>
      <c r="C244" s="798" t="str">
        <f t="shared" si="58"/>
        <v>2024-04-05</v>
      </c>
      <c r="D244" s="817">
        <v>45387</v>
      </c>
      <c r="E244" s="111" t="s">
        <v>1484</v>
      </c>
      <c r="F244" s="111" t="s">
        <v>1485</v>
      </c>
      <c r="G244" s="568" t="s">
        <v>1872</v>
      </c>
      <c r="H244" s="788">
        <v>45380</v>
      </c>
      <c r="I244" s="109" t="s">
        <v>1505</v>
      </c>
      <c r="J244" s="109"/>
      <c r="K244" s="562" t="s">
        <v>1875</v>
      </c>
      <c r="L244" s="168"/>
      <c r="M244" s="111"/>
      <c r="N244" s="438" t="s">
        <v>1825</v>
      </c>
      <c r="O244" s="111" t="s">
        <v>2056</v>
      </c>
      <c r="P244" s="463">
        <v>527</v>
      </c>
      <c r="Q244" s="11" t="s">
        <v>1697</v>
      </c>
      <c r="R244" s="463">
        <v>10.02</v>
      </c>
      <c r="S244" s="257">
        <f t="shared" si="55"/>
        <v>5280.54</v>
      </c>
      <c r="T244" s="563">
        <v>2500</v>
      </c>
      <c r="U244" s="564">
        <f t="shared" si="56"/>
        <v>492.96342751028374</v>
      </c>
      <c r="V244" s="257">
        <f t="shared" si="59"/>
        <v>5773.5034275102835</v>
      </c>
      <c r="W244" s="257">
        <f t="shared" si="60"/>
        <v>10.955414473454049</v>
      </c>
    </row>
    <row r="245" spans="1:23" ht="15" customHeight="1">
      <c r="A245" s="115" t="s">
        <v>1824</v>
      </c>
      <c r="B245" s="115" t="str">
        <f t="shared" si="57"/>
        <v>C31581</v>
      </c>
      <c r="C245" s="799" t="str">
        <f t="shared" si="58"/>
        <v>2024-04-05</v>
      </c>
      <c r="D245" s="793">
        <v>45387</v>
      </c>
      <c r="E245" s="113" t="s">
        <v>1484</v>
      </c>
      <c r="F245" s="113" t="s">
        <v>1485</v>
      </c>
      <c r="G245" s="569" t="s">
        <v>1873</v>
      </c>
      <c r="H245" s="789">
        <v>45363</v>
      </c>
      <c r="I245" s="115" t="s">
        <v>1505</v>
      </c>
      <c r="J245" s="115"/>
      <c r="K245" s="272" t="s">
        <v>1875</v>
      </c>
      <c r="L245" s="169"/>
      <c r="M245" s="113"/>
      <c r="N245" s="439" t="s">
        <v>1825</v>
      </c>
      <c r="O245" s="113" t="s">
        <v>2056</v>
      </c>
      <c r="P245" s="448">
        <v>173</v>
      </c>
      <c r="Q245" s="8" t="s">
        <v>1697</v>
      </c>
      <c r="R245" s="448">
        <v>10.02</v>
      </c>
      <c r="S245" s="255">
        <f t="shared" si="55"/>
        <v>1733.46</v>
      </c>
      <c r="T245" s="196"/>
      <c r="U245" s="565">
        <f t="shared" si="56"/>
        <v>161.82670390755044</v>
      </c>
      <c r="V245" s="255">
        <f t="shared" si="59"/>
        <v>1895.2867039075504</v>
      </c>
      <c r="W245" s="255">
        <f t="shared" si="60"/>
        <v>10.955414473454049</v>
      </c>
    </row>
    <row r="246" spans="1:23" ht="15.75" customHeight="1">
      <c r="A246" s="115" t="s">
        <v>1824</v>
      </c>
      <c r="B246" s="115" t="str">
        <f t="shared" si="57"/>
        <v>C31581</v>
      </c>
      <c r="C246" s="799" t="str">
        <f t="shared" si="58"/>
        <v>2024-04-05</v>
      </c>
      <c r="D246" s="793">
        <v>45387</v>
      </c>
      <c r="E246" s="113" t="s">
        <v>1484</v>
      </c>
      <c r="F246" s="113" t="s">
        <v>1485</v>
      </c>
      <c r="G246" s="569" t="s">
        <v>1873</v>
      </c>
      <c r="H246" s="789">
        <v>45363</v>
      </c>
      <c r="I246" s="115" t="s">
        <v>1505</v>
      </c>
      <c r="J246" s="115"/>
      <c r="K246" s="272" t="s">
        <v>1875</v>
      </c>
      <c r="L246" s="169"/>
      <c r="M246" s="113"/>
      <c r="N246" s="439" t="s">
        <v>1826</v>
      </c>
      <c r="O246" s="113" t="s">
        <v>2057</v>
      </c>
      <c r="P246" s="448">
        <v>851</v>
      </c>
      <c r="Q246" s="8" t="s">
        <v>1697</v>
      </c>
      <c r="R246" s="448">
        <v>8.39</v>
      </c>
      <c r="S246" s="255">
        <f t="shared" si="55"/>
        <v>7139.89</v>
      </c>
      <c r="T246" s="196"/>
      <c r="U246" s="565">
        <f t="shared" si="56"/>
        <v>666.54255936824632</v>
      </c>
      <c r="V246" s="255">
        <f t="shared" si="59"/>
        <v>7806.432559368247</v>
      </c>
      <c r="W246" s="255">
        <f t="shared" si="60"/>
        <v>9.1732462507264945</v>
      </c>
    </row>
    <row r="247" spans="1:23" ht="15.75" customHeight="1">
      <c r="A247" s="115" t="s">
        <v>1824</v>
      </c>
      <c r="B247" s="115" t="str">
        <f t="shared" si="57"/>
        <v>C31581</v>
      </c>
      <c r="C247" s="799" t="str">
        <f t="shared" si="58"/>
        <v>2024-04-05</v>
      </c>
      <c r="D247" s="793">
        <v>45387</v>
      </c>
      <c r="E247" s="113" t="s">
        <v>1484</v>
      </c>
      <c r="F247" s="113" t="s">
        <v>1485</v>
      </c>
      <c r="G247" s="569" t="s">
        <v>1873</v>
      </c>
      <c r="H247" s="789">
        <v>45363</v>
      </c>
      <c r="I247" s="115" t="s">
        <v>1505</v>
      </c>
      <c r="J247" s="115"/>
      <c r="K247" s="272" t="s">
        <v>1875</v>
      </c>
      <c r="L247" s="169"/>
      <c r="M247" s="113"/>
      <c r="N247" s="439" t="s">
        <v>1827</v>
      </c>
      <c r="O247" s="113" t="s">
        <v>2058</v>
      </c>
      <c r="P247" s="448">
        <v>1000</v>
      </c>
      <c r="Q247" s="8" t="s">
        <v>1697</v>
      </c>
      <c r="R247" s="448">
        <v>18.88</v>
      </c>
      <c r="S247" s="255">
        <f t="shared" si="55"/>
        <v>18880</v>
      </c>
      <c r="T247" s="196"/>
      <c r="U247" s="565">
        <f t="shared" si="56"/>
        <v>1762.5374509792855</v>
      </c>
      <c r="V247" s="255">
        <f t="shared" si="59"/>
        <v>20642.537450979285</v>
      </c>
      <c r="W247" s="255">
        <f t="shared" si="60"/>
        <v>20.642537450979287</v>
      </c>
    </row>
    <row r="248" spans="1:23" ht="15" customHeight="1">
      <c r="A248" s="115" t="s">
        <v>1824</v>
      </c>
      <c r="B248" s="115" t="str">
        <f t="shared" si="57"/>
        <v>C31581</v>
      </c>
      <c r="C248" s="799" t="str">
        <f t="shared" si="58"/>
        <v>2024-04-05</v>
      </c>
      <c r="D248" s="793">
        <v>45387</v>
      </c>
      <c r="E248" s="113" t="s">
        <v>1484</v>
      </c>
      <c r="F248" s="113" t="s">
        <v>1485</v>
      </c>
      <c r="G248" s="569" t="s">
        <v>1873</v>
      </c>
      <c r="H248" s="789">
        <v>45363</v>
      </c>
      <c r="I248" s="115" t="s">
        <v>1505</v>
      </c>
      <c r="J248" s="115"/>
      <c r="K248" s="272" t="s">
        <v>1875</v>
      </c>
      <c r="L248" s="167"/>
      <c r="M248" s="113"/>
      <c r="N248" s="439" t="s">
        <v>1828</v>
      </c>
      <c r="O248" s="8" t="s">
        <v>2059</v>
      </c>
      <c r="P248" s="448">
        <v>5</v>
      </c>
      <c r="Q248" s="8" t="s">
        <v>1697</v>
      </c>
      <c r="R248" s="448">
        <v>19.8</v>
      </c>
      <c r="S248" s="255">
        <f t="shared" si="55"/>
        <v>99</v>
      </c>
      <c r="T248" s="175"/>
      <c r="U248" s="565">
        <f t="shared" si="56"/>
        <v>9.242119049096889</v>
      </c>
      <c r="V248" s="255">
        <f t="shared" si="59"/>
        <v>108.24211904909689</v>
      </c>
      <c r="W248" s="255">
        <f t="shared" si="60"/>
        <v>21.648423809819377</v>
      </c>
    </row>
    <row r="249" spans="1:23" ht="15" customHeight="1">
      <c r="A249" s="115" t="s">
        <v>1824</v>
      </c>
      <c r="B249" s="115" t="str">
        <f t="shared" si="57"/>
        <v>C31581</v>
      </c>
      <c r="C249" s="799" t="str">
        <f t="shared" si="58"/>
        <v>2024-04-05</v>
      </c>
      <c r="D249" s="793">
        <v>45387</v>
      </c>
      <c r="E249" s="113" t="s">
        <v>1484</v>
      </c>
      <c r="F249" s="113" t="s">
        <v>1485</v>
      </c>
      <c r="G249" s="569" t="s">
        <v>1873</v>
      </c>
      <c r="H249" s="789">
        <v>45363</v>
      </c>
      <c r="I249" s="115" t="s">
        <v>1505</v>
      </c>
      <c r="J249" s="115"/>
      <c r="K249" s="272" t="s">
        <v>1875</v>
      </c>
      <c r="L249" s="167"/>
      <c r="M249" s="113"/>
      <c r="N249" s="439" t="s">
        <v>1829</v>
      </c>
      <c r="O249" s="8" t="s">
        <v>2060</v>
      </c>
      <c r="P249" s="448">
        <v>15</v>
      </c>
      <c r="Q249" s="8" t="s">
        <v>1697</v>
      </c>
      <c r="R249" s="448">
        <v>23.57</v>
      </c>
      <c r="S249" s="255">
        <f t="shared" si="55"/>
        <v>353.55</v>
      </c>
      <c r="T249" s="175"/>
      <c r="U249" s="565">
        <f t="shared" si="56"/>
        <v>33.005567573820258</v>
      </c>
      <c r="V249" s="255">
        <f t="shared" si="59"/>
        <v>386.55556757382027</v>
      </c>
      <c r="W249" s="255">
        <f t="shared" si="60"/>
        <v>25.770371171588017</v>
      </c>
    </row>
    <row r="250" spans="1:23" ht="15" customHeight="1">
      <c r="A250" s="115" t="s">
        <v>1824</v>
      </c>
      <c r="B250" s="115" t="str">
        <f t="shared" si="57"/>
        <v>C31581</v>
      </c>
      <c r="C250" s="799" t="str">
        <f t="shared" si="58"/>
        <v>2024-04-05</v>
      </c>
      <c r="D250" s="793">
        <v>45387</v>
      </c>
      <c r="E250" s="113" t="s">
        <v>1484</v>
      </c>
      <c r="F250" s="113" t="s">
        <v>1485</v>
      </c>
      <c r="G250" s="569" t="s">
        <v>1872</v>
      </c>
      <c r="H250" s="789">
        <v>45380</v>
      </c>
      <c r="I250" s="115" t="s">
        <v>1505</v>
      </c>
      <c r="J250" s="115"/>
      <c r="K250" s="272" t="s">
        <v>1875</v>
      </c>
      <c r="L250" s="167"/>
      <c r="M250" s="113"/>
      <c r="N250" s="439" t="s">
        <v>1830</v>
      </c>
      <c r="O250" s="8" t="s">
        <v>2061</v>
      </c>
      <c r="P250" s="448">
        <v>550</v>
      </c>
      <c r="Q250" s="8" t="s">
        <v>1697</v>
      </c>
      <c r="R250" s="448">
        <v>13.3</v>
      </c>
      <c r="S250" s="255">
        <f t="shared" si="55"/>
        <v>7315</v>
      </c>
      <c r="T250" s="175"/>
      <c r="U250" s="565">
        <f t="shared" si="56"/>
        <v>682.88990751660344</v>
      </c>
      <c r="V250" s="255">
        <f t="shared" si="59"/>
        <v>7997.8899075166037</v>
      </c>
      <c r="W250" s="255">
        <f t="shared" si="60"/>
        <v>14.541618013666552</v>
      </c>
    </row>
    <row r="251" spans="1:23" ht="15" customHeight="1">
      <c r="A251" s="115" t="s">
        <v>1824</v>
      </c>
      <c r="B251" s="115" t="str">
        <f t="shared" si="57"/>
        <v>C31581</v>
      </c>
      <c r="C251" s="799" t="str">
        <f t="shared" si="58"/>
        <v>2024-04-05</v>
      </c>
      <c r="D251" s="793">
        <v>45387</v>
      </c>
      <c r="E251" s="113" t="s">
        <v>1484</v>
      </c>
      <c r="F251" s="113" t="s">
        <v>1485</v>
      </c>
      <c r="G251" s="569" t="s">
        <v>1873</v>
      </c>
      <c r="H251" s="789">
        <v>45363</v>
      </c>
      <c r="I251" s="115" t="s">
        <v>1505</v>
      </c>
      <c r="J251" s="115"/>
      <c r="K251" s="272" t="s">
        <v>1875</v>
      </c>
      <c r="L251" s="167"/>
      <c r="M251" s="113"/>
      <c r="N251" s="439" t="s">
        <v>1831</v>
      </c>
      <c r="O251" s="8" t="s">
        <v>2062</v>
      </c>
      <c r="P251" s="448">
        <v>5</v>
      </c>
      <c r="Q251" s="8" t="s">
        <v>1697</v>
      </c>
      <c r="R251" s="448">
        <v>16.68</v>
      </c>
      <c r="S251" s="255">
        <f t="shared" si="55"/>
        <v>83.4</v>
      </c>
      <c r="T251" s="175"/>
      <c r="U251" s="565">
        <f t="shared" si="56"/>
        <v>7.785785138330108</v>
      </c>
      <c r="V251" s="255">
        <f t="shared" si="59"/>
        <v>91.185785138330118</v>
      </c>
      <c r="W251" s="255">
        <f t="shared" si="60"/>
        <v>18.237157027666022</v>
      </c>
    </row>
    <row r="252" spans="1:23" ht="15" customHeight="1">
      <c r="A252" s="115" t="s">
        <v>1824</v>
      </c>
      <c r="B252" s="115" t="str">
        <f t="shared" si="57"/>
        <v>C31581</v>
      </c>
      <c r="C252" s="799" t="str">
        <f t="shared" si="58"/>
        <v>2024-04-05</v>
      </c>
      <c r="D252" s="793">
        <v>45387</v>
      </c>
      <c r="E252" s="113" t="s">
        <v>1484</v>
      </c>
      <c r="F252" s="113" t="s">
        <v>1485</v>
      </c>
      <c r="G252" s="569" t="s">
        <v>1873</v>
      </c>
      <c r="H252" s="789">
        <v>45363</v>
      </c>
      <c r="I252" s="115" t="s">
        <v>1505</v>
      </c>
      <c r="J252" s="115"/>
      <c r="K252" s="272" t="s">
        <v>1875</v>
      </c>
      <c r="L252" s="167"/>
      <c r="M252" s="113"/>
      <c r="N252" s="439" t="s">
        <v>1832</v>
      </c>
      <c r="O252" s="8" t="s">
        <v>2063</v>
      </c>
      <c r="P252" s="448">
        <v>5</v>
      </c>
      <c r="Q252" s="8" t="s">
        <v>1697</v>
      </c>
      <c r="R252" s="448">
        <v>37.270000000000003</v>
      </c>
      <c r="S252" s="255">
        <f t="shared" si="55"/>
        <v>186.35000000000002</v>
      </c>
      <c r="T252" s="175"/>
      <c r="U252" s="565">
        <f t="shared" si="56"/>
        <v>17.396655402012176</v>
      </c>
      <c r="V252" s="255">
        <f t="shared" si="59"/>
        <v>203.74665540201221</v>
      </c>
      <c r="W252" s="255">
        <f t="shared" si="60"/>
        <v>40.749331080402442</v>
      </c>
    </row>
    <row r="253" spans="1:23" ht="15" customHeight="1">
      <c r="A253" s="115" t="s">
        <v>1824</v>
      </c>
      <c r="B253" s="115" t="str">
        <f t="shared" si="57"/>
        <v>C31581</v>
      </c>
      <c r="C253" s="799" t="str">
        <f t="shared" si="58"/>
        <v>2024-04-05</v>
      </c>
      <c r="D253" s="793">
        <v>45387</v>
      </c>
      <c r="E253" s="113" t="s">
        <v>1484</v>
      </c>
      <c r="F253" s="113" t="s">
        <v>1485</v>
      </c>
      <c r="G253" s="569" t="s">
        <v>1873</v>
      </c>
      <c r="H253" s="789">
        <v>45363</v>
      </c>
      <c r="I253" s="115" t="s">
        <v>1505</v>
      </c>
      <c r="J253" s="115"/>
      <c r="K253" s="272" t="s">
        <v>1875</v>
      </c>
      <c r="L253" s="167"/>
      <c r="M253" s="113"/>
      <c r="N253" s="439" t="s">
        <v>1833</v>
      </c>
      <c r="O253" s="8" t="s">
        <v>2064</v>
      </c>
      <c r="P253" s="448">
        <v>3</v>
      </c>
      <c r="Q253" s="8" t="s">
        <v>1697</v>
      </c>
      <c r="R253" s="448">
        <v>16.88</v>
      </c>
      <c r="S253" s="255">
        <f t="shared" si="55"/>
        <v>50.64</v>
      </c>
      <c r="T253" s="175"/>
      <c r="U253" s="565">
        <f t="shared" si="56"/>
        <v>4.7274839257198629</v>
      </c>
      <c r="V253" s="255">
        <f t="shared" si="59"/>
        <v>55.367483925719867</v>
      </c>
      <c r="W253" s="255">
        <f t="shared" si="60"/>
        <v>18.455827975239956</v>
      </c>
    </row>
    <row r="254" spans="1:23" ht="15" customHeight="1">
      <c r="A254" s="115" t="s">
        <v>1824</v>
      </c>
      <c r="B254" s="115" t="str">
        <f t="shared" si="57"/>
        <v>C31581</v>
      </c>
      <c r="C254" s="799" t="str">
        <f t="shared" si="58"/>
        <v>2024-04-05</v>
      </c>
      <c r="D254" s="793">
        <v>45387</v>
      </c>
      <c r="E254" s="113" t="s">
        <v>1484</v>
      </c>
      <c r="F254" s="113" t="s">
        <v>1485</v>
      </c>
      <c r="G254" s="569" t="s">
        <v>1873</v>
      </c>
      <c r="H254" s="789">
        <v>45363</v>
      </c>
      <c r="I254" s="115" t="s">
        <v>1505</v>
      </c>
      <c r="J254" s="115"/>
      <c r="K254" s="272" t="s">
        <v>1875</v>
      </c>
      <c r="L254" s="167"/>
      <c r="M254" s="113"/>
      <c r="N254" s="439" t="s">
        <v>1876</v>
      </c>
      <c r="O254" s="8" t="s">
        <v>2065</v>
      </c>
      <c r="P254" s="448">
        <v>10</v>
      </c>
      <c r="Q254" s="8" t="s">
        <v>1697</v>
      </c>
      <c r="R254" s="448">
        <v>38.24</v>
      </c>
      <c r="S254" s="255">
        <f t="shared" si="55"/>
        <v>382.40000000000003</v>
      </c>
      <c r="T254" s="175"/>
      <c r="U254" s="565">
        <f t="shared" si="56"/>
        <v>35.69885176136011</v>
      </c>
      <c r="V254" s="255">
        <f t="shared" si="59"/>
        <v>418.09885176136015</v>
      </c>
      <c r="W254" s="255">
        <f t="shared" si="60"/>
        <v>41.809885176136014</v>
      </c>
    </row>
    <row r="255" spans="1:23" ht="15" customHeight="1">
      <c r="A255" s="115" t="s">
        <v>1824</v>
      </c>
      <c r="B255" s="115" t="str">
        <f t="shared" si="57"/>
        <v>C31581</v>
      </c>
      <c r="C255" s="799" t="str">
        <f t="shared" si="58"/>
        <v>2024-04-05</v>
      </c>
      <c r="D255" s="793">
        <v>45387</v>
      </c>
      <c r="E255" s="113" t="s">
        <v>1484</v>
      </c>
      <c r="F255" s="113" t="s">
        <v>1485</v>
      </c>
      <c r="G255" s="569" t="s">
        <v>1873</v>
      </c>
      <c r="H255" s="789">
        <v>45363</v>
      </c>
      <c r="I255" s="115" t="s">
        <v>1505</v>
      </c>
      <c r="J255" s="115"/>
      <c r="K255" s="272" t="s">
        <v>1875</v>
      </c>
      <c r="L255" s="167"/>
      <c r="M255" s="113"/>
      <c r="N255" s="439" t="s">
        <v>1834</v>
      </c>
      <c r="O255" s="8" t="s">
        <v>2066</v>
      </c>
      <c r="P255" s="448">
        <v>1</v>
      </c>
      <c r="Q255" s="8" t="s">
        <v>1697</v>
      </c>
      <c r="R255" s="448">
        <v>12.11</v>
      </c>
      <c r="S255" s="255">
        <f t="shared" ref="S255:S318" si="67">P255*R255</f>
        <v>12.11</v>
      </c>
      <c r="T255" s="175"/>
      <c r="U255" s="565">
        <f t="shared" ref="U255:U307" si="68">S255*$T$190/SUM($S$190:$S$220)</f>
        <v>1.1305258756016496</v>
      </c>
      <c r="V255" s="255">
        <f t="shared" si="59"/>
        <v>13.24052587560165</v>
      </c>
      <c r="W255" s="255">
        <f t="shared" si="60"/>
        <v>13.24052587560165</v>
      </c>
    </row>
    <row r="256" spans="1:23" ht="15" customHeight="1">
      <c r="A256" s="115" t="s">
        <v>1824</v>
      </c>
      <c r="B256" s="115" t="str">
        <f t="shared" si="57"/>
        <v>C31581</v>
      </c>
      <c r="C256" s="799" t="str">
        <f t="shared" si="58"/>
        <v>2024-04-05</v>
      </c>
      <c r="D256" s="793">
        <v>45387</v>
      </c>
      <c r="E256" s="113" t="s">
        <v>1484</v>
      </c>
      <c r="F256" s="113" t="s">
        <v>1485</v>
      </c>
      <c r="G256" s="569" t="s">
        <v>1872</v>
      </c>
      <c r="H256" s="789">
        <v>45380</v>
      </c>
      <c r="I256" s="115" t="s">
        <v>1505</v>
      </c>
      <c r="J256" s="115"/>
      <c r="K256" s="272" t="s">
        <v>1875</v>
      </c>
      <c r="L256" s="167"/>
      <c r="M256" s="113"/>
      <c r="N256" s="439" t="s">
        <v>1835</v>
      </c>
      <c r="O256" s="8" t="s">
        <v>2067</v>
      </c>
      <c r="P256" s="448">
        <v>4</v>
      </c>
      <c r="Q256" s="8" t="s">
        <v>1697</v>
      </c>
      <c r="R256" s="448">
        <v>13.41</v>
      </c>
      <c r="S256" s="255">
        <f t="shared" si="67"/>
        <v>53.64</v>
      </c>
      <c r="T256" s="175"/>
      <c r="U256" s="565">
        <f t="shared" si="68"/>
        <v>5.0075481393288603</v>
      </c>
      <c r="V256" s="255">
        <f t="shared" si="59"/>
        <v>58.647548139328862</v>
      </c>
      <c r="W256" s="255">
        <f t="shared" si="60"/>
        <v>14.661887034832215</v>
      </c>
    </row>
    <row r="257" spans="1:23" ht="15" customHeight="1">
      <c r="A257" s="115" t="s">
        <v>1824</v>
      </c>
      <c r="B257" s="115" t="str">
        <f t="shared" si="57"/>
        <v>C31581</v>
      </c>
      <c r="C257" s="799" t="str">
        <f t="shared" si="58"/>
        <v>2024-04-05</v>
      </c>
      <c r="D257" s="793">
        <v>45387</v>
      </c>
      <c r="E257" s="113" t="s">
        <v>1484</v>
      </c>
      <c r="F257" s="113" t="s">
        <v>1485</v>
      </c>
      <c r="G257" s="569" t="s">
        <v>1873</v>
      </c>
      <c r="H257" s="789">
        <v>45363</v>
      </c>
      <c r="I257" s="115" t="s">
        <v>1505</v>
      </c>
      <c r="J257" s="115"/>
      <c r="K257" s="272" t="s">
        <v>1875</v>
      </c>
      <c r="L257" s="167"/>
      <c r="M257" s="113"/>
      <c r="N257" s="439" t="s">
        <v>1836</v>
      </c>
      <c r="O257" s="8" t="s">
        <v>2068</v>
      </c>
      <c r="P257" s="448">
        <v>7</v>
      </c>
      <c r="Q257" s="8" t="s">
        <v>1697</v>
      </c>
      <c r="R257" s="448">
        <v>13.59</v>
      </c>
      <c r="S257" s="255">
        <f t="shared" si="67"/>
        <v>95.13</v>
      </c>
      <c r="T257" s="175"/>
      <c r="U257" s="565">
        <f t="shared" si="68"/>
        <v>8.8808362135412828</v>
      </c>
      <c r="V257" s="255">
        <f t="shared" si="59"/>
        <v>104.01083621354128</v>
      </c>
      <c r="W257" s="255">
        <f t="shared" si="60"/>
        <v>14.858690887648754</v>
      </c>
    </row>
    <row r="258" spans="1:23" ht="15" customHeight="1">
      <c r="A258" s="115" t="s">
        <v>1824</v>
      </c>
      <c r="B258" s="115" t="str">
        <f t="shared" ref="B258:B321" si="69">RIGHT(A258,LEN(A258)-FIND("_",A258))</f>
        <v>C31581</v>
      </c>
      <c r="C258" s="799" t="str">
        <f t="shared" ref="C258:C321" si="70">_xlfn.TEXTJOIN("-",TRUE,MID(A258,1,4),MID(A258,5,2),MID(A258,7,2))</f>
        <v>2024-04-05</v>
      </c>
      <c r="D258" s="793">
        <v>45387</v>
      </c>
      <c r="E258" s="113" t="s">
        <v>1484</v>
      </c>
      <c r="F258" s="113" t="s">
        <v>1485</v>
      </c>
      <c r="G258" s="569" t="s">
        <v>1873</v>
      </c>
      <c r="H258" s="789">
        <v>45363</v>
      </c>
      <c r="I258" s="115" t="s">
        <v>1505</v>
      </c>
      <c r="J258" s="115"/>
      <c r="K258" s="272" t="s">
        <v>1875</v>
      </c>
      <c r="L258" s="167"/>
      <c r="M258" s="113"/>
      <c r="N258" s="439" t="s">
        <v>1877</v>
      </c>
      <c r="O258" s="8" t="s">
        <v>2069</v>
      </c>
      <c r="P258" s="448">
        <v>100</v>
      </c>
      <c r="Q258" s="8" t="s">
        <v>1697</v>
      </c>
      <c r="R258" s="448">
        <v>14.57</v>
      </c>
      <c r="S258" s="255">
        <f t="shared" si="67"/>
        <v>1457</v>
      </c>
      <c r="T258" s="175"/>
      <c r="U258" s="565">
        <f t="shared" si="68"/>
        <v>136.01785307610271</v>
      </c>
      <c r="V258" s="255">
        <f t="shared" si="59"/>
        <v>1593.0178530761027</v>
      </c>
      <c r="W258" s="255">
        <f t="shared" si="60"/>
        <v>15.930178530761028</v>
      </c>
    </row>
    <row r="259" spans="1:23" ht="15" customHeight="1">
      <c r="A259" s="115" t="s">
        <v>1824</v>
      </c>
      <c r="B259" s="115" t="str">
        <f t="shared" si="69"/>
        <v>C31581</v>
      </c>
      <c r="C259" s="799" t="str">
        <f t="shared" si="70"/>
        <v>2024-04-05</v>
      </c>
      <c r="D259" s="793">
        <v>45387</v>
      </c>
      <c r="E259" s="113" t="s">
        <v>1484</v>
      </c>
      <c r="F259" s="113" t="s">
        <v>1485</v>
      </c>
      <c r="G259" s="569" t="s">
        <v>1873</v>
      </c>
      <c r="H259" s="789">
        <v>45363</v>
      </c>
      <c r="I259" s="115" t="s">
        <v>1505</v>
      </c>
      <c r="J259" s="115"/>
      <c r="K259" s="272" t="s">
        <v>1875</v>
      </c>
      <c r="L259" s="167"/>
      <c r="M259" s="113"/>
      <c r="N259" s="439" t="s">
        <v>1878</v>
      </c>
      <c r="O259" s="8" t="s">
        <v>2070</v>
      </c>
      <c r="P259" s="448">
        <v>20</v>
      </c>
      <c r="Q259" s="8" t="s">
        <v>1697</v>
      </c>
      <c r="R259" s="448">
        <v>24.47</v>
      </c>
      <c r="S259" s="255">
        <f t="shared" si="67"/>
        <v>489.4</v>
      </c>
      <c r="T259" s="175"/>
      <c r="U259" s="565">
        <f t="shared" si="68"/>
        <v>45.68780871341432</v>
      </c>
      <c r="V259" s="255">
        <f t="shared" si="59"/>
        <v>535.08780871341435</v>
      </c>
      <c r="W259" s="255">
        <f t="shared" si="60"/>
        <v>26.754390435670718</v>
      </c>
    </row>
    <row r="260" spans="1:23" ht="15.75" customHeight="1">
      <c r="A260" s="115" t="s">
        <v>1824</v>
      </c>
      <c r="B260" s="115" t="str">
        <f t="shared" si="69"/>
        <v>C31581</v>
      </c>
      <c r="C260" s="799" t="str">
        <f t="shared" si="70"/>
        <v>2024-04-05</v>
      </c>
      <c r="D260" s="793">
        <v>45387</v>
      </c>
      <c r="E260" s="113" t="s">
        <v>1484</v>
      </c>
      <c r="F260" s="113" t="s">
        <v>1485</v>
      </c>
      <c r="G260" s="569" t="s">
        <v>1873</v>
      </c>
      <c r="H260" s="789">
        <v>45363</v>
      </c>
      <c r="I260" s="115" t="s">
        <v>1505</v>
      </c>
      <c r="J260" s="115"/>
      <c r="K260" s="272" t="s">
        <v>1875</v>
      </c>
      <c r="L260" s="167"/>
      <c r="M260" s="113"/>
      <c r="N260" s="439" t="s">
        <v>1879</v>
      </c>
      <c r="O260" s="8" t="s">
        <v>2071</v>
      </c>
      <c r="P260" s="448">
        <v>30</v>
      </c>
      <c r="Q260" s="8" t="s">
        <v>1697</v>
      </c>
      <c r="R260" s="448">
        <v>73.150000000000006</v>
      </c>
      <c r="S260" s="255">
        <f t="shared" si="67"/>
        <v>2194.5</v>
      </c>
      <c r="T260" s="175"/>
      <c r="U260" s="565">
        <f t="shared" si="68"/>
        <v>204.86697225498105</v>
      </c>
      <c r="V260" s="255">
        <f t="shared" si="59"/>
        <v>2399.3669722549812</v>
      </c>
      <c r="W260" s="255">
        <f t="shared" si="60"/>
        <v>79.978899075166041</v>
      </c>
    </row>
    <row r="261" spans="1:23" ht="15" customHeight="1">
      <c r="A261" s="115" t="s">
        <v>1824</v>
      </c>
      <c r="B261" s="115" t="str">
        <f t="shared" si="69"/>
        <v>C31581</v>
      </c>
      <c r="C261" s="799" t="str">
        <f t="shared" si="70"/>
        <v>2024-04-05</v>
      </c>
      <c r="D261" s="793">
        <v>45387</v>
      </c>
      <c r="E261" s="113" t="s">
        <v>1484</v>
      </c>
      <c r="F261" s="113" t="s">
        <v>1485</v>
      </c>
      <c r="G261" s="569" t="s">
        <v>1873</v>
      </c>
      <c r="H261" s="789">
        <v>45363</v>
      </c>
      <c r="I261" s="115" t="s">
        <v>1505</v>
      </c>
      <c r="J261" s="115"/>
      <c r="K261" s="272" t="s">
        <v>1875</v>
      </c>
      <c r="L261" s="209"/>
      <c r="M261" s="113"/>
      <c r="N261" s="439" t="s">
        <v>1837</v>
      </c>
      <c r="O261" s="8" t="s">
        <v>2072</v>
      </c>
      <c r="P261" s="448">
        <v>200</v>
      </c>
      <c r="Q261" s="8" t="s">
        <v>1697</v>
      </c>
      <c r="R261" s="448">
        <v>4.58</v>
      </c>
      <c r="S261" s="255">
        <f t="shared" si="67"/>
        <v>916</v>
      </c>
      <c r="T261" s="175"/>
      <c r="U261" s="565">
        <f t="shared" si="68"/>
        <v>85.512939888613644</v>
      </c>
      <c r="V261" s="255">
        <f t="shared" si="59"/>
        <v>1001.5129398886137</v>
      </c>
      <c r="W261" s="255">
        <f t="shared" si="60"/>
        <v>5.0075646994430683</v>
      </c>
    </row>
    <row r="262" spans="1:23" ht="15" customHeight="1">
      <c r="A262" s="115" t="s">
        <v>1824</v>
      </c>
      <c r="B262" s="115" t="str">
        <f t="shared" si="69"/>
        <v>C31581</v>
      </c>
      <c r="C262" s="799" t="str">
        <f t="shared" si="70"/>
        <v>2024-04-05</v>
      </c>
      <c r="D262" s="793">
        <v>45387</v>
      </c>
      <c r="E262" s="113" t="s">
        <v>1484</v>
      </c>
      <c r="F262" s="113" t="s">
        <v>1485</v>
      </c>
      <c r="G262" s="569" t="s">
        <v>1873</v>
      </c>
      <c r="H262" s="789">
        <v>45363</v>
      </c>
      <c r="I262" s="115" t="s">
        <v>1505</v>
      </c>
      <c r="J262" s="115"/>
      <c r="K262" s="272" t="s">
        <v>1875</v>
      </c>
      <c r="L262" s="209"/>
      <c r="M262" s="113"/>
      <c r="N262" s="439" t="s">
        <v>1838</v>
      </c>
      <c r="O262" s="8" t="s">
        <v>2073</v>
      </c>
      <c r="P262" s="448">
        <v>300</v>
      </c>
      <c r="Q262" s="8" t="s">
        <v>1697</v>
      </c>
      <c r="R262" s="448">
        <v>4.76</v>
      </c>
      <c r="S262" s="255">
        <f t="shared" si="67"/>
        <v>1428</v>
      </c>
      <c r="T262" s="175"/>
      <c r="U262" s="565">
        <f t="shared" si="68"/>
        <v>133.31056567788241</v>
      </c>
      <c r="V262" s="255">
        <f t="shared" si="59"/>
        <v>1561.3105656778823</v>
      </c>
      <c r="W262" s="255">
        <f t="shared" si="60"/>
        <v>5.2043685522596075</v>
      </c>
    </row>
    <row r="263" spans="1:23" ht="15" customHeight="1">
      <c r="A263" s="115" t="s">
        <v>1824</v>
      </c>
      <c r="B263" s="115" t="str">
        <f t="shared" si="69"/>
        <v>C31581</v>
      </c>
      <c r="C263" s="799" t="str">
        <f t="shared" si="70"/>
        <v>2024-04-05</v>
      </c>
      <c r="D263" s="793">
        <v>45387</v>
      </c>
      <c r="E263" s="113" t="s">
        <v>1484</v>
      </c>
      <c r="F263" s="113" t="s">
        <v>1485</v>
      </c>
      <c r="G263" s="569" t="s">
        <v>1873</v>
      </c>
      <c r="H263" s="789">
        <v>45363</v>
      </c>
      <c r="I263" s="115" t="s">
        <v>1505</v>
      </c>
      <c r="J263" s="115"/>
      <c r="K263" s="272" t="s">
        <v>1875</v>
      </c>
      <c r="L263" s="209"/>
      <c r="M263" s="113"/>
      <c r="N263" s="439" t="s">
        <v>1839</v>
      </c>
      <c r="O263" s="8" t="s">
        <v>2074</v>
      </c>
      <c r="P263" s="448">
        <v>300</v>
      </c>
      <c r="Q263" s="8" t="s">
        <v>1697</v>
      </c>
      <c r="R263" s="448">
        <v>7.21</v>
      </c>
      <c r="S263" s="255">
        <f t="shared" si="67"/>
        <v>2163</v>
      </c>
      <c r="T263" s="175"/>
      <c r="U263" s="565">
        <f t="shared" si="68"/>
        <v>201.92629801208656</v>
      </c>
      <c r="V263" s="255">
        <f t="shared" si="59"/>
        <v>2364.9262980120866</v>
      </c>
      <c r="W263" s="255">
        <f t="shared" si="60"/>
        <v>7.8830876600402888</v>
      </c>
    </row>
    <row r="264" spans="1:23" ht="15" customHeight="1">
      <c r="A264" s="115" t="s">
        <v>1824</v>
      </c>
      <c r="B264" s="115" t="str">
        <f t="shared" si="69"/>
        <v>C31581</v>
      </c>
      <c r="C264" s="799" t="str">
        <f t="shared" si="70"/>
        <v>2024-04-05</v>
      </c>
      <c r="D264" s="793">
        <v>45387</v>
      </c>
      <c r="E264" s="113" t="s">
        <v>1484</v>
      </c>
      <c r="F264" s="113" t="s">
        <v>1485</v>
      </c>
      <c r="G264" s="569" t="s">
        <v>1873</v>
      </c>
      <c r="H264" s="789">
        <v>45363</v>
      </c>
      <c r="I264" s="115" t="s">
        <v>1505</v>
      </c>
      <c r="J264" s="115"/>
      <c r="K264" s="272" t="s">
        <v>1875</v>
      </c>
      <c r="L264" s="167"/>
      <c r="M264" s="113"/>
      <c r="N264" s="439" t="s">
        <v>1840</v>
      </c>
      <c r="O264" s="8" t="s">
        <v>2075</v>
      </c>
      <c r="P264" s="448">
        <v>100</v>
      </c>
      <c r="Q264" s="8" t="s">
        <v>1697</v>
      </c>
      <c r="R264" s="448">
        <v>8.2100000000000009</v>
      </c>
      <c r="S264" s="255">
        <f t="shared" si="67"/>
        <v>821.00000000000011</v>
      </c>
      <c r="T264" s="175"/>
      <c r="U264" s="565">
        <f t="shared" si="68"/>
        <v>76.644239790995428</v>
      </c>
      <c r="V264" s="255">
        <f t="shared" si="59"/>
        <v>897.64423979099558</v>
      </c>
      <c r="W264" s="255">
        <f t="shared" si="60"/>
        <v>8.9764423979099561</v>
      </c>
    </row>
    <row r="265" spans="1:23" ht="15" customHeight="1">
      <c r="A265" s="115" t="s">
        <v>1824</v>
      </c>
      <c r="B265" s="115" t="str">
        <f t="shared" si="69"/>
        <v>C31581</v>
      </c>
      <c r="C265" s="799" t="str">
        <f t="shared" si="70"/>
        <v>2024-04-05</v>
      </c>
      <c r="D265" s="793">
        <v>45387</v>
      </c>
      <c r="E265" s="113" t="s">
        <v>1484</v>
      </c>
      <c r="F265" s="113" t="s">
        <v>1485</v>
      </c>
      <c r="G265" s="569" t="s">
        <v>1873</v>
      </c>
      <c r="H265" s="789">
        <v>45363</v>
      </c>
      <c r="I265" s="115" t="s">
        <v>1505</v>
      </c>
      <c r="J265" s="115"/>
      <c r="K265" s="272" t="s">
        <v>1875</v>
      </c>
      <c r="L265" s="167"/>
      <c r="M265" s="113"/>
      <c r="N265" s="439" t="s">
        <v>1841</v>
      </c>
      <c r="O265" s="8" t="s">
        <v>2076</v>
      </c>
      <c r="P265" s="448">
        <v>30</v>
      </c>
      <c r="Q265" s="8" t="s">
        <v>1697</v>
      </c>
      <c r="R265" s="448">
        <v>11.73</v>
      </c>
      <c r="S265" s="255">
        <f t="shared" si="67"/>
        <v>351.90000000000003</v>
      </c>
      <c r="T265" s="175"/>
      <c r="U265" s="565">
        <f t="shared" si="68"/>
        <v>32.851532256335311</v>
      </c>
      <c r="V265" s="255">
        <f t="shared" si="59"/>
        <v>384.75153225633534</v>
      </c>
      <c r="W265" s="255">
        <f t="shared" si="60"/>
        <v>12.825051075211178</v>
      </c>
    </row>
    <row r="266" spans="1:23" ht="15" customHeight="1">
      <c r="A266" s="115" t="s">
        <v>1824</v>
      </c>
      <c r="B266" s="115" t="str">
        <f t="shared" si="69"/>
        <v>C31581</v>
      </c>
      <c r="C266" s="799" t="str">
        <f t="shared" si="70"/>
        <v>2024-04-05</v>
      </c>
      <c r="D266" s="793">
        <v>45387</v>
      </c>
      <c r="E266" s="113" t="s">
        <v>1484</v>
      </c>
      <c r="F266" s="113" t="s">
        <v>1485</v>
      </c>
      <c r="G266" s="569" t="s">
        <v>1874</v>
      </c>
      <c r="H266" s="789">
        <v>45363</v>
      </c>
      <c r="I266" s="115" t="s">
        <v>1505</v>
      </c>
      <c r="J266" s="115"/>
      <c r="K266" s="272" t="s">
        <v>1875</v>
      </c>
      <c r="L266" s="167"/>
      <c r="M266" s="113"/>
      <c r="N266" s="439" t="s">
        <v>1842</v>
      </c>
      <c r="O266" s="8" t="s">
        <v>2077</v>
      </c>
      <c r="P266" s="448">
        <v>10</v>
      </c>
      <c r="Q266" s="8" t="s">
        <v>1697</v>
      </c>
      <c r="R266" s="448">
        <v>21.12</v>
      </c>
      <c r="S266" s="255">
        <f t="shared" si="67"/>
        <v>211.20000000000002</v>
      </c>
      <c r="T266" s="175"/>
      <c r="U266" s="565">
        <f t="shared" si="68"/>
        <v>19.716520638073366</v>
      </c>
      <c r="V266" s="255">
        <f t="shared" ref="V266:V329" si="71">U266+S266</f>
        <v>230.91652063807339</v>
      </c>
      <c r="W266" s="255">
        <f t="shared" ref="W266:W329" si="72">V266/P266</f>
        <v>23.091652063807338</v>
      </c>
    </row>
    <row r="267" spans="1:23" ht="15" customHeight="1">
      <c r="A267" s="115" t="s">
        <v>1824</v>
      </c>
      <c r="B267" s="115" t="str">
        <f t="shared" si="69"/>
        <v>C31581</v>
      </c>
      <c r="C267" s="799" t="str">
        <f t="shared" si="70"/>
        <v>2024-04-05</v>
      </c>
      <c r="D267" s="793">
        <v>45387</v>
      </c>
      <c r="E267" s="113" t="s">
        <v>1484</v>
      </c>
      <c r="F267" s="113" t="s">
        <v>1485</v>
      </c>
      <c r="G267" s="569" t="s">
        <v>1873</v>
      </c>
      <c r="H267" s="789">
        <v>45363</v>
      </c>
      <c r="I267" s="115" t="s">
        <v>1505</v>
      </c>
      <c r="J267" s="115"/>
      <c r="K267" s="272" t="s">
        <v>1875</v>
      </c>
      <c r="L267" s="167"/>
      <c r="M267" s="113"/>
      <c r="N267" s="439" t="s">
        <v>1843</v>
      </c>
      <c r="O267" s="8" t="s">
        <v>2078</v>
      </c>
      <c r="P267" s="448">
        <v>10</v>
      </c>
      <c r="Q267" s="8" t="s">
        <v>1697</v>
      </c>
      <c r="R267" s="448">
        <v>29.12</v>
      </c>
      <c r="S267" s="255">
        <f t="shared" si="67"/>
        <v>291.2</v>
      </c>
      <c r="T267" s="175"/>
      <c r="U267" s="565">
        <f t="shared" si="68"/>
        <v>27.184899667646608</v>
      </c>
      <c r="V267" s="255">
        <f t="shared" si="71"/>
        <v>318.38489966764661</v>
      </c>
      <c r="W267" s="255">
        <f t="shared" si="72"/>
        <v>31.838489966764662</v>
      </c>
    </row>
    <row r="268" spans="1:23" ht="15" customHeight="1">
      <c r="A268" s="115" t="s">
        <v>1824</v>
      </c>
      <c r="B268" s="115" t="str">
        <f t="shared" si="69"/>
        <v>C31581</v>
      </c>
      <c r="C268" s="799" t="str">
        <f t="shared" si="70"/>
        <v>2024-04-05</v>
      </c>
      <c r="D268" s="793">
        <v>45387</v>
      </c>
      <c r="E268" s="113" t="s">
        <v>1484</v>
      </c>
      <c r="F268" s="113" t="s">
        <v>1485</v>
      </c>
      <c r="G268" s="569" t="s">
        <v>1873</v>
      </c>
      <c r="H268" s="789">
        <v>45363</v>
      </c>
      <c r="I268" s="115" t="s">
        <v>1505</v>
      </c>
      <c r="J268" s="115"/>
      <c r="K268" s="272" t="s">
        <v>1875</v>
      </c>
      <c r="L268" s="167"/>
      <c r="M268" s="113"/>
      <c r="N268" s="439" t="s">
        <v>1844</v>
      </c>
      <c r="O268" s="8" t="s">
        <v>2079</v>
      </c>
      <c r="P268" s="448">
        <v>10</v>
      </c>
      <c r="Q268" s="8" t="s">
        <v>1697</v>
      </c>
      <c r="R268" s="448">
        <v>57.69</v>
      </c>
      <c r="S268" s="255">
        <f t="shared" si="67"/>
        <v>576.9</v>
      </c>
      <c r="T268" s="175"/>
      <c r="U268" s="565">
        <f t="shared" si="68"/>
        <v>53.856348277010049</v>
      </c>
      <c r="V268" s="255">
        <f t="shared" si="71"/>
        <v>630.75634827701003</v>
      </c>
      <c r="W268" s="255">
        <f t="shared" si="72"/>
        <v>63.075634827701002</v>
      </c>
    </row>
    <row r="269" spans="1:23" ht="15" customHeight="1">
      <c r="A269" s="115" t="s">
        <v>1824</v>
      </c>
      <c r="B269" s="115" t="str">
        <f t="shared" si="69"/>
        <v>C31581</v>
      </c>
      <c r="C269" s="799" t="str">
        <f t="shared" si="70"/>
        <v>2024-04-05</v>
      </c>
      <c r="D269" s="793">
        <v>45387</v>
      </c>
      <c r="E269" s="113" t="s">
        <v>1484</v>
      </c>
      <c r="F269" s="113" t="s">
        <v>1485</v>
      </c>
      <c r="G269" s="569" t="s">
        <v>1873</v>
      </c>
      <c r="H269" s="789">
        <v>45363</v>
      </c>
      <c r="I269" s="115" t="s">
        <v>1505</v>
      </c>
      <c r="J269" s="115"/>
      <c r="K269" s="272" t="s">
        <v>1875</v>
      </c>
      <c r="L269" s="167"/>
      <c r="M269" s="113"/>
      <c r="N269" s="439" t="s">
        <v>1880</v>
      </c>
      <c r="O269" s="8" t="s">
        <v>2080</v>
      </c>
      <c r="P269" s="448">
        <v>10</v>
      </c>
      <c r="Q269" s="8" t="s">
        <v>1697</v>
      </c>
      <c r="R269" s="448">
        <v>22.75</v>
      </c>
      <c r="S269" s="255">
        <f t="shared" si="67"/>
        <v>227.5</v>
      </c>
      <c r="T269" s="175"/>
      <c r="U269" s="565">
        <f t="shared" si="68"/>
        <v>21.238202865348914</v>
      </c>
      <c r="V269" s="255">
        <f t="shared" si="71"/>
        <v>248.73820286534891</v>
      </c>
      <c r="W269" s="255">
        <f t="shared" si="72"/>
        <v>24.87382028653489</v>
      </c>
    </row>
    <row r="270" spans="1:23" ht="15" customHeight="1">
      <c r="A270" s="115" t="s">
        <v>1824</v>
      </c>
      <c r="B270" s="115" t="str">
        <f t="shared" si="69"/>
        <v>C31581</v>
      </c>
      <c r="C270" s="799" t="str">
        <f t="shared" si="70"/>
        <v>2024-04-05</v>
      </c>
      <c r="D270" s="793">
        <v>45387</v>
      </c>
      <c r="E270" s="113" t="s">
        <v>1484</v>
      </c>
      <c r="F270" s="113" t="s">
        <v>1485</v>
      </c>
      <c r="G270" s="569" t="s">
        <v>1873</v>
      </c>
      <c r="H270" s="789">
        <v>45363</v>
      </c>
      <c r="I270" s="115" t="s">
        <v>1505</v>
      </c>
      <c r="J270" s="14"/>
      <c r="K270" s="272" t="s">
        <v>1875</v>
      </c>
      <c r="L270" s="167"/>
      <c r="M270" s="113"/>
      <c r="N270" s="439" t="s">
        <v>1881</v>
      </c>
      <c r="O270" s="8" t="s">
        <v>2081</v>
      </c>
      <c r="P270" s="448">
        <v>50</v>
      </c>
      <c r="Q270" s="8" t="s">
        <v>1697</v>
      </c>
      <c r="R270" s="448">
        <v>14.63</v>
      </c>
      <c r="S270" s="255">
        <f t="shared" si="67"/>
        <v>731.5</v>
      </c>
      <c r="T270" s="175"/>
      <c r="U270" s="565">
        <f t="shared" si="68"/>
        <v>68.28899075166035</v>
      </c>
      <c r="V270" s="255">
        <f t="shared" si="71"/>
        <v>799.78899075166032</v>
      </c>
      <c r="W270" s="255">
        <f t="shared" si="72"/>
        <v>15.995779815033206</v>
      </c>
    </row>
    <row r="271" spans="1:23" ht="15.75" customHeight="1">
      <c r="A271" s="115" t="s">
        <v>1824</v>
      </c>
      <c r="B271" s="115" t="str">
        <f t="shared" si="69"/>
        <v>C31581</v>
      </c>
      <c r="C271" s="799" t="str">
        <f t="shared" si="70"/>
        <v>2024-04-05</v>
      </c>
      <c r="D271" s="793">
        <v>45387</v>
      </c>
      <c r="E271" s="113" t="s">
        <v>1484</v>
      </c>
      <c r="F271" s="113" t="s">
        <v>1485</v>
      </c>
      <c r="G271" s="569" t="s">
        <v>1873</v>
      </c>
      <c r="H271" s="789">
        <v>45363</v>
      </c>
      <c r="I271" s="115" t="s">
        <v>1505</v>
      </c>
      <c r="J271" s="14"/>
      <c r="K271" s="272" t="s">
        <v>1875</v>
      </c>
      <c r="L271" s="167"/>
      <c r="M271" s="113"/>
      <c r="N271" s="439" t="s">
        <v>1882</v>
      </c>
      <c r="O271" s="8" t="s">
        <v>2082</v>
      </c>
      <c r="P271" s="448">
        <v>170</v>
      </c>
      <c r="Q271" s="8" t="s">
        <v>1697</v>
      </c>
      <c r="R271" s="448">
        <v>14.63</v>
      </c>
      <c r="S271" s="255">
        <f t="shared" si="67"/>
        <v>2487.1</v>
      </c>
      <c r="T271" s="175"/>
      <c r="U271" s="565">
        <f t="shared" si="68"/>
        <v>232.18256855564516</v>
      </c>
      <c r="V271" s="255">
        <f t="shared" si="71"/>
        <v>2719.282568555645</v>
      </c>
      <c r="W271" s="255">
        <f t="shared" si="72"/>
        <v>15.995779815033206</v>
      </c>
    </row>
    <row r="272" spans="1:23" ht="15.75" customHeight="1">
      <c r="A272" s="115" t="s">
        <v>1824</v>
      </c>
      <c r="B272" s="115" t="str">
        <f t="shared" si="69"/>
        <v>C31581</v>
      </c>
      <c r="C272" s="799" t="str">
        <f t="shared" si="70"/>
        <v>2024-04-05</v>
      </c>
      <c r="D272" s="793">
        <v>45387</v>
      </c>
      <c r="E272" s="113" t="s">
        <v>1484</v>
      </c>
      <c r="F272" s="113" t="s">
        <v>1485</v>
      </c>
      <c r="G272" s="569" t="s">
        <v>1872</v>
      </c>
      <c r="H272" s="789">
        <v>45380</v>
      </c>
      <c r="I272" s="115" t="s">
        <v>1505</v>
      </c>
      <c r="J272" s="14"/>
      <c r="K272" s="272" t="s">
        <v>1875</v>
      </c>
      <c r="L272" s="167"/>
      <c r="M272" s="113"/>
      <c r="N272" s="439" t="s">
        <v>1882</v>
      </c>
      <c r="O272" s="8" t="s">
        <v>2082</v>
      </c>
      <c r="P272" s="448">
        <v>30</v>
      </c>
      <c r="Q272" s="8" t="s">
        <v>1697</v>
      </c>
      <c r="R272" s="448">
        <v>14.63</v>
      </c>
      <c r="S272" s="255">
        <f t="shared" si="67"/>
        <v>438.90000000000003</v>
      </c>
      <c r="T272" s="219"/>
      <c r="U272" s="565">
        <f t="shared" si="68"/>
        <v>40.973394450996217</v>
      </c>
      <c r="V272" s="255">
        <f t="shared" si="71"/>
        <v>479.87339445099627</v>
      </c>
      <c r="W272" s="255">
        <f t="shared" si="72"/>
        <v>15.99577981503321</v>
      </c>
    </row>
    <row r="273" spans="1:23" ht="15" customHeight="1">
      <c r="A273" s="115" t="s">
        <v>1824</v>
      </c>
      <c r="B273" s="115" t="str">
        <f t="shared" si="69"/>
        <v>C31581</v>
      </c>
      <c r="C273" s="799" t="str">
        <f t="shared" si="70"/>
        <v>2024-04-05</v>
      </c>
      <c r="D273" s="793">
        <v>45387</v>
      </c>
      <c r="E273" s="113" t="s">
        <v>1484</v>
      </c>
      <c r="F273" s="113" t="s">
        <v>1485</v>
      </c>
      <c r="G273" s="569" t="s">
        <v>1873</v>
      </c>
      <c r="H273" s="789">
        <v>45363</v>
      </c>
      <c r="I273" s="115" t="s">
        <v>1505</v>
      </c>
      <c r="J273" s="114"/>
      <c r="K273" s="272" t="s">
        <v>1875</v>
      </c>
      <c r="L273" s="167"/>
      <c r="M273" s="131"/>
      <c r="N273" s="439" t="s">
        <v>1883</v>
      </c>
      <c r="O273" s="8" t="s">
        <v>2083</v>
      </c>
      <c r="P273" s="448">
        <v>100</v>
      </c>
      <c r="Q273" s="8" t="s">
        <v>1697</v>
      </c>
      <c r="R273" s="448">
        <v>7.33</v>
      </c>
      <c r="S273" s="255">
        <f t="shared" si="67"/>
        <v>733</v>
      </c>
      <c r="T273" s="175"/>
      <c r="U273" s="565">
        <f t="shared" si="68"/>
        <v>68.429022858464847</v>
      </c>
      <c r="V273" s="255">
        <f t="shared" si="71"/>
        <v>801.4290228584648</v>
      </c>
      <c r="W273" s="255">
        <f t="shared" si="72"/>
        <v>8.0142902285846489</v>
      </c>
    </row>
    <row r="274" spans="1:23" ht="15" customHeight="1">
      <c r="A274" s="115" t="s">
        <v>1824</v>
      </c>
      <c r="B274" s="115" t="str">
        <f t="shared" si="69"/>
        <v>C31581</v>
      </c>
      <c r="C274" s="799" t="str">
        <f t="shared" si="70"/>
        <v>2024-04-05</v>
      </c>
      <c r="D274" s="793">
        <v>45387</v>
      </c>
      <c r="E274" s="113" t="s">
        <v>1484</v>
      </c>
      <c r="F274" s="113" t="s">
        <v>1485</v>
      </c>
      <c r="G274" s="569" t="s">
        <v>1873</v>
      </c>
      <c r="H274" s="789">
        <v>45363</v>
      </c>
      <c r="I274" s="115" t="s">
        <v>1505</v>
      </c>
      <c r="J274" s="114"/>
      <c r="K274" s="272" t="s">
        <v>1875</v>
      </c>
      <c r="L274" s="167"/>
      <c r="M274" s="131"/>
      <c r="N274" s="439" t="s">
        <v>1884</v>
      </c>
      <c r="O274" s="8" t="s">
        <v>2084</v>
      </c>
      <c r="P274" s="448">
        <v>20</v>
      </c>
      <c r="Q274" s="8" t="s">
        <v>1697</v>
      </c>
      <c r="R274" s="448">
        <v>12.21</v>
      </c>
      <c r="S274" s="255">
        <f t="shared" si="67"/>
        <v>244.20000000000002</v>
      </c>
      <c r="T274" s="175"/>
      <c r="U274" s="565">
        <f t="shared" si="68"/>
        <v>22.79722698777233</v>
      </c>
      <c r="V274" s="255">
        <f t="shared" si="71"/>
        <v>266.99722698777236</v>
      </c>
      <c r="W274" s="255">
        <f t="shared" si="72"/>
        <v>13.349861349388618</v>
      </c>
    </row>
    <row r="275" spans="1:23" ht="15" customHeight="1">
      <c r="A275" s="115" t="s">
        <v>1824</v>
      </c>
      <c r="B275" s="115" t="str">
        <f t="shared" si="69"/>
        <v>C31581</v>
      </c>
      <c r="C275" s="799" t="str">
        <f t="shared" si="70"/>
        <v>2024-04-05</v>
      </c>
      <c r="D275" s="793">
        <v>45387</v>
      </c>
      <c r="E275" s="113" t="s">
        <v>1484</v>
      </c>
      <c r="F275" s="113" t="s">
        <v>1485</v>
      </c>
      <c r="G275" s="569" t="s">
        <v>1873</v>
      </c>
      <c r="H275" s="789">
        <v>45363</v>
      </c>
      <c r="I275" s="115" t="s">
        <v>1505</v>
      </c>
      <c r="J275" s="114"/>
      <c r="K275" s="272" t="s">
        <v>1875</v>
      </c>
      <c r="L275" s="209"/>
      <c r="M275" s="131"/>
      <c r="N275" s="439" t="s">
        <v>1885</v>
      </c>
      <c r="O275" s="113" t="s">
        <v>2085</v>
      </c>
      <c r="P275" s="448">
        <v>20</v>
      </c>
      <c r="Q275" s="8" t="s">
        <v>1697</v>
      </c>
      <c r="R275" s="448">
        <v>21.49</v>
      </c>
      <c r="S275" s="255">
        <f t="shared" si="67"/>
        <v>429.79999999999995</v>
      </c>
      <c r="T275" s="175"/>
      <c r="U275" s="565">
        <f t="shared" si="68"/>
        <v>40.12386633638225</v>
      </c>
      <c r="V275" s="255">
        <f t="shared" si="71"/>
        <v>469.92386633638222</v>
      </c>
      <c r="W275" s="255">
        <f t="shared" si="72"/>
        <v>23.496193316819109</v>
      </c>
    </row>
    <row r="276" spans="1:23" ht="15" customHeight="1">
      <c r="A276" s="115" t="s">
        <v>1824</v>
      </c>
      <c r="B276" s="115" t="str">
        <f t="shared" si="69"/>
        <v>C31581</v>
      </c>
      <c r="C276" s="799" t="str">
        <f t="shared" si="70"/>
        <v>2024-04-05</v>
      </c>
      <c r="D276" s="793">
        <v>45387</v>
      </c>
      <c r="E276" s="113" t="s">
        <v>1484</v>
      </c>
      <c r="F276" s="113" t="s">
        <v>1485</v>
      </c>
      <c r="G276" s="569" t="s">
        <v>1873</v>
      </c>
      <c r="H276" s="789">
        <v>45363</v>
      </c>
      <c r="I276" s="115" t="s">
        <v>1505</v>
      </c>
      <c r="J276" s="114"/>
      <c r="K276" s="272" t="s">
        <v>1875</v>
      </c>
      <c r="L276" s="209"/>
      <c r="M276" s="131"/>
      <c r="N276" s="439" t="s">
        <v>1886</v>
      </c>
      <c r="O276" s="113" t="s">
        <v>2086</v>
      </c>
      <c r="P276" s="448">
        <v>5</v>
      </c>
      <c r="Q276" s="8" t="s">
        <v>1697</v>
      </c>
      <c r="R276" s="448">
        <v>28.02</v>
      </c>
      <c r="S276" s="255">
        <f t="shared" si="67"/>
        <v>140.1</v>
      </c>
      <c r="T276" s="175"/>
      <c r="U276" s="565">
        <f t="shared" si="68"/>
        <v>13.078998775540143</v>
      </c>
      <c r="V276" s="255">
        <f t="shared" si="71"/>
        <v>153.17899877554015</v>
      </c>
      <c r="W276" s="255">
        <f t="shared" si="72"/>
        <v>30.635799755108032</v>
      </c>
    </row>
    <row r="277" spans="1:23" ht="15" customHeight="1">
      <c r="A277" s="115" t="s">
        <v>1824</v>
      </c>
      <c r="B277" s="115" t="str">
        <f t="shared" si="69"/>
        <v>C31581</v>
      </c>
      <c r="C277" s="799" t="str">
        <f t="shared" si="70"/>
        <v>2024-04-05</v>
      </c>
      <c r="D277" s="793">
        <v>45387</v>
      </c>
      <c r="E277" s="113" t="s">
        <v>1484</v>
      </c>
      <c r="F277" s="113" t="s">
        <v>1485</v>
      </c>
      <c r="G277" s="569" t="s">
        <v>1873</v>
      </c>
      <c r="H277" s="789">
        <v>45363</v>
      </c>
      <c r="I277" s="115" t="s">
        <v>1505</v>
      </c>
      <c r="J277" s="114"/>
      <c r="K277" s="272" t="s">
        <v>1875</v>
      </c>
      <c r="L277" s="209"/>
      <c r="M277" s="131"/>
      <c r="N277" s="439" t="s">
        <v>1887</v>
      </c>
      <c r="O277" s="8" t="s">
        <v>2087</v>
      </c>
      <c r="P277" s="448">
        <v>40</v>
      </c>
      <c r="Q277" s="8" t="s">
        <v>1697</v>
      </c>
      <c r="R277" s="448">
        <v>50.4</v>
      </c>
      <c r="S277" s="255">
        <f t="shared" si="67"/>
        <v>2016</v>
      </c>
      <c r="T277" s="175"/>
      <c r="U277" s="565">
        <f t="shared" si="68"/>
        <v>188.20315154524573</v>
      </c>
      <c r="V277" s="255">
        <f t="shared" si="71"/>
        <v>2204.2031515452459</v>
      </c>
      <c r="W277" s="255">
        <f t="shared" si="72"/>
        <v>55.105078788631147</v>
      </c>
    </row>
    <row r="278" spans="1:23" ht="15" customHeight="1">
      <c r="A278" s="115" t="s">
        <v>1824</v>
      </c>
      <c r="B278" s="115" t="str">
        <f t="shared" si="69"/>
        <v>C31581</v>
      </c>
      <c r="C278" s="799" t="str">
        <f t="shared" si="70"/>
        <v>2024-04-05</v>
      </c>
      <c r="D278" s="793">
        <v>45387</v>
      </c>
      <c r="E278" s="113" t="s">
        <v>1484</v>
      </c>
      <c r="F278" s="113" t="s">
        <v>1485</v>
      </c>
      <c r="G278" s="569" t="s">
        <v>1873</v>
      </c>
      <c r="H278" s="789">
        <v>45363</v>
      </c>
      <c r="I278" s="115" t="s">
        <v>1505</v>
      </c>
      <c r="J278" s="114"/>
      <c r="K278" s="272" t="s">
        <v>1875</v>
      </c>
      <c r="L278" s="209"/>
      <c r="M278" s="131"/>
      <c r="N278" s="439" t="s">
        <v>1888</v>
      </c>
      <c r="O278" s="8" t="s">
        <v>2088</v>
      </c>
      <c r="P278" s="448">
        <v>40</v>
      </c>
      <c r="Q278" s="8" t="s">
        <v>1697</v>
      </c>
      <c r="R278" s="448">
        <v>38.770000000000003</v>
      </c>
      <c r="S278" s="255">
        <f t="shared" si="67"/>
        <v>1550.8000000000002</v>
      </c>
      <c r="T278" s="175"/>
      <c r="U278" s="565">
        <f t="shared" si="68"/>
        <v>144.77452748827733</v>
      </c>
      <c r="V278" s="255">
        <f t="shared" si="71"/>
        <v>1695.5745274882775</v>
      </c>
      <c r="W278" s="255">
        <f t="shared" si="72"/>
        <v>42.389363187206939</v>
      </c>
    </row>
    <row r="279" spans="1:23" ht="15" customHeight="1">
      <c r="A279" s="115" t="s">
        <v>1824</v>
      </c>
      <c r="B279" s="115" t="str">
        <f t="shared" si="69"/>
        <v>C31581</v>
      </c>
      <c r="C279" s="799" t="str">
        <f t="shared" si="70"/>
        <v>2024-04-05</v>
      </c>
      <c r="D279" s="793">
        <v>45387</v>
      </c>
      <c r="E279" s="113" t="s">
        <v>1484</v>
      </c>
      <c r="F279" s="113" t="s">
        <v>1485</v>
      </c>
      <c r="G279" s="569" t="s">
        <v>1873</v>
      </c>
      <c r="H279" s="789">
        <v>45363</v>
      </c>
      <c r="I279" s="115" t="s">
        <v>1505</v>
      </c>
      <c r="J279" s="114"/>
      <c r="K279" s="272" t="s">
        <v>1875</v>
      </c>
      <c r="L279" s="167"/>
      <c r="M279" s="131"/>
      <c r="N279" s="439" t="s">
        <v>1889</v>
      </c>
      <c r="O279" s="8" t="s">
        <v>2089</v>
      </c>
      <c r="P279" s="448">
        <v>25</v>
      </c>
      <c r="Q279" s="8" t="s">
        <v>1697</v>
      </c>
      <c r="R279" s="448">
        <v>10.91</v>
      </c>
      <c r="S279" s="255">
        <f t="shared" si="67"/>
        <v>272.75</v>
      </c>
      <c r="T279" s="175"/>
      <c r="U279" s="565">
        <f t="shared" si="68"/>
        <v>25.462504753951279</v>
      </c>
      <c r="V279" s="255">
        <f t="shared" si="71"/>
        <v>298.21250475395129</v>
      </c>
      <c r="W279" s="255">
        <f t="shared" si="72"/>
        <v>11.928500190158053</v>
      </c>
    </row>
    <row r="280" spans="1:23" ht="15" customHeight="1">
      <c r="A280" s="115" t="s">
        <v>1824</v>
      </c>
      <c r="B280" s="115" t="str">
        <f t="shared" si="69"/>
        <v>C31581</v>
      </c>
      <c r="C280" s="799" t="str">
        <f t="shared" si="70"/>
        <v>2024-04-05</v>
      </c>
      <c r="D280" s="793">
        <v>45387</v>
      </c>
      <c r="E280" s="113" t="s">
        <v>1484</v>
      </c>
      <c r="F280" s="113" t="s">
        <v>1485</v>
      </c>
      <c r="G280" s="569" t="s">
        <v>1873</v>
      </c>
      <c r="H280" s="789">
        <v>45363</v>
      </c>
      <c r="I280" s="115" t="s">
        <v>1505</v>
      </c>
      <c r="J280" s="114"/>
      <c r="K280" s="272" t="s">
        <v>1875</v>
      </c>
      <c r="L280" s="209"/>
      <c r="M280" s="131"/>
      <c r="N280" s="439" t="s">
        <v>1845</v>
      </c>
      <c r="O280" s="113" t="s">
        <v>2090</v>
      </c>
      <c r="P280" s="448">
        <v>37</v>
      </c>
      <c r="Q280" s="8" t="s">
        <v>1697</v>
      </c>
      <c r="R280" s="448">
        <v>3.27</v>
      </c>
      <c r="S280" s="255">
        <f t="shared" si="67"/>
        <v>120.99</v>
      </c>
      <c r="T280" s="175"/>
      <c r="U280" s="565">
        <f t="shared" si="68"/>
        <v>11.294989734850835</v>
      </c>
      <c r="V280" s="255">
        <f t="shared" si="71"/>
        <v>132.28498973485083</v>
      </c>
      <c r="W280" s="255">
        <f t="shared" si="72"/>
        <v>3.5752699928338059</v>
      </c>
    </row>
    <row r="281" spans="1:23" ht="15" customHeight="1">
      <c r="A281" s="115" t="s">
        <v>1824</v>
      </c>
      <c r="B281" s="115" t="str">
        <f t="shared" si="69"/>
        <v>C31581</v>
      </c>
      <c r="C281" s="799" t="str">
        <f t="shared" si="70"/>
        <v>2024-04-05</v>
      </c>
      <c r="D281" s="793">
        <v>45387</v>
      </c>
      <c r="E281" s="113" t="s">
        <v>1484</v>
      </c>
      <c r="F281" s="113" t="s">
        <v>1485</v>
      </c>
      <c r="G281" s="569" t="s">
        <v>1873</v>
      </c>
      <c r="H281" s="789">
        <v>45363</v>
      </c>
      <c r="I281" s="115" t="s">
        <v>1505</v>
      </c>
      <c r="J281" s="114"/>
      <c r="K281" s="272" t="s">
        <v>1875</v>
      </c>
      <c r="L281" s="209"/>
      <c r="M281" s="131"/>
      <c r="N281" s="439" t="s">
        <v>1846</v>
      </c>
      <c r="O281" s="8" t="s">
        <v>2091</v>
      </c>
      <c r="P281" s="448">
        <v>81</v>
      </c>
      <c r="Q281" s="8" t="s">
        <v>1697</v>
      </c>
      <c r="R281" s="448">
        <v>3.84</v>
      </c>
      <c r="S281" s="255">
        <f t="shared" si="67"/>
        <v>311.03999999999996</v>
      </c>
      <c r="T281" s="175"/>
      <c r="U281" s="565">
        <f t="shared" si="68"/>
        <v>29.037057666980772</v>
      </c>
      <c r="V281" s="255">
        <f t="shared" si="71"/>
        <v>340.07705766698075</v>
      </c>
      <c r="W281" s="255">
        <f t="shared" si="72"/>
        <v>4.1984821934195153</v>
      </c>
    </row>
    <row r="282" spans="1:23" ht="15" customHeight="1">
      <c r="A282" s="115" t="s">
        <v>1824</v>
      </c>
      <c r="B282" s="115" t="str">
        <f t="shared" si="69"/>
        <v>C31581</v>
      </c>
      <c r="C282" s="799" t="str">
        <f t="shared" si="70"/>
        <v>2024-04-05</v>
      </c>
      <c r="D282" s="793">
        <v>45387</v>
      </c>
      <c r="E282" s="113" t="s">
        <v>1484</v>
      </c>
      <c r="F282" s="113" t="s">
        <v>1485</v>
      </c>
      <c r="G282" s="569" t="s">
        <v>1873</v>
      </c>
      <c r="H282" s="789">
        <v>45363</v>
      </c>
      <c r="I282" s="115" t="s">
        <v>1505</v>
      </c>
      <c r="J282" s="114"/>
      <c r="K282" s="272" t="s">
        <v>1875</v>
      </c>
      <c r="L282" s="167"/>
      <c r="M282" s="131"/>
      <c r="N282" s="439" t="s">
        <v>1847</v>
      </c>
      <c r="O282" s="8" t="s">
        <v>2092</v>
      </c>
      <c r="P282" s="448">
        <v>95</v>
      </c>
      <c r="Q282" s="8" t="s">
        <v>1697</v>
      </c>
      <c r="R282" s="448">
        <v>4.78</v>
      </c>
      <c r="S282" s="255">
        <f t="shared" si="67"/>
        <v>454.1</v>
      </c>
      <c r="T282" s="175"/>
      <c r="U282" s="565">
        <f t="shared" si="68"/>
        <v>42.392386466615129</v>
      </c>
      <c r="V282" s="255">
        <f t="shared" si="71"/>
        <v>496.49238646661513</v>
      </c>
      <c r="W282" s="255">
        <f t="shared" si="72"/>
        <v>5.2262356470170017</v>
      </c>
    </row>
    <row r="283" spans="1:23" ht="15" customHeight="1">
      <c r="A283" s="115" t="s">
        <v>1824</v>
      </c>
      <c r="B283" s="115" t="str">
        <f t="shared" si="69"/>
        <v>C31581</v>
      </c>
      <c r="C283" s="799" t="str">
        <f t="shared" si="70"/>
        <v>2024-04-05</v>
      </c>
      <c r="D283" s="793">
        <v>45387</v>
      </c>
      <c r="E283" s="113" t="s">
        <v>1484</v>
      </c>
      <c r="F283" s="113" t="s">
        <v>1485</v>
      </c>
      <c r="G283" s="569" t="s">
        <v>1873</v>
      </c>
      <c r="H283" s="789">
        <v>45363</v>
      </c>
      <c r="I283" s="115" t="s">
        <v>1505</v>
      </c>
      <c r="J283" s="114"/>
      <c r="K283" s="272" t="s">
        <v>1875</v>
      </c>
      <c r="L283" s="167"/>
      <c r="M283" s="131"/>
      <c r="N283" s="439" t="s">
        <v>1848</v>
      </c>
      <c r="O283" s="8" t="s">
        <v>2093</v>
      </c>
      <c r="P283" s="448">
        <v>118</v>
      </c>
      <c r="Q283" s="8" t="s">
        <v>1697</v>
      </c>
      <c r="R283" s="448">
        <v>6.33</v>
      </c>
      <c r="S283" s="255">
        <f t="shared" si="67"/>
        <v>746.94</v>
      </c>
      <c r="T283" s="175"/>
      <c r="U283" s="565">
        <f t="shared" si="68"/>
        <v>69.730387904367987</v>
      </c>
      <c r="V283" s="255">
        <f t="shared" si="71"/>
        <v>816.670387904368</v>
      </c>
      <c r="W283" s="255">
        <f t="shared" si="72"/>
        <v>6.9209354907149834</v>
      </c>
    </row>
    <row r="284" spans="1:23" ht="15" customHeight="1">
      <c r="A284" s="115" t="s">
        <v>1824</v>
      </c>
      <c r="B284" s="115" t="str">
        <f t="shared" si="69"/>
        <v>C31581</v>
      </c>
      <c r="C284" s="799" t="str">
        <f t="shared" si="70"/>
        <v>2024-04-05</v>
      </c>
      <c r="D284" s="793">
        <v>45387</v>
      </c>
      <c r="E284" s="113" t="s">
        <v>1484</v>
      </c>
      <c r="F284" s="113" t="s">
        <v>1485</v>
      </c>
      <c r="G284" s="569" t="s">
        <v>1873</v>
      </c>
      <c r="H284" s="789">
        <v>45363</v>
      </c>
      <c r="I284" s="115" t="s">
        <v>1505</v>
      </c>
      <c r="J284" s="114"/>
      <c r="K284" s="272" t="s">
        <v>1875</v>
      </c>
      <c r="L284" s="167"/>
      <c r="M284" s="131"/>
      <c r="N284" s="439" t="s">
        <v>1849</v>
      </c>
      <c r="O284" s="8" t="s">
        <v>2094</v>
      </c>
      <c r="P284" s="448">
        <v>170</v>
      </c>
      <c r="Q284" s="8" t="s">
        <v>1697</v>
      </c>
      <c r="R284" s="448">
        <v>7.91</v>
      </c>
      <c r="S284" s="255">
        <f t="shared" si="67"/>
        <v>1344.7</v>
      </c>
      <c r="T284" s="175"/>
      <c r="U284" s="565">
        <f t="shared" si="68"/>
        <v>125.53411601333926</v>
      </c>
      <c r="V284" s="255">
        <f t="shared" si="71"/>
        <v>1470.2341160133392</v>
      </c>
      <c r="W284" s="255">
        <f t="shared" si="72"/>
        <v>8.6484359765490542</v>
      </c>
    </row>
    <row r="285" spans="1:23" ht="15" customHeight="1">
      <c r="A285" s="115" t="s">
        <v>1824</v>
      </c>
      <c r="B285" s="115" t="str">
        <f t="shared" si="69"/>
        <v>C31581</v>
      </c>
      <c r="C285" s="799" t="str">
        <f t="shared" si="70"/>
        <v>2024-04-05</v>
      </c>
      <c r="D285" s="793">
        <v>45387</v>
      </c>
      <c r="E285" s="113" t="s">
        <v>1484</v>
      </c>
      <c r="F285" s="113" t="s">
        <v>1485</v>
      </c>
      <c r="G285" s="569" t="s">
        <v>1872</v>
      </c>
      <c r="H285" s="789">
        <v>45380</v>
      </c>
      <c r="I285" s="115" t="s">
        <v>1505</v>
      </c>
      <c r="J285" s="114"/>
      <c r="K285" s="272" t="s">
        <v>1875</v>
      </c>
      <c r="L285" s="209"/>
      <c r="M285" s="131"/>
      <c r="N285" s="439" t="s">
        <v>1850</v>
      </c>
      <c r="O285" s="8" t="s">
        <v>2095</v>
      </c>
      <c r="P285" s="448">
        <v>10</v>
      </c>
      <c r="Q285" s="8" t="s">
        <v>1697</v>
      </c>
      <c r="R285" s="448">
        <v>9.74</v>
      </c>
      <c r="S285" s="255">
        <f t="shared" si="67"/>
        <v>97.4</v>
      </c>
      <c r="T285" s="175"/>
      <c r="U285" s="565">
        <f t="shared" si="68"/>
        <v>9.0927514685054245</v>
      </c>
      <c r="V285" s="255">
        <f t="shared" si="71"/>
        <v>106.49275146850543</v>
      </c>
      <c r="W285" s="255">
        <f t="shared" si="72"/>
        <v>10.649275146850544</v>
      </c>
    </row>
    <row r="286" spans="1:23" ht="15" customHeight="1">
      <c r="A286" s="115" t="s">
        <v>1824</v>
      </c>
      <c r="B286" s="115" t="str">
        <f t="shared" si="69"/>
        <v>C31581</v>
      </c>
      <c r="C286" s="799" t="str">
        <f t="shared" si="70"/>
        <v>2024-04-05</v>
      </c>
      <c r="D286" s="793">
        <v>45387</v>
      </c>
      <c r="E286" s="113" t="s">
        <v>1484</v>
      </c>
      <c r="F286" s="113" t="s">
        <v>1485</v>
      </c>
      <c r="G286" s="569" t="s">
        <v>1873</v>
      </c>
      <c r="H286" s="789">
        <v>45363</v>
      </c>
      <c r="I286" s="115" t="s">
        <v>1505</v>
      </c>
      <c r="J286" s="114"/>
      <c r="K286" s="272" t="s">
        <v>1875</v>
      </c>
      <c r="L286" s="209"/>
      <c r="M286" s="131"/>
      <c r="N286" s="439" t="s">
        <v>1851</v>
      </c>
      <c r="O286" s="8" t="s">
        <v>2096</v>
      </c>
      <c r="P286" s="448">
        <v>261</v>
      </c>
      <c r="Q286" s="8" t="s">
        <v>1697</v>
      </c>
      <c r="R286" s="448">
        <v>13.98</v>
      </c>
      <c r="S286" s="255">
        <f t="shared" si="67"/>
        <v>3648.78</v>
      </c>
      <c r="T286" s="175"/>
      <c r="U286" s="565">
        <f t="shared" si="68"/>
        <v>340.63090044407829</v>
      </c>
      <c r="V286" s="255">
        <f t="shared" si="71"/>
        <v>3989.4109004440784</v>
      </c>
      <c r="W286" s="255">
        <f t="shared" si="72"/>
        <v>15.285099235417924</v>
      </c>
    </row>
    <row r="287" spans="1:23" ht="15" customHeight="1">
      <c r="A287" s="115" t="s">
        <v>1824</v>
      </c>
      <c r="B287" s="115" t="str">
        <f t="shared" si="69"/>
        <v>C31581</v>
      </c>
      <c r="C287" s="799" t="str">
        <f t="shared" si="70"/>
        <v>2024-04-05</v>
      </c>
      <c r="D287" s="793">
        <v>45387</v>
      </c>
      <c r="E287" s="113" t="s">
        <v>1484</v>
      </c>
      <c r="F287" s="113" t="s">
        <v>1485</v>
      </c>
      <c r="G287" s="569" t="s">
        <v>1873</v>
      </c>
      <c r="H287" s="789">
        <v>45363</v>
      </c>
      <c r="I287" s="115" t="s">
        <v>1505</v>
      </c>
      <c r="J287" s="114"/>
      <c r="K287" s="272" t="s">
        <v>1875</v>
      </c>
      <c r="L287" s="209"/>
      <c r="M287" s="131"/>
      <c r="N287" s="439" t="s">
        <v>1852</v>
      </c>
      <c r="O287" s="8" t="s">
        <v>2097</v>
      </c>
      <c r="P287" s="448">
        <v>44</v>
      </c>
      <c r="Q287" s="8" t="s">
        <v>1697</v>
      </c>
      <c r="R287" s="448">
        <v>3.27</v>
      </c>
      <c r="S287" s="255">
        <f t="shared" si="67"/>
        <v>143.88</v>
      </c>
      <c r="T287" s="175"/>
      <c r="U287" s="565">
        <f t="shared" si="68"/>
        <v>13.431879684687479</v>
      </c>
      <c r="V287" s="255">
        <f t="shared" si="71"/>
        <v>157.31187968468748</v>
      </c>
      <c r="W287" s="255">
        <f t="shared" si="72"/>
        <v>3.5752699928338063</v>
      </c>
    </row>
    <row r="288" spans="1:23" ht="15" customHeight="1">
      <c r="A288" s="115" t="s">
        <v>1824</v>
      </c>
      <c r="B288" s="115" t="str">
        <f t="shared" si="69"/>
        <v>C31581</v>
      </c>
      <c r="C288" s="799" t="str">
        <f t="shared" si="70"/>
        <v>2024-04-05</v>
      </c>
      <c r="D288" s="793">
        <v>45387</v>
      </c>
      <c r="E288" s="113" t="s">
        <v>1484</v>
      </c>
      <c r="F288" s="113" t="s">
        <v>1485</v>
      </c>
      <c r="G288" s="569" t="s">
        <v>1873</v>
      </c>
      <c r="H288" s="789">
        <v>45363</v>
      </c>
      <c r="I288" s="115" t="s">
        <v>1505</v>
      </c>
      <c r="J288" s="114"/>
      <c r="K288" s="272" t="s">
        <v>1875</v>
      </c>
      <c r="L288" s="167"/>
      <c r="M288" s="131"/>
      <c r="N288" s="439" t="s">
        <v>1853</v>
      </c>
      <c r="O288" s="8" t="s">
        <v>2098</v>
      </c>
      <c r="P288" s="448">
        <v>1366</v>
      </c>
      <c r="Q288" s="8" t="s">
        <v>1697</v>
      </c>
      <c r="R288" s="448">
        <v>3.27</v>
      </c>
      <c r="S288" s="255">
        <f t="shared" si="67"/>
        <v>4466.82</v>
      </c>
      <c r="T288" s="175"/>
      <c r="U288" s="565">
        <f t="shared" si="68"/>
        <v>416.99881021097946</v>
      </c>
      <c r="V288" s="255">
        <f t="shared" si="71"/>
        <v>4883.8188102109789</v>
      </c>
      <c r="W288" s="255">
        <f t="shared" si="72"/>
        <v>3.5752699928338059</v>
      </c>
    </row>
    <row r="289" spans="1:23" ht="15.75" customHeight="1">
      <c r="A289" s="115" t="s">
        <v>1824</v>
      </c>
      <c r="B289" s="115" t="str">
        <f t="shared" si="69"/>
        <v>C31581</v>
      </c>
      <c r="C289" s="799" t="str">
        <f t="shared" si="70"/>
        <v>2024-04-05</v>
      </c>
      <c r="D289" s="793">
        <v>45387</v>
      </c>
      <c r="E289" s="113" t="s">
        <v>1484</v>
      </c>
      <c r="F289" s="113" t="s">
        <v>1485</v>
      </c>
      <c r="G289" s="569" t="s">
        <v>1873</v>
      </c>
      <c r="H289" s="789">
        <v>45363</v>
      </c>
      <c r="I289" s="115" t="s">
        <v>1505</v>
      </c>
      <c r="J289" s="114"/>
      <c r="K289" s="272" t="s">
        <v>1875</v>
      </c>
      <c r="L289" s="167"/>
      <c r="M289" s="131"/>
      <c r="N289" s="439" t="s">
        <v>1854</v>
      </c>
      <c r="O289" s="8" t="s">
        <v>2099</v>
      </c>
      <c r="P289" s="448">
        <v>2</v>
      </c>
      <c r="Q289" s="8" t="s">
        <v>1697</v>
      </c>
      <c r="R289" s="448">
        <v>10.84</v>
      </c>
      <c r="S289" s="255">
        <f t="shared" si="67"/>
        <v>21.68</v>
      </c>
      <c r="T289" s="175"/>
      <c r="U289" s="565">
        <f t="shared" si="68"/>
        <v>2.0239307170143488</v>
      </c>
      <c r="V289" s="255">
        <f t="shared" si="71"/>
        <v>23.703930717014348</v>
      </c>
      <c r="W289" s="255">
        <f t="shared" si="72"/>
        <v>11.851965358507174</v>
      </c>
    </row>
    <row r="290" spans="1:23" ht="15.75" customHeight="1">
      <c r="A290" s="115" t="s">
        <v>1824</v>
      </c>
      <c r="B290" s="115" t="str">
        <f t="shared" si="69"/>
        <v>C31581</v>
      </c>
      <c r="C290" s="799" t="str">
        <f t="shared" si="70"/>
        <v>2024-04-05</v>
      </c>
      <c r="D290" s="793">
        <v>45387</v>
      </c>
      <c r="E290" s="113" t="s">
        <v>1484</v>
      </c>
      <c r="F290" s="113" t="s">
        <v>1485</v>
      </c>
      <c r="G290" s="569" t="s">
        <v>1873</v>
      </c>
      <c r="H290" s="789">
        <v>45363</v>
      </c>
      <c r="I290" s="115" t="s">
        <v>1505</v>
      </c>
      <c r="J290" s="114"/>
      <c r="K290" s="272" t="s">
        <v>1875</v>
      </c>
      <c r="L290" s="167"/>
      <c r="M290" s="131"/>
      <c r="N290" s="439" t="s">
        <v>1855</v>
      </c>
      <c r="O290" s="8" t="s">
        <v>2100</v>
      </c>
      <c r="P290" s="448">
        <v>3</v>
      </c>
      <c r="Q290" s="8" t="s">
        <v>1697</v>
      </c>
      <c r="R290" s="448">
        <v>12.73</v>
      </c>
      <c r="S290" s="255">
        <f t="shared" si="67"/>
        <v>38.19</v>
      </c>
      <c r="T290" s="369"/>
      <c r="U290" s="565">
        <f t="shared" si="68"/>
        <v>3.5652174392425273</v>
      </c>
      <c r="V290" s="255">
        <f t="shared" si="71"/>
        <v>41.755217439242529</v>
      </c>
      <c r="W290" s="255">
        <f t="shared" si="72"/>
        <v>13.918405813080843</v>
      </c>
    </row>
    <row r="291" spans="1:23" ht="15.75" customHeight="1">
      <c r="A291" s="115" t="s">
        <v>1824</v>
      </c>
      <c r="B291" s="115" t="str">
        <f t="shared" si="69"/>
        <v>C31581</v>
      </c>
      <c r="C291" s="799" t="str">
        <f t="shared" si="70"/>
        <v>2024-04-05</v>
      </c>
      <c r="D291" s="793">
        <v>45387</v>
      </c>
      <c r="E291" s="113" t="s">
        <v>1484</v>
      </c>
      <c r="F291" s="113" t="s">
        <v>1485</v>
      </c>
      <c r="G291" s="569" t="s">
        <v>1873</v>
      </c>
      <c r="H291" s="789">
        <v>45363</v>
      </c>
      <c r="I291" s="115" t="s">
        <v>1505</v>
      </c>
      <c r="J291" s="14"/>
      <c r="K291" s="272" t="s">
        <v>1875</v>
      </c>
      <c r="L291" s="167"/>
      <c r="M291" s="113"/>
      <c r="N291" s="439" t="s">
        <v>1856</v>
      </c>
      <c r="O291" s="8" t="s">
        <v>2101</v>
      </c>
      <c r="P291" s="448">
        <v>1</v>
      </c>
      <c r="Q291" s="8" t="s">
        <v>1697</v>
      </c>
      <c r="R291" s="448">
        <v>16.43</v>
      </c>
      <c r="S291" s="255">
        <f t="shared" si="67"/>
        <v>16.43</v>
      </c>
      <c r="T291" s="370"/>
      <c r="U291" s="565">
        <f t="shared" si="68"/>
        <v>1.533818343198605</v>
      </c>
      <c r="V291" s="255">
        <f t="shared" si="71"/>
        <v>17.963818343198604</v>
      </c>
      <c r="W291" s="255">
        <f t="shared" si="72"/>
        <v>17.963818343198604</v>
      </c>
    </row>
    <row r="292" spans="1:23" ht="15.75" customHeight="1">
      <c r="A292" s="115" t="s">
        <v>1824</v>
      </c>
      <c r="B292" s="115" t="str">
        <f t="shared" si="69"/>
        <v>C31581</v>
      </c>
      <c r="C292" s="799" t="str">
        <f t="shared" si="70"/>
        <v>2024-04-05</v>
      </c>
      <c r="D292" s="793">
        <v>45387</v>
      </c>
      <c r="E292" s="113" t="s">
        <v>1484</v>
      </c>
      <c r="F292" s="113" t="s">
        <v>1485</v>
      </c>
      <c r="G292" s="569" t="s">
        <v>1872</v>
      </c>
      <c r="H292" s="789">
        <v>45380</v>
      </c>
      <c r="I292" s="115" t="s">
        <v>1505</v>
      </c>
      <c r="J292" s="14"/>
      <c r="K292" s="272" t="s">
        <v>1875</v>
      </c>
      <c r="L292" s="167"/>
      <c r="M292" s="113"/>
      <c r="N292" s="439" t="s">
        <v>1857</v>
      </c>
      <c r="O292" s="8" t="s">
        <v>2102</v>
      </c>
      <c r="P292" s="448">
        <v>5</v>
      </c>
      <c r="Q292" s="8" t="s">
        <v>1697</v>
      </c>
      <c r="R292" s="448">
        <v>20.51</v>
      </c>
      <c r="S292" s="255">
        <f t="shared" si="67"/>
        <v>102.55000000000001</v>
      </c>
      <c r="T292" s="370"/>
      <c r="U292" s="565">
        <f t="shared" si="68"/>
        <v>9.5735283685342036</v>
      </c>
      <c r="V292" s="255">
        <f t="shared" si="71"/>
        <v>112.12352836853421</v>
      </c>
      <c r="W292" s="255">
        <f t="shared" si="72"/>
        <v>22.424705673706843</v>
      </c>
    </row>
    <row r="293" spans="1:23" ht="15" customHeight="1">
      <c r="A293" s="115" t="s">
        <v>1824</v>
      </c>
      <c r="B293" s="115" t="str">
        <f t="shared" si="69"/>
        <v>C31581</v>
      </c>
      <c r="C293" s="799" t="str">
        <f t="shared" si="70"/>
        <v>2024-04-05</v>
      </c>
      <c r="D293" s="793">
        <v>45387</v>
      </c>
      <c r="E293" s="113" t="s">
        <v>1484</v>
      </c>
      <c r="F293" s="113" t="s">
        <v>1485</v>
      </c>
      <c r="G293" s="569" t="s">
        <v>1873</v>
      </c>
      <c r="H293" s="789">
        <v>45363</v>
      </c>
      <c r="I293" s="115" t="s">
        <v>1505</v>
      </c>
      <c r="J293" s="115"/>
      <c r="K293" s="272" t="s">
        <v>1875</v>
      </c>
      <c r="L293" s="209"/>
      <c r="M293" s="113"/>
      <c r="N293" s="439" t="s">
        <v>1858</v>
      </c>
      <c r="O293" s="8" t="s">
        <v>2049</v>
      </c>
      <c r="P293" s="448">
        <v>20</v>
      </c>
      <c r="Q293" s="8" t="s">
        <v>1697</v>
      </c>
      <c r="R293" s="448">
        <v>22.76</v>
      </c>
      <c r="S293" s="255">
        <f t="shared" si="67"/>
        <v>455.20000000000005</v>
      </c>
      <c r="T293" s="175"/>
      <c r="U293" s="565">
        <f t="shared" si="68"/>
        <v>42.495076678271765</v>
      </c>
      <c r="V293" s="255">
        <f t="shared" si="71"/>
        <v>497.69507667827179</v>
      </c>
      <c r="W293" s="255">
        <f t="shared" si="72"/>
        <v>24.884753833913589</v>
      </c>
    </row>
    <row r="294" spans="1:23" ht="15" customHeight="1">
      <c r="A294" s="115" t="s">
        <v>1824</v>
      </c>
      <c r="B294" s="115" t="str">
        <f t="shared" si="69"/>
        <v>C31581</v>
      </c>
      <c r="C294" s="799" t="str">
        <f t="shared" si="70"/>
        <v>2024-04-05</v>
      </c>
      <c r="D294" s="793">
        <v>45387</v>
      </c>
      <c r="E294" s="113" t="s">
        <v>1484</v>
      </c>
      <c r="F294" s="113" t="s">
        <v>1485</v>
      </c>
      <c r="G294" s="569" t="s">
        <v>1873</v>
      </c>
      <c r="H294" s="789">
        <v>45363</v>
      </c>
      <c r="I294" s="115" t="s">
        <v>1505</v>
      </c>
      <c r="J294" s="115"/>
      <c r="K294" s="272" t="s">
        <v>1875</v>
      </c>
      <c r="L294" s="209"/>
      <c r="M294" s="113"/>
      <c r="N294" s="439" t="s">
        <v>1859</v>
      </c>
      <c r="O294" s="8" t="s">
        <v>2103</v>
      </c>
      <c r="P294" s="448">
        <v>200</v>
      </c>
      <c r="Q294" s="8" t="s">
        <v>1697</v>
      </c>
      <c r="R294" s="448">
        <v>1.46</v>
      </c>
      <c r="S294" s="255">
        <f t="shared" si="67"/>
        <v>292</v>
      </c>
      <c r="T294" s="175"/>
      <c r="U294" s="565">
        <f t="shared" si="68"/>
        <v>27.259583457942341</v>
      </c>
      <c r="V294" s="255">
        <f t="shared" si="71"/>
        <v>319.25958345794231</v>
      </c>
      <c r="W294" s="255">
        <f t="shared" si="72"/>
        <v>1.5962979172897116</v>
      </c>
    </row>
    <row r="295" spans="1:23" ht="15" customHeight="1">
      <c r="A295" s="115" t="s">
        <v>1824</v>
      </c>
      <c r="B295" s="115" t="str">
        <f t="shared" si="69"/>
        <v>C31581</v>
      </c>
      <c r="C295" s="799" t="str">
        <f t="shared" si="70"/>
        <v>2024-04-05</v>
      </c>
      <c r="D295" s="793">
        <v>45387</v>
      </c>
      <c r="E295" s="113" t="s">
        <v>1484</v>
      </c>
      <c r="F295" s="113" t="s">
        <v>1485</v>
      </c>
      <c r="G295" s="569" t="s">
        <v>1872</v>
      </c>
      <c r="H295" s="789">
        <v>45380</v>
      </c>
      <c r="I295" s="115" t="s">
        <v>1505</v>
      </c>
      <c r="J295" s="115"/>
      <c r="K295" s="272" t="s">
        <v>1875</v>
      </c>
      <c r="L295" s="209"/>
      <c r="M295" s="113"/>
      <c r="N295" s="439" t="s">
        <v>1860</v>
      </c>
      <c r="O295" s="8" t="s">
        <v>2104</v>
      </c>
      <c r="P295" s="448">
        <v>7980</v>
      </c>
      <c r="Q295" s="8" t="s">
        <v>1697</v>
      </c>
      <c r="R295" s="448">
        <v>1.65</v>
      </c>
      <c r="S295" s="255">
        <f t="shared" si="67"/>
        <v>13167</v>
      </c>
      <c r="T295" s="175"/>
      <c r="U295" s="565">
        <f t="shared" si="68"/>
        <v>1229.2018335298862</v>
      </c>
      <c r="V295" s="255">
        <f t="shared" si="71"/>
        <v>14396.201833529885</v>
      </c>
      <c r="W295" s="255">
        <f t="shared" si="72"/>
        <v>1.8040353174849479</v>
      </c>
    </row>
    <row r="296" spans="1:23" ht="15" customHeight="1">
      <c r="A296" s="115" t="s">
        <v>1824</v>
      </c>
      <c r="B296" s="115" t="str">
        <f t="shared" si="69"/>
        <v>C31581</v>
      </c>
      <c r="C296" s="799" t="str">
        <f t="shared" si="70"/>
        <v>2024-04-05</v>
      </c>
      <c r="D296" s="793">
        <v>45387</v>
      </c>
      <c r="E296" s="113" t="s">
        <v>1484</v>
      </c>
      <c r="F296" s="113" t="s">
        <v>1485</v>
      </c>
      <c r="G296" s="569" t="s">
        <v>1873</v>
      </c>
      <c r="H296" s="789">
        <v>45363</v>
      </c>
      <c r="I296" s="115" t="s">
        <v>1505</v>
      </c>
      <c r="J296" s="115"/>
      <c r="K296" s="272" t="s">
        <v>1875</v>
      </c>
      <c r="L296" s="209"/>
      <c r="M296" s="113"/>
      <c r="N296" s="439" t="s">
        <v>1860</v>
      </c>
      <c r="O296" s="8" t="s">
        <v>2105</v>
      </c>
      <c r="P296" s="448">
        <v>20</v>
      </c>
      <c r="Q296" s="8" t="s">
        <v>1697</v>
      </c>
      <c r="R296" s="448">
        <v>1.65</v>
      </c>
      <c r="S296" s="255">
        <f t="shared" si="67"/>
        <v>33</v>
      </c>
      <c r="T296" s="175"/>
      <c r="U296" s="565">
        <f t="shared" si="68"/>
        <v>3.0807063496989633</v>
      </c>
      <c r="V296" s="255">
        <f t="shared" si="71"/>
        <v>36.080706349698964</v>
      </c>
      <c r="W296" s="255">
        <f t="shared" si="72"/>
        <v>1.8040353174849482</v>
      </c>
    </row>
    <row r="297" spans="1:23" ht="15" customHeight="1">
      <c r="A297" s="115" t="s">
        <v>1824</v>
      </c>
      <c r="B297" s="115" t="str">
        <f t="shared" si="69"/>
        <v>C31581</v>
      </c>
      <c r="C297" s="799" t="str">
        <f t="shared" si="70"/>
        <v>2024-04-05</v>
      </c>
      <c r="D297" s="793">
        <v>45387</v>
      </c>
      <c r="E297" s="113" t="s">
        <v>1484</v>
      </c>
      <c r="F297" s="113" t="s">
        <v>1485</v>
      </c>
      <c r="G297" s="569" t="s">
        <v>1873</v>
      </c>
      <c r="H297" s="789">
        <v>45363</v>
      </c>
      <c r="I297" s="115" t="s">
        <v>1505</v>
      </c>
      <c r="J297" s="115"/>
      <c r="K297" s="272" t="s">
        <v>1875</v>
      </c>
      <c r="L297" s="209"/>
      <c r="M297" s="113"/>
      <c r="N297" s="439" t="s">
        <v>1861</v>
      </c>
      <c r="O297" s="8" t="s">
        <v>2105</v>
      </c>
      <c r="P297" s="448">
        <v>3000</v>
      </c>
      <c r="Q297" s="8" t="s">
        <v>1697</v>
      </c>
      <c r="R297" s="448">
        <v>1.78</v>
      </c>
      <c r="S297" s="255">
        <f t="shared" si="67"/>
        <v>5340</v>
      </c>
      <c r="T297" s="175"/>
      <c r="U297" s="565">
        <f t="shared" si="68"/>
        <v>498.51430022401405</v>
      </c>
      <c r="V297" s="255">
        <f t="shared" si="71"/>
        <v>5838.5143002240138</v>
      </c>
      <c r="W297" s="255">
        <f t="shared" si="72"/>
        <v>1.9461714334080047</v>
      </c>
    </row>
    <row r="298" spans="1:23" ht="15" customHeight="1">
      <c r="A298" s="115" t="s">
        <v>1824</v>
      </c>
      <c r="B298" s="115" t="str">
        <f t="shared" si="69"/>
        <v>C31581</v>
      </c>
      <c r="C298" s="799" t="str">
        <f t="shared" si="70"/>
        <v>2024-04-05</v>
      </c>
      <c r="D298" s="793">
        <v>45387</v>
      </c>
      <c r="E298" s="113" t="s">
        <v>1484</v>
      </c>
      <c r="F298" s="113" t="s">
        <v>1485</v>
      </c>
      <c r="G298" s="569" t="s">
        <v>1873</v>
      </c>
      <c r="H298" s="789">
        <v>45363</v>
      </c>
      <c r="I298" s="115" t="s">
        <v>1505</v>
      </c>
      <c r="J298" s="115"/>
      <c r="K298" s="272" t="s">
        <v>1875</v>
      </c>
      <c r="L298" s="209"/>
      <c r="M298" s="113"/>
      <c r="N298" s="439" t="s">
        <v>1862</v>
      </c>
      <c r="O298" s="8" t="s">
        <v>2106</v>
      </c>
      <c r="P298" s="448">
        <v>200</v>
      </c>
      <c r="Q298" s="8" t="s">
        <v>1697</v>
      </c>
      <c r="R298" s="448">
        <v>1.87</v>
      </c>
      <c r="S298" s="255">
        <f t="shared" si="67"/>
        <v>374</v>
      </c>
      <c r="T298" s="175"/>
      <c r="U298" s="565">
        <f t="shared" si="68"/>
        <v>34.914671963254911</v>
      </c>
      <c r="V298" s="255">
        <f t="shared" si="71"/>
        <v>408.91467196325493</v>
      </c>
      <c r="W298" s="255">
        <f t="shared" si="72"/>
        <v>2.0445733598162747</v>
      </c>
    </row>
    <row r="299" spans="1:23" ht="15" customHeight="1">
      <c r="A299" s="115" t="s">
        <v>1824</v>
      </c>
      <c r="B299" s="115" t="str">
        <f t="shared" si="69"/>
        <v>C31581</v>
      </c>
      <c r="C299" s="799" t="str">
        <f t="shared" si="70"/>
        <v>2024-04-05</v>
      </c>
      <c r="D299" s="793">
        <v>45387</v>
      </c>
      <c r="E299" s="113" t="s">
        <v>1484</v>
      </c>
      <c r="F299" s="113" t="s">
        <v>1485</v>
      </c>
      <c r="G299" s="569" t="s">
        <v>1872</v>
      </c>
      <c r="H299" s="789">
        <v>45380</v>
      </c>
      <c r="I299" s="115" t="s">
        <v>1505</v>
      </c>
      <c r="J299" s="115"/>
      <c r="K299" s="272" t="s">
        <v>1875</v>
      </c>
      <c r="L299" s="209"/>
      <c r="M299" s="113"/>
      <c r="N299" s="439" t="s">
        <v>1863</v>
      </c>
      <c r="O299" s="8" t="s">
        <v>2107</v>
      </c>
      <c r="P299" s="448">
        <v>5000</v>
      </c>
      <c r="Q299" s="8" t="s">
        <v>1697</v>
      </c>
      <c r="R299" s="448">
        <v>2.89</v>
      </c>
      <c r="S299" s="255">
        <f t="shared" si="67"/>
        <v>14450</v>
      </c>
      <c r="T299" s="175"/>
      <c r="U299" s="565">
        <f t="shared" si="68"/>
        <v>1348.9759622166671</v>
      </c>
      <c r="V299" s="255">
        <f t="shared" si="71"/>
        <v>15798.975962216668</v>
      </c>
      <c r="W299" s="255">
        <f t="shared" si="72"/>
        <v>3.1597951924433336</v>
      </c>
    </row>
    <row r="300" spans="1:23" ht="15.75" customHeight="1">
      <c r="A300" s="115" t="s">
        <v>1824</v>
      </c>
      <c r="B300" s="115" t="str">
        <f t="shared" si="69"/>
        <v>C31581</v>
      </c>
      <c r="C300" s="799" t="str">
        <f t="shared" si="70"/>
        <v>2024-04-05</v>
      </c>
      <c r="D300" s="793">
        <v>45387</v>
      </c>
      <c r="E300" s="113" t="s">
        <v>1484</v>
      </c>
      <c r="F300" s="113" t="s">
        <v>1485</v>
      </c>
      <c r="G300" s="569" t="s">
        <v>1873</v>
      </c>
      <c r="H300" s="789">
        <v>45363</v>
      </c>
      <c r="I300" s="115" t="s">
        <v>1505</v>
      </c>
      <c r="J300" s="115"/>
      <c r="K300" s="272" t="s">
        <v>1875</v>
      </c>
      <c r="L300" s="209"/>
      <c r="M300" s="113"/>
      <c r="N300" s="439" t="s">
        <v>1864</v>
      </c>
      <c r="O300" s="8" t="s">
        <v>2108</v>
      </c>
      <c r="P300" s="448">
        <v>1000</v>
      </c>
      <c r="Q300" s="8" t="s">
        <v>1697</v>
      </c>
      <c r="R300" s="448">
        <v>3.03</v>
      </c>
      <c r="S300" s="255">
        <f t="shared" si="67"/>
        <v>3030</v>
      </c>
      <c r="T300" s="175"/>
      <c r="U300" s="565">
        <f t="shared" si="68"/>
        <v>282.86485574508663</v>
      </c>
      <c r="V300" s="255">
        <f t="shared" si="71"/>
        <v>3312.8648557450865</v>
      </c>
      <c r="W300" s="255">
        <f t="shared" si="72"/>
        <v>3.3128648557450866</v>
      </c>
    </row>
    <row r="301" spans="1:23" ht="15" customHeight="1">
      <c r="A301" s="115" t="s">
        <v>1824</v>
      </c>
      <c r="B301" s="115" t="str">
        <f t="shared" si="69"/>
        <v>C31581</v>
      </c>
      <c r="C301" s="799" t="str">
        <f t="shared" si="70"/>
        <v>2024-04-05</v>
      </c>
      <c r="D301" s="793">
        <v>45387</v>
      </c>
      <c r="E301" s="113" t="s">
        <v>1484</v>
      </c>
      <c r="F301" s="113" t="s">
        <v>1485</v>
      </c>
      <c r="G301" s="569" t="s">
        <v>1873</v>
      </c>
      <c r="H301" s="789">
        <v>45363</v>
      </c>
      <c r="I301" s="115" t="s">
        <v>1505</v>
      </c>
      <c r="J301" s="115"/>
      <c r="K301" s="272" t="s">
        <v>1875</v>
      </c>
      <c r="L301" s="167"/>
      <c r="M301" s="131"/>
      <c r="N301" s="439" t="s">
        <v>1865</v>
      </c>
      <c r="O301" s="8" t="s">
        <v>2109</v>
      </c>
      <c r="P301" s="448">
        <v>1000</v>
      </c>
      <c r="Q301" s="8" t="s">
        <v>1697</v>
      </c>
      <c r="R301" s="448">
        <v>4.25</v>
      </c>
      <c r="S301" s="255">
        <f t="shared" si="67"/>
        <v>4250</v>
      </c>
      <c r="T301" s="175"/>
      <c r="U301" s="565">
        <f t="shared" si="68"/>
        <v>396.75763594607861</v>
      </c>
      <c r="V301" s="255">
        <f t="shared" si="71"/>
        <v>4646.7576359460782</v>
      </c>
      <c r="W301" s="255">
        <f t="shared" si="72"/>
        <v>4.646757635946078</v>
      </c>
    </row>
    <row r="302" spans="1:23" ht="15" customHeight="1">
      <c r="A302" s="115" t="s">
        <v>1824</v>
      </c>
      <c r="B302" s="115" t="str">
        <f t="shared" si="69"/>
        <v>C31581</v>
      </c>
      <c r="C302" s="799" t="str">
        <f t="shared" si="70"/>
        <v>2024-04-05</v>
      </c>
      <c r="D302" s="793">
        <v>45387</v>
      </c>
      <c r="E302" s="113" t="s">
        <v>1484</v>
      </c>
      <c r="F302" s="113" t="s">
        <v>1485</v>
      </c>
      <c r="G302" s="569" t="s">
        <v>1873</v>
      </c>
      <c r="H302" s="789">
        <v>45363</v>
      </c>
      <c r="I302" s="115" t="s">
        <v>1505</v>
      </c>
      <c r="J302" s="115"/>
      <c r="K302" s="272" t="s">
        <v>1875</v>
      </c>
      <c r="L302" s="167"/>
      <c r="M302" s="131"/>
      <c r="N302" s="439" t="s">
        <v>1866</v>
      </c>
      <c r="O302" s="8" t="s">
        <v>2110</v>
      </c>
      <c r="P302" s="448">
        <v>300</v>
      </c>
      <c r="Q302" s="8" t="s">
        <v>1697</v>
      </c>
      <c r="R302" s="448">
        <v>5.68</v>
      </c>
      <c r="S302" s="255">
        <f t="shared" si="67"/>
        <v>1704</v>
      </c>
      <c r="T302" s="175"/>
      <c r="U302" s="565">
        <f t="shared" si="68"/>
        <v>159.0764733299101</v>
      </c>
      <c r="V302" s="255">
        <f t="shared" si="71"/>
        <v>1863.0764733299102</v>
      </c>
      <c r="W302" s="255">
        <f t="shared" si="72"/>
        <v>6.2102549110997005</v>
      </c>
    </row>
    <row r="303" spans="1:23" ht="15" customHeight="1">
      <c r="A303" s="115" t="s">
        <v>1824</v>
      </c>
      <c r="B303" s="115" t="str">
        <f t="shared" si="69"/>
        <v>C31581</v>
      </c>
      <c r="C303" s="799" t="str">
        <f t="shared" si="70"/>
        <v>2024-04-05</v>
      </c>
      <c r="D303" s="793">
        <v>45387</v>
      </c>
      <c r="E303" s="113" t="s">
        <v>1484</v>
      </c>
      <c r="F303" s="113" t="s">
        <v>1485</v>
      </c>
      <c r="G303" s="569" t="s">
        <v>1873</v>
      </c>
      <c r="H303" s="789">
        <v>45363</v>
      </c>
      <c r="I303" s="115" t="s">
        <v>1505</v>
      </c>
      <c r="J303" s="115"/>
      <c r="K303" s="272" t="s">
        <v>1875</v>
      </c>
      <c r="L303" s="209"/>
      <c r="M303" s="131"/>
      <c r="N303" s="439" t="s">
        <v>1867</v>
      </c>
      <c r="O303" s="8" t="s">
        <v>2111</v>
      </c>
      <c r="P303" s="448">
        <v>500</v>
      </c>
      <c r="Q303" s="8" t="s">
        <v>1697</v>
      </c>
      <c r="R303" s="448">
        <v>6.94</v>
      </c>
      <c r="S303" s="255">
        <f t="shared" si="67"/>
        <v>3470</v>
      </c>
      <c r="T303" s="175"/>
      <c r="U303" s="565">
        <f t="shared" si="68"/>
        <v>323.94094040773945</v>
      </c>
      <c r="V303" s="255">
        <f t="shared" si="71"/>
        <v>3793.9409404077396</v>
      </c>
      <c r="W303" s="255">
        <f t="shared" si="72"/>
        <v>7.5878818808154795</v>
      </c>
    </row>
    <row r="304" spans="1:23" ht="15" customHeight="1">
      <c r="A304" s="115" t="s">
        <v>1824</v>
      </c>
      <c r="B304" s="115" t="str">
        <f t="shared" si="69"/>
        <v>C31581</v>
      </c>
      <c r="C304" s="799" t="str">
        <f t="shared" si="70"/>
        <v>2024-04-05</v>
      </c>
      <c r="D304" s="793">
        <v>45387</v>
      </c>
      <c r="E304" s="113" t="s">
        <v>1484</v>
      </c>
      <c r="F304" s="113" t="s">
        <v>1485</v>
      </c>
      <c r="G304" s="569" t="s">
        <v>1873</v>
      </c>
      <c r="H304" s="789">
        <v>45363</v>
      </c>
      <c r="I304" s="115" t="s">
        <v>1505</v>
      </c>
      <c r="J304" s="115"/>
      <c r="K304" s="272" t="s">
        <v>1875</v>
      </c>
      <c r="L304" s="209"/>
      <c r="M304" s="131"/>
      <c r="N304" s="439" t="s">
        <v>1868</v>
      </c>
      <c r="O304" s="8" t="s">
        <v>2112</v>
      </c>
      <c r="P304" s="448">
        <v>50</v>
      </c>
      <c r="Q304" s="8" t="s">
        <v>1697</v>
      </c>
      <c r="R304" s="448">
        <v>9.48</v>
      </c>
      <c r="S304" s="255">
        <f t="shared" si="67"/>
        <v>474</v>
      </c>
      <c r="T304" s="175"/>
      <c r="U304" s="565">
        <f t="shared" si="68"/>
        <v>44.250145750221471</v>
      </c>
      <c r="V304" s="255">
        <f t="shared" si="71"/>
        <v>518.25014575022146</v>
      </c>
      <c r="W304" s="255">
        <f t="shared" si="72"/>
        <v>10.36500291500443</v>
      </c>
    </row>
    <row r="305" spans="1:23" ht="15" customHeight="1">
      <c r="A305" s="115" t="s">
        <v>1824</v>
      </c>
      <c r="B305" s="115" t="str">
        <f t="shared" si="69"/>
        <v>C31581</v>
      </c>
      <c r="C305" s="799" t="str">
        <f t="shared" si="70"/>
        <v>2024-04-05</v>
      </c>
      <c r="D305" s="793">
        <v>45387</v>
      </c>
      <c r="E305" s="113" t="s">
        <v>1484</v>
      </c>
      <c r="F305" s="113" t="s">
        <v>1485</v>
      </c>
      <c r="G305" s="569" t="s">
        <v>1874</v>
      </c>
      <c r="H305" s="789">
        <v>45367</v>
      </c>
      <c r="I305" s="115" t="s">
        <v>1505</v>
      </c>
      <c r="J305" s="115"/>
      <c r="K305" s="272" t="s">
        <v>1875</v>
      </c>
      <c r="L305" s="209"/>
      <c r="M305" s="131"/>
      <c r="N305" s="439" t="s">
        <v>1869</v>
      </c>
      <c r="O305" s="8" t="s">
        <v>2046</v>
      </c>
      <c r="P305" s="448">
        <v>253</v>
      </c>
      <c r="Q305" s="8" t="s">
        <v>1697</v>
      </c>
      <c r="R305" s="448">
        <v>12.62</v>
      </c>
      <c r="S305" s="255">
        <f t="shared" si="67"/>
        <v>3192.8599999999997</v>
      </c>
      <c r="T305" s="175"/>
      <c r="U305" s="565">
        <f t="shared" si="68"/>
        <v>298.06860835454029</v>
      </c>
      <c r="V305" s="255">
        <f t="shared" si="71"/>
        <v>3490.9286083545398</v>
      </c>
      <c r="W305" s="255">
        <f t="shared" si="72"/>
        <v>13.798136791915177</v>
      </c>
    </row>
    <row r="306" spans="1:23" ht="15" customHeight="1">
      <c r="A306" s="115" t="s">
        <v>1824</v>
      </c>
      <c r="B306" s="115" t="str">
        <f t="shared" si="69"/>
        <v>C31581</v>
      </c>
      <c r="C306" s="799" t="str">
        <f t="shared" si="70"/>
        <v>2024-04-05</v>
      </c>
      <c r="D306" s="793">
        <v>45387</v>
      </c>
      <c r="E306" s="113" t="s">
        <v>1484</v>
      </c>
      <c r="F306" s="113" t="s">
        <v>1485</v>
      </c>
      <c r="G306" s="569" t="s">
        <v>1873</v>
      </c>
      <c r="H306" s="789">
        <v>45363</v>
      </c>
      <c r="I306" s="115" t="s">
        <v>1505</v>
      </c>
      <c r="J306" s="115"/>
      <c r="K306" s="272" t="s">
        <v>1875</v>
      </c>
      <c r="L306" s="209"/>
      <c r="M306" s="131"/>
      <c r="N306" s="439" t="s">
        <v>1870</v>
      </c>
      <c r="O306" s="8" t="s">
        <v>2113</v>
      </c>
      <c r="P306" s="448">
        <v>20</v>
      </c>
      <c r="Q306" s="8" t="s">
        <v>1697</v>
      </c>
      <c r="R306" s="448">
        <v>25.12</v>
      </c>
      <c r="S306" s="255">
        <f t="shared" si="67"/>
        <v>502.40000000000003</v>
      </c>
      <c r="T306" s="175"/>
      <c r="U306" s="565">
        <f t="shared" si="68"/>
        <v>46.901420305719974</v>
      </c>
      <c r="V306" s="255">
        <f t="shared" si="71"/>
        <v>549.30142030572006</v>
      </c>
      <c r="W306" s="255">
        <f t="shared" si="72"/>
        <v>27.465071015286004</v>
      </c>
    </row>
    <row r="307" spans="1:23" ht="15" customHeight="1" thickBot="1">
      <c r="A307" s="110" t="s">
        <v>1824</v>
      </c>
      <c r="B307" s="110" t="str">
        <f t="shared" si="69"/>
        <v>C31581</v>
      </c>
      <c r="C307" s="800" t="str">
        <f t="shared" si="70"/>
        <v>2024-04-05</v>
      </c>
      <c r="D307" s="794">
        <v>45387</v>
      </c>
      <c r="E307" s="112" t="s">
        <v>1484</v>
      </c>
      <c r="F307" s="112" t="s">
        <v>1485</v>
      </c>
      <c r="G307" s="570" t="s">
        <v>1873</v>
      </c>
      <c r="H307" s="790">
        <v>45363</v>
      </c>
      <c r="I307" s="110" t="s">
        <v>1505</v>
      </c>
      <c r="J307" s="110"/>
      <c r="K307" s="557" t="s">
        <v>1875</v>
      </c>
      <c r="L307" s="566"/>
      <c r="M307" s="514"/>
      <c r="N307" s="447" t="s">
        <v>1871</v>
      </c>
      <c r="O307" s="92" t="s">
        <v>2114</v>
      </c>
      <c r="P307" s="449">
        <v>10</v>
      </c>
      <c r="Q307" s="92" t="s">
        <v>1697</v>
      </c>
      <c r="R307" s="449">
        <v>52.74</v>
      </c>
      <c r="S307" s="256">
        <f t="shared" si="67"/>
        <v>527.4</v>
      </c>
      <c r="T307" s="177"/>
      <c r="U307" s="567">
        <f t="shared" si="68"/>
        <v>49.235288752461614</v>
      </c>
      <c r="V307" s="256">
        <f t="shared" si="71"/>
        <v>576.63528875246163</v>
      </c>
      <c r="W307" s="256">
        <f t="shared" si="72"/>
        <v>57.663528875246165</v>
      </c>
    </row>
    <row r="308" spans="1:23" ht="15" customHeight="1">
      <c r="A308" s="109" t="s">
        <v>1890</v>
      </c>
      <c r="B308" s="109" t="str">
        <f t="shared" si="69"/>
        <v>C35292</v>
      </c>
      <c r="C308" s="798" t="str">
        <f t="shared" si="70"/>
        <v>2024-04-15</v>
      </c>
      <c r="D308" s="817">
        <v>45397</v>
      </c>
      <c r="E308" s="111" t="s">
        <v>1699</v>
      </c>
      <c r="F308" s="111" t="s">
        <v>1485</v>
      </c>
      <c r="G308" s="572" t="s">
        <v>1891</v>
      </c>
      <c r="H308" s="792">
        <v>45386</v>
      </c>
      <c r="I308" s="109"/>
      <c r="J308" s="109"/>
      <c r="K308" s="572" t="s">
        <v>1905</v>
      </c>
      <c r="L308" s="573"/>
      <c r="M308" s="510"/>
      <c r="N308" s="572" t="s">
        <v>2196</v>
      </c>
      <c r="O308" s="111" t="s">
        <v>2028</v>
      </c>
      <c r="P308" s="547">
        <v>8</v>
      </c>
      <c r="Q308" s="11" t="s">
        <v>1697</v>
      </c>
      <c r="R308" s="574">
        <v>141.47</v>
      </c>
      <c r="S308" s="257">
        <f t="shared" si="67"/>
        <v>1131.76</v>
      </c>
      <c r="T308" s="437">
        <v>5400</v>
      </c>
      <c r="U308" s="259">
        <f>S308*$T$308/SUM($S$308:$S$332)</f>
        <v>139.3233878027429</v>
      </c>
      <c r="V308" s="257">
        <f t="shared" si="71"/>
        <v>1271.0833878027429</v>
      </c>
      <c r="W308" s="257">
        <f t="shared" si="72"/>
        <v>158.88542347534286</v>
      </c>
    </row>
    <row r="309" spans="1:23" ht="15" customHeight="1">
      <c r="A309" s="115" t="s">
        <v>1890</v>
      </c>
      <c r="B309" s="115" t="str">
        <f t="shared" si="69"/>
        <v>C35292</v>
      </c>
      <c r="C309" s="799" t="str">
        <f t="shared" si="70"/>
        <v>2024-04-15</v>
      </c>
      <c r="D309" s="793">
        <v>45397</v>
      </c>
      <c r="E309" s="113" t="s">
        <v>1699</v>
      </c>
      <c r="F309" s="113" t="s">
        <v>1485</v>
      </c>
      <c r="G309" s="575" t="s">
        <v>1891</v>
      </c>
      <c r="H309" s="793">
        <v>45386</v>
      </c>
      <c r="I309" s="115"/>
      <c r="J309" s="115"/>
      <c r="K309" s="575" t="s">
        <v>1905</v>
      </c>
      <c r="L309" s="209"/>
      <c r="M309" s="131"/>
      <c r="N309" s="575" t="s">
        <v>2197</v>
      </c>
      <c r="O309" s="8" t="s">
        <v>2029</v>
      </c>
      <c r="P309" s="534">
        <v>8</v>
      </c>
      <c r="Q309" s="8" t="s">
        <v>1697</v>
      </c>
      <c r="R309" s="576">
        <v>141.47</v>
      </c>
      <c r="S309" s="255">
        <f t="shared" si="67"/>
        <v>1131.76</v>
      </c>
      <c r="T309" s="175"/>
      <c r="U309" s="260">
        <f t="shared" ref="U309:U332" si="73">S309*$T$308/SUM($S$308:$S$332)</f>
        <v>139.3233878027429</v>
      </c>
      <c r="V309" s="255">
        <f t="shared" si="71"/>
        <v>1271.0833878027429</v>
      </c>
      <c r="W309" s="255">
        <f t="shared" si="72"/>
        <v>158.88542347534286</v>
      </c>
    </row>
    <row r="310" spans="1:23" ht="15" customHeight="1">
      <c r="A310" s="115" t="s">
        <v>1890</v>
      </c>
      <c r="B310" s="115" t="str">
        <f t="shared" si="69"/>
        <v>C35292</v>
      </c>
      <c r="C310" s="799" t="str">
        <f t="shared" si="70"/>
        <v>2024-04-15</v>
      </c>
      <c r="D310" s="793">
        <v>45397</v>
      </c>
      <c r="E310" s="113" t="s">
        <v>1699</v>
      </c>
      <c r="F310" s="113" t="s">
        <v>1485</v>
      </c>
      <c r="G310" s="575" t="s">
        <v>1891</v>
      </c>
      <c r="H310" s="793">
        <v>45386</v>
      </c>
      <c r="I310" s="115"/>
      <c r="J310" s="115"/>
      <c r="K310" s="575" t="s">
        <v>1905</v>
      </c>
      <c r="L310" s="209"/>
      <c r="M310" s="131"/>
      <c r="N310" s="575" t="s">
        <v>1908</v>
      </c>
      <c r="O310" s="8" t="s">
        <v>2030</v>
      </c>
      <c r="P310" s="534">
        <v>18</v>
      </c>
      <c r="Q310" s="8" t="s">
        <v>1697</v>
      </c>
      <c r="R310" s="576">
        <v>137.6</v>
      </c>
      <c r="S310" s="255">
        <f t="shared" si="67"/>
        <v>2476.7999999999997</v>
      </c>
      <c r="T310" s="175"/>
      <c r="U310" s="260">
        <f t="shared" si="73"/>
        <v>304.90224686314554</v>
      </c>
      <c r="V310" s="255">
        <f t="shared" si="71"/>
        <v>2781.7022468631453</v>
      </c>
      <c r="W310" s="255">
        <f t="shared" si="72"/>
        <v>154.53901371461919</v>
      </c>
    </row>
    <row r="311" spans="1:23" ht="15" customHeight="1">
      <c r="A311" s="115" t="s">
        <v>1890</v>
      </c>
      <c r="B311" s="115" t="str">
        <f t="shared" si="69"/>
        <v>C35292</v>
      </c>
      <c r="C311" s="799" t="str">
        <f t="shared" si="70"/>
        <v>2024-04-15</v>
      </c>
      <c r="D311" s="793">
        <v>45397</v>
      </c>
      <c r="E311" s="113" t="s">
        <v>1699</v>
      </c>
      <c r="F311" s="113" t="s">
        <v>1485</v>
      </c>
      <c r="G311" s="575" t="s">
        <v>1892</v>
      </c>
      <c r="H311" s="793">
        <v>45386</v>
      </c>
      <c r="I311" s="115"/>
      <c r="J311" s="115"/>
      <c r="K311" s="575" t="s">
        <v>1905</v>
      </c>
      <c r="L311" s="209"/>
      <c r="M311" s="131"/>
      <c r="N311" s="575" t="s">
        <v>1909</v>
      </c>
      <c r="O311" s="122" t="s">
        <v>2031</v>
      </c>
      <c r="P311" s="575">
        <v>24</v>
      </c>
      <c r="Q311" s="8" t="s">
        <v>1697</v>
      </c>
      <c r="R311" s="577">
        <v>117.39</v>
      </c>
      <c r="S311" s="255">
        <f t="shared" si="67"/>
        <v>2817.36</v>
      </c>
      <c r="T311" s="175"/>
      <c r="U311" s="260">
        <f t="shared" si="73"/>
        <v>346.82630580682809</v>
      </c>
      <c r="V311" s="255">
        <f t="shared" si="71"/>
        <v>3164.1863058068284</v>
      </c>
      <c r="W311" s="255">
        <f t="shared" si="72"/>
        <v>131.84109607528453</v>
      </c>
    </row>
    <row r="312" spans="1:23" ht="15" customHeight="1">
      <c r="A312" s="115" t="s">
        <v>1890</v>
      </c>
      <c r="B312" s="115" t="str">
        <f t="shared" si="69"/>
        <v>C35292</v>
      </c>
      <c r="C312" s="799" t="str">
        <f t="shared" si="70"/>
        <v>2024-04-15</v>
      </c>
      <c r="D312" s="793">
        <v>45397</v>
      </c>
      <c r="E312" s="113" t="s">
        <v>1699</v>
      </c>
      <c r="F312" s="113" t="s">
        <v>1485</v>
      </c>
      <c r="G312" s="575" t="s">
        <v>1892</v>
      </c>
      <c r="H312" s="793">
        <v>45386</v>
      </c>
      <c r="I312" s="115"/>
      <c r="J312" s="115"/>
      <c r="K312" s="575" t="s">
        <v>1905</v>
      </c>
      <c r="L312" s="209"/>
      <c r="M312" s="131"/>
      <c r="N312" s="575" t="s">
        <v>2198</v>
      </c>
      <c r="O312" s="8" t="s">
        <v>2032</v>
      </c>
      <c r="P312" s="575">
        <v>8</v>
      </c>
      <c r="Q312" s="8" t="s">
        <v>1697</v>
      </c>
      <c r="R312" s="577">
        <v>141.47</v>
      </c>
      <c r="S312" s="255">
        <f t="shared" si="67"/>
        <v>1131.76</v>
      </c>
      <c r="T312" s="175"/>
      <c r="U312" s="260">
        <f t="shared" si="73"/>
        <v>139.3233878027429</v>
      </c>
      <c r="V312" s="255">
        <f t="shared" si="71"/>
        <v>1271.0833878027429</v>
      </c>
      <c r="W312" s="255">
        <f t="shared" si="72"/>
        <v>158.88542347534286</v>
      </c>
    </row>
    <row r="313" spans="1:23" ht="15" customHeight="1">
      <c r="A313" s="115" t="s">
        <v>1890</v>
      </c>
      <c r="B313" s="115" t="str">
        <f t="shared" si="69"/>
        <v>C35292</v>
      </c>
      <c r="C313" s="799" t="str">
        <f t="shared" si="70"/>
        <v>2024-04-15</v>
      </c>
      <c r="D313" s="793">
        <v>45397</v>
      </c>
      <c r="E313" s="113" t="s">
        <v>1699</v>
      </c>
      <c r="F313" s="113" t="s">
        <v>1485</v>
      </c>
      <c r="G313" s="575" t="s">
        <v>1892</v>
      </c>
      <c r="H313" s="793">
        <v>45386</v>
      </c>
      <c r="I313" s="115"/>
      <c r="J313" s="115"/>
      <c r="K313" s="575" t="s">
        <v>1905</v>
      </c>
      <c r="L313" s="209"/>
      <c r="M313" s="131"/>
      <c r="N313" s="575" t="s">
        <v>2199</v>
      </c>
      <c r="O313" s="8" t="s">
        <v>2033</v>
      </c>
      <c r="P313" s="575">
        <v>8</v>
      </c>
      <c r="Q313" s="8" t="s">
        <v>1697</v>
      </c>
      <c r="R313" s="577">
        <v>141.47</v>
      </c>
      <c r="S313" s="255">
        <f t="shared" si="67"/>
        <v>1131.76</v>
      </c>
      <c r="T313" s="175"/>
      <c r="U313" s="260">
        <f t="shared" si="73"/>
        <v>139.3233878027429</v>
      </c>
      <c r="V313" s="255">
        <f t="shared" si="71"/>
        <v>1271.0833878027429</v>
      </c>
      <c r="W313" s="255">
        <f t="shared" si="72"/>
        <v>158.88542347534286</v>
      </c>
    </row>
    <row r="314" spans="1:23" ht="15" customHeight="1">
      <c r="A314" s="115" t="s">
        <v>1890</v>
      </c>
      <c r="B314" s="115" t="str">
        <f t="shared" si="69"/>
        <v>C35292</v>
      </c>
      <c r="C314" s="799" t="str">
        <f t="shared" si="70"/>
        <v>2024-04-15</v>
      </c>
      <c r="D314" s="793">
        <v>45397</v>
      </c>
      <c r="E314" s="113" t="s">
        <v>1699</v>
      </c>
      <c r="F314" s="113" t="s">
        <v>1485</v>
      </c>
      <c r="G314" s="575" t="s">
        <v>1892</v>
      </c>
      <c r="H314" s="793">
        <v>45386</v>
      </c>
      <c r="I314" s="115"/>
      <c r="J314" s="115"/>
      <c r="K314" s="575" t="s">
        <v>1905</v>
      </c>
      <c r="L314" s="209"/>
      <c r="M314" s="131"/>
      <c r="N314" s="575" t="s">
        <v>2200</v>
      </c>
      <c r="O314" s="8" t="s">
        <v>2034</v>
      </c>
      <c r="P314" s="575">
        <v>16</v>
      </c>
      <c r="Q314" s="8" t="s">
        <v>1697</v>
      </c>
      <c r="R314" s="577">
        <v>93.74</v>
      </c>
      <c r="S314" s="255">
        <f t="shared" si="67"/>
        <v>1499.84</v>
      </c>
      <c r="T314" s="175"/>
      <c r="U314" s="260">
        <f t="shared" si="73"/>
        <v>184.63524948934926</v>
      </c>
      <c r="V314" s="255">
        <f t="shared" si="71"/>
        <v>1684.4752494893492</v>
      </c>
      <c r="W314" s="255">
        <f t="shared" si="72"/>
        <v>105.27970309308432</v>
      </c>
    </row>
    <row r="315" spans="1:23" ht="15" customHeight="1">
      <c r="A315" s="115" t="s">
        <v>1890</v>
      </c>
      <c r="B315" s="115" t="str">
        <f t="shared" si="69"/>
        <v>C35292</v>
      </c>
      <c r="C315" s="799" t="str">
        <f t="shared" si="70"/>
        <v>2024-04-15</v>
      </c>
      <c r="D315" s="793">
        <v>45397</v>
      </c>
      <c r="E315" s="113" t="s">
        <v>1699</v>
      </c>
      <c r="F315" s="113" t="s">
        <v>1485</v>
      </c>
      <c r="G315" s="575" t="s">
        <v>1892</v>
      </c>
      <c r="H315" s="793">
        <v>45386</v>
      </c>
      <c r="I315" s="115"/>
      <c r="J315" s="115"/>
      <c r="K315" s="575" t="s">
        <v>1905</v>
      </c>
      <c r="L315" s="209"/>
      <c r="M315" s="131"/>
      <c r="N315" s="575" t="s">
        <v>1910</v>
      </c>
      <c r="O315" s="8" t="s">
        <v>2035</v>
      </c>
      <c r="P315" s="575">
        <v>12</v>
      </c>
      <c r="Q315" s="8" t="s">
        <v>1697</v>
      </c>
      <c r="R315" s="577">
        <v>97.61</v>
      </c>
      <c r="S315" s="255">
        <f t="shared" si="67"/>
        <v>1171.32</v>
      </c>
      <c r="T315" s="175"/>
      <c r="U315" s="260">
        <f t="shared" si="73"/>
        <v>144.19335424569593</v>
      </c>
      <c r="V315" s="255">
        <f t="shared" si="71"/>
        <v>1315.5133542456958</v>
      </c>
      <c r="W315" s="255">
        <f t="shared" si="72"/>
        <v>109.62611285380798</v>
      </c>
    </row>
    <row r="316" spans="1:23" ht="15" customHeight="1">
      <c r="A316" s="115" t="s">
        <v>1890</v>
      </c>
      <c r="B316" s="115" t="str">
        <f t="shared" si="69"/>
        <v>C35292</v>
      </c>
      <c r="C316" s="799" t="str">
        <f t="shared" si="70"/>
        <v>2024-04-15</v>
      </c>
      <c r="D316" s="793">
        <v>45397</v>
      </c>
      <c r="E316" s="113" t="s">
        <v>1699</v>
      </c>
      <c r="F316" s="113" t="s">
        <v>1485</v>
      </c>
      <c r="G316" s="575" t="s">
        <v>1893</v>
      </c>
      <c r="H316" s="793">
        <v>45386</v>
      </c>
      <c r="I316" s="115"/>
      <c r="J316" s="115"/>
      <c r="K316" s="575" t="s">
        <v>1906</v>
      </c>
      <c r="L316" s="167"/>
      <c r="M316" s="131"/>
      <c r="N316" s="575" t="s">
        <v>2289</v>
      </c>
      <c r="O316" s="8" t="s">
        <v>2025</v>
      </c>
      <c r="P316" s="534">
        <v>4</v>
      </c>
      <c r="Q316" s="8" t="s">
        <v>1697</v>
      </c>
      <c r="R316" s="577">
        <v>43</v>
      </c>
      <c r="S316" s="255">
        <f t="shared" si="67"/>
        <v>172</v>
      </c>
      <c r="T316" s="175"/>
      <c r="U316" s="260">
        <f t="shared" si="73"/>
        <v>21.173767143273999</v>
      </c>
      <c r="V316" s="255">
        <f t="shared" si="71"/>
        <v>193.17376714327401</v>
      </c>
      <c r="W316" s="255">
        <f t="shared" si="72"/>
        <v>48.293441785818501</v>
      </c>
    </row>
    <row r="317" spans="1:23" ht="15.75" customHeight="1">
      <c r="A317" s="115" t="s">
        <v>1890</v>
      </c>
      <c r="B317" s="115" t="str">
        <f t="shared" si="69"/>
        <v>C35292</v>
      </c>
      <c r="C317" s="799" t="str">
        <f t="shared" si="70"/>
        <v>2024-04-15</v>
      </c>
      <c r="D317" s="793">
        <v>45397</v>
      </c>
      <c r="E317" s="113" t="s">
        <v>1699</v>
      </c>
      <c r="F317" s="113" t="s">
        <v>1485</v>
      </c>
      <c r="G317" s="575" t="s">
        <v>1893</v>
      </c>
      <c r="H317" s="793">
        <v>45386</v>
      </c>
      <c r="I317" s="115"/>
      <c r="J317" s="115"/>
      <c r="K317" s="575" t="s">
        <v>1906</v>
      </c>
      <c r="L317" s="167"/>
      <c r="M317" s="131"/>
      <c r="N317" s="575" t="s">
        <v>2288</v>
      </c>
      <c r="O317" s="8" t="s">
        <v>2027</v>
      </c>
      <c r="P317" s="534">
        <v>4</v>
      </c>
      <c r="Q317" s="8" t="s">
        <v>1697</v>
      </c>
      <c r="R317" s="577">
        <v>53</v>
      </c>
      <c r="S317" s="255">
        <f t="shared" si="67"/>
        <v>212</v>
      </c>
      <c r="T317" s="175"/>
      <c r="U317" s="260">
        <f t="shared" si="73"/>
        <v>26.097899037058649</v>
      </c>
      <c r="V317" s="255">
        <f t="shared" si="71"/>
        <v>238.09789903705865</v>
      </c>
      <c r="W317" s="255">
        <f t="shared" si="72"/>
        <v>59.524474759264663</v>
      </c>
    </row>
    <row r="318" spans="1:23" ht="15" customHeight="1">
      <c r="A318" s="115" t="s">
        <v>1890</v>
      </c>
      <c r="B318" s="115" t="str">
        <f t="shared" si="69"/>
        <v>C35292</v>
      </c>
      <c r="C318" s="799" t="str">
        <f t="shared" si="70"/>
        <v>2024-04-15</v>
      </c>
      <c r="D318" s="793">
        <v>45397</v>
      </c>
      <c r="E318" s="113" t="s">
        <v>1699</v>
      </c>
      <c r="F318" s="113" t="s">
        <v>1485</v>
      </c>
      <c r="G318" s="575" t="s">
        <v>1893</v>
      </c>
      <c r="H318" s="793">
        <v>45386</v>
      </c>
      <c r="I318" s="115"/>
      <c r="J318" s="115"/>
      <c r="K318" s="575" t="s">
        <v>1906</v>
      </c>
      <c r="L318" s="167"/>
      <c r="M318" s="131"/>
      <c r="N318" s="575" t="s">
        <v>1912</v>
      </c>
      <c r="O318" s="90" t="s">
        <v>2024</v>
      </c>
      <c r="P318" s="575">
        <v>24</v>
      </c>
      <c r="Q318" s="8" t="s">
        <v>1697</v>
      </c>
      <c r="R318" s="577">
        <v>30.1</v>
      </c>
      <c r="S318" s="255">
        <f t="shared" si="67"/>
        <v>722.40000000000009</v>
      </c>
      <c r="T318" s="194"/>
      <c r="U318" s="260">
        <f t="shared" si="73"/>
        <v>88.929822001750807</v>
      </c>
      <c r="V318" s="255">
        <f t="shared" si="71"/>
        <v>811.32982200175093</v>
      </c>
      <c r="W318" s="255">
        <f t="shared" si="72"/>
        <v>33.805409250072955</v>
      </c>
    </row>
    <row r="319" spans="1:23" ht="15.75" customHeight="1">
      <c r="A319" s="115" t="s">
        <v>1890</v>
      </c>
      <c r="B319" s="115" t="str">
        <f t="shared" si="69"/>
        <v>C35292</v>
      </c>
      <c r="C319" s="799" t="str">
        <f t="shared" si="70"/>
        <v>2024-04-15</v>
      </c>
      <c r="D319" s="793">
        <v>45397</v>
      </c>
      <c r="E319" s="113" t="s">
        <v>1699</v>
      </c>
      <c r="F319" s="113" t="s">
        <v>1485</v>
      </c>
      <c r="G319" s="575" t="s">
        <v>1894</v>
      </c>
      <c r="H319" s="793">
        <v>45386</v>
      </c>
      <c r="I319" s="115"/>
      <c r="J319" s="115"/>
      <c r="K319" s="575" t="s">
        <v>1906</v>
      </c>
      <c r="L319" s="167"/>
      <c r="M319" s="131"/>
      <c r="N319" s="575" t="s">
        <v>1806</v>
      </c>
      <c r="O319" s="8" t="s">
        <v>2026</v>
      </c>
      <c r="P319" s="575">
        <v>66</v>
      </c>
      <c r="Q319" s="8" t="s">
        <v>1697</v>
      </c>
      <c r="R319" s="578">
        <v>18.2</v>
      </c>
      <c r="S319" s="255">
        <f t="shared" ref="S319:S382" si="74">P319*R319</f>
        <v>1201.2</v>
      </c>
      <c r="T319" s="194"/>
      <c r="U319" s="260">
        <f t="shared" si="73"/>
        <v>147.87168077035307</v>
      </c>
      <c r="V319" s="255">
        <f t="shared" si="71"/>
        <v>1349.0716807703532</v>
      </c>
      <c r="W319" s="255">
        <f t="shared" si="72"/>
        <v>20.440480011672019</v>
      </c>
    </row>
    <row r="320" spans="1:23" ht="15" customHeight="1">
      <c r="A320" s="115" t="s">
        <v>1890</v>
      </c>
      <c r="B320" s="115" t="str">
        <f t="shared" si="69"/>
        <v>C35292</v>
      </c>
      <c r="C320" s="799" t="str">
        <f t="shared" si="70"/>
        <v>2024-04-15</v>
      </c>
      <c r="D320" s="793">
        <v>45397</v>
      </c>
      <c r="E320" s="113" t="s">
        <v>1699</v>
      </c>
      <c r="F320" s="113" t="s">
        <v>1485</v>
      </c>
      <c r="G320" s="575" t="s">
        <v>1894</v>
      </c>
      <c r="H320" s="793">
        <v>45386</v>
      </c>
      <c r="I320" s="115"/>
      <c r="J320" s="115"/>
      <c r="K320" s="575" t="s">
        <v>1906</v>
      </c>
      <c r="L320" s="167"/>
      <c r="M320" s="131"/>
      <c r="N320" s="575" t="s">
        <v>1805</v>
      </c>
      <c r="O320" s="8" t="s">
        <v>2025</v>
      </c>
      <c r="P320" s="534">
        <v>66</v>
      </c>
      <c r="Q320" s="8" t="s">
        <v>1697</v>
      </c>
      <c r="R320" s="578">
        <v>43</v>
      </c>
      <c r="S320" s="255">
        <f t="shared" si="74"/>
        <v>2838</v>
      </c>
      <c r="T320" s="194"/>
      <c r="U320" s="260">
        <f t="shared" si="73"/>
        <v>349.36715786402095</v>
      </c>
      <c r="V320" s="255">
        <f t="shared" si="71"/>
        <v>3187.367157864021</v>
      </c>
      <c r="W320" s="255">
        <f t="shared" si="72"/>
        <v>48.293441785818501</v>
      </c>
    </row>
    <row r="321" spans="1:23" ht="15" customHeight="1">
      <c r="A321" s="115" t="s">
        <v>1890</v>
      </c>
      <c r="B321" s="115" t="str">
        <f t="shared" si="69"/>
        <v>C35292</v>
      </c>
      <c r="C321" s="799" t="str">
        <f t="shared" si="70"/>
        <v>2024-04-15</v>
      </c>
      <c r="D321" s="793">
        <v>45397</v>
      </c>
      <c r="E321" s="113" t="s">
        <v>1699</v>
      </c>
      <c r="F321" s="113" t="s">
        <v>1485</v>
      </c>
      <c r="G321" s="575" t="s">
        <v>1894</v>
      </c>
      <c r="H321" s="793">
        <v>45386</v>
      </c>
      <c r="I321" s="115"/>
      <c r="J321" s="115"/>
      <c r="K321" s="575" t="s">
        <v>1906</v>
      </c>
      <c r="L321" s="167"/>
      <c r="M321" s="131"/>
      <c r="N321" s="575" t="s">
        <v>1911</v>
      </c>
      <c r="O321" s="8" t="s">
        <v>2027</v>
      </c>
      <c r="P321" s="534">
        <v>24</v>
      </c>
      <c r="Q321" s="8" t="s">
        <v>1697</v>
      </c>
      <c r="R321" s="578">
        <v>53</v>
      </c>
      <c r="S321" s="255">
        <f t="shared" si="74"/>
        <v>1272</v>
      </c>
      <c r="T321" s="194"/>
      <c r="U321" s="260">
        <f t="shared" si="73"/>
        <v>156.58739422235189</v>
      </c>
      <c r="V321" s="255">
        <f t="shared" si="71"/>
        <v>1428.5873942223518</v>
      </c>
      <c r="W321" s="255">
        <f t="shared" si="72"/>
        <v>59.524474759264656</v>
      </c>
    </row>
    <row r="322" spans="1:23" ht="15.75" customHeight="1">
      <c r="A322" s="115" t="s">
        <v>1890</v>
      </c>
      <c r="B322" s="115" t="str">
        <f t="shared" ref="B322:B385" si="75">RIGHT(A322,LEN(A322)-FIND("_",A322))</f>
        <v>C35292</v>
      </c>
      <c r="C322" s="799" t="str">
        <f t="shared" ref="C322:C385" si="76">_xlfn.TEXTJOIN("-",TRUE,MID(A322,1,4),MID(A322,5,2),MID(A322,7,2))</f>
        <v>2024-04-15</v>
      </c>
      <c r="D322" s="793">
        <v>45397</v>
      </c>
      <c r="E322" s="113" t="s">
        <v>1699</v>
      </c>
      <c r="F322" s="113" t="s">
        <v>1485</v>
      </c>
      <c r="G322" s="575" t="s">
        <v>1895</v>
      </c>
      <c r="H322" s="793">
        <v>45386</v>
      </c>
      <c r="I322" s="115"/>
      <c r="J322" s="115"/>
      <c r="K322" s="575" t="s">
        <v>1906</v>
      </c>
      <c r="L322" s="167"/>
      <c r="M322" s="131"/>
      <c r="N322" s="575" t="s">
        <v>1806</v>
      </c>
      <c r="O322" s="8" t="s">
        <v>2026</v>
      </c>
      <c r="P322" s="575">
        <v>6</v>
      </c>
      <c r="Q322" s="8" t="s">
        <v>1697</v>
      </c>
      <c r="R322" s="578">
        <v>18.2</v>
      </c>
      <c r="S322" s="255">
        <f t="shared" si="74"/>
        <v>109.19999999999999</v>
      </c>
      <c r="T322" s="194"/>
      <c r="U322" s="260">
        <f t="shared" si="73"/>
        <v>13.442880070032093</v>
      </c>
      <c r="V322" s="255">
        <f t="shared" si="71"/>
        <v>122.64288007003208</v>
      </c>
      <c r="W322" s="255">
        <f t="shared" si="72"/>
        <v>20.440480011672012</v>
      </c>
    </row>
    <row r="323" spans="1:23" ht="15" customHeight="1">
      <c r="A323" s="115" t="s">
        <v>1890</v>
      </c>
      <c r="B323" s="115" t="str">
        <f t="shared" si="75"/>
        <v>C35292</v>
      </c>
      <c r="C323" s="799" t="str">
        <f t="shared" si="76"/>
        <v>2024-04-15</v>
      </c>
      <c r="D323" s="793">
        <v>45397</v>
      </c>
      <c r="E323" s="113" t="s">
        <v>1699</v>
      </c>
      <c r="F323" s="113" t="s">
        <v>1485</v>
      </c>
      <c r="G323" s="575" t="s">
        <v>1896</v>
      </c>
      <c r="H323" s="793">
        <v>45386</v>
      </c>
      <c r="I323" s="115"/>
      <c r="J323" s="115"/>
      <c r="K323" s="575" t="s">
        <v>1906</v>
      </c>
      <c r="L323" s="167"/>
      <c r="M323" s="131"/>
      <c r="N323" s="575" t="s">
        <v>2288</v>
      </c>
      <c r="O323" s="8" t="s">
        <v>2027</v>
      </c>
      <c r="P323" s="534">
        <v>18</v>
      </c>
      <c r="Q323" s="8" t="s">
        <v>1697</v>
      </c>
      <c r="R323" s="578">
        <v>53</v>
      </c>
      <c r="S323" s="255">
        <f t="shared" si="74"/>
        <v>954</v>
      </c>
      <c r="T323" s="175"/>
      <c r="U323" s="260">
        <f t="shared" si="73"/>
        <v>117.44054566676392</v>
      </c>
      <c r="V323" s="255">
        <f t="shared" si="71"/>
        <v>1071.4405456667639</v>
      </c>
      <c r="W323" s="255">
        <f t="shared" si="72"/>
        <v>59.524474759264663</v>
      </c>
    </row>
    <row r="324" spans="1:23" ht="15" customHeight="1">
      <c r="A324" s="115" t="s">
        <v>1890</v>
      </c>
      <c r="B324" s="115" t="str">
        <f t="shared" si="75"/>
        <v>C35292</v>
      </c>
      <c r="C324" s="799" t="str">
        <f t="shared" si="76"/>
        <v>2024-04-15</v>
      </c>
      <c r="D324" s="793">
        <v>45397</v>
      </c>
      <c r="E324" s="113" t="s">
        <v>1699</v>
      </c>
      <c r="F324" s="113" t="s">
        <v>1485</v>
      </c>
      <c r="G324" s="575" t="s">
        <v>1897</v>
      </c>
      <c r="H324" s="793">
        <v>45386</v>
      </c>
      <c r="I324" s="115"/>
      <c r="J324" s="115"/>
      <c r="K324" s="575" t="s">
        <v>1906</v>
      </c>
      <c r="L324" s="167"/>
      <c r="M324" s="131"/>
      <c r="N324" s="575" t="s">
        <v>1912</v>
      </c>
      <c r="O324" s="90" t="s">
        <v>2024</v>
      </c>
      <c r="P324" s="575">
        <v>108</v>
      </c>
      <c r="Q324" s="8" t="s">
        <v>1697</v>
      </c>
      <c r="R324" s="578">
        <v>30.1</v>
      </c>
      <c r="S324" s="255">
        <f t="shared" si="74"/>
        <v>3250.8</v>
      </c>
      <c r="T324" s="175"/>
      <c r="U324" s="260">
        <f t="shared" si="73"/>
        <v>400.18419900787853</v>
      </c>
      <c r="V324" s="255">
        <f t="shared" si="71"/>
        <v>3650.9841990078785</v>
      </c>
      <c r="W324" s="255">
        <f t="shared" si="72"/>
        <v>33.805409250072948</v>
      </c>
    </row>
    <row r="325" spans="1:23" ht="15" customHeight="1">
      <c r="A325" s="115" t="s">
        <v>1890</v>
      </c>
      <c r="B325" s="115" t="str">
        <f t="shared" si="75"/>
        <v>C35292</v>
      </c>
      <c r="C325" s="799" t="str">
        <f t="shared" si="76"/>
        <v>2024-04-15</v>
      </c>
      <c r="D325" s="793">
        <v>45397</v>
      </c>
      <c r="E325" s="113" t="s">
        <v>1699</v>
      </c>
      <c r="F325" s="113" t="s">
        <v>1485</v>
      </c>
      <c r="G325" s="575" t="s">
        <v>1898</v>
      </c>
      <c r="H325" s="793">
        <v>45386</v>
      </c>
      <c r="I325" s="115"/>
      <c r="J325" s="115"/>
      <c r="K325" s="575" t="s">
        <v>1906</v>
      </c>
      <c r="L325" s="167"/>
      <c r="M325" s="131"/>
      <c r="N325" s="575" t="s">
        <v>1805</v>
      </c>
      <c r="O325" s="8" t="s">
        <v>2025</v>
      </c>
      <c r="P325" s="534">
        <v>108</v>
      </c>
      <c r="Q325" s="8" t="s">
        <v>1697</v>
      </c>
      <c r="R325" s="578">
        <v>43</v>
      </c>
      <c r="S325" s="255">
        <f t="shared" si="74"/>
        <v>4644</v>
      </c>
      <c r="T325" s="175"/>
      <c r="U325" s="260">
        <f t="shared" si="73"/>
        <v>571.69171286839799</v>
      </c>
      <c r="V325" s="255">
        <f t="shared" si="71"/>
        <v>5215.6917128683981</v>
      </c>
      <c r="W325" s="255">
        <f t="shared" si="72"/>
        <v>48.293441785818501</v>
      </c>
    </row>
    <row r="326" spans="1:23" ht="15" customHeight="1">
      <c r="A326" s="115" t="s">
        <v>1890</v>
      </c>
      <c r="B326" s="115" t="str">
        <f t="shared" si="75"/>
        <v>C35292</v>
      </c>
      <c r="C326" s="799" t="str">
        <f t="shared" si="76"/>
        <v>2024-04-15</v>
      </c>
      <c r="D326" s="793">
        <v>45397</v>
      </c>
      <c r="E326" s="113" t="s">
        <v>1699</v>
      </c>
      <c r="F326" s="113" t="s">
        <v>1485</v>
      </c>
      <c r="G326" s="575" t="s">
        <v>1899</v>
      </c>
      <c r="H326" s="793">
        <v>45386</v>
      </c>
      <c r="I326" s="115"/>
      <c r="J326" s="115"/>
      <c r="K326" s="575" t="s">
        <v>1906</v>
      </c>
      <c r="L326" s="167"/>
      <c r="M326" s="131"/>
      <c r="N326" s="575" t="s">
        <v>1912</v>
      </c>
      <c r="O326" s="90" t="s">
        <v>2024</v>
      </c>
      <c r="P326" s="575">
        <v>36</v>
      </c>
      <c r="Q326" s="8" t="s">
        <v>1697</v>
      </c>
      <c r="R326" s="578">
        <v>30.1</v>
      </c>
      <c r="S326" s="255">
        <f t="shared" si="74"/>
        <v>1083.6000000000001</v>
      </c>
      <c r="T326" s="175"/>
      <c r="U326" s="260">
        <f t="shared" si="73"/>
        <v>133.3947330026262</v>
      </c>
      <c r="V326" s="255">
        <f t="shared" si="71"/>
        <v>1216.9947330026264</v>
      </c>
      <c r="W326" s="255">
        <f t="shared" si="72"/>
        <v>33.805409250072955</v>
      </c>
    </row>
    <row r="327" spans="1:23" ht="15" customHeight="1">
      <c r="A327" s="115" t="s">
        <v>1890</v>
      </c>
      <c r="B327" s="115" t="str">
        <f t="shared" si="75"/>
        <v>C35292</v>
      </c>
      <c r="C327" s="799" t="str">
        <f t="shared" si="76"/>
        <v>2024-04-15</v>
      </c>
      <c r="D327" s="793">
        <v>45397</v>
      </c>
      <c r="E327" s="113" t="s">
        <v>1699</v>
      </c>
      <c r="F327" s="113" t="s">
        <v>1485</v>
      </c>
      <c r="G327" s="575" t="s">
        <v>1900</v>
      </c>
      <c r="H327" s="793">
        <v>45387</v>
      </c>
      <c r="I327" s="115"/>
      <c r="J327" s="115"/>
      <c r="K327" s="575" t="s">
        <v>1907</v>
      </c>
      <c r="L327" s="167"/>
      <c r="M327" s="131"/>
      <c r="N327" s="575" t="s">
        <v>1805</v>
      </c>
      <c r="O327" s="8" t="s">
        <v>2025</v>
      </c>
      <c r="P327" s="534">
        <v>204</v>
      </c>
      <c r="Q327" s="8" t="s">
        <v>1697</v>
      </c>
      <c r="R327" s="577">
        <v>43</v>
      </c>
      <c r="S327" s="255">
        <f t="shared" si="74"/>
        <v>8772</v>
      </c>
      <c r="T327" s="175"/>
      <c r="U327" s="260">
        <f t="shared" si="73"/>
        <v>1079.8621243069738</v>
      </c>
      <c r="V327" s="255">
        <f t="shared" si="71"/>
        <v>9851.8621243069738</v>
      </c>
      <c r="W327" s="255">
        <f t="shared" si="72"/>
        <v>48.293441785818501</v>
      </c>
    </row>
    <row r="328" spans="1:23" ht="15" customHeight="1">
      <c r="A328" s="115" t="s">
        <v>1890</v>
      </c>
      <c r="B328" s="115" t="str">
        <f t="shared" si="75"/>
        <v>C35292</v>
      </c>
      <c r="C328" s="799" t="str">
        <f t="shared" si="76"/>
        <v>2024-04-15</v>
      </c>
      <c r="D328" s="793">
        <v>45397</v>
      </c>
      <c r="E328" s="113" t="s">
        <v>1699</v>
      </c>
      <c r="F328" s="113" t="s">
        <v>1485</v>
      </c>
      <c r="G328" s="575" t="s">
        <v>1901</v>
      </c>
      <c r="H328" s="793">
        <v>45387</v>
      </c>
      <c r="I328" s="115"/>
      <c r="J328" s="115"/>
      <c r="K328" s="575" t="s">
        <v>1907</v>
      </c>
      <c r="L328" s="167"/>
      <c r="M328" s="131"/>
      <c r="N328" s="575" t="s">
        <v>1912</v>
      </c>
      <c r="O328" s="90" t="s">
        <v>2024</v>
      </c>
      <c r="P328" s="575">
        <v>144</v>
      </c>
      <c r="Q328" s="8" t="s">
        <v>1697</v>
      </c>
      <c r="R328" s="577">
        <v>30.1</v>
      </c>
      <c r="S328" s="255">
        <f t="shared" si="74"/>
        <v>4334.4000000000005</v>
      </c>
      <c r="T328" s="175"/>
      <c r="U328" s="260">
        <f t="shared" si="73"/>
        <v>533.57893201050479</v>
      </c>
      <c r="V328" s="255">
        <f t="shared" si="71"/>
        <v>4867.9789320105056</v>
      </c>
      <c r="W328" s="255">
        <f t="shared" si="72"/>
        <v>33.805409250072955</v>
      </c>
    </row>
    <row r="329" spans="1:23" ht="15" customHeight="1">
      <c r="A329" s="115" t="s">
        <v>1890</v>
      </c>
      <c r="B329" s="115" t="str">
        <f t="shared" si="75"/>
        <v>C35292</v>
      </c>
      <c r="C329" s="799" t="str">
        <f t="shared" si="76"/>
        <v>2024-04-15</v>
      </c>
      <c r="D329" s="793">
        <v>45397</v>
      </c>
      <c r="E329" s="113" t="s">
        <v>1699</v>
      </c>
      <c r="F329" s="113" t="s">
        <v>1485</v>
      </c>
      <c r="G329" s="575" t="s">
        <v>1902</v>
      </c>
      <c r="H329" s="793">
        <v>45387</v>
      </c>
      <c r="I329" s="115"/>
      <c r="J329" s="115"/>
      <c r="K329" s="575" t="s">
        <v>1907</v>
      </c>
      <c r="L329" s="167"/>
      <c r="M329" s="131"/>
      <c r="N329" s="575" t="s">
        <v>2289</v>
      </c>
      <c r="O329" s="8" t="s">
        <v>2047</v>
      </c>
      <c r="P329" s="534">
        <v>6</v>
      </c>
      <c r="Q329" s="8" t="s">
        <v>1697</v>
      </c>
      <c r="R329" s="577">
        <v>43</v>
      </c>
      <c r="S329" s="255">
        <f t="shared" si="74"/>
        <v>258</v>
      </c>
      <c r="T329" s="175"/>
      <c r="U329" s="260">
        <f t="shared" si="73"/>
        <v>31.760650714910998</v>
      </c>
      <c r="V329" s="255">
        <f t="shared" si="71"/>
        <v>289.76065071491098</v>
      </c>
      <c r="W329" s="255">
        <f t="shared" si="72"/>
        <v>48.293441785818494</v>
      </c>
    </row>
    <row r="330" spans="1:23" ht="15" customHeight="1">
      <c r="A330" s="115" t="s">
        <v>1890</v>
      </c>
      <c r="B330" s="115" t="str">
        <f t="shared" si="75"/>
        <v>C35292</v>
      </c>
      <c r="C330" s="799" t="str">
        <f t="shared" si="76"/>
        <v>2024-04-15</v>
      </c>
      <c r="D330" s="793">
        <v>45397</v>
      </c>
      <c r="E330" s="113" t="s">
        <v>1699</v>
      </c>
      <c r="F330" s="113" t="s">
        <v>1485</v>
      </c>
      <c r="G330" s="575" t="s">
        <v>1902</v>
      </c>
      <c r="H330" s="793">
        <v>45387</v>
      </c>
      <c r="I330" s="115"/>
      <c r="J330" s="115"/>
      <c r="K330" s="575" t="s">
        <v>1907</v>
      </c>
      <c r="L330" s="167"/>
      <c r="M330" s="131"/>
      <c r="N330" s="575" t="s">
        <v>1912</v>
      </c>
      <c r="O330" s="90" t="s">
        <v>2024</v>
      </c>
      <c r="P330" s="575">
        <v>24</v>
      </c>
      <c r="Q330" s="8" t="s">
        <v>1697</v>
      </c>
      <c r="R330" s="577">
        <v>30.1</v>
      </c>
      <c r="S330" s="255">
        <f t="shared" si="74"/>
        <v>722.40000000000009</v>
      </c>
      <c r="T330" s="175"/>
      <c r="U330" s="260">
        <f t="shared" si="73"/>
        <v>88.929822001750807</v>
      </c>
      <c r="V330" s="255">
        <f t="shared" ref="V330:V393" si="77">U330+S330</f>
        <v>811.32982200175093</v>
      </c>
      <c r="W330" s="255">
        <f t="shared" ref="W330:W393" si="78">V330/P330</f>
        <v>33.805409250072955</v>
      </c>
    </row>
    <row r="331" spans="1:23" ht="15" customHeight="1">
      <c r="A331" s="115" t="s">
        <v>1890</v>
      </c>
      <c r="B331" s="115" t="str">
        <f t="shared" si="75"/>
        <v>C35292</v>
      </c>
      <c r="C331" s="799" t="str">
        <f t="shared" si="76"/>
        <v>2024-04-15</v>
      </c>
      <c r="D331" s="793">
        <v>45397</v>
      </c>
      <c r="E331" s="113" t="s">
        <v>1699</v>
      </c>
      <c r="F331" s="113" t="s">
        <v>1485</v>
      </c>
      <c r="G331" s="575" t="s">
        <v>1903</v>
      </c>
      <c r="H331" s="793">
        <v>45387</v>
      </c>
      <c r="I331" s="115"/>
      <c r="J331" s="115"/>
      <c r="K331" s="575" t="s">
        <v>1907</v>
      </c>
      <c r="L331" s="167"/>
      <c r="M331" s="131"/>
      <c r="N331" s="575" t="s">
        <v>1910</v>
      </c>
      <c r="O331" s="8" t="s">
        <v>2035</v>
      </c>
      <c r="P331" s="575">
        <v>4</v>
      </c>
      <c r="Q331" s="8" t="s">
        <v>1697</v>
      </c>
      <c r="R331" s="577">
        <v>97.61</v>
      </c>
      <c r="S331" s="255">
        <f t="shared" si="74"/>
        <v>390.44</v>
      </c>
      <c r="T331" s="175"/>
      <c r="U331" s="260">
        <f t="shared" si="73"/>
        <v>48.064451415231972</v>
      </c>
      <c r="V331" s="255">
        <f t="shared" si="77"/>
        <v>438.50445141523198</v>
      </c>
      <c r="W331" s="255">
        <f t="shared" si="78"/>
        <v>109.626112853808</v>
      </c>
    </row>
    <row r="332" spans="1:23" ht="15" customHeight="1" thickBot="1">
      <c r="A332" s="110" t="s">
        <v>1890</v>
      </c>
      <c r="B332" s="110" t="str">
        <f t="shared" si="75"/>
        <v>C35292</v>
      </c>
      <c r="C332" s="800" t="str">
        <f t="shared" si="76"/>
        <v>2024-04-15</v>
      </c>
      <c r="D332" s="794">
        <v>45397</v>
      </c>
      <c r="E332" s="112" t="s">
        <v>1699</v>
      </c>
      <c r="F332" s="112" t="s">
        <v>1485</v>
      </c>
      <c r="G332" s="579" t="s">
        <v>1904</v>
      </c>
      <c r="H332" s="794">
        <v>45387</v>
      </c>
      <c r="I332" s="580"/>
      <c r="J332" s="580"/>
      <c r="K332" s="579" t="s">
        <v>1907</v>
      </c>
      <c r="L332" s="513"/>
      <c r="M332" s="514"/>
      <c r="N332" s="579" t="s">
        <v>1806</v>
      </c>
      <c r="O332" s="8" t="s">
        <v>2026</v>
      </c>
      <c r="P332" s="579">
        <v>24</v>
      </c>
      <c r="Q332" s="92" t="s">
        <v>1697</v>
      </c>
      <c r="R332" s="581">
        <v>18.2</v>
      </c>
      <c r="S332" s="256">
        <f t="shared" si="74"/>
        <v>436.79999999999995</v>
      </c>
      <c r="T332" s="177"/>
      <c r="U332" s="261">
        <f t="shared" si="73"/>
        <v>53.771520280128371</v>
      </c>
      <c r="V332" s="256">
        <f t="shared" si="77"/>
        <v>490.57152028012831</v>
      </c>
      <c r="W332" s="256">
        <f t="shared" si="78"/>
        <v>20.440480011672012</v>
      </c>
    </row>
    <row r="333" spans="1:23" ht="15" customHeight="1">
      <c r="A333" s="109" t="s">
        <v>1913</v>
      </c>
      <c r="B333" s="109" t="str">
        <f t="shared" si="75"/>
        <v>C35643</v>
      </c>
      <c r="C333" s="798" t="str">
        <f t="shared" si="76"/>
        <v>2024-04-16</v>
      </c>
      <c r="D333" s="817">
        <v>45398</v>
      </c>
      <c r="E333" s="111" t="s">
        <v>1699</v>
      </c>
      <c r="F333" s="111" t="s">
        <v>1485</v>
      </c>
      <c r="G333" s="572" t="s">
        <v>1915</v>
      </c>
      <c r="H333" s="792">
        <v>45391</v>
      </c>
      <c r="I333" s="582"/>
      <c r="J333" s="582"/>
      <c r="K333" s="572" t="s">
        <v>1914</v>
      </c>
      <c r="L333" s="166"/>
      <c r="M333" s="510"/>
      <c r="N333" s="572" t="s">
        <v>2199</v>
      </c>
      <c r="O333" s="11" t="s">
        <v>2033</v>
      </c>
      <c r="P333" s="572">
        <v>2</v>
      </c>
      <c r="Q333" s="11" t="s">
        <v>1697</v>
      </c>
      <c r="R333" s="583">
        <v>141.47</v>
      </c>
      <c r="S333" s="257">
        <f t="shared" si="74"/>
        <v>282.94</v>
      </c>
      <c r="T333" s="437">
        <v>5400</v>
      </c>
      <c r="U333" s="259">
        <f>S333*$T$333/SUM($S$333:$S$345)</f>
        <v>135.81119999999999</v>
      </c>
      <c r="V333" s="257">
        <f t="shared" si="77"/>
        <v>418.75119999999998</v>
      </c>
      <c r="W333" s="257">
        <f t="shared" si="78"/>
        <v>209.37559999999999</v>
      </c>
    </row>
    <row r="334" spans="1:23" ht="15" customHeight="1">
      <c r="A334" s="115" t="s">
        <v>1913</v>
      </c>
      <c r="B334" s="115" t="str">
        <f t="shared" si="75"/>
        <v>C35643</v>
      </c>
      <c r="C334" s="799" t="str">
        <f t="shared" si="76"/>
        <v>2024-04-16</v>
      </c>
      <c r="D334" s="793">
        <v>45398</v>
      </c>
      <c r="E334" s="113" t="s">
        <v>1699</v>
      </c>
      <c r="F334" s="113" t="s">
        <v>1485</v>
      </c>
      <c r="G334" s="575" t="s">
        <v>1915</v>
      </c>
      <c r="H334" s="793">
        <v>45391</v>
      </c>
      <c r="I334" s="114"/>
      <c r="J334" s="114"/>
      <c r="K334" s="575" t="s">
        <v>1914</v>
      </c>
      <c r="L334" s="167"/>
      <c r="M334" s="131"/>
      <c r="N334" s="575" t="s">
        <v>2200</v>
      </c>
      <c r="O334" s="122" t="s">
        <v>2034</v>
      </c>
      <c r="P334" s="575">
        <v>1</v>
      </c>
      <c r="Q334" s="8" t="s">
        <v>1697</v>
      </c>
      <c r="R334" s="577">
        <v>93.74</v>
      </c>
      <c r="S334" s="255">
        <f t="shared" si="74"/>
        <v>93.74</v>
      </c>
      <c r="T334" s="175"/>
      <c r="U334" s="260">
        <f t="shared" ref="U334:U345" si="79">S334*$T$333/SUM($S$333:$S$345)</f>
        <v>44.99519999999999</v>
      </c>
      <c r="V334" s="255">
        <f t="shared" si="77"/>
        <v>138.73519999999999</v>
      </c>
      <c r="W334" s="255">
        <f t="shared" si="78"/>
        <v>138.73519999999999</v>
      </c>
    </row>
    <row r="335" spans="1:23" ht="15" customHeight="1">
      <c r="A335" s="115" t="s">
        <v>1913</v>
      </c>
      <c r="B335" s="115" t="str">
        <f t="shared" si="75"/>
        <v>C35643</v>
      </c>
      <c r="C335" s="799" t="str">
        <f t="shared" si="76"/>
        <v>2024-04-16</v>
      </c>
      <c r="D335" s="793">
        <v>45398</v>
      </c>
      <c r="E335" s="113" t="s">
        <v>1699</v>
      </c>
      <c r="F335" s="113" t="s">
        <v>1485</v>
      </c>
      <c r="G335" s="575" t="s">
        <v>1915</v>
      </c>
      <c r="H335" s="793">
        <v>45391</v>
      </c>
      <c r="I335" s="114"/>
      <c r="J335" s="114"/>
      <c r="K335" s="575" t="s">
        <v>1914</v>
      </c>
      <c r="L335" s="167"/>
      <c r="M335" s="131"/>
      <c r="N335" s="575" t="s">
        <v>1920</v>
      </c>
      <c r="O335" s="90" t="s">
        <v>2036</v>
      </c>
      <c r="P335" s="575">
        <v>2</v>
      </c>
      <c r="Q335" s="8" t="s">
        <v>1697</v>
      </c>
      <c r="R335" s="577">
        <v>61.92</v>
      </c>
      <c r="S335" s="255">
        <f t="shared" si="74"/>
        <v>123.84</v>
      </c>
      <c r="T335" s="175"/>
      <c r="U335" s="260">
        <f t="shared" si="79"/>
        <v>59.44319999999999</v>
      </c>
      <c r="V335" s="255">
        <f t="shared" si="77"/>
        <v>183.28319999999999</v>
      </c>
      <c r="W335" s="255">
        <f t="shared" si="78"/>
        <v>91.641599999999997</v>
      </c>
    </row>
    <row r="336" spans="1:23" ht="15" customHeight="1">
      <c r="A336" s="115" t="s">
        <v>1913</v>
      </c>
      <c r="B336" s="115" t="str">
        <f t="shared" si="75"/>
        <v>C35643</v>
      </c>
      <c r="C336" s="799" t="str">
        <f t="shared" si="76"/>
        <v>2024-04-16</v>
      </c>
      <c r="D336" s="793">
        <v>45398</v>
      </c>
      <c r="E336" s="113" t="s">
        <v>1699</v>
      </c>
      <c r="F336" s="113" t="s">
        <v>1485</v>
      </c>
      <c r="G336" s="575" t="s">
        <v>1915</v>
      </c>
      <c r="H336" s="793">
        <v>45391</v>
      </c>
      <c r="I336" s="114"/>
      <c r="J336" s="114"/>
      <c r="K336" s="575" t="s">
        <v>1914</v>
      </c>
      <c r="L336" s="167"/>
      <c r="M336" s="131"/>
      <c r="N336" s="575" t="s">
        <v>1910</v>
      </c>
      <c r="O336" s="122" t="s">
        <v>2035</v>
      </c>
      <c r="P336" s="575">
        <v>18</v>
      </c>
      <c r="Q336" s="8" t="s">
        <v>1697</v>
      </c>
      <c r="R336" s="577">
        <v>97.61</v>
      </c>
      <c r="S336" s="255">
        <f t="shared" si="74"/>
        <v>1756.98</v>
      </c>
      <c r="T336" s="175"/>
      <c r="U336" s="260">
        <f t="shared" si="79"/>
        <v>843.35039999999981</v>
      </c>
      <c r="V336" s="255">
        <f t="shared" si="77"/>
        <v>2600.3303999999998</v>
      </c>
      <c r="W336" s="255">
        <f t="shared" si="78"/>
        <v>144.46279999999999</v>
      </c>
    </row>
    <row r="337" spans="1:23" ht="15" customHeight="1">
      <c r="A337" s="115" t="s">
        <v>1913</v>
      </c>
      <c r="B337" s="115" t="str">
        <f t="shared" si="75"/>
        <v>C35643</v>
      </c>
      <c r="C337" s="799" t="str">
        <f t="shared" si="76"/>
        <v>2024-04-16</v>
      </c>
      <c r="D337" s="793">
        <v>45398</v>
      </c>
      <c r="E337" s="113" t="s">
        <v>1699</v>
      </c>
      <c r="F337" s="113" t="s">
        <v>1485</v>
      </c>
      <c r="G337" s="575" t="s">
        <v>1916</v>
      </c>
      <c r="H337" s="793">
        <v>45391</v>
      </c>
      <c r="I337" s="114"/>
      <c r="J337" s="114"/>
      <c r="K337" s="575" t="s">
        <v>1914</v>
      </c>
      <c r="L337" s="167"/>
      <c r="M337" s="131"/>
      <c r="N337" s="575" t="s">
        <v>1912</v>
      </c>
      <c r="O337" s="8" t="s">
        <v>2024</v>
      </c>
      <c r="P337" s="575">
        <v>2</v>
      </c>
      <c r="Q337" s="8" t="s">
        <v>1697</v>
      </c>
      <c r="R337" s="577">
        <v>30.1</v>
      </c>
      <c r="S337" s="255">
        <f t="shared" si="74"/>
        <v>60.2</v>
      </c>
      <c r="T337" s="175"/>
      <c r="U337" s="260">
        <f t="shared" si="79"/>
        <v>28.895999999999994</v>
      </c>
      <c r="V337" s="255">
        <f t="shared" si="77"/>
        <v>89.096000000000004</v>
      </c>
      <c r="W337" s="255">
        <f t="shared" si="78"/>
        <v>44.548000000000002</v>
      </c>
    </row>
    <row r="338" spans="1:23" ht="15" customHeight="1">
      <c r="A338" s="115" t="s">
        <v>1913</v>
      </c>
      <c r="B338" s="115" t="str">
        <f t="shared" si="75"/>
        <v>C35643</v>
      </c>
      <c r="C338" s="799" t="str">
        <f t="shared" si="76"/>
        <v>2024-04-16</v>
      </c>
      <c r="D338" s="793">
        <v>45398</v>
      </c>
      <c r="E338" s="113" t="s">
        <v>1699</v>
      </c>
      <c r="F338" s="113" t="s">
        <v>1485</v>
      </c>
      <c r="G338" s="575" t="s">
        <v>1916</v>
      </c>
      <c r="H338" s="793">
        <v>45391</v>
      </c>
      <c r="I338" s="114"/>
      <c r="J338" s="114"/>
      <c r="K338" s="575" t="s">
        <v>1914</v>
      </c>
      <c r="L338" s="167"/>
      <c r="M338" s="131"/>
      <c r="N338" s="575" t="s">
        <v>2289</v>
      </c>
      <c r="O338" s="8" t="s">
        <v>2047</v>
      </c>
      <c r="P338" s="534">
        <v>6</v>
      </c>
      <c r="Q338" s="8" t="s">
        <v>1697</v>
      </c>
      <c r="R338" s="577">
        <v>43</v>
      </c>
      <c r="S338" s="255">
        <f t="shared" si="74"/>
        <v>258</v>
      </c>
      <c r="T338" s="175"/>
      <c r="U338" s="260">
        <f t="shared" si="79"/>
        <v>123.83999999999997</v>
      </c>
      <c r="V338" s="255">
        <f t="shared" si="77"/>
        <v>381.84</v>
      </c>
      <c r="W338" s="255">
        <f t="shared" si="78"/>
        <v>63.639999999999993</v>
      </c>
    </row>
    <row r="339" spans="1:23" ht="15" customHeight="1">
      <c r="A339" s="115" t="s">
        <v>1913</v>
      </c>
      <c r="B339" s="115" t="str">
        <f t="shared" si="75"/>
        <v>C35643</v>
      </c>
      <c r="C339" s="799" t="str">
        <f t="shared" si="76"/>
        <v>2024-04-16</v>
      </c>
      <c r="D339" s="793">
        <v>45398</v>
      </c>
      <c r="E339" s="113" t="s">
        <v>1699</v>
      </c>
      <c r="F339" s="113" t="s">
        <v>1485</v>
      </c>
      <c r="G339" s="575" t="s">
        <v>1917</v>
      </c>
      <c r="H339" s="793">
        <v>45391</v>
      </c>
      <c r="I339" s="114"/>
      <c r="J339" s="114"/>
      <c r="K339" s="575" t="s">
        <v>1914</v>
      </c>
      <c r="L339" s="167"/>
      <c r="M339" s="131"/>
      <c r="N339" s="575" t="s">
        <v>1921</v>
      </c>
      <c r="O339" s="8" t="s">
        <v>2026</v>
      </c>
      <c r="P339" s="575">
        <v>130</v>
      </c>
      <c r="Q339" s="8" t="s">
        <v>1697</v>
      </c>
      <c r="R339" s="577">
        <v>18.2</v>
      </c>
      <c r="S339" s="255">
        <f t="shared" si="74"/>
        <v>2366</v>
      </c>
      <c r="T339" s="175"/>
      <c r="U339" s="260">
        <f t="shared" si="79"/>
        <v>1135.6799999999998</v>
      </c>
      <c r="V339" s="255">
        <f t="shared" si="77"/>
        <v>3501.68</v>
      </c>
      <c r="W339" s="255">
        <f t="shared" si="78"/>
        <v>26.936</v>
      </c>
    </row>
    <row r="340" spans="1:23" ht="15" customHeight="1">
      <c r="A340" s="115" t="s">
        <v>1913</v>
      </c>
      <c r="B340" s="115" t="str">
        <f t="shared" si="75"/>
        <v>C35643</v>
      </c>
      <c r="C340" s="799" t="str">
        <f t="shared" si="76"/>
        <v>2024-04-16</v>
      </c>
      <c r="D340" s="793">
        <v>45398</v>
      </c>
      <c r="E340" s="113" t="s">
        <v>1699</v>
      </c>
      <c r="F340" s="113" t="s">
        <v>1485</v>
      </c>
      <c r="G340" s="575" t="s">
        <v>1917</v>
      </c>
      <c r="H340" s="793">
        <v>45391</v>
      </c>
      <c r="I340" s="114"/>
      <c r="J340" s="114"/>
      <c r="K340" s="575" t="s">
        <v>1914</v>
      </c>
      <c r="L340" s="167"/>
      <c r="M340" s="131"/>
      <c r="N340" s="575" t="s">
        <v>1922</v>
      </c>
      <c r="O340" s="8" t="s">
        <v>2278</v>
      </c>
      <c r="P340" s="575">
        <v>2520</v>
      </c>
      <c r="Q340" s="8" t="s">
        <v>1697</v>
      </c>
      <c r="R340" s="577">
        <v>1.3</v>
      </c>
      <c r="S340" s="255">
        <f t="shared" si="74"/>
        <v>3276</v>
      </c>
      <c r="T340" s="175"/>
      <c r="U340" s="260">
        <f t="shared" si="79"/>
        <v>1572.4799999999998</v>
      </c>
      <c r="V340" s="255">
        <f t="shared" si="77"/>
        <v>4848.4799999999996</v>
      </c>
      <c r="W340" s="255">
        <f t="shared" si="78"/>
        <v>1.9239999999999999</v>
      </c>
    </row>
    <row r="341" spans="1:23" ht="15" customHeight="1">
      <c r="A341" s="115" t="s">
        <v>1913</v>
      </c>
      <c r="B341" s="115" t="str">
        <f t="shared" si="75"/>
        <v>C35643</v>
      </c>
      <c r="C341" s="799" t="str">
        <f t="shared" si="76"/>
        <v>2024-04-16</v>
      </c>
      <c r="D341" s="793">
        <v>45398</v>
      </c>
      <c r="E341" s="113" t="s">
        <v>1699</v>
      </c>
      <c r="F341" s="113" t="s">
        <v>1485</v>
      </c>
      <c r="G341" s="575" t="s">
        <v>1918</v>
      </c>
      <c r="H341" s="793">
        <v>45391</v>
      </c>
      <c r="I341" s="114"/>
      <c r="J341" s="114"/>
      <c r="K341" s="575" t="s">
        <v>1914</v>
      </c>
      <c r="L341" s="209"/>
      <c r="M341" s="131"/>
      <c r="N341" s="575" t="s">
        <v>1941</v>
      </c>
      <c r="O341" s="122" t="s">
        <v>2031</v>
      </c>
      <c r="P341" s="575">
        <v>12</v>
      </c>
      <c r="Q341" s="8" t="s">
        <v>1697</v>
      </c>
      <c r="R341" s="577">
        <v>117.39</v>
      </c>
      <c r="S341" s="255">
        <f t="shared" si="74"/>
        <v>1408.68</v>
      </c>
      <c r="T341" s="175"/>
      <c r="U341" s="260">
        <f t="shared" si="79"/>
        <v>676.16639999999984</v>
      </c>
      <c r="V341" s="255">
        <f t="shared" si="77"/>
        <v>2084.8463999999999</v>
      </c>
      <c r="W341" s="255">
        <f t="shared" si="78"/>
        <v>173.7372</v>
      </c>
    </row>
    <row r="342" spans="1:23" ht="15" customHeight="1">
      <c r="A342" s="115" t="s">
        <v>1913</v>
      </c>
      <c r="B342" s="115" t="str">
        <f t="shared" si="75"/>
        <v>C35643</v>
      </c>
      <c r="C342" s="799" t="str">
        <f t="shared" si="76"/>
        <v>2024-04-16</v>
      </c>
      <c r="D342" s="793">
        <v>45398</v>
      </c>
      <c r="E342" s="113" t="s">
        <v>1699</v>
      </c>
      <c r="F342" s="113" t="s">
        <v>1485</v>
      </c>
      <c r="G342" s="575" t="s">
        <v>1918</v>
      </c>
      <c r="H342" s="793">
        <v>45391</v>
      </c>
      <c r="I342" s="114"/>
      <c r="J342" s="114"/>
      <c r="K342" s="575" t="s">
        <v>1914</v>
      </c>
      <c r="L342" s="209"/>
      <c r="M342" s="131"/>
      <c r="N342" s="575" t="s">
        <v>2198</v>
      </c>
      <c r="O342" s="8" t="s">
        <v>2032</v>
      </c>
      <c r="P342" s="575">
        <v>2</v>
      </c>
      <c r="Q342" s="8" t="s">
        <v>1697</v>
      </c>
      <c r="R342" s="577">
        <v>141.47</v>
      </c>
      <c r="S342" s="255">
        <f t="shared" si="74"/>
        <v>282.94</v>
      </c>
      <c r="T342" s="175"/>
      <c r="U342" s="260">
        <f t="shared" si="79"/>
        <v>135.81119999999999</v>
      </c>
      <c r="V342" s="255">
        <f t="shared" si="77"/>
        <v>418.75119999999998</v>
      </c>
      <c r="W342" s="255">
        <f t="shared" si="78"/>
        <v>209.37559999999999</v>
      </c>
    </row>
    <row r="343" spans="1:23" ht="15" customHeight="1">
      <c r="A343" s="115" t="s">
        <v>1913</v>
      </c>
      <c r="B343" s="115" t="str">
        <f t="shared" si="75"/>
        <v>C35643</v>
      </c>
      <c r="C343" s="799" t="str">
        <f t="shared" si="76"/>
        <v>2024-04-16</v>
      </c>
      <c r="D343" s="793">
        <v>45398</v>
      </c>
      <c r="E343" s="113" t="s">
        <v>1699</v>
      </c>
      <c r="F343" s="113" t="s">
        <v>1485</v>
      </c>
      <c r="G343" s="575" t="s">
        <v>1918</v>
      </c>
      <c r="H343" s="793">
        <v>45391</v>
      </c>
      <c r="I343" s="114"/>
      <c r="J343" s="114"/>
      <c r="K343" s="575" t="s">
        <v>1914</v>
      </c>
      <c r="L343" s="209"/>
      <c r="M343" s="131"/>
      <c r="N343" s="575" t="s">
        <v>2200</v>
      </c>
      <c r="O343" s="8" t="s">
        <v>2034</v>
      </c>
      <c r="P343" s="575">
        <v>2</v>
      </c>
      <c r="Q343" s="8" t="s">
        <v>1697</v>
      </c>
      <c r="R343" s="577">
        <v>93.74</v>
      </c>
      <c r="S343" s="255">
        <f t="shared" si="74"/>
        <v>187.48</v>
      </c>
      <c r="T343" s="175"/>
      <c r="U343" s="260">
        <f t="shared" si="79"/>
        <v>89.99039999999998</v>
      </c>
      <c r="V343" s="255">
        <f t="shared" si="77"/>
        <v>277.47039999999998</v>
      </c>
      <c r="W343" s="255">
        <f t="shared" si="78"/>
        <v>138.73519999999999</v>
      </c>
    </row>
    <row r="344" spans="1:23" ht="15" customHeight="1">
      <c r="A344" s="115" t="s">
        <v>1913</v>
      </c>
      <c r="B344" s="115" t="str">
        <f t="shared" si="75"/>
        <v>C35643</v>
      </c>
      <c r="C344" s="799" t="str">
        <f t="shared" si="76"/>
        <v>2024-04-16</v>
      </c>
      <c r="D344" s="793">
        <v>45398</v>
      </c>
      <c r="E344" s="113" t="s">
        <v>1699</v>
      </c>
      <c r="F344" s="113" t="s">
        <v>1485</v>
      </c>
      <c r="G344" s="575" t="s">
        <v>1918</v>
      </c>
      <c r="H344" s="793">
        <v>45391</v>
      </c>
      <c r="I344" s="114"/>
      <c r="J344" s="114"/>
      <c r="K344" s="575" t="s">
        <v>1914</v>
      </c>
      <c r="L344" s="209"/>
      <c r="M344" s="131"/>
      <c r="N344" s="575" t="s">
        <v>1908</v>
      </c>
      <c r="O344" s="8" t="s">
        <v>2030</v>
      </c>
      <c r="P344" s="575">
        <v>6</v>
      </c>
      <c r="Q344" s="8" t="s">
        <v>1697</v>
      </c>
      <c r="R344" s="577">
        <v>137.6</v>
      </c>
      <c r="S344" s="255">
        <f t="shared" si="74"/>
        <v>825.59999999999991</v>
      </c>
      <c r="T344" s="175"/>
      <c r="U344" s="260">
        <f t="shared" si="79"/>
        <v>396.28799999999984</v>
      </c>
      <c r="V344" s="255">
        <f t="shared" si="77"/>
        <v>1221.8879999999997</v>
      </c>
      <c r="W344" s="255">
        <f t="shared" si="78"/>
        <v>203.64799999999994</v>
      </c>
    </row>
    <row r="345" spans="1:23" ht="15.75" customHeight="1" thickBot="1">
      <c r="A345" s="110" t="s">
        <v>1913</v>
      </c>
      <c r="B345" s="110" t="str">
        <f t="shared" si="75"/>
        <v>C35643</v>
      </c>
      <c r="C345" s="800" t="str">
        <f t="shared" si="76"/>
        <v>2024-04-16</v>
      </c>
      <c r="D345" s="794">
        <v>45398</v>
      </c>
      <c r="E345" s="112" t="s">
        <v>1699</v>
      </c>
      <c r="F345" s="112" t="s">
        <v>1485</v>
      </c>
      <c r="G345" s="579" t="s">
        <v>1919</v>
      </c>
      <c r="H345" s="794">
        <v>45391</v>
      </c>
      <c r="I345" s="580"/>
      <c r="J345" s="580"/>
      <c r="K345" s="579" t="s">
        <v>1914</v>
      </c>
      <c r="L345" s="566"/>
      <c r="M345" s="514"/>
      <c r="N345" s="579" t="s">
        <v>1921</v>
      </c>
      <c r="O345" s="8" t="s">
        <v>2026</v>
      </c>
      <c r="P345" s="579">
        <v>18</v>
      </c>
      <c r="Q345" s="92" t="s">
        <v>1697</v>
      </c>
      <c r="R345" s="581">
        <v>18.2</v>
      </c>
      <c r="S345" s="256">
        <f t="shared" si="74"/>
        <v>327.59999999999997</v>
      </c>
      <c r="T345" s="177"/>
      <c r="U345" s="261">
        <f t="shared" si="79"/>
        <v>157.24799999999996</v>
      </c>
      <c r="V345" s="256">
        <f t="shared" si="77"/>
        <v>484.84799999999996</v>
      </c>
      <c r="W345" s="256">
        <f t="shared" si="78"/>
        <v>26.935999999999996</v>
      </c>
    </row>
    <row r="346" spans="1:23" ht="15" customHeight="1">
      <c r="A346" s="109" t="s">
        <v>1923</v>
      </c>
      <c r="B346" s="109" t="str">
        <f t="shared" si="75"/>
        <v>C36719</v>
      </c>
      <c r="C346" s="798" t="str">
        <f t="shared" si="76"/>
        <v>2024-04-18</v>
      </c>
      <c r="D346" s="817">
        <v>45400</v>
      </c>
      <c r="E346" s="111" t="s">
        <v>1699</v>
      </c>
      <c r="F346" s="111" t="s">
        <v>1485</v>
      </c>
      <c r="G346" s="547" t="s">
        <v>1925</v>
      </c>
      <c r="H346" s="795">
        <v>45392</v>
      </c>
      <c r="I346" s="582"/>
      <c r="J346" s="582"/>
      <c r="K346" s="547" t="s">
        <v>1924</v>
      </c>
      <c r="L346" s="166"/>
      <c r="M346" s="111"/>
      <c r="N346" s="547" t="s">
        <v>1926</v>
      </c>
      <c r="O346" s="11" t="s">
        <v>2037</v>
      </c>
      <c r="P346" s="547">
        <f>320*2</f>
        <v>640</v>
      </c>
      <c r="Q346" s="11" t="s">
        <v>866</v>
      </c>
      <c r="R346" s="584">
        <f>4.87/2</f>
        <v>2.4350000000000001</v>
      </c>
      <c r="S346" s="815">
        <f>P346*R346</f>
        <v>1558.4</v>
      </c>
      <c r="T346" s="184">
        <v>5400</v>
      </c>
      <c r="U346" s="259">
        <f>S346*$T$346/SUM($S$346:$S$351)</f>
        <v>791.94742032869829</v>
      </c>
      <c r="V346" s="257">
        <f t="shared" si="77"/>
        <v>2350.3474203286983</v>
      </c>
      <c r="W346" s="257">
        <f t="shared" si="78"/>
        <v>3.6724178442635909</v>
      </c>
    </row>
    <row r="347" spans="1:23" ht="15" customHeight="1">
      <c r="A347" s="115" t="s">
        <v>1923</v>
      </c>
      <c r="B347" s="115" t="str">
        <f t="shared" si="75"/>
        <v>C36719</v>
      </c>
      <c r="C347" s="799" t="str">
        <f t="shared" si="76"/>
        <v>2024-04-18</v>
      </c>
      <c r="D347" s="793">
        <v>45400</v>
      </c>
      <c r="E347" s="113" t="s">
        <v>1699</v>
      </c>
      <c r="F347" s="113" t="s">
        <v>1485</v>
      </c>
      <c r="G347" s="534" t="s">
        <v>1925</v>
      </c>
      <c r="H347" s="796">
        <v>45392</v>
      </c>
      <c r="I347" s="114"/>
      <c r="J347" s="114"/>
      <c r="K347" s="534" t="s">
        <v>1924</v>
      </c>
      <c r="L347" s="167"/>
      <c r="M347" s="113"/>
      <c r="N347" s="534" t="s">
        <v>1927</v>
      </c>
      <c r="O347" s="8" t="s">
        <v>2038</v>
      </c>
      <c r="P347" s="534">
        <f>640*5</f>
        <v>3200</v>
      </c>
      <c r="Q347" s="8" t="s">
        <v>866</v>
      </c>
      <c r="R347" s="585">
        <f>12.16/5</f>
        <v>2.4319999999999999</v>
      </c>
      <c r="S347" s="255">
        <f t="shared" si="74"/>
        <v>7782.4</v>
      </c>
      <c r="T347" s="219"/>
      <c r="U347" s="260">
        <f t="shared" ref="U347:U351" si="80">S347*$T$346/SUM($S$346:$S$351)</f>
        <v>3954.8585754402343</v>
      </c>
      <c r="V347" s="255">
        <f t="shared" si="77"/>
        <v>11737.258575440233</v>
      </c>
      <c r="W347" s="255">
        <f t="shared" si="78"/>
        <v>3.667893304825073</v>
      </c>
    </row>
    <row r="348" spans="1:23" ht="15" customHeight="1">
      <c r="A348" s="115" t="s">
        <v>1923</v>
      </c>
      <c r="B348" s="115" t="str">
        <f t="shared" si="75"/>
        <v>C36719</v>
      </c>
      <c r="C348" s="799" t="str">
        <f t="shared" si="76"/>
        <v>2024-04-18</v>
      </c>
      <c r="D348" s="793">
        <v>45400</v>
      </c>
      <c r="E348" s="113" t="s">
        <v>1699</v>
      </c>
      <c r="F348" s="113" t="s">
        <v>1485</v>
      </c>
      <c r="G348" s="534" t="s">
        <v>1925</v>
      </c>
      <c r="H348" s="796">
        <v>45392</v>
      </c>
      <c r="I348" s="114"/>
      <c r="J348" s="114"/>
      <c r="K348" s="534" t="s">
        <v>1924</v>
      </c>
      <c r="L348" s="167"/>
      <c r="M348" s="113"/>
      <c r="N348" s="534" t="s">
        <v>1928</v>
      </c>
      <c r="O348" s="8" t="s">
        <v>2041</v>
      </c>
      <c r="P348" s="534">
        <v>36</v>
      </c>
      <c r="Q348" s="8" t="s">
        <v>1697</v>
      </c>
      <c r="R348" s="585">
        <v>1.74</v>
      </c>
      <c r="S348" s="255">
        <f t="shared" si="74"/>
        <v>62.64</v>
      </c>
      <c r="T348" s="219"/>
      <c r="U348" s="260">
        <f t="shared" si="80"/>
        <v>31.832383476251064</v>
      </c>
      <c r="V348" s="255">
        <f t="shared" si="77"/>
        <v>94.472383476251068</v>
      </c>
      <c r="W348" s="255">
        <f t="shared" si="78"/>
        <v>2.6242328743403074</v>
      </c>
    </row>
    <row r="349" spans="1:23" ht="15" customHeight="1">
      <c r="A349" s="115" t="s">
        <v>1923</v>
      </c>
      <c r="B349" s="115" t="str">
        <f t="shared" si="75"/>
        <v>C36719</v>
      </c>
      <c r="C349" s="799" t="str">
        <f t="shared" si="76"/>
        <v>2024-04-18</v>
      </c>
      <c r="D349" s="793">
        <v>45400</v>
      </c>
      <c r="E349" s="113" t="s">
        <v>1699</v>
      </c>
      <c r="F349" s="113" t="s">
        <v>1485</v>
      </c>
      <c r="G349" s="534" t="s">
        <v>1925</v>
      </c>
      <c r="H349" s="796">
        <v>45392</v>
      </c>
      <c r="I349" s="114"/>
      <c r="J349" s="114"/>
      <c r="K349" s="534" t="s">
        <v>1924</v>
      </c>
      <c r="L349" s="167"/>
      <c r="M349" s="113"/>
      <c r="N349" s="534" t="s">
        <v>1929</v>
      </c>
      <c r="O349" s="8" t="s">
        <v>2042</v>
      </c>
      <c r="P349" s="534">
        <v>68</v>
      </c>
      <c r="Q349" s="8" t="s">
        <v>1697</v>
      </c>
      <c r="R349" s="585">
        <v>1.76</v>
      </c>
      <c r="S349" s="255">
        <f t="shared" si="74"/>
        <v>119.68</v>
      </c>
      <c r="T349" s="219"/>
      <c r="U349" s="260">
        <f t="shared" si="80"/>
        <v>60.818960000602289</v>
      </c>
      <c r="V349" s="255">
        <f t="shared" si="77"/>
        <v>180.4989600006023</v>
      </c>
      <c r="W349" s="255">
        <f t="shared" si="78"/>
        <v>2.6543964705970926</v>
      </c>
    </row>
    <row r="350" spans="1:23" ht="15" customHeight="1">
      <c r="A350" s="115" t="s">
        <v>1923</v>
      </c>
      <c r="B350" s="115" t="str">
        <f t="shared" si="75"/>
        <v>C36719</v>
      </c>
      <c r="C350" s="799" t="str">
        <f t="shared" si="76"/>
        <v>2024-04-18</v>
      </c>
      <c r="D350" s="793">
        <v>45400</v>
      </c>
      <c r="E350" s="113" t="s">
        <v>1699</v>
      </c>
      <c r="F350" s="113" t="s">
        <v>1485</v>
      </c>
      <c r="G350" s="534" t="s">
        <v>1925</v>
      </c>
      <c r="H350" s="796">
        <v>45392</v>
      </c>
      <c r="I350" s="114"/>
      <c r="J350" s="114"/>
      <c r="K350" s="534" t="s">
        <v>1924</v>
      </c>
      <c r="L350" s="167"/>
      <c r="M350" s="113"/>
      <c r="N350" s="534" t="s">
        <v>1930</v>
      </c>
      <c r="O350" s="8" t="s">
        <v>2043</v>
      </c>
      <c r="P350" s="534">
        <v>72</v>
      </c>
      <c r="Q350" s="8" t="s">
        <v>1697</v>
      </c>
      <c r="R350" s="585">
        <v>4.8</v>
      </c>
      <c r="S350" s="255">
        <f t="shared" si="74"/>
        <v>345.59999999999997</v>
      </c>
      <c r="T350" s="219"/>
      <c r="U350" s="260">
        <f t="shared" si="80"/>
        <v>175.62694331724722</v>
      </c>
      <c r="V350" s="255">
        <f t="shared" si="77"/>
        <v>521.22694331724722</v>
      </c>
      <c r="W350" s="255">
        <f t="shared" si="78"/>
        <v>7.2392631016284339</v>
      </c>
    </row>
    <row r="351" spans="1:23" ht="15" customHeight="1" thickBot="1">
      <c r="A351" s="110" t="s">
        <v>1923</v>
      </c>
      <c r="B351" s="110" t="str">
        <f t="shared" si="75"/>
        <v>C36719</v>
      </c>
      <c r="C351" s="800" t="str">
        <f t="shared" si="76"/>
        <v>2024-04-18</v>
      </c>
      <c r="D351" s="794">
        <v>45400</v>
      </c>
      <c r="E351" s="112" t="s">
        <v>1699</v>
      </c>
      <c r="F351" s="112" t="s">
        <v>1485</v>
      </c>
      <c r="G351" s="548" t="s">
        <v>1925</v>
      </c>
      <c r="H351" s="797">
        <v>45392</v>
      </c>
      <c r="I351" s="580"/>
      <c r="J351" s="580"/>
      <c r="K351" s="548" t="s">
        <v>1924</v>
      </c>
      <c r="L351" s="513"/>
      <c r="M351" s="112"/>
      <c r="N351" s="548" t="s">
        <v>1931</v>
      </c>
      <c r="O351" s="92" t="s">
        <v>2044</v>
      </c>
      <c r="P351" s="548">
        <v>288</v>
      </c>
      <c r="Q351" s="92" t="s">
        <v>1697</v>
      </c>
      <c r="R351" s="586">
        <v>2.63</v>
      </c>
      <c r="S351" s="256">
        <f t="shared" si="74"/>
        <v>757.43999999999994</v>
      </c>
      <c r="T351" s="187"/>
      <c r="U351" s="261">
        <f t="shared" si="80"/>
        <v>384.91571743696682</v>
      </c>
      <c r="V351" s="256">
        <f t="shared" si="77"/>
        <v>1142.3557174369666</v>
      </c>
      <c r="W351" s="256">
        <f t="shared" si="78"/>
        <v>3.9665129077672452</v>
      </c>
    </row>
    <row r="352" spans="1:23" ht="15" customHeight="1">
      <c r="A352" s="109" t="s">
        <v>1932</v>
      </c>
      <c r="B352" s="109" t="str">
        <f t="shared" si="75"/>
        <v>C37859</v>
      </c>
      <c r="C352" s="798" t="str">
        <f t="shared" si="76"/>
        <v>2024-04-22</v>
      </c>
      <c r="D352" s="817">
        <v>45404</v>
      </c>
      <c r="E352" s="111" t="s">
        <v>1699</v>
      </c>
      <c r="F352" s="111" t="s">
        <v>1485</v>
      </c>
      <c r="G352" s="547" t="s">
        <v>1933</v>
      </c>
      <c r="H352" s="795">
        <v>45394</v>
      </c>
      <c r="I352" s="582"/>
      <c r="J352" s="582"/>
      <c r="K352" s="547" t="s">
        <v>1939</v>
      </c>
      <c r="L352" s="166"/>
      <c r="M352" s="111"/>
      <c r="N352" s="547" t="s">
        <v>1910</v>
      </c>
      <c r="O352" s="8" t="s">
        <v>2035</v>
      </c>
      <c r="P352" s="547">
        <v>14</v>
      </c>
      <c r="Q352" s="11" t="s">
        <v>1697</v>
      </c>
      <c r="R352" s="584">
        <v>97.61</v>
      </c>
      <c r="S352" s="257">
        <f t="shared" si="74"/>
        <v>1366.54</v>
      </c>
      <c r="T352" s="184">
        <v>5400</v>
      </c>
      <c r="U352" s="259">
        <f>S352*$T$352/SUM($S$352:$S$359)</f>
        <v>362.18141768394435</v>
      </c>
      <c r="V352" s="257">
        <f t="shared" si="77"/>
        <v>1728.7214176839443</v>
      </c>
      <c r="W352" s="257">
        <f t="shared" si="78"/>
        <v>123.48010126313888</v>
      </c>
    </row>
    <row r="353" spans="1:23" ht="15" customHeight="1">
      <c r="A353" s="115" t="s">
        <v>1932</v>
      </c>
      <c r="B353" s="115" t="str">
        <f t="shared" si="75"/>
        <v>C37859</v>
      </c>
      <c r="C353" s="799" t="str">
        <f t="shared" si="76"/>
        <v>2024-04-22</v>
      </c>
      <c r="D353" s="793">
        <v>45404</v>
      </c>
      <c r="E353" s="113" t="s">
        <v>1699</v>
      </c>
      <c r="F353" s="113" t="s">
        <v>1485</v>
      </c>
      <c r="G353" s="534" t="s">
        <v>1934</v>
      </c>
      <c r="H353" s="796">
        <v>45394</v>
      </c>
      <c r="I353" s="114"/>
      <c r="J353" s="114"/>
      <c r="K353" s="534" t="s">
        <v>1939</v>
      </c>
      <c r="L353" s="167"/>
      <c r="M353" s="113"/>
      <c r="N353" s="534" t="s">
        <v>1908</v>
      </c>
      <c r="O353" s="8" t="s">
        <v>2030</v>
      </c>
      <c r="P353" s="534">
        <v>6</v>
      </c>
      <c r="Q353" s="8" t="s">
        <v>1697</v>
      </c>
      <c r="R353" s="585">
        <v>137.6</v>
      </c>
      <c r="S353" s="255">
        <f t="shared" si="74"/>
        <v>825.59999999999991</v>
      </c>
      <c r="T353" s="219"/>
      <c r="U353" s="260">
        <f t="shared" ref="U353:U389" si="81">S353*$T$352/SUM($S$352:$S$359)</f>
        <v>218.81319130055792</v>
      </c>
      <c r="V353" s="255">
        <f t="shared" si="77"/>
        <v>1044.4131913005579</v>
      </c>
      <c r="W353" s="255">
        <f t="shared" si="78"/>
        <v>174.06886521675963</v>
      </c>
    </row>
    <row r="354" spans="1:23" ht="15" customHeight="1">
      <c r="A354" s="115" t="s">
        <v>1932</v>
      </c>
      <c r="B354" s="115" t="str">
        <f t="shared" si="75"/>
        <v>C37859</v>
      </c>
      <c r="C354" s="799" t="str">
        <f t="shared" si="76"/>
        <v>2024-04-22</v>
      </c>
      <c r="D354" s="793">
        <v>45404</v>
      </c>
      <c r="E354" s="113" t="s">
        <v>1699</v>
      </c>
      <c r="F354" s="113" t="s">
        <v>1485</v>
      </c>
      <c r="G354" s="534" t="s">
        <v>1934</v>
      </c>
      <c r="H354" s="796">
        <v>45394</v>
      </c>
      <c r="I354" s="114"/>
      <c r="J354" s="114"/>
      <c r="K354" s="534" t="s">
        <v>1939</v>
      </c>
      <c r="L354" s="167"/>
      <c r="M354" s="113"/>
      <c r="N354" s="534" t="s">
        <v>1941</v>
      </c>
      <c r="O354" s="122" t="s">
        <v>2031</v>
      </c>
      <c r="P354" s="534">
        <v>24</v>
      </c>
      <c r="Q354" s="8" t="s">
        <v>1697</v>
      </c>
      <c r="R354" s="585">
        <v>117.39</v>
      </c>
      <c r="S354" s="255">
        <f t="shared" si="74"/>
        <v>2817.36</v>
      </c>
      <c r="T354" s="219"/>
      <c r="U354" s="260">
        <f t="shared" si="81"/>
        <v>746.70001531315404</v>
      </c>
      <c r="V354" s="255">
        <f t="shared" si="77"/>
        <v>3564.0600153131541</v>
      </c>
      <c r="W354" s="255">
        <f t="shared" si="78"/>
        <v>148.50250063804808</v>
      </c>
    </row>
    <row r="355" spans="1:23" ht="15" customHeight="1">
      <c r="A355" s="115" t="s">
        <v>1932</v>
      </c>
      <c r="B355" s="115" t="str">
        <f t="shared" si="75"/>
        <v>C37859</v>
      </c>
      <c r="C355" s="799" t="str">
        <f t="shared" si="76"/>
        <v>2024-04-22</v>
      </c>
      <c r="D355" s="793">
        <v>45404</v>
      </c>
      <c r="E355" s="113" t="s">
        <v>1699</v>
      </c>
      <c r="F355" s="113" t="s">
        <v>1485</v>
      </c>
      <c r="G355" s="534" t="s">
        <v>1935</v>
      </c>
      <c r="H355" s="796">
        <v>45394</v>
      </c>
      <c r="I355" s="114"/>
      <c r="J355" s="114"/>
      <c r="K355" s="534" t="s">
        <v>1939</v>
      </c>
      <c r="L355" s="167"/>
      <c r="M355" s="113"/>
      <c r="N355" s="534" t="s">
        <v>1910</v>
      </c>
      <c r="O355" s="8" t="s">
        <v>2035</v>
      </c>
      <c r="P355" s="534">
        <v>10</v>
      </c>
      <c r="Q355" s="8" t="s">
        <v>1697</v>
      </c>
      <c r="R355" s="585">
        <v>97.61</v>
      </c>
      <c r="S355" s="255">
        <f t="shared" si="74"/>
        <v>976.1</v>
      </c>
      <c r="T355" s="219"/>
      <c r="U355" s="260">
        <f t="shared" si="81"/>
        <v>258.70101263138883</v>
      </c>
      <c r="V355" s="255">
        <f t="shared" si="77"/>
        <v>1234.8010126313889</v>
      </c>
      <c r="W355" s="255">
        <f t="shared" si="78"/>
        <v>123.48010126313889</v>
      </c>
    </row>
    <row r="356" spans="1:23" ht="15" customHeight="1">
      <c r="A356" s="115" t="s">
        <v>1932</v>
      </c>
      <c r="B356" s="115" t="str">
        <f t="shared" si="75"/>
        <v>C37859</v>
      </c>
      <c r="C356" s="799" t="str">
        <f t="shared" si="76"/>
        <v>2024-04-22</v>
      </c>
      <c r="D356" s="793">
        <v>45404</v>
      </c>
      <c r="E356" s="113" t="s">
        <v>1699</v>
      </c>
      <c r="F356" s="113" t="s">
        <v>1485</v>
      </c>
      <c r="G356" s="534" t="s">
        <v>1936</v>
      </c>
      <c r="H356" s="796">
        <v>45394</v>
      </c>
      <c r="I356" s="114"/>
      <c r="J356" s="114"/>
      <c r="K356" s="534" t="s">
        <v>1939</v>
      </c>
      <c r="L356" s="167"/>
      <c r="M356" s="113"/>
      <c r="N356" s="534" t="s">
        <v>2290</v>
      </c>
      <c r="O356" s="8" t="s">
        <v>2047</v>
      </c>
      <c r="P356" s="534">
        <v>12</v>
      </c>
      <c r="Q356" s="8" t="s">
        <v>1697</v>
      </c>
      <c r="R356" s="585">
        <v>43</v>
      </c>
      <c r="S356" s="255">
        <f t="shared" si="74"/>
        <v>516</v>
      </c>
      <c r="T356" s="219"/>
      <c r="U356" s="260">
        <f t="shared" si="81"/>
        <v>136.75824456284872</v>
      </c>
      <c r="V356" s="255">
        <f t="shared" si="77"/>
        <v>652.75824456284874</v>
      </c>
      <c r="W356" s="255">
        <f t="shared" si="78"/>
        <v>54.396520380237398</v>
      </c>
    </row>
    <row r="357" spans="1:23" ht="15" customHeight="1">
      <c r="A357" s="115" t="s">
        <v>1932</v>
      </c>
      <c r="B357" s="115" t="str">
        <f t="shared" si="75"/>
        <v>C37859</v>
      </c>
      <c r="C357" s="799" t="str">
        <f t="shared" si="76"/>
        <v>2024-04-22</v>
      </c>
      <c r="D357" s="793">
        <v>45404</v>
      </c>
      <c r="E357" s="113" t="s">
        <v>1699</v>
      </c>
      <c r="F357" s="113" t="s">
        <v>1485</v>
      </c>
      <c r="G357" s="534" t="s">
        <v>1937</v>
      </c>
      <c r="H357" s="796">
        <v>45394</v>
      </c>
      <c r="I357" s="114"/>
      <c r="J357" s="114"/>
      <c r="K357" s="534" t="s">
        <v>1939</v>
      </c>
      <c r="L357" s="167"/>
      <c r="M357" s="113"/>
      <c r="N357" s="534" t="s">
        <v>1942</v>
      </c>
      <c r="O357" s="8" t="s">
        <v>2026</v>
      </c>
      <c r="P357" s="534">
        <v>144</v>
      </c>
      <c r="Q357" s="8" t="s">
        <v>1697</v>
      </c>
      <c r="R357" s="585">
        <v>18.2</v>
      </c>
      <c r="S357" s="255">
        <f t="shared" si="74"/>
        <v>2620.7999999999997</v>
      </c>
      <c r="T357" s="219"/>
      <c r="U357" s="260">
        <f t="shared" si="81"/>
        <v>694.604665407585</v>
      </c>
      <c r="V357" s="255">
        <f t="shared" si="77"/>
        <v>3315.4046654075846</v>
      </c>
      <c r="W357" s="255">
        <f t="shared" si="78"/>
        <v>23.023643509774892</v>
      </c>
    </row>
    <row r="358" spans="1:23" ht="15" customHeight="1">
      <c r="A358" s="115" t="s">
        <v>1932</v>
      </c>
      <c r="B358" s="115" t="str">
        <f t="shared" si="75"/>
        <v>C37859</v>
      </c>
      <c r="C358" s="799" t="str">
        <f t="shared" si="76"/>
        <v>2024-04-22</v>
      </c>
      <c r="D358" s="793">
        <v>45404</v>
      </c>
      <c r="E358" s="113" t="s">
        <v>1699</v>
      </c>
      <c r="F358" s="113" t="s">
        <v>1485</v>
      </c>
      <c r="G358" s="534" t="s">
        <v>1935</v>
      </c>
      <c r="H358" s="796">
        <v>45394</v>
      </c>
      <c r="I358" s="114"/>
      <c r="J358" s="114"/>
      <c r="K358" s="534" t="s">
        <v>1939</v>
      </c>
      <c r="L358" s="167"/>
      <c r="M358" s="113"/>
      <c r="N358" s="534" t="s">
        <v>2200</v>
      </c>
      <c r="O358" s="8" t="s">
        <v>2034</v>
      </c>
      <c r="P358" s="534">
        <v>16</v>
      </c>
      <c r="Q358" s="8" t="s">
        <v>1697</v>
      </c>
      <c r="R358" s="585">
        <v>93.74</v>
      </c>
      <c r="S358" s="255">
        <f t="shared" si="74"/>
        <v>1499.84</v>
      </c>
      <c r="T358" s="219"/>
      <c r="U358" s="260">
        <f t="shared" si="81"/>
        <v>397.51063086268027</v>
      </c>
      <c r="V358" s="255">
        <f t="shared" si="77"/>
        <v>1897.3506308626802</v>
      </c>
      <c r="W358" s="255">
        <f t="shared" si="78"/>
        <v>118.58441442891751</v>
      </c>
    </row>
    <row r="359" spans="1:23" ht="15" customHeight="1" thickBot="1">
      <c r="A359" s="110" t="s">
        <v>1932</v>
      </c>
      <c r="B359" s="110" t="str">
        <f t="shared" si="75"/>
        <v>C37859</v>
      </c>
      <c r="C359" s="800" t="str">
        <f t="shared" si="76"/>
        <v>2024-04-22</v>
      </c>
      <c r="D359" s="794">
        <v>45404</v>
      </c>
      <c r="E359" s="112" t="s">
        <v>1699</v>
      </c>
      <c r="F359" s="112" t="s">
        <v>1485</v>
      </c>
      <c r="G359" s="548" t="s">
        <v>1938</v>
      </c>
      <c r="H359" s="797">
        <v>45393</v>
      </c>
      <c r="I359" s="580"/>
      <c r="J359" s="580"/>
      <c r="K359" s="548" t="s">
        <v>1940</v>
      </c>
      <c r="L359" s="513"/>
      <c r="M359" s="112"/>
      <c r="N359" s="548" t="s">
        <v>1912</v>
      </c>
      <c r="O359" s="623" t="s">
        <v>2024</v>
      </c>
      <c r="P359" s="548">
        <v>324</v>
      </c>
      <c r="Q359" s="92" t="s">
        <v>1697</v>
      </c>
      <c r="R359" s="586">
        <v>30.1</v>
      </c>
      <c r="S359" s="256">
        <f t="shared" si="74"/>
        <v>9752.4</v>
      </c>
      <c r="T359" s="187"/>
      <c r="U359" s="261">
        <f t="shared" si="81"/>
        <v>2584.730822237841</v>
      </c>
      <c r="V359" s="256">
        <f t="shared" si="77"/>
        <v>12337.130822237841</v>
      </c>
      <c r="W359" s="256">
        <f t="shared" si="78"/>
        <v>38.077564266166178</v>
      </c>
    </row>
    <row r="360" spans="1:23" ht="15" customHeight="1">
      <c r="A360" s="109" t="s">
        <v>1943</v>
      </c>
      <c r="B360" s="109" t="str">
        <f t="shared" si="75"/>
        <v>C38022</v>
      </c>
      <c r="C360" s="798" t="str">
        <f t="shared" si="76"/>
        <v>2024-04-22</v>
      </c>
      <c r="D360" s="817">
        <v>45404</v>
      </c>
      <c r="E360" s="111" t="s">
        <v>1699</v>
      </c>
      <c r="F360" s="111" t="s">
        <v>1485</v>
      </c>
      <c r="G360" s="572" t="s">
        <v>1944</v>
      </c>
      <c r="H360" s="792">
        <v>45392</v>
      </c>
      <c r="I360" s="582"/>
      <c r="J360" s="582"/>
      <c r="K360" s="572" t="s">
        <v>1950</v>
      </c>
      <c r="L360" s="166"/>
      <c r="M360" s="111"/>
      <c r="N360" s="572" t="s">
        <v>1926</v>
      </c>
      <c r="O360" s="11" t="s">
        <v>2037</v>
      </c>
      <c r="P360" s="572">
        <f>480*2</f>
        <v>960</v>
      </c>
      <c r="Q360" s="11" t="s">
        <v>866</v>
      </c>
      <c r="R360" s="587">
        <f>4.87/2</f>
        <v>2.4350000000000001</v>
      </c>
      <c r="S360" s="257">
        <f t="shared" si="74"/>
        <v>2337.6</v>
      </c>
      <c r="T360" s="184">
        <v>5400</v>
      </c>
      <c r="U360" s="259">
        <f t="shared" si="81"/>
        <v>619.54665211262625</v>
      </c>
      <c r="V360" s="257">
        <f t="shared" si="77"/>
        <v>2957.1466521126263</v>
      </c>
      <c r="W360" s="257">
        <f t="shared" si="78"/>
        <v>3.0803610959506522</v>
      </c>
    </row>
    <row r="361" spans="1:23" ht="15" customHeight="1">
      <c r="A361" s="115" t="s">
        <v>1943</v>
      </c>
      <c r="B361" s="115" t="str">
        <f t="shared" si="75"/>
        <v>C38022</v>
      </c>
      <c r="C361" s="799" t="str">
        <f t="shared" si="76"/>
        <v>2024-04-22</v>
      </c>
      <c r="D361" s="793">
        <v>45404</v>
      </c>
      <c r="E361" s="113" t="s">
        <v>1699</v>
      </c>
      <c r="F361" s="113" t="s">
        <v>1485</v>
      </c>
      <c r="G361" s="575" t="s">
        <v>1944</v>
      </c>
      <c r="H361" s="793">
        <v>45392</v>
      </c>
      <c r="I361" s="114"/>
      <c r="J361" s="114"/>
      <c r="K361" s="575" t="s">
        <v>1950</v>
      </c>
      <c r="L361" s="167"/>
      <c r="M361" s="113"/>
      <c r="N361" s="575" t="s">
        <v>1927</v>
      </c>
      <c r="O361" s="8" t="s">
        <v>2038</v>
      </c>
      <c r="P361" s="575">
        <f>560*5</f>
        <v>2800</v>
      </c>
      <c r="Q361" s="8" t="s">
        <v>866</v>
      </c>
      <c r="R361" s="578">
        <f>12.16/5</f>
        <v>2.4319999999999999</v>
      </c>
      <c r="S361" s="255">
        <f t="shared" si="74"/>
        <v>6809.5999999999995</v>
      </c>
      <c r="T361" s="219"/>
      <c r="U361" s="260">
        <f t="shared" si="81"/>
        <v>1804.7847716573153</v>
      </c>
      <c r="V361" s="255">
        <f t="shared" si="77"/>
        <v>8614.3847716573146</v>
      </c>
      <c r="W361" s="255">
        <f t="shared" si="78"/>
        <v>3.0765659898776123</v>
      </c>
    </row>
    <row r="362" spans="1:23" ht="15" customHeight="1">
      <c r="A362" s="115" t="s">
        <v>1943</v>
      </c>
      <c r="B362" s="115" t="str">
        <f t="shared" si="75"/>
        <v>C38022</v>
      </c>
      <c r="C362" s="799" t="str">
        <f t="shared" si="76"/>
        <v>2024-04-22</v>
      </c>
      <c r="D362" s="793">
        <v>45404</v>
      </c>
      <c r="E362" s="113" t="s">
        <v>1699</v>
      </c>
      <c r="F362" s="113" t="s">
        <v>1485</v>
      </c>
      <c r="G362" s="575" t="s">
        <v>1944</v>
      </c>
      <c r="H362" s="793">
        <v>45392</v>
      </c>
      <c r="I362" s="114"/>
      <c r="J362" s="114"/>
      <c r="K362" s="575" t="s">
        <v>1950</v>
      </c>
      <c r="L362" s="167"/>
      <c r="M362" s="113"/>
      <c r="N362" s="575" t="s">
        <v>1953</v>
      </c>
      <c r="O362" s="8" t="s">
        <v>2045</v>
      </c>
      <c r="P362" s="575">
        <v>480</v>
      </c>
      <c r="Q362" s="8" t="s">
        <v>1697</v>
      </c>
      <c r="R362" s="578">
        <v>2.8</v>
      </c>
      <c r="S362" s="255">
        <f t="shared" si="74"/>
        <v>1344</v>
      </c>
      <c r="T362" s="219"/>
      <c r="U362" s="260">
        <f t="shared" si="81"/>
        <v>356.20752072183853</v>
      </c>
      <c r="V362" s="255">
        <f t="shared" si="77"/>
        <v>1700.2075207218386</v>
      </c>
      <c r="W362" s="255">
        <f t="shared" si="78"/>
        <v>3.5420990015038303</v>
      </c>
    </row>
    <row r="363" spans="1:23" ht="15" customHeight="1">
      <c r="A363" s="115" t="s">
        <v>1943</v>
      </c>
      <c r="B363" s="115" t="str">
        <f t="shared" si="75"/>
        <v>C38022</v>
      </c>
      <c r="C363" s="799" t="str">
        <f t="shared" si="76"/>
        <v>2024-04-22</v>
      </c>
      <c r="D363" s="793">
        <v>45404</v>
      </c>
      <c r="E363" s="113" t="s">
        <v>1699</v>
      </c>
      <c r="F363" s="113" t="s">
        <v>1485</v>
      </c>
      <c r="G363" s="534" t="s">
        <v>1945</v>
      </c>
      <c r="H363" s="796">
        <v>45392</v>
      </c>
      <c r="I363" s="114"/>
      <c r="J363" s="114"/>
      <c r="K363" s="534" t="s">
        <v>1951</v>
      </c>
      <c r="L363" s="167"/>
      <c r="M363" s="113"/>
      <c r="N363" s="534" t="s">
        <v>1912</v>
      </c>
      <c r="O363" s="8" t="s">
        <v>2024</v>
      </c>
      <c r="P363" s="534">
        <v>216</v>
      </c>
      <c r="Q363" s="8" t="s">
        <v>1697</v>
      </c>
      <c r="R363" s="585">
        <v>30.1</v>
      </c>
      <c r="S363" s="255">
        <f t="shared" si="74"/>
        <v>6501.6</v>
      </c>
      <c r="T363" s="219"/>
      <c r="U363" s="260">
        <f t="shared" si="81"/>
        <v>1723.1538814918938</v>
      </c>
      <c r="V363" s="255">
        <f t="shared" si="77"/>
        <v>8224.7538814918935</v>
      </c>
      <c r="W363" s="255">
        <f t="shared" si="78"/>
        <v>38.077564266166171</v>
      </c>
    </row>
    <row r="364" spans="1:23" ht="15" customHeight="1">
      <c r="A364" s="115" t="s">
        <v>1943</v>
      </c>
      <c r="B364" s="115" t="str">
        <f t="shared" si="75"/>
        <v>C38022</v>
      </c>
      <c r="C364" s="799" t="str">
        <f t="shared" si="76"/>
        <v>2024-04-22</v>
      </c>
      <c r="D364" s="793">
        <v>45404</v>
      </c>
      <c r="E364" s="113" t="s">
        <v>1699</v>
      </c>
      <c r="F364" s="113" t="s">
        <v>1485</v>
      </c>
      <c r="G364" s="534" t="s">
        <v>1946</v>
      </c>
      <c r="H364" s="796">
        <v>45392</v>
      </c>
      <c r="I364" s="114"/>
      <c r="J364" s="114"/>
      <c r="K364" s="534" t="s">
        <v>1951</v>
      </c>
      <c r="L364" s="167"/>
      <c r="M364" s="113"/>
      <c r="N364" s="534" t="s">
        <v>1910</v>
      </c>
      <c r="O364" s="8" t="s">
        <v>2035</v>
      </c>
      <c r="P364" s="534">
        <v>2</v>
      </c>
      <c r="Q364" s="8" t="s">
        <v>1697</v>
      </c>
      <c r="R364" s="585">
        <v>97.61</v>
      </c>
      <c r="S364" s="255">
        <f t="shared" si="74"/>
        <v>195.22</v>
      </c>
      <c r="T364" s="219"/>
      <c r="U364" s="260">
        <f t="shared" si="81"/>
        <v>51.74020252627777</v>
      </c>
      <c r="V364" s="255">
        <f t="shared" si="77"/>
        <v>246.96020252627778</v>
      </c>
      <c r="W364" s="255">
        <f t="shared" si="78"/>
        <v>123.48010126313889</v>
      </c>
    </row>
    <row r="365" spans="1:23" ht="15" customHeight="1">
      <c r="A365" s="115" t="s">
        <v>1943</v>
      </c>
      <c r="B365" s="115" t="str">
        <f t="shared" si="75"/>
        <v>C38022</v>
      </c>
      <c r="C365" s="799" t="str">
        <f t="shared" si="76"/>
        <v>2024-04-22</v>
      </c>
      <c r="D365" s="793">
        <v>45404</v>
      </c>
      <c r="E365" s="113" t="s">
        <v>1699</v>
      </c>
      <c r="F365" s="113" t="s">
        <v>1485</v>
      </c>
      <c r="G365" s="534" t="s">
        <v>1947</v>
      </c>
      <c r="H365" s="796">
        <v>45392</v>
      </c>
      <c r="I365" s="114"/>
      <c r="J365" s="114"/>
      <c r="K365" s="534" t="s">
        <v>1951</v>
      </c>
      <c r="L365" s="167"/>
      <c r="M365" s="113"/>
      <c r="N365" s="534" t="s">
        <v>1912</v>
      </c>
      <c r="O365" s="8" t="s">
        <v>2024</v>
      </c>
      <c r="P365" s="534">
        <v>72</v>
      </c>
      <c r="Q365" s="8" t="s">
        <v>1697</v>
      </c>
      <c r="R365" s="585">
        <v>30.1</v>
      </c>
      <c r="S365" s="255">
        <f t="shared" si="74"/>
        <v>2167.2000000000003</v>
      </c>
      <c r="T365" s="219"/>
      <c r="U365" s="260">
        <f t="shared" si="81"/>
        <v>574.38462716396475</v>
      </c>
      <c r="V365" s="255">
        <f t="shared" si="77"/>
        <v>2741.5846271639648</v>
      </c>
      <c r="W365" s="255">
        <f t="shared" si="78"/>
        <v>38.077564266166178</v>
      </c>
    </row>
    <row r="366" spans="1:23" ht="15" customHeight="1">
      <c r="A366" s="115" t="s">
        <v>1943</v>
      </c>
      <c r="B366" s="115" t="str">
        <f t="shared" si="75"/>
        <v>C38022</v>
      </c>
      <c r="C366" s="799" t="str">
        <f t="shared" si="76"/>
        <v>2024-04-22</v>
      </c>
      <c r="D366" s="793">
        <v>45404</v>
      </c>
      <c r="E366" s="113" t="s">
        <v>1699</v>
      </c>
      <c r="F366" s="113" t="s">
        <v>1485</v>
      </c>
      <c r="G366" s="534" t="s">
        <v>1948</v>
      </c>
      <c r="H366" s="796">
        <v>45392</v>
      </c>
      <c r="I366" s="114"/>
      <c r="J366" s="114"/>
      <c r="K366" s="534" t="s">
        <v>1951</v>
      </c>
      <c r="L366" s="167"/>
      <c r="M366" s="113"/>
      <c r="N366" s="534" t="s">
        <v>1910</v>
      </c>
      <c r="O366" s="8" t="s">
        <v>2035</v>
      </c>
      <c r="P366" s="534">
        <v>4</v>
      </c>
      <c r="Q366" s="8" t="s">
        <v>1697</v>
      </c>
      <c r="R366" s="585">
        <v>97.61</v>
      </c>
      <c r="S366" s="255">
        <f t="shared" si="74"/>
        <v>390.44</v>
      </c>
      <c r="T366" s="219"/>
      <c r="U366" s="260">
        <f t="shared" si="81"/>
        <v>103.48040505255554</v>
      </c>
      <c r="V366" s="255">
        <f t="shared" si="77"/>
        <v>493.92040505255557</v>
      </c>
      <c r="W366" s="255">
        <f t="shared" si="78"/>
        <v>123.48010126313889</v>
      </c>
    </row>
    <row r="367" spans="1:23" ht="15" customHeight="1">
      <c r="A367" s="115" t="s">
        <v>1943</v>
      </c>
      <c r="B367" s="115" t="str">
        <f t="shared" si="75"/>
        <v>C38022</v>
      </c>
      <c r="C367" s="799" t="str">
        <f t="shared" si="76"/>
        <v>2024-04-22</v>
      </c>
      <c r="D367" s="793">
        <v>45404</v>
      </c>
      <c r="E367" s="113" t="s">
        <v>1699</v>
      </c>
      <c r="F367" s="113" t="s">
        <v>1485</v>
      </c>
      <c r="G367" s="534" t="s">
        <v>1949</v>
      </c>
      <c r="H367" s="796">
        <v>45392</v>
      </c>
      <c r="I367" s="114"/>
      <c r="J367" s="114"/>
      <c r="K367" s="534" t="s">
        <v>1952</v>
      </c>
      <c r="L367" s="167"/>
      <c r="M367" s="113"/>
      <c r="N367" s="534" t="s">
        <v>1926</v>
      </c>
      <c r="O367" s="8" t="s">
        <v>2037</v>
      </c>
      <c r="P367" s="534">
        <f>320*2</f>
        <v>640</v>
      </c>
      <c r="Q367" s="8" t="s">
        <v>866</v>
      </c>
      <c r="R367" s="585">
        <f>4.87/2</f>
        <v>2.4350000000000001</v>
      </c>
      <c r="S367" s="255">
        <f t="shared" si="74"/>
        <v>1558.4</v>
      </c>
      <c r="T367" s="219"/>
      <c r="U367" s="260">
        <f t="shared" si="81"/>
        <v>413.03110140841756</v>
      </c>
      <c r="V367" s="255">
        <f t="shared" si="77"/>
        <v>1971.4311014084176</v>
      </c>
      <c r="W367" s="255">
        <f t="shared" si="78"/>
        <v>3.0803610959506527</v>
      </c>
    </row>
    <row r="368" spans="1:23" ht="15" customHeight="1">
      <c r="A368" s="115" t="s">
        <v>1943</v>
      </c>
      <c r="B368" s="115" t="str">
        <f t="shared" si="75"/>
        <v>C38022</v>
      </c>
      <c r="C368" s="799" t="str">
        <f t="shared" si="76"/>
        <v>2024-04-22</v>
      </c>
      <c r="D368" s="793">
        <v>45404</v>
      </c>
      <c r="E368" s="113" t="s">
        <v>1699</v>
      </c>
      <c r="F368" s="113" t="s">
        <v>1485</v>
      </c>
      <c r="G368" s="534" t="s">
        <v>1949</v>
      </c>
      <c r="H368" s="796">
        <v>45392</v>
      </c>
      <c r="I368" s="114"/>
      <c r="J368" s="114"/>
      <c r="K368" s="534" t="s">
        <v>1952</v>
      </c>
      <c r="L368" s="167"/>
      <c r="M368" s="113"/>
      <c r="N368" s="534" t="s">
        <v>1927</v>
      </c>
      <c r="O368" s="8" t="s">
        <v>2038</v>
      </c>
      <c r="P368" s="534">
        <f>640*5</f>
        <v>3200</v>
      </c>
      <c r="Q368" s="8" t="s">
        <v>866</v>
      </c>
      <c r="R368" s="585">
        <f>12.16/5</f>
        <v>2.4319999999999999</v>
      </c>
      <c r="S368" s="255">
        <f t="shared" si="74"/>
        <v>7782.4</v>
      </c>
      <c r="T368" s="219"/>
      <c r="U368" s="260">
        <f t="shared" si="81"/>
        <v>2062.6111676083601</v>
      </c>
      <c r="V368" s="255">
        <f t="shared" si="77"/>
        <v>9845.0111676083598</v>
      </c>
      <c r="W368" s="255">
        <f t="shared" si="78"/>
        <v>3.0765659898776123</v>
      </c>
    </row>
    <row r="369" spans="1:23" ht="15" customHeight="1">
      <c r="A369" s="115" t="s">
        <v>1943</v>
      </c>
      <c r="B369" s="115" t="str">
        <f t="shared" si="75"/>
        <v>C38022</v>
      </c>
      <c r="C369" s="799" t="str">
        <f t="shared" si="76"/>
        <v>2024-04-22</v>
      </c>
      <c r="D369" s="793">
        <v>45404</v>
      </c>
      <c r="E369" s="113" t="s">
        <v>1699</v>
      </c>
      <c r="F369" s="113" t="s">
        <v>1485</v>
      </c>
      <c r="G369" s="534" t="s">
        <v>1949</v>
      </c>
      <c r="H369" s="796">
        <v>45392</v>
      </c>
      <c r="I369" s="114"/>
      <c r="J369" s="114"/>
      <c r="K369" s="534" t="s">
        <v>1952</v>
      </c>
      <c r="L369" s="167"/>
      <c r="M369" s="113"/>
      <c r="N369" s="534" t="s">
        <v>1928</v>
      </c>
      <c r="O369" s="8" t="s">
        <v>2041</v>
      </c>
      <c r="P369" s="534">
        <v>216</v>
      </c>
      <c r="Q369" s="8" t="s">
        <v>1697</v>
      </c>
      <c r="R369" s="585">
        <v>1.74</v>
      </c>
      <c r="S369" s="255">
        <f t="shared" si="74"/>
        <v>375.84</v>
      </c>
      <c r="T369" s="219"/>
      <c r="U369" s="260">
        <f t="shared" si="81"/>
        <v>99.610888830428408</v>
      </c>
      <c r="V369" s="255">
        <f t="shared" si="77"/>
        <v>475.45088883042837</v>
      </c>
      <c r="W369" s="255">
        <f t="shared" si="78"/>
        <v>2.2011615223630945</v>
      </c>
    </row>
    <row r="370" spans="1:23" ht="15" customHeight="1" thickBot="1">
      <c r="A370" s="110" t="s">
        <v>1943</v>
      </c>
      <c r="B370" s="110" t="str">
        <f t="shared" si="75"/>
        <v>C38022</v>
      </c>
      <c r="C370" s="800" t="str">
        <f t="shared" si="76"/>
        <v>2024-04-22</v>
      </c>
      <c r="D370" s="794">
        <v>45404</v>
      </c>
      <c r="E370" s="112" t="s">
        <v>1699</v>
      </c>
      <c r="F370" s="112" t="s">
        <v>1485</v>
      </c>
      <c r="G370" s="548" t="s">
        <v>1949</v>
      </c>
      <c r="H370" s="797">
        <v>45392</v>
      </c>
      <c r="I370" s="580"/>
      <c r="J370" s="580"/>
      <c r="K370" s="548" t="s">
        <v>1952</v>
      </c>
      <c r="L370" s="513"/>
      <c r="M370" s="112"/>
      <c r="N370" s="548" t="s">
        <v>1953</v>
      </c>
      <c r="O370" s="92" t="s">
        <v>2045</v>
      </c>
      <c r="P370" s="548">
        <v>720</v>
      </c>
      <c r="Q370" s="92" t="s">
        <v>1697</v>
      </c>
      <c r="R370" s="586">
        <v>2.8</v>
      </c>
      <c r="S370" s="256">
        <f t="shared" si="74"/>
        <v>2015.9999999999998</v>
      </c>
      <c r="T370" s="187"/>
      <c r="U370" s="261">
        <f t="shared" si="81"/>
        <v>534.31128108275766</v>
      </c>
      <c r="V370" s="256">
        <f t="shared" si="77"/>
        <v>2550.3112810827574</v>
      </c>
      <c r="W370" s="256">
        <f t="shared" si="78"/>
        <v>3.5420990015038298</v>
      </c>
    </row>
    <row r="371" spans="1:23" ht="15" customHeight="1">
      <c r="A371" s="109" t="s">
        <v>1954</v>
      </c>
      <c r="B371" s="109" t="str">
        <f t="shared" si="75"/>
        <v>C38958</v>
      </c>
      <c r="C371" s="798" t="str">
        <f t="shared" si="76"/>
        <v>2024-04-24</v>
      </c>
      <c r="D371" s="817">
        <v>45406</v>
      </c>
      <c r="E371" s="111" t="s">
        <v>1699</v>
      </c>
      <c r="F371" s="111" t="s">
        <v>1485</v>
      </c>
      <c r="G371" s="547" t="s">
        <v>1956</v>
      </c>
      <c r="H371" s="795">
        <v>45399</v>
      </c>
      <c r="I371" s="582"/>
      <c r="J371" s="582"/>
      <c r="K371" s="547" t="s">
        <v>1955</v>
      </c>
      <c r="L371" s="166"/>
      <c r="M371" s="111"/>
      <c r="N371" s="575" t="s">
        <v>1920</v>
      </c>
      <c r="O371" s="90" t="s">
        <v>2036</v>
      </c>
      <c r="P371" s="547">
        <v>2</v>
      </c>
      <c r="Q371" s="11" t="s">
        <v>1697</v>
      </c>
      <c r="R371" s="584">
        <v>61.92</v>
      </c>
      <c r="S371" s="257">
        <f t="shared" si="74"/>
        <v>123.84</v>
      </c>
      <c r="T371" s="184">
        <v>5400</v>
      </c>
      <c r="U371" s="259">
        <f>S371*$T$371/SUM($S$371:$S$383)</f>
        <v>51.207056958754002</v>
      </c>
      <c r="V371" s="257">
        <f t="shared" si="77"/>
        <v>175.04705695875401</v>
      </c>
      <c r="W371" s="257">
        <f t="shared" si="78"/>
        <v>87.523528479377006</v>
      </c>
    </row>
    <row r="372" spans="1:23" ht="15" customHeight="1">
      <c r="A372" s="115" t="s">
        <v>1954</v>
      </c>
      <c r="B372" s="115" t="str">
        <f t="shared" si="75"/>
        <v>C38958</v>
      </c>
      <c r="C372" s="799" t="str">
        <f t="shared" si="76"/>
        <v>2024-04-24</v>
      </c>
      <c r="D372" s="793">
        <v>45406</v>
      </c>
      <c r="E372" s="113" t="s">
        <v>1699</v>
      </c>
      <c r="F372" s="113" t="s">
        <v>1485</v>
      </c>
      <c r="G372" s="534" t="s">
        <v>1956</v>
      </c>
      <c r="H372" s="796">
        <v>45399</v>
      </c>
      <c r="I372" s="114"/>
      <c r="J372" s="114"/>
      <c r="K372" s="534" t="s">
        <v>1955</v>
      </c>
      <c r="L372" s="167"/>
      <c r="M372" s="113"/>
      <c r="N372" s="534" t="s">
        <v>1961</v>
      </c>
      <c r="O372" s="8" t="s">
        <v>2035</v>
      </c>
      <c r="P372" s="534">
        <v>8</v>
      </c>
      <c r="Q372" s="8" t="s">
        <v>1697</v>
      </c>
      <c r="R372" s="585">
        <v>97.61</v>
      </c>
      <c r="S372" s="255">
        <f t="shared" si="74"/>
        <v>780.88</v>
      </c>
      <c r="T372" s="219"/>
      <c r="U372" s="260">
        <f t="shared" ref="U372:U383" si="82">S372*$T$371/SUM($S$371:$S$383)</f>
        <v>322.88894248992108</v>
      </c>
      <c r="V372" s="255">
        <f t="shared" si="77"/>
        <v>1103.7689424899211</v>
      </c>
      <c r="W372" s="255">
        <f t="shared" si="78"/>
        <v>137.97111781124013</v>
      </c>
    </row>
    <row r="373" spans="1:23" ht="15" customHeight="1">
      <c r="A373" s="115" t="s">
        <v>1954</v>
      </c>
      <c r="B373" s="115" t="str">
        <f t="shared" si="75"/>
        <v>C38958</v>
      </c>
      <c r="C373" s="799" t="str">
        <f t="shared" si="76"/>
        <v>2024-04-24</v>
      </c>
      <c r="D373" s="793">
        <v>45406</v>
      </c>
      <c r="E373" s="113" t="s">
        <v>1699</v>
      </c>
      <c r="F373" s="113" t="s">
        <v>1485</v>
      </c>
      <c r="G373" s="534" t="s">
        <v>1956</v>
      </c>
      <c r="H373" s="796">
        <v>45399</v>
      </c>
      <c r="I373" s="114"/>
      <c r="J373" s="114"/>
      <c r="K373" s="534" t="s">
        <v>1955</v>
      </c>
      <c r="L373" s="167"/>
      <c r="M373" s="113"/>
      <c r="N373" s="534" t="s">
        <v>2200</v>
      </c>
      <c r="O373" s="8" t="s">
        <v>2034</v>
      </c>
      <c r="P373" s="534">
        <v>8</v>
      </c>
      <c r="Q373" s="8" t="s">
        <v>1697</v>
      </c>
      <c r="R373" s="585">
        <v>93.74</v>
      </c>
      <c r="S373" s="255">
        <f t="shared" si="74"/>
        <v>749.92</v>
      </c>
      <c r="T373" s="219"/>
      <c r="U373" s="260">
        <f t="shared" si="82"/>
        <v>310.08717825023257</v>
      </c>
      <c r="V373" s="255">
        <f t="shared" si="77"/>
        <v>1060.0071782502325</v>
      </c>
      <c r="W373" s="255">
        <f t="shared" si="78"/>
        <v>132.50089728127907</v>
      </c>
    </row>
    <row r="374" spans="1:23" ht="15" customHeight="1">
      <c r="A374" s="115" t="s">
        <v>1954</v>
      </c>
      <c r="B374" s="115" t="str">
        <f t="shared" si="75"/>
        <v>C38958</v>
      </c>
      <c r="C374" s="799" t="str">
        <f t="shared" si="76"/>
        <v>2024-04-24</v>
      </c>
      <c r="D374" s="793">
        <v>45406</v>
      </c>
      <c r="E374" s="113" t="s">
        <v>1699</v>
      </c>
      <c r="F374" s="113" t="s">
        <v>1485</v>
      </c>
      <c r="G374" s="534" t="s">
        <v>1957</v>
      </c>
      <c r="H374" s="796">
        <v>45399</v>
      </c>
      <c r="I374" s="114"/>
      <c r="J374" s="114"/>
      <c r="K374" s="534" t="s">
        <v>1955</v>
      </c>
      <c r="L374" s="167"/>
      <c r="M374" s="113"/>
      <c r="N374" s="534" t="s">
        <v>1962</v>
      </c>
      <c r="O374" s="8" t="s">
        <v>2047</v>
      </c>
      <c r="P374" s="534">
        <v>6</v>
      </c>
      <c r="Q374" s="8" t="s">
        <v>1697</v>
      </c>
      <c r="R374" s="585">
        <v>43</v>
      </c>
      <c r="S374" s="255">
        <f t="shared" si="74"/>
        <v>258</v>
      </c>
      <c r="T374" s="219"/>
      <c r="U374" s="260">
        <f t="shared" si="82"/>
        <v>106.68136866407085</v>
      </c>
      <c r="V374" s="255">
        <f t="shared" si="77"/>
        <v>364.68136866407087</v>
      </c>
      <c r="W374" s="255">
        <f t="shared" si="78"/>
        <v>60.780228110678479</v>
      </c>
    </row>
    <row r="375" spans="1:23" ht="15" customHeight="1">
      <c r="A375" s="115" t="s">
        <v>1954</v>
      </c>
      <c r="B375" s="115" t="str">
        <f t="shared" si="75"/>
        <v>C38958</v>
      </c>
      <c r="C375" s="799" t="str">
        <f t="shared" si="76"/>
        <v>2024-04-24</v>
      </c>
      <c r="D375" s="793">
        <v>45406</v>
      </c>
      <c r="E375" s="113" t="s">
        <v>1699</v>
      </c>
      <c r="F375" s="113" t="s">
        <v>1485</v>
      </c>
      <c r="G375" s="534" t="s">
        <v>1957</v>
      </c>
      <c r="H375" s="796">
        <v>45399</v>
      </c>
      <c r="I375" s="114"/>
      <c r="J375" s="114"/>
      <c r="K375" s="534" t="s">
        <v>1955</v>
      </c>
      <c r="L375" s="167"/>
      <c r="M375" s="113"/>
      <c r="N375" s="534" t="s">
        <v>2689</v>
      </c>
      <c r="O375" s="8" t="s">
        <v>2024</v>
      </c>
      <c r="P375" s="534">
        <v>12</v>
      </c>
      <c r="Q375" s="8" t="s">
        <v>1697</v>
      </c>
      <c r="R375" s="585">
        <v>30.1</v>
      </c>
      <c r="S375" s="255">
        <f t="shared" si="74"/>
        <v>361.20000000000005</v>
      </c>
      <c r="T375" s="219"/>
      <c r="U375" s="260">
        <f t="shared" si="82"/>
        <v>149.3539161296992</v>
      </c>
      <c r="V375" s="255">
        <f t="shared" si="77"/>
        <v>510.55391612969925</v>
      </c>
      <c r="W375" s="255">
        <f t="shared" si="78"/>
        <v>42.54615967747494</v>
      </c>
    </row>
    <row r="376" spans="1:23" ht="15" customHeight="1">
      <c r="A376" s="115" t="s">
        <v>1954</v>
      </c>
      <c r="B376" s="115" t="str">
        <f t="shared" si="75"/>
        <v>C38958</v>
      </c>
      <c r="C376" s="799" t="str">
        <f t="shared" si="76"/>
        <v>2024-04-24</v>
      </c>
      <c r="D376" s="793">
        <v>45406</v>
      </c>
      <c r="E376" s="113" t="s">
        <v>1699</v>
      </c>
      <c r="F376" s="113" t="s">
        <v>1485</v>
      </c>
      <c r="G376" s="534" t="s">
        <v>1958</v>
      </c>
      <c r="H376" s="796">
        <v>45399</v>
      </c>
      <c r="I376" s="114"/>
      <c r="J376" s="114"/>
      <c r="K376" s="534" t="s">
        <v>1955</v>
      </c>
      <c r="L376" s="167"/>
      <c r="M376" s="113"/>
      <c r="N376" s="534" t="s">
        <v>1942</v>
      </c>
      <c r="O376" s="8" t="s">
        <v>2026</v>
      </c>
      <c r="P376" s="534">
        <v>24</v>
      </c>
      <c r="Q376" s="8" t="s">
        <v>1697</v>
      </c>
      <c r="R376" s="585">
        <v>18.2</v>
      </c>
      <c r="S376" s="255">
        <f t="shared" si="74"/>
        <v>436.79999999999995</v>
      </c>
      <c r="T376" s="219"/>
      <c r="U376" s="260">
        <f t="shared" si="82"/>
        <v>180.61403811033384</v>
      </c>
      <c r="V376" s="255">
        <f t="shared" si="77"/>
        <v>617.41403811033376</v>
      </c>
      <c r="W376" s="255">
        <f t="shared" si="78"/>
        <v>25.725584921263906</v>
      </c>
    </row>
    <row r="377" spans="1:23" ht="15" customHeight="1">
      <c r="A377" s="115" t="s">
        <v>1954</v>
      </c>
      <c r="B377" s="115" t="str">
        <f t="shared" si="75"/>
        <v>C38958</v>
      </c>
      <c r="C377" s="799" t="str">
        <f t="shared" si="76"/>
        <v>2024-04-24</v>
      </c>
      <c r="D377" s="793">
        <v>45406</v>
      </c>
      <c r="E377" s="113" t="s">
        <v>1699</v>
      </c>
      <c r="F377" s="113" t="s">
        <v>1485</v>
      </c>
      <c r="G377" s="534" t="s">
        <v>1959</v>
      </c>
      <c r="H377" s="796">
        <v>45399</v>
      </c>
      <c r="I377" s="114"/>
      <c r="J377" s="114"/>
      <c r="K377" s="534" t="s">
        <v>1955</v>
      </c>
      <c r="L377" s="167"/>
      <c r="M377" s="113"/>
      <c r="N377" s="534" t="s">
        <v>1962</v>
      </c>
      <c r="O377" s="8" t="s">
        <v>2047</v>
      </c>
      <c r="P377" s="534">
        <v>36</v>
      </c>
      <c r="Q377" s="8" t="s">
        <v>1697</v>
      </c>
      <c r="R377" s="585">
        <v>43</v>
      </c>
      <c r="S377" s="255">
        <f t="shared" si="74"/>
        <v>1548</v>
      </c>
      <c r="T377" s="219"/>
      <c r="U377" s="260">
        <f t="shared" si="82"/>
        <v>640.08821198442502</v>
      </c>
      <c r="V377" s="255">
        <f t="shared" si="77"/>
        <v>2188.088211984425</v>
      </c>
      <c r="W377" s="255">
        <f t="shared" si="78"/>
        <v>60.780228110678472</v>
      </c>
    </row>
    <row r="378" spans="1:23" ht="15" customHeight="1">
      <c r="A378" s="115" t="s">
        <v>1954</v>
      </c>
      <c r="B378" s="115" t="str">
        <f t="shared" si="75"/>
        <v>C38958</v>
      </c>
      <c r="C378" s="799" t="str">
        <f t="shared" si="76"/>
        <v>2024-04-24</v>
      </c>
      <c r="D378" s="793">
        <v>45406</v>
      </c>
      <c r="E378" s="113" t="s">
        <v>1699</v>
      </c>
      <c r="F378" s="113" t="s">
        <v>1485</v>
      </c>
      <c r="G378" s="534" t="s">
        <v>1959</v>
      </c>
      <c r="H378" s="796">
        <v>45399</v>
      </c>
      <c r="I378" s="114"/>
      <c r="J378" s="114"/>
      <c r="K378" s="534" t="s">
        <v>1955</v>
      </c>
      <c r="L378" s="167"/>
      <c r="M378" s="113"/>
      <c r="N378" s="534" t="s">
        <v>2689</v>
      </c>
      <c r="O378" s="8" t="s">
        <v>2024</v>
      </c>
      <c r="P378" s="534">
        <v>84</v>
      </c>
      <c r="Q378" s="8" t="s">
        <v>1697</v>
      </c>
      <c r="R378" s="585">
        <v>30.1</v>
      </c>
      <c r="S378" s="255">
        <f t="shared" si="74"/>
        <v>2528.4</v>
      </c>
      <c r="T378" s="219"/>
      <c r="U378" s="260">
        <f t="shared" si="82"/>
        <v>1045.4774129078942</v>
      </c>
      <c r="V378" s="255">
        <f t="shared" si="77"/>
        <v>3573.8774129078943</v>
      </c>
      <c r="W378" s="255">
        <f t="shared" si="78"/>
        <v>42.546159677474932</v>
      </c>
    </row>
    <row r="379" spans="1:23" ht="15" customHeight="1">
      <c r="A379" s="115" t="s">
        <v>1954</v>
      </c>
      <c r="B379" s="115" t="str">
        <f t="shared" si="75"/>
        <v>C38958</v>
      </c>
      <c r="C379" s="799" t="str">
        <f t="shared" si="76"/>
        <v>2024-04-24</v>
      </c>
      <c r="D379" s="793">
        <v>45406</v>
      </c>
      <c r="E379" s="113" t="s">
        <v>1699</v>
      </c>
      <c r="F379" s="113" t="s">
        <v>1485</v>
      </c>
      <c r="G379" s="534" t="s">
        <v>1960</v>
      </c>
      <c r="H379" s="796">
        <v>45399</v>
      </c>
      <c r="I379" s="114"/>
      <c r="J379" s="114"/>
      <c r="K379" s="534" t="s">
        <v>1955</v>
      </c>
      <c r="L379" s="167"/>
      <c r="M379" s="113"/>
      <c r="N379" s="575" t="s">
        <v>2690</v>
      </c>
      <c r="O379" s="90" t="s">
        <v>2036</v>
      </c>
      <c r="P379" s="534">
        <v>6</v>
      </c>
      <c r="Q379" s="8" t="s">
        <v>1697</v>
      </c>
      <c r="R379" s="585">
        <v>61.92</v>
      </c>
      <c r="S379" s="255">
        <f t="shared" si="74"/>
        <v>371.52</v>
      </c>
      <c r="T379" s="219"/>
      <c r="U379" s="260">
        <f t="shared" si="82"/>
        <v>153.621170876262</v>
      </c>
      <c r="V379" s="255">
        <f t="shared" si="77"/>
        <v>525.14117087626198</v>
      </c>
      <c r="W379" s="255">
        <f t="shared" si="78"/>
        <v>87.523528479376992</v>
      </c>
    </row>
    <row r="380" spans="1:23" ht="15" customHeight="1">
      <c r="A380" s="115" t="s">
        <v>1954</v>
      </c>
      <c r="B380" s="115" t="str">
        <f t="shared" si="75"/>
        <v>C38958</v>
      </c>
      <c r="C380" s="799" t="str">
        <f t="shared" si="76"/>
        <v>2024-04-24</v>
      </c>
      <c r="D380" s="793">
        <v>45406</v>
      </c>
      <c r="E380" s="113" t="s">
        <v>1699</v>
      </c>
      <c r="F380" s="113" t="s">
        <v>1485</v>
      </c>
      <c r="G380" s="534" t="s">
        <v>1960</v>
      </c>
      <c r="H380" s="796">
        <v>45399</v>
      </c>
      <c r="I380" s="114"/>
      <c r="J380" s="114"/>
      <c r="K380" s="534" t="s">
        <v>1955</v>
      </c>
      <c r="L380" s="167"/>
      <c r="M380" s="113"/>
      <c r="N380" s="534" t="s">
        <v>2669</v>
      </c>
      <c r="O380" s="8" t="s">
        <v>2035</v>
      </c>
      <c r="P380" s="534">
        <v>8</v>
      </c>
      <c r="Q380" s="8" t="s">
        <v>1697</v>
      </c>
      <c r="R380" s="585">
        <v>97.61</v>
      </c>
      <c r="S380" s="255">
        <f t="shared" si="74"/>
        <v>780.88</v>
      </c>
      <c r="T380" s="219"/>
      <c r="U380" s="260">
        <f t="shared" si="82"/>
        <v>322.88894248992108</v>
      </c>
      <c r="V380" s="255">
        <f t="shared" si="77"/>
        <v>1103.7689424899211</v>
      </c>
      <c r="W380" s="255">
        <f t="shared" si="78"/>
        <v>137.97111781124013</v>
      </c>
    </row>
    <row r="381" spans="1:23" ht="15" customHeight="1">
      <c r="A381" s="115" t="s">
        <v>1954</v>
      </c>
      <c r="B381" s="115" t="str">
        <f t="shared" si="75"/>
        <v>C38958</v>
      </c>
      <c r="C381" s="799" t="str">
        <f t="shared" si="76"/>
        <v>2024-04-24</v>
      </c>
      <c r="D381" s="793">
        <v>45406</v>
      </c>
      <c r="E381" s="113" t="s">
        <v>1699</v>
      </c>
      <c r="F381" s="113" t="s">
        <v>1485</v>
      </c>
      <c r="G381" s="534" t="s">
        <v>1960</v>
      </c>
      <c r="H381" s="796">
        <v>45399</v>
      </c>
      <c r="I381" s="114"/>
      <c r="J381" s="114"/>
      <c r="K381" s="534" t="s">
        <v>1955</v>
      </c>
      <c r="L381" s="167"/>
      <c r="M381" s="113"/>
      <c r="N381" s="534" t="s">
        <v>1941</v>
      </c>
      <c r="O381" s="122" t="s">
        <v>2031</v>
      </c>
      <c r="P381" s="534">
        <v>40</v>
      </c>
      <c r="Q381" s="8" t="s">
        <v>1697</v>
      </c>
      <c r="R381" s="585">
        <v>117.39</v>
      </c>
      <c r="S381" s="255">
        <f t="shared" si="74"/>
        <v>4695.6000000000004</v>
      </c>
      <c r="T381" s="219"/>
      <c r="U381" s="260">
        <f t="shared" si="82"/>
        <v>1941.6009096860896</v>
      </c>
      <c r="V381" s="255">
        <f t="shared" si="77"/>
        <v>6637.2009096860902</v>
      </c>
      <c r="W381" s="255">
        <f t="shared" si="78"/>
        <v>165.93002274215226</v>
      </c>
    </row>
    <row r="382" spans="1:23" ht="15" customHeight="1">
      <c r="A382" s="115" t="s">
        <v>1954</v>
      </c>
      <c r="B382" s="115" t="str">
        <f t="shared" si="75"/>
        <v>C38958</v>
      </c>
      <c r="C382" s="799" t="str">
        <f t="shared" si="76"/>
        <v>2024-04-24</v>
      </c>
      <c r="D382" s="793">
        <v>45406</v>
      </c>
      <c r="E382" s="113" t="s">
        <v>1699</v>
      </c>
      <c r="F382" s="113" t="s">
        <v>1485</v>
      </c>
      <c r="G382" s="534" t="s">
        <v>1960</v>
      </c>
      <c r="H382" s="796">
        <v>45399</v>
      </c>
      <c r="I382" s="114"/>
      <c r="J382" s="114"/>
      <c r="K382" s="534" t="s">
        <v>1955</v>
      </c>
      <c r="L382" s="167"/>
      <c r="M382" s="113"/>
      <c r="N382" s="534" t="s">
        <v>1963</v>
      </c>
      <c r="O382" s="8" t="s">
        <v>2028</v>
      </c>
      <c r="P382" s="534">
        <v>2</v>
      </c>
      <c r="Q382" s="8" t="s">
        <v>1697</v>
      </c>
      <c r="R382" s="585">
        <v>141.47</v>
      </c>
      <c r="S382" s="255">
        <f t="shared" si="74"/>
        <v>282.94</v>
      </c>
      <c r="T382" s="219"/>
      <c r="U382" s="260">
        <f t="shared" si="82"/>
        <v>116.99390096826436</v>
      </c>
      <c r="V382" s="255">
        <f t="shared" si="77"/>
        <v>399.93390096826437</v>
      </c>
      <c r="W382" s="255">
        <f t="shared" si="78"/>
        <v>199.96695048413218</v>
      </c>
    </row>
    <row r="383" spans="1:23" ht="15" customHeight="1" thickBot="1">
      <c r="A383" s="110" t="s">
        <v>1954</v>
      </c>
      <c r="B383" s="110" t="str">
        <f t="shared" si="75"/>
        <v>C38958</v>
      </c>
      <c r="C383" s="800" t="str">
        <f t="shared" si="76"/>
        <v>2024-04-24</v>
      </c>
      <c r="D383" s="794">
        <v>45406</v>
      </c>
      <c r="E383" s="112" t="s">
        <v>1699</v>
      </c>
      <c r="F383" s="112" t="s">
        <v>1485</v>
      </c>
      <c r="G383" s="548" t="s">
        <v>1960</v>
      </c>
      <c r="H383" s="797">
        <v>45399</v>
      </c>
      <c r="I383" s="580"/>
      <c r="J383" s="580"/>
      <c r="K383" s="548" t="s">
        <v>1955</v>
      </c>
      <c r="L383" s="513"/>
      <c r="M383" s="112"/>
      <c r="N383" s="548" t="s">
        <v>1964</v>
      </c>
      <c r="O383" s="92" t="s">
        <v>2029</v>
      </c>
      <c r="P383" s="548">
        <v>1</v>
      </c>
      <c r="Q383" s="92" t="s">
        <v>1697</v>
      </c>
      <c r="R383" s="586">
        <v>141.47</v>
      </c>
      <c r="S383" s="256">
        <f t="shared" ref="S383:S443" si="83">P383*R383</f>
        <v>141.47</v>
      </c>
      <c r="T383" s="187"/>
      <c r="U383" s="261">
        <f t="shared" si="82"/>
        <v>58.496950484132178</v>
      </c>
      <c r="V383" s="256">
        <f t="shared" si="77"/>
        <v>199.96695048413218</v>
      </c>
      <c r="W383" s="256">
        <f t="shared" si="78"/>
        <v>199.96695048413218</v>
      </c>
    </row>
    <row r="384" spans="1:23" ht="15" customHeight="1">
      <c r="A384" s="109" t="s">
        <v>1965</v>
      </c>
      <c r="B384" s="109" t="str">
        <f t="shared" si="75"/>
        <v>C41197</v>
      </c>
      <c r="C384" s="798" t="str">
        <f t="shared" si="76"/>
        <v>2024-04-30</v>
      </c>
      <c r="D384" s="817">
        <v>45412</v>
      </c>
      <c r="E384" s="89" t="s">
        <v>1966</v>
      </c>
      <c r="F384" s="111" t="s">
        <v>1485</v>
      </c>
      <c r="G384" s="213" t="s">
        <v>1967</v>
      </c>
      <c r="H384" s="798">
        <v>45380</v>
      </c>
      <c r="I384" s="582"/>
      <c r="J384" s="582"/>
      <c r="K384" s="89" t="s">
        <v>1968</v>
      </c>
      <c r="L384" s="166"/>
      <c r="M384" s="111"/>
      <c r="N384" s="588" t="s">
        <v>1969</v>
      </c>
      <c r="O384" s="11" t="s">
        <v>2050</v>
      </c>
      <c r="P384" s="588">
        <v>110</v>
      </c>
      <c r="Q384" s="11" t="s">
        <v>1697</v>
      </c>
      <c r="R384" s="589">
        <v>197.2</v>
      </c>
      <c r="S384" s="257">
        <f t="shared" si="83"/>
        <v>21692</v>
      </c>
      <c r="T384" s="184">
        <v>5800</v>
      </c>
      <c r="U384" s="259">
        <f>S384*$T$384/SUM($S$384:$S$389)</f>
        <v>1459.452599714034</v>
      </c>
      <c r="V384" s="257">
        <f t="shared" si="77"/>
        <v>23151.452599714034</v>
      </c>
      <c r="W384" s="257">
        <f t="shared" si="78"/>
        <v>210.4677509064912</v>
      </c>
    </row>
    <row r="385" spans="1:23" ht="15" customHeight="1">
      <c r="A385" s="115" t="s">
        <v>1965</v>
      </c>
      <c r="B385" s="115" t="str">
        <f t="shared" si="75"/>
        <v>C41197</v>
      </c>
      <c r="C385" s="799" t="str">
        <f t="shared" si="76"/>
        <v>2024-04-30</v>
      </c>
      <c r="D385" s="793">
        <v>45412</v>
      </c>
      <c r="E385" s="90" t="s">
        <v>1966</v>
      </c>
      <c r="F385" s="113" t="s">
        <v>1485</v>
      </c>
      <c r="G385" s="367" t="s">
        <v>1967</v>
      </c>
      <c r="H385" s="799">
        <v>45380</v>
      </c>
      <c r="I385" s="114"/>
      <c r="J385" s="114"/>
      <c r="K385" s="90" t="s">
        <v>1968</v>
      </c>
      <c r="L385" s="167"/>
      <c r="M385" s="113"/>
      <c r="N385" s="590" t="s">
        <v>1970</v>
      </c>
      <c r="O385" s="8" t="s">
        <v>2051</v>
      </c>
      <c r="P385" s="591">
        <v>80</v>
      </c>
      <c r="Q385" s="8" t="s">
        <v>1697</v>
      </c>
      <c r="R385" s="591">
        <v>349.5</v>
      </c>
      <c r="S385" s="255">
        <f t="shared" si="83"/>
        <v>27960</v>
      </c>
      <c r="T385" s="219"/>
      <c r="U385" s="260">
        <f t="shared" si="81"/>
        <v>7410.3886007311048</v>
      </c>
      <c r="V385" s="255">
        <f t="shared" si="77"/>
        <v>35370.388600731108</v>
      </c>
      <c r="W385" s="255">
        <f t="shared" si="78"/>
        <v>442.12985750913884</v>
      </c>
    </row>
    <row r="386" spans="1:23" ht="15" customHeight="1">
      <c r="A386" s="115" t="s">
        <v>1965</v>
      </c>
      <c r="B386" s="115" t="str">
        <f t="shared" ref="B386:B449" si="84">RIGHT(A386,LEN(A386)-FIND("_",A386))</f>
        <v>C41197</v>
      </c>
      <c r="C386" s="799" t="str">
        <f t="shared" ref="C386:C449" si="85">_xlfn.TEXTJOIN("-",TRUE,MID(A386,1,4),MID(A386,5,2),MID(A386,7,2))</f>
        <v>2024-04-30</v>
      </c>
      <c r="D386" s="793">
        <v>45412</v>
      </c>
      <c r="E386" s="90" t="s">
        <v>1966</v>
      </c>
      <c r="F386" s="113" t="s">
        <v>1485</v>
      </c>
      <c r="G386" s="367" t="s">
        <v>1967</v>
      </c>
      <c r="H386" s="799">
        <v>45380</v>
      </c>
      <c r="I386" s="114"/>
      <c r="J386" s="114"/>
      <c r="K386" s="90" t="s">
        <v>1968</v>
      </c>
      <c r="L386" s="167"/>
      <c r="M386" s="113"/>
      <c r="N386" s="590" t="s">
        <v>1971</v>
      </c>
      <c r="O386" s="8" t="s">
        <v>2053</v>
      </c>
      <c r="P386" s="591">
        <v>65</v>
      </c>
      <c r="Q386" s="8" t="s">
        <v>1697</v>
      </c>
      <c r="R386" s="591">
        <v>518.9</v>
      </c>
      <c r="S386" s="255">
        <f t="shared" si="83"/>
        <v>33728.5</v>
      </c>
      <c r="T386" s="219"/>
      <c r="U386" s="260">
        <f t="shared" si="81"/>
        <v>8939.245061507836</v>
      </c>
      <c r="V386" s="255">
        <f t="shared" si="77"/>
        <v>42667.745061507834</v>
      </c>
      <c r="W386" s="255">
        <f t="shared" si="78"/>
        <v>656.42684710012054</v>
      </c>
    </row>
    <row r="387" spans="1:23" ht="15" customHeight="1">
      <c r="A387" s="115" t="s">
        <v>1965</v>
      </c>
      <c r="B387" s="115" t="str">
        <f t="shared" si="84"/>
        <v>C41197</v>
      </c>
      <c r="C387" s="799" t="str">
        <f t="shared" si="85"/>
        <v>2024-04-30</v>
      </c>
      <c r="D387" s="793">
        <v>45412</v>
      </c>
      <c r="E387" s="90" t="s">
        <v>1966</v>
      </c>
      <c r="F387" s="113" t="s">
        <v>1485</v>
      </c>
      <c r="G387" s="367" t="s">
        <v>1967</v>
      </c>
      <c r="H387" s="799">
        <v>45380</v>
      </c>
      <c r="I387" s="114"/>
      <c r="J387" s="114"/>
      <c r="K387" s="90" t="s">
        <v>1968</v>
      </c>
      <c r="L387" s="167"/>
      <c r="M387" s="113"/>
      <c r="N387" s="590" t="s">
        <v>1972</v>
      </c>
      <c r="O387" s="8" t="s">
        <v>2052</v>
      </c>
      <c r="P387" s="592">
        <v>49</v>
      </c>
      <c r="Q387" s="8" t="s">
        <v>1697</v>
      </c>
      <c r="R387" s="592">
        <v>41.36</v>
      </c>
      <c r="S387" s="255">
        <f t="shared" si="83"/>
        <v>2026.6399999999999</v>
      </c>
      <c r="T387" s="219"/>
      <c r="U387" s="260">
        <f t="shared" si="81"/>
        <v>537.1312572884724</v>
      </c>
      <c r="V387" s="255">
        <f t="shared" si="77"/>
        <v>2563.771257288472</v>
      </c>
      <c r="W387" s="255">
        <f t="shared" si="78"/>
        <v>52.321862393642284</v>
      </c>
    </row>
    <row r="388" spans="1:23" ht="15" customHeight="1">
      <c r="A388" s="115" t="s">
        <v>1965</v>
      </c>
      <c r="B388" s="115" t="str">
        <f t="shared" si="84"/>
        <v>C41197</v>
      </c>
      <c r="C388" s="799" t="str">
        <f t="shared" si="85"/>
        <v>2024-04-30</v>
      </c>
      <c r="D388" s="793">
        <v>45412</v>
      </c>
      <c r="E388" s="90" t="s">
        <v>1966</v>
      </c>
      <c r="F388" s="113" t="s">
        <v>1485</v>
      </c>
      <c r="G388" s="367" t="s">
        <v>1967</v>
      </c>
      <c r="H388" s="799">
        <v>45380</v>
      </c>
      <c r="I388" s="114"/>
      <c r="J388" s="114"/>
      <c r="K388" s="90" t="s">
        <v>1968</v>
      </c>
      <c r="L388" s="167"/>
      <c r="M388" s="113"/>
      <c r="N388" s="591" t="s">
        <v>1973</v>
      </c>
      <c r="O388" s="8" t="s">
        <v>2054</v>
      </c>
      <c r="P388" s="591">
        <v>4</v>
      </c>
      <c r="Q388" s="8" t="s">
        <v>1697</v>
      </c>
      <c r="R388" s="591">
        <v>95.12</v>
      </c>
      <c r="S388" s="255">
        <f t="shared" si="83"/>
        <v>380.48</v>
      </c>
      <c r="T388" s="219"/>
      <c r="U388" s="260">
        <f t="shared" si="81"/>
        <v>100.84065289006334</v>
      </c>
      <c r="V388" s="255">
        <f t="shared" si="77"/>
        <v>481.32065289006334</v>
      </c>
      <c r="W388" s="255">
        <f t="shared" si="78"/>
        <v>120.33016322251584</v>
      </c>
    </row>
    <row r="389" spans="1:23" ht="15" customHeight="1" thickBot="1">
      <c r="A389" s="110" t="s">
        <v>1965</v>
      </c>
      <c r="B389" s="110" t="str">
        <f t="shared" si="84"/>
        <v>C41197</v>
      </c>
      <c r="C389" s="800" t="str">
        <f t="shared" si="85"/>
        <v>2024-04-30</v>
      </c>
      <c r="D389" s="794">
        <v>45412</v>
      </c>
      <c r="E389" s="454" t="s">
        <v>1966</v>
      </c>
      <c r="F389" s="112" t="s">
        <v>1485</v>
      </c>
      <c r="G389" s="214" t="s">
        <v>1967</v>
      </c>
      <c r="H389" s="800">
        <v>45380</v>
      </c>
      <c r="I389" s="580"/>
      <c r="J389" s="580"/>
      <c r="K389" s="454" t="s">
        <v>1968</v>
      </c>
      <c r="L389" s="513"/>
      <c r="M389" s="112"/>
      <c r="N389" s="593" t="s">
        <v>1974</v>
      </c>
      <c r="O389" s="92" t="s">
        <v>2055</v>
      </c>
      <c r="P389" s="593">
        <v>2</v>
      </c>
      <c r="Q389" s="92" t="s">
        <v>1697</v>
      </c>
      <c r="R389" s="593">
        <v>209.2</v>
      </c>
      <c r="S389" s="256">
        <f t="shared" si="83"/>
        <v>418.4</v>
      </c>
      <c r="T389" s="187"/>
      <c r="U389" s="261">
        <f t="shared" si="81"/>
        <v>110.89079365328664</v>
      </c>
      <c r="V389" s="256">
        <f t="shared" si="77"/>
        <v>529.29079365328664</v>
      </c>
      <c r="W389" s="256">
        <f t="shared" si="78"/>
        <v>264.64539682664332</v>
      </c>
    </row>
    <row r="390" spans="1:23" ht="15" customHeight="1">
      <c r="A390" s="109" t="s">
        <v>1975</v>
      </c>
      <c r="B390" s="109" t="str">
        <f t="shared" si="84"/>
        <v>C39976</v>
      </c>
      <c r="C390" s="798" t="str">
        <f t="shared" si="85"/>
        <v>2024-04-26</v>
      </c>
      <c r="D390" s="817">
        <v>45408</v>
      </c>
      <c r="E390" s="111" t="s">
        <v>1699</v>
      </c>
      <c r="F390" s="111" t="s">
        <v>1485</v>
      </c>
      <c r="G390" s="547" t="s">
        <v>1977</v>
      </c>
      <c r="H390" s="798">
        <v>45400</v>
      </c>
      <c r="I390" s="582"/>
      <c r="J390" s="582"/>
      <c r="K390" s="547" t="s">
        <v>1976</v>
      </c>
      <c r="L390" s="166"/>
      <c r="M390" s="111"/>
      <c r="N390" s="547" t="s">
        <v>1998</v>
      </c>
      <c r="O390" s="11" t="s">
        <v>2039</v>
      </c>
      <c r="P390" s="547">
        <v>960</v>
      </c>
      <c r="Q390" s="11" t="s">
        <v>866</v>
      </c>
      <c r="R390" s="594">
        <v>2.66</v>
      </c>
      <c r="S390" s="257">
        <f t="shared" si="83"/>
        <v>2553.6000000000004</v>
      </c>
      <c r="T390" s="184">
        <v>5400</v>
      </c>
      <c r="U390" s="259">
        <f>S390*$T$390/SUM($S$390:$S$391)</f>
        <v>1442.1686746987955</v>
      </c>
      <c r="V390" s="257">
        <f t="shared" si="77"/>
        <v>3995.7686746987956</v>
      </c>
      <c r="W390" s="257">
        <f t="shared" si="78"/>
        <v>4.1622590361445786</v>
      </c>
    </row>
    <row r="391" spans="1:23" ht="15" customHeight="1" thickBot="1">
      <c r="A391" s="110" t="s">
        <v>1975</v>
      </c>
      <c r="B391" s="110" t="str">
        <f t="shared" si="84"/>
        <v>C39976</v>
      </c>
      <c r="C391" s="800" t="str">
        <f t="shared" si="85"/>
        <v>2024-04-26</v>
      </c>
      <c r="D391" s="794">
        <v>45408</v>
      </c>
      <c r="E391" s="112" t="s">
        <v>1699</v>
      </c>
      <c r="F391" s="112" t="s">
        <v>1485</v>
      </c>
      <c r="G391" s="548" t="s">
        <v>1977</v>
      </c>
      <c r="H391" s="800">
        <v>45400</v>
      </c>
      <c r="I391" s="580"/>
      <c r="J391" s="580"/>
      <c r="K391" s="548" t="s">
        <v>1976</v>
      </c>
      <c r="L391" s="513"/>
      <c r="M391" s="112"/>
      <c r="N391" s="548" t="s">
        <v>1999</v>
      </c>
      <c r="O391" s="92" t="s">
        <v>2040</v>
      </c>
      <c r="P391" s="548">
        <f>960*3</f>
        <v>2880</v>
      </c>
      <c r="Q391" s="92" t="s">
        <v>866</v>
      </c>
      <c r="R391" s="816">
        <f>7.3/3</f>
        <v>2.4333333333333331</v>
      </c>
      <c r="S391" s="256">
        <f t="shared" si="83"/>
        <v>7007.9999999999991</v>
      </c>
      <c r="T391" s="187"/>
      <c r="U391" s="261">
        <f>S391*$T$390/SUM($S$390:$S$391)</f>
        <v>3957.8313253012047</v>
      </c>
      <c r="V391" s="256">
        <f t="shared" si="77"/>
        <v>10965.831325301204</v>
      </c>
      <c r="W391" s="256">
        <f t="shared" si="78"/>
        <v>3.80758032128514</v>
      </c>
    </row>
    <row r="392" spans="1:23" ht="15" customHeight="1">
      <c r="A392" s="109" t="s">
        <v>1978</v>
      </c>
      <c r="B392" s="109" t="str">
        <f t="shared" si="84"/>
        <v>C39950</v>
      </c>
      <c r="C392" s="798" t="str">
        <f t="shared" si="85"/>
        <v>2024-04-26</v>
      </c>
      <c r="D392" s="817">
        <v>45408</v>
      </c>
      <c r="E392" s="111" t="s">
        <v>1699</v>
      </c>
      <c r="F392" s="111" t="s">
        <v>1485</v>
      </c>
      <c r="G392" s="547" t="s">
        <v>1981</v>
      </c>
      <c r="H392" s="795">
        <v>45398</v>
      </c>
      <c r="I392" s="582"/>
      <c r="J392" s="582"/>
      <c r="K392" s="547" t="s">
        <v>1980</v>
      </c>
      <c r="L392" s="166"/>
      <c r="M392" s="111"/>
      <c r="N392" s="547" t="s">
        <v>1998</v>
      </c>
      <c r="O392" s="11" t="s">
        <v>2039</v>
      </c>
      <c r="P392" s="547">
        <v>2080</v>
      </c>
      <c r="Q392" s="11" t="s">
        <v>866</v>
      </c>
      <c r="R392" s="584">
        <f>2.66</f>
        <v>2.66</v>
      </c>
      <c r="S392" s="257">
        <f t="shared" si="83"/>
        <v>5532.8</v>
      </c>
      <c r="T392" s="184">
        <v>5400</v>
      </c>
      <c r="U392" s="259">
        <f>S392*$T$392/SUM($S$392:$S$393)</f>
        <v>3168.7086373663669</v>
      </c>
      <c r="V392" s="257">
        <f t="shared" si="77"/>
        <v>8701.5086373663671</v>
      </c>
      <c r="W392" s="257">
        <f t="shared" si="78"/>
        <v>4.1834176141184454</v>
      </c>
    </row>
    <row r="393" spans="1:23" ht="15" customHeight="1" thickBot="1">
      <c r="A393" s="110" t="s">
        <v>1978</v>
      </c>
      <c r="B393" s="110" t="str">
        <f t="shared" si="84"/>
        <v>C39950</v>
      </c>
      <c r="C393" s="800" t="str">
        <f t="shared" si="85"/>
        <v>2024-04-26</v>
      </c>
      <c r="D393" s="794">
        <v>45408</v>
      </c>
      <c r="E393" s="112" t="s">
        <v>1699</v>
      </c>
      <c r="F393" s="112" t="s">
        <v>1485</v>
      </c>
      <c r="G393" s="548" t="s">
        <v>1981</v>
      </c>
      <c r="H393" s="797">
        <v>45398</v>
      </c>
      <c r="I393" s="580"/>
      <c r="J393" s="580"/>
      <c r="K393" s="548" t="s">
        <v>1980</v>
      </c>
      <c r="L393" s="513"/>
      <c r="M393" s="112"/>
      <c r="N393" s="548" t="s">
        <v>2000</v>
      </c>
      <c r="O393" s="92" t="s">
        <v>2037</v>
      </c>
      <c r="P393" s="548">
        <f>800*2</f>
        <v>1600</v>
      </c>
      <c r="Q393" s="92" t="s">
        <v>866</v>
      </c>
      <c r="R393" s="586">
        <f>4.87/2</f>
        <v>2.4350000000000001</v>
      </c>
      <c r="S393" s="256">
        <f t="shared" si="83"/>
        <v>3896</v>
      </c>
      <c r="T393" s="187"/>
      <c r="U393" s="261">
        <f>S393*$T$392/SUM($S$392:$S$393)</f>
        <v>2231.2913626336331</v>
      </c>
      <c r="V393" s="256">
        <f t="shared" si="77"/>
        <v>6127.2913626336331</v>
      </c>
      <c r="W393" s="256">
        <f t="shared" si="78"/>
        <v>3.8295571016460208</v>
      </c>
    </row>
    <row r="394" spans="1:23" ht="15" customHeight="1">
      <c r="A394" s="109" t="s">
        <v>1979</v>
      </c>
      <c r="B394" s="109" t="str">
        <f t="shared" si="84"/>
        <v>C40745</v>
      </c>
      <c r="C394" s="798" t="str">
        <f t="shared" si="85"/>
        <v>2024-04-29</v>
      </c>
      <c r="D394" s="817">
        <v>45411</v>
      </c>
      <c r="E394" s="111" t="s">
        <v>1699</v>
      </c>
      <c r="F394" s="111" t="s">
        <v>1485</v>
      </c>
      <c r="G394" s="547" t="s">
        <v>1982</v>
      </c>
      <c r="H394" s="795">
        <v>45399</v>
      </c>
      <c r="I394" s="582"/>
      <c r="J394" s="582"/>
      <c r="K394" s="547" t="s">
        <v>1983</v>
      </c>
      <c r="L394" s="166"/>
      <c r="M394" s="111"/>
      <c r="N394" s="547" t="s">
        <v>2000</v>
      </c>
      <c r="O394" s="11" t="s">
        <v>2037</v>
      </c>
      <c r="P394" s="547">
        <f>320*2</f>
        <v>640</v>
      </c>
      <c r="Q394" s="11" t="s">
        <v>866</v>
      </c>
      <c r="R394" s="584">
        <f>4.87/2</f>
        <v>2.4350000000000001</v>
      </c>
      <c r="S394" s="257">
        <f t="shared" si="83"/>
        <v>1558.4</v>
      </c>
      <c r="T394" s="184">
        <v>5400</v>
      </c>
      <c r="U394" s="259">
        <f>S394*$T$394/SUM($S$394:$S$397)</f>
        <v>735.77304012086631</v>
      </c>
      <c r="V394" s="257">
        <f t="shared" ref="V394:V454" si="86">U394+S394</f>
        <v>2294.1730401208665</v>
      </c>
      <c r="W394" s="257">
        <f t="shared" ref="W394:W454" si="87">V394/P394</f>
        <v>3.5846453751888538</v>
      </c>
    </row>
    <row r="395" spans="1:23" ht="15" customHeight="1">
      <c r="A395" s="115" t="s">
        <v>1979</v>
      </c>
      <c r="B395" s="115" t="str">
        <f t="shared" si="84"/>
        <v>C40745</v>
      </c>
      <c r="C395" s="799" t="str">
        <f t="shared" si="85"/>
        <v>2024-04-29</v>
      </c>
      <c r="D395" s="793">
        <v>45411</v>
      </c>
      <c r="E395" s="113" t="s">
        <v>1699</v>
      </c>
      <c r="F395" s="113" t="s">
        <v>1485</v>
      </c>
      <c r="G395" s="534" t="s">
        <v>1982</v>
      </c>
      <c r="H395" s="796">
        <v>45399</v>
      </c>
      <c r="I395" s="114"/>
      <c r="J395" s="114"/>
      <c r="K395" s="534" t="s">
        <v>1983</v>
      </c>
      <c r="L395" s="167"/>
      <c r="M395" s="113"/>
      <c r="N395" s="534" t="s">
        <v>2001</v>
      </c>
      <c r="O395" s="8" t="s">
        <v>2038</v>
      </c>
      <c r="P395" s="534">
        <f>640*5</f>
        <v>3200</v>
      </c>
      <c r="Q395" s="8" t="s">
        <v>866</v>
      </c>
      <c r="R395" s="585">
        <f>12.16/5</f>
        <v>2.4319999999999999</v>
      </c>
      <c r="S395" s="255">
        <f t="shared" si="83"/>
        <v>7782.4</v>
      </c>
      <c r="T395" s="219"/>
      <c r="U395" s="260">
        <f t="shared" ref="U395:U397" si="88">S395*$T$394/SUM($S$394:$S$397)</f>
        <v>3674.3327178109789</v>
      </c>
      <c r="V395" s="255">
        <f t="shared" si="86"/>
        <v>11456.732717810979</v>
      </c>
      <c r="W395" s="255">
        <f t="shared" si="87"/>
        <v>3.580228974315931</v>
      </c>
    </row>
    <row r="396" spans="1:23" ht="15" customHeight="1">
      <c r="A396" s="115" t="s">
        <v>1979</v>
      </c>
      <c r="B396" s="115" t="str">
        <f t="shared" si="84"/>
        <v>C40745</v>
      </c>
      <c r="C396" s="799" t="str">
        <f t="shared" si="85"/>
        <v>2024-04-29</v>
      </c>
      <c r="D396" s="793">
        <v>45411</v>
      </c>
      <c r="E396" s="113" t="s">
        <v>1699</v>
      </c>
      <c r="F396" s="113" t="s">
        <v>1485</v>
      </c>
      <c r="G396" s="534" t="s">
        <v>1982</v>
      </c>
      <c r="H396" s="796">
        <v>45399</v>
      </c>
      <c r="I396" s="114"/>
      <c r="J396" s="114"/>
      <c r="K396" s="534" t="s">
        <v>1983</v>
      </c>
      <c r="L396" s="167"/>
      <c r="M396" s="113"/>
      <c r="N396" s="534" t="s">
        <v>2002</v>
      </c>
      <c r="O396" s="8" t="s">
        <v>2048</v>
      </c>
      <c r="P396" s="534">
        <v>384</v>
      </c>
      <c r="Q396" s="8" t="s">
        <v>1697</v>
      </c>
      <c r="R396" s="585">
        <v>1.96</v>
      </c>
      <c r="S396" s="255">
        <f t="shared" si="83"/>
        <v>752.64</v>
      </c>
      <c r="T396" s="219"/>
      <c r="U396" s="260">
        <f t="shared" si="88"/>
        <v>355.34665099882494</v>
      </c>
      <c r="V396" s="255">
        <f t="shared" si="86"/>
        <v>1107.9866509988249</v>
      </c>
      <c r="W396" s="255">
        <f t="shared" si="87"/>
        <v>2.8853819036427732</v>
      </c>
    </row>
    <row r="397" spans="1:23" ht="15" customHeight="1" thickBot="1">
      <c r="A397" s="110" t="s">
        <v>1979</v>
      </c>
      <c r="B397" s="110" t="str">
        <f t="shared" si="84"/>
        <v>C40745</v>
      </c>
      <c r="C397" s="800" t="str">
        <f t="shared" si="85"/>
        <v>2024-04-29</v>
      </c>
      <c r="D397" s="794">
        <v>45411</v>
      </c>
      <c r="E397" s="112" t="s">
        <v>1699</v>
      </c>
      <c r="F397" s="112" t="s">
        <v>1485</v>
      </c>
      <c r="G397" s="548" t="s">
        <v>1982</v>
      </c>
      <c r="H397" s="797">
        <v>45399</v>
      </c>
      <c r="I397" s="580"/>
      <c r="J397" s="580"/>
      <c r="K397" s="548" t="s">
        <v>1983</v>
      </c>
      <c r="L397" s="513"/>
      <c r="M397" s="112"/>
      <c r="N397" s="548" t="s">
        <v>1953</v>
      </c>
      <c r="O397" s="92" t="s">
        <v>2045</v>
      </c>
      <c r="P397" s="548">
        <v>480</v>
      </c>
      <c r="Q397" s="92" t="s">
        <v>1697</v>
      </c>
      <c r="R397" s="586">
        <v>2.8</v>
      </c>
      <c r="S397" s="256">
        <f t="shared" si="83"/>
        <v>1344</v>
      </c>
      <c r="T397" s="187"/>
      <c r="U397" s="261">
        <f t="shared" si="88"/>
        <v>634.54759106933022</v>
      </c>
      <c r="V397" s="256">
        <f t="shared" si="86"/>
        <v>1978.5475910693303</v>
      </c>
      <c r="W397" s="256">
        <f t="shared" si="87"/>
        <v>4.1219741480611045</v>
      </c>
    </row>
    <row r="398" spans="1:23" ht="15" customHeight="1">
      <c r="A398" s="109" t="s">
        <v>1993</v>
      </c>
      <c r="B398" s="109" t="str">
        <f t="shared" si="84"/>
        <v>C41801</v>
      </c>
      <c r="C398" s="798" t="str">
        <f t="shared" si="85"/>
        <v>2024-05-01</v>
      </c>
      <c r="D398" s="817">
        <v>45413</v>
      </c>
      <c r="E398" s="111" t="s">
        <v>1699</v>
      </c>
      <c r="F398" s="111" t="s">
        <v>1485</v>
      </c>
      <c r="G398" s="547" t="s">
        <v>1984</v>
      </c>
      <c r="H398" s="795">
        <v>45399</v>
      </c>
      <c r="I398" s="582"/>
      <c r="J398" s="582"/>
      <c r="K398" s="547" t="s">
        <v>1988</v>
      </c>
      <c r="L398" s="166"/>
      <c r="M398" s="111"/>
      <c r="N398" s="547" t="s">
        <v>2000</v>
      </c>
      <c r="O398" s="11" t="s">
        <v>2037</v>
      </c>
      <c r="P398" s="547">
        <f>320*2</f>
        <v>640</v>
      </c>
      <c r="Q398" s="11" t="s">
        <v>866</v>
      </c>
      <c r="R398" s="584">
        <f>4.87/2</f>
        <v>2.4350000000000001</v>
      </c>
      <c r="S398" s="257">
        <f t="shared" si="83"/>
        <v>1558.4</v>
      </c>
      <c r="T398" s="184">
        <v>5400</v>
      </c>
      <c r="U398" s="259">
        <f>S398*$T$398/SUM($S$398:$S$409)</f>
        <v>195.65144610806283</v>
      </c>
      <c r="V398" s="257">
        <f t="shared" si="86"/>
        <v>1754.0514461080629</v>
      </c>
      <c r="W398" s="257">
        <f t="shared" si="87"/>
        <v>2.7407053845438485</v>
      </c>
    </row>
    <row r="399" spans="1:23" ht="15" customHeight="1">
      <c r="A399" s="115" t="s">
        <v>1993</v>
      </c>
      <c r="B399" s="115" t="str">
        <f t="shared" si="84"/>
        <v>C41801</v>
      </c>
      <c r="C399" s="799" t="str">
        <f t="shared" si="85"/>
        <v>2024-05-01</v>
      </c>
      <c r="D399" s="793">
        <v>45413</v>
      </c>
      <c r="E399" s="113" t="s">
        <v>1699</v>
      </c>
      <c r="F399" s="113" t="s">
        <v>1485</v>
      </c>
      <c r="G399" s="534" t="s">
        <v>1984</v>
      </c>
      <c r="H399" s="796">
        <v>45399</v>
      </c>
      <c r="I399" s="114"/>
      <c r="J399" s="114"/>
      <c r="K399" s="534" t="s">
        <v>1988</v>
      </c>
      <c r="L399" s="167"/>
      <c r="M399" s="113"/>
      <c r="N399" s="534" t="s">
        <v>2001</v>
      </c>
      <c r="O399" s="8" t="s">
        <v>2038</v>
      </c>
      <c r="P399" s="534">
        <f>640*5</f>
        <v>3200</v>
      </c>
      <c r="Q399" s="8" t="s">
        <v>866</v>
      </c>
      <c r="R399" s="585">
        <f>12.16/5</f>
        <v>2.4319999999999999</v>
      </c>
      <c r="S399" s="255">
        <f t="shared" si="83"/>
        <v>7782.4</v>
      </c>
      <c r="T399" s="219"/>
      <c r="U399" s="260">
        <f t="shared" ref="U399:U409" si="89">S399*$T$398/SUM($S$398:$S$409)</f>
        <v>977.0519854924205</v>
      </c>
      <c r="V399" s="255">
        <f t="shared" si="86"/>
        <v>8759.4519854924201</v>
      </c>
      <c r="W399" s="255">
        <f t="shared" si="87"/>
        <v>2.7373287454663813</v>
      </c>
    </row>
    <row r="400" spans="1:23" ht="15" customHeight="1">
      <c r="A400" s="115" t="s">
        <v>1993</v>
      </c>
      <c r="B400" s="115" t="str">
        <f t="shared" si="84"/>
        <v>C41801</v>
      </c>
      <c r="C400" s="799" t="str">
        <f t="shared" si="85"/>
        <v>2024-05-01</v>
      </c>
      <c r="D400" s="793">
        <v>45413</v>
      </c>
      <c r="E400" s="113" t="s">
        <v>1699</v>
      </c>
      <c r="F400" s="113" t="s">
        <v>1485</v>
      </c>
      <c r="G400" s="534" t="s">
        <v>1984</v>
      </c>
      <c r="H400" s="796">
        <v>45399</v>
      </c>
      <c r="I400" s="114"/>
      <c r="J400" s="114"/>
      <c r="K400" s="534" t="s">
        <v>1988</v>
      </c>
      <c r="L400" s="167"/>
      <c r="M400" s="113"/>
      <c r="N400" s="534" t="s">
        <v>1953</v>
      </c>
      <c r="O400" s="8" t="s">
        <v>2045</v>
      </c>
      <c r="P400" s="534">
        <v>960</v>
      </c>
      <c r="Q400" s="8" t="s">
        <v>1697</v>
      </c>
      <c r="R400" s="585">
        <v>2.8</v>
      </c>
      <c r="S400" s="255">
        <f t="shared" si="83"/>
        <v>2688</v>
      </c>
      <c r="T400" s="219"/>
      <c r="U400" s="260">
        <f t="shared" si="89"/>
        <v>337.46861341021105</v>
      </c>
      <c r="V400" s="255">
        <f t="shared" si="86"/>
        <v>3025.4686134102112</v>
      </c>
      <c r="W400" s="255">
        <f t="shared" si="87"/>
        <v>3.1515298056356369</v>
      </c>
    </row>
    <row r="401" spans="1:23" ht="15" customHeight="1">
      <c r="A401" s="115" t="s">
        <v>1993</v>
      </c>
      <c r="B401" s="115" t="str">
        <f t="shared" si="84"/>
        <v>C41801</v>
      </c>
      <c r="C401" s="799" t="str">
        <f t="shared" si="85"/>
        <v>2024-05-01</v>
      </c>
      <c r="D401" s="793">
        <v>45413</v>
      </c>
      <c r="E401" s="113" t="s">
        <v>1699</v>
      </c>
      <c r="F401" s="113" t="s">
        <v>1485</v>
      </c>
      <c r="G401" s="534" t="s">
        <v>1985</v>
      </c>
      <c r="H401" s="796">
        <v>45399</v>
      </c>
      <c r="I401" s="114"/>
      <c r="J401" s="114"/>
      <c r="K401" s="534" t="s">
        <v>1989</v>
      </c>
      <c r="L401" s="167"/>
      <c r="M401" s="113"/>
      <c r="N401" s="534" t="s">
        <v>2000</v>
      </c>
      <c r="O401" s="8" t="s">
        <v>2037</v>
      </c>
      <c r="P401" s="534">
        <f>320*2</f>
        <v>640</v>
      </c>
      <c r="Q401" s="8" t="s">
        <v>866</v>
      </c>
      <c r="R401" s="585">
        <f>4.87/2</f>
        <v>2.4350000000000001</v>
      </c>
      <c r="S401" s="255">
        <f t="shared" si="83"/>
        <v>1558.4</v>
      </c>
      <c r="T401" s="219"/>
      <c r="U401" s="260">
        <f t="shared" si="89"/>
        <v>195.65144610806283</v>
      </c>
      <c r="V401" s="255">
        <f t="shared" si="86"/>
        <v>1754.0514461080629</v>
      </c>
      <c r="W401" s="255">
        <f t="shared" si="87"/>
        <v>2.7407053845438485</v>
      </c>
    </row>
    <row r="402" spans="1:23" ht="15" customHeight="1">
      <c r="A402" s="115" t="s">
        <v>1993</v>
      </c>
      <c r="B402" s="115" t="str">
        <f t="shared" si="84"/>
        <v>C41801</v>
      </c>
      <c r="C402" s="799" t="str">
        <f t="shared" si="85"/>
        <v>2024-05-01</v>
      </c>
      <c r="D402" s="793">
        <v>45413</v>
      </c>
      <c r="E402" s="113" t="s">
        <v>1699</v>
      </c>
      <c r="F402" s="113" t="s">
        <v>1485</v>
      </c>
      <c r="G402" s="534" t="s">
        <v>1985</v>
      </c>
      <c r="H402" s="796">
        <v>45399</v>
      </c>
      <c r="I402" s="114"/>
      <c r="J402" s="114"/>
      <c r="K402" s="534" t="s">
        <v>1989</v>
      </c>
      <c r="L402" s="167"/>
      <c r="M402" s="113"/>
      <c r="N402" s="534" t="s">
        <v>2001</v>
      </c>
      <c r="O402" s="8" t="s">
        <v>2038</v>
      </c>
      <c r="P402" s="534">
        <f>640*5</f>
        <v>3200</v>
      </c>
      <c r="Q402" s="8" t="s">
        <v>866</v>
      </c>
      <c r="R402" s="585">
        <f>12.16/5</f>
        <v>2.4319999999999999</v>
      </c>
      <c r="S402" s="255">
        <f t="shared" si="83"/>
        <v>7782.4</v>
      </c>
      <c r="T402" s="219"/>
      <c r="U402" s="260">
        <f t="shared" si="89"/>
        <v>977.0519854924205</v>
      </c>
      <c r="V402" s="255">
        <f t="shared" si="86"/>
        <v>8759.4519854924201</v>
      </c>
      <c r="W402" s="255">
        <f t="shared" si="87"/>
        <v>2.7373287454663813</v>
      </c>
    </row>
    <row r="403" spans="1:23" ht="15" customHeight="1">
      <c r="A403" s="115" t="s">
        <v>1993</v>
      </c>
      <c r="B403" s="115" t="str">
        <f t="shared" si="84"/>
        <v>C41801</v>
      </c>
      <c r="C403" s="799" t="str">
        <f t="shared" si="85"/>
        <v>2024-05-01</v>
      </c>
      <c r="D403" s="793">
        <v>45413</v>
      </c>
      <c r="E403" s="113" t="s">
        <v>1699</v>
      </c>
      <c r="F403" s="113" t="s">
        <v>1485</v>
      </c>
      <c r="G403" s="534" t="s">
        <v>1985</v>
      </c>
      <c r="H403" s="796">
        <v>45399</v>
      </c>
      <c r="I403" s="114"/>
      <c r="J403" s="114"/>
      <c r="K403" s="534" t="s">
        <v>1989</v>
      </c>
      <c r="L403" s="167"/>
      <c r="M403" s="113"/>
      <c r="N403" s="534" t="s">
        <v>2002</v>
      </c>
      <c r="O403" s="8" t="s">
        <v>2048</v>
      </c>
      <c r="P403" s="534">
        <v>640</v>
      </c>
      <c r="Q403" s="8" t="s">
        <v>1697</v>
      </c>
      <c r="R403" s="585">
        <v>1.96</v>
      </c>
      <c r="S403" s="255">
        <f t="shared" si="83"/>
        <v>1254.4000000000001</v>
      </c>
      <c r="T403" s="219"/>
      <c r="U403" s="260">
        <f t="shared" si="89"/>
        <v>157.48535292476518</v>
      </c>
      <c r="V403" s="255">
        <f t="shared" si="86"/>
        <v>1411.8853529247654</v>
      </c>
      <c r="W403" s="255">
        <f t="shared" si="87"/>
        <v>2.2060708639449458</v>
      </c>
    </row>
    <row r="404" spans="1:23" ht="15" customHeight="1">
      <c r="A404" s="115" t="s">
        <v>1993</v>
      </c>
      <c r="B404" s="115" t="str">
        <f t="shared" si="84"/>
        <v>C41801</v>
      </c>
      <c r="C404" s="799" t="str">
        <f t="shared" si="85"/>
        <v>2024-05-01</v>
      </c>
      <c r="D404" s="793">
        <v>45413</v>
      </c>
      <c r="E404" s="113" t="s">
        <v>1699</v>
      </c>
      <c r="F404" s="113" t="s">
        <v>1485</v>
      </c>
      <c r="G404" s="534" t="s">
        <v>1985</v>
      </c>
      <c r="H404" s="796">
        <v>45399</v>
      </c>
      <c r="I404" s="114"/>
      <c r="J404" s="114"/>
      <c r="K404" s="534" t="s">
        <v>1989</v>
      </c>
      <c r="L404" s="167"/>
      <c r="M404" s="113"/>
      <c r="N404" s="534" t="s">
        <v>2003</v>
      </c>
      <c r="O404" s="8" t="s">
        <v>2044</v>
      </c>
      <c r="P404" s="534">
        <v>48</v>
      </c>
      <c r="Q404" s="8" t="s">
        <v>1697</v>
      </c>
      <c r="R404" s="585">
        <v>2.63</v>
      </c>
      <c r="S404" s="255">
        <f t="shared" si="83"/>
        <v>126.24</v>
      </c>
      <c r="T404" s="219"/>
      <c r="U404" s="260">
        <f t="shared" si="89"/>
        <v>15.848972379800983</v>
      </c>
      <c r="V404" s="255">
        <f t="shared" si="86"/>
        <v>142.08897237980096</v>
      </c>
      <c r="W404" s="255">
        <f t="shared" si="87"/>
        <v>2.9601869245791868</v>
      </c>
    </row>
    <row r="405" spans="1:23" ht="15" customHeight="1">
      <c r="A405" s="115" t="s">
        <v>1993</v>
      </c>
      <c r="B405" s="115" t="str">
        <f t="shared" si="84"/>
        <v>C41801</v>
      </c>
      <c r="C405" s="799" t="str">
        <f t="shared" si="85"/>
        <v>2024-05-01</v>
      </c>
      <c r="D405" s="793">
        <v>45413</v>
      </c>
      <c r="E405" s="113" t="s">
        <v>1699</v>
      </c>
      <c r="F405" s="113" t="s">
        <v>1485</v>
      </c>
      <c r="G405" s="534" t="s">
        <v>1986</v>
      </c>
      <c r="H405" s="796">
        <v>45399</v>
      </c>
      <c r="I405" s="114"/>
      <c r="J405" s="114"/>
      <c r="K405" s="534" t="s">
        <v>1990</v>
      </c>
      <c r="L405" s="167"/>
      <c r="M405" s="113"/>
      <c r="N405" s="534" t="s">
        <v>1998</v>
      </c>
      <c r="O405" s="8" t="s">
        <v>2039</v>
      </c>
      <c r="P405" s="534">
        <f>640</f>
        <v>640</v>
      </c>
      <c r="Q405" s="8" t="s">
        <v>866</v>
      </c>
      <c r="R405" s="585">
        <f>2.66</f>
        <v>2.66</v>
      </c>
      <c r="S405" s="255">
        <f t="shared" si="83"/>
        <v>1702.4</v>
      </c>
      <c r="T405" s="219"/>
      <c r="U405" s="260">
        <f t="shared" si="89"/>
        <v>213.73012182646698</v>
      </c>
      <c r="V405" s="255">
        <f t="shared" si="86"/>
        <v>1916.1301218264671</v>
      </c>
      <c r="W405" s="255">
        <f t="shared" si="87"/>
        <v>2.9939533153538549</v>
      </c>
    </row>
    <row r="406" spans="1:23" ht="15" customHeight="1">
      <c r="A406" s="115" t="s">
        <v>1993</v>
      </c>
      <c r="B406" s="115" t="str">
        <f t="shared" si="84"/>
        <v>C41801</v>
      </c>
      <c r="C406" s="799" t="str">
        <f t="shared" si="85"/>
        <v>2024-05-01</v>
      </c>
      <c r="D406" s="793">
        <v>45413</v>
      </c>
      <c r="E406" s="113" t="s">
        <v>1699</v>
      </c>
      <c r="F406" s="113" t="s">
        <v>1485</v>
      </c>
      <c r="G406" s="534" t="s">
        <v>1986</v>
      </c>
      <c r="H406" s="796">
        <v>45399</v>
      </c>
      <c r="I406" s="114"/>
      <c r="J406" s="114"/>
      <c r="K406" s="534" t="s">
        <v>1990</v>
      </c>
      <c r="L406" s="167"/>
      <c r="M406" s="113"/>
      <c r="N406" s="534" t="s">
        <v>2001</v>
      </c>
      <c r="O406" s="8" t="s">
        <v>2038</v>
      </c>
      <c r="P406" s="534">
        <f>640*5</f>
        <v>3200</v>
      </c>
      <c r="Q406" s="8" t="s">
        <v>866</v>
      </c>
      <c r="R406" s="585">
        <f>12.16/5</f>
        <v>2.4319999999999999</v>
      </c>
      <c r="S406" s="255">
        <f t="shared" si="83"/>
        <v>7782.4</v>
      </c>
      <c r="T406" s="219"/>
      <c r="U406" s="260">
        <f t="shared" si="89"/>
        <v>977.0519854924205</v>
      </c>
      <c r="V406" s="255">
        <f t="shared" si="86"/>
        <v>8759.4519854924201</v>
      </c>
      <c r="W406" s="255">
        <f t="shared" si="87"/>
        <v>2.7373287454663813</v>
      </c>
    </row>
    <row r="407" spans="1:23" ht="15" customHeight="1">
      <c r="A407" s="115" t="s">
        <v>1993</v>
      </c>
      <c r="B407" s="115" t="str">
        <f t="shared" si="84"/>
        <v>C41801</v>
      </c>
      <c r="C407" s="799" t="str">
        <f t="shared" si="85"/>
        <v>2024-05-01</v>
      </c>
      <c r="D407" s="793">
        <v>45413</v>
      </c>
      <c r="E407" s="113" t="s">
        <v>1699</v>
      </c>
      <c r="F407" s="113" t="s">
        <v>1485</v>
      </c>
      <c r="G407" s="534" t="s">
        <v>1987</v>
      </c>
      <c r="H407" s="796">
        <v>45400</v>
      </c>
      <c r="I407" s="114"/>
      <c r="J407" s="114"/>
      <c r="K407" s="534" t="s">
        <v>1991</v>
      </c>
      <c r="L407" s="167"/>
      <c r="M407" s="113"/>
      <c r="N407" s="534" t="s">
        <v>2000</v>
      </c>
      <c r="O407" s="8" t="s">
        <v>2037</v>
      </c>
      <c r="P407" s="534">
        <f>320*2</f>
        <v>640</v>
      </c>
      <c r="Q407" s="8" t="s">
        <v>866</v>
      </c>
      <c r="R407" s="585">
        <f>4.87/2</f>
        <v>2.4350000000000001</v>
      </c>
      <c r="S407" s="255">
        <f t="shared" si="83"/>
        <v>1558.4</v>
      </c>
      <c r="T407" s="219"/>
      <c r="U407" s="260">
        <f t="shared" si="89"/>
        <v>195.65144610806283</v>
      </c>
      <c r="V407" s="255">
        <f t="shared" si="86"/>
        <v>1754.0514461080629</v>
      </c>
      <c r="W407" s="255">
        <f t="shared" si="87"/>
        <v>2.7407053845438485</v>
      </c>
    </row>
    <row r="408" spans="1:23" ht="15" customHeight="1">
      <c r="A408" s="115" t="s">
        <v>1993</v>
      </c>
      <c r="B408" s="115" t="str">
        <f t="shared" si="84"/>
        <v>C41801</v>
      </c>
      <c r="C408" s="799" t="str">
        <f t="shared" si="85"/>
        <v>2024-05-01</v>
      </c>
      <c r="D408" s="793">
        <v>45413</v>
      </c>
      <c r="E408" s="113" t="s">
        <v>1699</v>
      </c>
      <c r="F408" s="113" t="s">
        <v>1485</v>
      </c>
      <c r="G408" s="534" t="s">
        <v>1987</v>
      </c>
      <c r="H408" s="796">
        <v>45400</v>
      </c>
      <c r="I408" s="114"/>
      <c r="J408" s="114"/>
      <c r="K408" s="534" t="s">
        <v>1991</v>
      </c>
      <c r="L408" s="167"/>
      <c r="M408" s="113"/>
      <c r="N408" s="534" t="s">
        <v>2001</v>
      </c>
      <c r="O408" s="8" t="s">
        <v>2038</v>
      </c>
      <c r="P408" s="534">
        <f>640*5</f>
        <v>3200</v>
      </c>
      <c r="Q408" s="8" t="s">
        <v>866</v>
      </c>
      <c r="R408" s="585">
        <f>12.16/5</f>
        <v>2.4319999999999999</v>
      </c>
      <c r="S408" s="255">
        <f t="shared" si="83"/>
        <v>7782.4</v>
      </c>
      <c r="T408" s="175"/>
      <c r="U408" s="260">
        <f t="shared" si="89"/>
        <v>977.0519854924205</v>
      </c>
      <c r="V408" s="255">
        <f t="shared" si="86"/>
        <v>8759.4519854924201</v>
      </c>
      <c r="W408" s="255">
        <f t="shared" si="87"/>
        <v>2.7373287454663813</v>
      </c>
    </row>
    <row r="409" spans="1:23" ht="15" customHeight="1" thickBot="1">
      <c r="A409" s="110" t="s">
        <v>1993</v>
      </c>
      <c r="B409" s="110" t="str">
        <f t="shared" si="84"/>
        <v>C41801</v>
      </c>
      <c r="C409" s="800" t="str">
        <f t="shared" si="85"/>
        <v>2024-05-01</v>
      </c>
      <c r="D409" s="794">
        <v>45413</v>
      </c>
      <c r="E409" s="112" t="s">
        <v>1699</v>
      </c>
      <c r="F409" s="112" t="s">
        <v>1485</v>
      </c>
      <c r="G409" s="548" t="s">
        <v>1987</v>
      </c>
      <c r="H409" s="797">
        <v>45400</v>
      </c>
      <c r="I409" s="580"/>
      <c r="J409" s="580"/>
      <c r="K409" s="548" t="s">
        <v>1991</v>
      </c>
      <c r="L409" s="513"/>
      <c r="M409" s="112"/>
      <c r="N409" s="548" t="s">
        <v>2004</v>
      </c>
      <c r="O409" s="92" t="s">
        <v>2042</v>
      </c>
      <c r="P409" s="548">
        <v>816</v>
      </c>
      <c r="Q409" s="92" t="s">
        <v>1697</v>
      </c>
      <c r="R409" s="586">
        <v>1.76</v>
      </c>
      <c r="S409" s="256">
        <f t="shared" si="83"/>
        <v>1436.16</v>
      </c>
      <c r="T409" s="187"/>
      <c r="U409" s="261">
        <f t="shared" si="89"/>
        <v>180.30465916488419</v>
      </c>
      <c r="V409" s="256">
        <f t="shared" si="86"/>
        <v>1616.4646591648843</v>
      </c>
      <c r="W409" s="256">
        <f t="shared" si="87"/>
        <v>1.9809615921138288</v>
      </c>
    </row>
    <row r="410" spans="1:23" ht="15.75" customHeight="1">
      <c r="A410" s="109" t="s">
        <v>1992</v>
      </c>
      <c r="B410" s="109" t="str">
        <f t="shared" si="84"/>
        <v>C44848</v>
      </c>
      <c r="C410" s="798" t="str">
        <f t="shared" si="85"/>
        <v>2024-05-11</v>
      </c>
      <c r="D410" s="817">
        <v>45423</v>
      </c>
      <c r="E410" s="111" t="s">
        <v>1699</v>
      </c>
      <c r="F410" s="111" t="s">
        <v>1485</v>
      </c>
      <c r="G410" s="596" t="s">
        <v>1994</v>
      </c>
      <c r="H410" s="801">
        <v>45411</v>
      </c>
      <c r="I410" s="582"/>
      <c r="J410" s="582"/>
      <c r="K410" s="596" t="s">
        <v>1997</v>
      </c>
      <c r="L410" s="166"/>
      <c r="M410" s="111"/>
      <c r="N410" s="596" t="s">
        <v>2201</v>
      </c>
      <c r="O410" s="11" t="s">
        <v>2028</v>
      </c>
      <c r="P410" s="596">
        <v>5</v>
      </c>
      <c r="Q410" s="11" t="s">
        <v>1697</v>
      </c>
      <c r="R410" s="597">
        <v>141.47</v>
      </c>
      <c r="S410" s="257">
        <f t="shared" si="83"/>
        <v>707.35</v>
      </c>
      <c r="T410" s="184">
        <v>5400</v>
      </c>
      <c r="U410" s="259">
        <f>S410*$T$410/SUM($S$410:$S$416)</f>
        <v>653.30811108507555</v>
      </c>
      <c r="V410" s="257">
        <f t="shared" si="86"/>
        <v>1360.6581110850757</v>
      </c>
      <c r="W410" s="257">
        <f t="shared" si="87"/>
        <v>272.13162221701515</v>
      </c>
    </row>
    <row r="411" spans="1:23" ht="15" customHeight="1">
      <c r="A411" s="115" t="s">
        <v>1992</v>
      </c>
      <c r="B411" s="115" t="str">
        <f t="shared" si="84"/>
        <v>C44848</v>
      </c>
      <c r="C411" s="799" t="str">
        <f t="shared" si="85"/>
        <v>2024-05-11</v>
      </c>
      <c r="D411" s="793">
        <v>45423</v>
      </c>
      <c r="E411" s="113" t="s">
        <v>1699</v>
      </c>
      <c r="F411" s="113" t="s">
        <v>1485</v>
      </c>
      <c r="G411" s="598" t="s">
        <v>1994</v>
      </c>
      <c r="H411" s="802">
        <v>45411</v>
      </c>
      <c r="I411" s="115"/>
      <c r="J411" s="115"/>
      <c r="K411" s="598" t="s">
        <v>1997</v>
      </c>
      <c r="L411" s="167"/>
      <c r="M411" s="113"/>
      <c r="N411" s="598" t="s">
        <v>2202</v>
      </c>
      <c r="O411" s="8" t="s">
        <v>2029</v>
      </c>
      <c r="P411" s="598">
        <v>6</v>
      </c>
      <c r="Q411" s="8" t="s">
        <v>1697</v>
      </c>
      <c r="R411" s="599">
        <v>141.47</v>
      </c>
      <c r="S411" s="255">
        <f t="shared" si="83"/>
        <v>848.81999999999994</v>
      </c>
      <c r="T411" s="175"/>
      <c r="U411" s="260">
        <f t="shared" ref="U411:U416" si="90">S411*$T$410/SUM($S$410:$S$416)</f>
        <v>783.96973330209062</v>
      </c>
      <c r="V411" s="255">
        <f t="shared" si="86"/>
        <v>1632.7897333020906</v>
      </c>
      <c r="W411" s="255">
        <f t="shared" si="87"/>
        <v>272.13162221701509</v>
      </c>
    </row>
    <row r="412" spans="1:23" ht="15" customHeight="1">
      <c r="A412" s="115" t="s">
        <v>1992</v>
      </c>
      <c r="B412" s="115" t="str">
        <f t="shared" si="84"/>
        <v>C44848</v>
      </c>
      <c r="C412" s="799" t="str">
        <f t="shared" si="85"/>
        <v>2024-05-11</v>
      </c>
      <c r="D412" s="793">
        <v>45423</v>
      </c>
      <c r="E412" s="113" t="s">
        <v>1699</v>
      </c>
      <c r="F412" s="113" t="s">
        <v>1485</v>
      </c>
      <c r="G412" s="598" t="s">
        <v>1994</v>
      </c>
      <c r="H412" s="802">
        <v>45411</v>
      </c>
      <c r="I412" s="115"/>
      <c r="J412" s="115"/>
      <c r="K412" s="598" t="s">
        <v>1997</v>
      </c>
      <c r="L412" s="167"/>
      <c r="M412" s="113"/>
      <c r="N412" s="598" t="s">
        <v>2690</v>
      </c>
      <c r="O412" s="8" t="s">
        <v>2036</v>
      </c>
      <c r="P412" s="598">
        <v>10</v>
      </c>
      <c r="Q412" s="8" t="s">
        <v>1697</v>
      </c>
      <c r="R412" s="599">
        <v>61.92</v>
      </c>
      <c r="S412" s="255">
        <f t="shared" si="83"/>
        <v>619.20000000000005</v>
      </c>
      <c r="T412" s="175"/>
      <c r="U412" s="260">
        <f t="shared" si="90"/>
        <v>571.89281456687468</v>
      </c>
      <c r="V412" s="255">
        <f t="shared" si="86"/>
        <v>1191.0928145668747</v>
      </c>
      <c r="W412" s="255">
        <f t="shared" si="87"/>
        <v>119.10928145668747</v>
      </c>
    </row>
    <row r="413" spans="1:23" ht="15" customHeight="1">
      <c r="A413" s="115" t="s">
        <v>1992</v>
      </c>
      <c r="B413" s="115" t="str">
        <f t="shared" si="84"/>
        <v>C44848</v>
      </c>
      <c r="C413" s="799" t="str">
        <f t="shared" si="85"/>
        <v>2024-05-11</v>
      </c>
      <c r="D413" s="793">
        <v>45423</v>
      </c>
      <c r="E413" s="113" t="s">
        <v>1699</v>
      </c>
      <c r="F413" s="113" t="s">
        <v>1485</v>
      </c>
      <c r="G413" s="598" t="s">
        <v>1994</v>
      </c>
      <c r="H413" s="802">
        <v>45411</v>
      </c>
      <c r="I413" s="115"/>
      <c r="J413" s="115"/>
      <c r="K413" s="598" t="s">
        <v>1997</v>
      </c>
      <c r="L413" s="167"/>
      <c r="M413" s="113"/>
      <c r="N413" s="598" t="s">
        <v>2691</v>
      </c>
      <c r="O413" s="8" t="s">
        <v>2035</v>
      </c>
      <c r="P413" s="598">
        <v>32</v>
      </c>
      <c r="Q413" s="8" t="s">
        <v>1697</v>
      </c>
      <c r="R413" s="599">
        <v>97.61</v>
      </c>
      <c r="S413" s="255">
        <f t="shared" si="83"/>
        <v>3123.52</v>
      </c>
      <c r="T413" s="175"/>
      <c r="U413" s="260">
        <f t="shared" si="90"/>
        <v>2884.8815312595675</v>
      </c>
      <c r="V413" s="255">
        <f t="shared" si="86"/>
        <v>6008.4015312595675</v>
      </c>
      <c r="W413" s="255">
        <f t="shared" si="87"/>
        <v>187.76254785186148</v>
      </c>
    </row>
    <row r="414" spans="1:23" ht="15" customHeight="1">
      <c r="A414" s="115" t="s">
        <v>1992</v>
      </c>
      <c r="B414" s="115" t="str">
        <f t="shared" si="84"/>
        <v>C44848</v>
      </c>
      <c r="C414" s="799" t="str">
        <f t="shared" si="85"/>
        <v>2024-05-11</v>
      </c>
      <c r="D414" s="793">
        <v>45423</v>
      </c>
      <c r="E414" s="113" t="s">
        <v>1699</v>
      </c>
      <c r="F414" s="113" t="s">
        <v>1485</v>
      </c>
      <c r="G414" s="598" t="s">
        <v>1995</v>
      </c>
      <c r="H414" s="802">
        <v>45411</v>
      </c>
      <c r="I414" s="115"/>
      <c r="J414" s="115"/>
      <c r="K414" s="598" t="s">
        <v>1997</v>
      </c>
      <c r="L414" s="167"/>
      <c r="M414" s="113"/>
      <c r="N414" s="598" t="s">
        <v>2692</v>
      </c>
      <c r="O414" s="8" t="s">
        <v>2024</v>
      </c>
      <c r="P414" s="598">
        <v>6</v>
      </c>
      <c r="Q414" s="8" t="s">
        <v>1697</v>
      </c>
      <c r="R414" s="599">
        <v>30.1</v>
      </c>
      <c r="S414" s="255">
        <f t="shared" si="83"/>
        <v>180.60000000000002</v>
      </c>
      <c r="T414" s="175"/>
      <c r="U414" s="260">
        <f t="shared" si="90"/>
        <v>166.80207091533845</v>
      </c>
      <c r="V414" s="255">
        <f t="shared" si="86"/>
        <v>347.40207091533847</v>
      </c>
      <c r="W414" s="255">
        <f t="shared" si="87"/>
        <v>57.900345152556412</v>
      </c>
    </row>
    <row r="415" spans="1:23" ht="15" customHeight="1">
      <c r="A415" s="115" t="s">
        <v>1992</v>
      </c>
      <c r="B415" s="115" t="str">
        <f t="shared" si="84"/>
        <v>C44848</v>
      </c>
      <c r="C415" s="799" t="str">
        <f t="shared" si="85"/>
        <v>2024-05-11</v>
      </c>
      <c r="D415" s="793">
        <v>45423</v>
      </c>
      <c r="E415" s="113" t="s">
        <v>1699</v>
      </c>
      <c r="F415" s="113" t="s">
        <v>1485</v>
      </c>
      <c r="G415" s="598" t="s">
        <v>1996</v>
      </c>
      <c r="H415" s="802">
        <v>45411</v>
      </c>
      <c r="I415" s="115"/>
      <c r="J415" s="115"/>
      <c r="K415" s="598" t="s">
        <v>1997</v>
      </c>
      <c r="L415" s="167"/>
      <c r="M415" s="113"/>
      <c r="N415" s="534" t="s">
        <v>1942</v>
      </c>
      <c r="O415" s="8" t="s">
        <v>2026</v>
      </c>
      <c r="P415" s="598">
        <v>6</v>
      </c>
      <c r="Q415" s="8" t="s">
        <v>1697</v>
      </c>
      <c r="R415" s="599">
        <v>18.2</v>
      </c>
      <c r="S415" s="255">
        <f t="shared" si="83"/>
        <v>109.19999999999999</v>
      </c>
      <c r="T415" s="175"/>
      <c r="U415" s="260">
        <f t="shared" si="90"/>
        <v>100.85706613485577</v>
      </c>
      <c r="V415" s="255">
        <f t="shared" si="86"/>
        <v>210.05706613485575</v>
      </c>
      <c r="W415" s="255">
        <f t="shared" si="87"/>
        <v>35.009511022475955</v>
      </c>
    </row>
    <row r="416" spans="1:23" ht="15" customHeight="1" thickBot="1">
      <c r="A416" s="110" t="s">
        <v>1992</v>
      </c>
      <c r="B416" s="110" t="str">
        <f t="shared" si="84"/>
        <v>C44848</v>
      </c>
      <c r="C416" s="800" t="str">
        <f t="shared" si="85"/>
        <v>2024-05-11</v>
      </c>
      <c r="D416" s="794">
        <v>45423</v>
      </c>
      <c r="E416" s="112" t="s">
        <v>1699</v>
      </c>
      <c r="F416" s="112" t="s">
        <v>1485</v>
      </c>
      <c r="G416" s="600" t="s">
        <v>1996</v>
      </c>
      <c r="H416" s="803">
        <v>45411</v>
      </c>
      <c r="I416" s="110"/>
      <c r="J416" s="110"/>
      <c r="K416" s="600" t="s">
        <v>1997</v>
      </c>
      <c r="L416" s="513"/>
      <c r="M416" s="112"/>
      <c r="N416" s="600" t="s">
        <v>1805</v>
      </c>
      <c r="O416" s="8" t="s">
        <v>2025</v>
      </c>
      <c r="P416" s="664">
        <v>6</v>
      </c>
      <c r="Q416" s="92" t="s">
        <v>1697</v>
      </c>
      <c r="R416" s="601">
        <v>43</v>
      </c>
      <c r="S416" s="256">
        <f t="shared" si="83"/>
        <v>258</v>
      </c>
      <c r="T416" s="177"/>
      <c r="U416" s="261">
        <f t="shared" si="90"/>
        <v>238.28867273619775</v>
      </c>
      <c r="V416" s="256">
        <f t="shared" si="86"/>
        <v>496.28867273619778</v>
      </c>
      <c r="W416" s="256">
        <f t="shared" si="87"/>
        <v>82.714778789366292</v>
      </c>
    </row>
    <row r="417" spans="1:23" ht="15" customHeight="1">
      <c r="A417" s="602" t="s">
        <v>2005</v>
      </c>
      <c r="B417" s="768" t="str">
        <f t="shared" si="84"/>
        <v>C45347</v>
      </c>
      <c r="C417" s="809" t="str">
        <f t="shared" si="85"/>
        <v>2024-05-13</v>
      </c>
      <c r="D417" s="817">
        <v>45425</v>
      </c>
      <c r="E417" s="111" t="s">
        <v>1699</v>
      </c>
      <c r="F417" s="111" t="s">
        <v>1485</v>
      </c>
      <c r="G417" s="547" t="s">
        <v>2006</v>
      </c>
      <c r="H417" s="795">
        <v>45411</v>
      </c>
      <c r="I417" s="582"/>
      <c r="J417" s="582"/>
      <c r="K417" s="547" t="s">
        <v>2010</v>
      </c>
      <c r="L417" s="166"/>
      <c r="M417" s="111"/>
      <c r="N417" s="547" t="s">
        <v>2692</v>
      </c>
      <c r="O417" s="89" t="s">
        <v>2024</v>
      </c>
      <c r="P417" s="547">
        <v>12</v>
      </c>
      <c r="Q417" s="11" t="s">
        <v>1697</v>
      </c>
      <c r="R417" s="584">
        <v>30.1</v>
      </c>
      <c r="S417" s="257">
        <f t="shared" si="83"/>
        <v>361.20000000000005</v>
      </c>
      <c r="T417" s="437">
        <v>5400</v>
      </c>
      <c r="U417" s="259">
        <f>S417*$T$417/SUM($S$417:$S$421)</f>
        <v>202.69655168113599</v>
      </c>
      <c r="V417" s="257">
        <f t="shared" si="86"/>
        <v>563.89655168113609</v>
      </c>
      <c r="W417" s="603">
        <f t="shared" si="87"/>
        <v>46.991379306761338</v>
      </c>
    </row>
    <row r="418" spans="1:23" ht="15" customHeight="1">
      <c r="A418" s="604" t="s">
        <v>2005</v>
      </c>
      <c r="B418" s="769" t="str">
        <f t="shared" si="84"/>
        <v>C45347</v>
      </c>
      <c r="C418" s="810" t="str">
        <f t="shared" si="85"/>
        <v>2024-05-13</v>
      </c>
      <c r="D418" s="793">
        <v>45425</v>
      </c>
      <c r="E418" s="113" t="s">
        <v>1699</v>
      </c>
      <c r="F418" s="113" t="s">
        <v>1485</v>
      </c>
      <c r="G418" s="534" t="s">
        <v>2007</v>
      </c>
      <c r="H418" s="796">
        <v>45411</v>
      </c>
      <c r="I418" s="114"/>
      <c r="J418" s="114"/>
      <c r="K418" s="534" t="s">
        <v>2010</v>
      </c>
      <c r="L418" s="167"/>
      <c r="M418" s="113"/>
      <c r="N418" s="534" t="s">
        <v>2691</v>
      </c>
      <c r="O418" s="8" t="s">
        <v>2035</v>
      </c>
      <c r="P418" s="534">
        <v>18</v>
      </c>
      <c r="Q418" s="8" t="s">
        <v>1697</v>
      </c>
      <c r="R418" s="585">
        <v>97.61</v>
      </c>
      <c r="S418" s="255">
        <f t="shared" si="83"/>
        <v>1756.98</v>
      </c>
      <c r="T418" s="175"/>
      <c r="U418" s="260">
        <f t="shared" ref="U418:U421" si="91">S418*$T$417/SUM($S$417:$S$421)</f>
        <v>985.97394067752555</v>
      </c>
      <c r="V418" s="255">
        <f t="shared" si="86"/>
        <v>2742.9539406775257</v>
      </c>
      <c r="W418" s="605">
        <f t="shared" si="87"/>
        <v>152.38633003764031</v>
      </c>
    </row>
    <row r="419" spans="1:23" ht="15" customHeight="1">
      <c r="A419" s="604" t="s">
        <v>2005</v>
      </c>
      <c r="B419" s="769" t="str">
        <f t="shared" si="84"/>
        <v>C45347</v>
      </c>
      <c r="C419" s="810" t="str">
        <f t="shared" si="85"/>
        <v>2024-05-13</v>
      </c>
      <c r="D419" s="793">
        <v>45425</v>
      </c>
      <c r="E419" s="113" t="s">
        <v>1699</v>
      </c>
      <c r="F419" s="113" t="s">
        <v>1485</v>
      </c>
      <c r="G419" s="534" t="s">
        <v>2007</v>
      </c>
      <c r="H419" s="796">
        <v>45411</v>
      </c>
      <c r="I419" s="114"/>
      <c r="J419" s="114"/>
      <c r="K419" s="534" t="s">
        <v>2010</v>
      </c>
      <c r="L419" s="167"/>
      <c r="M419" s="113"/>
      <c r="N419" s="534" t="s">
        <v>2203</v>
      </c>
      <c r="O419" s="8" t="s">
        <v>2034</v>
      </c>
      <c r="P419" s="534">
        <v>32</v>
      </c>
      <c r="Q419" s="8" t="s">
        <v>1697</v>
      </c>
      <c r="R419" s="585">
        <v>93.74</v>
      </c>
      <c r="S419" s="255">
        <f t="shared" si="83"/>
        <v>2999.68</v>
      </c>
      <c r="T419" s="175"/>
      <c r="U419" s="260">
        <f t="shared" si="91"/>
        <v>1683.3466006281005</v>
      </c>
      <c r="V419" s="255">
        <f t="shared" si="86"/>
        <v>4683.0266006280999</v>
      </c>
      <c r="W419" s="605">
        <f t="shared" si="87"/>
        <v>146.34458126962812</v>
      </c>
    </row>
    <row r="420" spans="1:23" ht="15" customHeight="1">
      <c r="A420" s="604" t="s">
        <v>2005</v>
      </c>
      <c r="B420" s="769" t="str">
        <f t="shared" si="84"/>
        <v>C45347</v>
      </c>
      <c r="C420" s="810" t="str">
        <f t="shared" si="85"/>
        <v>2024-05-13</v>
      </c>
      <c r="D420" s="793">
        <v>45425</v>
      </c>
      <c r="E420" s="113" t="s">
        <v>1699</v>
      </c>
      <c r="F420" s="113" t="s">
        <v>1485</v>
      </c>
      <c r="G420" s="534" t="s">
        <v>2008</v>
      </c>
      <c r="H420" s="796">
        <v>45411</v>
      </c>
      <c r="I420" s="114"/>
      <c r="J420" s="114"/>
      <c r="K420" s="534" t="s">
        <v>2010</v>
      </c>
      <c r="L420" s="167"/>
      <c r="M420" s="113"/>
      <c r="N420" s="534" t="s">
        <v>2692</v>
      </c>
      <c r="O420" s="8" t="s">
        <v>2024</v>
      </c>
      <c r="P420" s="534">
        <v>72</v>
      </c>
      <c r="Q420" s="8" t="s">
        <v>1697</v>
      </c>
      <c r="R420" s="585">
        <v>30.1</v>
      </c>
      <c r="S420" s="255">
        <f t="shared" si="83"/>
        <v>2167.2000000000003</v>
      </c>
      <c r="T420" s="175"/>
      <c r="U420" s="260">
        <f t="shared" si="91"/>
        <v>1216.1793100868158</v>
      </c>
      <c r="V420" s="255">
        <f t="shared" si="86"/>
        <v>3383.3793100868161</v>
      </c>
      <c r="W420" s="605">
        <f t="shared" si="87"/>
        <v>46.991379306761331</v>
      </c>
    </row>
    <row r="421" spans="1:23" ht="15" customHeight="1" thickBot="1">
      <c r="A421" s="606" t="s">
        <v>2005</v>
      </c>
      <c r="B421" s="770" t="str">
        <f t="shared" si="84"/>
        <v>C45347</v>
      </c>
      <c r="C421" s="811" t="str">
        <f t="shared" si="85"/>
        <v>2024-05-13</v>
      </c>
      <c r="D421" s="794">
        <v>45425</v>
      </c>
      <c r="E421" s="112" t="s">
        <v>1699</v>
      </c>
      <c r="F421" s="112" t="s">
        <v>1485</v>
      </c>
      <c r="G421" s="548" t="s">
        <v>2009</v>
      </c>
      <c r="H421" s="797">
        <v>45411</v>
      </c>
      <c r="I421" s="580"/>
      <c r="J421" s="580"/>
      <c r="K421" s="548" t="s">
        <v>2010</v>
      </c>
      <c r="L421" s="513"/>
      <c r="M421" s="112"/>
      <c r="N421" s="548" t="s">
        <v>2000</v>
      </c>
      <c r="O421" s="92" t="s">
        <v>2037</v>
      </c>
      <c r="P421" s="548">
        <f>480*2</f>
        <v>960</v>
      </c>
      <c r="Q421" s="92" t="s">
        <v>866</v>
      </c>
      <c r="R421" s="586">
        <f>4.87/2</f>
        <v>2.4350000000000001</v>
      </c>
      <c r="S421" s="256">
        <f t="shared" si="83"/>
        <v>2337.6</v>
      </c>
      <c r="T421" s="177"/>
      <c r="U421" s="261">
        <f t="shared" si="91"/>
        <v>1311.8035969264213</v>
      </c>
      <c r="V421" s="256">
        <f t="shared" si="86"/>
        <v>3649.4035969264214</v>
      </c>
      <c r="W421" s="607">
        <f t="shared" si="87"/>
        <v>3.8014620801316892</v>
      </c>
    </row>
    <row r="422" spans="1:23" ht="15" customHeight="1">
      <c r="A422" s="109" t="s">
        <v>2011</v>
      </c>
      <c r="B422" s="109" t="str">
        <f t="shared" si="84"/>
        <v>C13134</v>
      </c>
      <c r="C422" s="798" t="str">
        <f t="shared" si="85"/>
        <v>2024-06-11</v>
      </c>
      <c r="D422" s="817">
        <v>45454</v>
      </c>
      <c r="E422" s="111" t="s">
        <v>1484</v>
      </c>
      <c r="F422" s="111" t="s">
        <v>1485</v>
      </c>
      <c r="G422" s="213" t="s">
        <v>2012</v>
      </c>
      <c r="H422" s="798">
        <v>45412</v>
      </c>
      <c r="I422" s="582"/>
      <c r="J422" s="582"/>
      <c r="K422" s="89" t="s">
        <v>2013</v>
      </c>
      <c r="L422" s="166"/>
      <c r="M422" s="111"/>
      <c r="N422" s="608" t="s">
        <v>1826</v>
      </c>
      <c r="O422" s="113" t="s">
        <v>2057</v>
      </c>
      <c r="P422" s="611">
        <v>1149</v>
      </c>
      <c r="Q422" s="812" t="s">
        <v>1697</v>
      </c>
      <c r="R422" s="611">
        <v>8.9892542110000004</v>
      </c>
      <c r="S422" s="257">
        <f t="shared" si="83"/>
        <v>10328.653088439001</v>
      </c>
      <c r="T422" s="614">
        <v>2100</v>
      </c>
      <c r="U422" s="259">
        <f>S422*$T$422/SUM($S$246:$S$422)</f>
        <v>50.012358491706905</v>
      </c>
      <c r="V422" s="257">
        <f t="shared" si="86"/>
        <v>10378.665446930709</v>
      </c>
      <c r="W422" s="257">
        <f t="shared" si="87"/>
        <v>9.0327810678248124</v>
      </c>
    </row>
    <row r="423" spans="1:23" ht="15" customHeight="1">
      <c r="A423" s="115" t="s">
        <v>2011</v>
      </c>
      <c r="B423" s="115" t="str">
        <f t="shared" si="84"/>
        <v>C13134</v>
      </c>
      <c r="C423" s="799" t="str">
        <f t="shared" si="85"/>
        <v>2024-06-11</v>
      </c>
      <c r="D423" s="793">
        <v>45454</v>
      </c>
      <c r="E423" s="113" t="s">
        <v>1484</v>
      </c>
      <c r="F423" s="113" t="s">
        <v>1485</v>
      </c>
      <c r="G423" s="367" t="s">
        <v>2012</v>
      </c>
      <c r="H423" s="799">
        <v>45412</v>
      </c>
      <c r="I423" s="114"/>
      <c r="J423" s="114"/>
      <c r="K423" s="90" t="s">
        <v>2013</v>
      </c>
      <c r="L423" s="167"/>
      <c r="M423" s="113"/>
      <c r="N423" s="609" t="s">
        <v>2014</v>
      </c>
      <c r="O423" s="113" t="s">
        <v>2116</v>
      </c>
      <c r="P423" s="612">
        <v>300</v>
      </c>
      <c r="Q423" s="813" t="s">
        <v>1697</v>
      </c>
      <c r="R423" s="612">
        <v>14.742805475999999</v>
      </c>
      <c r="S423" s="255">
        <f t="shared" si="83"/>
        <v>4422.8416428</v>
      </c>
      <c r="T423" s="175"/>
      <c r="U423" s="260">
        <f t="shared" ref="U423:U426" si="92">S423*$T$422/SUM($S$246:$S$422)</f>
        <v>21.415836111230416</v>
      </c>
      <c r="V423" s="255">
        <f t="shared" si="86"/>
        <v>4444.2574789112305</v>
      </c>
      <c r="W423" s="255">
        <f t="shared" si="87"/>
        <v>14.814191596370769</v>
      </c>
    </row>
    <row r="424" spans="1:23" ht="15" customHeight="1">
      <c r="A424" s="115" t="s">
        <v>2011</v>
      </c>
      <c r="B424" s="115" t="str">
        <f t="shared" si="84"/>
        <v>C13134</v>
      </c>
      <c r="C424" s="799" t="str">
        <f t="shared" si="85"/>
        <v>2024-06-11</v>
      </c>
      <c r="D424" s="793">
        <v>45454</v>
      </c>
      <c r="E424" s="113" t="s">
        <v>1484</v>
      </c>
      <c r="F424" s="113" t="s">
        <v>1485</v>
      </c>
      <c r="G424" s="367" t="s">
        <v>2012</v>
      </c>
      <c r="H424" s="799">
        <v>45412</v>
      </c>
      <c r="I424" s="114"/>
      <c r="J424" s="114"/>
      <c r="K424" s="90" t="s">
        <v>2013</v>
      </c>
      <c r="L424" s="167"/>
      <c r="M424" s="113"/>
      <c r="N424" s="609" t="s">
        <v>2015</v>
      </c>
      <c r="O424" s="113" t="s">
        <v>2117</v>
      </c>
      <c r="P424" s="612">
        <v>300</v>
      </c>
      <c r="Q424" s="813" t="s">
        <v>1697</v>
      </c>
      <c r="R424" s="612">
        <v>19.553502902000002</v>
      </c>
      <c r="S424" s="255">
        <f t="shared" si="83"/>
        <v>5866.050870600001</v>
      </c>
      <c r="T424" s="175"/>
      <c r="U424" s="260">
        <f t="shared" si="92"/>
        <v>28.403997748691481</v>
      </c>
      <c r="V424" s="255">
        <f t="shared" si="86"/>
        <v>5894.4548683486928</v>
      </c>
      <c r="W424" s="255">
        <f t="shared" si="87"/>
        <v>19.648182894495644</v>
      </c>
    </row>
    <row r="425" spans="1:23" ht="15" customHeight="1">
      <c r="A425" s="115" t="s">
        <v>2011</v>
      </c>
      <c r="B425" s="115" t="str">
        <f t="shared" si="84"/>
        <v>C13134</v>
      </c>
      <c r="C425" s="799" t="str">
        <f t="shared" si="85"/>
        <v>2024-06-11</v>
      </c>
      <c r="D425" s="793">
        <v>45454</v>
      </c>
      <c r="E425" s="113" t="s">
        <v>1484</v>
      </c>
      <c r="F425" s="113" t="s">
        <v>1485</v>
      </c>
      <c r="G425" s="367" t="s">
        <v>2012</v>
      </c>
      <c r="H425" s="799">
        <v>45412</v>
      </c>
      <c r="I425" s="114"/>
      <c r="J425" s="114"/>
      <c r="K425" s="90" t="s">
        <v>2013</v>
      </c>
      <c r="L425" s="167"/>
      <c r="M425" s="113"/>
      <c r="N425" s="609" t="s">
        <v>2016</v>
      </c>
      <c r="O425" s="113" t="s">
        <v>2115</v>
      </c>
      <c r="P425" s="612">
        <v>5000</v>
      </c>
      <c r="Q425" s="813" t="s">
        <v>1697</v>
      </c>
      <c r="R425" s="612">
        <v>4.9071256600000002</v>
      </c>
      <c r="S425" s="255">
        <f t="shared" si="83"/>
        <v>24535.6283</v>
      </c>
      <c r="T425" s="175"/>
      <c r="U425" s="260">
        <f t="shared" si="92"/>
        <v>118.80393579414159</v>
      </c>
      <c r="V425" s="255">
        <f t="shared" si="86"/>
        <v>24654.432235794142</v>
      </c>
      <c r="W425" s="255">
        <f t="shared" si="87"/>
        <v>4.9308864471588283</v>
      </c>
    </row>
    <row r="426" spans="1:23" ht="15" customHeight="1" thickBot="1">
      <c r="A426" s="110" t="s">
        <v>2011</v>
      </c>
      <c r="B426" s="110" t="str">
        <f t="shared" si="84"/>
        <v>C13134</v>
      </c>
      <c r="C426" s="800" t="str">
        <f t="shared" si="85"/>
        <v>2024-06-11</v>
      </c>
      <c r="D426" s="794">
        <v>45454</v>
      </c>
      <c r="E426" s="112" t="s">
        <v>1484</v>
      </c>
      <c r="F426" s="112" t="s">
        <v>1485</v>
      </c>
      <c r="G426" s="214" t="s">
        <v>2012</v>
      </c>
      <c r="H426" s="800">
        <v>45412</v>
      </c>
      <c r="I426" s="580"/>
      <c r="J426" s="580"/>
      <c r="K426" s="454" t="s">
        <v>2013</v>
      </c>
      <c r="L426" s="513"/>
      <c r="M426" s="112"/>
      <c r="N426" s="610" t="s">
        <v>1869</v>
      </c>
      <c r="O426" s="113" t="s">
        <v>2046</v>
      </c>
      <c r="P426" s="613">
        <v>247</v>
      </c>
      <c r="Q426" s="814" t="s">
        <v>1697</v>
      </c>
      <c r="R426" s="613">
        <v>13.521381184999999</v>
      </c>
      <c r="S426" s="256">
        <f t="shared" si="83"/>
        <v>3339.7811526949999</v>
      </c>
      <c r="T426" s="177"/>
      <c r="U426" s="261">
        <f t="shared" si="92"/>
        <v>16.171550236244041</v>
      </c>
      <c r="V426" s="256">
        <f t="shared" si="86"/>
        <v>3355.9527029312439</v>
      </c>
      <c r="W426" s="256">
        <f t="shared" si="87"/>
        <v>13.586853048304631</v>
      </c>
    </row>
    <row r="427" spans="1:23" ht="15" customHeight="1">
      <c r="A427" s="109" t="s">
        <v>2017</v>
      </c>
      <c r="B427" s="109" t="str">
        <f t="shared" si="84"/>
        <v>C55879</v>
      </c>
      <c r="C427" s="798" t="str">
        <f t="shared" si="85"/>
        <v>2024-06-10</v>
      </c>
      <c r="D427" s="817">
        <v>45453</v>
      </c>
      <c r="E427" s="111" t="s">
        <v>2018</v>
      </c>
      <c r="F427" s="111" t="s">
        <v>1485</v>
      </c>
      <c r="G427" s="213" t="s">
        <v>2019</v>
      </c>
      <c r="H427" s="798">
        <v>45442</v>
      </c>
      <c r="I427" s="582"/>
      <c r="J427" s="582"/>
      <c r="K427" s="89" t="s">
        <v>2020</v>
      </c>
      <c r="L427" s="166"/>
      <c r="M427" s="111"/>
      <c r="N427" s="439" t="s">
        <v>2241</v>
      </c>
      <c r="O427" s="615"/>
      <c r="P427" s="615">
        <v>1</v>
      </c>
      <c r="Q427" s="616" t="s">
        <v>1697</v>
      </c>
      <c r="R427" s="616">
        <v>258.06</v>
      </c>
      <c r="S427" s="257">
        <f t="shared" si="83"/>
        <v>258.06</v>
      </c>
      <c r="T427" s="595"/>
      <c r="U427" s="265">
        <f t="shared" ref="U427:U477" si="93">S427*$T$352/SUM($S$352:$S$359)</f>
        <v>68.395024402885156</v>
      </c>
      <c r="V427" s="446">
        <f t="shared" si="86"/>
        <v>326.45502440288516</v>
      </c>
      <c r="W427" s="446">
        <f t="shared" si="87"/>
        <v>326.45502440288516</v>
      </c>
    </row>
    <row r="428" spans="1:23" ht="15.75">
      <c r="A428" s="115" t="s">
        <v>2017</v>
      </c>
      <c r="B428" s="115" t="str">
        <f t="shared" si="84"/>
        <v>C55879</v>
      </c>
      <c r="C428" s="799" t="str">
        <f t="shared" si="85"/>
        <v>2024-06-10</v>
      </c>
      <c r="D428" s="793">
        <v>45453</v>
      </c>
      <c r="E428" s="113" t="s">
        <v>2018</v>
      </c>
      <c r="F428" s="113" t="s">
        <v>1485</v>
      </c>
      <c r="G428" s="367" t="s">
        <v>2019</v>
      </c>
      <c r="H428" s="799">
        <v>45442</v>
      </c>
      <c r="I428" s="114"/>
      <c r="J428" s="114"/>
      <c r="K428" s="90" t="s">
        <v>2020</v>
      </c>
      <c r="L428" s="167"/>
      <c r="M428" s="113"/>
      <c r="N428" s="439" t="s">
        <v>2242</v>
      </c>
      <c r="O428" s="617"/>
      <c r="P428" s="617">
        <v>1</v>
      </c>
      <c r="Q428" s="618" t="s">
        <v>1697</v>
      </c>
      <c r="R428" s="618">
        <v>18.850000000000001</v>
      </c>
      <c r="S428" s="255">
        <f t="shared" si="83"/>
        <v>18.850000000000001</v>
      </c>
      <c r="T428" s="175"/>
      <c r="U428" s="265">
        <f t="shared" si="93"/>
        <v>4.9959164922668577</v>
      </c>
      <c r="V428" s="255">
        <f t="shared" si="86"/>
        <v>23.845916492266859</v>
      </c>
      <c r="W428" s="255">
        <f t="shared" si="87"/>
        <v>23.845916492266859</v>
      </c>
    </row>
    <row r="429" spans="1:23" ht="15" customHeight="1">
      <c r="A429" s="115" t="s">
        <v>2017</v>
      </c>
      <c r="B429" s="115" t="str">
        <f t="shared" si="84"/>
        <v>C55879</v>
      </c>
      <c r="C429" s="799" t="str">
        <f t="shared" si="85"/>
        <v>2024-06-10</v>
      </c>
      <c r="D429" s="793">
        <v>45453</v>
      </c>
      <c r="E429" s="113" t="s">
        <v>2018</v>
      </c>
      <c r="F429" s="113" t="s">
        <v>1485</v>
      </c>
      <c r="G429" s="367" t="s">
        <v>2019</v>
      </c>
      <c r="H429" s="799">
        <v>45442</v>
      </c>
      <c r="I429" s="114"/>
      <c r="J429" s="114"/>
      <c r="K429" s="90" t="s">
        <v>2020</v>
      </c>
      <c r="L429" s="167"/>
      <c r="M429" s="113"/>
      <c r="N429" s="439" t="s">
        <v>2125</v>
      </c>
      <c r="O429" s="619"/>
      <c r="P429" s="619">
        <v>16</v>
      </c>
      <c r="Q429" s="620" t="s">
        <v>1697</v>
      </c>
      <c r="R429" s="620">
        <v>6.56</v>
      </c>
      <c r="S429" s="255">
        <f t="shared" si="83"/>
        <v>104.96</v>
      </c>
      <c r="T429" s="194"/>
      <c r="U429" s="265">
        <f t="shared" si="93"/>
        <v>27.818111142086437</v>
      </c>
      <c r="V429" s="255">
        <f t="shared" si="86"/>
        <v>132.77811114208643</v>
      </c>
      <c r="W429" s="255">
        <f t="shared" si="87"/>
        <v>8.2986319463804019</v>
      </c>
    </row>
    <row r="430" spans="1:23" ht="15" customHeight="1">
      <c r="A430" s="115" t="s">
        <v>2017</v>
      </c>
      <c r="B430" s="115" t="str">
        <f t="shared" si="84"/>
        <v>C55879</v>
      </c>
      <c r="C430" s="799" t="str">
        <f t="shared" si="85"/>
        <v>2024-06-10</v>
      </c>
      <c r="D430" s="793">
        <v>45453</v>
      </c>
      <c r="E430" s="113" t="s">
        <v>2018</v>
      </c>
      <c r="F430" s="113" t="s">
        <v>1485</v>
      </c>
      <c r="G430" s="367" t="s">
        <v>2019</v>
      </c>
      <c r="H430" s="799">
        <v>45442</v>
      </c>
      <c r="I430" s="114"/>
      <c r="J430" s="114"/>
      <c r="K430" s="90" t="s">
        <v>2020</v>
      </c>
      <c r="L430" s="167"/>
      <c r="M430" s="113"/>
      <c r="N430" s="439" t="s">
        <v>2142</v>
      </c>
      <c r="O430" s="619"/>
      <c r="P430" s="619">
        <v>32</v>
      </c>
      <c r="Q430" s="620" t="s">
        <v>1697</v>
      </c>
      <c r="R430" s="620">
        <v>0.28000000000000003</v>
      </c>
      <c r="S430" s="255">
        <f t="shared" si="83"/>
        <v>8.9600000000000009</v>
      </c>
      <c r="T430" s="194"/>
      <c r="U430" s="265">
        <f t="shared" si="93"/>
        <v>2.3747168048122571</v>
      </c>
      <c r="V430" s="255">
        <f t="shared" si="86"/>
        <v>11.334716804812258</v>
      </c>
      <c r="W430" s="255">
        <f t="shared" si="87"/>
        <v>0.35420990015038306</v>
      </c>
    </row>
    <row r="431" spans="1:23" ht="15" customHeight="1">
      <c r="A431" s="115" t="s">
        <v>2017</v>
      </c>
      <c r="B431" s="115" t="str">
        <f t="shared" si="84"/>
        <v>C55879</v>
      </c>
      <c r="C431" s="799" t="str">
        <f t="shared" si="85"/>
        <v>2024-06-10</v>
      </c>
      <c r="D431" s="793">
        <v>45453</v>
      </c>
      <c r="E431" s="113" t="s">
        <v>2018</v>
      </c>
      <c r="F431" s="113" t="s">
        <v>1485</v>
      </c>
      <c r="G431" s="367" t="s">
        <v>2019</v>
      </c>
      <c r="H431" s="799">
        <v>45442</v>
      </c>
      <c r="I431" s="114"/>
      <c r="J431" s="114"/>
      <c r="K431" s="90" t="s">
        <v>2020</v>
      </c>
      <c r="L431" s="167"/>
      <c r="M431" s="113"/>
      <c r="N431" s="439" t="s">
        <v>2137</v>
      </c>
      <c r="O431" s="619"/>
      <c r="P431" s="619">
        <v>1</v>
      </c>
      <c r="Q431" s="620" t="s">
        <v>1697</v>
      </c>
      <c r="R431" s="620">
        <v>11.27</v>
      </c>
      <c r="S431" s="255">
        <f t="shared" si="83"/>
        <v>11.27</v>
      </c>
      <c r="T431" s="194"/>
      <c r="U431" s="265">
        <f t="shared" si="93"/>
        <v>2.986948481052917</v>
      </c>
      <c r="V431" s="255">
        <f t="shared" si="86"/>
        <v>14.256948481052916</v>
      </c>
      <c r="W431" s="255">
        <f t="shared" si="87"/>
        <v>14.256948481052916</v>
      </c>
    </row>
    <row r="432" spans="1:23" ht="15.75" customHeight="1">
      <c r="A432" s="115" t="s">
        <v>2017</v>
      </c>
      <c r="B432" s="115" t="str">
        <f t="shared" si="84"/>
        <v>C55879</v>
      </c>
      <c r="C432" s="799" t="str">
        <f t="shared" si="85"/>
        <v>2024-06-10</v>
      </c>
      <c r="D432" s="793">
        <v>45453</v>
      </c>
      <c r="E432" s="113" t="s">
        <v>2018</v>
      </c>
      <c r="F432" s="113" t="s">
        <v>1485</v>
      </c>
      <c r="G432" s="367" t="s">
        <v>2019</v>
      </c>
      <c r="H432" s="799">
        <v>45442</v>
      </c>
      <c r="I432" s="114"/>
      <c r="J432" s="114"/>
      <c r="K432" s="90" t="s">
        <v>2020</v>
      </c>
      <c r="L432" s="167"/>
      <c r="M432" s="113"/>
      <c r="N432" s="439" t="s">
        <v>2126</v>
      </c>
      <c r="O432" s="619"/>
      <c r="P432" s="619">
        <v>12</v>
      </c>
      <c r="Q432" s="620" t="s">
        <v>1697</v>
      </c>
      <c r="R432" s="620">
        <v>3.07</v>
      </c>
      <c r="S432" s="255">
        <f t="shared" si="83"/>
        <v>36.839999999999996</v>
      </c>
      <c r="T432" s="194"/>
      <c r="U432" s="265">
        <f t="shared" si="93"/>
        <v>9.7639025769289649</v>
      </c>
      <c r="V432" s="255">
        <f t="shared" si="86"/>
        <v>46.603902576928959</v>
      </c>
      <c r="W432" s="255">
        <f t="shared" si="87"/>
        <v>3.8836585480774133</v>
      </c>
    </row>
    <row r="433" spans="1:23" ht="15" customHeight="1">
      <c r="A433" s="115" t="s">
        <v>2017</v>
      </c>
      <c r="B433" s="115" t="str">
        <f t="shared" si="84"/>
        <v>C55879</v>
      </c>
      <c r="C433" s="799" t="str">
        <f t="shared" si="85"/>
        <v>2024-06-10</v>
      </c>
      <c r="D433" s="793">
        <v>45453</v>
      </c>
      <c r="E433" s="113" t="s">
        <v>2018</v>
      </c>
      <c r="F433" s="113" t="s">
        <v>1485</v>
      </c>
      <c r="G433" s="367" t="s">
        <v>2019</v>
      </c>
      <c r="H433" s="799">
        <v>45442</v>
      </c>
      <c r="I433" s="114"/>
      <c r="J433" s="114"/>
      <c r="K433" s="90" t="s">
        <v>2020</v>
      </c>
      <c r="L433" s="167"/>
      <c r="M433" s="113"/>
      <c r="N433" s="609" t="s">
        <v>2143</v>
      </c>
      <c r="O433" s="619"/>
      <c r="P433" s="619">
        <v>24</v>
      </c>
      <c r="Q433" s="620" t="s">
        <v>1697</v>
      </c>
      <c r="R433" s="620">
        <v>0.23</v>
      </c>
      <c r="S433" s="255">
        <f t="shared" si="83"/>
        <v>5.5200000000000005</v>
      </c>
      <c r="T433" s="194"/>
      <c r="U433" s="265">
        <f t="shared" si="93"/>
        <v>1.4629951743932657</v>
      </c>
      <c r="V433" s="255">
        <f t="shared" si="86"/>
        <v>6.9829951743932659</v>
      </c>
      <c r="W433" s="255">
        <f t="shared" si="87"/>
        <v>0.29095813226638606</v>
      </c>
    </row>
    <row r="434" spans="1:23" ht="15" customHeight="1">
      <c r="A434" s="115" t="s">
        <v>2017</v>
      </c>
      <c r="B434" s="115" t="str">
        <f t="shared" si="84"/>
        <v>C55879</v>
      </c>
      <c r="C434" s="799" t="str">
        <f t="shared" si="85"/>
        <v>2024-06-10</v>
      </c>
      <c r="D434" s="793">
        <v>45453</v>
      </c>
      <c r="E434" s="113" t="s">
        <v>2018</v>
      </c>
      <c r="F434" s="113" t="s">
        <v>1485</v>
      </c>
      <c r="G434" s="367" t="s">
        <v>2019</v>
      </c>
      <c r="H434" s="799">
        <v>45442</v>
      </c>
      <c r="I434" s="114"/>
      <c r="J434" s="114"/>
      <c r="K434" s="90" t="s">
        <v>2020</v>
      </c>
      <c r="L434" s="167"/>
      <c r="M434" s="113"/>
      <c r="N434" s="609" t="s">
        <v>2138</v>
      </c>
      <c r="O434" s="619"/>
      <c r="P434" s="619">
        <v>2</v>
      </c>
      <c r="Q434" s="620" t="s">
        <v>1697</v>
      </c>
      <c r="R434" s="620">
        <v>3.92</v>
      </c>
      <c r="S434" s="255">
        <f t="shared" si="83"/>
        <v>7.84</v>
      </c>
      <c r="T434" s="194"/>
      <c r="U434" s="265">
        <f t="shared" si="93"/>
        <v>2.0778772042107247</v>
      </c>
      <c r="V434" s="255">
        <f t="shared" si="86"/>
        <v>9.9178772042107255</v>
      </c>
      <c r="W434" s="255">
        <f t="shared" si="87"/>
        <v>4.9589386021053627</v>
      </c>
    </row>
    <row r="435" spans="1:23" ht="15" customHeight="1">
      <c r="A435" s="115" t="s">
        <v>2017</v>
      </c>
      <c r="B435" s="115" t="str">
        <f t="shared" si="84"/>
        <v>C55879</v>
      </c>
      <c r="C435" s="799" t="str">
        <f t="shared" si="85"/>
        <v>2024-06-10</v>
      </c>
      <c r="D435" s="793">
        <v>45453</v>
      </c>
      <c r="E435" s="113" t="s">
        <v>2018</v>
      </c>
      <c r="F435" s="113" t="s">
        <v>1485</v>
      </c>
      <c r="G435" s="367" t="s">
        <v>2019</v>
      </c>
      <c r="H435" s="799">
        <v>45442</v>
      </c>
      <c r="I435" s="114"/>
      <c r="J435" s="114"/>
      <c r="K435" s="90" t="s">
        <v>2020</v>
      </c>
      <c r="L435" s="167"/>
      <c r="M435" s="113"/>
      <c r="N435" s="609" t="s">
        <v>2127</v>
      </c>
      <c r="O435" s="619"/>
      <c r="P435" s="619">
        <v>16</v>
      </c>
      <c r="Q435" s="620" t="s">
        <v>1697</v>
      </c>
      <c r="R435" s="620">
        <v>4.54</v>
      </c>
      <c r="S435" s="255">
        <f t="shared" si="83"/>
        <v>72.64</v>
      </c>
      <c r="T435" s="194"/>
      <c r="U435" s="265">
        <f t="shared" si="93"/>
        <v>19.252168381870796</v>
      </c>
      <c r="V435" s="255">
        <f t="shared" si="86"/>
        <v>91.892168381870789</v>
      </c>
      <c r="W435" s="255">
        <f t="shared" si="87"/>
        <v>5.7432605238669243</v>
      </c>
    </row>
    <row r="436" spans="1:23" ht="15.75" customHeight="1">
      <c r="A436" s="115" t="s">
        <v>2017</v>
      </c>
      <c r="B436" s="115" t="str">
        <f t="shared" si="84"/>
        <v>C55879</v>
      </c>
      <c r="C436" s="799" t="str">
        <f t="shared" si="85"/>
        <v>2024-06-10</v>
      </c>
      <c r="D436" s="793">
        <v>45453</v>
      </c>
      <c r="E436" s="113" t="s">
        <v>2018</v>
      </c>
      <c r="F436" s="113" t="s">
        <v>1485</v>
      </c>
      <c r="G436" s="367" t="s">
        <v>2019</v>
      </c>
      <c r="H436" s="799">
        <v>45442</v>
      </c>
      <c r="I436" s="114"/>
      <c r="J436" s="114"/>
      <c r="K436" s="90" t="s">
        <v>2020</v>
      </c>
      <c r="L436" s="167"/>
      <c r="M436" s="113"/>
      <c r="N436" s="439" t="s">
        <v>2144</v>
      </c>
      <c r="O436" s="619"/>
      <c r="P436" s="619">
        <v>32</v>
      </c>
      <c r="Q436" s="620" t="s">
        <v>1697</v>
      </c>
      <c r="R436" s="620">
        <v>0.23</v>
      </c>
      <c r="S436" s="255">
        <f t="shared" si="83"/>
        <v>7.36</v>
      </c>
      <c r="T436" s="194"/>
      <c r="U436" s="265">
        <f t="shared" si="93"/>
        <v>1.9506602325243538</v>
      </c>
      <c r="V436" s="255">
        <f t="shared" si="86"/>
        <v>9.3106602325243539</v>
      </c>
      <c r="W436" s="255">
        <f t="shared" si="87"/>
        <v>0.29095813226638606</v>
      </c>
    </row>
    <row r="437" spans="1:23" ht="15.75" customHeight="1">
      <c r="A437" s="115" t="s">
        <v>2017</v>
      </c>
      <c r="B437" s="115" t="str">
        <f t="shared" si="84"/>
        <v>C55879</v>
      </c>
      <c r="C437" s="799" t="str">
        <f t="shared" si="85"/>
        <v>2024-06-10</v>
      </c>
      <c r="D437" s="793">
        <v>45453</v>
      </c>
      <c r="E437" s="113" t="s">
        <v>2018</v>
      </c>
      <c r="F437" s="113" t="s">
        <v>1485</v>
      </c>
      <c r="G437" s="367" t="s">
        <v>2019</v>
      </c>
      <c r="H437" s="799">
        <v>45442</v>
      </c>
      <c r="I437" s="114"/>
      <c r="J437" s="114"/>
      <c r="K437" s="90" t="s">
        <v>2020</v>
      </c>
      <c r="L437" s="167"/>
      <c r="M437" s="131"/>
      <c r="N437" s="439" t="s">
        <v>2139</v>
      </c>
      <c r="O437" s="619"/>
      <c r="P437" s="619">
        <v>3</v>
      </c>
      <c r="Q437" s="620" t="s">
        <v>1697</v>
      </c>
      <c r="R437" s="620">
        <v>3.92</v>
      </c>
      <c r="S437" s="255">
        <f t="shared" si="83"/>
        <v>11.76</v>
      </c>
      <c r="T437" s="371"/>
      <c r="U437" s="265">
        <f t="shared" si="93"/>
        <v>3.1168158063160871</v>
      </c>
      <c r="V437" s="255">
        <f t="shared" si="86"/>
        <v>14.876815806316086</v>
      </c>
      <c r="W437" s="255">
        <f t="shared" si="87"/>
        <v>4.9589386021053619</v>
      </c>
    </row>
    <row r="438" spans="1:23" ht="15" customHeight="1">
      <c r="A438" s="115" t="s">
        <v>2017</v>
      </c>
      <c r="B438" s="115" t="str">
        <f t="shared" si="84"/>
        <v>C55879</v>
      </c>
      <c r="C438" s="799" t="str">
        <f t="shared" si="85"/>
        <v>2024-06-10</v>
      </c>
      <c r="D438" s="793">
        <v>45453</v>
      </c>
      <c r="E438" s="113" t="s">
        <v>2018</v>
      </c>
      <c r="F438" s="113" t="s">
        <v>1485</v>
      </c>
      <c r="G438" s="367" t="s">
        <v>2019</v>
      </c>
      <c r="H438" s="799">
        <v>45442</v>
      </c>
      <c r="I438" s="114"/>
      <c r="J438" s="114"/>
      <c r="K438" s="90" t="s">
        <v>2020</v>
      </c>
      <c r="L438" s="167"/>
      <c r="M438" s="131"/>
      <c r="N438" s="439" t="s">
        <v>2128</v>
      </c>
      <c r="O438" s="619"/>
      <c r="P438" s="619">
        <v>24</v>
      </c>
      <c r="Q438" s="620" t="s">
        <v>1697</v>
      </c>
      <c r="R438" s="620">
        <v>4.54</v>
      </c>
      <c r="S438" s="255">
        <f t="shared" si="83"/>
        <v>108.96000000000001</v>
      </c>
      <c r="T438" s="175"/>
      <c r="U438" s="265">
        <f t="shared" si="93"/>
        <v>28.878252572806197</v>
      </c>
      <c r="V438" s="255">
        <f t="shared" si="86"/>
        <v>137.8382525728062</v>
      </c>
      <c r="W438" s="255">
        <f t="shared" si="87"/>
        <v>5.7432605238669252</v>
      </c>
    </row>
    <row r="439" spans="1:23" ht="15" customHeight="1">
      <c r="A439" s="115" t="s">
        <v>2017</v>
      </c>
      <c r="B439" s="115" t="str">
        <f t="shared" si="84"/>
        <v>C55879</v>
      </c>
      <c r="C439" s="799" t="str">
        <f t="shared" si="85"/>
        <v>2024-06-10</v>
      </c>
      <c r="D439" s="793">
        <v>45453</v>
      </c>
      <c r="E439" s="113" t="s">
        <v>2018</v>
      </c>
      <c r="F439" s="113" t="s">
        <v>1485</v>
      </c>
      <c r="G439" s="367" t="s">
        <v>2019</v>
      </c>
      <c r="H439" s="799">
        <v>45442</v>
      </c>
      <c r="I439" s="114"/>
      <c r="J439" s="114"/>
      <c r="K439" s="90" t="s">
        <v>2020</v>
      </c>
      <c r="L439" s="167"/>
      <c r="M439" s="131"/>
      <c r="N439" s="439" t="s">
        <v>2145</v>
      </c>
      <c r="O439" s="619"/>
      <c r="P439" s="619">
        <v>48</v>
      </c>
      <c r="Q439" s="620" t="s">
        <v>1697</v>
      </c>
      <c r="R439" s="620">
        <v>0.23</v>
      </c>
      <c r="S439" s="255">
        <f t="shared" si="83"/>
        <v>11.040000000000001</v>
      </c>
      <c r="T439" s="175"/>
      <c r="U439" s="265">
        <f t="shared" si="93"/>
        <v>2.9259903487865313</v>
      </c>
      <c r="V439" s="255">
        <f t="shared" si="86"/>
        <v>13.965990348786532</v>
      </c>
      <c r="W439" s="255">
        <f t="shared" si="87"/>
        <v>0.29095813226638606</v>
      </c>
    </row>
    <row r="440" spans="1:23" ht="15" customHeight="1">
      <c r="A440" s="115" t="s">
        <v>2017</v>
      </c>
      <c r="B440" s="115" t="str">
        <f t="shared" si="84"/>
        <v>C55879</v>
      </c>
      <c r="C440" s="799" t="str">
        <f t="shared" si="85"/>
        <v>2024-06-10</v>
      </c>
      <c r="D440" s="793">
        <v>45453</v>
      </c>
      <c r="E440" s="113" t="s">
        <v>2018</v>
      </c>
      <c r="F440" s="113" t="s">
        <v>1485</v>
      </c>
      <c r="G440" s="367" t="s">
        <v>2019</v>
      </c>
      <c r="H440" s="799">
        <v>45442</v>
      </c>
      <c r="I440" s="114"/>
      <c r="J440" s="114"/>
      <c r="K440" s="90" t="s">
        <v>2020</v>
      </c>
      <c r="L440" s="167"/>
      <c r="M440" s="131"/>
      <c r="N440" s="439" t="s">
        <v>2140</v>
      </c>
      <c r="O440" s="619"/>
      <c r="P440" s="619">
        <v>1</v>
      </c>
      <c r="Q440" s="620" t="s">
        <v>1697</v>
      </c>
      <c r="R440" s="620">
        <v>3.92</v>
      </c>
      <c r="S440" s="255">
        <f t="shared" si="83"/>
        <v>3.92</v>
      </c>
      <c r="T440" s="175"/>
      <c r="U440" s="265">
        <f t="shared" si="93"/>
        <v>1.0389386021053624</v>
      </c>
      <c r="V440" s="255">
        <f t="shared" si="86"/>
        <v>4.9589386021053627</v>
      </c>
      <c r="W440" s="255">
        <f t="shared" si="87"/>
        <v>4.9589386021053627</v>
      </c>
    </row>
    <row r="441" spans="1:23" ht="15" customHeight="1">
      <c r="A441" s="115" t="s">
        <v>2017</v>
      </c>
      <c r="B441" s="115" t="str">
        <f t="shared" si="84"/>
        <v>C55879</v>
      </c>
      <c r="C441" s="799" t="str">
        <f t="shared" si="85"/>
        <v>2024-06-10</v>
      </c>
      <c r="D441" s="793">
        <v>45453</v>
      </c>
      <c r="E441" s="113" t="s">
        <v>2018</v>
      </c>
      <c r="F441" s="113" t="s">
        <v>1485</v>
      </c>
      <c r="G441" s="367" t="s">
        <v>2019</v>
      </c>
      <c r="H441" s="799">
        <v>45442</v>
      </c>
      <c r="I441" s="114"/>
      <c r="J441" s="114"/>
      <c r="K441" s="90" t="s">
        <v>2020</v>
      </c>
      <c r="L441" s="167"/>
      <c r="M441" s="131"/>
      <c r="N441" s="439" t="s">
        <v>2118</v>
      </c>
      <c r="O441" s="619"/>
      <c r="P441" s="619">
        <v>8</v>
      </c>
      <c r="Q441" s="620" t="s">
        <v>1697</v>
      </c>
      <c r="R441" s="620">
        <v>4.54</v>
      </c>
      <c r="S441" s="255">
        <f t="shared" si="83"/>
        <v>36.32</v>
      </c>
      <c r="T441" s="175"/>
      <c r="U441" s="265">
        <f t="shared" si="93"/>
        <v>9.6260841909353978</v>
      </c>
      <c r="V441" s="255">
        <f t="shared" si="86"/>
        <v>45.946084190935395</v>
      </c>
      <c r="W441" s="255">
        <f t="shared" si="87"/>
        <v>5.7432605238669243</v>
      </c>
    </row>
    <row r="442" spans="1:23" ht="15" customHeight="1">
      <c r="A442" s="115" t="s">
        <v>2017</v>
      </c>
      <c r="B442" s="115" t="str">
        <f t="shared" si="84"/>
        <v>C55879</v>
      </c>
      <c r="C442" s="799" t="str">
        <f t="shared" si="85"/>
        <v>2024-06-10</v>
      </c>
      <c r="D442" s="793">
        <v>45453</v>
      </c>
      <c r="E442" s="113" t="s">
        <v>2018</v>
      </c>
      <c r="F442" s="113" t="s">
        <v>1485</v>
      </c>
      <c r="G442" s="367" t="s">
        <v>2019</v>
      </c>
      <c r="H442" s="799">
        <v>45442</v>
      </c>
      <c r="I442" s="114"/>
      <c r="J442" s="114"/>
      <c r="K442" s="90" t="s">
        <v>2020</v>
      </c>
      <c r="L442" s="167"/>
      <c r="M442" s="131"/>
      <c r="N442" s="439" t="s">
        <v>2129</v>
      </c>
      <c r="O442" s="619"/>
      <c r="P442" s="619">
        <v>48</v>
      </c>
      <c r="Q442" s="620" t="s">
        <v>1697</v>
      </c>
      <c r="R442" s="620">
        <v>1.41</v>
      </c>
      <c r="S442" s="255">
        <f t="shared" si="83"/>
        <v>67.679999999999993</v>
      </c>
      <c r="T442" s="175"/>
      <c r="U442" s="265">
        <f t="shared" si="93"/>
        <v>17.937593007778293</v>
      </c>
      <c r="V442" s="255">
        <f t="shared" si="86"/>
        <v>85.617593007778282</v>
      </c>
      <c r="W442" s="255">
        <f t="shared" si="87"/>
        <v>1.7836998543287141</v>
      </c>
    </row>
    <row r="443" spans="1:23" ht="15" customHeight="1">
      <c r="A443" s="115" t="s">
        <v>2017</v>
      </c>
      <c r="B443" s="115" t="str">
        <f t="shared" si="84"/>
        <v>C55879</v>
      </c>
      <c r="C443" s="799" t="str">
        <f t="shared" si="85"/>
        <v>2024-06-10</v>
      </c>
      <c r="D443" s="793">
        <v>45453</v>
      </c>
      <c r="E443" s="113" t="s">
        <v>2018</v>
      </c>
      <c r="F443" s="113" t="s">
        <v>1485</v>
      </c>
      <c r="G443" s="367" t="s">
        <v>2019</v>
      </c>
      <c r="H443" s="799">
        <v>45442</v>
      </c>
      <c r="I443" s="114"/>
      <c r="J443" s="114"/>
      <c r="K443" s="90" t="s">
        <v>2020</v>
      </c>
      <c r="L443" s="167"/>
      <c r="M443" s="131"/>
      <c r="N443" s="439" t="s">
        <v>2146</v>
      </c>
      <c r="O443" s="619"/>
      <c r="P443" s="619">
        <v>96</v>
      </c>
      <c r="Q443" s="620" t="s">
        <v>1697</v>
      </c>
      <c r="R443" s="620">
        <v>0.19</v>
      </c>
      <c r="S443" s="255">
        <f t="shared" si="83"/>
        <v>18.240000000000002</v>
      </c>
      <c r="T443" s="175"/>
      <c r="U443" s="265">
        <f t="shared" si="93"/>
        <v>4.8342449240820953</v>
      </c>
      <c r="V443" s="255">
        <f t="shared" si="86"/>
        <v>23.074244924082098</v>
      </c>
      <c r="W443" s="255">
        <f t="shared" si="87"/>
        <v>0.24035671795918853</v>
      </c>
    </row>
    <row r="444" spans="1:23" ht="15" customHeight="1">
      <c r="A444" s="115" t="s">
        <v>2017</v>
      </c>
      <c r="B444" s="115" t="str">
        <f t="shared" si="84"/>
        <v>C55879</v>
      </c>
      <c r="C444" s="799" t="str">
        <f t="shared" si="85"/>
        <v>2024-06-10</v>
      </c>
      <c r="D444" s="793">
        <v>45453</v>
      </c>
      <c r="E444" s="113" t="s">
        <v>2018</v>
      </c>
      <c r="F444" s="113" t="s">
        <v>1485</v>
      </c>
      <c r="G444" s="367" t="s">
        <v>2019</v>
      </c>
      <c r="H444" s="799">
        <v>45442</v>
      </c>
      <c r="I444" s="114"/>
      <c r="J444" s="114"/>
      <c r="K444" s="90" t="s">
        <v>2020</v>
      </c>
      <c r="L444" s="167"/>
      <c r="M444" s="131"/>
      <c r="N444" s="439" t="s">
        <v>2141</v>
      </c>
      <c r="O444" s="619"/>
      <c r="P444" s="619">
        <v>3</v>
      </c>
      <c r="Q444" s="620" t="s">
        <v>1697</v>
      </c>
      <c r="R444" s="620">
        <v>2.63</v>
      </c>
      <c r="S444" s="255">
        <f t="shared" ref="S444:S507" si="94">P444*R444</f>
        <v>7.89</v>
      </c>
      <c r="T444" s="175"/>
      <c r="U444" s="265">
        <f t="shared" si="93"/>
        <v>2.0911289720947219</v>
      </c>
      <c r="V444" s="255">
        <f t="shared" si="86"/>
        <v>9.9811289720947212</v>
      </c>
      <c r="W444" s="255">
        <f t="shared" si="87"/>
        <v>3.3270429906982404</v>
      </c>
    </row>
    <row r="445" spans="1:23" ht="15" customHeight="1">
      <c r="A445" s="115" t="s">
        <v>2017</v>
      </c>
      <c r="B445" s="115" t="str">
        <f t="shared" si="84"/>
        <v>C55879</v>
      </c>
      <c r="C445" s="799" t="str">
        <f t="shared" si="85"/>
        <v>2024-06-10</v>
      </c>
      <c r="D445" s="793">
        <v>45453</v>
      </c>
      <c r="E445" s="113" t="s">
        <v>2018</v>
      </c>
      <c r="F445" s="113" t="s">
        <v>1485</v>
      </c>
      <c r="G445" s="367" t="s">
        <v>2019</v>
      </c>
      <c r="H445" s="799">
        <v>45442</v>
      </c>
      <c r="I445" s="114"/>
      <c r="J445" s="114"/>
      <c r="K445" s="90" t="s">
        <v>2020</v>
      </c>
      <c r="L445" s="167"/>
      <c r="M445" s="131"/>
      <c r="N445" s="439" t="s">
        <v>2147</v>
      </c>
      <c r="O445" s="619"/>
      <c r="P445" s="619">
        <v>24</v>
      </c>
      <c r="Q445" s="620" t="s">
        <v>1697</v>
      </c>
      <c r="R445" s="620">
        <v>0.1</v>
      </c>
      <c r="S445" s="255">
        <f t="shared" si="94"/>
        <v>2.4000000000000004</v>
      </c>
      <c r="T445" s="175"/>
      <c r="U445" s="265">
        <f t="shared" si="93"/>
        <v>0.63608485843185458</v>
      </c>
      <c r="V445" s="255">
        <f t="shared" si="86"/>
        <v>3.0360848584318552</v>
      </c>
      <c r="W445" s="255">
        <f t="shared" si="87"/>
        <v>0.12650353576799397</v>
      </c>
    </row>
    <row r="446" spans="1:23" ht="15" customHeight="1">
      <c r="A446" s="115" t="s">
        <v>2017</v>
      </c>
      <c r="B446" s="115" t="str">
        <f t="shared" si="84"/>
        <v>C55879</v>
      </c>
      <c r="C446" s="799" t="str">
        <f t="shared" si="85"/>
        <v>2024-06-10</v>
      </c>
      <c r="D446" s="793">
        <v>45453</v>
      </c>
      <c r="E446" s="113" t="s">
        <v>2018</v>
      </c>
      <c r="F446" s="113" t="s">
        <v>1485</v>
      </c>
      <c r="G446" s="367" t="s">
        <v>2019</v>
      </c>
      <c r="H446" s="799">
        <v>45442</v>
      </c>
      <c r="I446" s="114"/>
      <c r="J446" s="114"/>
      <c r="K446" s="90" t="s">
        <v>2020</v>
      </c>
      <c r="L446" s="167"/>
      <c r="M446" s="131"/>
      <c r="N446" s="439" t="s">
        <v>2130</v>
      </c>
      <c r="O446" s="619"/>
      <c r="P446" s="619">
        <v>12</v>
      </c>
      <c r="Q446" s="620" t="s">
        <v>1697</v>
      </c>
      <c r="R446" s="620">
        <v>0.8</v>
      </c>
      <c r="S446" s="255">
        <f t="shared" si="94"/>
        <v>9.6000000000000014</v>
      </c>
      <c r="T446" s="175"/>
      <c r="U446" s="265">
        <f t="shared" si="93"/>
        <v>2.5443394337274183</v>
      </c>
      <c r="V446" s="255">
        <f t="shared" si="86"/>
        <v>12.144339433727421</v>
      </c>
      <c r="W446" s="255">
        <f t="shared" si="87"/>
        <v>1.0120282861439518</v>
      </c>
    </row>
    <row r="447" spans="1:23" ht="15" customHeight="1">
      <c r="A447" s="115" t="s">
        <v>2017</v>
      </c>
      <c r="B447" s="115" t="str">
        <f t="shared" si="84"/>
        <v>C55879</v>
      </c>
      <c r="C447" s="799" t="str">
        <f t="shared" si="85"/>
        <v>2024-06-10</v>
      </c>
      <c r="D447" s="793">
        <v>45453</v>
      </c>
      <c r="E447" s="113" t="s">
        <v>2018</v>
      </c>
      <c r="F447" s="113" t="s">
        <v>1485</v>
      </c>
      <c r="G447" s="367" t="s">
        <v>2019</v>
      </c>
      <c r="H447" s="799">
        <v>45442</v>
      </c>
      <c r="I447" s="114"/>
      <c r="J447" s="114"/>
      <c r="K447" s="90" t="s">
        <v>2020</v>
      </c>
      <c r="L447" s="167"/>
      <c r="M447" s="131"/>
      <c r="N447" s="439" t="s">
        <v>2157</v>
      </c>
      <c r="O447" s="619"/>
      <c r="P447" s="619">
        <v>3</v>
      </c>
      <c r="Q447" s="620" t="s">
        <v>1697</v>
      </c>
      <c r="R447" s="620">
        <v>5.03</v>
      </c>
      <c r="S447" s="255">
        <f t="shared" si="94"/>
        <v>15.09</v>
      </c>
      <c r="T447" s="175"/>
      <c r="U447" s="265">
        <f t="shared" si="93"/>
        <v>3.9993835473902855</v>
      </c>
      <c r="V447" s="255">
        <f t="shared" si="86"/>
        <v>19.089383547390284</v>
      </c>
      <c r="W447" s="255">
        <f t="shared" si="87"/>
        <v>6.3631278491300947</v>
      </c>
    </row>
    <row r="448" spans="1:23" ht="15" customHeight="1">
      <c r="A448" s="115" t="s">
        <v>2017</v>
      </c>
      <c r="B448" s="115" t="str">
        <f t="shared" si="84"/>
        <v>C55879</v>
      </c>
      <c r="C448" s="799" t="str">
        <f t="shared" si="85"/>
        <v>2024-06-10</v>
      </c>
      <c r="D448" s="793">
        <v>45453</v>
      </c>
      <c r="E448" s="113" t="s">
        <v>2018</v>
      </c>
      <c r="F448" s="113" t="s">
        <v>1485</v>
      </c>
      <c r="G448" s="367" t="s">
        <v>2019</v>
      </c>
      <c r="H448" s="799">
        <v>45442</v>
      </c>
      <c r="I448" s="114"/>
      <c r="J448" s="114"/>
      <c r="K448" s="90" t="s">
        <v>2020</v>
      </c>
      <c r="L448" s="167"/>
      <c r="M448" s="131"/>
      <c r="N448" s="439" t="s">
        <v>2148</v>
      </c>
      <c r="O448" s="619"/>
      <c r="P448" s="619">
        <v>8</v>
      </c>
      <c r="Q448" s="620" t="s">
        <v>1697</v>
      </c>
      <c r="R448" s="620">
        <v>0.1</v>
      </c>
      <c r="S448" s="255">
        <f t="shared" si="94"/>
        <v>0.8</v>
      </c>
      <c r="T448" s="175"/>
      <c r="U448" s="265">
        <f t="shared" si="93"/>
        <v>0.2120282861439515</v>
      </c>
      <c r="V448" s="255">
        <f t="shared" si="86"/>
        <v>1.0120282861439516</v>
      </c>
      <c r="W448" s="255">
        <f t="shared" si="87"/>
        <v>0.12650353576799395</v>
      </c>
    </row>
    <row r="449" spans="1:23" ht="15" customHeight="1">
      <c r="A449" s="115" t="s">
        <v>2017</v>
      </c>
      <c r="B449" s="115" t="str">
        <f t="shared" si="84"/>
        <v>C55879</v>
      </c>
      <c r="C449" s="799" t="str">
        <f t="shared" si="85"/>
        <v>2024-06-10</v>
      </c>
      <c r="D449" s="793">
        <v>45453</v>
      </c>
      <c r="E449" s="113" t="s">
        <v>2018</v>
      </c>
      <c r="F449" s="113" t="s">
        <v>1485</v>
      </c>
      <c r="G449" s="367" t="s">
        <v>2019</v>
      </c>
      <c r="H449" s="799">
        <v>45442</v>
      </c>
      <c r="I449" s="114"/>
      <c r="J449" s="114"/>
      <c r="K449" s="90" t="s">
        <v>2020</v>
      </c>
      <c r="L449" s="167"/>
      <c r="M449" s="131"/>
      <c r="N449" s="439" t="s">
        <v>2131</v>
      </c>
      <c r="O449" s="619"/>
      <c r="P449" s="619">
        <v>4</v>
      </c>
      <c r="Q449" s="620" t="s">
        <v>1697</v>
      </c>
      <c r="R449" s="620">
        <v>0.8</v>
      </c>
      <c r="S449" s="255">
        <f t="shared" si="94"/>
        <v>3.2</v>
      </c>
      <c r="T449" s="175"/>
      <c r="U449" s="265">
        <f t="shared" si="93"/>
        <v>0.848113144575806</v>
      </c>
      <c r="V449" s="255">
        <f t="shared" si="86"/>
        <v>4.0481131445758063</v>
      </c>
      <c r="W449" s="255">
        <f t="shared" si="87"/>
        <v>1.0120282861439516</v>
      </c>
    </row>
    <row r="450" spans="1:23" ht="15" customHeight="1">
      <c r="A450" s="115" t="s">
        <v>2017</v>
      </c>
      <c r="B450" s="115" t="str">
        <f t="shared" ref="B450:B513" si="95">RIGHT(A450,LEN(A450)-FIND("_",A450))</f>
        <v>C55879</v>
      </c>
      <c r="C450" s="799" t="str">
        <f t="shared" ref="C450:C513" si="96">_xlfn.TEXTJOIN("-",TRUE,MID(A450,1,4),MID(A450,5,2),MID(A450,7,2))</f>
        <v>2024-06-10</v>
      </c>
      <c r="D450" s="793">
        <v>45453</v>
      </c>
      <c r="E450" s="113" t="s">
        <v>2018</v>
      </c>
      <c r="F450" s="113" t="s">
        <v>1485</v>
      </c>
      <c r="G450" s="367" t="s">
        <v>2019</v>
      </c>
      <c r="H450" s="799">
        <v>45442</v>
      </c>
      <c r="I450" s="114"/>
      <c r="J450" s="114"/>
      <c r="K450" s="90" t="s">
        <v>2020</v>
      </c>
      <c r="L450" s="167"/>
      <c r="M450" s="131"/>
      <c r="N450" s="439" t="s">
        <v>2158</v>
      </c>
      <c r="O450" s="619"/>
      <c r="P450" s="619">
        <v>1</v>
      </c>
      <c r="Q450" s="620" t="s">
        <v>1697</v>
      </c>
      <c r="R450" s="620">
        <v>5.03</v>
      </c>
      <c r="S450" s="255">
        <f t="shared" si="94"/>
        <v>5.03</v>
      </c>
      <c r="T450" s="175"/>
      <c r="U450" s="265">
        <f t="shared" si="93"/>
        <v>1.3331278491300951</v>
      </c>
      <c r="V450" s="255">
        <f t="shared" si="86"/>
        <v>6.3631278491300955</v>
      </c>
      <c r="W450" s="255">
        <f t="shared" si="87"/>
        <v>6.3631278491300955</v>
      </c>
    </row>
    <row r="451" spans="1:23" ht="15" customHeight="1">
      <c r="A451" s="115" t="s">
        <v>2017</v>
      </c>
      <c r="B451" s="115" t="str">
        <f t="shared" si="95"/>
        <v>C55879</v>
      </c>
      <c r="C451" s="799" t="str">
        <f t="shared" si="96"/>
        <v>2024-06-10</v>
      </c>
      <c r="D451" s="793">
        <v>45453</v>
      </c>
      <c r="E451" s="113" t="s">
        <v>2018</v>
      </c>
      <c r="F451" s="113" t="s">
        <v>1485</v>
      </c>
      <c r="G451" s="367" t="s">
        <v>2019</v>
      </c>
      <c r="H451" s="799">
        <v>45442</v>
      </c>
      <c r="I451" s="114"/>
      <c r="J451" s="114"/>
      <c r="K451" s="90" t="s">
        <v>2020</v>
      </c>
      <c r="L451" s="167"/>
      <c r="M451" s="131"/>
      <c r="N451" s="439" t="s">
        <v>2149</v>
      </c>
      <c r="O451" s="619"/>
      <c r="P451" s="619">
        <v>8</v>
      </c>
      <c r="Q451" s="620" t="s">
        <v>1697</v>
      </c>
      <c r="R451" s="620">
        <v>0.1</v>
      </c>
      <c r="S451" s="255">
        <f t="shared" si="94"/>
        <v>0.8</v>
      </c>
      <c r="T451" s="175"/>
      <c r="U451" s="265">
        <f t="shared" si="93"/>
        <v>0.2120282861439515</v>
      </c>
      <c r="V451" s="255">
        <f t="shared" si="86"/>
        <v>1.0120282861439516</v>
      </c>
      <c r="W451" s="255">
        <f t="shared" si="87"/>
        <v>0.12650353576799395</v>
      </c>
    </row>
    <row r="452" spans="1:23" ht="15" customHeight="1">
      <c r="A452" s="115" t="s">
        <v>2017</v>
      </c>
      <c r="B452" s="115" t="str">
        <f t="shared" si="95"/>
        <v>C55879</v>
      </c>
      <c r="C452" s="799" t="str">
        <f t="shared" si="96"/>
        <v>2024-06-10</v>
      </c>
      <c r="D452" s="793">
        <v>45453</v>
      </c>
      <c r="E452" s="113" t="s">
        <v>2018</v>
      </c>
      <c r="F452" s="113" t="s">
        <v>1485</v>
      </c>
      <c r="G452" s="367" t="s">
        <v>2019</v>
      </c>
      <c r="H452" s="799">
        <v>45442</v>
      </c>
      <c r="I452" s="114"/>
      <c r="J452" s="114"/>
      <c r="K452" s="90" t="s">
        <v>2020</v>
      </c>
      <c r="L452" s="167"/>
      <c r="M452" s="131"/>
      <c r="N452" s="439" t="s">
        <v>2119</v>
      </c>
      <c r="O452" s="619"/>
      <c r="P452" s="619">
        <v>4</v>
      </c>
      <c r="Q452" s="620" t="s">
        <v>1697</v>
      </c>
      <c r="R452" s="620">
        <v>0.8</v>
      </c>
      <c r="S452" s="255">
        <f t="shared" si="94"/>
        <v>3.2</v>
      </c>
      <c r="T452" s="175"/>
      <c r="U452" s="265">
        <f t="shared" si="93"/>
        <v>0.848113144575806</v>
      </c>
      <c r="V452" s="255">
        <f t="shared" si="86"/>
        <v>4.0481131445758063</v>
      </c>
      <c r="W452" s="255">
        <f t="shared" si="87"/>
        <v>1.0120282861439516</v>
      </c>
    </row>
    <row r="453" spans="1:23" ht="15" customHeight="1">
      <c r="A453" s="115" t="s">
        <v>2017</v>
      </c>
      <c r="B453" s="115" t="str">
        <f t="shared" si="95"/>
        <v>C55879</v>
      </c>
      <c r="C453" s="799" t="str">
        <f t="shared" si="96"/>
        <v>2024-06-10</v>
      </c>
      <c r="D453" s="793">
        <v>45453</v>
      </c>
      <c r="E453" s="113" t="s">
        <v>2018</v>
      </c>
      <c r="F453" s="113" t="s">
        <v>1485</v>
      </c>
      <c r="G453" s="367" t="s">
        <v>2019</v>
      </c>
      <c r="H453" s="799">
        <v>45442</v>
      </c>
      <c r="I453" s="114"/>
      <c r="J453" s="114"/>
      <c r="K453" s="90" t="s">
        <v>2020</v>
      </c>
      <c r="L453" s="209"/>
      <c r="M453" s="131"/>
      <c r="N453" s="439" t="s">
        <v>2159</v>
      </c>
      <c r="O453" s="619"/>
      <c r="P453" s="619">
        <v>1</v>
      </c>
      <c r="Q453" s="620" t="s">
        <v>1697</v>
      </c>
      <c r="R453" s="620">
        <v>5.03</v>
      </c>
      <c r="S453" s="255">
        <f t="shared" si="94"/>
        <v>5.03</v>
      </c>
      <c r="T453" s="175"/>
      <c r="U453" s="265">
        <f t="shared" si="93"/>
        <v>1.3331278491300951</v>
      </c>
      <c r="V453" s="255">
        <f t="shared" si="86"/>
        <v>6.3631278491300955</v>
      </c>
      <c r="W453" s="255">
        <f t="shared" si="87"/>
        <v>6.3631278491300955</v>
      </c>
    </row>
    <row r="454" spans="1:23" ht="15" customHeight="1">
      <c r="A454" s="115" t="s">
        <v>2017</v>
      </c>
      <c r="B454" s="115" t="str">
        <f t="shared" si="95"/>
        <v>C55879</v>
      </c>
      <c r="C454" s="799" t="str">
        <f t="shared" si="96"/>
        <v>2024-06-10</v>
      </c>
      <c r="D454" s="793">
        <v>45453</v>
      </c>
      <c r="E454" s="113" t="s">
        <v>2018</v>
      </c>
      <c r="F454" s="113" t="s">
        <v>1485</v>
      </c>
      <c r="G454" s="367" t="s">
        <v>2019</v>
      </c>
      <c r="H454" s="799">
        <v>45442</v>
      </c>
      <c r="I454" s="114"/>
      <c r="J454" s="114"/>
      <c r="K454" s="90" t="s">
        <v>2020</v>
      </c>
      <c r="L454" s="209"/>
      <c r="M454" s="131"/>
      <c r="N454" s="439" t="s">
        <v>2150</v>
      </c>
      <c r="O454" s="619"/>
      <c r="P454" s="619">
        <v>8</v>
      </c>
      <c r="Q454" s="620" t="s">
        <v>1697</v>
      </c>
      <c r="R454" s="620">
        <v>0.1</v>
      </c>
      <c r="S454" s="255">
        <f t="shared" si="94"/>
        <v>0.8</v>
      </c>
      <c r="T454" s="175"/>
      <c r="U454" s="265">
        <f t="shared" si="93"/>
        <v>0.2120282861439515</v>
      </c>
      <c r="V454" s="255">
        <f t="shared" si="86"/>
        <v>1.0120282861439516</v>
      </c>
      <c r="W454" s="255">
        <f t="shared" si="87"/>
        <v>0.12650353576799395</v>
      </c>
    </row>
    <row r="455" spans="1:23" ht="15" customHeight="1">
      <c r="A455" s="115" t="s">
        <v>2017</v>
      </c>
      <c r="B455" s="115" t="str">
        <f t="shared" si="95"/>
        <v>C55879</v>
      </c>
      <c r="C455" s="799" t="str">
        <f t="shared" si="96"/>
        <v>2024-06-10</v>
      </c>
      <c r="D455" s="793">
        <v>45453</v>
      </c>
      <c r="E455" s="113" t="s">
        <v>2018</v>
      </c>
      <c r="F455" s="113" t="s">
        <v>1485</v>
      </c>
      <c r="G455" s="367" t="s">
        <v>2019</v>
      </c>
      <c r="H455" s="799">
        <v>45442</v>
      </c>
      <c r="I455" s="114"/>
      <c r="J455" s="114"/>
      <c r="K455" s="90" t="s">
        <v>2020</v>
      </c>
      <c r="L455" s="209"/>
      <c r="M455" s="131"/>
      <c r="N455" s="439" t="s">
        <v>2132</v>
      </c>
      <c r="O455" s="619"/>
      <c r="P455" s="619">
        <v>4</v>
      </c>
      <c r="Q455" s="620" t="s">
        <v>1697</v>
      </c>
      <c r="R455" s="620">
        <v>0.8</v>
      </c>
      <c r="S455" s="255">
        <f t="shared" si="94"/>
        <v>3.2</v>
      </c>
      <c r="T455" s="175"/>
      <c r="U455" s="265">
        <f t="shared" si="93"/>
        <v>0.848113144575806</v>
      </c>
      <c r="V455" s="255">
        <f t="shared" ref="V455:V518" si="97">U455+S455</f>
        <v>4.0481131445758063</v>
      </c>
      <c r="W455" s="255">
        <f t="shared" ref="W455:W518" si="98">V455/P455</f>
        <v>1.0120282861439516</v>
      </c>
    </row>
    <row r="456" spans="1:23" ht="15" customHeight="1">
      <c r="A456" s="115" t="s">
        <v>2017</v>
      </c>
      <c r="B456" s="115" t="str">
        <f t="shared" si="95"/>
        <v>C55879</v>
      </c>
      <c r="C456" s="799" t="str">
        <f t="shared" si="96"/>
        <v>2024-06-10</v>
      </c>
      <c r="D456" s="793">
        <v>45453</v>
      </c>
      <c r="E456" s="113" t="s">
        <v>2018</v>
      </c>
      <c r="F456" s="113" t="s">
        <v>1485</v>
      </c>
      <c r="G456" s="367" t="s">
        <v>2019</v>
      </c>
      <c r="H456" s="799">
        <v>45442</v>
      </c>
      <c r="I456" s="114"/>
      <c r="J456" s="114"/>
      <c r="K456" s="90" t="s">
        <v>2020</v>
      </c>
      <c r="L456" s="209"/>
      <c r="M456" s="131"/>
      <c r="N456" s="439" t="s">
        <v>2159</v>
      </c>
      <c r="O456" s="619"/>
      <c r="P456" s="619">
        <v>1</v>
      </c>
      <c r="Q456" s="620" t="s">
        <v>1697</v>
      </c>
      <c r="R456" s="620">
        <v>5.03</v>
      </c>
      <c r="S456" s="255">
        <f t="shared" si="94"/>
        <v>5.03</v>
      </c>
      <c r="T456" s="175"/>
      <c r="U456" s="265">
        <f t="shared" si="93"/>
        <v>1.3331278491300951</v>
      </c>
      <c r="V456" s="255">
        <f t="shared" si="97"/>
        <v>6.3631278491300955</v>
      </c>
      <c r="W456" s="255">
        <f t="shared" si="98"/>
        <v>6.3631278491300955</v>
      </c>
    </row>
    <row r="457" spans="1:23" ht="15" customHeight="1">
      <c r="A457" s="115" t="s">
        <v>2017</v>
      </c>
      <c r="B457" s="115" t="str">
        <f t="shared" si="95"/>
        <v>C55879</v>
      </c>
      <c r="C457" s="799" t="str">
        <f t="shared" si="96"/>
        <v>2024-06-10</v>
      </c>
      <c r="D457" s="793">
        <v>45453</v>
      </c>
      <c r="E457" s="113" t="s">
        <v>2018</v>
      </c>
      <c r="F457" s="113" t="s">
        <v>1485</v>
      </c>
      <c r="G457" s="367" t="s">
        <v>2019</v>
      </c>
      <c r="H457" s="799">
        <v>45442</v>
      </c>
      <c r="I457" s="114"/>
      <c r="J457" s="114"/>
      <c r="K457" s="90" t="s">
        <v>2020</v>
      </c>
      <c r="L457" s="209"/>
      <c r="M457" s="131"/>
      <c r="N457" s="439" t="s">
        <v>2151</v>
      </c>
      <c r="O457" s="619"/>
      <c r="P457" s="619">
        <v>32</v>
      </c>
      <c r="Q457" s="620" t="s">
        <v>1697</v>
      </c>
      <c r="R457" s="620">
        <v>0.19</v>
      </c>
      <c r="S457" s="255">
        <f t="shared" si="94"/>
        <v>6.08</v>
      </c>
      <c r="T457" s="175"/>
      <c r="U457" s="265">
        <f t="shared" si="93"/>
        <v>1.6114149746940314</v>
      </c>
      <c r="V457" s="255">
        <f t="shared" si="97"/>
        <v>7.6914149746940312</v>
      </c>
      <c r="W457" s="255">
        <f t="shared" si="98"/>
        <v>0.24035671795918848</v>
      </c>
    </row>
    <row r="458" spans="1:23" ht="15" customHeight="1">
      <c r="A458" s="115" t="s">
        <v>2017</v>
      </c>
      <c r="B458" s="115" t="str">
        <f t="shared" si="95"/>
        <v>C55879</v>
      </c>
      <c r="C458" s="799" t="str">
        <f t="shared" si="96"/>
        <v>2024-06-10</v>
      </c>
      <c r="D458" s="793">
        <v>45453</v>
      </c>
      <c r="E458" s="113" t="s">
        <v>2018</v>
      </c>
      <c r="F458" s="113" t="s">
        <v>1485</v>
      </c>
      <c r="G458" s="367" t="s">
        <v>2019</v>
      </c>
      <c r="H458" s="799">
        <v>45442</v>
      </c>
      <c r="I458" s="114"/>
      <c r="J458" s="114"/>
      <c r="K458" s="90" t="s">
        <v>2020</v>
      </c>
      <c r="L458" s="209"/>
      <c r="M458" s="131"/>
      <c r="N458" s="439" t="s">
        <v>2120</v>
      </c>
      <c r="O458" s="619"/>
      <c r="P458" s="619">
        <v>16</v>
      </c>
      <c r="Q458" s="620" t="s">
        <v>1697</v>
      </c>
      <c r="R458" s="620">
        <v>1.41</v>
      </c>
      <c r="S458" s="255">
        <f t="shared" si="94"/>
        <v>22.56</v>
      </c>
      <c r="T458" s="175"/>
      <c r="U458" s="265">
        <f t="shared" si="93"/>
        <v>5.9791976692594329</v>
      </c>
      <c r="V458" s="255">
        <f t="shared" si="97"/>
        <v>28.53919766925943</v>
      </c>
      <c r="W458" s="255">
        <f t="shared" si="98"/>
        <v>1.7836998543287144</v>
      </c>
    </row>
    <row r="459" spans="1:23" ht="15" customHeight="1">
      <c r="A459" s="115" t="s">
        <v>2017</v>
      </c>
      <c r="B459" s="115" t="str">
        <f t="shared" si="95"/>
        <v>C55879</v>
      </c>
      <c r="C459" s="799" t="str">
        <f t="shared" si="96"/>
        <v>2024-06-10</v>
      </c>
      <c r="D459" s="793">
        <v>45453</v>
      </c>
      <c r="E459" s="113" t="s">
        <v>2018</v>
      </c>
      <c r="F459" s="113" t="s">
        <v>1485</v>
      </c>
      <c r="G459" s="367" t="s">
        <v>2019</v>
      </c>
      <c r="H459" s="799">
        <v>45442</v>
      </c>
      <c r="I459" s="114"/>
      <c r="J459" s="114"/>
      <c r="K459" s="90" t="s">
        <v>2020</v>
      </c>
      <c r="L459" s="209"/>
      <c r="M459" s="131"/>
      <c r="N459" s="439" t="s">
        <v>2160</v>
      </c>
      <c r="O459" s="619"/>
      <c r="P459" s="619">
        <v>2</v>
      </c>
      <c r="Q459" s="620" t="s">
        <v>1697</v>
      </c>
      <c r="R459" s="620">
        <v>2.63</v>
      </c>
      <c r="S459" s="255">
        <f t="shared" si="94"/>
        <v>5.26</v>
      </c>
      <c r="T459" s="175"/>
      <c r="U459" s="265">
        <f t="shared" si="93"/>
        <v>1.3940859813964812</v>
      </c>
      <c r="V459" s="255">
        <f t="shared" si="97"/>
        <v>6.6540859813964808</v>
      </c>
      <c r="W459" s="255">
        <f t="shared" si="98"/>
        <v>3.3270429906982404</v>
      </c>
    </row>
    <row r="460" spans="1:23" ht="15" customHeight="1">
      <c r="A460" s="115" t="s">
        <v>2017</v>
      </c>
      <c r="B460" s="115" t="str">
        <f t="shared" si="95"/>
        <v>C55879</v>
      </c>
      <c r="C460" s="799" t="str">
        <f t="shared" si="96"/>
        <v>2024-06-10</v>
      </c>
      <c r="D460" s="793">
        <v>45453</v>
      </c>
      <c r="E460" s="113" t="s">
        <v>2018</v>
      </c>
      <c r="F460" s="113" t="s">
        <v>1485</v>
      </c>
      <c r="G460" s="367" t="s">
        <v>2019</v>
      </c>
      <c r="H460" s="799">
        <v>45442</v>
      </c>
      <c r="I460" s="114"/>
      <c r="J460" s="114"/>
      <c r="K460" s="90" t="s">
        <v>2020</v>
      </c>
      <c r="L460" s="209"/>
      <c r="M460" s="131"/>
      <c r="N460" s="439" t="s">
        <v>2152</v>
      </c>
      <c r="O460" s="619"/>
      <c r="P460" s="619">
        <v>48</v>
      </c>
      <c r="Q460" s="620" t="s">
        <v>1697</v>
      </c>
      <c r="R460" s="620">
        <v>0.23</v>
      </c>
      <c r="S460" s="255">
        <f t="shared" si="94"/>
        <v>11.040000000000001</v>
      </c>
      <c r="T460" s="175"/>
      <c r="U460" s="265">
        <f t="shared" si="93"/>
        <v>2.9259903487865313</v>
      </c>
      <c r="V460" s="255">
        <f t="shared" si="97"/>
        <v>13.965990348786532</v>
      </c>
      <c r="W460" s="255">
        <f t="shared" si="98"/>
        <v>0.29095813226638606</v>
      </c>
    </row>
    <row r="461" spans="1:23" ht="15" customHeight="1">
      <c r="A461" s="115" t="s">
        <v>2017</v>
      </c>
      <c r="B461" s="115" t="str">
        <f t="shared" si="95"/>
        <v>C55879</v>
      </c>
      <c r="C461" s="799" t="str">
        <f t="shared" si="96"/>
        <v>2024-06-10</v>
      </c>
      <c r="D461" s="793">
        <v>45453</v>
      </c>
      <c r="E461" s="113" t="s">
        <v>2018</v>
      </c>
      <c r="F461" s="113" t="s">
        <v>1485</v>
      </c>
      <c r="G461" s="367" t="s">
        <v>2019</v>
      </c>
      <c r="H461" s="799">
        <v>45442</v>
      </c>
      <c r="I461" s="114"/>
      <c r="J461" s="114"/>
      <c r="K461" s="90" t="s">
        <v>2020</v>
      </c>
      <c r="L461" s="167"/>
      <c r="M461" s="131"/>
      <c r="N461" s="439" t="s">
        <v>2133</v>
      </c>
      <c r="O461" s="619"/>
      <c r="P461" s="619">
        <v>24</v>
      </c>
      <c r="Q461" s="620" t="s">
        <v>1697</v>
      </c>
      <c r="R461" s="620">
        <v>4.54</v>
      </c>
      <c r="S461" s="255">
        <f t="shared" si="94"/>
        <v>108.96000000000001</v>
      </c>
      <c r="T461" s="175"/>
      <c r="U461" s="265">
        <f t="shared" si="93"/>
        <v>28.878252572806197</v>
      </c>
      <c r="V461" s="255">
        <f t="shared" si="97"/>
        <v>137.8382525728062</v>
      </c>
      <c r="W461" s="255">
        <f t="shared" si="98"/>
        <v>5.7432605238669252</v>
      </c>
    </row>
    <row r="462" spans="1:23" ht="15" customHeight="1">
      <c r="A462" s="115" t="s">
        <v>2017</v>
      </c>
      <c r="B462" s="115" t="str">
        <f t="shared" si="95"/>
        <v>C55879</v>
      </c>
      <c r="C462" s="799" t="str">
        <f t="shared" si="96"/>
        <v>2024-06-10</v>
      </c>
      <c r="D462" s="793">
        <v>45453</v>
      </c>
      <c r="E462" s="113" t="s">
        <v>2018</v>
      </c>
      <c r="F462" s="113" t="s">
        <v>1485</v>
      </c>
      <c r="G462" s="367" t="s">
        <v>2019</v>
      </c>
      <c r="H462" s="799">
        <v>45442</v>
      </c>
      <c r="I462" s="114"/>
      <c r="J462" s="114"/>
      <c r="K462" s="90" t="s">
        <v>2020</v>
      </c>
      <c r="L462" s="167"/>
      <c r="M462" s="131"/>
      <c r="N462" s="439" t="s">
        <v>2161</v>
      </c>
      <c r="O462" s="619"/>
      <c r="P462" s="619">
        <v>3</v>
      </c>
      <c r="Q462" s="620" t="s">
        <v>1697</v>
      </c>
      <c r="R462" s="620">
        <v>3.92</v>
      </c>
      <c r="S462" s="255">
        <f t="shared" si="94"/>
        <v>11.76</v>
      </c>
      <c r="T462" s="175"/>
      <c r="U462" s="265">
        <f t="shared" si="93"/>
        <v>3.1168158063160871</v>
      </c>
      <c r="V462" s="255">
        <f t="shared" si="97"/>
        <v>14.876815806316086</v>
      </c>
      <c r="W462" s="255">
        <f t="shared" si="98"/>
        <v>4.9589386021053619</v>
      </c>
    </row>
    <row r="463" spans="1:23" ht="15" customHeight="1">
      <c r="A463" s="115" t="s">
        <v>2017</v>
      </c>
      <c r="B463" s="115" t="str">
        <f t="shared" si="95"/>
        <v>C55879</v>
      </c>
      <c r="C463" s="799" t="str">
        <f t="shared" si="96"/>
        <v>2024-06-10</v>
      </c>
      <c r="D463" s="793">
        <v>45453</v>
      </c>
      <c r="E463" s="113" t="s">
        <v>2018</v>
      </c>
      <c r="F463" s="113" t="s">
        <v>1485</v>
      </c>
      <c r="G463" s="367" t="s">
        <v>2019</v>
      </c>
      <c r="H463" s="799">
        <v>45442</v>
      </c>
      <c r="I463" s="114"/>
      <c r="J463" s="114"/>
      <c r="K463" s="90" t="s">
        <v>2020</v>
      </c>
      <c r="L463" s="167"/>
      <c r="M463" s="131"/>
      <c r="N463" s="439" t="s">
        <v>2153</v>
      </c>
      <c r="O463" s="619"/>
      <c r="P463" s="619">
        <v>8</v>
      </c>
      <c r="Q463" s="620" t="s">
        <v>1697</v>
      </c>
      <c r="R463" s="620">
        <v>0.1</v>
      </c>
      <c r="S463" s="255">
        <f t="shared" si="94"/>
        <v>0.8</v>
      </c>
      <c r="T463" s="175"/>
      <c r="U463" s="265">
        <f t="shared" si="93"/>
        <v>0.2120282861439515</v>
      </c>
      <c r="V463" s="255">
        <f t="shared" si="97"/>
        <v>1.0120282861439516</v>
      </c>
      <c r="W463" s="255">
        <f t="shared" si="98"/>
        <v>0.12650353576799395</v>
      </c>
    </row>
    <row r="464" spans="1:23" ht="15" customHeight="1">
      <c r="A464" s="115" t="s">
        <v>2017</v>
      </c>
      <c r="B464" s="115" t="str">
        <f t="shared" si="95"/>
        <v>C55879</v>
      </c>
      <c r="C464" s="799" t="str">
        <f t="shared" si="96"/>
        <v>2024-06-10</v>
      </c>
      <c r="D464" s="793">
        <v>45453</v>
      </c>
      <c r="E464" s="113" t="s">
        <v>2018</v>
      </c>
      <c r="F464" s="113" t="s">
        <v>1485</v>
      </c>
      <c r="G464" s="367" t="s">
        <v>2019</v>
      </c>
      <c r="H464" s="799">
        <v>45442</v>
      </c>
      <c r="I464" s="114"/>
      <c r="J464" s="114"/>
      <c r="K464" s="90" t="s">
        <v>2020</v>
      </c>
      <c r="L464" s="167"/>
      <c r="M464" s="131"/>
      <c r="N464" s="439" t="s">
        <v>2134</v>
      </c>
      <c r="O464" s="619"/>
      <c r="P464" s="619">
        <v>24</v>
      </c>
      <c r="Q464" s="620" t="s">
        <v>1697</v>
      </c>
      <c r="R464" s="620">
        <v>1.41</v>
      </c>
      <c r="S464" s="255">
        <f t="shared" si="94"/>
        <v>33.839999999999996</v>
      </c>
      <c r="T464" s="175"/>
      <c r="U464" s="265">
        <f t="shared" si="93"/>
        <v>8.9687965038891466</v>
      </c>
      <c r="V464" s="255">
        <f t="shared" si="97"/>
        <v>42.808796503889141</v>
      </c>
      <c r="W464" s="255">
        <f t="shared" si="98"/>
        <v>1.7836998543287141</v>
      </c>
    </row>
    <row r="465" spans="1:23" ht="15" customHeight="1">
      <c r="A465" s="115" t="s">
        <v>2017</v>
      </c>
      <c r="B465" s="115" t="str">
        <f t="shared" si="95"/>
        <v>C55879</v>
      </c>
      <c r="C465" s="799" t="str">
        <f t="shared" si="96"/>
        <v>2024-06-10</v>
      </c>
      <c r="D465" s="793">
        <v>45453</v>
      </c>
      <c r="E465" s="113" t="s">
        <v>2018</v>
      </c>
      <c r="F465" s="113" t="s">
        <v>1485</v>
      </c>
      <c r="G465" s="367" t="s">
        <v>2019</v>
      </c>
      <c r="H465" s="799">
        <v>45442</v>
      </c>
      <c r="I465" s="114"/>
      <c r="J465" s="114"/>
      <c r="K465" s="90" t="s">
        <v>2020</v>
      </c>
      <c r="L465" s="167"/>
      <c r="M465" s="131"/>
      <c r="N465" s="439" t="s">
        <v>2121</v>
      </c>
      <c r="O465" s="619"/>
      <c r="P465" s="619">
        <v>8</v>
      </c>
      <c r="Q465" s="620" t="s">
        <v>1697</v>
      </c>
      <c r="R465" s="620">
        <v>1.41</v>
      </c>
      <c r="S465" s="255">
        <f t="shared" si="94"/>
        <v>11.28</v>
      </c>
      <c r="T465" s="175"/>
      <c r="U465" s="265">
        <f t="shared" si="93"/>
        <v>2.9895988346297164</v>
      </c>
      <c r="V465" s="255">
        <f t="shared" si="97"/>
        <v>14.269598834629715</v>
      </c>
      <c r="W465" s="255">
        <f t="shared" si="98"/>
        <v>1.7836998543287144</v>
      </c>
    </row>
    <row r="466" spans="1:23" ht="15.75" customHeight="1">
      <c r="A466" s="115" t="s">
        <v>2017</v>
      </c>
      <c r="B466" s="115" t="str">
        <f t="shared" si="95"/>
        <v>C55879</v>
      </c>
      <c r="C466" s="799" t="str">
        <f t="shared" si="96"/>
        <v>2024-06-10</v>
      </c>
      <c r="D466" s="793">
        <v>45453</v>
      </c>
      <c r="E466" s="113" t="s">
        <v>2018</v>
      </c>
      <c r="F466" s="113" t="s">
        <v>1485</v>
      </c>
      <c r="G466" s="367" t="s">
        <v>2019</v>
      </c>
      <c r="H466" s="799">
        <v>45442</v>
      </c>
      <c r="I466" s="114"/>
      <c r="J466" s="114"/>
      <c r="K466" s="90" t="s">
        <v>2020</v>
      </c>
      <c r="L466" s="167"/>
      <c r="M466" s="131"/>
      <c r="N466" s="439" t="s">
        <v>2154</v>
      </c>
      <c r="O466" s="619"/>
      <c r="P466" s="619">
        <v>16</v>
      </c>
      <c r="Q466" s="620" t="s">
        <v>1697</v>
      </c>
      <c r="R466" s="620">
        <v>0.19</v>
      </c>
      <c r="S466" s="255">
        <f t="shared" si="94"/>
        <v>3.04</v>
      </c>
      <c r="T466" s="175"/>
      <c r="U466" s="265">
        <f t="shared" si="93"/>
        <v>0.80570748734701569</v>
      </c>
      <c r="V466" s="255">
        <f t="shared" si="97"/>
        <v>3.8457074873470156</v>
      </c>
      <c r="W466" s="255">
        <f t="shared" si="98"/>
        <v>0.24035671795918848</v>
      </c>
    </row>
    <row r="467" spans="1:23" ht="15.75" customHeight="1">
      <c r="A467" s="115" t="s">
        <v>2017</v>
      </c>
      <c r="B467" s="115" t="str">
        <f t="shared" si="95"/>
        <v>C55879</v>
      </c>
      <c r="C467" s="799" t="str">
        <f t="shared" si="96"/>
        <v>2024-06-10</v>
      </c>
      <c r="D467" s="793">
        <v>45453</v>
      </c>
      <c r="E467" s="113" t="s">
        <v>2018</v>
      </c>
      <c r="F467" s="113" t="s">
        <v>1485</v>
      </c>
      <c r="G467" s="367" t="s">
        <v>2019</v>
      </c>
      <c r="H467" s="799">
        <v>45442</v>
      </c>
      <c r="I467" s="114"/>
      <c r="J467" s="114"/>
      <c r="K467" s="90" t="s">
        <v>2020</v>
      </c>
      <c r="L467" s="167"/>
      <c r="M467" s="131"/>
      <c r="N467" s="439" t="s">
        <v>2122</v>
      </c>
      <c r="O467" s="619"/>
      <c r="P467" s="619">
        <v>12</v>
      </c>
      <c r="Q467" s="620" t="s">
        <v>1697</v>
      </c>
      <c r="R467" s="620">
        <v>4.54</v>
      </c>
      <c r="S467" s="255">
        <f t="shared" si="94"/>
        <v>54.480000000000004</v>
      </c>
      <c r="T467" s="218"/>
      <c r="U467" s="265">
        <f t="shared" si="93"/>
        <v>14.439126286403098</v>
      </c>
      <c r="V467" s="255">
        <f t="shared" si="97"/>
        <v>68.919126286403099</v>
      </c>
      <c r="W467" s="255">
        <f t="shared" si="98"/>
        <v>5.7432605238669252</v>
      </c>
    </row>
    <row r="468" spans="1:23" ht="15" customHeight="1">
      <c r="A468" s="115" t="s">
        <v>2017</v>
      </c>
      <c r="B468" s="115" t="str">
        <f t="shared" si="95"/>
        <v>C55879</v>
      </c>
      <c r="C468" s="799" t="str">
        <f t="shared" si="96"/>
        <v>2024-06-10</v>
      </c>
      <c r="D468" s="793">
        <v>45453</v>
      </c>
      <c r="E468" s="113" t="s">
        <v>2018</v>
      </c>
      <c r="F468" s="113" t="s">
        <v>1485</v>
      </c>
      <c r="G468" s="367" t="s">
        <v>2019</v>
      </c>
      <c r="H468" s="799">
        <v>45442</v>
      </c>
      <c r="I468" s="114"/>
      <c r="J468" s="114"/>
      <c r="K468" s="90" t="s">
        <v>2020</v>
      </c>
      <c r="L468" s="209"/>
      <c r="M468" s="131"/>
      <c r="N468" s="439" t="s">
        <v>2152</v>
      </c>
      <c r="O468" s="619"/>
      <c r="P468" s="619">
        <v>24</v>
      </c>
      <c r="Q468" s="620" t="s">
        <v>1697</v>
      </c>
      <c r="R468" s="620">
        <v>0.23</v>
      </c>
      <c r="S468" s="255">
        <f t="shared" si="94"/>
        <v>5.5200000000000005</v>
      </c>
      <c r="T468" s="218"/>
      <c r="U468" s="265">
        <f t="shared" si="93"/>
        <v>1.4629951743932657</v>
      </c>
      <c r="V468" s="255">
        <f t="shared" si="97"/>
        <v>6.9829951743932659</v>
      </c>
      <c r="W468" s="255">
        <f t="shared" si="98"/>
        <v>0.29095813226638606</v>
      </c>
    </row>
    <row r="469" spans="1:23" ht="15" customHeight="1">
      <c r="A469" s="115" t="s">
        <v>2017</v>
      </c>
      <c r="B469" s="115" t="str">
        <f t="shared" si="95"/>
        <v>C55879</v>
      </c>
      <c r="C469" s="799" t="str">
        <f t="shared" si="96"/>
        <v>2024-06-10</v>
      </c>
      <c r="D469" s="793">
        <v>45453</v>
      </c>
      <c r="E469" s="113" t="s">
        <v>2018</v>
      </c>
      <c r="F469" s="113" t="s">
        <v>1485</v>
      </c>
      <c r="G469" s="367" t="s">
        <v>2019</v>
      </c>
      <c r="H469" s="799">
        <v>45442</v>
      </c>
      <c r="I469" s="114"/>
      <c r="J469" s="114"/>
      <c r="K469" s="90" t="s">
        <v>2020</v>
      </c>
      <c r="L469" s="209"/>
      <c r="M469" s="131"/>
      <c r="N469" s="439" t="s">
        <v>2162</v>
      </c>
      <c r="O469" s="619"/>
      <c r="P469" s="619">
        <v>4</v>
      </c>
      <c r="Q469" s="620" t="s">
        <v>1697</v>
      </c>
      <c r="R469" s="620">
        <v>2.54</v>
      </c>
      <c r="S469" s="255">
        <f t="shared" si="94"/>
        <v>10.16</v>
      </c>
      <c r="T469" s="218"/>
      <c r="U469" s="265">
        <f t="shared" si="93"/>
        <v>2.6927592340281841</v>
      </c>
      <c r="V469" s="255">
        <f t="shared" si="97"/>
        <v>12.852759234028184</v>
      </c>
      <c r="W469" s="255">
        <f t="shared" si="98"/>
        <v>3.2131898085070461</v>
      </c>
    </row>
    <row r="470" spans="1:23" ht="15" customHeight="1">
      <c r="A470" s="115" t="s">
        <v>2017</v>
      </c>
      <c r="B470" s="115" t="str">
        <f t="shared" si="95"/>
        <v>C55879</v>
      </c>
      <c r="C470" s="799" t="str">
        <f t="shared" si="96"/>
        <v>2024-06-10</v>
      </c>
      <c r="D470" s="793">
        <v>45453</v>
      </c>
      <c r="E470" s="113" t="s">
        <v>2018</v>
      </c>
      <c r="F470" s="113" t="s">
        <v>1485</v>
      </c>
      <c r="G470" s="367" t="s">
        <v>2019</v>
      </c>
      <c r="H470" s="799">
        <v>45442</v>
      </c>
      <c r="I470" s="114"/>
      <c r="J470" s="114"/>
      <c r="K470" s="90" t="s">
        <v>2020</v>
      </c>
      <c r="L470" s="209"/>
      <c r="M470" s="131"/>
      <c r="N470" s="439" t="s">
        <v>2176</v>
      </c>
      <c r="O470" s="619"/>
      <c r="P470" s="619">
        <v>16</v>
      </c>
      <c r="Q470" s="620" t="s">
        <v>1697</v>
      </c>
      <c r="R470" s="620">
        <v>0.8</v>
      </c>
      <c r="S470" s="255">
        <f t="shared" si="94"/>
        <v>12.8</v>
      </c>
      <c r="T470" s="218"/>
      <c r="U470" s="265">
        <f t="shared" si="93"/>
        <v>3.392452578303224</v>
      </c>
      <c r="V470" s="255">
        <f t="shared" si="97"/>
        <v>16.192452578303225</v>
      </c>
      <c r="W470" s="255">
        <f t="shared" si="98"/>
        <v>1.0120282861439516</v>
      </c>
    </row>
    <row r="471" spans="1:23" ht="15" customHeight="1">
      <c r="A471" s="115" t="s">
        <v>2017</v>
      </c>
      <c r="B471" s="115" t="str">
        <f t="shared" si="95"/>
        <v>C55879</v>
      </c>
      <c r="C471" s="799" t="str">
        <f t="shared" si="96"/>
        <v>2024-06-10</v>
      </c>
      <c r="D471" s="793">
        <v>45453</v>
      </c>
      <c r="E471" s="113" t="s">
        <v>2018</v>
      </c>
      <c r="F471" s="113" t="s">
        <v>1485</v>
      </c>
      <c r="G471" s="367" t="s">
        <v>2019</v>
      </c>
      <c r="H471" s="799">
        <v>45442</v>
      </c>
      <c r="I471" s="114"/>
      <c r="J471" s="114"/>
      <c r="K471" s="90" t="s">
        <v>2020</v>
      </c>
      <c r="L471" s="209"/>
      <c r="M471" s="131"/>
      <c r="N471" s="439" t="s">
        <v>2153</v>
      </c>
      <c r="O471" s="619"/>
      <c r="P471" s="619">
        <v>32</v>
      </c>
      <c r="Q471" s="620" t="s">
        <v>1697</v>
      </c>
      <c r="R471" s="620">
        <v>0.1</v>
      </c>
      <c r="S471" s="255">
        <f t="shared" si="94"/>
        <v>3.2</v>
      </c>
      <c r="T471" s="218"/>
      <c r="U471" s="265">
        <f t="shared" si="93"/>
        <v>0.848113144575806</v>
      </c>
      <c r="V471" s="255">
        <f t="shared" si="97"/>
        <v>4.0481131445758063</v>
      </c>
      <c r="W471" s="255">
        <f t="shared" si="98"/>
        <v>0.12650353576799395</v>
      </c>
    </row>
    <row r="472" spans="1:23" ht="15" customHeight="1">
      <c r="A472" s="115" t="s">
        <v>2017</v>
      </c>
      <c r="B472" s="115" t="str">
        <f t="shared" si="95"/>
        <v>C55879</v>
      </c>
      <c r="C472" s="799" t="str">
        <f t="shared" si="96"/>
        <v>2024-06-10</v>
      </c>
      <c r="D472" s="793">
        <v>45453</v>
      </c>
      <c r="E472" s="113" t="s">
        <v>2018</v>
      </c>
      <c r="F472" s="113" t="s">
        <v>1485</v>
      </c>
      <c r="G472" s="367" t="s">
        <v>2019</v>
      </c>
      <c r="H472" s="799">
        <v>45442</v>
      </c>
      <c r="I472" s="114"/>
      <c r="J472" s="114"/>
      <c r="K472" s="90" t="s">
        <v>2020</v>
      </c>
      <c r="L472" s="167"/>
      <c r="M472" s="131"/>
      <c r="N472" s="439" t="s">
        <v>2177</v>
      </c>
      <c r="O472" s="619"/>
      <c r="P472" s="619">
        <v>1</v>
      </c>
      <c r="Q472" s="620" t="s">
        <v>1697</v>
      </c>
      <c r="R472" s="620">
        <v>2.79</v>
      </c>
      <c r="S472" s="255">
        <f t="shared" si="94"/>
        <v>2.79</v>
      </c>
      <c r="T472" s="218"/>
      <c r="U472" s="265">
        <f t="shared" si="93"/>
        <v>0.73944864792703091</v>
      </c>
      <c r="V472" s="255">
        <f t="shared" si="97"/>
        <v>3.5294486479270311</v>
      </c>
      <c r="W472" s="255">
        <f t="shared" si="98"/>
        <v>3.5294486479270311</v>
      </c>
    </row>
    <row r="473" spans="1:23" ht="15" customHeight="1">
      <c r="A473" s="115" t="s">
        <v>2017</v>
      </c>
      <c r="B473" s="115" t="str">
        <f t="shared" si="95"/>
        <v>C55879</v>
      </c>
      <c r="C473" s="799" t="str">
        <f t="shared" si="96"/>
        <v>2024-06-10</v>
      </c>
      <c r="D473" s="793">
        <v>45453</v>
      </c>
      <c r="E473" s="113" t="s">
        <v>2018</v>
      </c>
      <c r="F473" s="113" t="s">
        <v>1485</v>
      </c>
      <c r="G473" s="367" t="s">
        <v>2019</v>
      </c>
      <c r="H473" s="799">
        <v>45442</v>
      </c>
      <c r="I473" s="114"/>
      <c r="J473" s="114"/>
      <c r="K473" s="90" t="s">
        <v>2020</v>
      </c>
      <c r="L473" s="167"/>
      <c r="M473" s="131"/>
      <c r="N473" s="439" t="s">
        <v>2119</v>
      </c>
      <c r="O473" s="619"/>
      <c r="P473" s="619">
        <v>8</v>
      </c>
      <c r="Q473" s="620" t="s">
        <v>1697</v>
      </c>
      <c r="R473" s="620">
        <v>0.8</v>
      </c>
      <c r="S473" s="255">
        <f t="shared" si="94"/>
        <v>6.4</v>
      </c>
      <c r="T473" s="218"/>
      <c r="U473" s="265">
        <f t="shared" si="93"/>
        <v>1.696226289151612</v>
      </c>
      <c r="V473" s="255">
        <f t="shared" si="97"/>
        <v>8.0962262891516126</v>
      </c>
      <c r="W473" s="255">
        <f t="shared" si="98"/>
        <v>1.0120282861439516</v>
      </c>
    </row>
    <row r="474" spans="1:23" ht="15" customHeight="1">
      <c r="A474" s="115" t="s">
        <v>2017</v>
      </c>
      <c r="B474" s="115" t="str">
        <f t="shared" si="95"/>
        <v>C55879</v>
      </c>
      <c r="C474" s="799" t="str">
        <f t="shared" si="96"/>
        <v>2024-06-10</v>
      </c>
      <c r="D474" s="793">
        <v>45453</v>
      </c>
      <c r="E474" s="113" t="s">
        <v>2018</v>
      </c>
      <c r="F474" s="113" t="s">
        <v>1485</v>
      </c>
      <c r="G474" s="367" t="s">
        <v>2019</v>
      </c>
      <c r="H474" s="799">
        <v>45442</v>
      </c>
      <c r="I474" s="114"/>
      <c r="J474" s="114"/>
      <c r="K474" s="90" t="s">
        <v>2020</v>
      </c>
      <c r="L474" s="167"/>
      <c r="M474" s="131"/>
      <c r="N474" s="439" t="s">
        <v>2153</v>
      </c>
      <c r="O474" s="619"/>
      <c r="P474" s="619">
        <v>16</v>
      </c>
      <c r="Q474" s="620" t="s">
        <v>1697</v>
      </c>
      <c r="R474" s="620">
        <v>0.1</v>
      </c>
      <c r="S474" s="255">
        <f t="shared" si="94"/>
        <v>1.6</v>
      </c>
      <c r="T474" s="218"/>
      <c r="U474" s="265">
        <f t="shared" si="93"/>
        <v>0.424056572287903</v>
      </c>
      <c r="V474" s="255">
        <f t="shared" si="97"/>
        <v>2.0240565722879031</v>
      </c>
      <c r="W474" s="255">
        <f t="shared" si="98"/>
        <v>0.12650353576799395</v>
      </c>
    </row>
    <row r="475" spans="1:23" ht="15" customHeight="1">
      <c r="A475" s="115" t="s">
        <v>2017</v>
      </c>
      <c r="B475" s="115" t="str">
        <f t="shared" si="95"/>
        <v>C55879</v>
      </c>
      <c r="C475" s="799" t="str">
        <f t="shared" si="96"/>
        <v>2024-06-10</v>
      </c>
      <c r="D475" s="793">
        <v>45453</v>
      </c>
      <c r="E475" s="113" t="s">
        <v>2018</v>
      </c>
      <c r="F475" s="113" t="s">
        <v>1485</v>
      </c>
      <c r="G475" s="367" t="s">
        <v>2019</v>
      </c>
      <c r="H475" s="799">
        <v>45442</v>
      </c>
      <c r="I475" s="114"/>
      <c r="J475" s="114"/>
      <c r="K475" s="90" t="s">
        <v>2020</v>
      </c>
      <c r="L475" s="167"/>
      <c r="M475" s="131"/>
      <c r="N475" s="439" t="s">
        <v>2178</v>
      </c>
      <c r="O475" s="619"/>
      <c r="P475" s="619">
        <v>15</v>
      </c>
      <c r="Q475" s="620" t="s">
        <v>1697</v>
      </c>
      <c r="R475" s="620">
        <v>5.03</v>
      </c>
      <c r="S475" s="255">
        <f t="shared" si="94"/>
        <v>75.45</v>
      </c>
      <c r="T475" s="218"/>
      <c r="U475" s="265">
        <f t="shared" si="93"/>
        <v>19.996917736951428</v>
      </c>
      <c r="V475" s="255">
        <f t="shared" si="97"/>
        <v>95.446917736951434</v>
      </c>
      <c r="W475" s="255">
        <f t="shared" si="98"/>
        <v>6.3631278491300955</v>
      </c>
    </row>
    <row r="476" spans="1:23" ht="15" customHeight="1">
      <c r="A476" s="115" t="s">
        <v>2017</v>
      </c>
      <c r="B476" s="115" t="str">
        <f t="shared" si="95"/>
        <v>C55879</v>
      </c>
      <c r="C476" s="799" t="str">
        <f t="shared" si="96"/>
        <v>2024-06-10</v>
      </c>
      <c r="D476" s="793">
        <v>45453</v>
      </c>
      <c r="E476" s="113" t="s">
        <v>2018</v>
      </c>
      <c r="F476" s="113" t="s">
        <v>1485</v>
      </c>
      <c r="G476" s="367" t="s">
        <v>2019</v>
      </c>
      <c r="H476" s="799">
        <v>45442</v>
      </c>
      <c r="I476" s="114"/>
      <c r="J476" s="114"/>
      <c r="K476" s="90" t="s">
        <v>2020</v>
      </c>
      <c r="L476" s="167"/>
      <c r="M476" s="131"/>
      <c r="N476" s="439" t="s">
        <v>2119</v>
      </c>
      <c r="O476" s="619"/>
      <c r="P476" s="619">
        <v>60</v>
      </c>
      <c r="Q476" s="620" t="s">
        <v>1697</v>
      </c>
      <c r="R476" s="620">
        <v>0.8</v>
      </c>
      <c r="S476" s="255">
        <f t="shared" si="94"/>
        <v>48</v>
      </c>
      <c r="T476" s="218"/>
      <c r="U476" s="265">
        <f t="shared" si="93"/>
        <v>12.721697168637091</v>
      </c>
      <c r="V476" s="255">
        <f t="shared" si="97"/>
        <v>60.721697168637093</v>
      </c>
      <c r="W476" s="255">
        <f t="shared" si="98"/>
        <v>1.0120282861439516</v>
      </c>
    </row>
    <row r="477" spans="1:23" ht="15" customHeight="1">
      <c r="A477" s="115" t="s">
        <v>2017</v>
      </c>
      <c r="B477" s="115" t="str">
        <f t="shared" si="95"/>
        <v>C55879</v>
      </c>
      <c r="C477" s="799" t="str">
        <f t="shared" si="96"/>
        <v>2024-06-10</v>
      </c>
      <c r="D477" s="793">
        <v>45453</v>
      </c>
      <c r="E477" s="113" t="s">
        <v>2018</v>
      </c>
      <c r="F477" s="113" t="s">
        <v>1485</v>
      </c>
      <c r="G477" s="367" t="s">
        <v>2019</v>
      </c>
      <c r="H477" s="799">
        <v>45442</v>
      </c>
      <c r="I477" s="114"/>
      <c r="J477" s="114"/>
      <c r="K477" s="90" t="s">
        <v>2020</v>
      </c>
      <c r="L477" s="167"/>
      <c r="M477" s="131"/>
      <c r="N477" s="439" t="s">
        <v>2153</v>
      </c>
      <c r="O477" s="619"/>
      <c r="P477" s="619">
        <v>120</v>
      </c>
      <c r="Q477" s="620" t="s">
        <v>1697</v>
      </c>
      <c r="R477" s="620">
        <v>0.1</v>
      </c>
      <c r="S477" s="255">
        <f t="shared" si="94"/>
        <v>12</v>
      </c>
      <c r="T477" s="218"/>
      <c r="U477" s="265">
        <f t="shared" si="93"/>
        <v>3.1804242921592727</v>
      </c>
      <c r="V477" s="255">
        <f t="shared" si="97"/>
        <v>15.180424292159273</v>
      </c>
      <c r="W477" s="255">
        <f t="shared" si="98"/>
        <v>0.12650353576799395</v>
      </c>
    </row>
    <row r="478" spans="1:23" ht="15.75" customHeight="1">
      <c r="A478" s="115" t="s">
        <v>2017</v>
      </c>
      <c r="B478" s="115" t="str">
        <f t="shared" si="95"/>
        <v>C55879</v>
      </c>
      <c r="C478" s="799" t="str">
        <f t="shared" si="96"/>
        <v>2024-06-10</v>
      </c>
      <c r="D478" s="793">
        <v>45453</v>
      </c>
      <c r="E478" s="113" t="s">
        <v>2018</v>
      </c>
      <c r="F478" s="113" t="s">
        <v>1485</v>
      </c>
      <c r="G478" s="367" t="s">
        <v>2019</v>
      </c>
      <c r="H478" s="799">
        <v>45442</v>
      </c>
      <c r="I478" s="114"/>
      <c r="J478" s="114"/>
      <c r="K478" s="90" t="s">
        <v>2020</v>
      </c>
      <c r="L478" s="167"/>
      <c r="M478" s="131"/>
      <c r="N478" s="439" t="s">
        <v>2177</v>
      </c>
      <c r="O478" s="619"/>
      <c r="P478" s="619">
        <v>1</v>
      </c>
      <c r="Q478" s="620" t="s">
        <v>1697</v>
      </c>
      <c r="R478" s="620">
        <v>2.79</v>
      </c>
      <c r="S478" s="255">
        <f t="shared" si="94"/>
        <v>2.79</v>
      </c>
      <c r="T478" s="218"/>
      <c r="U478" s="265">
        <f t="shared" ref="U478:U541" si="99">S478*$T$352/SUM($S$352:$S$359)</f>
        <v>0.73944864792703091</v>
      </c>
      <c r="V478" s="255">
        <f t="shared" si="97"/>
        <v>3.5294486479270311</v>
      </c>
      <c r="W478" s="255">
        <f t="shared" si="98"/>
        <v>3.5294486479270311</v>
      </c>
    </row>
    <row r="479" spans="1:23" ht="15" customHeight="1">
      <c r="A479" s="115" t="s">
        <v>2017</v>
      </c>
      <c r="B479" s="115" t="str">
        <f t="shared" si="95"/>
        <v>C55879</v>
      </c>
      <c r="C479" s="799" t="str">
        <f t="shared" si="96"/>
        <v>2024-06-10</v>
      </c>
      <c r="D479" s="793">
        <v>45453</v>
      </c>
      <c r="E479" s="113" t="s">
        <v>2018</v>
      </c>
      <c r="F479" s="113" t="s">
        <v>1485</v>
      </c>
      <c r="G479" s="367" t="s">
        <v>2019</v>
      </c>
      <c r="H479" s="799">
        <v>45442</v>
      </c>
      <c r="I479" s="114"/>
      <c r="J479" s="114"/>
      <c r="K479" s="90" t="s">
        <v>2020</v>
      </c>
      <c r="L479" s="167"/>
      <c r="M479" s="113"/>
      <c r="N479" s="439" t="s">
        <v>2119</v>
      </c>
      <c r="O479" s="619"/>
      <c r="P479" s="619">
        <v>8</v>
      </c>
      <c r="Q479" s="620" t="s">
        <v>1697</v>
      </c>
      <c r="R479" s="620">
        <v>0.8</v>
      </c>
      <c r="S479" s="255">
        <f t="shared" si="94"/>
        <v>6.4</v>
      </c>
      <c r="T479" s="175"/>
      <c r="U479" s="265">
        <f t="shared" si="99"/>
        <v>1.696226289151612</v>
      </c>
      <c r="V479" s="255">
        <f t="shared" si="97"/>
        <v>8.0962262891516126</v>
      </c>
      <c r="W479" s="255">
        <f t="shared" si="98"/>
        <v>1.0120282861439516</v>
      </c>
    </row>
    <row r="480" spans="1:23" ht="15.75" customHeight="1">
      <c r="A480" s="115" t="s">
        <v>2017</v>
      </c>
      <c r="B480" s="115" t="str">
        <f t="shared" si="95"/>
        <v>C55879</v>
      </c>
      <c r="C480" s="799" t="str">
        <f t="shared" si="96"/>
        <v>2024-06-10</v>
      </c>
      <c r="D480" s="793">
        <v>45453</v>
      </c>
      <c r="E480" s="113" t="s">
        <v>2018</v>
      </c>
      <c r="F480" s="113" t="s">
        <v>1485</v>
      </c>
      <c r="G480" s="367" t="s">
        <v>2019</v>
      </c>
      <c r="H480" s="799">
        <v>45442</v>
      </c>
      <c r="I480" s="114"/>
      <c r="J480" s="114"/>
      <c r="K480" s="90" t="s">
        <v>2020</v>
      </c>
      <c r="L480" s="167"/>
      <c r="M480" s="113"/>
      <c r="N480" s="439" t="s">
        <v>2153</v>
      </c>
      <c r="O480" s="619"/>
      <c r="P480" s="619">
        <v>16</v>
      </c>
      <c r="Q480" s="620" t="s">
        <v>1697</v>
      </c>
      <c r="R480" s="620">
        <v>0.1</v>
      </c>
      <c r="S480" s="255">
        <f t="shared" si="94"/>
        <v>1.6</v>
      </c>
      <c r="T480" s="175"/>
      <c r="U480" s="265">
        <f t="shared" si="99"/>
        <v>0.424056572287903</v>
      </c>
      <c r="V480" s="255">
        <f t="shared" si="97"/>
        <v>2.0240565722879031</v>
      </c>
      <c r="W480" s="255">
        <f t="shared" si="98"/>
        <v>0.12650353576799395</v>
      </c>
    </row>
    <row r="481" spans="1:23" ht="15" customHeight="1">
      <c r="A481" s="115" t="s">
        <v>2017</v>
      </c>
      <c r="B481" s="115" t="str">
        <f t="shared" si="95"/>
        <v>C55879</v>
      </c>
      <c r="C481" s="799" t="str">
        <f t="shared" si="96"/>
        <v>2024-06-10</v>
      </c>
      <c r="D481" s="793">
        <v>45453</v>
      </c>
      <c r="E481" s="113" t="s">
        <v>2018</v>
      </c>
      <c r="F481" s="113" t="s">
        <v>1485</v>
      </c>
      <c r="G481" s="367" t="s">
        <v>2019</v>
      </c>
      <c r="H481" s="799">
        <v>45442</v>
      </c>
      <c r="I481" s="114"/>
      <c r="J481" s="114"/>
      <c r="K481" s="90" t="s">
        <v>2020</v>
      </c>
      <c r="L481" s="167"/>
      <c r="M481" s="113"/>
      <c r="N481" s="439" t="s">
        <v>2179</v>
      </c>
      <c r="O481" s="619"/>
      <c r="P481" s="619">
        <v>4</v>
      </c>
      <c r="Q481" s="620" t="s">
        <v>1697</v>
      </c>
      <c r="R481" s="620">
        <v>2.63</v>
      </c>
      <c r="S481" s="255">
        <f t="shared" si="94"/>
        <v>10.52</v>
      </c>
      <c r="T481" s="175"/>
      <c r="U481" s="265">
        <f t="shared" si="99"/>
        <v>2.7881719627929624</v>
      </c>
      <c r="V481" s="255">
        <f t="shared" si="97"/>
        <v>13.308171962792962</v>
      </c>
      <c r="W481" s="255">
        <f t="shared" si="98"/>
        <v>3.3270429906982404</v>
      </c>
    </row>
    <row r="482" spans="1:23" ht="15.75" customHeight="1">
      <c r="A482" s="115" t="s">
        <v>2017</v>
      </c>
      <c r="B482" s="115" t="str">
        <f t="shared" si="95"/>
        <v>C55879</v>
      </c>
      <c r="C482" s="799" t="str">
        <f t="shared" si="96"/>
        <v>2024-06-10</v>
      </c>
      <c r="D482" s="793">
        <v>45453</v>
      </c>
      <c r="E482" s="113" t="s">
        <v>2018</v>
      </c>
      <c r="F482" s="113" t="s">
        <v>1485</v>
      </c>
      <c r="G482" s="367" t="s">
        <v>2019</v>
      </c>
      <c r="H482" s="799">
        <v>45442</v>
      </c>
      <c r="I482" s="114"/>
      <c r="J482" s="114"/>
      <c r="K482" s="90" t="s">
        <v>2020</v>
      </c>
      <c r="L482" s="167"/>
      <c r="M482" s="113"/>
      <c r="N482" s="439" t="s">
        <v>2180</v>
      </c>
      <c r="O482" s="619"/>
      <c r="P482" s="619">
        <v>32</v>
      </c>
      <c r="Q482" s="620" t="s">
        <v>1697</v>
      </c>
      <c r="R482" s="620">
        <v>1.1399999999999999</v>
      </c>
      <c r="S482" s="255">
        <f t="shared" si="94"/>
        <v>36.479999999999997</v>
      </c>
      <c r="T482" s="175"/>
      <c r="U482" s="265">
        <f t="shared" si="99"/>
        <v>9.668489848164187</v>
      </c>
      <c r="V482" s="255">
        <f t="shared" si="97"/>
        <v>46.148489848164182</v>
      </c>
      <c r="W482" s="255">
        <f t="shared" si="98"/>
        <v>1.4421403077551307</v>
      </c>
    </row>
    <row r="483" spans="1:23" ht="15" customHeight="1">
      <c r="A483" s="115" t="s">
        <v>2017</v>
      </c>
      <c r="B483" s="115" t="str">
        <f t="shared" si="95"/>
        <v>C55879</v>
      </c>
      <c r="C483" s="799" t="str">
        <f t="shared" si="96"/>
        <v>2024-06-10</v>
      </c>
      <c r="D483" s="793">
        <v>45453</v>
      </c>
      <c r="E483" s="113" t="s">
        <v>2018</v>
      </c>
      <c r="F483" s="113" t="s">
        <v>1485</v>
      </c>
      <c r="G483" s="367" t="s">
        <v>2019</v>
      </c>
      <c r="H483" s="799">
        <v>45442</v>
      </c>
      <c r="I483" s="114"/>
      <c r="J483" s="114"/>
      <c r="K483" s="90" t="s">
        <v>2020</v>
      </c>
      <c r="L483" s="167"/>
      <c r="M483" s="113"/>
      <c r="N483" s="439" t="s">
        <v>2153</v>
      </c>
      <c r="O483" s="619"/>
      <c r="P483" s="619">
        <v>64</v>
      </c>
      <c r="Q483" s="620" t="s">
        <v>1697</v>
      </c>
      <c r="R483" s="620">
        <v>0.1</v>
      </c>
      <c r="S483" s="255">
        <f t="shared" si="94"/>
        <v>6.4</v>
      </c>
      <c r="T483" s="175"/>
      <c r="U483" s="265">
        <f t="shared" si="99"/>
        <v>1.696226289151612</v>
      </c>
      <c r="V483" s="255">
        <f t="shared" si="97"/>
        <v>8.0962262891516126</v>
      </c>
      <c r="W483" s="255">
        <f t="shared" si="98"/>
        <v>0.12650353576799395</v>
      </c>
    </row>
    <row r="484" spans="1:23" ht="15.75" customHeight="1">
      <c r="A484" s="115" t="s">
        <v>2017</v>
      </c>
      <c r="B484" s="115" t="str">
        <f t="shared" si="95"/>
        <v>C55879</v>
      </c>
      <c r="C484" s="799" t="str">
        <f t="shared" si="96"/>
        <v>2024-06-10</v>
      </c>
      <c r="D484" s="793">
        <v>45453</v>
      </c>
      <c r="E484" s="113" t="s">
        <v>2018</v>
      </c>
      <c r="F484" s="113" t="s">
        <v>1485</v>
      </c>
      <c r="G484" s="367" t="s">
        <v>2019</v>
      </c>
      <c r="H484" s="799">
        <v>45442</v>
      </c>
      <c r="I484" s="114"/>
      <c r="J484" s="114"/>
      <c r="K484" s="90" t="s">
        <v>2020</v>
      </c>
      <c r="L484" s="167"/>
      <c r="M484" s="113"/>
      <c r="N484" s="439" t="s">
        <v>2175</v>
      </c>
      <c r="O484" s="619"/>
      <c r="P484" s="619">
        <v>2</v>
      </c>
      <c r="Q484" s="620" t="s">
        <v>1697</v>
      </c>
      <c r="R484" s="620">
        <v>3.92</v>
      </c>
      <c r="S484" s="255">
        <f t="shared" si="94"/>
        <v>7.84</v>
      </c>
      <c r="T484" s="175"/>
      <c r="U484" s="265">
        <f t="shared" si="99"/>
        <v>2.0778772042107247</v>
      </c>
      <c r="V484" s="255">
        <f t="shared" si="97"/>
        <v>9.9178772042107255</v>
      </c>
      <c r="W484" s="255">
        <f t="shared" si="98"/>
        <v>4.9589386021053627</v>
      </c>
    </row>
    <row r="485" spans="1:23" ht="15" customHeight="1">
      <c r="A485" s="115" t="s">
        <v>2017</v>
      </c>
      <c r="B485" s="115" t="str">
        <f t="shared" si="95"/>
        <v>C55879</v>
      </c>
      <c r="C485" s="799" t="str">
        <f t="shared" si="96"/>
        <v>2024-06-10</v>
      </c>
      <c r="D485" s="793">
        <v>45453</v>
      </c>
      <c r="E485" s="113" t="s">
        <v>2018</v>
      </c>
      <c r="F485" s="113" t="s">
        <v>1485</v>
      </c>
      <c r="G485" s="367" t="s">
        <v>2019</v>
      </c>
      <c r="H485" s="799">
        <v>45442</v>
      </c>
      <c r="I485" s="114"/>
      <c r="J485" s="114"/>
      <c r="K485" s="90" t="s">
        <v>2020</v>
      </c>
      <c r="L485" s="167"/>
      <c r="M485" s="131"/>
      <c r="N485" s="439" t="s">
        <v>2161</v>
      </c>
      <c r="O485" s="619"/>
      <c r="P485" s="619">
        <v>1</v>
      </c>
      <c r="Q485" s="620" t="s">
        <v>1697</v>
      </c>
      <c r="R485" s="620">
        <v>3.92</v>
      </c>
      <c r="S485" s="255">
        <f t="shared" si="94"/>
        <v>3.92</v>
      </c>
      <c r="T485" s="175"/>
      <c r="U485" s="265">
        <f t="shared" si="99"/>
        <v>1.0389386021053624</v>
      </c>
      <c r="V485" s="255">
        <f t="shared" si="97"/>
        <v>4.9589386021053627</v>
      </c>
      <c r="W485" s="255">
        <f t="shared" si="98"/>
        <v>4.9589386021053627</v>
      </c>
    </row>
    <row r="486" spans="1:23" ht="15.75" customHeight="1">
      <c r="A486" s="115" t="s">
        <v>2017</v>
      </c>
      <c r="B486" s="115" t="str">
        <f t="shared" si="95"/>
        <v>C55879</v>
      </c>
      <c r="C486" s="799" t="str">
        <f t="shared" si="96"/>
        <v>2024-06-10</v>
      </c>
      <c r="D486" s="793">
        <v>45453</v>
      </c>
      <c r="E486" s="113" t="s">
        <v>2018</v>
      </c>
      <c r="F486" s="113" t="s">
        <v>1485</v>
      </c>
      <c r="G486" s="367" t="s">
        <v>2019</v>
      </c>
      <c r="H486" s="799">
        <v>45442</v>
      </c>
      <c r="I486" s="114"/>
      <c r="J486" s="114"/>
      <c r="K486" s="90" t="s">
        <v>2020</v>
      </c>
      <c r="L486" s="167"/>
      <c r="M486" s="131"/>
      <c r="N486" s="439" t="s">
        <v>2153</v>
      </c>
      <c r="O486" s="619"/>
      <c r="P486" s="619">
        <v>48</v>
      </c>
      <c r="Q486" s="620" t="s">
        <v>1697</v>
      </c>
      <c r="R486" s="620">
        <v>0.1</v>
      </c>
      <c r="S486" s="255">
        <f t="shared" si="94"/>
        <v>4.8000000000000007</v>
      </c>
      <c r="T486" s="175"/>
      <c r="U486" s="265">
        <f t="shared" si="99"/>
        <v>1.2721697168637092</v>
      </c>
      <c r="V486" s="255">
        <f t="shared" si="97"/>
        <v>6.0721697168637103</v>
      </c>
      <c r="W486" s="255">
        <f t="shared" si="98"/>
        <v>0.12650353576799397</v>
      </c>
    </row>
    <row r="487" spans="1:23" ht="15.75" customHeight="1">
      <c r="A487" s="115" t="s">
        <v>2017</v>
      </c>
      <c r="B487" s="115" t="str">
        <f t="shared" si="95"/>
        <v>C55879</v>
      </c>
      <c r="C487" s="799" t="str">
        <f t="shared" si="96"/>
        <v>2024-06-10</v>
      </c>
      <c r="D487" s="793">
        <v>45453</v>
      </c>
      <c r="E487" s="113" t="s">
        <v>2018</v>
      </c>
      <c r="F487" s="113" t="s">
        <v>1485</v>
      </c>
      <c r="G487" s="367" t="s">
        <v>2019</v>
      </c>
      <c r="H487" s="799">
        <v>45442</v>
      </c>
      <c r="I487" s="114"/>
      <c r="J487" s="114"/>
      <c r="K487" s="90" t="s">
        <v>2020</v>
      </c>
      <c r="L487" s="167"/>
      <c r="M487" s="131"/>
      <c r="N487" s="439" t="s">
        <v>2181</v>
      </c>
      <c r="O487" s="619"/>
      <c r="P487" s="619">
        <v>24</v>
      </c>
      <c r="Q487" s="620" t="s">
        <v>1697</v>
      </c>
      <c r="R487" s="620">
        <v>1.1399999999999999</v>
      </c>
      <c r="S487" s="255">
        <f t="shared" si="94"/>
        <v>27.36</v>
      </c>
      <c r="T487" s="371"/>
      <c r="U487" s="265">
        <f t="shared" si="99"/>
        <v>7.2513673861231416</v>
      </c>
      <c r="V487" s="255">
        <f t="shared" si="97"/>
        <v>34.611367386123142</v>
      </c>
      <c r="W487" s="255">
        <f t="shared" si="98"/>
        <v>1.4421403077551309</v>
      </c>
    </row>
    <row r="488" spans="1:23" ht="15.75" customHeight="1">
      <c r="A488" s="115" t="s">
        <v>2017</v>
      </c>
      <c r="B488" s="115" t="str">
        <f t="shared" si="95"/>
        <v>C55879</v>
      </c>
      <c r="C488" s="799" t="str">
        <f t="shared" si="96"/>
        <v>2024-06-10</v>
      </c>
      <c r="D488" s="793">
        <v>45453</v>
      </c>
      <c r="E488" s="113" t="s">
        <v>2018</v>
      </c>
      <c r="F488" s="113" t="s">
        <v>1485</v>
      </c>
      <c r="G488" s="367" t="s">
        <v>2019</v>
      </c>
      <c r="H488" s="799">
        <v>45442</v>
      </c>
      <c r="I488" s="114"/>
      <c r="J488" s="114"/>
      <c r="K488" s="90" t="s">
        <v>2020</v>
      </c>
      <c r="L488" s="167"/>
      <c r="M488" s="113"/>
      <c r="N488" s="439" t="s">
        <v>2160</v>
      </c>
      <c r="O488" s="619"/>
      <c r="P488" s="619">
        <v>3</v>
      </c>
      <c r="Q488" s="620" t="s">
        <v>1697</v>
      </c>
      <c r="R488" s="620">
        <v>2.63</v>
      </c>
      <c r="S488" s="255">
        <f t="shared" si="94"/>
        <v>7.89</v>
      </c>
      <c r="T488" s="218"/>
      <c r="U488" s="265">
        <f t="shared" si="99"/>
        <v>2.0911289720947219</v>
      </c>
      <c r="V488" s="255">
        <f t="shared" si="97"/>
        <v>9.9811289720947212</v>
      </c>
      <c r="W488" s="255">
        <f t="shared" si="98"/>
        <v>3.3270429906982404</v>
      </c>
    </row>
    <row r="489" spans="1:23" ht="15.75" customHeight="1">
      <c r="A489" s="115" t="s">
        <v>2017</v>
      </c>
      <c r="B489" s="115" t="str">
        <f t="shared" si="95"/>
        <v>C55879</v>
      </c>
      <c r="C489" s="799" t="str">
        <f t="shared" si="96"/>
        <v>2024-06-10</v>
      </c>
      <c r="D489" s="793">
        <v>45453</v>
      </c>
      <c r="E489" s="113" t="s">
        <v>2018</v>
      </c>
      <c r="F489" s="113" t="s">
        <v>1485</v>
      </c>
      <c r="G489" s="367" t="s">
        <v>2019</v>
      </c>
      <c r="H489" s="799">
        <v>45442</v>
      </c>
      <c r="I489" s="114"/>
      <c r="J489" s="114"/>
      <c r="K489" s="90" t="s">
        <v>2020</v>
      </c>
      <c r="L489" s="167"/>
      <c r="M489" s="113"/>
      <c r="N489" s="439" t="s">
        <v>2153</v>
      </c>
      <c r="O489" s="619"/>
      <c r="P489" s="619">
        <v>8</v>
      </c>
      <c r="Q489" s="620" t="s">
        <v>1697</v>
      </c>
      <c r="R489" s="620">
        <v>0.1</v>
      </c>
      <c r="S489" s="255">
        <f t="shared" si="94"/>
        <v>0.8</v>
      </c>
      <c r="T489" s="218"/>
      <c r="U489" s="265">
        <f t="shared" si="99"/>
        <v>0.2120282861439515</v>
      </c>
      <c r="V489" s="255">
        <f t="shared" si="97"/>
        <v>1.0120282861439516</v>
      </c>
      <c r="W489" s="255">
        <f t="shared" si="98"/>
        <v>0.12650353576799395</v>
      </c>
    </row>
    <row r="490" spans="1:23" ht="15.75" customHeight="1">
      <c r="A490" s="115" t="s">
        <v>2017</v>
      </c>
      <c r="B490" s="115" t="str">
        <f t="shared" si="95"/>
        <v>C55879</v>
      </c>
      <c r="C490" s="799" t="str">
        <f t="shared" si="96"/>
        <v>2024-06-10</v>
      </c>
      <c r="D490" s="793">
        <v>45453</v>
      </c>
      <c r="E490" s="113" t="s">
        <v>2018</v>
      </c>
      <c r="F490" s="113" t="s">
        <v>1485</v>
      </c>
      <c r="G490" s="367" t="s">
        <v>2019</v>
      </c>
      <c r="H490" s="799">
        <v>45442</v>
      </c>
      <c r="I490" s="114"/>
      <c r="J490" s="114"/>
      <c r="K490" s="90" t="s">
        <v>2020</v>
      </c>
      <c r="L490" s="167"/>
      <c r="M490" s="113"/>
      <c r="N490" s="439" t="s">
        <v>2132</v>
      </c>
      <c r="O490" s="619"/>
      <c r="P490" s="619">
        <v>4</v>
      </c>
      <c r="Q490" s="620" t="s">
        <v>1697</v>
      </c>
      <c r="R490" s="620">
        <v>0.8</v>
      </c>
      <c r="S490" s="255">
        <f t="shared" si="94"/>
        <v>3.2</v>
      </c>
      <c r="T490" s="218"/>
      <c r="U490" s="265">
        <f t="shared" si="99"/>
        <v>0.848113144575806</v>
      </c>
      <c r="V490" s="255">
        <f t="shared" si="97"/>
        <v>4.0481131445758063</v>
      </c>
      <c r="W490" s="255">
        <f t="shared" si="98"/>
        <v>1.0120282861439516</v>
      </c>
    </row>
    <row r="491" spans="1:23" ht="15" customHeight="1">
      <c r="A491" s="115" t="s">
        <v>2017</v>
      </c>
      <c r="B491" s="115" t="str">
        <f t="shared" si="95"/>
        <v>C55879</v>
      </c>
      <c r="C491" s="799" t="str">
        <f t="shared" si="96"/>
        <v>2024-06-10</v>
      </c>
      <c r="D491" s="793">
        <v>45453</v>
      </c>
      <c r="E491" s="113" t="s">
        <v>2018</v>
      </c>
      <c r="F491" s="113" t="s">
        <v>1485</v>
      </c>
      <c r="G491" s="367" t="s">
        <v>2019</v>
      </c>
      <c r="H491" s="799">
        <v>45442</v>
      </c>
      <c r="I491" s="114"/>
      <c r="J491" s="114"/>
      <c r="K491" s="90" t="s">
        <v>2020</v>
      </c>
      <c r="L491" s="167"/>
      <c r="M491" s="113"/>
      <c r="N491" s="439" t="s">
        <v>2159</v>
      </c>
      <c r="O491" s="619"/>
      <c r="P491" s="619">
        <v>1</v>
      </c>
      <c r="Q491" s="620" t="s">
        <v>1697</v>
      </c>
      <c r="R491" s="620">
        <v>5.03</v>
      </c>
      <c r="S491" s="255">
        <f t="shared" si="94"/>
        <v>5.03</v>
      </c>
      <c r="T491" s="218"/>
      <c r="U491" s="265">
        <f t="shared" si="99"/>
        <v>1.3331278491300951</v>
      </c>
      <c r="V491" s="255">
        <f t="shared" si="97"/>
        <v>6.3631278491300955</v>
      </c>
      <c r="W491" s="255">
        <f t="shared" si="98"/>
        <v>6.3631278491300955</v>
      </c>
    </row>
    <row r="492" spans="1:23" ht="15" customHeight="1">
      <c r="A492" s="115" t="s">
        <v>2017</v>
      </c>
      <c r="B492" s="115" t="str">
        <f t="shared" si="95"/>
        <v>C55879</v>
      </c>
      <c r="C492" s="799" t="str">
        <f t="shared" si="96"/>
        <v>2024-06-10</v>
      </c>
      <c r="D492" s="793">
        <v>45453</v>
      </c>
      <c r="E492" s="113" t="s">
        <v>2018</v>
      </c>
      <c r="F492" s="113" t="s">
        <v>1485</v>
      </c>
      <c r="G492" s="367" t="s">
        <v>2019</v>
      </c>
      <c r="H492" s="799">
        <v>45442</v>
      </c>
      <c r="I492" s="114"/>
      <c r="J492" s="114"/>
      <c r="K492" s="90" t="s">
        <v>2020</v>
      </c>
      <c r="L492" s="167"/>
      <c r="M492" s="113"/>
      <c r="N492" s="439" t="s">
        <v>2182</v>
      </c>
      <c r="O492" s="619"/>
      <c r="P492" s="619">
        <v>16</v>
      </c>
      <c r="Q492" s="620" t="s">
        <v>1697</v>
      </c>
      <c r="R492" s="620">
        <v>5.7</v>
      </c>
      <c r="S492" s="255">
        <f t="shared" si="94"/>
        <v>91.2</v>
      </c>
      <c r="T492" s="218"/>
      <c r="U492" s="265">
        <f t="shared" si="99"/>
        <v>24.17122462041047</v>
      </c>
      <c r="V492" s="255">
        <f t="shared" si="97"/>
        <v>115.37122462041047</v>
      </c>
      <c r="W492" s="255">
        <f t="shared" si="98"/>
        <v>7.2107015387756546</v>
      </c>
    </row>
    <row r="493" spans="1:23" ht="15" customHeight="1">
      <c r="A493" s="115" t="s">
        <v>2017</v>
      </c>
      <c r="B493" s="115" t="str">
        <f t="shared" si="95"/>
        <v>C55879</v>
      </c>
      <c r="C493" s="799" t="str">
        <f t="shared" si="96"/>
        <v>2024-06-10</v>
      </c>
      <c r="D493" s="793">
        <v>45453</v>
      </c>
      <c r="E493" s="113" t="s">
        <v>2018</v>
      </c>
      <c r="F493" s="113" t="s">
        <v>1485</v>
      </c>
      <c r="G493" s="367" t="s">
        <v>2019</v>
      </c>
      <c r="H493" s="799">
        <v>45442</v>
      </c>
      <c r="I493" s="114"/>
      <c r="J493" s="114"/>
      <c r="K493" s="90" t="s">
        <v>2020</v>
      </c>
      <c r="L493" s="167"/>
      <c r="M493" s="113"/>
      <c r="N493" s="439" t="s">
        <v>2183</v>
      </c>
      <c r="O493" s="619"/>
      <c r="P493" s="619">
        <v>256</v>
      </c>
      <c r="Q493" s="620" t="s">
        <v>1697</v>
      </c>
      <c r="R493" s="620">
        <v>0.19</v>
      </c>
      <c r="S493" s="255">
        <f t="shared" si="94"/>
        <v>48.64</v>
      </c>
      <c r="T493" s="218"/>
      <c r="U493" s="265">
        <f t="shared" si="99"/>
        <v>12.891319797552251</v>
      </c>
      <c r="V493" s="255">
        <f t="shared" si="97"/>
        <v>61.53131979755225</v>
      </c>
      <c r="W493" s="255">
        <f t="shared" si="98"/>
        <v>0.24035671795918848</v>
      </c>
    </row>
    <row r="494" spans="1:23" ht="15" customHeight="1">
      <c r="A494" s="115" t="s">
        <v>2017</v>
      </c>
      <c r="B494" s="115" t="str">
        <f t="shared" si="95"/>
        <v>C55879</v>
      </c>
      <c r="C494" s="799" t="str">
        <f t="shared" si="96"/>
        <v>2024-06-10</v>
      </c>
      <c r="D494" s="793">
        <v>45453</v>
      </c>
      <c r="E494" s="113" t="s">
        <v>2018</v>
      </c>
      <c r="F494" s="113" t="s">
        <v>1485</v>
      </c>
      <c r="G494" s="367" t="s">
        <v>2019</v>
      </c>
      <c r="H494" s="799">
        <v>45442</v>
      </c>
      <c r="I494" s="114"/>
      <c r="J494" s="114"/>
      <c r="K494" s="90" t="s">
        <v>2020</v>
      </c>
      <c r="L494" s="167"/>
      <c r="M494" s="113"/>
      <c r="N494" s="439" t="s">
        <v>2161</v>
      </c>
      <c r="O494" s="619"/>
      <c r="P494" s="619">
        <v>16</v>
      </c>
      <c r="Q494" s="620" t="s">
        <v>1697</v>
      </c>
      <c r="R494" s="620">
        <v>3.92</v>
      </c>
      <c r="S494" s="255">
        <f t="shared" si="94"/>
        <v>62.72</v>
      </c>
      <c r="T494" s="218"/>
      <c r="U494" s="265">
        <f t="shared" si="99"/>
        <v>16.623017633685798</v>
      </c>
      <c r="V494" s="255">
        <f t="shared" si="97"/>
        <v>79.343017633685804</v>
      </c>
      <c r="W494" s="255">
        <f t="shared" si="98"/>
        <v>4.9589386021053627</v>
      </c>
    </row>
    <row r="495" spans="1:23" ht="15" customHeight="1">
      <c r="A495" s="115" t="s">
        <v>2017</v>
      </c>
      <c r="B495" s="115" t="str">
        <f t="shared" si="95"/>
        <v>C55879</v>
      </c>
      <c r="C495" s="799" t="str">
        <f t="shared" si="96"/>
        <v>2024-06-10</v>
      </c>
      <c r="D495" s="793">
        <v>45453</v>
      </c>
      <c r="E495" s="113" t="s">
        <v>2018</v>
      </c>
      <c r="F495" s="113" t="s">
        <v>1485</v>
      </c>
      <c r="G495" s="367" t="s">
        <v>2019</v>
      </c>
      <c r="H495" s="799">
        <v>45442</v>
      </c>
      <c r="I495" s="114"/>
      <c r="J495" s="114"/>
      <c r="K495" s="90" t="s">
        <v>2020</v>
      </c>
      <c r="L495" s="167"/>
      <c r="M495" s="113"/>
      <c r="N495" s="439" t="s">
        <v>2153</v>
      </c>
      <c r="O495" s="619"/>
      <c r="P495" s="619">
        <v>112</v>
      </c>
      <c r="Q495" s="620" t="s">
        <v>1697</v>
      </c>
      <c r="R495" s="620">
        <v>0.1</v>
      </c>
      <c r="S495" s="255">
        <f t="shared" si="94"/>
        <v>11.200000000000001</v>
      </c>
      <c r="T495" s="218"/>
      <c r="U495" s="265">
        <f t="shared" si="99"/>
        <v>2.9683960060153214</v>
      </c>
      <c r="V495" s="255">
        <f t="shared" si="97"/>
        <v>14.168396006015323</v>
      </c>
      <c r="W495" s="255">
        <f t="shared" si="98"/>
        <v>0.12650353576799395</v>
      </c>
    </row>
    <row r="496" spans="1:23" ht="15" customHeight="1">
      <c r="A496" s="115" t="s">
        <v>2017</v>
      </c>
      <c r="B496" s="115" t="str">
        <f t="shared" si="95"/>
        <v>C55879</v>
      </c>
      <c r="C496" s="799" t="str">
        <f t="shared" si="96"/>
        <v>2024-06-10</v>
      </c>
      <c r="D496" s="793">
        <v>45453</v>
      </c>
      <c r="E496" s="113" t="s">
        <v>2018</v>
      </c>
      <c r="F496" s="113" t="s">
        <v>1485</v>
      </c>
      <c r="G496" s="367" t="s">
        <v>2019</v>
      </c>
      <c r="H496" s="799">
        <v>45442</v>
      </c>
      <c r="I496" s="114"/>
      <c r="J496" s="114"/>
      <c r="K496" s="90" t="s">
        <v>2020</v>
      </c>
      <c r="L496" s="167"/>
      <c r="M496" s="113"/>
      <c r="N496" s="439" t="s">
        <v>2184</v>
      </c>
      <c r="O496" s="619"/>
      <c r="P496" s="619">
        <v>56</v>
      </c>
      <c r="Q496" s="620" t="s">
        <v>1697</v>
      </c>
      <c r="R496" s="620">
        <v>1.1399999999999999</v>
      </c>
      <c r="S496" s="255">
        <f t="shared" si="94"/>
        <v>63.839999999999996</v>
      </c>
      <c r="T496" s="218"/>
      <c r="U496" s="265">
        <f t="shared" si="99"/>
        <v>16.919857234287331</v>
      </c>
      <c r="V496" s="255">
        <f t="shared" si="97"/>
        <v>80.759857234287324</v>
      </c>
      <c r="W496" s="255">
        <f t="shared" si="98"/>
        <v>1.4421403077551307</v>
      </c>
    </row>
    <row r="497" spans="1:23" ht="15" customHeight="1">
      <c r="A497" s="115" t="s">
        <v>2017</v>
      </c>
      <c r="B497" s="115" t="str">
        <f t="shared" si="95"/>
        <v>C55879</v>
      </c>
      <c r="C497" s="799" t="str">
        <f t="shared" si="96"/>
        <v>2024-06-10</v>
      </c>
      <c r="D497" s="793">
        <v>45453</v>
      </c>
      <c r="E497" s="113" t="s">
        <v>2018</v>
      </c>
      <c r="F497" s="113" t="s">
        <v>1485</v>
      </c>
      <c r="G497" s="367" t="s">
        <v>2019</v>
      </c>
      <c r="H497" s="799">
        <v>45442</v>
      </c>
      <c r="I497" s="114"/>
      <c r="J497" s="114"/>
      <c r="K497" s="90" t="s">
        <v>2020</v>
      </c>
      <c r="L497" s="167"/>
      <c r="M497" s="113"/>
      <c r="N497" s="439" t="s">
        <v>2160</v>
      </c>
      <c r="O497" s="619"/>
      <c r="P497" s="619">
        <v>7</v>
      </c>
      <c r="Q497" s="620" t="s">
        <v>1697</v>
      </c>
      <c r="R497" s="620">
        <v>2.63</v>
      </c>
      <c r="S497" s="255">
        <f t="shared" si="94"/>
        <v>18.41</v>
      </c>
      <c r="T497" s="218"/>
      <c r="U497" s="265">
        <f t="shared" si="99"/>
        <v>4.8793009348876843</v>
      </c>
      <c r="V497" s="255">
        <f t="shared" si="97"/>
        <v>23.289300934887684</v>
      </c>
      <c r="W497" s="255">
        <f t="shared" si="98"/>
        <v>3.3270429906982408</v>
      </c>
    </row>
    <row r="498" spans="1:23" ht="15" customHeight="1">
      <c r="A498" s="115" t="s">
        <v>2017</v>
      </c>
      <c r="B498" s="115" t="str">
        <f t="shared" si="95"/>
        <v>C55879</v>
      </c>
      <c r="C498" s="799" t="str">
        <f t="shared" si="96"/>
        <v>2024-06-10</v>
      </c>
      <c r="D498" s="793">
        <v>45453</v>
      </c>
      <c r="E498" s="113" t="s">
        <v>2018</v>
      </c>
      <c r="F498" s="113" t="s">
        <v>1485</v>
      </c>
      <c r="G498" s="367" t="s">
        <v>2019</v>
      </c>
      <c r="H498" s="799">
        <v>45442</v>
      </c>
      <c r="I498" s="114"/>
      <c r="J498" s="114"/>
      <c r="K498" s="90" t="s">
        <v>2020</v>
      </c>
      <c r="L498" s="167"/>
      <c r="M498" s="113"/>
      <c r="N498" s="439" t="s">
        <v>2152</v>
      </c>
      <c r="O498" s="619"/>
      <c r="P498" s="619">
        <v>32</v>
      </c>
      <c r="Q498" s="620" t="s">
        <v>1697</v>
      </c>
      <c r="R498" s="620">
        <v>0.23</v>
      </c>
      <c r="S498" s="255">
        <f t="shared" si="94"/>
        <v>7.36</v>
      </c>
      <c r="T498" s="218"/>
      <c r="U498" s="265">
        <f t="shared" si="99"/>
        <v>1.9506602325243538</v>
      </c>
      <c r="V498" s="255">
        <f t="shared" si="97"/>
        <v>9.3106602325243539</v>
      </c>
      <c r="W498" s="255">
        <f t="shared" si="98"/>
        <v>0.29095813226638606</v>
      </c>
    </row>
    <row r="499" spans="1:23" ht="15" customHeight="1">
      <c r="A499" s="115" t="s">
        <v>2017</v>
      </c>
      <c r="B499" s="115" t="str">
        <f t="shared" si="95"/>
        <v>C55879</v>
      </c>
      <c r="C499" s="799" t="str">
        <f t="shared" si="96"/>
        <v>2024-06-10</v>
      </c>
      <c r="D499" s="793">
        <v>45453</v>
      </c>
      <c r="E499" s="113" t="s">
        <v>2018</v>
      </c>
      <c r="F499" s="113" t="s">
        <v>1485</v>
      </c>
      <c r="G499" s="367" t="s">
        <v>2019</v>
      </c>
      <c r="H499" s="799">
        <v>45442</v>
      </c>
      <c r="I499" s="114"/>
      <c r="J499" s="114"/>
      <c r="K499" s="90" t="s">
        <v>2020</v>
      </c>
      <c r="L499" s="167"/>
      <c r="M499" s="113"/>
      <c r="N499" s="439" t="s">
        <v>2133</v>
      </c>
      <c r="O499" s="619"/>
      <c r="P499" s="619">
        <v>16</v>
      </c>
      <c r="Q499" s="620" t="s">
        <v>1697</v>
      </c>
      <c r="R499" s="620">
        <v>4.54</v>
      </c>
      <c r="S499" s="255">
        <f t="shared" si="94"/>
        <v>72.64</v>
      </c>
      <c r="T499" s="218"/>
      <c r="U499" s="265">
        <f t="shared" si="99"/>
        <v>19.252168381870796</v>
      </c>
      <c r="V499" s="255">
        <f t="shared" si="97"/>
        <v>91.892168381870789</v>
      </c>
      <c r="W499" s="255">
        <f t="shared" si="98"/>
        <v>5.7432605238669243</v>
      </c>
    </row>
    <row r="500" spans="1:23" ht="15" customHeight="1">
      <c r="A500" s="115" t="s">
        <v>2017</v>
      </c>
      <c r="B500" s="115" t="str">
        <f t="shared" si="95"/>
        <v>C55879</v>
      </c>
      <c r="C500" s="799" t="str">
        <f t="shared" si="96"/>
        <v>2024-06-10</v>
      </c>
      <c r="D500" s="793">
        <v>45453</v>
      </c>
      <c r="E500" s="113" t="s">
        <v>2018</v>
      </c>
      <c r="F500" s="113" t="s">
        <v>1485</v>
      </c>
      <c r="G500" s="367" t="s">
        <v>2019</v>
      </c>
      <c r="H500" s="799">
        <v>45442</v>
      </c>
      <c r="I500" s="114"/>
      <c r="J500" s="114"/>
      <c r="K500" s="90" t="s">
        <v>2020</v>
      </c>
      <c r="L500" s="167"/>
      <c r="M500" s="113"/>
      <c r="N500" s="439" t="s">
        <v>2175</v>
      </c>
      <c r="O500" s="619"/>
      <c r="P500" s="619">
        <v>2</v>
      </c>
      <c r="Q500" s="620" t="s">
        <v>1697</v>
      </c>
      <c r="R500" s="620">
        <v>3.92</v>
      </c>
      <c r="S500" s="255">
        <f t="shared" si="94"/>
        <v>7.84</v>
      </c>
      <c r="T500" s="218"/>
      <c r="U500" s="265">
        <f t="shared" si="99"/>
        <v>2.0778772042107247</v>
      </c>
      <c r="V500" s="255">
        <f t="shared" si="97"/>
        <v>9.9178772042107255</v>
      </c>
      <c r="W500" s="255">
        <f t="shared" si="98"/>
        <v>4.9589386021053627</v>
      </c>
    </row>
    <row r="501" spans="1:23" ht="15" customHeight="1">
      <c r="A501" s="115" t="s">
        <v>2017</v>
      </c>
      <c r="B501" s="115" t="str">
        <f t="shared" si="95"/>
        <v>C55879</v>
      </c>
      <c r="C501" s="799" t="str">
        <f t="shared" si="96"/>
        <v>2024-06-10</v>
      </c>
      <c r="D501" s="793">
        <v>45453</v>
      </c>
      <c r="E501" s="113" t="s">
        <v>2018</v>
      </c>
      <c r="F501" s="113" t="s">
        <v>1485</v>
      </c>
      <c r="G501" s="367" t="s">
        <v>2019</v>
      </c>
      <c r="H501" s="799">
        <v>45442</v>
      </c>
      <c r="I501" s="114"/>
      <c r="J501" s="114"/>
      <c r="K501" s="90" t="s">
        <v>2020</v>
      </c>
      <c r="L501" s="167"/>
      <c r="M501" s="113"/>
      <c r="N501" s="439" t="s">
        <v>2154</v>
      </c>
      <c r="O501" s="619"/>
      <c r="P501" s="619">
        <v>48</v>
      </c>
      <c r="Q501" s="620" t="s">
        <v>1697</v>
      </c>
      <c r="R501" s="620">
        <v>0.19</v>
      </c>
      <c r="S501" s="255">
        <f t="shared" si="94"/>
        <v>9.120000000000001</v>
      </c>
      <c r="T501" s="218"/>
      <c r="U501" s="265">
        <f t="shared" si="99"/>
        <v>2.4171224620410476</v>
      </c>
      <c r="V501" s="255">
        <f t="shared" si="97"/>
        <v>11.537122462041049</v>
      </c>
      <c r="W501" s="255">
        <f t="shared" si="98"/>
        <v>0.24035671795918853</v>
      </c>
    </row>
    <row r="502" spans="1:23" ht="15" customHeight="1">
      <c r="A502" s="115" t="s">
        <v>2017</v>
      </c>
      <c r="B502" s="115" t="str">
        <f t="shared" si="95"/>
        <v>C55879</v>
      </c>
      <c r="C502" s="799" t="str">
        <f t="shared" si="96"/>
        <v>2024-06-10</v>
      </c>
      <c r="D502" s="793">
        <v>45453</v>
      </c>
      <c r="E502" s="113" t="s">
        <v>2018</v>
      </c>
      <c r="F502" s="113" t="s">
        <v>1485</v>
      </c>
      <c r="G502" s="367" t="s">
        <v>2019</v>
      </c>
      <c r="H502" s="799">
        <v>45442</v>
      </c>
      <c r="I502" s="114"/>
      <c r="J502" s="114"/>
      <c r="K502" s="90" t="s">
        <v>2020</v>
      </c>
      <c r="L502" s="167"/>
      <c r="M502" s="113"/>
      <c r="N502" s="439" t="s">
        <v>2175</v>
      </c>
      <c r="O502" s="619"/>
      <c r="P502" s="619">
        <v>1</v>
      </c>
      <c r="Q502" s="620" t="s">
        <v>1697</v>
      </c>
      <c r="R502" s="620">
        <v>3.92</v>
      </c>
      <c r="S502" s="255">
        <f t="shared" si="94"/>
        <v>3.92</v>
      </c>
      <c r="T502" s="218"/>
      <c r="U502" s="265">
        <f t="shared" si="99"/>
        <v>1.0389386021053624</v>
      </c>
      <c r="V502" s="255">
        <f t="shared" si="97"/>
        <v>4.9589386021053627</v>
      </c>
      <c r="W502" s="255">
        <f t="shared" si="98"/>
        <v>4.9589386021053627</v>
      </c>
    </row>
    <row r="503" spans="1:23" ht="15" customHeight="1">
      <c r="A503" s="115" t="s">
        <v>2017</v>
      </c>
      <c r="B503" s="115" t="str">
        <f t="shared" si="95"/>
        <v>C55879</v>
      </c>
      <c r="C503" s="799" t="str">
        <f t="shared" si="96"/>
        <v>2024-06-10</v>
      </c>
      <c r="D503" s="793">
        <v>45453</v>
      </c>
      <c r="E503" s="113" t="s">
        <v>2018</v>
      </c>
      <c r="F503" s="113" t="s">
        <v>1485</v>
      </c>
      <c r="G503" s="367" t="s">
        <v>2019</v>
      </c>
      <c r="H503" s="799">
        <v>45442</v>
      </c>
      <c r="I503" s="114"/>
      <c r="J503" s="114"/>
      <c r="K503" s="90" t="s">
        <v>2020</v>
      </c>
      <c r="L503" s="167"/>
      <c r="M503" s="113"/>
      <c r="N503" s="439" t="s">
        <v>2134</v>
      </c>
      <c r="O503" s="619"/>
      <c r="P503" s="619">
        <v>8</v>
      </c>
      <c r="Q503" s="620" t="s">
        <v>1697</v>
      </c>
      <c r="R503" s="620">
        <v>1.41</v>
      </c>
      <c r="S503" s="255">
        <f t="shared" si="94"/>
        <v>11.28</v>
      </c>
      <c r="T503" s="218"/>
      <c r="U503" s="265">
        <f t="shared" si="99"/>
        <v>2.9895988346297164</v>
      </c>
      <c r="V503" s="255">
        <f t="shared" si="97"/>
        <v>14.269598834629715</v>
      </c>
      <c r="W503" s="255">
        <f t="shared" si="98"/>
        <v>1.7836998543287144</v>
      </c>
    </row>
    <row r="504" spans="1:23" ht="15" customHeight="1">
      <c r="A504" s="115" t="s">
        <v>2017</v>
      </c>
      <c r="B504" s="115" t="str">
        <f t="shared" si="95"/>
        <v>C55879</v>
      </c>
      <c r="C504" s="799" t="str">
        <f t="shared" si="96"/>
        <v>2024-06-10</v>
      </c>
      <c r="D504" s="793">
        <v>45453</v>
      </c>
      <c r="E504" s="113" t="s">
        <v>2018</v>
      </c>
      <c r="F504" s="113" t="s">
        <v>1485</v>
      </c>
      <c r="G504" s="367" t="s">
        <v>2019</v>
      </c>
      <c r="H504" s="799">
        <v>45442</v>
      </c>
      <c r="I504" s="114"/>
      <c r="J504" s="114"/>
      <c r="K504" s="90" t="s">
        <v>2020</v>
      </c>
      <c r="L504" s="167"/>
      <c r="M504" s="113"/>
      <c r="N504" s="439" t="s">
        <v>2183</v>
      </c>
      <c r="O504" s="619"/>
      <c r="P504" s="619">
        <v>16</v>
      </c>
      <c r="Q504" s="620" t="s">
        <v>1697</v>
      </c>
      <c r="R504" s="620">
        <v>0.19</v>
      </c>
      <c r="S504" s="255">
        <f t="shared" si="94"/>
        <v>3.04</v>
      </c>
      <c r="T504" s="218"/>
      <c r="U504" s="265">
        <f t="shared" si="99"/>
        <v>0.80570748734701569</v>
      </c>
      <c r="V504" s="255">
        <f t="shared" si="97"/>
        <v>3.8457074873470156</v>
      </c>
      <c r="W504" s="255">
        <f t="shared" si="98"/>
        <v>0.24035671795918848</v>
      </c>
    </row>
    <row r="505" spans="1:23" ht="15" customHeight="1">
      <c r="A505" s="115" t="s">
        <v>2017</v>
      </c>
      <c r="B505" s="115" t="str">
        <f t="shared" si="95"/>
        <v>C55879</v>
      </c>
      <c r="C505" s="799" t="str">
        <f t="shared" si="96"/>
        <v>2024-06-10</v>
      </c>
      <c r="D505" s="793">
        <v>45453</v>
      </c>
      <c r="E505" s="113" t="s">
        <v>2018</v>
      </c>
      <c r="F505" s="113" t="s">
        <v>1485</v>
      </c>
      <c r="G505" s="367" t="s">
        <v>2019</v>
      </c>
      <c r="H505" s="799">
        <v>45442</v>
      </c>
      <c r="I505" s="114"/>
      <c r="J505" s="114"/>
      <c r="K505" s="90" t="s">
        <v>2020</v>
      </c>
      <c r="L505" s="167"/>
      <c r="M505" s="113"/>
      <c r="N505" s="439" t="s">
        <v>2185</v>
      </c>
      <c r="O505" s="619"/>
      <c r="P505" s="619">
        <v>4</v>
      </c>
      <c r="Q505" s="620" t="s">
        <v>1697</v>
      </c>
      <c r="R505" s="620">
        <v>11.27</v>
      </c>
      <c r="S505" s="255">
        <f t="shared" si="94"/>
        <v>45.08</v>
      </c>
      <c r="T505" s="218"/>
      <c r="U505" s="265">
        <f t="shared" si="99"/>
        <v>11.947793924211668</v>
      </c>
      <c r="V505" s="255">
        <f t="shared" si="97"/>
        <v>57.027793924211664</v>
      </c>
      <c r="W505" s="255">
        <f t="shared" si="98"/>
        <v>14.256948481052916</v>
      </c>
    </row>
    <row r="506" spans="1:23" ht="15" customHeight="1">
      <c r="A506" s="115" t="s">
        <v>2017</v>
      </c>
      <c r="B506" s="115" t="str">
        <f t="shared" si="95"/>
        <v>C55879</v>
      </c>
      <c r="C506" s="799" t="str">
        <f t="shared" si="96"/>
        <v>2024-06-10</v>
      </c>
      <c r="D506" s="793">
        <v>45453</v>
      </c>
      <c r="E506" s="113" t="s">
        <v>2018</v>
      </c>
      <c r="F506" s="113" t="s">
        <v>1485</v>
      </c>
      <c r="G506" s="367" t="s">
        <v>2019</v>
      </c>
      <c r="H506" s="799">
        <v>45442</v>
      </c>
      <c r="I506" s="114"/>
      <c r="J506" s="114"/>
      <c r="K506" s="90" t="s">
        <v>2020</v>
      </c>
      <c r="L506" s="167"/>
      <c r="M506" s="113"/>
      <c r="N506" s="439" t="s">
        <v>2186</v>
      </c>
      <c r="O506" s="619"/>
      <c r="P506" s="619">
        <v>48</v>
      </c>
      <c r="Q506" s="620" t="s">
        <v>1697</v>
      </c>
      <c r="R506" s="620">
        <v>3.07</v>
      </c>
      <c r="S506" s="255">
        <f t="shared" si="94"/>
        <v>147.35999999999999</v>
      </c>
      <c r="T506" s="218"/>
      <c r="U506" s="265">
        <f t="shared" si="99"/>
        <v>39.05561030771586</v>
      </c>
      <c r="V506" s="255">
        <f t="shared" si="97"/>
        <v>186.41561030771584</v>
      </c>
      <c r="W506" s="255">
        <f t="shared" si="98"/>
        <v>3.8836585480774133</v>
      </c>
    </row>
    <row r="507" spans="1:23" ht="15.75" customHeight="1">
      <c r="A507" s="115" t="s">
        <v>2017</v>
      </c>
      <c r="B507" s="115" t="str">
        <f t="shared" si="95"/>
        <v>C55879</v>
      </c>
      <c r="C507" s="799" t="str">
        <f t="shared" si="96"/>
        <v>2024-06-10</v>
      </c>
      <c r="D507" s="793">
        <v>45453</v>
      </c>
      <c r="E507" s="113" t="s">
        <v>2018</v>
      </c>
      <c r="F507" s="113" t="s">
        <v>1485</v>
      </c>
      <c r="G507" s="367" t="s">
        <v>2019</v>
      </c>
      <c r="H507" s="799">
        <v>45442</v>
      </c>
      <c r="I507" s="114"/>
      <c r="J507" s="114"/>
      <c r="K507" s="90" t="s">
        <v>2020</v>
      </c>
      <c r="L507" s="167"/>
      <c r="M507" s="113"/>
      <c r="N507" s="439" t="s">
        <v>2152</v>
      </c>
      <c r="O507" s="619"/>
      <c r="P507" s="619">
        <v>96</v>
      </c>
      <c r="Q507" s="620" t="s">
        <v>1697</v>
      </c>
      <c r="R507" s="620">
        <v>0.23</v>
      </c>
      <c r="S507" s="255">
        <f t="shared" si="94"/>
        <v>22.080000000000002</v>
      </c>
      <c r="T507" s="218"/>
      <c r="U507" s="265">
        <f t="shared" si="99"/>
        <v>5.8519806975730626</v>
      </c>
      <c r="V507" s="255">
        <f t="shared" si="97"/>
        <v>27.931980697573064</v>
      </c>
      <c r="W507" s="255">
        <f t="shared" si="98"/>
        <v>0.29095813226638606</v>
      </c>
    </row>
    <row r="508" spans="1:23" ht="15.75" customHeight="1">
      <c r="A508" s="115" t="s">
        <v>2017</v>
      </c>
      <c r="B508" s="115" t="str">
        <f t="shared" si="95"/>
        <v>C55879</v>
      </c>
      <c r="C508" s="799" t="str">
        <f t="shared" si="96"/>
        <v>2024-06-10</v>
      </c>
      <c r="D508" s="793">
        <v>45453</v>
      </c>
      <c r="E508" s="113" t="s">
        <v>2018</v>
      </c>
      <c r="F508" s="113" t="s">
        <v>1485</v>
      </c>
      <c r="G508" s="367" t="s">
        <v>2019</v>
      </c>
      <c r="H508" s="799">
        <v>45442</v>
      </c>
      <c r="I508" s="114"/>
      <c r="J508" s="114"/>
      <c r="K508" s="90" t="s">
        <v>2020</v>
      </c>
      <c r="L508" s="167"/>
      <c r="M508" s="349"/>
      <c r="N508" s="439" t="s">
        <v>2162</v>
      </c>
      <c r="O508" s="619"/>
      <c r="P508" s="619">
        <v>4</v>
      </c>
      <c r="Q508" s="620" t="s">
        <v>1697</v>
      </c>
      <c r="R508" s="620">
        <v>2.54</v>
      </c>
      <c r="S508" s="255">
        <f t="shared" ref="S508:S571" si="100">P508*R508</f>
        <v>10.16</v>
      </c>
      <c r="T508" s="371"/>
      <c r="U508" s="265">
        <f t="shared" si="99"/>
        <v>2.6927592340281841</v>
      </c>
      <c r="V508" s="255">
        <f t="shared" si="97"/>
        <v>12.852759234028184</v>
      </c>
      <c r="W508" s="255">
        <f t="shared" si="98"/>
        <v>3.2131898085070461</v>
      </c>
    </row>
    <row r="509" spans="1:23" ht="15" customHeight="1">
      <c r="A509" s="115" t="s">
        <v>2017</v>
      </c>
      <c r="B509" s="115" t="str">
        <f t="shared" si="95"/>
        <v>C55879</v>
      </c>
      <c r="C509" s="799" t="str">
        <f t="shared" si="96"/>
        <v>2024-06-10</v>
      </c>
      <c r="D509" s="793">
        <v>45453</v>
      </c>
      <c r="E509" s="113" t="s">
        <v>2018</v>
      </c>
      <c r="F509" s="113" t="s">
        <v>1485</v>
      </c>
      <c r="G509" s="367" t="s">
        <v>2019</v>
      </c>
      <c r="H509" s="799">
        <v>45442</v>
      </c>
      <c r="I509" s="114"/>
      <c r="J509" s="114"/>
      <c r="K509" s="90" t="s">
        <v>2020</v>
      </c>
      <c r="L509" s="167"/>
      <c r="M509" s="113"/>
      <c r="N509" s="439" t="s">
        <v>2119</v>
      </c>
      <c r="O509" s="619"/>
      <c r="P509" s="619">
        <v>16</v>
      </c>
      <c r="Q509" s="620" t="s">
        <v>1697</v>
      </c>
      <c r="R509" s="620">
        <v>0.8</v>
      </c>
      <c r="S509" s="255">
        <f t="shared" si="100"/>
        <v>12.8</v>
      </c>
      <c r="T509" s="220"/>
      <c r="U509" s="265">
        <f t="shared" si="99"/>
        <v>3.392452578303224</v>
      </c>
      <c r="V509" s="255">
        <f t="shared" si="97"/>
        <v>16.192452578303225</v>
      </c>
      <c r="W509" s="255">
        <f t="shared" si="98"/>
        <v>1.0120282861439516</v>
      </c>
    </row>
    <row r="510" spans="1:23" ht="15" customHeight="1">
      <c r="A510" s="115" t="s">
        <v>2017</v>
      </c>
      <c r="B510" s="115" t="str">
        <f t="shared" si="95"/>
        <v>C55879</v>
      </c>
      <c r="C510" s="799" t="str">
        <f t="shared" si="96"/>
        <v>2024-06-10</v>
      </c>
      <c r="D510" s="793">
        <v>45453</v>
      </c>
      <c r="E510" s="113" t="s">
        <v>2018</v>
      </c>
      <c r="F510" s="113" t="s">
        <v>1485</v>
      </c>
      <c r="G510" s="367" t="s">
        <v>2019</v>
      </c>
      <c r="H510" s="799">
        <v>45442</v>
      </c>
      <c r="I510" s="114"/>
      <c r="J510" s="114"/>
      <c r="K510" s="90" t="s">
        <v>2020</v>
      </c>
      <c r="L510" s="167"/>
      <c r="M510" s="113"/>
      <c r="N510" s="439" t="s">
        <v>2153</v>
      </c>
      <c r="O510" s="619"/>
      <c r="P510" s="619">
        <v>32</v>
      </c>
      <c r="Q510" s="620" t="s">
        <v>1697</v>
      </c>
      <c r="R510" s="620">
        <v>0.1</v>
      </c>
      <c r="S510" s="255">
        <f t="shared" si="100"/>
        <v>3.2</v>
      </c>
      <c r="T510" s="220"/>
      <c r="U510" s="265">
        <f t="shared" si="99"/>
        <v>0.848113144575806</v>
      </c>
      <c r="V510" s="255">
        <f t="shared" si="97"/>
        <v>4.0481131445758063</v>
      </c>
      <c r="W510" s="255">
        <f t="shared" si="98"/>
        <v>0.12650353576799395</v>
      </c>
    </row>
    <row r="511" spans="1:23" ht="15" customHeight="1">
      <c r="A511" s="115" t="s">
        <v>2017</v>
      </c>
      <c r="B511" s="115" t="str">
        <f t="shared" si="95"/>
        <v>C55879</v>
      </c>
      <c r="C511" s="799" t="str">
        <f t="shared" si="96"/>
        <v>2024-06-10</v>
      </c>
      <c r="D511" s="793">
        <v>45453</v>
      </c>
      <c r="E511" s="113" t="s">
        <v>2018</v>
      </c>
      <c r="F511" s="113" t="s">
        <v>1485</v>
      </c>
      <c r="G511" s="367" t="s">
        <v>2019</v>
      </c>
      <c r="H511" s="799">
        <v>45442</v>
      </c>
      <c r="I511" s="114"/>
      <c r="J511" s="114"/>
      <c r="K511" s="90" t="s">
        <v>2020</v>
      </c>
      <c r="L511" s="167"/>
      <c r="M511" s="113"/>
      <c r="N511" s="439" t="s">
        <v>2159</v>
      </c>
      <c r="O511" s="619"/>
      <c r="P511" s="619">
        <v>2</v>
      </c>
      <c r="Q511" s="620" t="s">
        <v>1697</v>
      </c>
      <c r="R511" s="620">
        <v>5.03</v>
      </c>
      <c r="S511" s="255">
        <f t="shared" si="100"/>
        <v>10.06</v>
      </c>
      <c r="T511" s="220"/>
      <c r="U511" s="265">
        <f t="shared" si="99"/>
        <v>2.6662556982601902</v>
      </c>
      <c r="V511" s="255">
        <f t="shared" si="97"/>
        <v>12.726255698260191</v>
      </c>
      <c r="W511" s="255">
        <f t="shared" si="98"/>
        <v>6.3631278491300955</v>
      </c>
    </row>
    <row r="512" spans="1:23" ht="15" customHeight="1">
      <c r="A512" s="115" t="s">
        <v>2017</v>
      </c>
      <c r="B512" s="115" t="str">
        <f t="shared" si="95"/>
        <v>C55879</v>
      </c>
      <c r="C512" s="799" t="str">
        <f t="shared" si="96"/>
        <v>2024-06-10</v>
      </c>
      <c r="D512" s="793">
        <v>45453</v>
      </c>
      <c r="E512" s="113" t="s">
        <v>2018</v>
      </c>
      <c r="F512" s="113" t="s">
        <v>1485</v>
      </c>
      <c r="G512" s="367" t="s">
        <v>2019</v>
      </c>
      <c r="H512" s="799">
        <v>45442</v>
      </c>
      <c r="I512" s="114"/>
      <c r="J512" s="114"/>
      <c r="K512" s="90" t="s">
        <v>2020</v>
      </c>
      <c r="L512" s="167"/>
      <c r="M512" s="113"/>
      <c r="N512" s="439" t="s">
        <v>2119</v>
      </c>
      <c r="O512" s="619"/>
      <c r="P512" s="619">
        <v>8</v>
      </c>
      <c r="Q512" s="620" t="s">
        <v>1697</v>
      </c>
      <c r="R512" s="620">
        <v>0.8</v>
      </c>
      <c r="S512" s="255">
        <f t="shared" si="100"/>
        <v>6.4</v>
      </c>
      <c r="T512" s="220"/>
      <c r="U512" s="265">
        <f t="shared" si="99"/>
        <v>1.696226289151612</v>
      </c>
      <c r="V512" s="255">
        <f t="shared" si="97"/>
        <v>8.0962262891516126</v>
      </c>
      <c r="W512" s="255">
        <f t="shared" si="98"/>
        <v>1.0120282861439516</v>
      </c>
    </row>
    <row r="513" spans="1:23" ht="15" customHeight="1">
      <c r="A513" s="115" t="s">
        <v>2017</v>
      </c>
      <c r="B513" s="115" t="str">
        <f t="shared" si="95"/>
        <v>C55879</v>
      </c>
      <c r="C513" s="799" t="str">
        <f t="shared" si="96"/>
        <v>2024-06-10</v>
      </c>
      <c r="D513" s="793">
        <v>45453</v>
      </c>
      <c r="E513" s="113" t="s">
        <v>2018</v>
      </c>
      <c r="F513" s="113" t="s">
        <v>1485</v>
      </c>
      <c r="G513" s="367" t="s">
        <v>2019</v>
      </c>
      <c r="H513" s="799">
        <v>45442</v>
      </c>
      <c r="I513" s="114"/>
      <c r="J513" s="114"/>
      <c r="K513" s="90" t="s">
        <v>2020</v>
      </c>
      <c r="L513" s="167"/>
      <c r="M513" s="113"/>
      <c r="N513" s="439" t="s">
        <v>2153</v>
      </c>
      <c r="O513" s="619"/>
      <c r="P513" s="619">
        <v>16</v>
      </c>
      <c r="Q513" s="620" t="s">
        <v>1697</v>
      </c>
      <c r="R513" s="620">
        <v>0.1</v>
      </c>
      <c r="S513" s="255">
        <f t="shared" si="100"/>
        <v>1.6</v>
      </c>
      <c r="T513" s="220"/>
      <c r="U513" s="265">
        <f t="shared" si="99"/>
        <v>0.424056572287903</v>
      </c>
      <c r="V513" s="255">
        <f t="shared" si="97"/>
        <v>2.0240565722879031</v>
      </c>
      <c r="W513" s="255">
        <f t="shared" si="98"/>
        <v>0.12650353576799395</v>
      </c>
    </row>
    <row r="514" spans="1:23" ht="15" customHeight="1">
      <c r="A514" s="115" t="s">
        <v>2017</v>
      </c>
      <c r="B514" s="115" t="str">
        <f t="shared" ref="B514:B577" si="101">RIGHT(A514,LEN(A514)-FIND("_",A514))</f>
        <v>C55879</v>
      </c>
      <c r="C514" s="799" t="str">
        <f t="shared" ref="C514:C577" si="102">_xlfn.TEXTJOIN("-",TRUE,MID(A514,1,4),MID(A514,5,2),MID(A514,7,2))</f>
        <v>2024-06-10</v>
      </c>
      <c r="D514" s="793">
        <v>45453</v>
      </c>
      <c r="E514" s="113" t="s">
        <v>2018</v>
      </c>
      <c r="F514" s="113" t="s">
        <v>1485</v>
      </c>
      <c r="G514" s="367" t="s">
        <v>2019</v>
      </c>
      <c r="H514" s="799">
        <v>45442</v>
      </c>
      <c r="I514" s="114"/>
      <c r="J514" s="114"/>
      <c r="K514" s="90" t="s">
        <v>2020</v>
      </c>
      <c r="L514" s="167"/>
      <c r="M514" s="113"/>
      <c r="N514" s="439" t="s">
        <v>2187</v>
      </c>
      <c r="O514" s="617"/>
      <c r="P514" s="617">
        <v>1</v>
      </c>
      <c r="Q514" s="620" t="s">
        <v>1697</v>
      </c>
      <c r="R514" s="618">
        <v>415.13</v>
      </c>
      <c r="S514" s="255">
        <f t="shared" si="100"/>
        <v>415.13</v>
      </c>
      <c r="T514" s="220"/>
      <c r="U514" s="265">
        <f t="shared" si="99"/>
        <v>110.02412803367324</v>
      </c>
      <c r="V514" s="255">
        <f t="shared" si="97"/>
        <v>525.15412803367326</v>
      </c>
      <c r="W514" s="255">
        <f t="shared" si="98"/>
        <v>525.15412803367326</v>
      </c>
    </row>
    <row r="515" spans="1:23" ht="15" customHeight="1">
      <c r="A515" s="115" t="s">
        <v>2017</v>
      </c>
      <c r="B515" s="115" t="str">
        <f t="shared" si="101"/>
        <v>C55879</v>
      </c>
      <c r="C515" s="799" t="str">
        <f t="shared" si="102"/>
        <v>2024-06-10</v>
      </c>
      <c r="D515" s="793">
        <v>45453</v>
      </c>
      <c r="E515" s="113" t="s">
        <v>2018</v>
      </c>
      <c r="F515" s="113" t="s">
        <v>1485</v>
      </c>
      <c r="G515" s="367" t="s">
        <v>2019</v>
      </c>
      <c r="H515" s="799">
        <v>45442</v>
      </c>
      <c r="I515" s="114"/>
      <c r="J515" s="114"/>
      <c r="K515" s="90" t="s">
        <v>2020</v>
      </c>
      <c r="L515" s="167"/>
      <c r="M515" s="113"/>
      <c r="N515" s="439" t="s">
        <v>2188</v>
      </c>
      <c r="O515" s="617"/>
      <c r="P515" s="617">
        <v>1</v>
      </c>
      <c r="Q515" s="620" t="s">
        <v>1697</v>
      </c>
      <c r="R515" s="618">
        <v>18.850000000000001</v>
      </c>
      <c r="S515" s="255">
        <f t="shared" si="100"/>
        <v>18.850000000000001</v>
      </c>
      <c r="T515" s="220"/>
      <c r="U515" s="265">
        <f t="shared" si="99"/>
        <v>4.9959164922668577</v>
      </c>
      <c r="V515" s="255">
        <f t="shared" si="97"/>
        <v>23.845916492266859</v>
      </c>
      <c r="W515" s="255">
        <f t="shared" si="98"/>
        <v>23.845916492266859</v>
      </c>
    </row>
    <row r="516" spans="1:23" ht="15" customHeight="1">
      <c r="A516" s="115" t="s">
        <v>2017</v>
      </c>
      <c r="B516" s="115" t="str">
        <f t="shared" si="101"/>
        <v>C55879</v>
      </c>
      <c r="C516" s="799" t="str">
        <f t="shared" si="102"/>
        <v>2024-06-10</v>
      </c>
      <c r="D516" s="793">
        <v>45453</v>
      </c>
      <c r="E516" s="113" t="s">
        <v>2018</v>
      </c>
      <c r="F516" s="113" t="s">
        <v>1485</v>
      </c>
      <c r="G516" s="367" t="s">
        <v>2019</v>
      </c>
      <c r="H516" s="799">
        <v>45442</v>
      </c>
      <c r="I516" s="114"/>
      <c r="J516" s="114"/>
      <c r="K516" s="90" t="s">
        <v>2020</v>
      </c>
      <c r="L516" s="167"/>
      <c r="M516" s="113"/>
      <c r="N516" s="439" t="s">
        <v>2189</v>
      </c>
      <c r="O516" s="619"/>
      <c r="P516" s="619">
        <v>16</v>
      </c>
      <c r="Q516" s="620" t="s">
        <v>1697</v>
      </c>
      <c r="R516" s="620">
        <v>6.56</v>
      </c>
      <c r="S516" s="255">
        <f t="shared" si="100"/>
        <v>104.96</v>
      </c>
      <c r="T516" s="220"/>
      <c r="U516" s="265">
        <f t="shared" si="99"/>
        <v>27.818111142086437</v>
      </c>
      <c r="V516" s="255">
        <f t="shared" si="97"/>
        <v>132.77811114208643</v>
      </c>
      <c r="W516" s="255">
        <f t="shared" si="98"/>
        <v>8.2986319463804019</v>
      </c>
    </row>
    <row r="517" spans="1:23" ht="15" customHeight="1">
      <c r="A517" s="115" t="s">
        <v>2017</v>
      </c>
      <c r="B517" s="115" t="str">
        <f t="shared" si="101"/>
        <v>C55879</v>
      </c>
      <c r="C517" s="799" t="str">
        <f t="shared" si="102"/>
        <v>2024-06-10</v>
      </c>
      <c r="D517" s="793">
        <v>45453</v>
      </c>
      <c r="E517" s="113" t="s">
        <v>2018</v>
      </c>
      <c r="F517" s="113" t="s">
        <v>1485</v>
      </c>
      <c r="G517" s="367" t="s">
        <v>2019</v>
      </c>
      <c r="H517" s="799">
        <v>45442</v>
      </c>
      <c r="I517" s="114"/>
      <c r="J517" s="114"/>
      <c r="K517" s="90" t="s">
        <v>2020</v>
      </c>
      <c r="L517" s="167"/>
      <c r="M517" s="113"/>
      <c r="N517" s="439" t="s">
        <v>2190</v>
      </c>
      <c r="O517" s="619"/>
      <c r="P517" s="619">
        <v>32</v>
      </c>
      <c r="Q517" s="620" t="s">
        <v>1697</v>
      </c>
      <c r="R517" s="620">
        <v>0.28000000000000003</v>
      </c>
      <c r="S517" s="255">
        <f t="shared" si="100"/>
        <v>8.9600000000000009</v>
      </c>
      <c r="T517" s="220"/>
      <c r="U517" s="265">
        <f t="shared" si="99"/>
        <v>2.3747168048122571</v>
      </c>
      <c r="V517" s="255">
        <f t="shared" si="97"/>
        <v>11.334716804812258</v>
      </c>
      <c r="W517" s="255">
        <f t="shared" si="98"/>
        <v>0.35420990015038306</v>
      </c>
    </row>
    <row r="518" spans="1:23" ht="15" customHeight="1">
      <c r="A518" s="115" t="s">
        <v>2017</v>
      </c>
      <c r="B518" s="115" t="str">
        <f t="shared" si="101"/>
        <v>C55879</v>
      </c>
      <c r="C518" s="799" t="str">
        <f t="shared" si="102"/>
        <v>2024-06-10</v>
      </c>
      <c r="D518" s="793">
        <v>45453</v>
      </c>
      <c r="E518" s="113" t="s">
        <v>2018</v>
      </c>
      <c r="F518" s="113" t="s">
        <v>1485</v>
      </c>
      <c r="G518" s="367" t="s">
        <v>2019</v>
      </c>
      <c r="H518" s="799">
        <v>45442</v>
      </c>
      <c r="I518" s="114"/>
      <c r="J518" s="114"/>
      <c r="K518" s="90" t="s">
        <v>2020</v>
      </c>
      <c r="L518" s="167"/>
      <c r="M518" s="113"/>
      <c r="N518" s="439" t="s">
        <v>2160</v>
      </c>
      <c r="O518" s="619"/>
      <c r="P518" s="619">
        <v>1</v>
      </c>
      <c r="Q518" s="620" t="s">
        <v>1697</v>
      </c>
      <c r="R518" s="620">
        <v>2.63</v>
      </c>
      <c r="S518" s="255">
        <f t="shared" si="100"/>
        <v>2.63</v>
      </c>
      <c r="T518" s="220"/>
      <c r="U518" s="265">
        <f t="shared" si="99"/>
        <v>0.69704299069824061</v>
      </c>
      <c r="V518" s="255">
        <f t="shared" si="97"/>
        <v>3.3270429906982404</v>
      </c>
      <c r="W518" s="255">
        <f t="shared" si="98"/>
        <v>3.3270429906982404</v>
      </c>
    </row>
    <row r="519" spans="1:23" ht="15" customHeight="1">
      <c r="A519" s="115" t="s">
        <v>2017</v>
      </c>
      <c r="B519" s="115" t="str">
        <f t="shared" si="101"/>
        <v>C55879</v>
      </c>
      <c r="C519" s="799" t="str">
        <f t="shared" si="102"/>
        <v>2024-06-10</v>
      </c>
      <c r="D519" s="793">
        <v>45453</v>
      </c>
      <c r="E519" s="113" t="s">
        <v>2018</v>
      </c>
      <c r="F519" s="113" t="s">
        <v>1485</v>
      </c>
      <c r="G519" s="367" t="s">
        <v>2019</v>
      </c>
      <c r="H519" s="799">
        <v>45442</v>
      </c>
      <c r="I519" s="114"/>
      <c r="J519" s="114"/>
      <c r="K519" s="90" t="s">
        <v>2020</v>
      </c>
      <c r="L519" s="167"/>
      <c r="M519" s="113"/>
      <c r="N519" s="439" t="s">
        <v>2152</v>
      </c>
      <c r="O519" s="619"/>
      <c r="P519" s="619">
        <v>16</v>
      </c>
      <c r="Q519" s="620" t="s">
        <v>1697</v>
      </c>
      <c r="R519" s="620">
        <v>0.23</v>
      </c>
      <c r="S519" s="255">
        <f t="shared" si="100"/>
        <v>3.68</v>
      </c>
      <c r="T519" s="220"/>
      <c r="U519" s="265">
        <f t="shared" si="99"/>
        <v>0.97533011626217692</v>
      </c>
      <c r="V519" s="255">
        <f t="shared" ref="V519:V582" si="103">U519+S519</f>
        <v>4.655330116262177</v>
      </c>
      <c r="W519" s="255">
        <f t="shared" ref="W519:W582" si="104">V519/P519</f>
        <v>0.29095813226638606</v>
      </c>
    </row>
    <row r="520" spans="1:23" ht="15" customHeight="1">
      <c r="A520" s="115" t="s">
        <v>2017</v>
      </c>
      <c r="B520" s="115" t="str">
        <f t="shared" si="101"/>
        <v>C55879</v>
      </c>
      <c r="C520" s="799" t="str">
        <f t="shared" si="102"/>
        <v>2024-06-10</v>
      </c>
      <c r="D520" s="793">
        <v>45453</v>
      </c>
      <c r="E520" s="113" t="s">
        <v>2018</v>
      </c>
      <c r="F520" s="113" t="s">
        <v>1485</v>
      </c>
      <c r="G520" s="367" t="s">
        <v>2019</v>
      </c>
      <c r="H520" s="799">
        <v>45442</v>
      </c>
      <c r="I520" s="114"/>
      <c r="J520" s="114"/>
      <c r="K520" s="90" t="s">
        <v>2020</v>
      </c>
      <c r="L520" s="167"/>
      <c r="M520" s="113"/>
      <c r="N520" s="439" t="s">
        <v>2160</v>
      </c>
      <c r="O520" s="619"/>
      <c r="P520" s="619">
        <v>6</v>
      </c>
      <c r="Q520" s="620" t="s">
        <v>1697</v>
      </c>
      <c r="R520" s="620">
        <v>2.63</v>
      </c>
      <c r="S520" s="255">
        <f t="shared" si="100"/>
        <v>15.78</v>
      </c>
      <c r="T520" s="220"/>
      <c r="U520" s="265">
        <f t="shared" si="99"/>
        <v>4.1822579441894439</v>
      </c>
      <c r="V520" s="255">
        <f t="shared" si="103"/>
        <v>19.962257944189442</v>
      </c>
      <c r="W520" s="255">
        <f t="shared" si="104"/>
        <v>3.3270429906982404</v>
      </c>
    </row>
    <row r="521" spans="1:23" ht="15" customHeight="1">
      <c r="A521" s="115" t="s">
        <v>2017</v>
      </c>
      <c r="B521" s="115" t="str">
        <f t="shared" si="101"/>
        <v>C55879</v>
      </c>
      <c r="C521" s="799" t="str">
        <f t="shared" si="102"/>
        <v>2024-06-10</v>
      </c>
      <c r="D521" s="793">
        <v>45453</v>
      </c>
      <c r="E521" s="113" t="s">
        <v>2018</v>
      </c>
      <c r="F521" s="113" t="s">
        <v>1485</v>
      </c>
      <c r="G521" s="367" t="s">
        <v>2019</v>
      </c>
      <c r="H521" s="799">
        <v>45442</v>
      </c>
      <c r="I521" s="114"/>
      <c r="J521" s="114"/>
      <c r="K521" s="90" t="s">
        <v>2020</v>
      </c>
      <c r="L521" s="167"/>
      <c r="M521" s="113"/>
      <c r="N521" s="439" t="s">
        <v>2153</v>
      </c>
      <c r="O521" s="619"/>
      <c r="P521" s="619">
        <v>112</v>
      </c>
      <c r="Q521" s="620" t="s">
        <v>1697</v>
      </c>
      <c r="R521" s="620">
        <v>0.1</v>
      </c>
      <c r="S521" s="255">
        <f t="shared" si="100"/>
        <v>11.200000000000001</v>
      </c>
      <c r="T521" s="220"/>
      <c r="U521" s="265">
        <f t="shared" si="99"/>
        <v>2.9683960060153214</v>
      </c>
      <c r="V521" s="255">
        <f t="shared" si="103"/>
        <v>14.168396006015323</v>
      </c>
      <c r="W521" s="255">
        <f t="shared" si="104"/>
        <v>0.12650353576799395</v>
      </c>
    </row>
    <row r="522" spans="1:23" ht="15" customHeight="1">
      <c r="A522" s="115" t="s">
        <v>2017</v>
      </c>
      <c r="B522" s="115" t="str">
        <f t="shared" si="101"/>
        <v>C55879</v>
      </c>
      <c r="C522" s="799" t="str">
        <f t="shared" si="102"/>
        <v>2024-06-10</v>
      </c>
      <c r="D522" s="793">
        <v>45453</v>
      </c>
      <c r="E522" s="113" t="s">
        <v>2018</v>
      </c>
      <c r="F522" s="113" t="s">
        <v>1485</v>
      </c>
      <c r="G522" s="367" t="s">
        <v>2019</v>
      </c>
      <c r="H522" s="799">
        <v>45442</v>
      </c>
      <c r="I522" s="114"/>
      <c r="J522" s="114"/>
      <c r="K522" s="90" t="s">
        <v>2020</v>
      </c>
      <c r="L522" s="167"/>
      <c r="M522" s="113"/>
      <c r="N522" s="439" t="s">
        <v>2176</v>
      </c>
      <c r="O522" s="619"/>
      <c r="P522" s="619">
        <v>56</v>
      </c>
      <c r="Q522" s="620" t="s">
        <v>1697</v>
      </c>
      <c r="R522" s="620">
        <v>0.8</v>
      </c>
      <c r="S522" s="255">
        <f t="shared" si="100"/>
        <v>44.800000000000004</v>
      </c>
      <c r="T522" s="220"/>
      <c r="U522" s="265">
        <f t="shared" si="99"/>
        <v>11.873584024061286</v>
      </c>
      <c r="V522" s="255">
        <f t="shared" si="103"/>
        <v>56.673584024061292</v>
      </c>
      <c r="W522" s="255">
        <f t="shared" si="104"/>
        <v>1.0120282861439516</v>
      </c>
    </row>
    <row r="523" spans="1:23" ht="15" customHeight="1">
      <c r="A523" s="115" t="s">
        <v>2017</v>
      </c>
      <c r="B523" s="115" t="str">
        <f t="shared" si="101"/>
        <v>C55879</v>
      </c>
      <c r="C523" s="799" t="str">
        <f t="shared" si="102"/>
        <v>2024-06-10</v>
      </c>
      <c r="D523" s="793">
        <v>45453</v>
      </c>
      <c r="E523" s="113" t="s">
        <v>2018</v>
      </c>
      <c r="F523" s="113" t="s">
        <v>1485</v>
      </c>
      <c r="G523" s="367" t="s">
        <v>2019</v>
      </c>
      <c r="H523" s="799">
        <v>45442</v>
      </c>
      <c r="I523" s="114"/>
      <c r="J523" s="114"/>
      <c r="K523" s="90" t="s">
        <v>2020</v>
      </c>
      <c r="L523" s="167"/>
      <c r="M523" s="113"/>
      <c r="N523" s="439" t="s">
        <v>2177</v>
      </c>
      <c r="O523" s="619"/>
      <c r="P523" s="619">
        <v>7</v>
      </c>
      <c r="Q523" s="620" t="s">
        <v>1697</v>
      </c>
      <c r="R523" s="620">
        <v>2.79</v>
      </c>
      <c r="S523" s="255">
        <f t="shared" si="100"/>
        <v>19.53</v>
      </c>
      <c r="T523" s="220"/>
      <c r="U523" s="265">
        <f t="shared" si="99"/>
        <v>5.1761405354892158</v>
      </c>
      <c r="V523" s="255">
        <f t="shared" si="103"/>
        <v>24.706140535489219</v>
      </c>
      <c r="W523" s="255">
        <f t="shared" si="104"/>
        <v>3.5294486479270311</v>
      </c>
    </row>
    <row r="524" spans="1:23" ht="15" customHeight="1">
      <c r="A524" s="115" t="s">
        <v>2017</v>
      </c>
      <c r="B524" s="115" t="str">
        <f t="shared" si="101"/>
        <v>C55879</v>
      </c>
      <c r="C524" s="799" t="str">
        <f t="shared" si="102"/>
        <v>2024-06-10</v>
      </c>
      <c r="D524" s="793">
        <v>45453</v>
      </c>
      <c r="E524" s="113" t="s">
        <v>2018</v>
      </c>
      <c r="F524" s="113" t="s">
        <v>1485</v>
      </c>
      <c r="G524" s="367" t="s">
        <v>2019</v>
      </c>
      <c r="H524" s="799">
        <v>45442</v>
      </c>
      <c r="I524" s="114"/>
      <c r="J524" s="114"/>
      <c r="K524" s="90" t="s">
        <v>2020</v>
      </c>
      <c r="L524" s="167"/>
      <c r="M524" s="113"/>
      <c r="N524" s="439" t="s">
        <v>2185</v>
      </c>
      <c r="O524" s="619"/>
      <c r="P524" s="619">
        <v>5</v>
      </c>
      <c r="Q524" s="620" t="s">
        <v>1697</v>
      </c>
      <c r="R524" s="620">
        <v>11.27</v>
      </c>
      <c r="S524" s="255">
        <f t="shared" si="100"/>
        <v>56.349999999999994</v>
      </c>
      <c r="T524" s="220"/>
      <c r="U524" s="265">
        <f t="shared" si="99"/>
        <v>14.934742405264581</v>
      </c>
      <c r="V524" s="255">
        <f t="shared" si="103"/>
        <v>71.284742405264581</v>
      </c>
      <c r="W524" s="255">
        <f t="shared" si="104"/>
        <v>14.256948481052916</v>
      </c>
    </row>
    <row r="525" spans="1:23" ht="15" customHeight="1">
      <c r="A525" s="115" t="s">
        <v>2017</v>
      </c>
      <c r="B525" s="115" t="str">
        <f t="shared" si="101"/>
        <v>C55879</v>
      </c>
      <c r="C525" s="799" t="str">
        <f t="shared" si="102"/>
        <v>2024-06-10</v>
      </c>
      <c r="D525" s="793">
        <v>45453</v>
      </c>
      <c r="E525" s="113" t="s">
        <v>2018</v>
      </c>
      <c r="F525" s="113" t="s">
        <v>1485</v>
      </c>
      <c r="G525" s="367" t="s">
        <v>2019</v>
      </c>
      <c r="H525" s="799">
        <v>45442</v>
      </c>
      <c r="I525" s="114"/>
      <c r="J525" s="114"/>
      <c r="K525" s="90" t="s">
        <v>2020</v>
      </c>
      <c r="L525" s="167"/>
      <c r="M525" s="113"/>
      <c r="N525" s="439" t="s">
        <v>2188</v>
      </c>
      <c r="O525" s="617"/>
      <c r="P525" s="617">
        <v>10</v>
      </c>
      <c r="Q525" s="620" t="s">
        <v>1697</v>
      </c>
      <c r="R525" s="618">
        <v>18.850000000000001</v>
      </c>
      <c r="S525" s="255">
        <f t="shared" si="100"/>
        <v>188.5</v>
      </c>
      <c r="T525" s="220"/>
      <c r="U525" s="265">
        <f t="shared" si="99"/>
        <v>49.95916492266857</v>
      </c>
      <c r="V525" s="255">
        <f t="shared" si="103"/>
        <v>238.45916492266858</v>
      </c>
      <c r="W525" s="255">
        <f t="shared" si="104"/>
        <v>23.845916492266859</v>
      </c>
    </row>
    <row r="526" spans="1:23" ht="15" customHeight="1">
      <c r="A526" s="115" t="s">
        <v>2017</v>
      </c>
      <c r="B526" s="115" t="str">
        <f t="shared" si="101"/>
        <v>C55879</v>
      </c>
      <c r="C526" s="799" t="str">
        <f t="shared" si="102"/>
        <v>2024-06-10</v>
      </c>
      <c r="D526" s="793">
        <v>45453</v>
      </c>
      <c r="E526" s="113" t="s">
        <v>2018</v>
      </c>
      <c r="F526" s="113" t="s">
        <v>1485</v>
      </c>
      <c r="G526" s="367" t="s">
        <v>2019</v>
      </c>
      <c r="H526" s="799">
        <v>45442</v>
      </c>
      <c r="I526" s="114"/>
      <c r="J526" s="114"/>
      <c r="K526" s="90" t="s">
        <v>2020</v>
      </c>
      <c r="L526" s="167"/>
      <c r="M526" s="113"/>
      <c r="N526" s="439" t="s">
        <v>2161</v>
      </c>
      <c r="O526" s="619"/>
      <c r="P526" s="619">
        <v>4</v>
      </c>
      <c r="Q526" s="620" t="s">
        <v>1697</v>
      </c>
      <c r="R526" s="620">
        <v>3.92</v>
      </c>
      <c r="S526" s="255">
        <f t="shared" si="100"/>
        <v>15.68</v>
      </c>
      <c r="T526" s="220"/>
      <c r="U526" s="265">
        <f t="shared" si="99"/>
        <v>4.1557544084214495</v>
      </c>
      <c r="V526" s="255">
        <f t="shared" si="103"/>
        <v>19.835754408421451</v>
      </c>
      <c r="W526" s="255">
        <f t="shared" si="104"/>
        <v>4.9589386021053627</v>
      </c>
    </row>
    <row r="527" spans="1:23" ht="15" customHeight="1">
      <c r="A527" s="115" t="s">
        <v>2017</v>
      </c>
      <c r="B527" s="115" t="str">
        <f t="shared" si="101"/>
        <v>C55879</v>
      </c>
      <c r="C527" s="799" t="str">
        <f t="shared" si="102"/>
        <v>2024-06-10</v>
      </c>
      <c r="D527" s="793">
        <v>45453</v>
      </c>
      <c r="E527" s="113" t="s">
        <v>2018</v>
      </c>
      <c r="F527" s="113" t="s">
        <v>1485</v>
      </c>
      <c r="G527" s="367" t="s">
        <v>2019</v>
      </c>
      <c r="H527" s="799">
        <v>45442</v>
      </c>
      <c r="I527" s="114"/>
      <c r="J527" s="114"/>
      <c r="K527" s="90" t="s">
        <v>2020</v>
      </c>
      <c r="L527" s="167"/>
      <c r="M527" s="113"/>
      <c r="N527" s="439" t="s">
        <v>2134</v>
      </c>
      <c r="O527" s="619"/>
      <c r="P527" s="619">
        <v>32</v>
      </c>
      <c r="Q527" s="620" t="s">
        <v>1697</v>
      </c>
      <c r="R527" s="620">
        <v>1.41</v>
      </c>
      <c r="S527" s="255">
        <f t="shared" si="100"/>
        <v>45.12</v>
      </c>
      <c r="T527" s="220"/>
      <c r="U527" s="265">
        <f t="shared" si="99"/>
        <v>11.958395338518866</v>
      </c>
      <c r="V527" s="255">
        <f t="shared" si="103"/>
        <v>57.07839533851886</v>
      </c>
      <c r="W527" s="255">
        <f t="shared" si="104"/>
        <v>1.7836998543287144</v>
      </c>
    </row>
    <row r="528" spans="1:23" ht="15" customHeight="1">
      <c r="A528" s="115" t="s">
        <v>2017</v>
      </c>
      <c r="B528" s="115" t="str">
        <f t="shared" si="101"/>
        <v>C55879</v>
      </c>
      <c r="C528" s="799" t="str">
        <f t="shared" si="102"/>
        <v>2024-06-10</v>
      </c>
      <c r="D528" s="793">
        <v>45453</v>
      </c>
      <c r="E528" s="113" t="s">
        <v>2018</v>
      </c>
      <c r="F528" s="113" t="s">
        <v>1485</v>
      </c>
      <c r="G528" s="367" t="s">
        <v>2019</v>
      </c>
      <c r="H528" s="799">
        <v>45442</v>
      </c>
      <c r="I528" s="114"/>
      <c r="J528" s="114"/>
      <c r="K528" s="90" t="s">
        <v>2020</v>
      </c>
      <c r="L528" s="167"/>
      <c r="M528" s="113"/>
      <c r="N528" s="439" t="s">
        <v>2183</v>
      </c>
      <c r="O528" s="619"/>
      <c r="P528" s="619">
        <v>64</v>
      </c>
      <c r="Q528" s="620" t="s">
        <v>1697</v>
      </c>
      <c r="R528" s="620">
        <v>0.19</v>
      </c>
      <c r="S528" s="255">
        <f t="shared" si="100"/>
        <v>12.16</v>
      </c>
      <c r="T528" s="220"/>
      <c r="U528" s="265">
        <f t="shared" si="99"/>
        <v>3.2228299493880628</v>
      </c>
      <c r="V528" s="255">
        <f t="shared" si="103"/>
        <v>15.382829949388062</v>
      </c>
      <c r="W528" s="255">
        <f t="shared" si="104"/>
        <v>0.24035671795918848</v>
      </c>
    </row>
    <row r="529" spans="1:23" ht="15" customHeight="1">
      <c r="A529" s="115" t="s">
        <v>2017</v>
      </c>
      <c r="B529" s="115" t="str">
        <f t="shared" si="101"/>
        <v>C55879</v>
      </c>
      <c r="C529" s="799" t="str">
        <f t="shared" si="102"/>
        <v>2024-06-10</v>
      </c>
      <c r="D529" s="793">
        <v>45453</v>
      </c>
      <c r="E529" s="113" t="s">
        <v>2018</v>
      </c>
      <c r="F529" s="113" t="s">
        <v>1485</v>
      </c>
      <c r="G529" s="367" t="s">
        <v>2019</v>
      </c>
      <c r="H529" s="799">
        <v>45442</v>
      </c>
      <c r="I529" s="114"/>
      <c r="J529" s="114"/>
      <c r="K529" s="90" t="s">
        <v>2020</v>
      </c>
      <c r="L529" s="167"/>
      <c r="M529" s="113"/>
      <c r="N529" s="439" t="s">
        <v>2170</v>
      </c>
      <c r="O529" s="619"/>
      <c r="P529" s="619">
        <v>1</v>
      </c>
      <c r="Q529" s="620" t="s">
        <v>1697</v>
      </c>
      <c r="R529" s="620">
        <v>211.97</v>
      </c>
      <c r="S529" s="255">
        <f t="shared" si="100"/>
        <v>211.97</v>
      </c>
      <c r="T529" s="220"/>
      <c r="U529" s="265">
        <f t="shared" si="99"/>
        <v>56.179544767416751</v>
      </c>
      <c r="V529" s="255">
        <f t="shared" si="103"/>
        <v>268.14954476741673</v>
      </c>
      <c r="W529" s="255">
        <f t="shared" si="104"/>
        <v>268.14954476741673</v>
      </c>
    </row>
    <row r="530" spans="1:23" ht="15" customHeight="1">
      <c r="A530" s="115" t="s">
        <v>2017</v>
      </c>
      <c r="B530" s="115" t="str">
        <f t="shared" si="101"/>
        <v>C55879</v>
      </c>
      <c r="C530" s="799" t="str">
        <f t="shared" si="102"/>
        <v>2024-06-10</v>
      </c>
      <c r="D530" s="793">
        <v>45453</v>
      </c>
      <c r="E530" s="113" t="s">
        <v>2018</v>
      </c>
      <c r="F530" s="113" t="s">
        <v>1485</v>
      </c>
      <c r="G530" s="367" t="s">
        <v>2019</v>
      </c>
      <c r="H530" s="799">
        <v>45442</v>
      </c>
      <c r="I530" s="114"/>
      <c r="J530" s="114"/>
      <c r="K530" s="90" t="s">
        <v>2020</v>
      </c>
      <c r="L530" s="167"/>
      <c r="M530" s="113"/>
      <c r="N530" s="439" t="s">
        <v>2182</v>
      </c>
      <c r="O530" s="619"/>
      <c r="P530" s="619">
        <v>1</v>
      </c>
      <c r="Q530" s="620" t="s">
        <v>1697</v>
      </c>
      <c r="R530" s="620">
        <v>5.7</v>
      </c>
      <c r="S530" s="255">
        <f t="shared" si="100"/>
        <v>5.7</v>
      </c>
      <c r="T530" s="220"/>
      <c r="U530" s="265">
        <f t="shared" si="99"/>
        <v>1.5107015387756544</v>
      </c>
      <c r="V530" s="255">
        <f t="shared" si="103"/>
        <v>7.2107015387756546</v>
      </c>
      <c r="W530" s="255">
        <f t="shared" si="104"/>
        <v>7.2107015387756546</v>
      </c>
    </row>
    <row r="531" spans="1:23" ht="15" customHeight="1">
      <c r="A531" s="115" t="s">
        <v>2017</v>
      </c>
      <c r="B531" s="115" t="str">
        <f t="shared" si="101"/>
        <v>C55879</v>
      </c>
      <c r="C531" s="799" t="str">
        <f t="shared" si="102"/>
        <v>2024-06-10</v>
      </c>
      <c r="D531" s="793">
        <v>45453</v>
      </c>
      <c r="E531" s="113" t="s">
        <v>2018</v>
      </c>
      <c r="F531" s="113" t="s">
        <v>1485</v>
      </c>
      <c r="G531" s="367" t="s">
        <v>2019</v>
      </c>
      <c r="H531" s="799">
        <v>45442</v>
      </c>
      <c r="I531" s="114"/>
      <c r="J531" s="114"/>
      <c r="K531" s="90" t="s">
        <v>2020</v>
      </c>
      <c r="L531" s="167"/>
      <c r="M531" s="113"/>
      <c r="N531" s="439" t="s">
        <v>2121</v>
      </c>
      <c r="O531" s="619"/>
      <c r="P531" s="619">
        <v>12</v>
      </c>
      <c r="Q531" s="620" t="s">
        <v>1697</v>
      </c>
      <c r="R531" s="620">
        <v>1.41</v>
      </c>
      <c r="S531" s="255">
        <f t="shared" si="100"/>
        <v>16.919999999999998</v>
      </c>
      <c r="T531" s="220"/>
      <c r="U531" s="265">
        <f t="shared" si="99"/>
        <v>4.4843982519445733</v>
      </c>
      <c r="V531" s="255">
        <f t="shared" si="103"/>
        <v>21.404398251944571</v>
      </c>
      <c r="W531" s="255">
        <f t="shared" si="104"/>
        <v>1.7836998543287141</v>
      </c>
    </row>
    <row r="532" spans="1:23" ht="15" customHeight="1">
      <c r="A532" s="115" t="s">
        <v>2017</v>
      </c>
      <c r="B532" s="115" t="str">
        <f t="shared" si="101"/>
        <v>C55879</v>
      </c>
      <c r="C532" s="799" t="str">
        <f t="shared" si="102"/>
        <v>2024-06-10</v>
      </c>
      <c r="D532" s="793">
        <v>45453</v>
      </c>
      <c r="E532" s="113" t="s">
        <v>2018</v>
      </c>
      <c r="F532" s="113" t="s">
        <v>1485</v>
      </c>
      <c r="G532" s="367" t="s">
        <v>2019</v>
      </c>
      <c r="H532" s="799">
        <v>45442</v>
      </c>
      <c r="I532" s="114"/>
      <c r="J532" s="114"/>
      <c r="K532" s="90" t="s">
        <v>2020</v>
      </c>
      <c r="L532" s="167"/>
      <c r="M532" s="113"/>
      <c r="N532" s="439" t="s">
        <v>2183</v>
      </c>
      <c r="O532" s="619"/>
      <c r="P532" s="619">
        <v>24</v>
      </c>
      <c r="Q532" s="620" t="s">
        <v>1697</v>
      </c>
      <c r="R532" s="620">
        <v>0.19</v>
      </c>
      <c r="S532" s="255">
        <f t="shared" si="100"/>
        <v>4.5600000000000005</v>
      </c>
      <c r="T532" s="220"/>
      <c r="U532" s="265">
        <f t="shared" si="99"/>
        <v>1.2085612310205238</v>
      </c>
      <c r="V532" s="255">
        <f t="shared" si="103"/>
        <v>5.7685612310205245</v>
      </c>
      <c r="W532" s="255">
        <f t="shared" si="104"/>
        <v>0.24035671795918853</v>
      </c>
    </row>
    <row r="533" spans="1:23" ht="15" customHeight="1">
      <c r="A533" s="115" t="s">
        <v>2017</v>
      </c>
      <c r="B533" s="115" t="str">
        <f t="shared" si="101"/>
        <v>C55879</v>
      </c>
      <c r="C533" s="799" t="str">
        <f t="shared" si="102"/>
        <v>2024-06-10</v>
      </c>
      <c r="D533" s="793">
        <v>45453</v>
      </c>
      <c r="E533" s="113" t="s">
        <v>2018</v>
      </c>
      <c r="F533" s="113" t="s">
        <v>1485</v>
      </c>
      <c r="G533" s="367" t="s">
        <v>2019</v>
      </c>
      <c r="H533" s="799">
        <v>45442</v>
      </c>
      <c r="I533" s="114"/>
      <c r="J533" s="114"/>
      <c r="K533" s="90" t="s">
        <v>2020</v>
      </c>
      <c r="L533" s="167"/>
      <c r="M533" s="113"/>
      <c r="N533" s="439" t="s">
        <v>2159</v>
      </c>
      <c r="O533" s="619"/>
      <c r="P533" s="619">
        <v>1</v>
      </c>
      <c r="Q533" s="620" t="s">
        <v>1697</v>
      </c>
      <c r="R533" s="620">
        <v>5.03</v>
      </c>
      <c r="S533" s="255">
        <f t="shared" si="100"/>
        <v>5.03</v>
      </c>
      <c r="T533" s="220"/>
      <c r="U533" s="265">
        <f t="shared" si="99"/>
        <v>1.3331278491300951</v>
      </c>
      <c r="V533" s="255">
        <f t="shared" si="103"/>
        <v>6.3631278491300955</v>
      </c>
      <c r="W533" s="255">
        <f t="shared" si="104"/>
        <v>6.3631278491300955</v>
      </c>
    </row>
    <row r="534" spans="1:23" ht="15" customHeight="1">
      <c r="A534" s="115" t="s">
        <v>2017</v>
      </c>
      <c r="B534" s="115" t="str">
        <f t="shared" si="101"/>
        <v>C55879</v>
      </c>
      <c r="C534" s="799" t="str">
        <f t="shared" si="102"/>
        <v>2024-06-10</v>
      </c>
      <c r="D534" s="793">
        <v>45453</v>
      </c>
      <c r="E534" s="113" t="s">
        <v>2018</v>
      </c>
      <c r="F534" s="113" t="s">
        <v>1485</v>
      </c>
      <c r="G534" s="367" t="s">
        <v>2019</v>
      </c>
      <c r="H534" s="799">
        <v>45442</v>
      </c>
      <c r="I534" s="114"/>
      <c r="J534" s="114"/>
      <c r="K534" s="90" t="s">
        <v>2020</v>
      </c>
      <c r="L534" s="167"/>
      <c r="M534" s="113"/>
      <c r="N534" s="439" t="s">
        <v>2119</v>
      </c>
      <c r="O534" s="619"/>
      <c r="P534" s="619">
        <v>4</v>
      </c>
      <c r="Q534" s="620" t="s">
        <v>1697</v>
      </c>
      <c r="R534" s="620">
        <v>0.8</v>
      </c>
      <c r="S534" s="255">
        <f t="shared" si="100"/>
        <v>3.2</v>
      </c>
      <c r="T534" s="220"/>
      <c r="U534" s="265">
        <f t="shared" si="99"/>
        <v>0.848113144575806</v>
      </c>
      <c r="V534" s="255">
        <f t="shared" si="103"/>
        <v>4.0481131445758063</v>
      </c>
      <c r="W534" s="255">
        <f t="shared" si="104"/>
        <v>1.0120282861439516</v>
      </c>
    </row>
    <row r="535" spans="1:23" ht="15" customHeight="1">
      <c r="A535" s="115" t="s">
        <v>2017</v>
      </c>
      <c r="B535" s="115" t="str">
        <f t="shared" si="101"/>
        <v>C55879</v>
      </c>
      <c r="C535" s="799" t="str">
        <f t="shared" si="102"/>
        <v>2024-06-10</v>
      </c>
      <c r="D535" s="793">
        <v>45453</v>
      </c>
      <c r="E535" s="113" t="s">
        <v>2018</v>
      </c>
      <c r="F535" s="113" t="s">
        <v>1485</v>
      </c>
      <c r="G535" s="367" t="s">
        <v>2019</v>
      </c>
      <c r="H535" s="799">
        <v>45442</v>
      </c>
      <c r="I535" s="114"/>
      <c r="J535" s="114"/>
      <c r="K535" s="90" t="s">
        <v>2020</v>
      </c>
      <c r="L535" s="167"/>
      <c r="M535" s="113"/>
      <c r="N535" s="439" t="s">
        <v>2153</v>
      </c>
      <c r="O535" s="619"/>
      <c r="P535" s="619">
        <v>8</v>
      </c>
      <c r="Q535" s="620" t="s">
        <v>1697</v>
      </c>
      <c r="R535" s="620">
        <v>0.1</v>
      </c>
      <c r="S535" s="255">
        <f t="shared" si="100"/>
        <v>0.8</v>
      </c>
      <c r="T535" s="220"/>
      <c r="U535" s="265">
        <f t="shared" si="99"/>
        <v>0.2120282861439515</v>
      </c>
      <c r="V535" s="255">
        <f t="shared" si="103"/>
        <v>1.0120282861439516</v>
      </c>
      <c r="W535" s="255">
        <f t="shared" si="104"/>
        <v>0.12650353576799395</v>
      </c>
    </row>
    <row r="536" spans="1:23" ht="15" customHeight="1">
      <c r="A536" s="115" t="s">
        <v>2017</v>
      </c>
      <c r="B536" s="115" t="str">
        <f t="shared" si="101"/>
        <v>C55879</v>
      </c>
      <c r="C536" s="799" t="str">
        <f t="shared" si="102"/>
        <v>2024-06-10</v>
      </c>
      <c r="D536" s="793">
        <v>45453</v>
      </c>
      <c r="E536" s="113" t="s">
        <v>2018</v>
      </c>
      <c r="F536" s="113" t="s">
        <v>1485</v>
      </c>
      <c r="G536" s="367" t="s">
        <v>2019</v>
      </c>
      <c r="H536" s="799">
        <v>45442</v>
      </c>
      <c r="I536" s="114"/>
      <c r="J536" s="114"/>
      <c r="K536" s="90" t="s">
        <v>2020</v>
      </c>
      <c r="L536" s="167"/>
      <c r="M536" s="113"/>
      <c r="N536" s="439" t="s">
        <v>2174</v>
      </c>
      <c r="O536" s="617"/>
      <c r="P536" s="617">
        <v>1</v>
      </c>
      <c r="Q536" s="620" t="s">
        <v>1697</v>
      </c>
      <c r="R536" s="618">
        <v>278.06</v>
      </c>
      <c r="S536" s="255">
        <f t="shared" si="100"/>
        <v>278.06</v>
      </c>
      <c r="T536" s="220"/>
      <c r="U536" s="265">
        <f t="shared" si="99"/>
        <v>73.695731556483949</v>
      </c>
      <c r="V536" s="255">
        <f t="shared" si="103"/>
        <v>351.75573155648397</v>
      </c>
      <c r="W536" s="255">
        <f t="shared" si="104"/>
        <v>351.75573155648397</v>
      </c>
    </row>
    <row r="537" spans="1:23" ht="15" customHeight="1">
      <c r="A537" s="115" t="s">
        <v>2017</v>
      </c>
      <c r="B537" s="115" t="str">
        <f t="shared" si="101"/>
        <v>C55879</v>
      </c>
      <c r="C537" s="799" t="str">
        <f t="shared" si="102"/>
        <v>2024-06-10</v>
      </c>
      <c r="D537" s="793">
        <v>45453</v>
      </c>
      <c r="E537" s="113" t="s">
        <v>2018</v>
      </c>
      <c r="F537" s="113" t="s">
        <v>1485</v>
      </c>
      <c r="G537" s="367" t="s">
        <v>2019</v>
      </c>
      <c r="H537" s="799">
        <v>45442</v>
      </c>
      <c r="I537" s="114"/>
      <c r="J537" s="114"/>
      <c r="K537" s="90" t="s">
        <v>2020</v>
      </c>
      <c r="L537" s="167"/>
      <c r="M537" s="113"/>
      <c r="N537" s="439" t="s">
        <v>2118</v>
      </c>
      <c r="O537" s="619"/>
      <c r="P537" s="619">
        <v>12</v>
      </c>
      <c r="Q537" s="620" t="s">
        <v>1697</v>
      </c>
      <c r="R537" s="620">
        <v>4.54</v>
      </c>
      <c r="S537" s="255">
        <f t="shared" si="100"/>
        <v>54.480000000000004</v>
      </c>
      <c r="T537" s="220"/>
      <c r="U537" s="265">
        <f t="shared" si="99"/>
        <v>14.439126286403098</v>
      </c>
      <c r="V537" s="255">
        <f t="shared" si="103"/>
        <v>68.919126286403099</v>
      </c>
      <c r="W537" s="255">
        <f t="shared" si="104"/>
        <v>5.7432605238669252</v>
      </c>
    </row>
    <row r="538" spans="1:23" ht="15" customHeight="1">
      <c r="A538" s="115" t="s">
        <v>2017</v>
      </c>
      <c r="B538" s="115" t="str">
        <f t="shared" si="101"/>
        <v>C55879</v>
      </c>
      <c r="C538" s="799" t="str">
        <f t="shared" si="102"/>
        <v>2024-06-10</v>
      </c>
      <c r="D538" s="793">
        <v>45453</v>
      </c>
      <c r="E538" s="113" t="s">
        <v>2018</v>
      </c>
      <c r="F538" s="113" t="s">
        <v>1485</v>
      </c>
      <c r="G538" s="367" t="s">
        <v>2019</v>
      </c>
      <c r="H538" s="799">
        <v>45442</v>
      </c>
      <c r="I538" s="114"/>
      <c r="J538" s="114"/>
      <c r="K538" s="90" t="s">
        <v>2020</v>
      </c>
      <c r="L538" s="167"/>
      <c r="M538" s="113"/>
      <c r="N538" s="439" t="s">
        <v>2152</v>
      </c>
      <c r="O538" s="619"/>
      <c r="P538" s="619">
        <v>24</v>
      </c>
      <c r="Q538" s="620" t="s">
        <v>1697</v>
      </c>
      <c r="R538" s="620">
        <v>0.23</v>
      </c>
      <c r="S538" s="255">
        <f t="shared" si="100"/>
        <v>5.5200000000000005</v>
      </c>
      <c r="T538" s="220"/>
      <c r="U538" s="265">
        <f t="shared" si="99"/>
        <v>1.4629951743932657</v>
      </c>
      <c r="V538" s="255">
        <f t="shared" si="103"/>
        <v>6.9829951743932659</v>
      </c>
      <c r="W538" s="255">
        <f t="shared" si="104"/>
        <v>0.29095813226638606</v>
      </c>
    </row>
    <row r="539" spans="1:23" ht="15" customHeight="1">
      <c r="A539" s="115" t="s">
        <v>2017</v>
      </c>
      <c r="B539" s="115" t="str">
        <f t="shared" si="101"/>
        <v>C55879</v>
      </c>
      <c r="C539" s="799" t="str">
        <f t="shared" si="102"/>
        <v>2024-06-10</v>
      </c>
      <c r="D539" s="793">
        <v>45453</v>
      </c>
      <c r="E539" s="113" t="s">
        <v>2018</v>
      </c>
      <c r="F539" s="113" t="s">
        <v>1485</v>
      </c>
      <c r="G539" s="367" t="s">
        <v>2019</v>
      </c>
      <c r="H539" s="799">
        <v>45442</v>
      </c>
      <c r="I539" s="114"/>
      <c r="J539" s="114"/>
      <c r="K539" s="90" t="s">
        <v>2020</v>
      </c>
      <c r="L539" s="167"/>
      <c r="M539" s="113"/>
      <c r="N539" s="439" t="s">
        <v>2191</v>
      </c>
      <c r="O539" s="619"/>
      <c r="P539" s="619">
        <v>1</v>
      </c>
      <c r="Q539" s="620" t="s">
        <v>1697</v>
      </c>
      <c r="R539" s="620">
        <v>5.7</v>
      </c>
      <c r="S539" s="255">
        <f t="shared" si="100"/>
        <v>5.7</v>
      </c>
      <c r="T539" s="220"/>
      <c r="U539" s="265">
        <f t="shared" si="99"/>
        <v>1.5107015387756544</v>
      </c>
      <c r="V539" s="255">
        <f t="shared" si="103"/>
        <v>7.2107015387756546</v>
      </c>
      <c r="W539" s="255">
        <f t="shared" si="104"/>
        <v>7.2107015387756546</v>
      </c>
    </row>
    <row r="540" spans="1:23" ht="15" customHeight="1">
      <c r="A540" s="115" t="s">
        <v>2017</v>
      </c>
      <c r="B540" s="115" t="str">
        <f t="shared" si="101"/>
        <v>C55879</v>
      </c>
      <c r="C540" s="799" t="str">
        <f t="shared" si="102"/>
        <v>2024-06-10</v>
      </c>
      <c r="D540" s="793">
        <v>45453</v>
      </c>
      <c r="E540" s="113" t="s">
        <v>2018</v>
      </c>
      <c r="F540" s="113" t="s">
        <v>1485</v>
      </c>
      <c r="G540" s="367" t="s">
        <v>2019</v>
      </c>
      <c r="H540" s="799">
        <v>45442</v>
      </c>
      <c r="I540" s="114"/>
      <c r="J540" s="114"/>
      <c r="K540" s="90" t="s">
        <v>2020</v>
      </c>
      <c r="L540" s="167"/>
      <c r="M540" s="113"/>
      <c r="N540" s="439" t="s">
        <v>2134</v>
      </c>
      <c r="O540" s="619"/>
      <c r="P540" s="619">
        <v>12</v>
      </c>
      <c r="Q540" s="620" t="s">
        <v>1697</v>
      </c>
      <c r="R540" s="620">
        <v>1.41</v>
      </c>
      <c r="S540" s="255">
        <f t="shared" si="100"/>
        <v>16.919999999999998</v>
      </c>
      <c r="T540" s="220"/>
      <c r="U540" s="265">
        <f t="shared" si="99"/>
        <v>4.4843982519445733</v>
      </c>
      <c r="V540" s="255">
        <f t="shared" si="103"/>
        <v>21.404398251944571</v>
      </c>
      <c r="W540" s="255">
        <f t="shared" si="104"/>
        <v>1.7836998543287141</v>
      </c>
    </row>
    <row r="541" spans="1:23" ht="15" customHeight="1">
      <c r="A541" s="115" t="s">
        <v>2017</v>
      </c>
      <c r="B541" s="115" t="str">
        <f t="shared" si="101"/>
        <v>C55879</v>
      </c>
      <c r="C541" s="799" t="str">
        <f t="shared" si="102"/>
        <v>2024-06-10</v>
      </c>
      <c r="D541" s="793">
        <v>45453</v>
      </c>
      <c r="E541" s="113" t="s">
        <v>2018</v>
      </c>
      <c r="F541" s="113" t="s">
        <v>1485</v>
      </c>
      <c r="G541" s="367" t="s">
        <v>2019</v>
      </c>
      <c r="H541" s="799">
        <v>45442</v>
      </c>
      <c r="I541" s="114"/>
      <c r="J541" s="114"/>
      <c r="K541" s="90" t="s">
        <v>2020</v>
      </c>
      <c r="L541" s="167"/>
      <c r="M541" s="113"/>
      <c r="N541" s="439" t="s">
        <v>2146</v>
      </c>
      <c r="O541" s="619"/>
      <c r="P541" s="619">
        <v>24</v>
      </c>
      <c r="Q541" s="620" t="s">
        <v>1697</v>
      </c>
      <c r="R541" s="620">
        <v>0.19</v>
      </c>
      <c r="S541" s="255">
        <f t="shared" si="100"/>
        <v>4.5600000000000005</v>
      </c>
      <c r="T541" s="220"/>
      <c r="U541" s="265">
        <f t="shared" si="99"/>
        <v>1.2085612310205238</v>
      </c>
      <c r="V541" s="255">
        <f t="shared" si="103"/>
        <v>5.7685612310205245</v>
      </c>
      <c r="W541" s="255">
        <f t="shared" si="104"/>
        <v>0.24035671795918853</v>
      </c>
    </row>
    <row r="542" spans="1:23" ht="15" customHeight="1">
      <c r="A542" s="115" t="s">
        <v>2017</v>
      </c>
      <c r="B542" s="115" t="str">
        <f t="shared" si="101"/>
        <v>C55879</v>
      </c>
      <c r="C542" s="799" t="str">
        <f t="shared" si="102"/>
        <v>2024-06-10</v>
      </c>
      <c r="D542" s="793">
        <v>45453</v>
      </c>
      <c r="E542" s="113" t="s">
        <v>2018</v>
      </c>
      <c r="F542" s="113" t="s">
        <v>1485</v>
      </c>
      <c r="G542" s="367" t="s">
        <v>2019</v>
      </c>
      <c r="H542" s="799">
        <v>45442</v>
      </c>
      <c r="I542" s="114"/>
      <c r="J542" s="114"/>
      <c r="K542" s="90" t="s">
        <v>2020</v>
      </c>
      <c r="L542" s="167"/>
      <c r="M542" s="113"/>
      <c r="N542" s="439" t="s">
        <v>2173</v>
      </c>
      <c r="O542" s="617"/>
      <c r="P542" s="617">
        <v>1</v>
      </c>
      <c r="Q542" s="620" t="s">
        <v>1697</v>
      </c>
      <c r="R542" s="618">
        <v>330.71</v>
      </c>
      <c r="S542" s="255">
        <f t="shared" si="100"/>
        <v>330.71</v>
      </c>
      <c r="T542" s="220"/>
      <c r="U542" s="265">
        <f t="shared" ref="U542:U605" si="105">S542*$T$352/SUM($S$352:$S$359)</f>
        <v>87.649843138332756</v>
      </c>
      <c r="V542" s="255">
        <f t="shared" si="103"/>
        <v>418.35984313833274</v>
      </c>
      <c r="W542" s="255">
        <f t="shared" si="104"/>
        <v>418.35984313833274</v>
      </c>
    </row>
    <row r="543" spans="1:23" ht="15" customHeight="1">
      <c r="A543" s="115" t="s">
        <v>2017</v>
      </c>
      <c r="B543" s="115" t="str">
        <f t="shared" si="101"/>
        <v>C55879</v>
      </c>
      <c r="C543" s="799" t="str">
        <f t="shared" si="102"/>
        <v>2024-06-10</v>
      </c>
      <c r="D543" s="793">
        <v>45453</v>
      </c>
      <c r="E543" s="113" t="s">
        <v>2018</v>
      </c>
      <c r="F543" s="113" t="s">
        <v>1485</v>
      </c>
      <c r="G543" s="367" t="s">
        <v>2019</v>
      </c>
      <c r="H543" s="799">
        <v>45442</v>
      </c>
      <c r="I543" s="114"/>
      <c r="J543" s="114"/>
      <c r="K543" s="90" t="s">
        <v>2020</v>
      </c>
      <c r="L543" s="167"/>
      <c r="M543" s="113"/>
      <c r="N543" s="439" t="s">
        <v>2192</v>
      </c>
      <c r="O543" s="619"/>
      <c r="P543" s="619">
        <v>1</v>
      </c>
      <c r="Q543" s="620" t="s">
        <v>1697</v>
      </c>
      <c r="R543" s="620">
        <v>11.27</v>
      </c>
      <c r="S543" s="255">
        <f t="shared" si="100"/>
        <v>11.27</v>
      </c>
      <c r="T543" s="220"/>
      <c r="U543" s="265">
        <f t="shared" si="105"/>
        <v>2.986948481052917</v>
      </c>
      <c r="V543" s="255">
        <f t="shared" si="103"/>
        <v>14.256948481052916</v>
      </c>
      <c r="W543" s="255">
        <f t="shared" si="104"/>
        <v>14.256948481052916</v>
      </c>
    </row>
    <row r="544" spans="1:23" ht="15" customHeight="1">
      <c r="A544" s="115" t="s">
        <v>2017</v>
      </c>
      <c r="B544" s="115" t="str">
        <f t="shared" si="101"/>
        <v>C55879</v>
      </c>
      <c r="C544" s="799" t="str">
        <f t="shared" si="102"/>
        <v>2024-06-10</v>
      </c>
      <c r="D544" s="793">
        <v>45453</v>
      </c>
      <c r="E544" s="113" t="s">
        <v>2018</v>
      </c>
      <c r="F544" s="113" t="s">
        <v>1485</v>
      </c>
      <c r="G544" s="367" t="s">
        <v>2019</v>
      </c>
      <c r="H544" s="799">
        <v>45442</v>
      </c>
      <c r="I544" s="114"/>
      <c r="J544" s="114"/>
      <c r="K544" s="90" t="s">
        <v>2020</v>
      </c>
      <c r="L544" s="167"/>
      <c r="M544" s="113"/>
      <c r="N544" s="439" t="s">
        <v>2186</v>
      </c>
      <c r="O544" s="619"/>
      <c r="P544" s="619">
        <v>12</v>
      </c>
      <c r="Q544" s="620" t="s">
        <v>1697</v>
      </c>
      <c r="R544" s="620">
        <v>3.07</v>
      </c>
      <c r="S544" s="255">
        <f t="shared" si="100"/>
        <v>36.839999999999996</v>
      </c>
      <c r="T544" s="220"/>
      <c r="U544" s="265">
        <f t="shared" si="105"/>
        <v>9.7639025769289649</v>
      </c>
      <c r="V544" s="255">
        <f t="shared" si="103"/>
        <v>46.603902576928959</v>
      </c>
      <c r="W544" s="255">
        <f t="shared" si="104"/>
        <v>3.8836585480774133</v>
      </c>
    </row>
    <row r="545" spans="1:23" ht="15" customHeight="1">
      <c r="A545" s="115" t="s">
        <v>2017</v>
      </c>
      <c r="B545" s="115" t="str">
        <f t="shared" si="101"/>
        <v>C55879</v>
      </c>
      <c r="C545" s="799" t="str">
        <f t="shared" si="102"/>
        <v>2024-06-10</v>
      </c>
      <c r="D545" s="793">
        <v>45453</v>
      </c>
      <c r="E545" s="113" t="s">
        <v>2018</v>
      </c>
      <c r="F545" s="113" t="s">
        <v>1485</v>
      </c>
      <c r="G545" s="367" t="s">
        <v>2019</v>
      </c>
      <c r="H545" s="799">
        <v>45442</v>
      </c>
      <c r="I545" s="114"/>
      <c r="J545" s="114"/>
      <c r="K545" s="90" t="s">
        <v>2020</v>
      </c>
      <c r="L545" s="167"/>
      <c r="M545" s="113"/>
      <c r="N545" s="439" t="s">
        <v>2152</v>
      </c>
      <c r="O545" s="619"/>
      <c r="P545" s="619">
        <v>24</v>
      </c>
      <c r="Q545" s="620" t="s">
        <v>1697</v>
      </c>
      <c r="R545" s="620">
        <v>0.23</v>
      </c>
      <c r="S545" s="255">
        <f t="shared" si="100"/>
        <v>5.5200000000000005</v>
      </c>
      <c r="T545" s="220"/>
      <c r="U545" s="265">
        <f t="shared" si="105"/>
        <v>1.4629951743932657</v>
      </c>
      <c r="V545" s="255">
        <f t="shared" si="103"/>
        <v>6.9829951743932659</v>
      </c>
      <c r="W545" s="255">
        <f t="shared" si="104"/>
        <v>0.29095813226638606</v>
      </c>
    </row>
    <row r="546" spans="1:23" ht="15" customHeight="1">
      <c r="A546" s="115" t="s">
        <v>2017</v>
      </c>
      <c r="B546" s="115" t="str">
        <f t="shared" si="101"/>
        <v>C55879</v>
      </c>
      <c r="C546" s="799" t="str">
        <f t="shared" si="102"/>
        <v>2024-06-10</v>
      </c>
      <c r="D546" s="793">
        <v>45453</v>
      </c>
      <c r="E546" s="113" t="s">
        <v>2018</v>
      </c>
      <c r="F546" s="113" t="s">
        <v>1485</v>
      </c>
      <c r="G546" s="367" t="s">
        <v>2019</v>
      </c>
      <c r="H546" s="799">
        <v>45442</v>
      </c>
      <c r="I546" s="114"/>
      <c r="J546" s="114"/>
      <c r="K546" s="90" t="s">
        <v>2020</v>
      </c>
      <c r="L546" s="167"/>
      <c r="M546" s="113"/>
      <c r="N546" s="439" t="s">
        <v>2189</v>
      </c>
      <c r="O546" s="619"/>
      <c r="P546" s="619">
        <v>112</v>
      </c>
      <c r="Q546" s="620" t="s">
        <v>1697</v>
      </c>
      <c r="R546" s="620">
        <v>6.56</v>
      </c>
      <c r="S546" s="255">
        <f t="shared" si="100"/>
        <v>734.71999999999991</v>
      </c>
      <c r="T546" s="220"/>
      <c r="U546" s="265">
        <f t="shared" si="105"/>
        <v>194.72677799460504</v>
      </c>
      <c r="V546" s="255">
        <f t="shared" si="103"/>
        <v>929.44677799460499</v>
      </c>
      <c r="W546" s="255">
        <f t="shared" si="104"/>
        <v>8.2986319463804019</v>
      </c>
    </row>
    <row r="547" spans="1:23" ht="15" customHeight="1">
      <c r="A547" s="115" t="s">
        <v>2017</v>
      </c>
      <c r="B547" s="115" t="str">
        <f t="shared" si="101"/>
        <v>C55879</v>
      </c>
      <c r="C547" s="799" t="str">
        <f t="shared" si="102"/>
        <v>2024-06-10</v>
      </c>
      <c r="D547" s="793">
        <v>45453</v>
      </c>
      <c r="E547" s="113" t="s">
        <v>2018</v>
      </c>
      <c r="F547" s="113" t="s">
        <v>1485</v>
      </c>
      <c r="G547" s="367" t="s">
        <v>2019</v>
      </c>
      <c r="H547" s="799">
        <v>45442</v>
      </c>
      <c r="I547" s="114"/>
      <c r="J547" s="114"/>
      <c r="K547" s="90" t="s">
        <v>2020</v>
      </c>
      <c r="L547" s="167"/>
      <c r="M547" s="113"/>
      <c r="N547" s="439" t="s">
        <v>2134</v>
      </c>
      <c r="O547" s="619"/>
      <c r="P547" s="619">
        <v>8</v>
      </c>
      <c r="Q547" s="620" t="s">
        <v>1697</v>
      </c>
      <c r="R547" s="620">
        <v>1.41</v>
      </c>
      <c r="S547" s="255">
        <f t="shared" si="100"/>
        <v>11.28</v>
      </c>
      <c r="T547" s="220"/>
      <c r="U547" s="265">
        <f t="shared" si="105"/>
        <v>2.9895988346297164</v>
      </c>
      <c r="V547" s="255">
        <f t="shared" si="103"/>
        <v>14.269598834629715</v>
      </c>
      <c r="W547" s="255">
        <f t="shared" si="104"/>
        <v>1.7836998543287144</v>
      </c>
    </row>
    <row r="548" spans="1:23" ht="15" customHeight="1">
      <c r="A548" s="115" t="s">
        <v>2017</v>
      </c>
      <c r="B548" s="115" t="str">
        <f t="shared" si="101"/>
        <v>C55879</v>
      </c>
      <c r="C548" s="799" t="str">
        <f t="shared" si="102"/>
        <v>2024-06-10</v>
      </c>
      <c r="D548" s="793">
        <v>45453</v>
      </c>
      <c r="E548" s="113" t="s">
        <v>2018</v>
      </c>
      <c r="F548" s="113" t="s">
        <v>1485</v>
      </c>
      <c r="G548" s="367" t="s">
        <v>2019</v>
      </c>
      <c r="H548" s="799">
        <v>45442</v>
      </c>
      <c r="I548" s="114"/>
      <c r="J548" s="114"/>
      <c r="K548" s="90" t="s">
        <v>2020</v>
      </c>
      <c r="L548" s="167"/>
      <c r="M548" s="113"/>
      <c r="N548" s="439" t="s">
        <v>2183</v>
      </c>
      <c r="O548" s="619"/>
      <c r="P548" s="619">
        <v>16</v>
      </c>
      <c r="Q548" s="620" t="s">
        <v>1697</v>
      </c>
      <c r="R548" s="620">
        <v>0.19</v>
      </c>
      <c r="S548" s="255">
        <f t="shared" si="100"/>
        <v>3.04</v>
      </c>
      <c r="T548" s="220"/>
      <c r="U548" s="265">
        <f t="shared" si="105"/>
        <v>0.80570748734701569</v>
      </c>
      <c r="V548" s="255">
        <f t="shared" si="103"/>
        <v>3.8457074873470156</v>
      </c>
      <c r="W548" s="255">
        <f t="shared" si="104"/>
        <v>0.24035671795918848</v>
      </c>
    </row>
    <row r="549" spans="1:23" ht="15" customHeight="1">
      <c r="A549" s="115" t="s">
        <v>2017</v>
      </c>
      <c r="B549" s="115" t="str">
        <f t="shared" si="101"/>
        <v>C55879</v>
      </c>
      <c r="C549" s="799" t="str">
        <f t="shared" si="102"/>
        <v>2024-06-10</v>
      </c>
      <c r="D549" s="793">
        <v>45453</v>
      </c>
      <c r="E549" s="113" t="s">
        <v>2018</v>
      </c>
      <c r="F549" s="113" t="s">
        <v>1485</v>
      </c>
      <c r="G549" s="367" t="s">
        <v>2019</v>
      </c>
      <c r="H549" s="799">
        <v>45442</v>
      </c>
      <c r="I549" s="114"/>
      <c r="J549" s="114"/>
      <c r="K549" s="90" t="s">
        <v>2020</v>
      </c>
      <c r="L549" s="167"/>
      <c r="M549" s="113"/>
      <c r="N549" s="439" t="s">
        <v>2171</v>
      </c>
      <c r="O549" s="619"/>
      <c r="P549" s="619">
        <v>1</v>
      </c>
      <c r="Q549" s="620" t="s">
        <v>1697</v>
      </c>
      <c r="R549" s="620">
        <v>27.47</v>
      </c>
      <c r="S549" s="255">
        <f t="shared" si="100"/>
        <v>27.47</v>
      </c>
      <c r="T549" s="220"/>
      <c r="U549" s="265">
        <f t="shared" si="105"/>
        <v>7.2805212754679349</v>
      </c>
      <c r="V549" s="255">
        <f t="shared" si="103"/>
        <v>34.750521275467932</v>
      </c>
      <c r="W549" s="255">
        <f t="shared" si="104"/>
        <v>34.750521275467932</v>
      </c>
    </row>
    <row r="550" spans="1:23" ht="15" customHeight="1">
      <c r="A550" s="115" t="s">
        <v>2017</v>
      </c>
      <c r="B550" s="115" t="str">
        <f t="shared" si="101"/>
        <v>C55879</v>
      </c>
      <c r="C550" s="799" t="str">
        <f t="shared" si="102"/>
        <v>2024-06-10</v>
      </c>
      <c r="D550" s="793">
        <v>45453</v>
      </c>
      <c r="E550" s="113" t="s">
        <v>2018</v>
      </c>
      <c r="F550" s="113" t="s">
        <v>1485</v>
      </c>
      <c r="G550" s="367" t="s">
        <v>2019</v>
      </c>
      <c r="H550" s="799">
        <v>45442</v>
      </c>
      <c r="I550" s="114"/>
      <c r="J550" s="114"/>
      <c r="K550" s="90" t="s">
        <v>2020</v>
      </c>
      <c r="L550" s="167"/>
      <c r="M550" s="113"/>
      <c r="N550" s="439" t="s">
        <v>2172</v>
      </c>
      <c r="O550" s="619"/>
      <c r="P550" s="619">
        <v>1</v>
      </c>
      <c r="Q550" s="620" t="s">
        <v>1697</v>
      </c>
      <c r="R550" s="620">
        <v>3.92</v>
      </c>
      <c r="S550" s="255">
        <f t="shared" si="100"/>
        <v>3.92</v>
      </c>
      <c r="T550" s="220"/>
      <c r="U550" s="265">
        <f t="shared" si="105"/>
        <v>1.0389386021053624</v>
      </c>
      <c r="V550" s="255">
        <f t="shared" si="103"/>
        <v>4.9589386021053627</v>
      </c>
      <c r="W550" s="255">
        <f t="shared" si="104"/>
        <v>4.9589386021053627</v>
      </c>
    </row>
    <row r="551" spans="1:23" ht="15.75" customHeight="1">
      <c r="A551" s="115" t="s">
        <v>2017</v>
      </c>
      <c r="B551" s="115" t="str">
        <f t="shared" si="101"/>
        <v>C55879</v>
      </c>
      <c r="C551" s="799" t="str">
        <f t="shared" si="102"/>
        <v>2024-06-10</v>
      </c>
      <c r="D551" s="793">
        <v>45453</v>
      </c>
      <c r="E551" s="113" t="s">
        <v>2018</v>
      </c>
      <c r="F551" s="113" t="s">
        <v>1485</v>
      </c>
      <c r="G551" s="367" t="s">
        <v>2019</v>
      </c>
      <c r="H551" s="799">
        <v>45442</v>
      </c>
      <c r="I551" s="114"/>
      <c r="J551" s="114"/>
      <c r="K551" s="90" t="s">
        <v>2020</v>
      </c>
      <c r="L551" s="167"/>
      <c r="M551" s="113"/>
      <c r="N551" s="439" t="s">
        <v>2133</v>
      </c>
      <c r="O551" s="619"/>
      <c r="P551" s="619">
        <v>8</v>
      </c>
      <c r="Q551" s="620" t="s">
        <v>1697</v>
      </c>
      <c r="R551" s="620">
        <v>4.54</v>
      </c>
      <c r="S551" s="255">
        <f t="shared" si="100"/>
        <v>36.32</v>
      </c>
      <c r="T551" s="220"/>
      <c r="U551" s="265">
        <f t="shared" si="105"/>
        <v>9.6260841909353978</v>
      </c>
      <c r="V551" s="255">
        <f t="shared" si="103"/>
        <v>45.946084190935395</v>
      </c>
      <c r="W551" s="255">
        <f t="shared" si="104"/>
        <v>5.7432605238669243</v>
      </c>
    </row>
    <row r="552" spans="1:23" ht="15" customHeight="1">
      <c r="A552" s="115" t="s">
        <v>2017</v>
      </c>
      <c r="B552" s="115" t="str">
        <f t="shared" si="101"/>
        <v>C55879</v>
      </c>
      <c r="C552" s="799" t="str">
        <f t="shared" si="102"/>
        <v>2024-06-10</v>
      </c>
      <c r="D552" s="793">
        <v>45453</v>
      </c>
      <c r="E552" s="113" t="s">
        <v>2018</v>
      </c>
      <c r="F552" s="113" t="s">
        <v>1485</v>
      </c>
      <c r="G552" s="367" t="s">
        <v>2019</v>
      </c>
      <c r="H552" s="799">
        <v>45442</v>
      </c>
      <c r="I552" s="114"/>
      <c r="J552" s="114"/>
      <c r="K552" s="90" t="s">
        <v>2020</v>
      </c>
      <c r="L552" s="167"/>
      <c r="M552" s="349"/>
      <c r="N552" s="439" t="s">
        <v>2152</v>
      </c>
      <c r="O552" s="619"/>
      <c r="P552" s="619">
        <v>16</v>
      </c>
      <c r="Q552" s="620" t="s">
        <v>1697</v>
      </c>
      <c r="R552" s="620">
        <v>0.23</v>
      </c>
      <c r="S552" s="255">
        <f t="shared" si="100"/>
        <v>3.68</v>
      </c>
      <c r="T552" s="372"/>
      <c r="U552" s="265">
        <f t="shared" si="105"/>
        <v>0.97533011626217692</v>
      </c>
      <c r="V552" s="255">
        <f t="shared" si="103"/>
        <v>4.655330116262177</v>
      </c>
      <c r="W552" s="255">
        <f t="shared" si="104"/>
        <v>0.29095813226638606</v>
      </c>
    </row>
    <row r="553" spans="1:23" ht="15" customHeight="1">
      <c r="A553" s="115" t="s">
        <v>2017</v>
      </c>
      <c r="B553" s="115" t="str">
        <f t="shared" si="101"/>
        <v>C55879</v>
      </c>
      <c r="C553" s="799" t="str">
        <f t="shared" si="102"/>
        <v>2024-06-10</v>
      </c>
      <c r="D553" s="793">
        <v>45453</v>
      </c>
      <c r="E553" s="113" t="s">
        <v>2018</v>
      </c>
      <c r="F553" s="113" t="s">
        <v>1485</v>
      </c>
      <c r="G553" s="367" t="s">
        <v>2019</v>
      </c>
      <c r="H553" s="799">
        <v>45442</v>
      </c>
      <c r="I553" s="114"/>
      <c r="J553" s="114"/>
      <c r="K553" s="90" t="s">
        <v>2020</v>
      </c>
      <c r="L553" s="167"/>
      <c r="M553" s="349"/>
      <c r="N553" s="439" t="s">
        <v>2204</v>
      </c>
      <c r="O553" s="619"/>
      <c r="P553" s="619">
        <v>1</v>
      </c>
      <c r="Q553" s="620" t="s">
        <v>1697</v>
      </c>
      <c r="R553" s="620">
        <v>2.79</v>
      </c>
      <c r="S553" s="255">
        <f t="shared" si="100"/>
        <v>2.79</v>
      </c>
      <c r="T553" s="219"/>
      <c r="U553" s="265">
        <f t="shared" si="105"/>
        <v>0.73944864792703091</v>
      </c>
      <c r="V553" s="255">
        <f t="shared" si="103"/>
        <v>3.5294486479270311</v>
      </c>
      <c r="W553" s="255">
        <f t="shared" si="104"/>
        <v>3.5294486479270311</v>
      </c>
    </row>
    <row r="554" spans="1:23" ht="15" customHeight="1">
      <c r="A554" s="115" t="s">
        <v>2017</v>
      </c>
      <c r="B554" s="115" t="str">
        <f t="shared" si="101"/>
        <v>C55879</v>
      </c>
      <c r="C554" s="799" t="str">
        <f t="shared" si="102"/>
        <v>2024-06-10</v>
      </c>
      <c r="D554" s="793">
        <v>45453</v>
      </c>
      <c r="E554" s="113" t="s">
        <v>2018</v>
      </c>
      <c r="F554" s="113" t="s">
        <v>1485</v>
      </c>
      <c r="G554" s="367" t="s">
        <v>2019</v>
      </c>
      <c r="H554" s="799">
        <v>45442</v>
      </c>
      <c r="I554" s="114"/>
      <c r="J554" s="114"/>
      <c r="K554" s="90" t="s">
        <v>2020</v>
      </c>
      <c r="L554" s="209"/>
      <c r="M554" s="349"/>
      <c r="N554" s="439" t="s">
        <v>2176</v>
      </c>
      <c r="O554" s="619"/>
      <c r="P554" s="619">
        <v>8</v>
      </c>
      <c r="Q554" s="620" t="s">
        <v>1697</v>
      </c>
      <c r="R554" s="620">
        <v>0.8</v>
      </c>
      <c r="S554" s="255">
        <f t="shared" si="100"/>
        <v>6.4</v>
      </c>
      <c r="T554" s="219"/>
      <c r="U554" s="265">
        <f t="shared" si="105"/>
        <v>1.696226289151612</v>
      </c>
      <c r="V554" s="255">
        <f t="shared" si="103"/>
        <v>8.0962262891516126</v>
      </c>
      <c r="W554" s="255">
        <f t="shared" si="104"/>
        <v>1.0120282861439516</v>
      </c>
    </row>
    <row r="555" spans="1:23" ht="15" customHeight="1">
      <c r="A555" s="115" t="s">
        <v>2017</v>
      </c>
      <c r="B555" s="115" t="str">
        <f t="shared" si="101"/>
        <v>C55879</v>
      </c>
      <c r="C555" s="799" t="str">
        <f t="shared" si="102"/>
        <v>2024-06-10</v>
      </c>
      <c r="D555" s="793">
        <v>45453</v>
      </c>
      <c r="E555" s="113" t="s">
        <v>2018</v>
      </c>
      <c r="F555" s="113" t="s">
        <v>1485</v>
      </c>
      <c r="G555" s="367" t="s">
        <v>2019</v>
      </c>
      <c r="H555" s="799">
        <v>45442</v>
      </c>
      <c r="I555" s="114"/>
      <c r="J555" s="114"/>
      <c r="K555" s="90" t="s">
        <v>2020</v>
      </c>
      <c r="L555" s="209"/>
      <c r="M555" s="349"/>
      <c r="N555" s="609" t="s">
        <v>2153</v>
      </c>
      <c r="O555" s="619"/>
      <c r="P555" s="619">
        <v>16</v>
      </c>
      <c r="Q555" s="620" t="s">
        <v>1697</v>
      </c>
      <c r="R555" s="620">
        <v>0.1</v>
      </c>
      <c r="S555" s="255">
        <f t="shared" si="100"/>
        <v>1.6</v>
      </c>
      <c r="T555" s="219"/>
      <c r="U555" s="265">
        <f t="shared" si="105"/>
        <v>0.424056572287903</v>
      </c>
      <c r="V555" s="255">
        <f t="shared" si="103"/>
        <v>2.0240565722879031</v>
      </c>
      <c r="W555" s="255">
        <f t="shared" si="104"/>
        <v>0.12650353576799395</v>
      </c>
    </row>
    <row r="556" spans="1:23" ht="15" customHeight="1">
      <c r="A556" s="115" t="s">
        <v>2017</v>
      </c>
      <c r="B556" s="115" t="str">
        <f t="shared" si="101"/>
        <v>C55879</v>
      </c>
      <c r="C556" s="799" t="str">
        <f t="shared" si="102"/>
        <v>2024-06-10</v>
      </c>
      <c r="D556" s="793">
        <v>45453</v>
      </c>
      <c r="E556" s="113" t="s">
        <v>2018</v>
      </c>
      <c r="F556" s="113" t="s">
        <v>1485</v>
      </c>
      <c r="G556" s="367" t="s">
        <v>2019</v>
      </c>
      <c r="H556" s="799">
        <v>45442</v>
      </c>
      <c r="I556" s="114"/>
      <c r="J556" s="114"/>
      <c r="K556" s="90" t="s">
        <v>2020</v>
      </c>
      <c r="L556" s="209"/>
      <c r="M556" s="349"/>
      <c r="N556" s="609" t="s">
        <v>2205</v>
      </c>
      <c r="O556" s="619"/>
      <c r="P556" s="619">
        <v>1</v>
      </c>
      <c r="Q556" s="620" t="s">
        <v>1697</v>
      </c>
      <c r="R556" s="620">
        <v>5.03</v>
      </c>
      <c r="S556" s="255">
        <f t="shared" si="100"/>
        <v>5.03</v>
      </c>
      <c r="T556" s="219"/>
      <c r="U556" s="265">
        <f t="shared" si="105"/>
        <v>1.3331278491300951</v>
      </c>
      <c r="V556" s="255">
        <f t="shared" si="103"/>
        <v>6.3631278491300955</v>
      </c>
      <c r="W556" s="255">
        <f t="shared" si="104"/>
        <v>6.3631278491300955</v>
      </c>
    </row>
    <row r="557" spans="1:23" ht="15" customHeight="1">
      <c r="A557" s="115" t="s">
        <v>2017</v>
      </c>
      <c r="B557" s="115" t="str">
        <f t="shared" si="101"/>
        <v>C55879</v>
      </c>
      <c r="C557" s="799" t="str">
        <f t="shared" si="102"/>
        <v>2024-06-10</v>
      </c>
      <c r="D557" s="793">
        <v>45453</v>
      </c>
      <c r="E557" s="113" t="s">
        <v>2018</v>
      </c>
      <c r="F557" s="113" t="s">
        <v>1485</v>
      </c>
      <c r="G557" s="367" t="s">
        <v>2019</v>
      </c>
      <c r="H557" s="799">
        <v>45442</v>
      </c>
      <c r="I557" s="114"/>
      <c r="J557" s="114"/>
      <c r="K557" s="90" t="s">
        <v>2020</v>
      </c>
      <c r="L557" s="209"/>
      <c r="M557" s="349"/>
      <c r="N557" s="609" t="s">
        <v>2176</v>
      </c>
      <c r="O557" s="619"/>
      <c r="P557" s="619">
        <v>4</v>
      </c>
      <c r="Q557" s="620" t="s">
        <v>1697</v>
      </c>
      <c r="R557" s="620">
        <v>0.8</v>
      </c>
      <c r="S557" s="255">
        <f t="shared" si="100"/>
        <v>3.2</v>
      </c>
      <c r="T557" s="219"/>
      <c r="U557" s="265">
        <f t="shared" si="105"/>
        <v>0.848113144575806</v>
      </c>
      <c r="V557" s="255">
        <f t="shared" si="103"/>
        <v>4.0481131445758063</v>
      </c>
      <c r="W557" s="255">
        <f t="shared" si="104"/>
        <v>1.0120282861439516</v>
      </c>
    </row>
    <row r="558" spans="1:23" ht="15" customHeight="1">
      <c r="A558" s="115" t="s">
        <v>2017</v>
      </c>
      <c r="B558" s="115" t="str">
        <f t="shared" si="101"/>
        <v>C55879</v>
      </c>
      <c r="C558" s="799" t="str">
        <f t="shared" si="102"/>
        <v>2024-06-10</v>
      </c>
      <c r="D558" s="793">
        <v>45453</v>
      </c>
      <c r="E558" s="113" t="s">
        <v>2018</v>
      </c>
      <c r="F558" s="113" t="s">
        <v>1485</v>
      </c>
      <c r="G558" s="367" t="s">
        <v>2019</v>
      </c>
      <c r="H558" s="799">
        <v>45442</v>
      </c>
      <c r="I558" s="114"/>
      <c r="J558" s="114"/>
      <c r="K558" s="90" t="s">
        <v>2020</v>
      </c>
      <c r="L558" s="209"/>
      <c r="M558" s="349"/>
      <c r="N558" s="609" t="s">
        <v>2153</v>
      </c>
      <c r="O558" s="619"/>
      <c r="P558" s="619">
        <v>8</v>
      </c>
      <c r="Q558" s="620" t="s">
        <v>1697</v>
      </c>
      <c r="R558" s="620">
        <v>0.1</v>
      </c>
      <c r="S558" s="255">
        <f t="shared" si="100"/>
        <v>0.8</v>
      </c>
      <c r="T558" s="219"/>
      <c r="U558" s="265">
        <f t="shared" si="105"/>
        <v>0.2120282861439515</v>
      </c>
      <c r="V558" s="255">
        <f t="shared" si="103"/>
        <v>1.0120282861439516</v>
      </c>
      <c r="W558" s="255">
        <f t="shared" si="104"/>
        <v>0.12650353576799395</v>
      </c>
    </row>
    <row r="559" spans="1:23" ht="15" customHeight="1">
      <c r="A559" s="115" t="s">
        <v>2017</v>
      </c>
      <c r="B559" s="115" t="str">
        <f t="shared" si="101"/>
        <v>C55879</v>
      </c>
      <c r="C559" s="799" t="str">
        <f t="shared" si="102"/>
        <v>2024-06-10</v>
      </c>
      <c r="D559" s="793">
        <v>45453</v>
      </c>
      <c r="E559" s="113" t="s">
        <v>2018</v>
      </c>
      <c r="F559" s="113" t="s">
        <v>1485</v>
      </c>
      <c r="G559" s="367" t="s">
        <v>2019</v>
      </c>
      <c r="H559" s="799">
        <v>45442</v>
      </c>
      <c r="I559" s="114"/>
      <c r="J559" s="114"/>
      <c r="K559" s="90" t="s">
        <v>2020</v>
      </c>
      <c r="L559" s="209"/>
      <c r="M559" s="349"/>
      <c r="N559" s="439" t="s">
        <v>2207</v>
      </c>
      <c r="O559" s="619"/>
      <c r="P559" s="619">
        <v>2</v>
      </c>
      <c r="Q559" s="620" t="s">
        <v>1697</v>
      </c>
      <c r="R559" s="620">
        <v>27.47</v>
      </c>
      <c r="S559" s="255">
        <f t="shared" si="100"/>
        <v>54.94</v>
      </c>
      <c r="T559" s="219"/>
      <c r="U559" s="265">
        <f t="shared" si="105"/>
        <v>14.56104255093587</v>
      </c>
      <c r="V559" s="255">
        <f t="shared" si="103"/>
        <v>69.501042550935864</v>
      </c>
      <c r="W559" s="255">
        <f t="shared" si="104"/>
        <v>34.750521275467932</v>
      </c>
    </row>
    <row r="560" spans="1:23" ht="15" customHeight="1">
      <c r="A560" s="115" t="s">
        <v>2017</v>
      </c>
      <c r="B560" s="115" t="str">
        <f t="shared" si="101"/>
        <v>C55879</v>
      </c>
      <c r="C560" s="799" t="str">
        <f t="shared" si="102"/>
        <v>2024-06-10</v>
      </c>
      <c r="D560" s="793">
        <v>45453</v>
      </c>
      <c r="E560" s="113" t="s">
        <v>2018</v>
      </c>
      <c r="F560" s="113" t="s">
        <v>1485</v>
      </c>
      <c r="G560" s="367" t="s">
        <v>2019</v>
      </c>
      <c r="H560" s="799">
        <v>45442</v>
      </c>
      <c r="I560" s="114"/>
      <c r="J560" s="114"/>
      <c r="K560" s="90" t="s">
        <v>2020</v>
      </c>
      <c r="L560" s="209"/>
      <c r="M560" s="349"/>
      <c r="N560" s="609" t="s">
        <v>2181</v>
      </c>
      <c r="O560" s="619"/>
      <c r="P560" s="619">
        <v>8</v>
      </c>
      <c r="Q560" s="620" t="s">
        <v>1697</v>
      </c>
      <c r="R560" s="620">
        <v>1.1399999999999999</v>
      </c>
      <c r="S560" s="255">
        <f t="shared" si="100"/>
        <v>9.1199999999999992</v>
      </c>
      <c r="T560" s="219"/>
      <c r="U560" s="265">
        <f t="shared" si="105"/>
        <v>2.4171224620410467</v>
      </c>
      <c r="V560" s="255">
        <f t="shared" si="103"/>
        <v>11.537122462041046</v>
      </c>
      <c r="W560" s="255">
        <f t="shared" si="104"/>
        <v>1.4421403077551307</v>
      </c>
    </row>
    <row r="561" spans="1:23" ht="15" customHeight="1">
      <c r="A561" s="115" t="s">
        <v>2017</v>
      </c>
      <c r="B561" s="115" t="str">
        <f t="shared" si="101"/>
        <v>C55879</v>
      </c>
      <c r="C561" s="799" t="str">
        <f t="shared" si="102"/>
        <v>2024-06-10</v>
      </c>
      <c r="D561" s="793">
        <v>45453</v>
      </c>
      <c r="E561" s="113" t="s">
        <v>2018</v>
      </c>
      <c r="F561" s="113" t="s">
        <v>1485</v>
      </c>
      <c r="G561" s="367" t="s">
        <v>2019</v>
      </c>
      <c r="H561" s="799">
        <v>45442</v>
      </c>
      <c r="I561" s="114"/>
      <c r="J561" s="114"/>
      <c r="K561" s="90" t="s">
        <v>2020</v>
      </c>
      <c r="L561" s="209"/>
      <c r="M561" s="349"/>
      <c r="N561" s="609" t="s">
        <v>2167</v>
      </c>
      <c r="O561" s="619"/>
      <c r="P561" s="619">
        <v>21</v>
      </c>
      <c r="Q561" s="620" t="s">
        <v>1697</v>
      </c>
      <c r="R561" s="620">
        <v>7.5</v>
      </c>
      <c r="S561" s="255">
        <f t="shared" si="100"/>
        <v>157.5</v>
      </c>
      <c r="T561" s="219"/>
      <c r="U561" s="265">
        <f t="shared" si="105"/>
        <v>41.743068834590453</v>
      </c>
      <c r="V561" s="255">
        <f t="shared" si="103"/>
        <v>199.24306883459045</v>
      </c>
      <c r="W561" s="255">
        <f t="shared" si="104"/>
        <v>9.4877651825995457</v>
      </c>
    </row>
    <row r="562" spans="1:23" ht="15" customHeight="1">
      <c r="A562" s="115" t="s">
        <v>2017</v>
      </c>
      <c r="B562" s="115" t="str">
        <f t="shared" si="101"/>
        <v>C55879</v>
      </c>
      <c r="C562" s="799" t="str">
        <f t="shared" si="102"/>
        <v>2024-06-10</v>
      </c>
      <c r="D562" s="793">
        <v>45453</v>
      </c>
      <c r="E562" s="113" t="s">
        <v>2018</v>
      </c>
      <c r="F562" s="113" t="s">
        <v>1485</v>
      </c>
      <c r="G562" s="367" t="s">
        <v>2019</v>
      </c>
      <c r="H562" s="799">
        <v>45442</v>
      </c>
      <c r="I562" s="114"/>
      <c r="J562" s="114"/>
      <c r="K562" s="90" t="s">
        <v>2020</v>
      </c>
      <c r="L562" s="209"/>
      <c r="M562" s="349"/>
      <c r="N562" s="609" t="s">
        <v>2133</v>
      </c>
      <c r="O562" s="619"/>
      <c r="P562" s="619">
        <v>16</v>
      </c>
      <c r="Q562" s="620" t="s">
        <v>1697</v>
      </c>
      <c r="R562" s="620">
        <v>4.54</v>
      </c>
      <c r="S562" s="255">
        <f t="shared" si="100"/>
        <v>72.64</v>
      </c>
      <c r="T562" s="219"/>
      <c r="U562" s="265">
        <f t="shared" si="105"/>
        <v>19.252168381870796</v>
      </c>
      <c r="V562" s="255">
        <f t="shared" si="103"/>
        <v>91.892168381870789</v>
      </c>
      <c r="W562" s="255">
        <f t="shared" si="104"/>
        <v>5.7432605238669243</v>
      </c>
    </row>
    <row r="563" spans="1:23" ht="15" customHeight="1">
      <c r="A563" s="115" t="s">
        <v>2017</v>
      </c>
      <c r="B563" s="115" t="str">
        <f t="shared" si="101"/>
        <v>C55879</v>
      </c>
      <c r="C563" s="799" t="str">
        <f t="shared" si="102"/>
        <v>2024-06-10</v>
      </c>
      <c r="D563" s="793">
        <v>45453</v>
      </c>
      <c r="E563" s="113" t="s">
        <v>2018</v>
      </c>
      <c r="F563" s="113" t="s">
        <v>1485</v>
      </c>
      <c r="G563" s="367" t="s">
        <v>2019</v>
      </c>
      <c r="H563" s="799">
        <v>45442</v>
      </c>
      <c r="I563" s="114"/>
      <c r="J563" s="114"/>
      <c r="K563" s="90" t="s">
        <v>2020</v>
      </c>
      <c r="L563" s="209"/>
      <c r="M563" s="349"/>
      <c r="N563" s="609" t="s">
        <v>2152</v>
      </c>
      <c r="O563" s="619"/>
      <c r="P563" s="619">
        <v>32</v>
      </c>
      <c r="Q563" s="620" t="s">
        <v>1697</v>
      </c>
      <c r="R563" s="620">
        <v>0.23</v>
      </c>
      <c r="S563" s="255">
        <f t="shared" si="100"/>
        <v>7.36</v>
      </c>
      <c r="T563" s="219"/>
      <c r="U563" s="265">
        <f t="shared" si="105"/>
        <v>1.9506602325243538</v>
      </c>
      <c r="V563" s="255">
        <f t="shared" si="103"/>
        <v>9.3106602325243539</v>
      </c>
      <c r="W563" s="255">
        <f t="shared" si="104"/>
        <v>0.29095813226638606</v>
      </c>
    </row>
    <row r="564" spans="1:23" ht="15" customHeight="1">
      <c r="A564" s="115" t="s">
        <v>2017</v>
      </c>
      <c r="B564" s="115" t="str">
        <f t="shared" si="101"/>
        <v>C55879</v>
      </c>
      <c r="C564" s="799" t="str">
        <f t="shared" si="102"/>
        <v>2024-06-10</v>
      </c>
      <c r="D564" s="793">
        <v>45453</v>
      </c>
      <c r="E564" s="113" t="s">
        <v>2018</v>
      </c>
      <c r="F564" s="113" t="s">
        <v>1485</v>
      </c>
      <c r="G564" s="367" t="s">
        <v>2019</v>
      </c>
      <c r="H564" s="799">
        <v>45442</v>
      </c>
      <c r="I564" s="114"/>
      <c r="J564" s="114"/>
      <c r="K564" s="90" t="s">
        <v>2020</v>
      </c>
      <c r="L564" s="209"/>
      <c r="M564" s="349"/>
      <c r="N564" s="609" t="s">
        <v>2206</v>
      </c>
      <c r="O564" s="619"/>
      <c r="P564" s="619">
        <v>2</v>
      </c>
      <c r="Q564" s="620" t="s">
        <v>1697</v>
      </c>
      <c r="R564" s="620">
        <v>2.79</v>
      </c>
      <c r="S564" s="255">
        <f t="shared" si="100"/>
        <v>5.58</v>
      </c>
      <c r="T564" s="219"/>
      <c r="U564" s="265">
        <f t="shared" si="105"/>
        <v>1.4788972958540618</v>
      </c>
      <c r="V564" s="255">
        <f t="shared" si="103"/>
        <v>7.0588972958540621</v>
      </c>
      <c r="W564" s="255">
        <f t="shared" si="104"/>
        <v>3.5294486479270311</v>
      </c>
    </row>
    <row r="565" spans="1:23" ht="15" customHeight="1">
      <c r="A565" s="115" t="s">
        <v>2017</v>
      </c>
      <c r="B565" s="115" t="str">
        <f t="shared" si="101"/>
        <v>C55879</v>
      </c>
      <c r="C565" s="799" t="str">
        <f t="shared" si="102"/>
        <v>2024-06-10</v>
      </c>
      <c r="D565" s="793">
        <v>45453</v>
      </c>
      <c r="E565" s="113" t="s">
        <v>2018</v>
      </c>
      <c r="F565" s="113" t="s">
        <v>1485</v>
      </c>
      <c r="G565" s="367" t="s">
        <v>2019</v>
      </c>
      <c r="H565" s="799">
        <v>45442</v>
      </c>
      <c r="I565" s="114"/>
      <c r="J565" s="114"/>
      <c r="K565" s="90" t="s">
        <v>2020</v>
      </c>
      <c r="L565" s="209"/>
      <c r="M565" s="349"/>
      <c r="N565" s="609" t="s">
        <v>2119</v>
      </c>
      <c r="O565" s="619"/>
      <c r="P565" s="619">
        <v>16</v>
      </c>
      <c r="Q565" s="620" t="s">
        <v>1697</v>
      </c>
      <c r="R565" s="620">
        <v>0.8</v>
      </c>
      <c r="S565" s="255">
        <f t="shared" si="100"/>
        <v>12.8</v>
      </c>
      <c r="T565" s="219"/>
      <c r="U565" s="265">
        <f t="shared" si="105"/>
        <v>3.392452578303224</v>
      </c>
      <c r="V565" s="255">
        <f t="shared" si="103"/>
        <v>16.192452578303225</v>
      </c>
      <c r="W565" s="255">
        <f t="shared" si="104"/>
        <v>1.0120282861439516</v>
      </c>
    </row>
    <row r="566" spans="1:23" ht="15.75" customHeight="1">
      <c r="A566" s="115" t="s">
        <v>2017</v>
      </c>
      <c r="B566" s="115" t="str">
        <f t="shared" si="101"/>
        <v>C55879</v>
      </c>
      <c r="C566" s="799" t="str">
        <f t="shared" si="102"/>
        <v>2024-06-10</v>
      </c>
      <c r="D566" s="793">
        <v>45453</v>
      </c>
      <c r="E566" s="113" t="s">
        <v>2018</v>
      </c>
      <c r="F566" s="113" t="s">
        <v>1485</v>
      </c>
      <c r="G566" s="367" t="s">
        <v>2019</v>
      </c>
      <c r="H566" s="799">
        <v>45442</v>
      </c>
      <c r="I566" s="114"/>
      <c r="J566" s="114"/>
      <c r="K566" s="90" t="s">
        <v>2020</v>
      </c>
      <c r="L566" s="209"/>
      <c r="M566" s="349"/>
      <c r="N566" s="609" t="s">
        <v>2153</v>
      </c>
      <c r="O566" s="619"/>
      <c r="P566" s="619">
        <v>32</v>
      </c>
      <c r="Q566" s="620" t="s">
        <v>1697</v>
      </c>
      <c r="R566" s="620">
        <v>0.1</v>
      </c>
      <c r="S566" s="255">
        <f t="shared" si="100"/>
        <v>3.2</v>
      </c>
      <c r="T566" s="219"/>
      <c r="U566" s="265">
        <f t="shared" si="105"/>
        <v>0.848113144575806</v>
      </c>
      <c r="V566" s="255">
        <f t="shared" si="103"/>
        <v>4.0481131445758063</v>
      </c>
      <c r="W566" s="255">
        <f t="shared" si="104"/>
        <v>0.12650353576799395</v>
      </c>
    </row>
    <row r="567" spans="1:23" ht="15.75" customHeight="1">
      <c r="A567" s="115" t="s">
        <v>2017</v>
      </c>
      <c r="B567" s="115" t="str">
        <f t="shared" si="101"/>
        <v>C55879</v>
      </c>
      <c r="C567" s="799" t="str">
        <f t="shared" si="102"/>
        <v>2024-06-10</v>
      </c>
      <c r="D567" s="793">
        <v>45453</v>
      </c>
      <c r="E567" s="113" t="s">
        <v>2018</v>
      </c>
      <c r="F567" s="113" t="s">
        <v>1485</v>
      </c>
      <c r="G567" s="367" t="s">
        <v>2019</v>
      </c>
      <c r="H567" s="799">
        <v>45442</v>
      </c>
      <c r="I567" s="114"/>
      <c r="J567" s="114"/>
      <c r="K567" s="90" t="s">
        <v>2020</v>
      </c>
      <c r="L567" s="209"/>
      <c r="M567" s="113"/>
      <c r="N567" s="609" t="s">
        <v>2205</v>
      </c>
      <c r="O567" s="619"/>
      <c r="P567" s="619">
        <v>1</v>
      </c>
      <c r="Q567" s="620" t="s">
        <v>1697</v>
      </c>
      <c r="R567" s="620">
        <v>5.03</v>
      </c>
      <c r="S567" s="255">
        <f t="shared" si="100"/>
        <v>5.03</v>
      </c>
      <c r="T567" s="175"/>
      <c r="U567" s="265">
        <f t="shared" si="105"/>
        <v>1.3331278491300951</v>
      </c>
      <c r="V567" s="255">
        <f t="shared" si="103"/>
        <v>6.3631278491300955</v>
      </c>
      <c r="W567" s="255">
        <f t="shared" si="104"/>
        <v>6.3631278491300955</v>
      </c>
    </row>
    <row r="568" spans="1:23" ht="15" customHeight="1">
      <c r="A568" s="115" t="s">
        <v>2017</v>
      </c>
      <c r="B568" s="115" t="str">
        <f t="shared" si="101"/>
        <v>C55879</v>
      </c>
      <c r="C568" s="799" t="str">
        <f t="shared" si="102"/>
        <v>2024-06-10</v>
      </c>
      <c r="D568" s="793">
        <v>45453</v>
      </c>
      <c r="E568" s="113" t="s">
        <v>2018</v>
      </c>
      <c r="F568" s="113" t="s">
        <v>1485</v>
      </c>
      <c r="G568" s="367" t="s">
        <v>2019</v>
      </c>
      <c r="H568" s="799">
        <v>45442</v>
      </c>
      <c r="I568" s="114"/>
      <c r="J568" s="114"/>
      <c r="K568" s="90" t="s">
        <v>2020</v>
      </c>
      <c r="L568" s="209"/>
      <c r="M568" s="113"/>
      <c r="N568" s="609" t="s">
        <v>2176</v>
      </c>
      <c r="O568" s="619"/>
      <c r="P568" s="619">
        <v>4</v>
      </c>
      <c r="Q568" s="620" t="s">
        <v>1697</v>
      </c>
      <c r="R568" s="620">
        <v>0.8</v>
      </c>
      <c r="S568" s="255">
        <f t="shared" si="100"/>
        <v>3.2</v>
      </c>
      <c r="T568" s="175"/>
      <c r="U568" s="265">
        <f t="shared" si="105"/>
        <v>0.848113144575806</v>
      </c>
      <c r="V568" s="255">
        <f t="shared" si="103"/>
        <v>4.0481131445758063</v>
      </c>
      <c r="W568" s="255">
        <f t="shared" si="104"/>
        <v>1.0120282861439516</v>
      </c>
    </row>
    <row r="569" spans="1:23" ht="15" customHeight="1">
      <c r="A569" s="115" t="s">
        <v>2017</v>
      </c>
      <c r="B569" s="115" t="str">
        <f t="shared" si="101"/>
        <v>C55879</v>
      </c>
      <c r="C569" s="799" t="str">
        <f t="shared" si="102"/>
        <v>2024-06-10</v>
      </c>
      <c r="D569" s="793">
        <v>45453</v>
      </c>
      <c r="E569" s="113" t="s">
        <v>2018</v>
      </c>
      <c r="F569" s="113" t="s">
        <v>1485</v>
      </c>
      <c r="G569" s="367" t="s">
        <v>2019</v>
      </c>
      <c r="H569" s="799">
        <v>45442</v>
      </c>
      <c r="I569" s="114"/>
      <c r="J569" s="114"/>
      <c r="K569" s="90" t="s">
        <v>2020</v>
      </c>
      <c r="L569" s="209"/>
      <c r="M569" s="113"/>
      <c r="N569" s="609" t="s">
        <v>2163</v>
      </c>
      <c r="O569" s="617"/>
      <c r="P569" s="617">
        <v>7</v>
      </c>
      <c r="Q569" s="620" t="s">
        <v>1697</v>
      </c>
      <c r="R569" s="618">
        <v>18.850000000000001</v>
      </c>
      <c r="S569" s="255">
        <f t="shared" si="100"/>
        <v>131.95000000000002</v>
      </c>
      <c r="T569" s="175"/>
      <c r="U569" s="265">
        <f t="shared" si="105"/>
        <v>34.971415445868004</v>
      </c>
      <c r="V569" s="255">
        <f t="shared" si="103"/>
        <v>166.92141544586804</v>
      </c>
      <c r="W569" s="255">
        <f t="shared" si="104"/>
        <v>23.845916492266863</v>
      </c>
    </row>
    <row r="570" spans="1:23" ht="15" customHeight="1">
      <c r="A570" s="115" t="s">
        <v>2017</v>
      </c>
      <c r="B570" s="115" t="str">
        <f t="shared" si="101"/>
        <v>C55879</v>
      </c>
      <c r="C570" s="799" t="str">
        <f t="shared" si="102"/>
        <v>2024-06-10</v>
      </c>
      <c r="D570" s="793">
        <v>45453</v>
      </c>
      <c r="E570" s="113" t="s">
        <v>2018</v>
      </c>
      <c r="F570" s="113" t="s">
        <v>1485</v>
      </c>
      <c r="G570" s="367" t="s">
        <v>2019</v>
      </c>
      <c r="H570" s="799">
        <v>45442</v>
      </c>
      <c r="I570" s="114"/>
      <c r="J570" s="114"/>
      <c r="K570" s="90" t="s">
        <v>2020</v>
      </c>
      <c r="L570" s="209"/>
      <c r="M570" s="113"/>
      <c r="N570" s="609" t="s">
        <v>2152</v>
      </c>
      <c r="O570" s="619"/>
      <c r="P570" s="619">
        <v>24</v>
      </c>
      <c r="Q570" s="620" t="s">
        <v>1697</v>
      </c>
      <c r="R570" s="620">
        <v>0.23</v>
      </c>
      <c r="S570" s="255">
        <f t="shared" si="100"/>
        <v>5.5200000000000005</v>
      </c>
      <c r="T570" s="175"/>
      <c r="U570" s="265">
        <f t="shared" si="105"/>
        <v>1.4629951743932657</v>
      </c>
      <c r="V570" s="255">
        <f t="shared" si="103"/>
        <v>6.9829951743932659</v>
      </c>
      <c r="W570" s="255">
        <f t="shared" si="104"/>
        <v>0.29095813226638606</v>
      </c>
    </row>
    <row r="571" spans="1:23" ht="16.5" customHeight="1">
      <c r="A571" s="115" t="s">
        <v>2017</v>
      </c>
      <c r="B571" s="115" t="str">
        <f t="shared" si="101"/>
        <v>C55879</v>
      </c>
      <c r="C571" s="799" t="str">
        <f t="shared" si="102"/>
        <v>2024-06-10</v>
      </c>
      <c r="D571" s="793">
        <v>45453</v>
      </c>
      <c r="E571" s="113" t="s">
        <v>2018</v>
      </c>
      <c r="F571" s="113" t="s">
        <v>1485</v>
      </c>
      <c r="G571" s="367" t="s">
        <v>2019</v>
      </c>
      <c r="H571" s="799">
        <v>45442</v>
      </c>
      <c r="I571" s="114"/>
      <c r="J571" s="114"/>
      <c r="K571" s="90" t="s">
        <v>2020</v>
      </c>
      <c r="L571" s="209"/>
      <c r="M571" s="113"/>
      <c r="N571" s="609" t="s">
        <v>2193</v>
      </c>
      <c r="O571" s="619"/>
      <c r="P571" s="619">
        <v>12</v>
      </c>
      <c r="Q571" s="620" t="s">
        <v>1697</v>
      </c>
      <c r="R571" s="620">
        <v>3.07</v>
      </c>
      <c r="S571" s="255">
        <f t="shared" si="100"/>
        <v>36.839999999999996</v>
      </c>
      <c r="T571" s="175"/>
      <c r="U571" s="265">
        <f t="shared" si="105"/>
        <v>9.7639025769289649</v>
      </c>
      <c r="V571" s="255">
        <f t="shared" si="103"/>
        <v>46.603902576928959</v>
      </c>
      <c r="W571" s="255">
        <f t="shared" si="104"/>
        <v>3.8836585480774133</v>
      </c>
    </row>
    <row r="572" spans="1:23" ht="16.5" customHeight="1">
      <c r="A572" s="115" t="s">
        <v>2017</v>
      </c>
      <c r="B572" s="115" t="str">
        <f t="shared" si="101"/>
        <v>C55879</v>
      </c>
      <c r="C572" s="799" t="str">
        <f t="shared" si="102"/>
        <v>2024-06-10</v>
      </c>
      <c r="D572" s="793">
        <v>45453</v>
      </c>
      <c r="E572" s="113" t="s">
        <v>2018</v>
      </c>
      <c r="F572" s="113" t="s">
        <v>1485</v>
      </c>
      <c r="G572" s="367" t="s">
        <v>2019</v>
      </c>
      <c r="H572" s="799">
        <v>45442</v>
      </c>
      <c r="I572" s="114"/>
      <c r="J572" s="114"/>
      <c r="K572" s="90" t="s">
        <v>2020</v>
      </c>
      <c r="L572" s="209"/>
      <c r="M572" s="113"/>
      <c r="N572" s="609" t="s">
        <v>2192</v>
      </c>
      <c r="O572" s="619"/>
      <c r="P572" s="619">
        <v>1</v>
      </c>
      <c r="Q572" s="620" t="s">
        <v>1697</v>
      </c>
      <c r="R572" s="620">
        <v>11.27</v>
      </c>
      <c r="S572" s="255">
        <f t="shared" ref="S572:S635" si="106">P572*R572</f>
        <v>11.27</v>
      </c>
      <c r="T572" s="175"/>
      <c r="U572" s="265">
        <f t="shared" si="105"/>
        <v>2.986948481052917</v>
      </c>
      <c r="V572" s="255">
        <f t="shared" si="103"/>
        <v>14.256948481052916</v>
      </c>
      <c r="W572" s="255">
        <f t="shared" si="104"/>
        <v>14.256948481052916</v>
      </c>
    </row>
    <row r="573" spans="1:23" ht="15" customHeight="1">
      <c r="A573" s="115" t="s">
        <v>2017</v>
      </c>
      <c r="B573" s="115" t="str">
        <f t="shared" si="101"/>
        <v>C55879</v>
      </c>
      <c r="C573" s="799" t="str">
        <f t="shared" si="102"/>
        <v>2024-06-10</v>
      </c>
      <c r="D573" s="793">
        <v>45453</v>
      </c>
      <c r="E573" s="113" t="s">
        <v>2018</v>
      </c>
      <c r="F573" s="113" t="s">
        <v>1485</v>
      </c>
      <c r="G573" s="367" t="s">
        <v>2019</v>
      </c>
      <c r="H573" s="799">
        <v>45442</v>
      </c>
      <c r="I573" s="114"/>
      <c r="J573" s="114"/>
      <c r="K573" s="90" t="s">
        <v>2020</v>
      </c>
      <c r="L573" s="209"/>
      <c r="M573" s="113"/>
      <c r="N573" s="609" t="s">
        <v>2190</v>
      </c>
      <c r="O573" s="619"/>
      <c r="P573" s="619">
        <v>32</v>
      </c>
      <c r="Q573" s="620" t="s">
        <v>1697</v>
      </c>
      <c r="R573" s="620">
        <v>0.28000000000000003</v>
      </c>
      <c r="S573" s="255">
        <f t="shared" si="106"/>
        <v>8.9600000000000009</v>
      </c>
      <c r="T573" s="175"/>
      <c r="U573" s="265">
        <f t="shared" si="105"/>
        <v>2.3747168048122571</v>
      </c>
      <c r="V573" s="255">
        <f t="shared" si="103"/>
        <v>11.334716804812258</v>
      </c>
      <c r="W573" s="255">
        <f t="shared" si="104"/>
        <v>0.35420990015038306</v>
      </c>
    </row>
    <row r="574" spans="1:23" ht="15" customHeight="1">
      <c r="A574" s="115" t="s">
        <v>2017</v>
      </c>
      <c r="B574" s="115" t="str">
        <f t="shared" si="101"/>
        <v>C55879</v>
      </c>
      <c r="C574" s="799" t="str">
        <f t="shared" si="102"/>
        <v>2024-06-10</v>
      </c>
      <c r="D574" s="793">
        <v>45453</v>
      </c>
      <c r="E574" s="113" t="s">
        <v>2018</v>
      </c>
      <c r="F574" s="113" t="s">
        <v>1485</v>
      </c>
      <c r="G574" s="367" t="s">
        <v>2019</v>
      </c>
      <c r="H574" s="799">
        <v>45442</v>
      </c>
      <c r="I574" s="114"/>
      <c r="J574" s="114"/>
      <c r="K574" s="90" t="s">
        <v>2020</v>
      </c>
      <c r="L574" s="209"/>
      <c r="M574" s="113"/>
      <c r="N574" s="609" t="s">
        <v>2189</v>
      </c>
      <c r="O574" s="619"/>
      <c r="P574" s="619">
        <v>16</v>
      </c>
      <c r="Q574" s="620" t="s">
        <v>1697</v>
      </c>
      <c r="R574" s="620">
        <v>6.56</v>
      </c>
      <c r="S574" s="255">
        <f t="shared" si="106"/>
        <v>104.96</v>
      </c>
      <c r="T574" s="175"/>
      <c r="U574" s="265">
        <f t="shared" si="105"/>
        <v>27.818111142086437</v>
      </c>
      <c r="V574" s="255">
        <f t="shared" si="103"/>
        <v>132.77811114208643</v>
      </c>
      <c r="W574" s="255">
        <f t="shared" si="104"/>
        <v>8.2986319463804019</v>
      </c>
    </row>
    <row r="575" spans="1:23" ht="15" customHeight="1">
      <c r="A575" s="115" t="s">
        <v>2017</v>
      </c>
      <c r="B575" s="115" t="str">
        <f t="shared" si="101"/>
        <v>C55879</v>
      </c>
      <c r="C575" s="799" t="str">
        <f t="shared" si="102"/>
        <v>2024-06-10</v>
      </c>
      <c r="D575" s="793">
        <v>45453</v>
      </c>
      <c r="E575" s="113" t="s">
        <v>2018</v>
      </c>
      <c r="F575" s="113" t="s">
        <v>1485</v>
      </c>
      <c r="G575" s="367" t="s">
        <v>2019</v>
      </c>
      <c r="H575" s="799">
        <v>45442</v>
      </c>
      <c r="I575" s="114"/>
      <c r="J575" s="114"/>
      <c r="K575" s="90" t="s">
        <v>2020</v>
      </c>
      <c r="L575" s="209"/>
      <c r="M575" s="113"/>
      <c r="N575" s="609" t="s">
        <v>2163</v>
      </c>
      <c r="O575" s="617"/>
      <c r="P575" s="617">
        <v>1</v>
      </c>
      <c r="Q575" s="620" t="s">
        <v>1697</v>
      </c>
      <c r="R575" s="618">
        <v>18.850000000000001</v>
      </c>
      <c r="S575" s="255">
        <f t="shared" si="106"/>
        <v>18.850000000000001</v>
      </c>
      <c r="T575" s="175"/>
      <c r="U575" s="265">
        <f t="shared" si="105"/>
        <v>4.9959164922668577</v>
      </c>
      <c r="V575" s="255">
        <f t="shared" si="103"/>
        <v>23.845916492266859</v>
      </c>
      <c r="W575" s="255">
        <f t="shared" si="104"/>
        <v>23.845916492266859</v>
      </c>
    </row>
    <row r="576" spans="1:23" ht="15" customHeight="1">
      <c r="A576" s="115" t="s">
        <v>2017</v>
      </c>
      <c r="B576" s="115" t="str">
        <f t="shared" si="101"/>
        <v>C55879</v>
      </c>
      <c r="C576" s="799" t="str">
        <f t="shared" si="102"/>
        <v>2024-06-10</v>
      </c>
      <c r="D576" s="793">
        <v>45453</v>
      </c>
      <c r="E576" s="113" t="s">
        <v>2018</v>
      </c>
      <c r="F576" s="113" t="s">
        <v>1485</v>
      </c>
      <c r="G576" s="367" t="s">
        <v>2019</v>
      </c>
      <c r="H576" s="799">
        <v>45442</v>
      </c>
      <c r="I576" s="114"/>
      <c r="J576" s="114"/>
      <c r="K576" s="90" t="s">
        <v>2020</v>
      </c>
      <c r="L576" s="209"/>
      <c r="M576" s="113"/>
      <c r="N576" s="439" t="s">
        <v>2208</v>
      </c>
      <c r="O576" s="617"/>
      <c r="P576" s="617">
        <v>1</v>
      </c>
      <c r="Q576" s="620" t="s">
        <v>1697</v>
      </c>
      <c r="R576" s="618">
        <v>573.1</v>
      </c>
      <c r="S576" s="255">
        <f t="shared" si="106"/>
        <v>573.1</v>
      </c>
      <c r="T576" s="175"/>
      <c r="U576" s="265">
        <f t="shared" si="105"/>
        <v>151.89176348637326</v>
      </c>
      <c r="V576" s="255">
        <f t="shared" si="103"/>
        <v>724.99176348637332</v>
      </c>
      <c r="W576" s="255">
        <f t="shared" si="104"/>
        <v>724.99176348637332</v>
      </c>
    </row>
    <row r="577" spans="1:23" ht="15" customHeight="1">
      <c r="A577" s="115" t="s">
        <v>2017</v>
      </c>
      <c r="B577" s="115" t="str">
        <f t="shared" si="101"/>
        <v>C55879</v>
      </c>
      <c r="C577" s="799" t="str">
        <f t="shared" si="102"/>
        <v>2024-06-10</v>
      </c>
      <c r="D577" s="793">
        <v>45453</v>
      </c>
      <c r="E577" s="113" t="s">
        <v>2018</v>
      </c>
      <c r="F577" s="113" t="s">
        <v>1485</v>
      </c>
      <c r="G577" s="367" t="s">
        <v>2019</v>
      </c>
      <c r="H577" s="799">
        <v>45442</v>
      </c>
      <c r="I577" s="114"/>
      <c r="J577" s="114"/>
      <c r="K577" s="90" t="s">
        <v>2020</v>
      </c>
      <c r="L577" s="209"/>
      <c r="M577" s="113"/>
      <c r="N577" s="609" t="s">
        <v>2152</v>
      </c>
      <c r="O577" s="619"/>
      <c r="P577" s="619">
        <v>24</v>
      </c>
      <c r="Q577" s="620" t="s">
        <v>1697</v>
      </c>
      <c r="R577" s="620">
        <v>0.23</v>
      </c>
      <c r="S577" s="255">
        <f t="shared" si="106"/>
        <v>5.5200000000000005</v>
      </c>
      <c r="T577" s="175"/>
      <c r="U577" s="265">
        <f t="shared" si="105"/>
        <v>1.4629951743932657</v>
      </c>
      <c r="V577" s="255">
        <f t="shared" si="103"/>
        <v>6.9829951743932659</v>
      </c>
      <c r="W577" s="255">
        <f t="shared" si="104"/>
        <v>0.29095813226638606</v>
      </c>
    </row>
    <row r="578" spans="1:23" ht="15" customHeight="1">
      <c r="A578" s="115" t="s">
        <v>2017</v>
      </c>
      <c r="B578" s="115" t="str">
        <f t="shared" ref="B578:B641" si="107">RIGHT(A578,LEN(A578)-FIND("_",A578))</f>
        <v>C55879</v>
      </c>
      <c r="C578" s="799" t="str">
        <f t="shared" ref="C578:C641" si="108">_xlfn.TEXTJOIN("-",TRUE,MID(A578,1,4),MID(A578,5,2),MID(A578,7,2))</f>
        <v>2024-06-10</v>
      </c>
      <c r="D578" s="793">
        <v>45453</v>
      </c>
      <c r="E578" s="113" t="s">
        <v>2018</v>
      </c>
      <c r="F578" s="113" t="s">
        <v>1485</v>
      </c>
      <c r="G578" s="367" t="s">
        <v>2019</v>
      </c>
      <c r="H578" s="799">
        <v>45442</v>
      </c>
      <c r="I578" s="114"/>
      <c r="J578" s="114"/>
      <c r="K578" s="90" t="s">
        <v>2020</v>
      </c>
      <c r="L578" s="209"/>
      <c r="M578" s="113"/>
      <c r="N578" s="609" t="s">
        <v>2194</v>
      </c>
      <c r="O578" s="619"/>
      <c r="P578" s="619">
        <v>12</v>
      </c>
      <c r="Q578" s="620" t="s">
        <v>1697</v>
      </c>
      <c r="R578" s="620">
        <v>4.54</v>
      </c>
      <c r="S578" s="255">
        <f t="shared" si="106"/>
        <v>54.480000000000004</v>
      </c>
      <c r="T578" s="175"/>
      <c r="U578" s="265">
        <f t="shared" si="105"/>
        <v>14.439126286403098</v>
      </c>
      <c r="V578" s="255">
        <f t="shared" si="103"/>
        <v>68.919126286403099</v>
      </c>
      <c r="W578" s="255">
        <f t="shared" si="104"/>
        <v>5.7432605238669252</v>
      </c>
    </row>
    <row r="579" spans="1:23" ht="15" customHeight="1">
      <c r="A579" s="115" t="s">
        <v>2017</v>
      </c>
      <c r="B579" s="115" t="str">
        <f t="shared" si="107"/>
        <v>C55879</v>
      </c>
      <c r="C579" s="799" t="str">
        <f t="shared" si="108"/>
        <v>2024-06-10</v>
      </c>
      <c r="D579" s="793">
        <v>45453</v>
      </c>
      <c r="E579" s="113" t="s">
        <v>2018</v>
      </c>
      <c r="F579" s="113" t="s">
        <v>1485</v>
      </c>
      <c r="G579" s="367" t="s">
        <v>2019</v>
      </c>
      <c r="H579" s="799">
        <v>45442</v>
      </c>
      <c r="I579" s="114"/>
      <c r="J579" s="114"/>
      <c r="K579" s="90" t="s">
        <v>2020</v>
      </c>
      <c r="L579" s="209"/>
      <c r="M579" s="113"/>
      <c r="N579" s="609" t="s">
        <v>2190</v>
      </c>
      <c r="O579" s="619"/>
      <c r="P579" s="619">
        <v>32</v>
      </c>
      <c r="Q579" s="620" t="s">
        <v>1697</v>
      </c>
      <c r="R579" s="620">
        <v>0.28000000000000003</v>
      </c>
      <c r="S579" s="255">
        <f t="shared" si="106"/>
        <v>8.9600000000000009</v>
      </c>
      <c r="T579" s="175"/>
      <c r="U579" s="265">
        <f t="shared" si="105"/>
        <v>2.3747168048122571</v>
      </c>
      <c r="V579" s="255">
        <f t="shared" si="103"/>
        <v>11.334716804812258</v>
      </c>
      <c r="W579" s="255">
        <f t="shared" si="104"/>
        <v>0.35420990015038306</v>
      </c>
    </row>
    <row r="580" spans="1:23" ht="15" customHeight="1">
      <c r="A580" s="115" t="s">
        <v>2017</v>
      </c>
      <c r="B580" s="115" t="str">
        <f t="shared" si="107"/>
        <v>C55879</v>
      </c>
      <c r="C580" s="799" t="str">
        <f t="shared" si="108"/>
        <v>2024-06-10</v>
      </c>
      <c r="D580" s="793">
        <v>45453</v>
      </c>
      <c r="E580" s="113" t="s">
        <v>2018</v>
      </c>
      <c r="F580" s="113" t="s">
        <v>1485</v>
      </c>
      <c r="G580" s="367" t="s">
        <v>2019</v>
      </c>
      <c r="H580" s="799">
        <v>45442</v>
      </c>
      <c r="I580" s="114"/>
      <c r="J580" s="114"/>
      <c r="K580" s="90" t="s">
        <v>2020</v>
      </c>
      <c r="L580" s="209"/>
      <c r="M580" s="113"/>
      <c r="N580" s="609" t="s">
        <v>2195</v>
      </c>
      <c r="O580" s="619"/>
      <c r="P580" s="619">
        <v>16</v>
      </c>
      <c r="Q580" s="620" t="s">
        <v>1697</v>
      </c>
      <c r="R580" s="620">
        <v>6.56</v>
      </c>
      <c r="S580" s="255">
        <f t="shared" si="106"/>
        <v>104.96</v>
      </c>
      <c r="T580" s="175"/>
      <c r="U580" s="265">
        <f t="shared" si="105"/>
        <v>27.818111142086437</v>
      </c>
      <c r="V580" s="255">
        <f t="shared" si="103"/>
        <v>132.77811114208643</v>
      </c>
      <c r="W580" s="255">
        <f t="shared" si="104"/>
        <v>8.2986319463804019</v>
      </c>
    </row>
    <row r="581" spans="1:23" ht="15" customHeight="1">
      <c r="A581" s="115" t="s">
        <v>2017</v>
      </c>
      <c r="B581" s="115" t="str">
        <f t="shared" si="107"/>
        <v>C55879</v>
      </c>
      <c r="C581" s="799" t="str">
        <f t="shared" si="108"/>
        <v>2024-06-10</v>
      </c>
      <c r="D581" s="793">
        <v>45453</v>
      </c>
      <c r="E581" s="113" t="s">
        <v>2018</v>
      </c>
      <c r="F581" s="113" t="s">
        <v>1485</v>
      </c>
      <c r="G581" s="367" t="s">
        <v>2019</v>
      </c>
      <c r="H581" s="799">
        <v>45442</v>
      </c>
      <c r="I581" s="114"/>
      <c r="J581" s="114"/>
      <c r="K581" s="90" t="s">
        <v>2020</v>
      </c>
      <c r="L581" s="209"/>
      <c r="M581" s="113"/>
      <c r="N581" s="439" t="s">
        <v>2163</v>
      </c>
      <c r="O581" s="617"/>
      <c r="P581" s="617">
        <v>1</v>
      </c>
      <c r="Q581" s="620" t="s">
        <v>1697</v>
      </c>
      <c r="R581" s="618">
        <v>18.850000000000001</v>
      </c>
      <c r="S581" s="255">
        <f t="shared" si="106"/>
        <v>18.850000000000001</v>
      </c>
      <c r="T581" s="175"/>
      <c r="U581" s="265">
        <f t="shared" si="105"/>
        <v>4.9959164922668577</v>
      </c>
      <c r="V581" s="255">
        <f t="shared" si="103"/>
        <v>23.845916492266859</v>
      </c>
      <c r="W581" s="255">
        <f t="shared" si="104"/>
        <v>23.845916492266859</v>
      </c>
    </row>
    <row r="582" spans="1:23" ht="15" customHeight="1">
      <c r="A582" s="115" t="s">
        <v>2017</v>
      </c>
      <c r="B582" s="115" t="str">
        <f t="shared" si="107"/>
        <v>C55879</v>
      </c>
      <c r="C582" s="799" t="str">
        <f t="shared" si="108"/>
        <v>2024-06-10</v>
      </c>
      <c r="D582" s="793">
        <v>45453</v>
      </c>
      <c r="E582" s="113" t="s">
        <v>2018</v>
      </c>
      <c r="F582" s="113" t="s">
        <v>1485</v>
      </c>
      <c r="G582" s="367" t="s">
        <v>2019</v>
      </c>
      <c r="H582" s="799">
        <v>45442</v>
      </c>
      <c r="I582" s="114"/>
      <c r="J582" s="114"/>
      <c r="K582" s="90" t="s">
        <v>2020</v>
      </c>
      <c r="L582" s="209"/>
      <c r="M582" s="113"/>
      <c r="N582" s="439" t="s">
        <v>2210</v>
      </c>
      <c r="O582" s="617"/>
      <c r="P582" s="617">
        <v>1</v>
      </c>
      <c r="Q582" s="620" t="s">
        <v>1697</v>
      </c>
      <c r="R582" s="618">
        <v>528.70000000000005</v>
      </c>
      <c r="S582" s="255">
        <f t="shared" si="106"/>
        <v>528.70000000000005</v>
      </c>
      <c r="T582" s="175"/>
      <c r="U582" s="265">
        <f t="shared" si="105"/>
        <v>140.12419360538397</v>
      </c>
      <c r="V582" s="255">
        <f t="shared" si="103"/>
        <v>668.82419360538404</v>
      </c>
      <c r="W582" s="255">
        <f t="shared" si="104"/>
        <v>668.82419360538404</v>
      </c>
    </row>
    <row r="583" spans="1:23" ht="15" customHeight="1">
      <c r="A583" s="115" t="s">
        <v>2017</v>
      </c>
      <c r="B583" s="115" t="str">
        <f t="shared" si="107"/>
        <v>C55879</v>
      </c>
      <c r="C583" s="799" t="str">
        <f t="shared" si="108"/>
        <v>2024-06-10</v>
      </c>
      <c r="D583" s="793">
        <v>45453</v>
      </c>
      <c r="E583" s="113" t="s">
        <v>2018</v>
      </c>
      <c r="F583" s="113" t="s">
        <v>1485</v>
      </c>
      <c r="G583" s="367" t="s">
        <v>2019</v>
      </c>
      <c r="H583" s="799">
        <v>45442</v>
      </c>
      <c r="I583" s="114"/>
      <c r="J583" s="114"/>
      <c r="K583" s="90" t="s">
        <v>2020</v>
      </c>
      <c r="L583" s="209"/>
      <c r="M583" s="113"/>
      <c r="N583" s="439" t="s">
        <v>2164</v>
      </c>
      <c r="O583" s="619"/>
      <c r="P583" s="619">
        <v>1</v>
      </c>
      <c r="Q583" s="620" t="s">
        <v>1697</v>
      </c>
      <c r="R583" s="620">
        <v>2.63</v>
      </c>
      <c r="S583" s="255">
        <f t="shared" si="106"/>
        <v>2.63</v>
      </c>
      <c r="T583" s="175"/>
      <c r="U583" s="265">
        <f t="shared" si="105"/>
        <v>0.69704299069824061</v>
      </c>
      <c r="V583" s="255">
        <f t="shared" ref="V583:V646" si="109">U583+S583</f>
        <v>3.3270429906982404</v>
      </c>
      <c r="W583" s="255">
        <f t="shared" ref="W583:W646" si="110">V583/P583</f>
        <v>3.3270429906982404</v>
      </c>
    </row>
    <row r="584" spans="1:23" ht="15" customHeight="1">
      <c r="A584" s="115" t="s">
        <v>2017</v>
      </c>
      <c r="B584" s="115" t="str">
        <f t="shared" si="107"/>
        <v>C55879</v>
      </c>
      <c r="C584" s="799" t="str">
        <f t="shared" si="108"/>
        <v>2024-06-10</v>
      </c>
      <c r="D584" s="793">
        <v>45453</v>
      </c>
      <c r="E584" s="113" t="s">
        <v>2018</v>
      </c>
      <c r="F584" s="113" t="s">
        <v>1485</v>
      </c>
      <c r="G584" s="367" t="s">
        <v>2019</v>
      </c>
      <c r="H584" s="799">
        <v>45442</v>
      </c>
      <c r="I584" s="114"/>
      <c r="J584" s="114"/>
      <c r="K584" s="90" t="s">
        <v>2020</v>
      </c>
      <c r="L584" s="209"/>
      <c r="M584" s="113"/>
      <c r="N584" s="439" t="s">
        <v>2145</v>
      </c>
      <c r="O584" s="619"/>
      <c r="P584" s="619">
        <v>32</v>
      </c>
      <c r="Q584" s="620" t="s">
        <v>1697</v>
      </c>
      <c r="R584" s="620">
        <v>0.23</v>
      </c>
      <c r="S584" s="255">
        <f t="shared" si="106"/>
        <v>7.36</v>
      </c>
      <c r="T584" s="175"/>
      <c r="U584" s="265">
        <f t="shared" si="105"/>
        <v>1.9506602325243538</v>
      </c>
      <c r="V584" s="255">
        <f t="shared" si="109"/>
        <v>9.3106602325243539</v>
      </c>
      <c r="W584" s="255">
        <f t="shared" si="110"/>
        <v>0.29095813226638606</v>
      </c>
    </row>
    <row r="585" spans="1:23" ht="15" customHeight="1">
      <c r="A585" s="115" t="s">
        <v>2017</v>
      </c>
      <c r="B585" s="115" t="str">
        <f t="shared" si="107"/>
        <v>C55879</v>
      </c>
      <c r="C585" s="799" t="str">
        <f t="shared" si="108"/>
        <v>2024-06-10</v>
      </c>
      <c r="D585" s="793">
        <v>45453</v>
      </c>
      <c r="E585" s="113" t="s">
        <v>2018</v>
      </c>
      <c r="F585" s="113" t="s">
        <v>1485</v>
      </c>
      <c r="G585" s="367" t="s">
        <v>2019</v>
      </c>
      <c r="H585" s="799">
        <v>45442</v>
      </c>
      <c r="I585" s="114"/>
      <c r="J585" s="114"/>
      <c r="K585" s="90" t="s">
        <v>2020</v>
      </c>
      <c r="L585" s="209"/>
      <c r="M585" s="113"/>
      <c r="N585" s="439" t="s">
        <v>2135</v>
      </c>
      <c r="O585" s="619"/>
      <c r="P585" s="619">
        <v>16</v>
      </c>
      <c r="Q585" s="620" t="s">
        <v>1697</v>
      </c>
      <c r="R585" s="620">
        <v>4.54</v>
      </c>
      <c r="S585" s="255">
        <f t="shared" si="106"/>
        <v>72.64</v>
      </c>
      <c r="T585" s="175"/>
      <c r="U585" s="265">
        <f t="shared" si="105"/>
        <v>19.252168381870796</v>
      </c>
      <c r="V585" s="255">
        <f t="shared" si="109"/>
        <v>91.892168381870789</v>
      </c>
      <c r="W585" s="255">
        <f t="shared" si="110"/>
        <v>5.7432605238669243</v>
      </c>
    </row>
    <row r="586" spans="1:23" ht="15" customHeight="1">
      <c r="A586" s="115" t="s">
        <v>2017</v>
      </c>
      <c r="B586" s="115" t="str">
        <f t="shared" si="107"/>
        <v>C55879</v>
      </c>
      <c r="C586" s="799" t="str">
        <f t="shared" si="108"/>
        <v>2024-06-10</v>
      </c>
      <c r="D586" s="793">
        <v>45453</v>
      </c>
      <c r="E586" s="113" t="s">
        <v>2018</v>
      </c>
      <c r="F586" s="113" t="s">
        <v>1485</v>
      </c>
      <c r="G586" s="367" t="s">
        <v>2019</v>
      </c>
      <c r="H586" s="799">
        <v>45442</v>
      </c>
      <c r="I586" s="114"/>
      <c r="J586" s="114"/>
      <c r="K586" s="90" t="s">
        <v>2020</v>
      </c>
      <c r="L586" s="209"/>
      <c r="M586" s="113"/>
      <c r="N586" s="439" t="s">
        <v>2165</v>
      </c>
      <c r="O586" s="619"/>
      <c r="P586" s="619">
        <v>2</v>
      </c>
      <c r="Q586" s="620" t="s">
        <v>1697</v>
      </c>
      <c r="R586" s="620">
        <v>3.92</v>
      </c>
      <c r="S586" s="255">
        <f t="shared" si="106"/>
        <v>7.84</v>
      </c>
      <c r="T586" s="175"/>
      <c r="U586" s="265">
        <f t="shared" si="105"/>
        <v>2.0778772042107247</v>
      </c>
      <c r="V586" s="255">
        <f t="shared" si="109"/>
        <v>9.9178772042107255</v>
      </c>
      <c r="W586" s="255">
        <f t="shared" si="110"/>
        <v>4.9589386021053627</v>
      </c>
    </row>
    <row r="587" spans="1:23" ht="15" customHeight="1">
      <c r="A587" s="115" t="s">
        <v>2017</v>
      </c>
      <c r="B587" s="115" t="str">
        <f t="shared" si="107"/>
        <v>C55879</v>
      </c>
      <c r="C587" s="799" t="str">
        <f t="shared" si="108"/>
        <v>2024-06-10</v>
      </c>
      <c r="D587" s="793">
        <v>45453</v>
      </c>
      <c r="E587" s="113" t="s">
        <v>2018</v>
      </c>
      <c r="F587" s="113" t="s">
        <v>1485</v>
      </c>
      <c r="G587" s="367" t="s">
        <v>2019</v>
      </c>
      <c r="H587" s="799">
        <v>45442</v>
      </c>
      <c r="I587" s="114"/>
      <c r="J587" s="114"/>
      <c r="K587" s="90" t="s">
        <v>2020</v>
      </c>
      <c r="L587" s="209"/>
      <c r="M587" s="113"/>
      <c r="N587" s="439" t="s">
        <v>2149</v>
      </c>
      <c r="O587" s="619"/>
      <c r="P587" s="619">
        <v>32</v>
      </c>
      <c r="Q587" s="620" t="s">
        <v>1697</v>
      </c>
      <c r="R587" s="620">
        <v>0.1</v>
      </c>
      <c r="S587" s="255">
        <f t="shared" si="106"/>
        <v>3.2</v>
      </c>
      <c r="T587" s="175"/>
      <c r="U587" s="265">
        <f t="shared" si="105"/>
        <v>0.848113144575806</v>
      </c>
      <c r="V587" s="255">
        <f t="shared" si="109"/>
        <v>4.0481131445758063</v>
      </c>
      <c r="W587" s="255">
        <f t="shared" si="110"/>
        <v>0.12650353576799395</v>
      </c>
    </row>
    <row r="588" spans="1:23" ht="15" customHeight="1">
      <c r="A588" s="115" t="s">
        <v>2017</v>
      </c>
      <c r="B588" s="115" t="str">
        <f t="shared" si="107"/>
        <v>C55879</v>
      </c>
      <c r="C588" s="799" t="str">
        <f t="shared" si="108"/>
        <v>2024-06-10</v>
      </c>
      <c r="D588" s="793">
        <v>45453</v>
      </c>
      <c r="E588" s="113" t="s">
        <v>2018</v>
      </c>
      <c r="F588" s="113" t="s">
        <v>1485</v>
      </c>
      <c r="G588" s="367" t="s">
        <v>2019</v>
      </c>
      <c r="H588" s="799">
        <v>45442</v>
      </c>
      <c r="I588" s="114"/>
      <c r="J588" s="114"/>
      <c r="K588" s="90" t="s">
        <v>2020</v>
      </c>
      <c r="L588" s="209"/>
      <c r="M588" s="113"/>
      <c r="N588" s="439" t="s">
        <v>2123</v>
      </c>
      <c r="O588" s="619"/>
      <c r="P588" s="619">
        <v>16</v>
      </c>
      <c r="Q588" s="620" t="s">
        <v>1697</v>
      </c>
      <c r="R588" s="620">
        <v>0.8</v>
      </c>
      <c r="S588" s="255">
        <f t="shared" si="106"/>
        <v>12.8</v>
      </c>
      <c r="T588" s="175"/>
      <c r="U588" s="265">
        <f t="shared" si="105"/>
        <v>3.392452578303224</v>
      </c>
      <c r="V588" s="255">
        <f t="shared" si="109"/>
        <v>16.192452578303225</v>
      </c>
      <c r="W588" s="255">
        <f t="shared" si="110"/>
        <v>1.0120282861439516</v>
      </c>
    </row>
    <row r="589" spans="1:23" ht="15" customHeight="1">
      <c r="A589" s="115" t="s">
        <v>2017</v>
      </c>
      <c r="B589" s="115" t="str">
        <f t="shared" si="107"/>
        <v>C55879</v>
      </c>
      <c r="C589" s="799" t="str">
        <f t="shared" si="108"/>
        <v>2024-06-10</v>
      </c>
      <c r="D589" s="793">
        <v>45453</v>
      </c>
      <c r="E589" s="113" t="s">
        <v>2018</v>
      </c>
      <c r="F589" s="113" t="s">
        <v>1485</v>
      </c>
      <c r="G589" s="367" t="s">
        <v>2019</v>
      </c>
      <c r="H589" s="799">
        <v>45442</v>
      </c>
      <c r="I589" s="114"/>
      <c r="J589" s="114"/>
      <c r="K589" s="90" t="s">
        <v>2020</v>
      </c>
      <c r="L589" s="167"/>
      <c r="M589" s="113"/>
      <c r="N589" s="439" t="s">
        <v>2166</v>
      </c>
      <c r="O589" s="619"/>
      <c r="P589" s="619">
        <v>4</v>
      </c>
      <c r="Q589" s="620" t="s">
        <v>1697</v>
      </c>
      <c r="R589" s="620">
        <v>5.03</v>
      </c>
      <c r="S589" s="255">
        <f t="shared" si="106"/>
        <v>20.12</v>
      </c>
      <c r="T589" s="175"/>
      <c r="U589" s="265">
        <f t="shared" si="105"/>
        <v>5.3325113965203803</v>
      </c>
      <c r="V589" s="255">
        <f t="shared" si="109"/>
        <v>25.452511396520382</v>
      </c>
      <c r="W589" s="255">
        <f t="shared" si="110"/>
        <v>6.3631278491300955</v>
      </c>
    </row>
    <row r="590" spans="1:23" ht="15" customHeight="1">
      <c r="A590" s="115" t="s">
        <v>2017</v>
      </c>
      <c r="B590" s="115" t="str">
        <f t="shared" si="107"/>
        <v>C55879</v>
      </c>
      <c r="C590" s="799" t="str">
        <f t="shared" si="108"/>
        <v>2024-06-10</v>
      </c>
      <c r="D590" s="793">
        <v>45453</v>
      </c>
      <c r="E590" s="113" t="s">
        <v>2018</v>
      </c>
      <c r="F590" s="113" t="s">
        <v>1485</v>
      </c>
      <c r="G590" s="367" t="s">
        <v>2019</v>
      </c>
      <c r="H590" s="799">
        <v>45442</v>
      </c>
      <c r="I590" s="114"/>
      <c r="J590" s="114"/>
      <c r="K590" s="90" t="s">
        <v>2020</v>
      </c>
      <c r="L590" s="167"/>
      <c r="M590" s="113"/>
      <c r="N590" s="439" t="s">
        <v>2155</v>
      </c>
      <c r="O590" s="619"/>
      <c r="P590" s="619">
        <v>16</v>
      </c>
      <c r="Q590" s="620" t="s">
        <v>1697</v>
      </c>
      <c r="R590" s="620">
        <v>0.1</v>
      </c>
      <c r="S590" s="255">
        <f t="shared" si="106"/>
        <v>1.6</v>
      </c>
      <c r="T590" s="175"/>
      <c r="U590" s="265">
        <f t="shared" si="105"/>
        <v>0.424056572287903</v>
      </c>
      <c r="V590" s="255">
        <f t="shared" si="109"/>
        <v>2.0240565722879031</v>
      </c>
      <c r="W590" s="255">
        <f t="shared" si="110"/>
        <v>0.12650353576799395</v>
      </c>
    </row>
    <row r="591" spans="1:23" ht="15" customHeight="1">
      <c r="A591" s="115" t="s">
        <v>2017</v>
      </c>
      <c r="B591" s="115" t="str">
        <f t="shared" si="107"/>
        <v>C55879</v>
      </c>
      <c r="C591" s="799" t="str">
        <f t="shared" si="108"/>
        <v>2024-06-10</v>
      </c>
      <c r="D591" s="793">
        <v>45453</v>
      </c>
      <c r="E591" s="113" t="s">
        <v>2018</v>
      </c>
      <c r="F591" s="113" t="s">
        <v>1485</v>
      </c>
      <c r="G591" s="367" t="s">
        <v>2019</v>
      </c>
      <c r="H591" s="799">
        <v>45442</v>
      </c>
      <c r="I591" s="114"/>
      <c r="J591" s="114"/>
      <c r="K591" s="90" t="s">
        <v>2020</v>
      </c>
      <c r="L591" s="167"/>
      <c r="M591" s="113"/>
      <c r="N591" s="439" t="s">
        <v>2167</v>
      </c>
      <c r="O591" s="619"/>
      <c r="P591" s="619">
        <v>1</v>
      </c>
      <c r="Q591" s="620" t="s">
        <v>1697</v>
      </c>
      <c r="R591" s="620">
        <v>7.5</v>
      </c>
      <c r="S591" s="255">
        <f t="shared" si="106"/>
        <v>7.5</v>
      </c>
      <c r="T591" s="175"/>
      <c r="U591" s="265">
        <f t="shared" si="105"/>
        <v>1.9877651825995453</v>
      </c>
      <c r="V591" s="255">
        <f t="shared" si="109"/>
        <v>9.4877651825995457</v>
      </c>
      <c r="W591" s="255">
        <f t="shared" si="110"/>
        <v>9.4877651825995457</v>
      </c>
    </row>
    <row r="592" spans="1:23" ht="15" customHeight="1">
      <c r="A592" s="115" t="s">
        <v>2017</v>
      </c>
      <c r="B592" s="115" t="str">
        <f t="shared" si="107"/>
        <v>C55879</v>
      </c>
      <c r="C592" s="799" t="str">
        <f t="shared" si="108"/>
        <v>2024-06-10</v>
      </c>
      <c r="D592" s="793">
        <v>45453</v>
      </c>
      <c r="E592" s="113" t="s">
        <v>2018</v>
      </c>
      <c r="F592" s="113" t="s">
        <v>1485</v>
      </c>
      <c r="G592" s="367" t="s">
        <v>2019</v>
      </c>
      <c r="H592" s="799">
        <v>45442</v>
      </c>
      <c r="I592" s="114"/>
      <c r="J592" s="114"/>
      <c r="K592" s="90" t="s">
        <v>2020</v>
      </c>
      <c r="L592" s="167"/>
      <c r="M592" s="113"/>
      <c r="N592" s="439" t="s">
        <v>2167</v>
      </c>
      <c r="O592" s="619"/>
      <c r="P592" s="619">
        <v>1</v>
      </c>
      <c r="Q592" s="620" t="s">
        <v>1697</v>
      </c>
      <c r="R592" s="620">
        <v>7.5</v>
      </c>
      <c r="S592" s="255">
        <f t="shared" si="106"/>
        <v>7.5</v>
      </c>
      <c r="T592" s="175"/>
      <c r="U592" s="265">
        <f t="shared" si="105"/>
        <v>1.9877651825995453</v>
      </c>
      <c r="V592" s="255">
        <f t="shared" si="109"/>
        <v>9.4877651825995457</v>
      </c>
      <c r="W592" s="255">
        <f t="shared" si="110"/>
        <v>9.4877651825995457</v>
      </c>
    </row>
    <row r="593" spans="1:23" ht="15" customHeight="1">
      <c r="A593" s="115" t="s">
        <v>2017</v>
      </c>
      <c r="B593" s="115" t="str">
        <f t="shared" si="107"/>
        <v>C55879</v>
      </c>
      <c r="C593" s="799" t="str">
        <f t="shared" si="108"/>
        <v>2024-06-10</v>
      </c>
      <c r="D593" s="793">
        <v>45453</v>
      </c>
      <c r="E593" s="113" t="s">
        <v>2018</v>
      </c>
      <c r="F593" s="113" t="s">
        <v>1485</v>
      </c>
      <c r="G593" s="367" t="s">
        <v>2019</v>
      </c>
      <c r="H593" s="799">
        <v>45442</v>
      </c>
      <c r="I593" s="114"/>
      <c r="J593" s="114"/>
      <c r="K593" s="90" t="s">
        <v>2020</v>
      </c>
      <c r="L593" s="167"/>
      <c r="M593" s="113"/>
      <c r="N593" s="439" t="s">
        <v>2167</v>
      </c>
      <c r="O593" s="619"/>
      <c r="P593" s="619">
        <v>1</v>
      </c>
      <c r="Q593" s="620" t="s">
        <v>1697</v>
      </c>
      <c r="R593" s="620">
        <v>7.5</v>
      </c>
      <c r="S593" s="255">
        <f t="shared" si="106"/>
        <v>7.5</v>
      </c>
      <c r="T593" s="175"/>
      <c r="U593" s="265">
        <f t="shared" si="105"/>
        <v>1.9877651825995453</v>
      </c>
      <c r="V593" s="255">
        <f t="shared" si="109"/>
        <v>9.4877651825995457</v>
      </c>
      <c r="W593" s="255">
        <f t="shared" si="110"/>
        <v>9.4877651825995457</v>
      </c>
    </row>
    <row r="594" spans="1:23" ht="15.75" customHeight="1">
      <c r="A594" s="115" t="s">
        <v>2017</v>
      </c>
      <c r="B594" s="115" t="str">
        <f t="shared" si="107"/>
        <v>C55879</v>
      </c>
      <c r="C594" s="799" t="str">
        <f t="shared" si="108"/>
        <v>2024-06-10</v>
      </c>
      <c r="D594" s="793">
        <v>45453</v>
      </c>
      <c r="E594" s="113" t="s">
        <v>2018</v>
      </c>
      <c r="F594" s="113" t="s">
        <v>1485</v>
      </c>
      <c r="G594" s="367" t="s">
        <v>2019</v>
      </c>
      <c r="H594" s="799">
        <v>45442</v>
      </c>
      <c r="I594" s="114"/>
      <c r="J594" s="114"/>
      <c r="K594" s="90" t="s">
        <v>2020</v>
      </c>
      <c r="L594" s="167"/>
      <c r="M594" s="113"/>
      <c r="N594" s="439" t="s">
        <v>2168</v>
      </c>
      <c r="O594" s="619"/>
      <c r="P594" s="619">
        <v>12</v>
      </c>
      <c r="Q594" s="620" t="s">
        <v>1697</v>
      </c>
      <c r="R594" s="620">
        <v>7.5</v>
      </c>
      <c r="S594" s="255">
        <f t="shared" si="106"/>
        <v>90</v>
      </c>
      <c r="T594" s="175"/>
      <c r="U594" s="265">
        <f t="shared" si="105"/>
        <v>23.853182191194545</v>
      </c>
      <c r="V594" s="255">
        <f t="shared" si="109"/>
        <v>113.85318219119455</v>
      </c>
      <c r="W594" s="255">
        <f t="shared" si="110"/>
        <v>9.4877651825995457</v>
      </c>
    </row>
    <row r="595" spans="1:23" ht="15" customHeight="1">
      <c r="A595" s="115" t="s">
        <v>2017</v>
      </c>
      <c r="B595" s="115" t="str">
        <f t="shared" si="107"/>
        <v>C55879</v>
      </c>
      <c r="C595" s="799" t="str">
        <f t="shared" si="108"/>
        <v>2024-06-10</v>
      </c>
      <c r="D595" s="793">
        <v>45453</v>
      </c>
      <c r="E595" s="113" t="s">
        <v>2018</v>
      </c>
      <c r="F595" s="113" t="s">
        <v>1485</v>
      </c>
      <c r="G595" s="367" t="s">
        <v>2019</v>
      </c>
      <c r="H595" s="799">
        <v>45442</v>
      </c>
      <c r="I595" s="114"/>
      <c r="J595" s="114"/>
      <c r="K595" s="90" t="s">
        <v>2020</v>
      </c>
      <c r="L595" s="167"/>
      <c r="M595" s="113"/>
      <c r="N595" s="439" t="s">
        <v>2169</v>
      </c>
      <c r="O595" s="619"/>
      <c r="P595" s="619">
        <v>1</v>
      </c>
      <c r="Q595" s="620" t="s">
        <v>1697</v>
      </c>
      <c r="R595" s="620">
        <v>7.5</v>
      </c>
      <c r="S595" s="255">
        <f t="shared" si="106"/>
        <v>7.5</v>
      </c>
      <c r="T595" s="175"/>
      <c r="U595" s="265">
        <f t="shared" si="105"/>
        <v>1.9877651825995453</v>
      </c>
      <c r="V595" s="255">
        <f t="shared" si="109"/>
        <v>9.4877651825995457</v>
      </c>
      <c r="W595" s="255">
        <f t="shared" si="110"/>
        <v>9.4877651825995457</v>
      </c>
    </row>
    <row r="596" spans="1:23" ht="15.75" customHeight="1">
      <c r="A596" s="115" t="s">
        <v>2017</v>
      </c>
      <c r="B596" s="115" t="str">
        <f t="shared" si="107"/>
        <v>C55879</v>
      </c>
      <c r="C596" s="799" t="str">
        <f t="shared" si="108"/>
        <v>2024-06-10</v>
      </c>
      <c r="D596" s="793">
        <v>45453</v>
      </c>
      <c r="E596" s="113" t="s">
        <v>2018</v>
      </c>
      <c r="F596" s="113" t="s">
        <v>1485</v>
      </c>
      <c r="G596" s="367" t="s">
        <v>2019</v>
      </c>
      <c r="H596" s="799">
        <v>45442</v>
      </c>
      <c r="I596" s="114"/>
      <c r="J596" s="114"/>
      <c r="K596" s="90" t="s">
        <v>2020</v>
      </c>
      <c r="L596" s="167"/>
      <c r="M596" s="113"/>
      <c r="N596" s="439" t="s">
        <v>2209</v>
      </c>
      <c r="O596" s="617"/>
      <c r="P596" s="617">
        <v>2</v>
      </c>
      <c r="Q596" s="620" t="s">
        <v>1697</v>
      </c>
      <c r="R596" s="618">
        <v>174.18</v>
      </c>
      <c r="S596" s="255">
        <f t="shared" si="106"/>
        <v>348.36</v>
      </c>
      <c r="T596" s="175"/>
      <c r="U596" s="265">
        <f t="shared" si="105"/>
        <v>92.327717201383678</v>
      </c>
      <c r="V596" s="255">
        <f t="shared" si="109"/>
        <v>440.68771720138369</v>
      </c>
      <c r="W596" s="255">
        <f t="shared" si="110"/>
        <v>220.34385860069185</v>
      </c>
    </row>
    <row r="597" spans="1:23" ht="15" customHeight="1">
      <c r="A597" s="115" t="s">
        <v>2017</v>
      </c>
      <c r="B597" s="115" t="str">
        <f t="shared" si="107"/>
        <v>C55879</v>
      </c>
      <c r="C597" s="799" t="str">
        <f t="shared" si="108"/>
        <v>2024-06-10</v>
      </c>
      <c r="D597" s="793">
        <v>45453</v>
      </c>
      <c r="E597" s="113" t="s">
        <v>2018</v>
      </c>
      <c r="F597" s="113" t="s">
        <v>1485</v>
      </c>
      <c r="G597" s="367" t="s">
        <v>2019</v>
      </c>
      <c r="H597" s="799">
        <v>45442</v>
      </c>
      <c r="I597" s="114"/>
      <c r="J597" s="114"/>
      <c r="K597" s="90" t="s">
        <v>2020</v>
      </c>
      <c r="L597" s="167"/>
      <c r="M597" s="113"/>
      <c r="N597" s="439" t="s">
        <v>2211</v>
      </c>
      <c r="O597" s="617"/>
      <c r="P597" s="617">
        <v>4</v>
      </c>
      <c r="Q597" s="620" t="s">
        <v>1697</v>
      </c>
      <c r="R597" s="618">
        <v>441.18</v>
      </c>
      <c r="S597" s="255">
        <f t="shared" si="106"/>
        <v>1764.72</v>
      </c>
      <c r="T597" s="175"/>
      <c r="U597" s="265">
        <f t="shared" si="105"/>
        <v>467.71319640494261</v>
      </c>
      <c r="V597" s="255">
        <f t="shared" si="109"/>
        <v>2232.4331964049425</v>
      </c>
      <c r="W597" s="255">
        <f t="shared" si="110"/>
        <v>558.10829910123562</v>
      </c>
    </row>
    <row r="598" spans="1:23" ht="15.75" customHeight="1">
      <c r="A598" s="115" t="s">
        <v>2017</v>
      </c>
      <c r="B598" s="115" t="str">
        <f t="shared" si="107"/>
        <v>C55879</v>
      </c>
      <c r="C598" s="799" t="str">
        <f t="shared" si="108"/>
        <v>2024-06-10</v>
      </c>
      <c r="D598" s="793">
        <v>45453</v>
      </c>
      <c r="E598" s="113" t="s">
        <v>2018</v>
      </c>
      <c r="F598" s="113" t="s">
        <v>1485</v>
      </c>
      <c r="G598" s="367" t="s">
        <v>2019</v>
      </c>
      <c r="H598" s="799">
        <v>45442</v>
      </c>
      <c r="I598" s="114"/>
      <c r="J598" s="114"/>
      <c r="K598" s="90" t="s">
        <v>2020</v>
      </c>
      <c r="L598" s="167"/>
      <c r="M598" s="113"/>
      <c r="N598" s="439" t="s">
        <v>2209</v>
      </c>
      <c r="O598" s="617"/>
      <c r="P598" s="617">
        <v>6</v>
      </c>
      <c r="Q598" s="620" t="s">
        <v>1697</v>
      </c>
      <c r="R598" s="618">
        <v>174.18</v>
      </c>
      <c r="S598" s="255">
        <f t="shared" si="106"/>
        <v>1045.08</v>
      </c>
      <c r="T598" s="175"/>
      <c r="U598" s="265">
        <f t="shared" si="105"/>
        <v>276.98315160415103</v>
      </c>
      <c r="V598" s="255">
        <f t="shared" si="109"/>
        <v>1322.063151604151</v>
      </c>
      <c r="W598" s="255">
        <f t="shared" si="110"/>
        <v>220.34385860069185</v>
      </c>
    </row>
    <row r="599" spans="1:23" ht="15" customHeight="1">
      <c r="A599" s="115" t="s">
        <v>2017</v>
      </c>
      <c r="B599" s="115" t="str">
        <f t="shared" si="107"/>
        <v>C55879</v>
      </c>
      <c r="C599" s="799" t="str">
        <f t="shared" si="108"/>
        <v>2024-06-10</v>
      </c>
      <c r="D599" s="793">
        <v>45453</v>
      </c>
      <c r="E599" s="113" t="s">
        <v>2018</v>
      </c>
      <c r="F599" s="113" t="s">
        <v>1485</v>
      </c>
      <c r="G599" s="367" t="s">
        <v>2019</v>
      </c>
      <c r="H599" s="799">
        <v>45442</v>
      </c>
      <c r="I599" s="114"/>
      <c r="J599" s="114"/>
      <c r="K599" s="90" t="s">
        <v>2020</v>
      </c>
      <c r="L599" s="167"/>
      <c r="M599" s="113"/>
      <c r="N599" s="439" t="s">
        <v>2118</v>
      </c>
      <c r="O599" s="619"/>
      <c r="P599" s="619">
        <v>144</v>
      </c>
      <c r="Q599" s="620" t="s">
        <v>1697</v>
      </c>
      <c r="R599" s="620">
        <v>4.54</v>
      </c>
      <c r="S599" s="255">
        <f t="shared" si="106"/>
        <v>653.76</v>
      </c>
      <c r="T599" s="175"/>
      <c r="U599" s="265">
        <f t="shared" si="105"/>
        <v>173.26951543683717</v>
      </c>
      <c r="V599" s="255">
        <f t="shared" si="109"/>
        <v>827.02951543683719</v>
      </c>
      <c r="W599" s="255">
        <f t="shared" si="110"/>
        <v>5.7432605238669252</v>
      </c>
    </row>
    <row r="600" spans="1:23" ht="15" customHeight="1">
      <c r="A600" s="115" t="s">
        <v>2017</v>
      </c>
      <c r="B600" s="115" t="str">
        <f t="shared" si="107"/>
        <v>C55879</v>
      </c>
      <c r="C600" s="799" t="str">
        <f t="shared" si="108"/>
        <v>2024-06-10</v>
      </c>
      <c r="D600" s="793">
        <v>45453</v>
      </c>
      <c r="E600" s="113" t="s">
        <v>2018</v>
      </c>
      <c r="F600" s="113" t="s">
        <v>1485</v>
      </c>
      <c r="G600" s="367" t="s">
        <v>2019</v>
      </c>
      <c r="H600" s="799">
        <v>45442</v>
      </c>
      <c r="I600" s="114"/>
      <c r="J600" s="114"/>
      <c r="K600" s="90" t="s">
        <v>2020</v>
      </c>
      <c r="L600" s="167"/>
      <c r="M600" s="113"/>
      <c r="N600" s="439" t="s">
        <v>2152</v>
      </c>
      <c r="O600" s="619"/>
      <c r="P600" s="619">
        <v>288</v>
      </c>
      <c r="Q600" s="620" t="s">
        <v>1697</v>
      </c>
      <c r="R600" s="620">
        <v>0.23</v>
      </c>
      <c r="S600" s="255">
        <f t="shared" si="106"/>
        <v>66.240000000000009</v>
      </c>
      <c r="T600" s="175"/>
      <c r="U600" s="265">
        <f t="shared" si="105"/>
        <v>17.555942092719189</v>
      </c>
      <c r="V600" s="255">
        <f t="shared" si="109"/>
        <v>83.795942092719201</v>
      </c>
      <c r="W600" s="255">
        <f t="shared" si="110"/>
        <v>0.29095813226638612</v>
      </c>
    </row>
    <row r="601" spans="1:23" ht="15" customHeight="1">
      <c r="A601" s="115" t="s">
        <v>2017</v>
      </c>
      <c r="B601" s="115" t="str">
        <f t="shared" si="107"/>
        <v>C55879</v>
      </c>
      <c r="C601" s="799" t="str">
        <f t="shared" si="108"/>
        <v>2024-06-10</v>
      </c>
      <c r="D601" s="793">
        <v>45453</v>
      </c>
      <c r="E601" s="113" t="s">
        <v>2018</v>
      </c>
      <c r="F601" s="113" t="s">
        <v>1485</v>
      </c>
      <c r="G601" s="367" t="s">
        <v>2019</v>
      </c>
      <c r="H601" s="799">
        <v>45442</v>
      </c>
      <c r="I601" s="114"/>
      <c r="J601" s="114"/>
      <c r="K601" s="90" t="s">
        <v>2020</v>
      </c>
      <c r="L601" s="167"/>
      <c r="M601" s="113"/>
      <c r="N601" s="439" t="s">
        <v>2212</v>
      </c>
      <c r="O601" s="619"/>
      <c r="P601" s="619">
        <v>4</v>
      </c>
      <c r="Q601" s="620" t="s">
        <v>1697</v>
      </c>
      <c r="R601" s="620">
        <v>40.74</v>
      </c>
      <c r="S601" s="255">
        <f t="shared" si="106"/>
        <v>162.96</v>
      </c>
      <c r="T601" s="175"/>
      <c r="U601" s="265">
        <f t="shared" si="105"/>
        <v>43.190161887522919</v>
      </c>
      <c r="V601" s="255">
        <f t="shared" si="109"/>
        <v>206.15016188752293</v>
      </c>
      <c r="W601" s="255">
        <f t="shared" si="110"/>
        <v>51.537540471880732</v>
      </c>
    </row>
    <row r="602" spans="1:23" ht="15" customHeight="1">
      <c r="A602" s="115" t="s">
        <v>2017</v>
      </c>
      <c r="B602" s="115" t="str">
        <f t="shared" si="107"/>
        <v>C55879</v>
      </c>
      <c r="C602" s="799" t="str">
        <f t="shared" si="108"/>
        <v>2024-06-10</v>
      </c>
      <c r="D602" s="793">
        <v>45453</v>
      </c>
      <c r="E602" s="113" t="s">
        <v>2018</v>
      </c>
      <c r="F602" s="113" t="s">
        <v>1485</v>
      </c>
      <c r="G602" s="367" t="s">
        <v>2019</v>
      </c>
      <c r="H602" s="799">
        <v>45442</v>
      </c>
      <c r="I602" s="114"/>
      <c r="J602" s="114"/>
      <c r="K602" s="90" t="s">
        <v>2020</v>
      </c>
      <c r="L602" s="167"/>
      <c r="M602" s="113"/>
      <c r="N602" s="439" t="s">
        <v>2213</v>
      </c>
      <c r="O602" s="617"/>
      <c r="P602" s="617">
        <v>2</v>
      </c>
      <c r="Q602" s="620" t="s">
        <v>1697</v>
      </c>
      <c r="R602" s="618">
        <v>441.18</v>
      </c>
      <c r="S602" s="255">
        <f t="shared" si="106"/>
        <v>882.36</v>
      </c>
      <c r="T602" s="175"/>
      <c r="U602" s="265">
        <f t="shared" si="105"/>
        <v>233.8565982024713</v>
      </c>
      <c r="V602" s="255">
        <f t="shared" si="109"/>
        <v>1116.2165982024712</v>
      </c>
      <c r="W602" s="255">
        <f t="shared" si="110"/>
        <v>558.10829910123562</v>
      </c>
    </row>
    <row r="603" spans="1:23" ht="15" customHeight="1">
      <c r="A603" s="115" t="s">
        <v>2017</v>
      </c>
      <c r="B603" s="115" t="str">
        <f t="shared" si="107"/>
        <v>C55879</v>
      </c>
      <c r="C603" s="799" t="str">
        <f t="shared" si="108"/>
        <v>2024-06-10</v>
      </c>
      <c r="D603" s="793">
        <v>45453</v>
      </c>
      <c r="E603" s="113" t="s">
        <v>2018</v>
      </c>
      <c r="F603" s="113" t="s">
        <v>1485</v>
      </c>
      <c r="G603" s="367" t="s">
        <v>2019</v>
      </c>
      <c r="H603" s="799">
        <v>45442</v>
      </c>
      <c r="I603" s="114"/>
      <c r="J603" s="114"/>
      <c r="K603" s="90" t="s">
        <v>2020</v>
      </c>
      <c r="L603" s="167"/>
      <c r="M603" s="113"/>
      <c r="N603" s="439" t="s">
        <v>2214</v>
      </c>
      <c r="O603" s="619"/>
      <c r="P603" s="619">
        <v>7</v>
      </c>
      <c r="Q603" s="620" t="s">
        <v>1697</v>
      </c>
      <c r="R603" s="620">
        <v>27.47</v>
      </c>
      <c r="S603" s="255">
        <f t="shared" si="106"/>
        <v>192.29</v>
      </c>
      <c r="T603" s="175"/>
      <c r="U603" s="265">
        <f t="shared" si="105"/>
        <v>50.963648928275546</v>
      </c>
      <c r="V603" s="255">
        <f t="shared" si="109"/>
        <v>243.25364892827554</v>
      </c>
      <c r="W603" s="255">
        <f t="shared" si="110"/>
        <v>34.750521275467932</v>
      </c>
    </row>
    <row r="604" spans="1:23" ht="15" customHeight="1">
      <c r="A604" s="115" t="s">
        <v>2017</v>
      </c>
      <c r="B604" s="115" t="str">
        <f t="shared" si="107"/>
        <v>C55879</v>
      </c>
      <c r="C604" s="799" t="str">
        <f t="shared" si="108"/>
        <v>2024-06-10</v>
      </c>
      <c r="D604" s="793">
        <v>45453</v>
      </c>
      <c r="E604" s="113" t="s">
        <v>2018</v>
      </c>
      <c r="F604" s="113" t="s">
        <v>1485</v>
      </c>
      <c r="G604" s="367" t="s">
        <v>2019</v>
      </c>
      <c r="H604" s="799">
        <v>45442</v>
      </c>
      <c r="I604" s="114"/>
      <c r="J604" s="114"/>
      <c r="K604" s="90" t="s">
        <v>2020</v>
      </c>
      <c r="L604" s="167"/>
      <c r="M604" s="113"/>
      <c r="N604" s="439" t="s">
        <v>2156</v>
      </c>
      <c r="O604" s="619"/>
      <c r="P604" s="619">
        <v>224</v>
      </c>
      <c r="Q604" s="620" t="s">
        <v>1697</v>
      </c>
      <c r="R604" s="620">
        <v>0.28000000000000003</v>
      </c>
      <c r="S604" s="255">
        <f t="shared" si="106"/>
        <v>62.720000000000006</v>
      </c>
      <c r="T604" s="175"/>
      <c r="U604" s="265">
        <f t="shared" si="105"/>
        <v>16.623017633685802</v>
      </c>
      <c r="V604" s="255">
        <f t="shared" si="109"/>
        <v>79.343017633685804</v>
      </c>
      <c r="W604" s="255">
        <f t="shared" si="110"/>
        <v>0.35420990015038306</v>
      </c>
    </row>
    <row r="605" spans="1:23" ht="15" customHeight="1">
      <c r="A605" s="115" t="s">
        <v>2017</v>
      </c>
      <c r="B605" s="115" t="str">
        <f t="shared" si="107"/>
        <v>C55879</v>
      </c>
      <c r="C605" s="799" t="str">
        <f t="shared" si="108"/>
        <v>2024-06-10</v>
      </c>
      <c r="D605" s="793">
        <v>45453</v>
      </c>
      <c r="E605" s="113" t="s">
        <v>2018</v>
      </c>
      <c r="F605" s="113" t="s">
        <v>1485</v>
      </c>
      <c r="G605" s="367" t="s">
        <v>2019</v>
      </c>
      <c r="H605" s="799">
        <v>45442</v>
      </c>
      <c r="I605" s="114"/>
      <c r="J605" s="114"/>
      <c r="K605" s="90" t="s">
        <v>2020</v>
      </c>
      <c r="L605" s="167"/>
      <c r="M605" s="113"/>
      <c r="N605" s="439" t="s">
        <v>2136</v>
      </c>
      <c r="O605" s="619"/>
      <c r="P605" s="619">
        <v>128</v>
      </c>
      <c r="Q605" s="620" t="s">
        <v>1697</v>
      </c>
      <c r="R605" s="620">
        <v>1.41</v>
      </c>
      <c r="S605" s="255">
        <f t="shared" si="106"/>
        <v>180.48</v>
      </c>
      <c r="T605" s="175"/>
      <c r="U605" s="265">
        <f t="shared" si="105"/>
        <v>47.833581354075463</v>
      </c>
      <c r="V605" s="255">
        <f t="shared" si="109"/>
        <v>228.31358135407544</v>
      </c>
      <c r="W605" s="255">
        <f t="shared" si="110"/>
        <v>1.7836998543287144</v>
      </c>
    </row>
    <row r="606" spans="1:23" ht="15.75" customHeight="1">
      <c r="A606" s="115" t="s">
        <v>2017</v>
      </c>
      <c r="B606" s="115" t="str">
        <f t="shared" si="107"/>
        <v>C55879</v>
      </c>
      <c r="C606" s="799" t="str">
        <f t="shared" si="108"/>
        <v>2024-06-10</v>
      </c>
      <c r="D606" s="793">
        <v>45453</v>
      </c>
      <c r="E606" s="113" t="s">
        <v>2018</v>
      </c>
      <c r="F606" s="113" t="s">
        <v>1485</v>
      </c>
      <c r="G606" s="367" t="s">
        <v>2019</v>
      </c>
      <c r="H606" s="799">
        <v>45442</v>
      </c>
      <c r="I606" s="114"/>
      <c r="J606" s="114"/>
      <c r="K606" s="90" t="s">
        <v>2020</v>
      </c>
      <c r="L606" s="167"/>
      <c r="M606" s="113"/>
      <c r="N606" s="439" t="s">
        <v>2124</v>
      </c>
      <c r="O606" s="619"/>
      <c r="P606" s="619">
        <v>192</v>
      </c>
      <c r="Q606" s="620" t="s">
        <v>1697</v>
      </c>
      <c r="R606" s="620">
        <v>1.41</v>
      </c>
      <c r="S606" s="255">
        <f t="shared" si="106"/>
        <v>270.71999999999997</v>
      </c>
      <c r="T606" s="175"/>
      <c r="U606" s="265">
        <f t="shared" ref="U606:U635" si="111">S606*$T$352/SUM($S$352:$S$359)</f>
        <v>71.750372031113173</v>
      </c>
      <c r="V606" s="255">
        <f t="shared" si="109"/>
        <v>342.47037203111313</v>
      </c>
      <c r="W606" s="255">
        <f t="shared" si="110"/>
        <v>1.7836998543287141</v>
      </c>
    </row>
    <row r="607" spans="1:23" ht="15" customHeight="1">
      <c r="A607" s="115" t="s">
        <v>2017</v>
      </c>
      <c r="B607" s="115" t="str">
        <f t="shared" si="107"/>
        <v>C55879</v>
      </c>
      <c r="C607" s="799" t="str">
        <f t="shared" si="108"/>
        <v>2024-06-10</v>
      </c>
      <c r="D607" s="793">
        <v>45453</v>
      </c>
      <c r="E607" s="113" t="s">
        <v>2018</v>
      </c>
      <c r="F607" s="113" t="s">
        <v>1485</v>
      </c>
      <c r="G607" s="367" t="s">
        <v>2019</v>
      </c>
      <c r="H607" s="799">
        <v>45442</v>
      </c>
      <c r="I607" s="114"/>
      <c r="J607" s="114"/>
      <c r="K607" s="90" t="s">
        <v>2020</v>
      </c>
      <c r="L607" s="167"/>
      <c r="M607" s="113"/>
      <c r="N607" s="439" t="s">
        <v>2218</v>
      </c>
      <c r="O607" s="619"/>
      <c r="P607" s="619">
        <v>384</v>
      </c>
      <c r="Q607" s="620" t="s">
        <v>1697</v>
      </c>
      <c r="R607" s="620">
        <v>0.19</v>
      </c>
      <c r="S607" s="255">
        <f t="shared" si="106"/>
        <v>72.960000000000008</v>
      </c>
      <c r="T607" s="194"/>
      <c r="U607" s="265">
        <f t="shared" si="111"/>
        <v>19.336979696328381</v>
      </c>
      <c r="V607" s="255">
        <f t="shared" si="109"/>
        <v>92.296979696328393</v>
      </c>
      <c r="W607" s="255">
        <f t="shared" si="110"/>
        <v>0.24035671795918853</v>
      </c>
    </row>
    <row r="608" spans="1:23" ht="15" customHeight="1">
      <c r="A608" s="115" t="s">
        <v>2017</v>
      </c>
      <c r="B608" s="115" t="str">
        <f t="shared" si="107"/>
        <v>C55879</v>
      </c>
      <c r="C608" s="799" t="str">
        <f t="shared" si="108"/>
        <v>2024-06-10</v>
      </c>
      <c r="D608" s="793">
        <v>45453</v>
      </c>
      <c r="E608" s="113" t="s">
        <v>2018</v>
      </c>
      <c r="F608" s="113" t="s">
        <v>1485</v>
      </c>
      <c r="G608" s="367" t="s">
        <v>2019</v>
      </c>
      <c r="H608" s="799">
        <v>45442</v>
      </c>
      <c r="I608" s="114"/>
      <c r="J608" s="114"/>
      <c r="K608" s="90" t="s">
        <v>2020</v>
      </c>
      <c r="L608" s="167"/>
      <c r="M608" s="113"/>
      <c r="N608" s="717" t="s">
        <v>2217</v>
      </c>
      <c r="O608" s="617"/>
      <c r="P608" s="617">
        <v>1</v>
      </c>
      <c r="Q608" s="620" t="s">
        <v>1697</v>
      </c>
      <c r="R608" s="618">
        <v>441.18</v>
      </c>
      <c r="S608" s="255">
        <f t="shared" si="106"/>
        <v>441.18</v>
      </c>
      <c r="T608" s="194"/>
      <c r="U608" s="265">
        <f t="shared" si="111"/>
        <v>116.92829910123565</v>
      </c>
      <c r="V608" s="255">
        <f t="shared" si="109"/>
        <v>558.10829910123562</v>
      </c>
      <c r="W608" s="255">
        <f t="shared" si="110"/>
        <v>558.10829910123562</v>
      </c>
    </row>
    <row r="609" spans="1:23" ht="15" customHeight="1">
      <c r="A609" s="115" t="s">
        <v>2017</v>
      </c>
      <c r="B609" s="115" t="str">
        <f t="shared" si="107"/>
        <v>C55879</v>
      </c>
      <c r="C609" s="799" t="str">
        <f t="shared" si="108"/>
        <v>2024-06-10</v>
      </c>
      <c r="D609" s="793">
        <v>45453</v>
      </c>
      <c r="E609" s="113" t="s">
        <v>2018</v>
      </c>
      <c r="F609" s="113" t="s">
        <v>1485</v>
      </c>
      <c r="G609" s="367" t="s">
        <v>2019</v>
      </c>
      <c r="H609" s="799">
        <v>45442</v>
      </c>
      <c r="I609" s="114"/>
      <c r="J609" s="114"/>
      <c r="K609" s="90" t="s">
        <v>2020</v>
      </c>
      <c r="L609" s="167"/>
      <c r="M609" s="113"/>
      <c r="N609" s="439" t="s">
        <v>2216</v>
      </c>
      <c r="O609" s="617"/>
      <c r="P609" s="617">
        <v>3</v>
      </c>
      <c r="Q609" s="620" t="s">
        <v>1697</v>
      </c>
      <c r="R609" s="618">
        <v>284.27999999999997</v>
      </c>
      <c r="S609" s="255">
        <f t="shared" si="106"/>
        <v>852.83999999999992</v>
      </c>
      <c r="T609" s="194"/>
      <c r="U609" s="265">
        <f t="shared" si="111"/>
        <v>226.0327544437595</v>
      </c>
      <c r="V609" s="255">
        <f t="shared" si="109"/>
        <v>1078.8727544437595</v>
      </c>
      <c r="W609" s="255">
        <f t="shared" si="110"/>
        <v>359.62425148125317</v>
      </c>
    </row>
    <row r="610" spans="1:23" ht="15" customHeight="1">
      <c r="A610" s="115" t="s">
        <v>2017</v>
      </c>
      <c r="B610" s="115" t="str">
        <f t="shared" si="107"/>
        <v>C55879</v>
      </c>
      <c r="C610" s="799" t="str">
        <f t="shared" si="108"/>
        <v>2024-06-10</v>
      </c>
      <c r="D610" s="793">
        <v>45453</v>
      </c>
      <c r="E610" s="113" t="s">
        <v>2018</v>
      </c>
      <c r="F610" s="113" t="s">
        <v>1485</v>
      </c>
      <c r="G610" s="367" t="s">
        <v>2019</v>
      </c>
      <c r="H610" s="799">
        <v>45442</v>
      </c>
      <c r="I610" s="114"/>
      <c r="J610" s="114"/>
      <c r="K610" s="90" t="s">
        <v>2020</v>
      </c>
      <c r="L610" s="167"/>
      <c r="M610" s="113"/>
      <c r="N610" s="439" t="s">
        <v>2215</v>
      </c>
      <c r="O610" s="617"/>
      <c r="P610" s="617">
        <v>1</v>
      </c>
      <c r="Q610" s="620" t="s">
        <v>1697</v>
      </c>
      <c r="R610" s="618">
        <v>284.27999999999997</v>
      </c>
      <c r="S610" s="255">
        <f t="shared" si="106"/>
        <v>284.27999999999997</v>
      </c>
      <c r="T610" s="194"/>
      <c r="U610" s="265">
        <f t="shared" si="111"/>
        <v>75.344251481253153</v>
      </c>
      <c r="V610" s="255">
        <f t="shared" si="109"/>
        <v>359.62425148125311</v>
      </c>
      <c r="W610" s="255">
        <f t="shared" si="110"/>
        <v>359.62425148125311</v>
      </c>
    </row>
    <row r="611" spans="1:23" ht="15" customHeight="1">
      <c r="A611" s="115" t="s">
        <v>2017</v>
      </c>
      <c r="B611" s="115" t="str">
        <f t="shared" si="107"/>
        <v>C55879</v>
      </c>
      <c r="C611" s="799" t="str">
        <f t="shared" si="108"/>
        <v>2024-06-10</v>
      </c>
      <c r="D611" s="793">
        <v>45453</v>
      </c>
      <c r="E611" s="113" t="s">
        <v>2018</v>
      </c>
      <c r="F611" s="113" t="s">
        <v>1485</v>
      </c>
      <c r="G611" s="367" t="s">
        <v>2019</v>
      </c>
      <c r="H611" s="799">
        <v>45442</v>
      </c>
      <c r="I611" s="114"/>
      <c r="J611" s="114"/>
      <c r="K611" s="90" t="s">
        <v>2020</v>
      </c>
      <c r="L611" s="167"/>
      <c r="M611" s="113"/>
      <c r="N611" s="439" t="s">
        <v>2219</v>
      </c>
      <c r="O611" s="619"/>
      <c r="P611" s="619">
        <v>1</v>
      </c>
      <c r="Q611" s="620" t="s">
        <v>1697</v>
      </c>
      <c r="R611" s="620">
        <v>233.79</v>
      </c>
      <c r="S611" s="255">
        <f t="shared" si="106"/>
        <v>233.79</v>
      </c>
      <c r="T611" s="194"/>
      <c r="U611" s="265">
        <f t="shared" si="111"/>
        <v>61.962616271993028</v>
      </c>
      <c r="V611" s="255">
        <f t="shared" si="109"/>
        <v>295.75261627199302</v>
      </c>
      <c r="W611" s="255">
        <f t="shared" si="110"/>
        <v>295.75261627199302</v>
      </c>
    </row>
    <row r="612" spans="1:23" ht="15" customHeight="1">
      <c r="A612" s="115" t="s">
        <v>2017</v>
      </c>
      <c r="B612" s="115" t="str">
        <f t="shared" si="107"/>
        <v>C55879</v>
      </c>
      <c r="C612" s="799" t="str">
        <f t="shared" si="108"/>
        <v>2024-06-10</v>
      </c>
      <c r="D612" s="793">
        <v>45453</v>
      </c>
      <c r="E612" s="113" t="s">
        <v>2018</v>
      </c>
      <c r="F612" s="113" t="s">
        <v>1485</v>
      </c>
      <c r="G612" s="367" t="s">
        <v>2019</v>
      </c>
      <c r="H612" s="799">
        <v>45442</v>
      </c>
      <c r="I612" s="114"/>
      <c r="J612" s="114"/>
      <c r="K612" s="90" t="s">
        <v>2020</v>
      </c>
      <c r="L612" s="167"/>
      <c r="M612" s="113"/>
      <c r="N612" s="439" t="s">
        <v>2220</v>
      </c>
      <c r="O612" s="619"/>
      <c r="P612" s="619">
        <v>2</v>
      </c>
      <c r="Q612" s="620" t="s">
        <v>1697</v>
      </c>
      <c r="R612" s="620">
        <v>199.87</v>
      </c>
      <c r="S612" s="255">
        <f t="shared" si="106"/>
        <v>399.74</v>
      </c>
      <c r="T612" s="194"/>
      <c r="U612" s="265">
        <f t="shared" si="111"/>
        <v>105.94523387897897</v>
      </c>
      <c r="V612" s="255">
        <f t="shared" si="109"/>
        <v>505.68523387897898</v>
      </c>
      <c r="W612" s="255">
        <f t="shared" si="110"/>
        <v>252.84261693948949</v>
      </c>
    </row>
    <row r="613" spans="1:23" ht="15" customHeight="1">
      <c r="A613" s="115" t="s">
        <v>2017</v>
      </c>
      <c r="B613" s="115" t="str">
        <f t="shared" si="107"/>
        <v>C55879</v>
      </c>
      <c r="C613" s="799" t="str">
        <f t="shared" si="108"/>
        <v>2024-06-10</v>
      </c>
      <c r="D613" s="793">
        <v>45453</v>
      </c>
      <c r="E613" s="113" t="s">
        <v>2018</v>
      </c>
      <c r="F613" s="113" t="s">
        <v>1485</v>
      </c>
      <c r="G613" s="367" t="s">
        <v>2019</v>
      </c>
      <c r="H613" s="799">
        <v>45442</v>
      </c>
      <c r="I613" s="114"/>
      <c r="J613" s="114"/>
      <c r="K613" s="90" t="s">
        <v>2020</v>
      </c>
      <c r="L613" s="167"/>
      <c r="M613" s="113"/>
      <c r="N613" s="439" t="s">
        <v>2222</v>
      </c>
      <c r="O613" s="619"/>
      <c r="P613" s="619">
        <v>6</v>
      </c>
      <c r="Q613" s="620" t="s">
        <v>1697</v>
      </c>
      <c r="R613" s="620">
        <v>216.42</v>
      </c>
      <c r="S613" s="255">
        <f t="shared" si="106"/>
        <v>1298.52</v>
      </c>
      <c r="T613" s="194"/>
      <c r="U613" s="265">
        <f t="shared" si="111"/>
        <v>344.15371265455491</v>
      </c>
      <c r="V613" s="255">
        <f t="shared" si="109"/>
        <v>1642.6737126545549</v>
      </c>
      <c r="W613" s="255">
        <f t="shared" si="110"/>
        <v>273.77895210909247</v>
      </c>
    </row>
    <row r="614" spans="1:23" ht="15" customHeight="1">
      <c r="A614" s="115" t="s">
        <v>2017</v>
      </c>
      <c r="B614" s="115" t="str">
        <f t="shared" si="107"/>
        <v>C55879</v>
      </c>
      <c r="C614" s="799" t="str">
        <f t="shared" si="108"/>
        <v>2024-06-10</v>
      </c>
      <c r="D614" s="793">
        <v>45453</v>
      </c>
      <c r="E614" s="113" t="s">
        <v>2018</v>
      </c>
      <c r="F614" s="113" t="s">
        <v>1485</v>
      </c>
      <c r="G614" s="367" t="s">
        <v>2019</v>
      </c>
      <c r="H614" s="799">
        <v>45442</v>
      </c>
      <c r="I614" s="114"/>
      <c r="J614" s="114"/>
      <c r="K614" s="90" t="s">
        <v>2020</v>
      </c>
      <c r="L614" s="167"/>
      <c r="M614" s="113"/>
      <c r="N614" s="439" t="s">
        <v>2022</v>
      </c>
      <c r="O614" s="619"/>
      <c r="P614" s="619">
        <v>1</v>
      </c>
      <c r="Q614" s="620" t="s">
        <v>1697</v>
      </c>
      <c r="R614" s="620">
        <v>2.19</v>
      </c>
      <c r="S614" s="255">
        <f t="shared" si="106"/>
        <v>2.19</v>
      </c>
      <c r="T614" s="194"/>
      <c r="U614" s="265">
        <f t="shared" si="111"/>
        <v>0.58042743331906721</v>
      </c>
      <c r="V614" s="255">
        <f t="shared" si="109"/>
        <v>2.770427433319067</v>
      </c>
      <c r="W614" s="255">
        <f t="shared" si="110"/>
        <v>2.770427433319067</v>
      </c>
    </row>
    <row r="615" spans="1:23" ht="15" customHeight="1">
      <c r="A615" s="115" t="s">
        <v>2017</v>
      </c>
      <c r="B615" s="115" t="str">
        <f t="shared" si="107"/>
        <v>C55879</v>
      </c>
      <c r="C615" s="799" t="str">
        <f t="shared" si="108"/>
        <v>2024-06-10</v>
      </c>
      <c r="D615" s="793">
        <v>45453</v>
      </c>
      <c r="E615" s="113" t="s">
        <v>2018</v>
      </c>
      <c r="F615" s="113" t="s">
        <v>1485</v>
      </c>
      <c r="G615" s="367" t="s">
        <v>2019</v>
      </c>
      <c r="H615" s="799">
        <v>45442</v>
      </c>
      <c r="I615" s="114"/>
      <c r="J615" s="114"/>
      <c r="K615" s="90" t="s">
        <v>2020</v>
      </c>
      <c r="L615" s="167"/>
      <c r="M615" s="113"/>
      <c r="N615" s="439" t="s">
        <v>2021</v>
      </c>
      <c r="O615" s="619"/>
      <c r="P615" s="619">
        <v>6</v>
      </c>
      <c r="Q615" s="620" t="s">
        <v>1697</v>
      </c>
      <c r="R615" s="620">
        <v>2.19</v>
      </c>
      <c r="S615" s="255">
        <f t="shared" si="106"/>
        <v>13.14</v>
      </c>
      <c r="T615" s="194"/>
      <c r="U615" s="265">
        <f t="shared" si="111"/>
        <v>3.4825645999144035</v>
      </c>
      <c r="V615" s="255">
        <f t="shared" si="109"/>
        <v>16.622564599914405</v>
      </c>
      <c r="W615" s="255">
        <f t="shared" si="110"/>
        <v>2.7704274333190675</v>
      </c>
    </row>
    <row r="616" spans="1:23" ht="15" customHeight="1">
      <c r="A616" s="115" t="s">
        <v>2017</v>
      </c>
      <c r="B616" s="115" t="str">
        <f t="shared" si="107"/>
        <v>C55879</v>
      </c>
      <c r="C616" s="799" t="str">
        <f t="shared" si="108"/>
        <v>2024-06-10</v>
      </c>
      <c r="D616" s="793">
        <v>45453</v>
      </c>
      <c r="E616" s="113" t="s">
        <v>2018</v>
      </c>
      <c r="F616" s="113" t="s">
        <v>1485</v>
      </c>
      <c r="G616" s="367" t="s">
        <v>2019</v>
      </c>
      <c r="H616" s="799">
        <v>45442</v>
      </c>
      <c r="I616" s="114"/>
      <c r="J616" s="114"/>
      <c r="K616" s="90" t="s">
        <v>2020</v>
      </c>
      <c r="L616" s="167"/>
      <c r="M616" s="113"/>
      <c r="N616" s="439" t="s">
        <v>2223</v>
      </c>
      <c r="O616" s="619"/>
      <c r="P616" s="619">
        <v>10</v>
      </c>
      <c r="Q616" s="620" t="s">
        <v>1697</v>
      </c>
      <c r="R616" s="620">
        <v>389.82</v>
      </c>
      <c r="S616" s="255">
        <f t="shared" si="106"/>
        <v>3898.2</v>
      </c>
      <c r="T616" s="194"/>
      <c r="U616" s="265">
        <f t="shared" si="111"/>
        <v>1033.1608313079398</v>
      </c>
      <c r="V616" s="255">
        <f t="shared" si="109"/>
        <v>4931.3608313079394</v>
      </c>
      <c r="W616" s="255">
        <f t="shared" si="110"/>
        <v>493.13608313079396</v>
      </c>
    </row>
    <row r="617" spans="1:23" ht="15" customHeight="1">
      <c r="A617" s="115" t="s">
        <v>2017</v>
      </c>
      <c r="B617" s="115" t="str">
        <f t="shared" si="107"/>
        <v>C55879</v>
      </c>
      <c r="C617" s="799" t="str">
        <f t="shared" si="108"/>
        <v>2024-06-10</v>
      </c>
      <c r="D617" s="793">
        <v>45453</v>
      </c>
      <c r="E617" s="113" t="s">
        <v>2018</v>
      </c>
      <c r="F617" s="113" t="s">
        <v>1485</v>
      </c>
      <c r="G617" s="367" t="s">
        <v>2019</v>
      </c>
      <c r="H617" s="799">
        <v>45442</v>
      </c>
      <c r="I617" s="114"/>
      <c r="J617" s="114"/>
      <c r="K617" s="90" t="s">
        <v>2020</v>
      </c>
      <c r="L617" s="167"/>
      <c r="M617" s="113"/>
      <c r="N617" s="439" t="s">
        <v>2224</v>
      </c>
      <c r="O617" s="619"/>
      <c r="P617" s="619">
        <v>1</v>
      </c>
      <c r="Q617" s="620" t="s">
        <v>1697</v>
      </c>
      <c r="R617" s="620">
        <v>80.819999999999993</v>
      </c>
      <c r="S617" s="255">
        <f t="shared" si="106"/>
        <v>80.819999999999993</v>
      </c>
      <c r="T617" s="194"/>
      <c r="U617" s="265">
        <f t="shared" si="111"/>
        <v>21.420157607692698</v>
      </c>
      <c r="V617" s="255">
        <f t="shared" si="109"/>
        <v>102.24015760769269</v>
      </c>
      <c r="W617" s="255">
        <f t="shared" si="110"/>
        <v>102.24015760769269</v>
      </c>
    </row>
    <row r="618" spans="1:23" ht="15" customHeight="1">
      <c r="A618" s="115" t="s">
        <v>2017</v>
      </c>
      <c r="B618" s="115" t="str">
        <f t="shared" si="107"/>
        <v>C55879</v>
      </c>
      <c r="C618" s="799" t="str">
        <f t="shared" si="108"/>
        <v>2024-06-10</v>
      </c>
      <c r="D618" s="793">
        <v>45453</v>
      </c>
      <c r="E618" s="113" t="s">
        <v>2018</v>
      </c>
      <c r="F618" s="113" t="s">
        <v>1485</v>
      </c>
      <c r="G618" s="367" t="s">
        <v>2019</v>
      </c>
      <c r="H618" s="799">
        <v>45442</v>
      </c>
      <c r="I618" s="114"/>
      <c r="J618" s="114"/>
      <c r="K618" s="90" t="s">
        <v>2020</v>
      </c>
      <c r="L618" s="167"/>
      <c r="M618" s="113"/>
      <c r="N618" s="439" t="s">
        <v>2225</v>
      </c>
      <c r="O618" s="619"/>
      <c r="P618" s="619">
        <v>2</v>
      </c>
      <c r="Q618" s="620" t="s">
        <v>1697</v>
      </c>
      <c r="R618" s="620">
        <v>97.5</v>
      </c>
      <c r="S618" s="255">
        <f t="shared" si="106"/>
        <v>195</v>
      </c>
      <c r="T618" s="194"/>
      <c r="U618" s="265">
        <f t="shared" si="111"/>
        <v>51.681894747588181</v>
      </c>
      <c r="V618" s="255">
        <f t="shared" si="109"/>
        <v>246.68189474758819</v>
      </c>
      <c r="W618" s="255">
        <f t="shared" si="110"/>
        <v>123.34094737379409</v>
      </c>
    </row>
    <row r="619" spans="1:23" ht="15" customHeight="1">
      <c r="A619" s="115" t="s">
        <v>2017</v>
      </c>
      <c r="B619" s="115" t="str">
        <f t="shared" si="107"/>
        <v>C55879</v>
      </c>
      <c r="C619" s="799" t="str">
        <f t="shared" si="108"/>
        <v>2024-06-10</v>
      </c>
      <c r="D619" s="793">
        <v>45453</v>
      </c>
      <c r="E619" s="113" t="s">
        <v>2018</v>
      </c>
      <c r="F619" s="113" t="s">
        <v>1485</v>
      </c>
      <c r="G619" s="367" t="s">
        <v>2019</v>
      </c>
      <c r="H619" s="799">
        <v>45442</v>
      </c>
      <c r="I619" s="114"/>
      <c r="J619" s="114"/>
      <c r="K619" s="90" t="s">
        <v>2020</v>
      </c>
      <c r="L619" s="167"/>
      <c r="M619" s="113"/>
      <c r="N619" s="439" t="s">
        <v>2226</v>
      </c>
      <c r="O619" s="619"/>
      <c r="P619" s="619">
        <v>2</v>
      </c>
      <c r="Q619" s="620" t="s">
        <v>1697</v>
      </c>
      <c r="R619" s="620">
        <v>389.82</v>
      </c>
      <c r="S619" s="255">
        <f t="shared" si="106"/>
        <v>779.64</v>
      </c>
      <c r="T619" s="194"/>
      <c r="U619" s="265">
        <f t="shared" si="111"/>
        <v>206.63216626158794</v>
      </c>
      <c r="V619" s="255">
        <f t="shared" si="109"/>
        <v>986.27216626158793</v>
      </c>
      <c r="W619" s="255">
        <f t="shared" si="110"/>
        <v>493.13608313079396</v>
      </c>
    </row>
    <row r="620" spans="1:23" ht="15" customHeight="1">
      <c r="A620" s="115" t="s">
        <v>2017</v>
      </c>
      <c r="B620" s="115" t="str">
        <f t="shared" si="107"/>
        <v>C55879</v>
      </c>
      <c r="C620" s="799" t="str">
        <f t="shared" si="108"/>
        <v>2024-06-10</v>
      </c>
      <c r="D620" s="793">
        <v>45453</v>
      </c>
      <c r="E620" s="113" t="s">
        <v>2018</v>
      </c>
      <c r="F620" s="113" t="s">
        <v>1485</v>
      </c>
      <c r="G620" s="367" t="s">
        <v>2019</v>
      </c>
      <c r="H620" s="799">
        <v>45442</v>
      </c>
      <c r="I620" s="114"/>
      <c r="J620" s="114"/>
      <c r="K620" s="90" t="s">
        <v>2020</v>
      </c>
      <c r="L620" s="167"/>
      <c r="M620" s="113"/>
      <c r="N620" s="439" t="s">
        <v>2227</v>
      </c>
      <c r="O620" s="619"/>
      <c r="P620" s="619">
        <v>1</v>
      </c>
      <c r="Q620" s="620" t="s">
        <v>1697</v>
      </c>
      <c r="R620" s="620">
        <v>225.72</v>
      </c>
      <c r="S620" s="255">
        <f t="shared" si="106"/>
        <v>225.72</v>
      </c>
      <c r="T620" s="194"/>
      <c r="U620" s="265">
        <f t="shared" si="111"/>
        <v>59.82378093551592</v>
      </c>
      <c r="V620" s="255">
        <f t="shared" si="109"/>
        <v>285.54378093551594</v>
      </c>
      <c r="W620" s="255">
        <f t="shared" si="110"/>
        <v>285.54378093551594</v>
      </c>
    </row>
    <row r="621" spans="1:23" ht="15" customHeight="1">
      <c r="A621" s="115" t="s">
        <v>2017</v>
      </c>
      <c r="B621" s="115" t="str">
        <f t="shared" si="107"/>
        <v>C55879</v>
      </c>
      <c r="C621" s="799" t="str">
        <f t="shared" si="108"/>
        <v>2024-06-10</v>
      </c>
      <c r="D621" s="793">
        <v>45453</v>
      </c>
      <c r="E621" s="113" t="s">
        <v>2018</v>
      </c>
      <c r="F621" s="113" t="s">
        <v>1485</v>
      </c>
      <c r="G621" s="367" t="s">
        <v>2019</v>
      </c>
      <c r="H621" s="799">
        <v>45442</v>
      </c>
      <c r="I621" s="114"/>
      <c r="J621" s="114"/>
      <c r="K621" s="90" t="s">
        <v>2020</v>
      </c>
      <c r="L621" s="167"/>
      <c r="M621" s="113"/>
      <c r="N621" s="439" t="s">
        <v>2228</v>
      </c>
      <c r="O621" s="619"/>
      <c r="P621" s="619">
        <v>23</v>
      </c>
      <c r="Q621" s="620" t="s">
        <v>1697</v>
      </c>
      <c r="R621" s="620">
        <v>30.75</v>
      </c>
      <c r="S621" s="255">
        <f t="shared" si="106"/>
        <v>707.25</v>
      </c>
      <c r="T621" s="194"/>
      <c r="U621" s="265">
        <f t="shared" si="111"/>
        <v>187.44625671913712</v>
      </c>
      <c r="V621" s="255">
        <f t="shared" si="109"/>
        <v>894.69625671913718</v>
      </c>
      <c r="W621" s="255">
        <f t="shared" si="110"/>
        <v>38.899837248658137</v>
      </c>
    </row>
    <row r="622" spans="1:23" ht="15" customHeight="1">
      <c r="A622" s="115" t="s">
        <v>2017</v>
      </c>
      <c r="B622" s="115" t="str">
        <f t="shared" si="107"/>
        <v>C55879</v>
      </c>
      <c r="C622" s="799" t="str">
        <f t="shared" si="108"/>
        <v>2024-06-10</v>
      </c>
      <c r="D622" s="793">
        <v>45453</v>
      </c>
      <c r="E622" s="113" t="s">
        <v>2018</v>
      </c>
      <c r="F622" s="113" t="s">
        <v>1485</v>
      </c>
      <c r="G622" s="367" t="s">
        <v>2019</v>
      </c>
      <c r="H622" s="799">
        <v>45442</v>
      </c>
      <c r="I622" s="114"/>
      <c r="J622" s="114"/>
      <c r="K622" s="90" t="s">
        <v>2020</v>
      </c>
      <c r="L622" s="167"/>
      <c r="M622" s="113"/>
      <c r="N622" s="439" t="s">
        <v>2230</v>
      </c>
      <c r="O622" s="619"/>
      <c r="P622" s="619">
        <v>1</v>
      </c>
      <c r="Q622" s="620" t="s">
        <v>1697</v>
      </c>
      <c r="R622" s="620">
        <v>71.11</v>
      </c>
      <c r="S622" s="255">
        <f t="shared" si="106"/>
        <v>71.11</v>
      </c>
      <c r="T622" s="194"/>
      <c r="U622" s="265">
        <f t="shared" si="111"/>
        <v>18.846664284620491</v>
      </c>
      <c r="V622" s="255">
        <f t="shared" si="109"/>
        <v>89.956664284620487</v>
      </c>
      <c r="W622" s="255">
        <f t="shared" si="110"/>
        <v>89.956664284620487</v>
      </c>
    </row>
    <row r="623" spans="1:23" ht="15" customHeight="1">
      <c r="A623" s="115" t="s">
        <v>2017</v>
      </c>
      <c r="B623" s="115" t="str">
        <f t="shared" si="107"/>
        <v>C55879</v>
      </c>
      <c r="C623" s="799" t="str">
        <f t="shared" si="108"/>
        <v>2024-06-10</v>
      </c>
      <c r="D623" s="793">
        <v>45453</v>
      </c>
      <c r="E623" s="113" t="s">
        <v>2018</v>
      </c>
      <c r="F623" s="113" t="s">
        <v>1485</v>
      </c>
      <c r="G623" s="367" t="s">
        <v>2019</v>
      </c>
      <c r="H623" s="799">
        <v>45442</v>
      </c>
      <c r="I623" s="114"/>
      <c r="J623" s="114"/>
      <c r="K623" s="90" t="s">
        <v>2020</v>
      </c>
      <c r="L623" s="167"/>
      <c r="M623" s="113"/>
      <c r="N623" s="439" t="s">
        <v>2229</v>
      </c>
      <c r="O623" s="619"/>
      <c r="P623" s="619">
        <v>3</v>
      </c>
      <c r="Q623" s="620" t="s">
        <v>1697</v>
      </c>
      <c r="R623" s="620">
        <v>148.53</v>
      </c>
      <c r="S623" s="255">
        <f t="shared" si="106"/>
        <v>445.59000000000003</v>
      </c>
      <c r="T623" s="194"/>
      <c r="U623" s="265">
        <f t="shared" si="111"/>
        <v>118.09710502860419</v>
      </c>
      <c r="V623" s="255">
        <f t="shared" si="109"/>
        <v>563.68710502860426</v>
      </c>
      <c r="W623" s="255">
        <f t="shared" si="110"/>
        <v>187.89570167620141</v>
      </c>
    </row>
    <row r="624" spans="1:23" ht="15" customHeight="1">
      <c r="A624" s="115" t="s">
        <v>2017</v>
      </c>
      <c r="B624" s="115" t="str">
        <f t="shared" si="107"/>
        <v>C55879</v>
      </c>
      <c r="C624" s="799" t="str">
        <f t="shared" si="108"/>
        <v>2024-06-10</v>
      </c>
      <c r="D624" s="793">
        <v>45453</v>
      </c>
      <c r="E624" s="113" t="s">
        <v>2018</v>
      </c>
      <c r="F624" s="113" t="s">
        <v>1485</v>
      </c>
      <c r="G624" s="367" t="s">
        <v>2019</v>
      </c>
      <c r="H624" s="799">
        <v>45442</v>
      </c>
      <c r="I624" s="114"/>
      <c r="J624" s="114"/>
      <c r="K624" s="90" t="s">
        <v>2020</v>
      </c>
      <c r="L624" s="167"/>
      <c r="M624" s="113"/>
      <c r="N624" s="439" t="s">
        <v>2232</v>
      </c>
      <c r="O624" s="619"/>
      <c r="P624" s="619">
        <v>23</v>
      </c>
      <c r="Q624" s="620" t="s">
        <v>1697</v>
      </c>
      <c r="R624" s="620">
        <v>51.67</v>
      </c>
      <c r="S624" s="255">
        <f t="shared" si="106"/>
        <v>1188.4100000000001</v>
      </c>
      <c r="T624" s="194"/>
      <c r="U624" s="265">
        <f t="shared" si="111"/>
        <v>314.97066942041675</v>
      </c>
      <c r="V624" s="255">
        <f t="shared" si="109"/>
        <v>1503.3806694204168</v>
      </c>
      <c r="W624" s="255">
        <f t="shared" si="110"/>
        <v>65.364376931322468</v>
      </c>
    </row>
    <row r="625" spans="1:23" ht="15" customHeight="1">
      <c r="A625" s="115" t="s">
        <v>2017</v>
      </c>
      <c r="B625" s="115" t="str">
        <f t="shared" si="107"/>
        <v>C55879</v>
      </c>
      <c r="C625" s="799" t="str">
        <f t="shared" si="108"/>
        <v>2024-06-10</v>
      </c>
      <c r="D625" s="793">
        <v>45453</v>
      </c>
      <c r="E625" s="113" t="s">
        <v>2018</v>
      </c>
      <c r="F625" s="113" t="s">
        <v>1485</v>
      </c>
      <c r="G625" s="367" t="s">
        <v>2019</v>
      </c>
      <c r="H625" s="799">
        <v>45442</v>
      </c>
      <c r="I625" s="114"/>
      <c r="J625" s="114"/>
      <c r="K625" s="90" t="s">
        <v>2020</v>
      </c>
      <c r="L625" s="167"/>
      <c r="M625" s="113"/>
      <c r="N625" s="439" t="s">
        <v>2231</v>
      </c>
      <c r="O625" s="619"/>
      <c r="P625" s="619">
        <v>1</v>
      </c>
      <c r="Q625" s="620" t="s">
        <v>1697</v>
      </c>
      <c r="R625" s="620">
        <v>106.4</v>
      </c>
      <c r="S625" s="255">
        <f t="shared" si="106"/>
        <v>106.4</v>
      </c>
      <c r="T625" s="194"/>
      <c r="U625" s="265">
        <f t="shared" si="111"/>
        <v>28.199762057145552</v>
      </c>
      <c r="V625" s="255">
        <f t="shared" si="109"/>
        <v>134.59976205714557</v>
      </c>
      <c r="W625" s="255">
        <f t="shared" si="110"/>
        <v>134.59976205714557</v>
      </c>
    </row>
    <row r="626" spans="1:23" ht="15" customHeight="1">
      <c r="A626" s="115" t="s">
        <v>2017</v>
      </c>
      <c r="B626" s="115" t="str">
        <f t="shared" si="107"/>
        <v>C55879</v>
      </c>
      <c r="C626" s="799" t="str">
        <f t="shared" si="108"/>
        <v>2024-06-10</v>
      </c>
      <c r="D626" s="793">
        <v>45453</v>
      </c>
      <c r="E626" s="113" t="s">
        <v>2018</v>
      </c>
      <c r="F626" s="113" t="s">
        <v>1485</v>
      </c>
      <c r="G626" s="367" t="s">
        <v>2019</v>
      </c>
      <c r="H626" s="799">
        <v>45442</v>
      </c>
      <c r="I626" s="114"/>
      <c r="J626" s="114"/>
      <c r="K626" s="90" t="s">
        <v>2020</v>
      </c>
      <c r="L626" s="167"/>
      <c r="M626" s="113"/>
      <c r="N626" s="439" t="s">
        <v>2233</v>
      </c>
      <c r="O626" s="619"/>
      <c r="P626" s="619">
        <v>3</v>
      </c>
      <c r="Q626" s="620" t="s">
        <v>1697</v>
      </c>
      <c r="R626" s="620">
        <v>125.39</v>
      </c>
      <c r="S626" s="255">
        <f t="shared" si="106"/>
        <v>376.17</v>
      </c>
      <c r="T626" s="194"/>
      <c r="U626" s="265">
        <f t="shared" si="111"/>
        <v>99.698350498462801</v>
      </c>
      <c r="V626" s="255">
        <f t="shared" si="109"/>
        <v>475.8683504984628</v>
      </c>
      <c r="W626" s="255">
        <f t="shared" si="110"/>
        <v>158.62278349948761</v>
      </c>
    </row>
    <row r="627" spans="1:23" ht="15" customHeight="1">
      <c r="A627" s="115" t="s">
        <v>2017</v>
      </c>
      <c r="B627" s="115" t="str">
        <f t="shared" si="107"/>
        <v>C55879</v>
      </c>
      <c r="C627" s="799" t="str">
        <f t="shared" si="108"/>
        <v>2024-06-10</v>
      </c>
      <c r="D627" s="793">
        <v>45453</v>
      </c>
      <c r="E627" s="113" t="s">
        <v>2018</v>
      </c>
      <c r="F627" s="113" t="s">
        <v>1485</v>
      </c>
      <c r="G627" s="367" t="s">
        <v>2019</v>
      </c>
      <c r="H627" s="799">
        <v>45442</v>
      </c>
      <c r="I627" s="114"/>
      <c r="J627" s="114"/>
      <c r="K627" s="90" t="s">
        <v>2020</v>
      </c>
      <c r="L627" s="167"/>
      <c r="M627" s="113"/>
      <c r="N627" s="439" t="s">
        <v>2234</v>
      </c>
      <c r="O627" s="619"/>
      <c r="P627" s="619">
        <v>10</v>
      </c>
      <c r="Q627" s="620" t="s">
        <v>1697</v>
      </c>
      <c r="R627" s="620">
        <v>771.37</v>
      </c>
      <c r="S627" s="255">
        <f t="shared" si="106"/>
        <v>7713.7</v>
      </c>
      <c r="T627" s="194"/>
      <c r="U627" s="265">
        <f t="shared" si="111"/>
        <v>2044.4032385357484</v>
      </c>
      <c r="V627" s="255">
        <f t="shared" si="109"/>
        <v>9758.1032385357485</v>
      </c>
      <c r="W627" s="255">
        <f t="shared" si="110"/>
        <v>975.8103238535748</v>
      </c>
    </row>
    <row r="628" spans="1:23" ht="15" customHeight="1">
      <c r="A628" s="115" t="s">
        <v>2017</v>
      </c>
      <c r="B628" s="115" t="str">
        <f t="shared" si="107"/>
        <v>C55879</v>
      </c>
      <c r="C628" s="799" t="str">
        <f t="shared" si="108"/>
        <v>2024-06-10</v>
      </c>
      <c r="D628" s="793">
        <v>45453</v>
      </c>
      <c r="E628" s="113" t="s">
        <v>2018</v>
      </c>
      <c r="F628" s="113" t="s">
        <v>1485</v>
      </c>
      <c r="G628" s="367" t="s">
        <v>2019</v>
      </c>
      <c r="H628" s="799">
        <v>45442</v>
      </c>
      <c r="I628" s="114"/>
      <c r="J628" s="114"/>
      <c r="K628" s="90" t="s">
        <v>2020</v>
      </c>
      <c r="L628" s="167"/>
      <c r="M628" s="113"/>
      <c r="N628" s="439" t="s">
        <v>2235</v>
      </c>
      <c r="O628" s="619"/>
      <c r="P628" s="619">
        <v>6</v>
      </c>
      <c r="Q628" s="620" t="s">
        <v>1697</v>
      </c>
      <c r="R628" s="620">
        <v>116.65</v>
      </c>
      <c r="S628" s="255">
        <f t="shared" si="106"/>
        <v>699.90000000000009</v>
      </c>
      <c r="T628" s="194"/>
      <c r="U628" s="265">
        <f t="shared" si="111"/>
        <v>185.49824684018961</v>
      </c>
      <c r="V628" s="255">
        <f t="shared" si="109"/>
        <v>885.3982468401897</v>
      </c>
      <c r="W628" s="255">
        <f t="shared" si="110"/>
        <v>147.56637447336496</v>
      </c>
    </row>
    <row r="629" spans="1:23" ht="15.75" customHeight="1">
      <c r="A629" s="115" t="s">
        <v>2017</v>
      </c>
      <c r="B629" s="115" t="str">
        <f t="shared" si="107"/>
        <v>C55879</v>
      </c>
      <c r="C629" s="799" t="str">
        <f t="shared" si="108"/>
        <v>2024-06-10</v>
      </c>
      <c r="D629" s="793">
        <v>45453</v>
      </c>
      <c r="E629" s="113" t="s">
        <v>2018</v>
      </c>
      <c r="F629" s="113" t="s">
        <v>1485</v>
      </c>
      <c r="G629" s="367" t="s">
        <v>2019</v>
      </c>
      <c r="H629" s="799">
        <v>45442</v>
      </c>
      <c r="I629" s="114"/>
      <c r="J629" s="114"/>
      <c r="K629" s="90" t="s">
        <v>2020</v>
      </c>
      <c r="L629" s="167"/>
      <c r="M629" s="113"/>
      <c r="N629" s="439" t="s">
        <v>2236</v>
      </c>
      <c r="O629" s="619"/>
      <c r="P629" s="619">
        <v>2</v>
      </c>
      <c r="Q629" s="620" t="s">
        <v>1697</v>
      </c>
      <c r="R629" s="620">
        <v>233.79</v>
      </c>
      <c r="S629" s="255">
        <f t="shared" si="106"/>
        <v>467.58</v>
      </c>
      <c r="T629" s="194"/>
      <c r="U629" s="265">
        <f t="shared" si="111"/>
        <v>123.92523254398606</v>
      </c>
      <c r="V629" s="255">
        <f t="shared" si="109"/>
        <v>591.50523254398604</v>
      </c>
      <c r="W629" s="255">
        <f t="shared" si="110"/>
        <v>295.75261627199302</v>
      </c>
    </row>
    <row r="630" spans="1:23" ht="15" customHeight="1">
      <c r="A630" s="115" t="s">
        <v>2017</v>
      </c>
      <c r="B630" s="115" t="str">
        <f t="shared" si="107"/>
        <v>C55879</v>
      </c>
      <c r="C630" s="799" t="str">
        <f t="shared" si="108"/>
        <v>2024-06-10</v>
      </c>
      <c r="D630" s="793">
        <v>45453</v>
      </c>
      <c r="E630" s="113" t="s">
        <v>2018</v>
      </c>
      <c r="F630" s="113" t="s">
        <v>1485</v>
      </c>
      <c r="G630" s="367" t="s">
        <v>2019</v>
      </c>
      <c r="H630" s="799">
        <v>45442</v>
      </c>
      <c r="I630" s="114"/>
      <c r="J630" s="114"/>
      <c r="K630" s="90" t="s">
        <v>2020</v>
      </c>
      <c r="L630" s="167"/>
      <c r="M630" s="113"/>
      <c r="N630" s="439" t="s">
        <v>2237</v>
      </c>
      <c r="O630" s="619"/>
      <c r="P630" s="619">
        <v>1</v>
      </c>
      <c r="Q630" s="620" t="s">
        <v>1697</v>
      </c>
      <c r="R630" s="620">
        <v>98.58</v>
      </c>
      <c r="S630" s="255">
        <f t="shared" si="106"/>
        <v>98.58</v>
      </c>
      <c r="T630" s="175"/>
      <c r="U630" s="265">
        <f t="shared" si="111"/>
        <v>26.127185560088424</v>
      </c>
      <c r="V630" s="255">
        <f t="shared" si="109"/>
        <v>124.70718556008842</v>
      </c>
      <c r="W630" s="255">
        <f t="shared" si="110"/>
        <v>124.70718556008842</v>
      </c>
    </row>
    <row r="631" spans="1:23" ht="15" customHeight="1">
      <c r="A631" s="115" t="s">
        <v>2017</v>
      </c>
      <c r="B631" s="115" t="str">
        <f t="shared" si="107"/>
        <v>C55879</v>
      </c>
      <c r="C631" s="799" t="str">
        <f t="shared" si="108"/>
        <v>2024-06-10</v>
      </c>
      <c r="D631" s="793">
        <v>45453</v>
      </c>
      <c r="E631" s="113" t="s">
        <v>2018</v>
      </c>
      <c r="F631" s="113" t="s">
        <v>1485</v>
      </c>
      <c r="G631" s="367" t="s">
        <v>2019</v>
      </c>
      <c r="H631" s="799">
        <v>45442</v>
      </c>
      <c r="I631" s="114"/>
      <c r="J631" s="114"/>
      <c r="K631" s="90" t="s">
        <v>2020</v>
      </c>
      <c r="L631" s="167"/>
      <c r="M631" s="113"/>
      <c r="N631" s="439" t="s">
        <v>2239</v>
      </c>
      <c r="O631" s="619"/>
      <c r="P631" s="619">
        <v>4</v>
      </c>
      <c r="Q631" s="620" t="s">
        <v>1697</v>
      </c>
      <c r="R631" s="620">
        <v>545.03</v>
      </c>
      <c r="S631" s="255">
        <f t="shared" si="106"/>
        <v>2180.12</v>
      </c>
      <c r="T631" s="194"/>
      <c r="U631" s="265">
        <f t="shared" si="111"/>
        <v>577.80888398518948</v>
      </c>
      <c r="V631" s="255">
        <f t="shared" si="109"/>
        <v>2757.9288839851893</v>
      </c>
      <c r="W631" s="255">
        <f t="shared" si="110"/>
        <v>689.48222099629731</v>
      </c>
    </row>
    <row r="632" spans="1:23" ht="15" customHeight="1">
      <c r="A632" s="115" t="s">
        <v>2017</v>
      </c>
      <c r="B632" s="115" t="str">
        <f t="shared" si="107"/>
        <v>C55879</v>
      </c>
      <c r="C632" s="799" t="str">
        <f t="shared" si="108"/>
        <v>2024-06-10</v>
      </c>
      <c r="D632" s="793">
        <v>45453</v>
      </c>
      <c r="E632" s="113" t="s">
        <v>2018</v>
      </c>
      <c r="F632" s="113" t="s">
        <v>1485</v>
      </c>
      <c r="G632" s="367" t="s">
        <v>2019</v>
      </c>
      <c r="H632" s="799">
        <v>45442</v>
      </c>
      <c r="I632" s="114"/>
      <c r="J632" s="114"/>
      <c r="K632" s="90" t="s">
        <v>2020</v>
      </c>
      <c r="L632" s="167"/>
      <c r="M632" s="113"/>
      <c r="N632" s="439" t="s">
        <v>2238</v>
      </c>
      <c r="O632" s="619"/>
      <c r="P632" s="619">
        <v>1</v>
      </c>
      <c r="Q632" s="620" t="s">
        <v>1697</v>
      </c>
      <c r="R632" s="620">
        <v>434.31</v>
      </c>
      <c r="S632" s="255">
        <f t="shared" si="106"/>
        <v>434.31</v>
      </c>
      <c r="T632" s="194"/>
      <c r="U632" s="265">
        <f t="shared" si="111"/>
        <v>115.10750619397447</v>
      </c>
      <c r="V632" s="255">
        <f t="shared" si="109"/>
        <v>549.41750619397453</v>
      </c>
      <c r="W632" s="255">
        <f t="shared" si="110"/>
        <v>549.41750619397453</v>
      </c>
    </row>
    <row r="633" spans="1:23" ht="15" customHeight="1">
      <c r="A633" s="115" t="s">
        <v>2017</v>
      </c>
      <c r="B633" s="115" t="str">
        <f t="shared" si="107"/>
        <v>C55879</v>
      </c>
      <c r="C633" s="799" t="str">
        <f t="shared" si="108"/>
        <v>2024-06-10</v>
      </c>
      <c r="D633" s="793">
        <v>45453</v>
      </c>
      <c r="E633" s="113" t="s">
        <v>2018</v>
      </c>
      <c r="F633" s="113" t="s">
        <v>1485</v>
      </c>
      <c r="G633" s="367" t="s">
        <v>2019</v>
      </c>
      <c r="H633" s="799">
        <v>45442</v>
      </c>
      <c r="I633" s="114"/>
      <c r="J633" s="114"/>
      <c r="K633" s="90" t="s">
        <v>2020</v>
      </c>
      <c r="L633" s="167"/>
      <c r="M633" s="113"/>
      <c r="N633" s="439" t="s">
        <v>2240</v>
      </c>
      <c r="O633" s="619"/>
      <c r="P633" s="619">
        <v>15</v>
      </c>
      <c r="Q633" s="620" t="s">
        <v>1697</v>
      </c>
      <c r="R633" s="620">
        <v>280.67</v>
      </c>
      <c r="S633" s="255">
        <f t="shared" si="106"/>
        <v>4210.05</v>
      </c>
      <c r="T633" s="175"/>
      <c r="U633" s="265">
        <f t="shared" si="111"/>
        <v>1115.8121076004288</v>
      </c>
      <c r="V633" s="255">
        <f t="shared" si="109"/>
        <v>5325.8621076004292</v>
      </c>
      <c r="W633" s="255">
        <f t="shared" si="110"/>
        <v>355.05747384002859</v>
      </c>
    </row>
    <row r="634" spans="1:23" ht="15" customHeight="1">
      <c r="A634" s="115" t="s">
        <v>2017</v>
      </c>
      <c r="B634" s="115" t="str">
        <f t="shared" si="107"/>
        <v>C55879</v>
      </c>
      <c r="C634" s="799" t="str">
        <f t="shared" si="108"/>
        <v>2024-06-10</v>
      </c>
      <c r="D634" s="793">
        <v>45453</v>
      </c>
      <c r="E634" s="113" t="s">
        <v>2018</v>
      </c>
      <c r="F634" s="113" t="s">
        <v>1485</v>
      </c>
      <c r="G634" s="367" t="s">
        <v>2019</v>
      </c>
      <c r="H634" s="799">
        <v>45442</v>
      </c>
      <c r="I634" s="114"/>
      <c r="J634" s="114"/>
      <c r="K634" s="90" t="s">
        <v>2020</v>
      </c>
      <c r="L634" s="167"/>
      <c r="M634" s="113"/>
      <c r="N634" s="439" t="s">
        <v>2221</v>
      </c>
      <c r="O634" s="619"/>
      <c r="P634" s="619">
        <v>2</v>
      </c>
      <c r="Q634" s="620" t="s">
        <v>1697</v>
      </c>
      <c r="R634" s="620">
        <v>148.9</v>
      </c>
      <c r="S634" s="255">
        <f t="shared" si="106"/>
        <v>297.8</v>
      </c>
      <c r="T634" s="175"/>
      <c r="U634" s="265">
        <f t="shared" si="111"/>
        <v>78.927529517085944</v>
      </c>
      <c r="V634" s="255">
        <f t="shared" si="109"/>
        <v>376.72752951708594</v>
      </c>
      <c r="W634" s="255">
        <f t="shared" si="110"/>
        <v>188.36376475854297</v>
      </c>
    </row>
    <row r="635" spans="1:23" ht="15" customHeight="1" thickBot="1">
      <c r="A635" s="110" t="s">
        <v>2017</v>
      </c>
      <c r="B635" s="110" t="str">
        <f t="shared" si="107"/>
        <v>C55879</v>
      </c>
      <c r="C635" s="800" t="str">
        <f t="shared" si="108"/>
        <v>2024-06-10</v>
      </c>
      <c r="D635" s="794">
        <v>45453</v>
      </c>
      <c r="E635" s="112" t="s">
        <v>2018</v>
      </c>
      <c r="F635" s="112" t="s">
        <v>1485</v>
      </c>
      <c r="G635" s="214" t="s">
        <v>2019</v>
      </c>
      <c r="H635" s="800">
        <v>45442</v>
      </c>
      <c r="I635" s="580"/>
      <c r="J635" s="580"/>
      <c r="K635" s="454" t="s">
        <v>2020</v>
      </c>
      <c r="L635" s="513"/>
      <c r="M635" s="112"/>
      <c r="N635" s="447" t="s">
        <v>2221</v>
      </c>
      <c r="O635" s="627"/>
      <c r="P635" s="627">
        <v>1</v>
      </c>
      <c r="Q635" s="628" t="s">
        <v>1697</v>
      </c>
      <c r="R635" s="628">
        <v>255.56</v>
      </c>
      <c r="S635" s="256">
        <f t="shared" si="106"/>
        <v>255.56</v>
      </c>
      <c r="T635" s="629"/>
      <c r="U635" s="261">
        <f t="shared" si="111"/>
        <v>67.732436008685312</v>
      </c>
      <c r="V635" s="256">
        <f t="shared" si="109"/>
        <v>323.29243600868529</v>
      </c>
      <c r="W635" s="256">
        <f t="shared" si="110"/>
        <v>323.29243600868529</v>
      </c>
    </row>
    <row r="636" spans="1:23" ht="15" customHeight="1">
      <c r="A636" s="109" t="s">
        <v>2244</v>
      </c>
      <c r="B636" s="109" t="str">
        <f t="shared" si="107"/>
        <v>C64656</v>
      </c>
      <c r="C636" s="798" t="str">
        <f t="shared" si="108"/>
        <v>2024-07-02</v>
      </c>
      <c r="D636" s="817">
        <v>45475</v>
      </c>
      <c r="E636" s="111" t="s">
        <v>1699</v>
      </c>
      <c r="F636" s="111" t="s">
        <v>1485</v>
      </c>
      <c r="G636" s="572" t="s">
        <v>2243</v>
      </c>
      <c r="H636" s="798">
        <v>45464</v>
      </c>
      <c r="I636" s="582"/>
      <c r="J636" s="582"/>
      <c r="K636" s="572" t="s">
        <v>2245</v>
      </c>
      <c r="L636" s="166"/>
      <c r="M636" s="111"/>
      <c r="N636" s="572" t="s">
        <v>2246</v>
      </c>
      <c r="O636" s="11" t="s">
        <v>2273</v>
      </c>
      <c r="P636" s="572">
        <v>480</v>
      </c>
      <c r="Q636" s="11" t="s">
        <v>1697</v>
      </c>
      <c r="R636" s="587">
        <v>1.61</v>
      </c>
      <c r="S636" s="257">
        <f t="shared" ref="S636:S699" si="112">P636*R636</f>
        <v>772.80000000000007</v>
      </c>
      <c r="T636" s="632">
        <v>5300</v>
      </c>
      <c r="U636" s="632">
        <f>S636*$T$636/SUM($S$636:$S$640)</f>
        <v>356.98261210615772</v>
      </c>
      <c r="V636" s="633">
        <f t="shared" si="109"/>
        <v>1129.7826121061578</v>
      </c>
      <c r="W636" s="633">
        <f t="shared" si="110"/>
        <v>2.3537137752211619</v>
      </c>
    </row>
    <row r="637" spans="1:23" ht="15.75" customHeight="1">
      <c r="A637" s="115" t="s">
        <v>2244</v>
      </c>
      <c r="B637" s="115" t="str">
        <f t="shared" si="107"/>
        <v>C64656</v>
      </c>
      <c r="C637" s="799" t="str">
        <f t="shared" si="108"/>
        <v>2024-07-02</v>
      </c>
      <c r="D637" s="793">
        <v>45475</v>
      </c>
      <c r="E637" s="113" t="s">
        <v>1699</v>
      </c>
      <c r="F637" s="113" t="s">
        <v>1485</v>
      </c>
      <c r="G637" s="575" t="s">
        <v>2243</v>
      </c>
      <c r="H637" s="799">
        <v>45464</v>
      </c>
      <c r="I637" s="114"/>
      <c r="J637" s="114"/>
      <c r="K637" s="575" t="s">
        <v>2245</v>
      </c>
      <c r="L637" s="167"/>
      <c r="M637" s="113"/>
      <c r="N637" s="575" t="s">
        <v>2248</v>
      </c>
      <c r="O637" s="8" t="s">
        <v>2281</v>
      </c>
      <c r="P637" s="575">
        <f>70*0.5</f>
        <v>35</v>
      </c>
      <c r="Q637" s="8" t="s">
        <v>866</v>
      </c>
      <c r="R637" s="578">
        <f>3.95/0.5</f>
        <v>7.9</v>
      </c>
      <c r="S637" s="255">
        <f>P637*R637</f>
        <v>276.5</v>
      </c>
      <c r="T637" s="634"/>
      <c r="U637" s="634">
        <f>S637*$T$636/SUM($S$636:$S$640)</f>
        <v>127.7247570488517</v>
      </c>
      <c r="V637" s="635">
        <f>U637+S637</f>
        <v>404.2247570488517</v>
      </c>
      <c r="W637" s="635">
        <f>V637/P637</f>
        <v>11.549278772824334</v>
      </c>
    </row>
    <row r="638" spans="1:23" ht="15.75" customHeight="1">
      <c r="A638" s="115" t="s">
        <v>2244</v>
      </c>
      <c r="B638" s="115" t="str">
        <f t="shared" si="107"/>
        <v>C64656</v>
      </c>
      <c r="C638" s="799" t="str">
        <f t="shared" si="108"/>
        <v>2024-07-02</v>
      </c>
      <c r="D638" s="793">
        <v>45475</v>
      </c>
      <c r="E638" s="113" t="s">
        <v>1699</v>
      </c>
      <c r="F638" s="113" t="s">
        <v>1485</v>
      </c>
      <c r="G638" s="575" t="s">
        <v>2243</v>
      </c>
      <c r="H638" s="799">
        <v>45464</v>
      </c>
      <c r="I638" s="114"/>
      <c r="J638" s="114"/>
      <c r="K638" s="575" t="s">
        <v>2245</v>
      </c>
      <c r="L638" s="167"/>
      <c r="M638" s="113"/>
      <c r="N638" s="575" t="s">
        <v>2249</v>
      </c>
      <c r="O638" s="8" t="s">
        <v>2282</v>
      </c>
      <c r="P638" s="575">
        <f>320*6</f>
        <v>1920</v>
      </c>
      <c r="Q638" s="8" t="s">
        <v>866</v>
      </c>
      <c r="R638" s="578">
        <f>17.32/6</f>
        <v>2.8866666666666667</v>
      </c>
      <c r="S638" s="255">
        <f>P638*R638</f>
        <v>5542.4</v>
      </c>
      <c r="T638" s="634"/>
      <c r="U638" s="634">
        <f>S638*$T$636/SUM($S$636:$S$640)</f>
        <v>2560.2231228483024</v>
      </c>
      <c r="V638" s="635">
        <f>U638+S638</f>
        <v>8102.623122848302</v>
      </c>
      <c r="W638" s="635">
        <f>V638/P638</f>
        <v>4.2201162098168243</v>
      </c>
    </row>
    <row r="639" spans="1:23" ht="15" customHeight="1">
      <c r="A639" s="115" t="s">
        <v>2244</v>
      </c>
      <c r="B639" s="115" t="str">
        <f t="shared" si="107"/>
        <v>C64656</v>
      </c>
      <c r="C639" s="799" t="str">
        <f t="shared" si="108"/>
        <v>2024-07-02</v>
      </c>
      <c r="D639" s="793">
        <v>45475</v>
      </c>
      <c r="E639" s="113" t="s">
        <v>1699</v>
      </c>
      <c r="F639" s="113" t="s">
        <v>1485</v>
      </c>
      <c r="G639" s="575" t="s">
        <v>2243</v>
      </c>
      <c r="H639" s="799">
        <v>45464</v>
      </c>
      <c r="I639" s="114"/>
      <c r="J639" s="114"/>
      <c r="K639" s="575" t="s">
        <v>2245</v>
      </c>
      <c r="L639" s="167"/>
      <c r="M639" s="113"/>
      <c r="N639" s="575" t="s">
        <v>2247</v>
      </c>
      <c r="O639" s="8" t="s">
        <v>2280</v>
      </c>
      <c r="P639" s="575">
        <f>140*6</f>
        <v>840</v>
      </c>
      <c r="Q639" s="8" t="s">
        <v>866</v>
      </c>
      <c r="R639" s="578">
        <f>33.33/6</f>
        <v>5.5549999999999997</v>
      </c>
      <c r="S639" s="255">
        <f>P639*R639</f>
        <v>4666.2</v>
      </c>
      <c r="T639" s="634"/>
      <c r="U639" s="634">
        <f>S639*$T$636/SUM($S$636:$S$640)</f>
        <v>2155.476532880115</v>
      </c>
      <c r="V639" s="635">
        <f>U639+S639</f>
        <v>6821.6765328801148</v>
      </c>
      <c r="W639" s="635">
        <f>V639/P639</f>
        <v>8.1210434915239453</v>
      </c>
    </row>
    <row r="640" spans="1:23" ht="15" customHeight="1" thickBot="1">
      <c r="A640" s="624" t="s">
        <v>2244</v>
      </c>
      <c r="B640" s="624" t="str">
        <f t="shared" si="107"/>
        <v>C64656</v>
      </c>
      <c r="C640" s="804" t="str">
        <f t="shared" si="108"/>
        <v>2024-07-02</v>
      </c>
      <c r="D640" s="794">
        <v>45475</v>
      </c>
      <c r="E640" s="625" t="s">
        <v>1699</v>
      </c>
      <c r="F640" s="625" t="s">
        <v>1485</v>
      </c>
      <c r="G640" s="650" t="s">
        <v>2243</v>
      </c>
      <c r="H640" s="804">
        <v>45464</v>
      </c>
      <c r="I640" s="626"/>
      <c r="J640" s="626"/>
      <c r="K640" s="650" t="s">
        <v>2245</v>
      </c>
      <c r="L640" s="651"/>
      <c r="M640" s="625"/>
      <c r="N640" s="650" t="s">
        <v>2285</v>
      </c>
      <c r="O640" s="445" t="s">
        <v>2274</v>
      </c>
      <c r="P640" s="650">
        <v>140</v>
      </c>
      <c r="Q640" s="445" t="s">
        <v>1697</v>
      </c>
      <c r="R640" s="652">
        <v>1.54</v>
      </c>
      <c r="S640" s="446">
        <f t="shared" si="112"/>
        <v>215.6</v>
      </c>
      <c r="T640" s="653"/>
      <c r="U640" s="653">
        <f>S640*$T$636/SUM($S$636:$S$640)</f>
        <v>99.592975116572973</v>
      </c>
      <c r="V640" s="654">
        <f t="shared" si="109"/>
        <v>315.19297511657294</v>
      </c>
      <c r="W640" s="654">
        <f t="shared" si="110"/>
        <v>2.2513783936898069</v>
      </c>
    </row>
    <row r="641" spans="1:23" ht="15" customHeight="1">
      <c r="A641" s="109" t="s">
        <v>2250</v>
      </c>
      <c r="B641" s="109" t="str">
        <f t="shared" si="107"/>
        <v>C65803</v>
      </c>
      <c r="C641" s="798" t="str">
        <f t="shared" si="108"/>
        <v>2024-07-04</v>
      </c>
      <c r="D641" s="817">
        <v>45477</v>
      </c>
      <c r="E641" s="111" t="s">
        <v>1699</v>
      </c>
      <c r="F641" s="111" t="s">
        <v>1485</v>
      </c>
      <c r="G641" s="572" t="s">
        <v>2252</v>
      </c>
      <c r="H641" s="792">
        <v>45464</v>
      </c>
      <c r="I641" s="582"/>
      <c r="J641" s="582"/>
      <c r="K641" s="572" t="s">
        <v>2251</v>
      </c>
      <c r="L641" s="166"/>
      <c r="M641" s="111"/>
      <c r="N641" s="572" t="s">
        <v>2693</v>
      </c>
      <c r="O641" s="11" t="s">
        <v>2277</v>
      </c>
      <c r="P641" s="572">
        <v>462</v>
      </c>
      <c r="Q641" s="11" t="s">
        <v>1697</v>
      </c>
      <c r="R641" s="587">
        <v>8.7100000000000009</v>
      </c>
      <c r="S641" s="257">
        <f t="shared" si="112"/>
        <v>4024.0200000000004</v>
      </c>
      <c r="T641" s="632">
        <v>5300</v>
      </c>
      <c r="U641" s="638">
        <f>S641*$T$641/SUM($S$641:$S$644)</f>
        <v>1550.228965685676</v>
      </c>
      <c r="V641" s="633">
        <f t="shared" si="109"/>
        <v>5574.248965685676</v>
      </c>
      <c r="W641" s="633">
        <f t="shared" si="110"/>
        <v>12.065473951700598</v>
      </c>
    </row>
    <row r="642" spans="1:23" ht="15" customHeight="1">
      <c r="A642" s="115" t="s">
        <v>2250</v>
      </c>
      <c r="B642" s="115" t="str">
        <f t="shared" ref="B642:B705" si="113">RIGHT(A642,LEN(A642)-FIND("_",A642))</f>
        <v>C65803</v>
      </c>
      <c r="C642" s="799" t="str">
        <f t="shared" ref="C642:C705" si="114">_xlfn.TEXTJOIN("-",TRUE,MID(A642,1,4),MID(A642,5,2),MID(A642,7,2))</f>
        <v>2024-07-04</v>
      </c>
      <c r="D642" s="793">
        <v>45477</v>
      </c>
      <c r="E642" s="113" t="s">
        <v>1699</v>
      </c>
      <c r="F642" s="113" t="s">
        <v>1485</v>
      </c>
      <c r="G642" s="575" t="s">
        <v>2252</v>
      </c>
      <c r="H642" s="793">
        <v>45464</v>
      </c>
      <c r="I642" s="114"/>
      <c r="J642" s="114"/>
      <c r="K642" s="575" t="s">
        <v>2251</v>
      </c>
      <c r="L642" s="167"/>
      <c r="M642" s="113"/>
      <c r="N642" s="575" t="s">
        <v>2272</v>
      </c>
      <c r="O642" s="8" t="s">
        <v>2276</v>
      </c>
      <c r="P642" s="575">
        <v>360</v>
      </c>
      <c r="Q642" s="8" t="s">
        <v>1697</v>
      </c>
      <c r="R642" s="578">
        <v>3.85</v>
      </c>
      <c r="S642" s="255">
        <f t="shared" si="112"/>
        <v>1386</v>
      </c>
      <c r="T642" s="634"/>
      <c r="U642" s="639">
        <f t="shared" ref="U642:U644" si="115">S642*$T$641/SUM($S$641:$S$644)</f>
        <v>533.94797899621437</v>
      </c>
      <c r="V642" s="635">
        <f t="shared" si="109"/>
        <v>1919.9479789962143</v>
      </c>
      <c r="W642" s="635">
        <f t="shared" si="110"/>
        <v>5.3331888305450397</v>
      </c>
    </row>
    <row r="643" spans="1:23" ht="15" customHeight="1">
      <c r="A643" s="115" t="s">
        <v>2250</v>
      </c>
      <c r="B643" s="115" t="str">
        <f t="shared" si="113"/>
        <v>C65803</v>
      </c>
      <c r="C643" s="799" t="str">
        <f t="shared" si="114"/>
        <v>2024-07-04</v>
      </c>
      <c r="D643" s="793">
        <v>45477</v>
      </c>
      <c r="E643" s="113" t="s">
        <v>1699</v>
      </c>
      <c r="F643" s="113" t="s">
        <v>1485</v>
      </c>
      <c r="G643" s="575" t="s">
        <v>2252</v>
      </c>
      <c r="H643" s="793">
        <v>45464</v>
      </c>
      <c r="I643" s="114"/>
      <c r="J643" s="114"/>
      <c r="K643" s="575" t="s">
        <v>2251</v>
      </c>
      <c r="L643" s="167"/>
      <c r="M643" s="113"/>
      <c r="N643" s="575" t="s">
        <v>2284</v>
      </c>
      <c r="O643" s="8" t="s">
        <v>2283</v>
      </c>
      <c r="P643" s="575">
        <f>210*3</f>
        <v>630</v>
      </c>
      <c r="Q643" s="8" t="s">
        <v>866</v>
      </c>
      <c r="R643" s="578">
        <f>17.53/3</f>
        <v>5.8433333333333337</v>
      </c>
      <c r="S643" s="255">
        <f t="shared" si="112"/>
        <v>3681.3</v>
      </c>
      <c r="T643" s="634"/>
      <c r="U643" s="639">
        <f t="shared" si="115"/>
        <v>1418.1981926975211</v>
      </c>
      <c r="V643" s="635">
        <f t="shared" si="109"/>
        <v>5099.4981926975215</v>
      </c>
      <c r="W643" s="635">
        <f t="shared" si="110"/>
        <v>8.0944415757103521</v>
      </c>
    </row>
    <row r="644" spans="1:23" ht="15" customHeight="1" thickBot="1">
      <c r="A644" s="110" t="s">
        <v>2250</v>
      </c>
      <c r="B644" s="110" t="str">
        <f t="shared" si="113"/>
        <v>C65803</v>
      </c>
      <c r="C644" s="800" t="str">
        <f t="shared" si="114"/>
        <v>2024-07-04</v>
      </c>
      <c r="D644" s="794">
        <v>45477</v>
      </c>
      <c r="E644" s="112" t="s">
        <v>1699</v>
      </c>
      <c r="F644" s="112" t="s">
        <v>1485</v>
      </c>
      <c r="G644" s="579" t="s">
        <v>2252</v>
      </c>
      <c r="H644" s="794">
        <v>45464</v>
      </c>
      <c r="I644" s="580"/>
      <c r="J644" s="580"/>
      <c r="K644" s="579" t="s">
        <v>2251</v>
      </c>
      <c r="L644" s="513"/>
      <c r="M644" s="112"/>
      <c r="N644" s="579" t="s">
        <v>2247</v>
      </c>
      <c r="O644" s="92" t="s">
        <v>2280</v>
      </c>
      <c r="P644" s="579">
        <f>140*6</f>
        <v>840</v>
      </c>
      <c r="Q644" s="92" t="s">
        <v>866</v>
      </c>
      <c r="R644" s="630">
        <f>33.33/6</f>
        <v>5.5549999999999997</v>
      </c>
      <c r="S644" s="256">
        <f t="shared" si="112"/>
        <v>4666.2</v>
      </c>
      <c r="T644" s="636"/>
      <c r="U644" s="640">
        <f t="shared" si="115"/>
        <v>1797.6248626205886</v>
      </c>
      <c r="V644" s="637">
        <f t="shared" si="109"/>
        <v>6463.8248626205886</v>
      </c>
      <c r="W644" s="637">
        <f t="shared" si="110"/>
        <v>7.6950295983578441</v>
      </c>
    </row>
    <row r="645" spans="1:23" ht="15" customHeight="1">
      <c r="A645" s="109" t="s">
        <v>2259</v>
      </c>
      <c r="B645" s="109" t="str">
        <f t="shared" si="113"/>
        <v>C63983</v>
      </c>
      <c r="C645" s="798" t="str">
        <f t="shared" si="114"/>
        <v>2024-07-01</v>
      </c>
      <c r="D645" s="817">
        <v>45474</v>
      </c>
      <c r="E645" s="111" t="s">
        <v>1699</v>
      </c>
      <c r="F645" s="111" t="s">
        <v>1485</v>
      </c>
      <c r="G645" s="572" t="s">
        <v>2256</v>
      </c>
      <c r="H645" s="792">
        <v>45463</v>
      </c>
      <c r="I645" s="582"/>
      <c r="J645" s="582"/>
      <c r="K645" s="572" t="s">
        <v>2254</v>
      </c>
      <c r="L645" s="166"/>
      <c r="M645" s="111"/>
      <c r="N645" s="572" t="s">
        <v>2263</v>
      </c>
      <c r="O645" s="11" t="s">
        <v>2275</v>
      </c>
      <c r="P645" s="572">
        <v>581</v>
      </c>
      <c r="Q645" s="11" t="s">
        <v>1697</v>
      </c>
      <c r="R645" s="587">
        <v>0.92</v>
      </c>
      <c r="S645" s="257">
        <f t="shared" si="112"/>
        <v>534.52</v>
      </c>
      <c r="T645" s="632">
        <v>5300</v>
      </c>
      <c r="U645" s="638">
        <f>S645*$T$645/SUM($S$645:$S$652)</f>
        <v>137.41433904277034</v>
      </c>
      <c r="V645" s="633">
        <f t="shared" si="109"/>
        <v>671.93433904277026</v>
      </c>
      <c r="W645" s="633">
        <f t="shared" si="110"/>
        <v>1.1565134923283482</v>
      </c>
    </row>
    <row r="646" spans="1:23" ht="15" customHeight="1">
      <c r="A646" s="115" t="s">
        <v>2259</v>
      </c>
      <c r="B646" s="115" t="str">
        <f t="shared" si="113"/>
        <v>C63983</v>
      </c>
      <c r="C646" s="799" t="str">
        <f t="shared" si="114"/>
        <v>2024-07-01</v>
      </c>
      <c r="D646" s="793">
        <v>45474</v>
      </c>
      <c r="E646" s="113" t="s">
        <v>1699</v>
      </c>
      <c r="F646" s="113" t="s">
        <v>1485</v>
      </c>
      <c r="G646" s="575" t="s">
        <v>2256</v>
      </c>
      <c r="H646" s="793">
        <v>45463</v>
      </c>
      <c r="I646" s="114"/>
      <c r="J646" s="114"/>
      <c r="K646" s="575" t="s">
        <v>2254</v>
      </c>
      <c r="L646" s="167"/>
      <c r="M646" s="113"/>
      <c r="N646" s="575" t="s">
        <v>2246</v>
      </c>
      <c r="O646" s="8" t="s">
        <v>2273</v>
      </c>
      <c r="P646" s="575">
        <v>20</v>
      </c>
      <c r="Q646" s="8" t="s">
        <v>1697</v>
      </c>
      <c r="R646" s="578">
        <v>1.61</v>
      </c>
      <c r="S646" s="255">
        <f t="shared" si="112"/>
        <v>32.200000000000003</v>
      </c>
      <c r="T646" s="634"/>
      <c r="U646" s="639">
        <f t="shared" ref="U646:U652" si="116">S646*$T$645/SUM($S$645:$S$652)</f>
        <v>8.2779722314921909</v>
      </c>
      <c r="V646" s="635">
        <f t="shared" si="109"/>
        <v>40.477972231492195</v>
      </c>
      <c r="W646" s="635">
        <f t="shared" si="110"/>
        <v>2.0238986115746096</v>
      </c>
    </row>
    <row r="647" spans="1:23" ht="15.75" customHeight="1">
      <c r="A647" s="115" t="s">
        <v>2259</v>
      </c>
      <c r="B647" s="115" t="str">
        <f t="shared" si="113"/>
        <v>C63983</v>
      </c>
      <c r="C647" s="799" t="str">
        <f t="shared" si="114"/>
        <v>2024-07-01</v>
      </c>
      <c r="D647" s="793">
        <v>45474</v>
      </c>
      <c r="E647" s="113" t="s">
        <v>1699</v>
      </c>
      <c r="F647" s="113" t="s">
        <v>1485</v>
      </c>
      <c r="G647" s="575" t="s">
        <v>2256</v>
      </c>
      <c r="H647" s="793">
        <v>45463</v>
      </c>
      <c r="I647" s="114"/>
      <c r="J647" s="114"/>
      <c r="K647" s="575" t="s">
        <v>2254</v>
      </c>
      <c r="L647" s="167"/>
      <c r="M647" s="113"/>
      <c r="N647" s="575" t="s">
        <v>2272</v>
      </c>
      <c r="O647" s="8" t="s">
        <v>2276</v>
      </c>
      <c r="P647" s="575">
        <v>216</v>
      </c>
      <c r="Q647" s="8" t="s">
        <v>1697</v>
      </c>
      <c r="R647" s="578">
        <v>3.85</v>
      </c>
      <c r="S647" s="255">
        <f t="shared" si="112"/>
        <v>831.6</v>
      </c>
      <c r="T647" s="634"/>
      <c r="U647" s="639">
        <f t="shared" si="116"/>
        <v>213.78763067418956</v>
      </c>
      <c r="V647" s="635">
        <f t="shared" ref="V647:V710" si="117">U647+S647</f>
        <v>1045.3876306741895</v>
      </c>
      <c r="W647" s="635">
        <f t="shared" ref="W647:W710" si="118">V647/P647</f>
        <v>4.839757549417544</v>
      </c>
    </row>
    <row r="648" spans="1:23" ht="15" customHeight="1">
      <c r="A648" s="115" t="s">
        <v>2259</v>
      </c>
      <c r="B648" s="115" t="str">
        <f t="shared" si="113"/>
        <v>C63983</v>
      </c>
      <c r="C648" s="799" t="str">
        <f t="shared" si="114"/>
        <v>2024-07-01</v>
      </c>
      <c r="D648" s="793">
        <v>45474</v>
      </c>
      <c r="E648" s="113" t="s">
        <v>1699</v>
      </c>
      <c r="F648" s="113" t="s">
        <v>1485</v>
      </c>
      <c r="G648" s="575" t="s">
        <v>2256</v>
      </c>
      <c r="H648" s="793">
        <v>45463</v>
      </c>
      <c r="I648" s="114"/>
      <c r="J648" s="114"/>
      <c r="K648" s="575" t="s">
        <v>2254</v>
      </c>
      <c r="L648" s="167"/>
      <c r="M648" s="113"/>
      <c r="N648" s="575" t="s">
        <v>1922</v>
      </c>
      <c r="O648" s="113" t="s">
        <v>2278</v>
      </c>
      <c r="P648" s="575">
        <v>72</v>
      </c>
      <c r="Q648" s="8" t="s">
        <v>1697</v>
      </c>
      <c r="R648" s="578">
        <v>1.42</v>
      </c>
      <c r="S648" s="255">
        <f t="shared" si="112"/>
        <v>102.24</v>
      </c>
      <c r="T648" s="634"/>
      <c r="U648" s="639">
        <f t="shared" si="116"/>
        <v>26.283847234402526</v>
      </c>
      <c r="V648" s="635">
        <f t="shared" si="117"/>
        <v>128.52384723440252</v>
      </c>
      <c r="W648" s="635">
        <f t="shared" si="118"/>
        <v>1.7850534338111461</v>
      </c>
    </row>
    <row r="649" spans="1:23" ht="15" customHeight="1">
      <c r="A649" s="115" t="s">
        <v>2259</v>
      </c>
      <c r="B649" s="115" t="str">
        <f t="shared" si="113"/>
        <v>C63983</v>
      </c>
      <c r="C649" s="799" t="str">
        <f t="shared" si="114"/>
        <v>2024-07-01</v>
      </c>
      <c r="D649" s="793">
        <v>45474</v>
      </c>
      <c r="E649" s="113" t="s">
        <v>1699</v>
      </c>
      <c r="F649" s="113" t="s">
        <v>1485</v>
      </c>
      <c r="G649" s="575" t="s">
        <v>2256</v>
      </c>
      <c r="H649" s="793">
        <v>45463</v>
      </c>
      <c r="I649" s="114"/>
      <c r="J649" s="114"/>
      <c r="K649" s="575" t="s">
        <v>2254</v>
      </c>
      <c r="L649" s="167"/>
      <c r="M649" s="113"/>
      <c r="N649" s="575" t="s">
        <v>2271</v>
      </c>
      <c r="O649" s="113" t="s">
        <v>2286</v>
      </c>
      <c r="P649" s="575">
        <v>440</v>
      </c>
      <c r="Q649" s="8" t="s">
        <v>1697</v>
      </c>
      <c r="R649" s="578">
        <v>0.67</v>
      </c>
      <c r="S649" s="255">
        <f t="shared" si="112"/>
        <v>294.8</v>
      </c>
      <c r="T649" s="634"/>
      <c r="U649" s="639">
        <f t="shared" si="116"/>
        <v>75.787149498257676</v>
      </c>
      <c r="V649" s="635">
        <f t="shared" si="117"/>
        <v>370.5871494982577</v>
      </c>
      <c r="W649" s="635">
        <f t="shared" si="118"/>
        <v>0.84224352158694937</v>
      </c>
    </row>
    <row r="650" spans="1:23" ht="15" customHeight="1">
      <c r="A650" s="115" t="s">
        <v>2259</v>
      </c>
      <c r="B650" s="115" t="str">
        <f t="shared" si="113"/>
        <v>C63983</v>
      </c>
      <c r="C650" s="799" t="str">
        <f t="shared" si="114"/>
        <v>2024-07-01</v>
      </c>
      <c r="D650" s="793">
        <v>45474</v>
      </c>
      <c r="E650" s="113" t="s">
        <v>1699</v>
      </c>
      <c r="F650" s="113" t="s">
        <v>1485</v>
      </c>
      <c r="G650" s="575" t="s">
        <v>2256</v>
      </c>
      <c r="H650" s="793">
        <v>45463</v>
      </c>
      <c r="I650" s="114"/>
      <c r="J650" s="114"/>
      <c r="K650" s="575" t="s">
        <v>2254</v>
      </c>
      <c r="L650" s="167"/>
      <c r="M650" s="113"/>
      <c r="N650" s="575" t="s">
        <v>2249</v>
      </c>
      <c r="O650" s="8" t="s">
        <v>2282</v>
      </c>
      <c r="P650" s="575">
        <f>320*6</f>
        <v>1920</v>
      </c>
      <c r="Q650" s="8" t="s">
        <v>866</v>
      </c>
      <c r="R650" s="578">
        <f>17.32/6</f>
        <v>2.8866666666666667</v>
      </c>
      <c r="S650" s="255">
        <f t="shared" si="112"/>
        <v>5542.4</v>
      </c>
      <c r="T650" s="370"/>
      <c r="U650" s="639">
        <f t="shared" si="116"/>
        <v>1424.8395433485186</v>
      </c>
      <c r="V650" s="635">
        <f t="shared" si="117"/>
        <v>6967.2395433485181</v>
      </c>
      <c r="W650" s="635">
        <f t="shared" si="118"/>
        <v>3.6287705954940197</v>
      </c>
    </row>
    <row r="651" spans="1:23" ht="15" customHeight="1">
      <c r="A651" s="115" t="s">
        <v>2259</v>
      </c>
      <c r="B651" s="115" t="str">
        <f t="shared" si="113"/>
        <v>C63983</v>
      </c>
      <c r="C651" s="799" t="str">
        <f t="shared" si="114"/>
        <v>2024-07-01</v>
      </c>
      <c r="D651" s="793">
        <v>45474</v>
      </c>
      <c r="E651" s="113" t="s">
        <v>1699</v>
      </c>
      <c r="F651" s="113" t="s">
        <v>1485</v>
      </c>
      <c r="G651" s="575" t="s">
        <v>2256</v>
      </c>
      <c r="H651" s="793">
        <v>45463</v>
      </c>
      <c r="I651" s="114"/>
      <c r="J651" s="114"/>
      <c r="K651" s="575" t="s">
        <v>2254</v>
      </c>
      <c r="L651" s="167"/>
      <c r="M651" s="113"/>
      <c r="N651" s="575" t="s">
        <v>2284</v>
      </c>
      <c r="O651" s="8" t="s">
        <v>2283</v>
      </c>
      <c r="P651" s="575">
        <f>280*3</f>
        <v>840</v>
      </c>
      <c r="Q651" s="8" t="s">
        <v>866</v>
      </c>
      <c r="R651" s="578">
        <f>17.53/3</f>
        <v>5.8433333333333337</v>
      </c>
      <c r="S651" s="255">
        <f t="shared" si="112"/>
        <v>4908.4000000000005</v>
      </c>
      <c r="T651" s="370"/>
      <c r="U651" s="639">
        <f t="shared" si="116"/>
        <v>1261.8508975483312</v>
      </c>
      <c r="V651" s="635">
        <f t="shared" si="117"/>
        <v>6170.2508975483315</v>
      </c>
      <c r="W651" s="635">
        <f t="shared" si="118"/>
        <v>7.3455367827956328</v>
      </c>
    </row>
    <row r="652" spans="1:23" ht="15" customHeight="1" thickBot="1">
      <c r="A652" s="115" t="s">
        <v>2259</v>
      </c>
      <c r="B652" s="115" t="str">
        <f t="shared" si="113"/>
        <v>C63983</v>
      </c>
      <c r="C652" s="799" t="str">
        <f t="shared" si="114"/>
        <v>2024-07-01</v>
      </c>
      <c r="D652" s="793">
        <v>45474</v>
      </c>
      <c r="E652" s="113" t="s">
        <v>1699</v>
      </c>
      <c r="F652" s="113" t="s">
        <v>1485</v>
      </c>
      <c r="G652" s="575" t="s">
        <v>2256</v>
      </c>
      <c r="H652" s="793">
        <v>45463</v>
      </c>
      <c r="I652" s="114"/>
      <c r="J652" s="114"/>
      <c r="K652" s="575" t="s">
        <v>2254</v>
      </c>
      <c r="L652" s="167"/>
      <c r="M652" s="113"/>
      <c r="N652" s="575" t="s">
        <v>2258</v>
      </c>
      <c r="O652" s="8" t="s">
        <v>2279</v>
      </c>
      <c r="P652" s="575">
        <v>100</v>
      </c>
      <c r="Q652" s="8" t="s">
        <v>1697</v>
      </c>
      <c r="R652" s="578">
        <v>83.7</v>
      </c>
      <c r="S652" s="255">
        <f t="shared" si="112"/>
        <v>8370</v>
      </c>
      <c r="T652" s="634"/>
      <c r="U652" s="639">
        <f t="shared" si="116"/>
        <v>2151.7586204220379</v>
      </c>
      <c r="V652" s="635">
        <f t="shared" si="117"/>
        <v>10521.758620422039</v>
      </c>
      <c r="W652" s="635">
        <f t="shared" si="118"/>
        <v>105.21758620422038</v>
      </c>
    </row>
    <row r="653" spans="1:23" ht="15" customHeight="1">
      <c r="A653" s="115" t="s">
        <v>2259</v>
      </c>
      <c r="B653" s="115" t="str">
        <f t="shared" si="113"/>
        <v>C63983</v>
      </c>
      <c r="C653" s="799" t="str">
        <f t="shared" si="114"/>
        <v>2024-07-01</v>
      </c>
      <c r="D653" s="793">
        <v>45474</v>
      </c>
      <c r="E653" s="113" t="s">
        <v>1699</v>
      </c>
      <c r="F653" s="113" t="s">
        <v>1485</v>
      </c>
      <c r="G653" s="575" t="s">
        <v>2257</v>
      </c>
      <c r="H653" s="793">
        <v>45463</v>
      </c>
      <c r="I653" s="114"/>
      <c r="J653" s="114"/>
      <c r="K653" s="575" t="s">
        <v>2255</v>
      </c>
      <c r="L653" s="167"/>
      <c r="M653" s="113"/>
      <c r="N653" s="572" t="s">
        <v>2693</v>
      </c>
      <c r="O653" s="8" t="s">
        <v>2277</v>
      </c>
      <c r="P653" s="575">
        <v>198</v>
      </c>
      <c r="Q653" s="8" t="s">
        <v>1697</v>
      </c>
      <c r="R653" s="578">
        <v>8.7100000000000009</v>
      </c>
      <c r="S653" s="255">
        <f t="shared" si="112"/>
        <v>1724.5800000000002</v>
      </c>
      <c r="T653" s="634">
        <v>5300</v>
      </c>
      <c r="U653" s="639">
        <f>S653*$T$653/SUM($S$653:$S$655)</f>
        <v>799.44320537377666</v>
      </c>
      <c r="V653" s="635">
        <f t="shared" si="117"/>
        <v>2524.0232053737768</v>
      </c>
      <c r="W653" s="635">
        <f t="shared" si="118"/>
        <v>12.747591946332205</v>
      </c>
    </row>
    <row r="654" spans="1:23" ht="15.75" customHeight="1">
      <c r="A654" s="115" t="s">
        <v>2259</v>
      </c>
      <c r="B654" s="115" t="str">
        <f t="shared" si="113"/>
        <v>C63983</v>
      </c>
      <c r="C654" s="799" t="str">
        <f t="shared" si="114"/>
        <v>2024-07-01</v>
      </c>
      <c r="D654" s="793">
        <v>45474</v>
      </c>
      <c r="E654" s="113" t="s">
        <v>1699</v>
      </c>
      <c r="F654" s="113" t="s">
        <v>1485</v>
      </c>
      <c r="G654" s="575" t="s">
        <v>2257</v>
      </c>
      <c r="H654" s="793">
        <v>45463</v>
      </c>
      <c r="I654" s="114"/>
      <c r="J654" s="114"/>
      <c r="K654" s="575" t="s">
        <v>2255</v>
      </c>
      <c r="L654" s="167"/>
      <c r="M654" s="113"/>
      <c r="N654" s="534" t="s">
        <v>2002</v>
      </c>
      <c r="O654" s="8" t="s">
        <v>2048</v>
      </c>
      <c r="P654" s="575">
        <v>192</v>
      </c>
      <c r="Q654" s="8" t="s">
        <v>1697</v>
      </c>
      <c r="R654" s="578">
        <v>1.96</v>
      </c>
      <c r="S654" s="255">
        <f t="shared" si="112"/>
        <v>376.32</v>
      </c>
      <c r="T654" s="634"/>
      <c r="U654" s="639">
        <f t="shared" ref="U654:U655" si="119">S654*$T$653/SUM($S$653:$S$655)</f>
        <v>174.44622287528537</v>
      </c>
      <c r="V654" s="635">
        <f t="shared" si="117"/>
        <v>550.76622287528539</v>
      </c>
      <c r="W654" s="635">
        <f t="shared" si="118"/>
        <v>2.8685740774754449</v>
      </c>
    </row>
    <row r="655" spans="1:23" ht="15" customHeight="1" thickBot="1">
      <c r="A655" s="110" t="s">
        <v>2259</v>
      </c>
      <c r="B655" s="110" t="str">
        <f t="shared" si="113"/>
        <v>C63983</v>
      </c>
      <c r="C655" s="800" t="str">
        <f t="shared" si="114"/>
        <v>2024-07-01</v>
      </c>
      <c r="D655" s="794">
        <v>45474</v>
      </c>
      <c r="E655" s="112" t="s">
        <v>1699</v>
      </c>
      <c r="F655" s="112" t="s">
        <v>1485</v>
      </c>
      <c r="G655" s="579" t="s">
        <v>2257</v>
      </c>
      <c r="H655" s="794">
        <v>45463</v>
      </c>
      <c r="I655" s="580"/>
      <c r="J655" s="580"/>
      <c r="K655" s="579" t="s">
        <v>2255</v>
      </c>
      <c r="L655" s="631"/>
      <c r="M655" s="112"/>
      <c r="N655" s="579" t="s">
        <v>2247</v>
      </c>
      <c r="O655" s="92" t="s">
        <v>2280</v>
      </c>
      <c r="P655" s="579">
        <f>280*6</f>
        <v>1680</v>
      </c>
      <c r="Q655" s="92" t="s">
        <v>866</v>
      </c>
      <c r="R655" s="630">
        <f>33.33/6</f>
        <v>5.5549999999999997</v>
      </c>
      <c r="S655" s="256">
        <f t="shared" si="112"/>
        <v>9332.4</v>
      </c>
      <c r="T655" s="636"/>
      <c r="U655" s="640">
        <f t="shared" si="119"/>
        <v>4326.1105717509381</v>
      </c>
      <c r="V655" s="637">
        <f t="shared" si="117"/>
        <v>13658.510571750938</v>
      </c>
      <c r="W655" s="637">
        <f t="shared" si="118"/>
        <v>8.1300658165184156</v>
      </c>
    </row>
    <row r="656" spans="1:23" ht="15" customHeight="1">
      <c r="A656" s="109" t="s">
        <v>2260</v>
      </c>
      <c r="B656" s="109" t="str">
        <f t="shared" si="113"/>
        <v>C64907</v>
      </c>
      <c r="C656" s="798" t="str">
        <f t="shared" si="114"/>
        <v>2024-07-02</v>
      </c>
      <c r="D656" s="817">
        <v>45475</v>
      </c>
      <c r="E656" s="111" t="s">
        <v>1699</v>
      </c>
      <c r="F656" s="111" t="s">
        <v>1485</v>
      </c>
      <c r="G656" s="572" t="s">
        <v>2261</v>
      </c>
      <c r="H656" s="792">
        <v>45463</v>
      </c>
      <c r="I656" s="582"/>
      <c r="J656" s="582"/>
      <c r="K656" s="572" t="s">
        <v>2262</v>
      </c>
      <c r="L656" s="641"/>
      <c r="M656" s="111"/>
      <c r="N656" s="572" t="s">
        <v>2263</v>
      </c>
      <c r="O656" s="11" t="s">
        <v>2275</v>
      </c>
      <c r="P656" s="572">
        <v>19</v>
      </c>
      <c r="Q656" s="11" t="s">
        <v>1697</v>
      </c>
      <c r="R656" s="587">
        <v>0.92</v>
      </c>
      <c r="S656" s="257">
        <f t="shared" si="112"/>
        <v>17.48</v>
      </c>
      <c r="T656" s="437">
        <v>5300</v>
      </c>
      <c r="U656" s="259">
        <f>S656*$T$656/SUM($S$656:$S$662)</f>
        <v>9.0765516863003288</v>
      </c>
      <c r="V656" s="257">
        <f t="shared" si="117"/>
        <v>26.556551686300331</v>
      </c>
      <c r="W656" s="257">
        <f t="shared" si="118"/>
        <v>1.3977132466473858</v>
      </c>
    </row>
    <row r="657" spans="1:23" ht="15" customHeight="1">
      <c r="A657" s="115" t="s">
        <v>2260</v>
      </c>
      <c r="B657" s="115" t="str">
        <f t="shared" si="113"/>
        <v>C64907</v>
      </c>
      <c r="C657" s="799" t="str">
        <f t="shared" si="114"/>
        <v>2024-07-02</v>
      </c>
      <c r="D657" s="793">
        <v>45475</v>
      </c>
      <c r="E657" s="113" t="s">
        <v>1699</v>
      </c>
      <c r="F657" s="113" t="s">
        <v>1485</v>
      </c>
      <c r="G657" s="575" t="s">
        <v>2261</v>
      </c>
      <c r="H657" s="793">
        <v>45463</v>
      </c>
      <c r="I657" s="114"/>
      <c r="J657" s="114"/>
      <c r="K657" s="575" t="s">
        <v>2262</v>
      </c>
      <c r="L657" s="164"/>
      <c r="M657" s="113"/>
      <c r="N657" s="575" t="s">
        <v>2264</v>
      </c>
      <c r="O657" s="8" t="s">
        <v>2281</v>
      </c>
      <c r="P657" s="575">
        <f>70*0.5</f>
        <v>35</v>
      </c>
      <c r="Q657" s="8" t="s">
        <v>866</v>
      </c>
      <c r="R657" s="578">
        <f>3.95/0.5</f>
        <v>7.9</v>
      </c>
      <c r="S657" s="255">
        <f t="shared" si="112"/>
        <v>276.5</v>
      </c>
      <c r="T657" s="175"/>
      <c r="U657" s="260">
        <f t="shared" ref="U657:U662" si="120">S657*$T$656/SUM($S$656:$S$662)</f>
        <v>143.57360075869801</v>
      </c>
      <c r="V657" s="255">
        <f t="shared" si="117"/>
        <v>420.07360075869803</v>
      </c>
      <c r="W657" s="255">
        <f t="shared" si="118"/>
        <v>12.002102878819944</v>
      </c>
    </row>
    <row r="658" spans="1:23" ht="15" customHeight="1">
      <c r="A658" s="115" t="s">
        <v>2260</v>
      </c>
      <c r="B658" s="115" t="str">
        <f t="shared" si="113"/>
        <v>C64907</v>
      </c>
      <c r="C658" s="799" t="str">
        <f t="shared" si="114"/>
        <v>2024-07-02</v>
      </c>
      <c r="D658" s="793">
        <v>45475</v>
      </c>
      <c r="E658" s="113" t="s">
        <v>1699</v>
      </c>
      <c r="F658" s="113" t="s">
        <v>1485</v>
      </c>
      <c r="G658" s="575" t="s">
        <v>2261</v>
      </c>
      <c r="H658" s="793">
        <v>45463</v>
      </c>
      <c r="I658" s="114"/>
      <c r="J658" s="114"/>
      <c r="K658" s="575" t="s">
        <v>2262</v>
      </c>
      <c r="L658" s="164"/>
      <c r="M658" s="113"/>
      <c r="N658" s="534" t="s">
        <v>2002</v>
      </c>
      <c r="O658" s="8" t="s">
        <v>2048</v>
      </c>
      <c r="P658" s="575">
        <v>160</v>
      </c>
      <c r="Q658" s="8" t="s">
        <v>1697</v>
      </c>
      <c r="R658" s="578">
        <v>1.96</v>
      </c>
      <c r="S658" s="255">
        <f t="shared" si="112"/>
        <v>313.60000000000002</v>
      </c>
      <c r="T658" s="175"/>
      <c r="U658" s="260">
        <f t="shared" si="120"/>
        <v>162.83790668328282</v>
      </c>
      <c r="V658" s="255">
        <f t="shared" si="117"/>
        <v>476.43790668328285</v>
      </c>
      <c r="W658" s="255">
        <f t="shared" si="118"/>
        <v>2.9777369167705179</v>
      </c>
    </row>
    <row r="659" spans="1:23" ht="15" customHeight="1">
      <c r="A659" s="115" t="s">
        <v>2260</v>
      </c>
      <c r="B659" s="115" t="str">
        <f t="shared" si="113"/>
        <v>C64907</v>
      </c>
      <c r="C659" s="799" t="str">
        <f t="shared" si="114"/>
        <v>2024-07-02</v>
      </c>
      <c r="D659" s="793">
        <v>45475</v>
      </c>
      <c r="E659" s="113" t="s">
        <v>1699</v>
      </c>
      <c r="F659" s="113" t="s">
        <v>1485</v>
      </c>
      <c r="G659" s="575" t="s">
        <v>2261</v>
      </c>
      <c r="H659" s="793">
        <v>45463</v>
      </c>
      <c r="I659" s="114"/>
      <c r="J659" s="114"/>
      <c r="K659" s="575" t="s">
        <v>2262</v>
      </c>
      <c r="L659" s="164"/>
      <c r="M659" s="113"/>
      <c r="N659" s="575" t="s">
        <v>2284</v>
      </c>
      <c r="O659" s="8" t="s">
        <v>2283</v>
      </c>
      <c r="P659" s="575">
        <f>280*3</f>
        <v>840</v>
      </c>
      <c r="Q659" s="8" t="s">
        <v>866</v>
      </c>
      <c r="R659" s="578">
        <f>17.53/3</f>
        <v>5.8433333333333337</v>
      </c>
      <c r="S659" s="255">
        <f t="shared" si="112"/>
        <v>4908.4000000000005</v>
      </c>
      <c r="T659" s="175"/>
      <c r="U659" s="260">
        <f t="shared" si="120"/>
        <v>2548.7040215695961</v>
      </c>
      <c r="V659" s="255">
        <f t="shared" si="117"/>
        <v>7457.1040215695966</v>
      </c>
      <c r="W659" s="255">
        <f t="shared" si="118"/>
        <v>8.8775047875828523</v>
      </c>
    </row>
    <row r="660" spans="1:23" ht="15" customHeight="1">
      <c r="A660" s="115" t="s">
        <v>2260</v>
      </c>
      <c r="B660" s="115" t="str">
        <f t="shared" si="113"/>
        <v>C64907</v>
      </c>
      <c r="C660" s="799" t="str">
        <f t="shared" si="114"/>
        <v>2024-07-02</v>
      </c>
      <c r="D660" s="793">
        <v>45475</v>
      </c>
      <c r="E660" s="113" t="s">
        <v>1699</v>
      </c>
      <c r="F660" s="113" t="s">
        <v>1485</v>
      </c>
      <c r="G660" s="575" t="s">
        <v>2261</v>
      </c>
      <c r="H660" s="793">
        <v>45463</v>
      </c>
      <c r="I660" s="114"/>
      <c r="J660" s="114"/>
      <c r="K660" s="575" t="s">
        <v>2262</v>
      </c>
      <c r="L660" s="164"/>
      <c r="M660" s="113"/>
      <c r="N660" s="575" t="s">
        <v>2247</v>
      </c>
      <c r="O660" s="8" t="s">
        <v>2280</v>
      </c>
      <c r="P660" s="575">
        <f>140*6</f>
        <v>840</v>
      </c>
      <c r="Q660" s="8" t="s">
        <v>866</v>
      </c>
      <c r="R660" s="578">
        <f>33.33/6</f>
        <v>5.5549999999999997</v>
      </c>
      <c r="S660" s="255">
        <f t="shared" si="112"/>
        <v>4666.2</v>
      </c>
      <c r="T660" s="175"/>
      <c r="U660" s="260">
        <f t="shared" si="120"/>
        <v>2422.9408168543819</v>
      </c>
      <c r="V660" s="255">
        <f t="shared" si="117"/>
        <v>7089.1408168543821</v>
      </c>
      <c r="W660" s="255">
        <f t="shared" si="118"/>
        <v>8.4394533533980738</v>
      </c>
    </row>
    <row r="661" spans="1:23" ht="15" customHeight="1">
      <c r="A661" s="115" t="s">
        <v>2260</v>
      </c>
      <c r="B661" s="115" t="str">
        <f t="shared" si="113"/>
        <v>C64907</v>
      </c>
      <c r="C661" s="799" t="str">
        <f t="shared" si="114"/>
        <v>2024-07-02</v>
      </c>
      <c r="D661" s="793">
        <v>45475</v>
      </c>
      <c r="E661" s="113" t="s">
        <v>1699</v>
      </c>
      <c r="F661" s="113" t="s">
        <v>1485</v>
      </c>
      <c r="G661" s="575" t="s">
        <v>2261</v>
      </c>
      <c r="H661" s="793">
        <v>45463</v>
      </c>
      <c r="I661" s="114"/>
      <c r="J661" s="114"/>
      <c r="K661" s="575" t="s">
        <v>2262</v>
      </c>
      <c r="L661" s="164"/>
      <c r="M661" s="113"/>
      <c r="N661" s="575" t="s">
        <v>2265</v>
      </c>
      <c r="O661" s="8" t="s">
        <v>2286</v>
      </c>
      <c r="P661" s="575">
        <v>14</v>
      </c>
      <c r="Q661" s="8" t="s">
        <v>1697</v>
      </c>
      <c r="R661" s="578">
        <v>0.67</v>
      </c>
      <c r="S661" s="255">
        <f t="shared" si="112"/>
        <v>9.3800000000000008</v>
      </c>
      <c r="T661" s="175"/>
      <c r="U661" s="260">
        <f t="shared" si="120"/>
        <v>4.8705981016874773</v>
      </c>
      <c r="V661" s="255">
        <f t="shared" si="117"/>
        <v>14.250598101687478</v>
      </c>
      <c r="W661" s="255">
        <f t="shared" si="118"/>
        <v>1.0178998644062485</v>
      </c>
    </row>
    <row r="662" spans="1:23" ht="15" customHeight="1" thickBot="1">
      <c r="A662" s="110" t="s">
        <v>2260</v>
      </c>
      <c r="B662" s="110" t="str">
        <f t="shared" si="113"/>
        <v>C64907</v>
      </c>
      <c r="C662" s="800" t="str">
        <f t="shared" si="114"/>
        <v>2024-07-02</v>
      </c>
      <c r="D662" s="794">
        <v>45475</v>
      </c>
      <c r="E662" s="112" t="s">
        <v>1699</v>
      </c>
      <c r="F662" s="112" t="s">
        <v>1485</v>
      </c>
      <c r="G662" s="579" t="s">
        <v>2261</v>
      </c>
      <c r="H662" s="794">
        <v>45463</v>
      </c>
      <c r="I662" s="580"/>
      <c r="J662" s="580"/>
      <c r="K662" s="579" t="s">
        <v>2262</v>
      </c>
      <c r="L662" s="631"/>
      <c r="M662" s="112"/>
      <c r="N662" s="579" t="s">
        <v>2266</v>
      </c>
      <c r="O662" s="642" t="s">
        <v>2274</v>
      </c>
      <c r="P662" s="579">
        <v>10</v>
      </c>
      <c r="Q662" s="92" t="s">
        <v>1697</v>
      </c>
      <c r="R662" s="630">
        <v>1.54</v>
      </c>
      <c r="S662" s="256">
        <f t="shared" si="112"/>
        <v>15.4</v>
      </c>
      <c r="T662" s="177"/>
      <c r="U662" s="261">
        <f t="shared" si="120"/>
        <v>7.9965043460540661</v>
      </c>
      <c r="V662" s="256">
        <f t="shared" si="117"/>
        <v>23.396504346054066</v>
      </c>
      <c r="W662" s="256">
        <f t="shared" si="118"/>
        <v>2.3396504346054066</v>
      </c>
    </row>
    <row r="663" spans="1:23" ht="15" customHeight="1">
      <c r="A663" s="109" t="s">
        <v>2267</v>
      </c>
      <c r="B663" s="109" t="str">
        <f t="shared" si="113"/>
        <v>C66430</v>
      </c>
      <c r="C663" s="798" t="str">
        <f t="shared" si="114"/>
        <v>2024-07-05</v>
      </c>
      <c r="D663" s="817">
        <v>45478</v>
      </c>
      <c r="E663" s="111" t="s">
        <v>1699</v>
      </c>
      <c r="F663" s="111" t="s">
        <v>1485</v>
      </c>
      <c r="G663" s="572" t="s">
        <v>2268</v>
      </c>
      <c r="H663" s="792">
        <v>45463</v>
      </c>
      <c r="I663" s="582"/>
      <c r="J663" s="582"/>
      <c r="K663" s="572" t="s">
        <v>2269</v>
      </c>
      <c r="L663" s="641"/>
      <c r="M663" s="111"/>
      <c r="N663" s="572" t="s">
        <v>2270</v>
      </c>
      <c r="O663" s="643" t="s">
        <v>1204</v>
      </c>
      <c r="P663" s="572">
        <f>640*0.5</f>
        <v>320</v>
      </c>
      <c r="Q663" s="11" t="s">
        <v>866</v>
      </c>
      <c r="R663" s="587">
        <f>1.86/0.5</f>
        <v>3.72</v>
      </c>
      <c r="S663" s="257">
        <f t="shared" si="112"/>
        <v>1190.4000000000001</v>
      </c>
      <c r="T663" s="437">
        <v>5300</v>
      </c>
      <c r="U663" s="259">
        <f>S663*$T$663/SUM($S$663:$S$667)</f>
        <v>418.47989026470725</v>
      </c>
      <c r="V663" s="257">
        <f t="shared" si="117"/>
        <v>1608.8798902647072</v>
      </c>
      <c r="W663" s="257">
        <f t="shared" si="118"/>
        <v>5.0277496570772104</v>
      </c>
    </row>
    <row r="664" spans="1:23" ht="15" customHeight="1">
      <c r="A664" s="115" t="s">
        <v>2267</v>
      </c>
      <c r="B664" s="115" t="str">
        <f t="shared" si="113"/>
        <v>C66430</v>
      </c>
      <c r="C664" s="799" t="str">
        <f t="shared" si="114"/>
        <v>2024-07-05</v>
      </c>
      <c r="D664" s="793">
        <v>45478</v>
      </c>
      <c r="E664" s="113" t="s">
        <v>1699</v>
      </c>
      <c r="F664" s="113" t="s">
        <v>1485</v>
      </c>
      <c r="G664" s="575" t="s">
        <v>2268</v>
      </c>
      <c r="H664" s="793">
        <v>45463</v>
      </c>
      <c r="I664" s="114"/>
      <c r="J664" s="114"/>
      <c r="K664" s="575" t="s">
        <v>2269</v>
      </c>
      <c r="L664" s="164"/>
      <c r="M664" s="113"/>
      <c r="N664" s="575" t="s">
        <v>2247</v>
      </c>
      <c r="O664" s="8" t="s">
        <v>2280</v>
      </c>
      <c r="P664" s="575">
        <f>140*6</f>
        <v>840</v>
      </c>
      <c r="Q664" s="8" t="s">
        <v>866</v>
      </c>
      <c r="R664" s="578">
        <f>33.33/6</f>
        <v>5.5549999999999997</v>
      </c>
      <c r="S664" s="255">
        <f t="shared" si="112"/>
        <v>4666.2</v>
      </c>
      <c r="T664" s="175"/>
      <c r="U664" s="260">
        <f t="shared" ref="U664:U667" si="121">S664*$T$663/SUM($S$663:$S$667)</f>
        <v>1640.3821101757196</v>
      </c>
      <c r="V664" s="255">
        <f t="shared" si="117"/>
        <v>6306.5821101757192</v>
      </c>
      <c r="W664" s="255">
        <f t="shared" si="118"/>
        <v>7.5078358454472847</v>
      </c>
    </row>
    <row r="665" spans="1:23" ht="15" customHeight="1">
      <c r="A665" s="115" t="s">
        <v>2267</v>
      </c>
      <c r="B665" s="115" t="str">
        <f t="shared" si="113"/>
        <v>C66430</v>
      </c>
      <c r="C665" s="799" t="str">
        <f t="shared" si="114"/>
        <v>2024-07-05</v>
      </c>
      <c r="D665" s="793">
        <v>45478</v>
      </c>
      <c r="E665" s="113" t="s">
        <v>1699</v>
      </c>
      <c r="F665" s="113" t="s">
        <v>1485</v>
      </c>
      <c r="G665" s="575" t="s">
        <v>2268</v>
      </c>
      <c r="H665" s="793">
        <v>45463</v>
      </c>
      <c r="I665" s="114"/>
      <c r="J665" s="114"/>
      <c r="K665" s="575" t="s">
        <v>2269</v>
      </c>
      <c r="L665" s="164"/>
      <c r="M665" s="113"/>
      <c r="N665" s="534" t="s">
        <v>2002</v>
      </c>
      <c r="O665" s="8" t="s">
        <v>2048</v>
      </c>
      <c r="P665" s="575">
        <v>3648</v>
      </c>
      <c r="Q665" s="8" t="s">
        <v>1697</v>
      </c>
      <c r="R665" s="578">
        <v>1.96</v>
      </c>
      <c r="S665" s="255">
        <f t="shared" si="112"/>
        <v>7150.08</v>
      </c>
      <c r="T665" s="175"/>
      <c r="U665" s="260">
        <f t="shared" si="121"/>
        <v>2513.5792118480153</v>
      </c>
      <c r="V665" s="255">
        <f t="shared" si="117"/>
        <v>9663.6592118480148</v>
      </c>
      <c r="W665" s="255">
        <f t="shared" si="118"/>
        <v>2.6490293892127235</v>
      </c>
    </row>
    <row r="666" spans="1:23" ht="15" customHeight="1">
      <c r="A666" s="115" t="s">
        <v>2267</v>
      </c>
      <c r="B666" s="115" t="str">
        <f t="shared" si="113"/>
        <v>C66430</v>
      </c>
      <c r="C666" s="799" t="str">
        <f t="shared" si="114"/>
        <v>2024-07-05</v>
      </c>
      <c r="D666" s="793">
        <v>45478</v>
      </c>
      <c r="E666" s="113" t="s">
        <v>1699</v>
      </c>
      <c r="F666" s="113" t="s">
        <v>1485</v>
      </c>
      <c r="G666" s="575" t="s">
        <v>2268</v>
      </c>
      <c r="H666" s="793">
        <v>45463</v>
      </c>
      <c r="I666" s="114"/>
      <c r="J666" s="114"/>
      <c r="K666" s="575" t="s">
        <v>2269</v>
      </c>
      <c r="L666" s="145"/>
      <c r="M666" s="113"/>
      <c r="N666" s="575" t="s">
        <v>2271</v>
      </c>
      <c r="O666" s="8" t="s">
        <v>2286</v>
      </c>
      <c r="P666" s="575">
        <v>800</v>
      </c>
      <c r="Q666" s="8" t="s">
        <v>1697</v>
      </c>
      <c r="R666" s="578">
        <v>0.67</v>
      </c>
      <c r="S666" s="255">
        <f t="shared" si="112"/>
        <v>536</v>
      </c>
      <c r="T666" s="219"/>
      <c r="U666" s="260">
        <f t="shared" si="121"/>
        <v>188.42844521327541</v>
      </c>
      <c r="V666" s="255">
        <f t="shared" si="117"/>
        <v>724.42844521327538</v>
      </c>
      <c r="W666" s="255">
        <f t="shared" si="118"/>
        <v>0.90553555651659423</v>
      </c>
    </row>
    <row r="667" spans="1:23" ht="15" customHeight="1" thickBot="1">
      <c r="A667" s="110" t="s">
        <v>2267</v>
      </c>
      <c r="B667" s="110" t="str">
        <f t="shared" si="113"/>
        <v>C66430</v>
      </c>
      <c r="C667" s="800" t="str">
        <f t="shared" si="114"/>
        <v>2024-07-05</v>
      </c>
      <c r="D667" s="794">
        <v>45478</v>
      </c>
      <c r="E667" s="112" t="s">
        <v>1699</v>
      </c>
      <c r="F667" s="112" t="s">
        <v>1485</v>
      </c>
      <c r="G667" s="579" t="s">
        <v>2268</v>
      </c>
      <c r="H667" s="794">
        <v>45463</v>
      </c>
      <c r="I667" s="580"/>
      <c r="J667" s="580"/>
      <c r="K667" s="579" t="s">
        <v>2269</v>
      </c>
      <c r="L667" s="146"/>
      <c r="M667" s="112"/>
      <c r="N667" s="579" t="s">
        <v>1922</v>
      </c>
      <c r="O667" s="92" t="s">
        <v>2278</v>
      </c>
      <c r="P667" s="579">
        <v>1080</v>
      </c>
      <c r="Q667" s="92" t="s">
        <v>1697</v>
      </c>
      <c r="R667" s="630">
        <v>1.42</v>
      </c>
      <c r="S667" s="256">
        <f t="shared" si="112"/>
        <v>1533.6</v>
      </c>
      <c r="T667" s="187"/>
      <c r="U667" s="261">
        <f t="shared" si="121"/>
        <v>539.13034249828195</v>
      </c>
      <c r="V667" s="256">
        <f t="shared" si="117"/>
        <v>2072.730342498282</v>
      </c>
      <c r="W667" s="256">
        <f t="shared" si="118"/>
        <v>1.9191947615724834</v>
      </c>
    </row>
    <row r="668" spans="1:23" ht="15" customHeight="1">
      <c r="A668" s="109" t="s">
        <v>2293</v>
      </c>
      <c r="B668" s="109" t="str">
        <f t="shared" si="113"/>
        <v>C72299</v>
      </c>
      <c r="C668" s="798" t="str">
        <f t="shared" si="114"/>
        <v>2024-07-22</v>
      </c>
      <c r="D668" s="817">
        <v>45495</v>
      </c>
      <c r="E668" s="111" t="s">
        <v>1728</v>
      </c>
      <c r="F668" s="111" t="s">
        <v>1485</v>
      </c>
      <c r="G668" s="213" t="s">
        <v>2300</v>
      </c>
      <c r="H668" s="798">
        <v>45471</v>
      </c>
      <c r="I668" s="582"/>
      <c r="J668" s="582"/>
      <c r="K668" s="111" t="s">
        <v>2294</v>
      </c>
      <c r="L668" s="144"/>
      <c r="M668" s="111"/>
      <c r="N668" s="438" t="s">
        <v>2295</v>
      </c>
      <c r="O668" s="11" t="s">
        <v>1771</v>
      </c>
      <c r="P668" s="11">
        <v>320</v>
      </c>
      <c r="Q668" s="11" t="s">
        <v>1697</v>
      </c>
      <c r="R668" s="665">
        <v>43.55</v>
      </c>
      <c r="S668" s="257">
        <f t="shared" si="112"/>
        <v>13936</v>
      </c>
      <c r="T668" s="184">
        <f>1290+515.76</f>
        <v>1805.76</v>
      </c>
      <c r="U668" s="259">
        <f>S668*$T$668/SUM($S$668:$S$669)</f>
        <v>1584.1535589059204</v>
      </c>
      <c r="V668" s="257">
        <f t="shared" si="117"/>
        <v>15520.15355890592</v>
      </c>
      <c r="W668" s="257">
        <f t="shared" si="118"/>
        <v>48.500479871581</v>
      </c>
    </row>
    <row r="669" spans="1:23" ht="15" customHeight="1" thickBot="1">
      <c r="A669" s="110" t="s">
        <v>2293</v>
      </c>
      <c r="B669" s="110" t="str">
        <f t="shared" si="113"/>
        <v>C72299</v>
      </c>
      <c r="C669" s="800" t="str">
        <f t="shared" si="114"/>
        <v>2024-07-22</v>
      </c>
      <c r="D669" s="794">
        <v>45495</v>
      </c>
      <c r="E669" s="112" t="s">
        <v>1728</v>
      </c>
      <c r="F669" s="112" t="s">
        <v>1485</v>
      </c>
      <c r="G669" s="214" t="s">
        <v>2300</v>
      </c>
      <c r="H669" s="800">
        <v>45471</v>
      </c>
      <c r="I669" s="580"/>
      <c r="J669" s="580"/>
      <c r="K669" s="112" t="s">
        <v>2294</v>
      </c>
      <c r="L669" s="146"/>
      <c r="M669" s="112"/>
      <c r="N669" s="447" t="s">
        <v>2296</v>
      </c>
      <c r="O669" s="92"/>
      <c r="P669" s="92">
        <v>350</v>
      </c>
      <c r="Q669" s="92" t="s">
        <v>1697</v>
      </c>
      <c r="R669" s="666">
        <v>5.57</v>
      </c>
      <c r="S669" s="256">
        <f t="shared" si="112"/>
        <v>1949.5</v>
      </c>
      <c r="T669" s="187"/>
      <c r="U669" s="261">
        <f>S669*$T$668/SUM($S$668:$S$669)</f>
        <v>221.60644109407951</v>
      </c>
      <c r="V669" s="256">
        <f t="shared" si="117"/>
        <v>2171.1064410940794</v>
      </c>
      <c r="W669" s="256">
        <f t="shared" si="118"/>
        <v>6.2031612602687982</v>
      </c>
    </row>
    <row r="670" spans="1:23" ht="15" customHeight="1">
      <c r="A670" s="109" t="s">
        <v>2297</v>
      </c>
      <c r="B670" s="109" t="str">
        <f t="shared" si="113"/>
        <v>C75628</v>
      </c>
      <c r="C670" s="798" t="str">
        <f t="shared" si="114"/>
        <v>2024-07-30</v>
      </c>
      <c r="D670" s="817">
        <v>45503</v>
      </c>
      <c r="E670" s="111" t="s">
        <v>1728</v>
      </c>
      <c r="F670" s="111" t="s">
        <v>1485</v>
      </c>
      <c r="G670" s="213" t="s">
        <v>2298</v>
      </c>
      <c r="H670" s="798">
        <v>45495</v>
      </c>
      <c r="I670" s="582"/>
      <c r="J670" s="582"/>
      <c r="K670" s="111" t="s">
        <v>2321</v>
      </c>
      <c r="L670" s="144"/>
      <c r="M670" s="111"/>
      <c r="N670" s="572" t="s">
        <v>2315</v>
      </c>
      <c r="O670" s="11"/>
      <c r="P670" s="667">
        <v>20</v>
      </c>
      <c r="Q670" s="11" t="s">
        <v>1697</v>
      </c>
      <c r="R670" s="668">
        <v>116</v>
      </c>
      <c r="S670" s="257">
        <f t="shared" si="112"/>
        <v>2320</v>
      </c>
      <c r="T670" s="184">
        <v>6800</v>
      </c>
      <c r="U670" s="259">
        <f>S670*$T$670/SUM($S$670:$S$690)</f>
        <v>116.43212584943015</v>
      </c>
      <c r="V670" s="257">
        <f t="shared" si="117"/>
        <v>2436.4321258494301</v>
      </c>
      <c r="W670" s="257">
        <f t="shared" si="118"/>
        <v>121.8216062924715</v>
      </c>
    </row>
    <row r="671" spans="1:23" ht="15" customHeight="1">
      <c r="A671" s="115" t="s">
        <v>2297</v>
      </c>
      <c r="B671" s="115" t="str">
        <f t="shared" si="113"/>
        <v>C75628</v>
      </c>
      <c r="C671" s="799" t="str">
        <f t="shared" si="114"/>
        <v>2024-07-30</v>
      </c>
      <c r="D671" s="793">
        <v>45503</v>
      </c>
      <c r="E671" s="113" t="s">
        <v>1728</v>
      </c>
      <c r="F671" s="113" t="s">
        <v>1485</v>
      </c>
      <c r="G671" s="367" t="s">
        <v>2298</v>
      </c>
      <c r="H671" s="799">
        <v>45495</v>
      </c>
      <c r="I671" s="114"/>
      <c r="J671" s="114"/>
      <c r="K671" s="113" t="s">
        <v>2321</v>
      </c>
      <c r="L671" s="145"/>
      <c r="M671" s="113"/>
      <c r="N671" s="575" t="s">
        <v>2319</v>
      </c>
      <c r="O671" s="8"/>
      <c r="P671" s="669">
        <v>1</v>
      </c>
      <c r="Q671" s="8" t="s">
        <v>1697</v>
      </c>
      <c r="R671" s="670">
        <v>168</v>
      </c>
      <c r="S671" s="255">
        <f t="shared" si="112"/>
        <v>168</v>
      </c>
      <c r="T671" s="219"/>
      <c r="U671" s="260">
        <f t="shared" ref="U671:U690" si="122">S671*$T$670/SUM($S$670:$S$690)</f>
        <v>8.4312918718552865</v>
      </c>
      <c r="V671" s="255">
        <f t="shared" si="117"/>
        <v>176.43129187185528</v>
      </c>
      <c r="W671" s="255">
        <f t="shared" si="118"/>
        <v>176.43129187185528</v>
      </c>
    </row>
    <row r="672" spans="1:23" ht="15" customHeight="1">
      <c r="A672" s="115" t="s">
        <v>2297</v>
      </c>
      <c r="B672" s="115" t="str">
        <f t="shared" si="113"/>
        <v>C75628</v>
      </c>
      <c r="C672" s="799" t="str">
        <f t="shared" si="114"/>
        <v>2024-07-30</v>
      </c>
      <c r="D672" s="793">
        <v>45503</v>
      </c>
      <c r="E672" s="113" t="s">
        <v>1728</v>
      </c>
      <c r="F672" s="113" t="s">
        <v>1485</v>
      </c>
      <c r="G672" s="367" t="s">
        <v>2298</v>
      </c>
      <c r="H672" s="799">
        <v>45495</v>
      </c>
      <c r="I672" s="114"/>
      <c r="J672" s="114"/>
      <c r="K672" s="113" t="s">
        <v>2321</v>
      </c>
      <c r="L672" s="145"/>
      <c r="M672" s="113"/>
      <c r="N672" s="575" t="s">
        <v>2316</v>
      </c>
      <c r="O672" s="8"/>
      <c r="P672" s="669">
        <v>40</v>
      </c>
      <c r="Q672" s="8" t="s">
        <v>1697</v>
      </c>
      <c r="R672" s="670">
        <v>173</v>
      </c>
      <c r="S672" s="255">
        <f t="shared" si="112"/>
        <v>6920</v>
      </c>
      <c r="T672" s="219"/>
      <c r="U672" s="260">
        <f t="shared" si="122"/>
        <v>347.28892710261061</v>
      </c>
      <c r="V672" s="255">
        <f t="shared" si="117"/>
        <v>7267.2889271026106</v>
      </c>
      <c r="W672" s="255">
        <f t="shared" si="118"/>
        <v>181.68222317756528</v>
      </c>
    </row>
    <row r="673" spans="1:23" ht="15" customHeight="1">
      <c r="A673" s="115" t="s">
        <v>2297</v>
      </c>
      <c r="B673" s="115" t="str">
        <f t="shared" si="113"/>
        <v>C75628</v>
      </c>
      <c r="C673" s="799" t="str">
        <f t="shared" si="114"/>
        <v>2024-07-30</v>
      </c>
      <c r="D673" s="793">
        <v>45503</v>
      </c>
      <c r="E673" s="113" t="s">
        <v>1728</v>
      </c>
      <c r="F673" s="113" t="s">
        <v>1485</v>
      </c>
      <c r="G673" s="367" t="s">
        <v>2298</v>
      </c>
      <c r="H673" s="799">
        <v>45495</v>
      </c>
      <c r="I673" s="114"/>
      <c r="J673" s="114"/>
      <c r="K673" s="113" t="s">
        <v>2321</v>
      </c>
      <c r="L673" s="145"/>
      <c r="M673" s="113"/>
      <c r="N673" s="575" t="s">
        <v>2317</v>
      </c>
      <c r="O673" s="8"/>
      <c r="P673" s="669">
        <v>50</v>
      </c>
      <c r="Q673" s="8" t="s">
        <v>1697</v>
      </c>
      <c r="R673" s="670">
        <v>252</v>
      </c>
      <c r="S673" s="255">
        <f t="shared" si="112"/>
        <v>12600</v>
      </c>
      <c r="T673" s="219"/>
      <c r="U673" s="260">
        <f t="shared" si="122"/>
        <v>632.34689038914644</v>
      </c>
      <c r="V673" s="255">
        <f t="shared" si="117"/>
        <v>13232.346890389146</v>
      </c>
      <c r="W673" s="255">
        <f t="shared" si="118"/>
        <v>264.64693780778293</v>
      </c>
    </row>
    <row r="674" spans="1:23" ht="15" customHeight="1">
      <c r="A674" s="115" t="s">
        <v>2297</v>
      </c>
      <c r="B674" s="115" t="str">
        <f t="shared" si="113"/>
        <v>C75628</v>
      </c>
      <c r="C674" s="799" t="str">
        <f t="shared" si="114"/>
        <v>2024-07-30</v>
      </c>
      <c r="D674" s="793">
        <v>45503</v>
      </c>
      <c r="E674" s="113" t="s">
        <v>1728</v>
      </c>
      <c r="F674" s="113" t="s">
        <v>1485</v>
      </c>
      <c r="G674" s="367" t="s">
        <v>2298</v>
      </c>
      <c r="H674" s="799">
        <v>45495</v>
      </c>
      <c r="I674" s="114"/>
      <c r="J674" s="114"/>
      <c r="K674" s="113" t="s">
        <v>2321</v>
      </c>
      <c r="L674" s="145"/>
      <c r="M674" s="113"/>
      <c r="N674" s="575" t="s">
        <v>2318</v>
      </c>
      <c r="O674" s="8"/>
      <c r="P674" s="669">
        <v>20</v>
      </c>
      <c r="Q674" s="8" t="s">
        <v>1697</v>
      </c>
      <c r="R674" s="670">
        <v>338</v>
      </c>
      <c r="S674" s="255">
        <f t="shared" si="112"/>
        <v>6760</v>
      </c>
      <c r="T674" s="219"/>
      <c r="U674" s="260">
        <f t="shared" si="122"/>
        <v>339.25912531989127</v>
      </c>
      <c r="V674" s="255">
        <f t="shared" si="117"/>
        <v>7099.2591253198916</v>
      </c>
      <c r="W674" s="255">
        <f t="shared" si="118"/>
        <v>354.96295626599459</v>
      </c>
    </row>
    <row r="675" spans="1:23" ht="15" customHeight="1">
      <c r="A675" s="115" t="s">
        <v>2297</v>
      </c>
      <c r="B675" s="115" t="str">
        <f t="shared" si="113"/>
        <v>C75628</v>
      </c>
      <c r="C675" s="799" t="str">
        <f t="shared" si="114"/>
        <v>2024-07-30</v>
      </c>
      <c r="D675" s="793">
        <v>45503</v>
      </c>
      <c r="E675" s="113" t="s">
        <v>1728</v>
      </c>
      <c r="F675" s="113" t="s">
        <v>1485</v>
      </c>
      <c r="G675" s="367" t="s">
        <v>2298</v>
      </c>
      <c r="H675" s="799">
        <v>45495</v>
      </c>
      <c r="I675" s="114"/>
      <c r="J675" s="114"/>
      <c r="K675" s="113" t="s">
        <v>2321</v>
      </c>
      <c r="L675" s="145"/>
      <c r="M675" s="113"/>
      <c r="N675" s="575" t="s">
        <v>2320</v>
      </c>
      <c r="O675" s="8"/>
      <c r="P675" s="669">
        <v>4</v>
      </c>
      <c r="Q675" s="8" t="s">
        <v>1697</v>
      </c>
      <c r="R675" s="670">
        <v>221</v>
      </c>
      <c r="S675" s="255">
        <f t="shared" si="112"/>
        <v>884</v>
      </c>
      <c r="T675" s="219"/>
      <c r="U675" s="260">
        <f t="shared" si="122"/>
        <v>44.364654849524243</v>
      </c>
      <c r="V675" s="255">
        <f t="shared" si="117"/>
        <v>928.36465484952419</v>
      </c>
      <c r="W675" s="255">
        <f t="shared" si="118"/>
        <v>232.09116371238105</v>
      </c>
    </row>
    <row r="676" spans="1:23" ht="15" customHeight="1">
      <c r="A676" s="115" t="s">
        <v>2297</v>
      </c>
      <c r="B676" s="115" t="str">
        <f t="shared" si="113"/>
        <v>C75628</v>
      </c>
      <c r="C676" s="799" t="str">
        <f t="shared" si="114"/>
        <v>2024-07-30</v>
      </c>
      <c r="D676" s="793">
        <v>45503</v>
      </c>
      <c r="E676" s="113" t="s">
        <v>1728</v>
      </c>
      <c r="F676" s="113" t="s">
        <v>1485</v>
      </c>
      <c r="G676" s="367" t="s">
        <v>2298</v>
      </c>
      <c r="H676" s="799">
        <v>45495</v>
      </c>
      <c r="I676" s="114"/>
      <c r="J676" s="114"/>
      <c r="K676" s="113" t="s">
        <v>2321</v>
      </c>
      <c r="L676" s="145"/>
      <c r="M676" s="113"/>
      <c r="N676" s="575" t="s">
        <v>2301</v>
      </c>
      <c r="O676" s="8"/>
      <c r="P676" s="669">
        <v>12</v>
      </c>
      <c r="Q676" s="8" t="s">
        <v>1697</v>
      </c>
      <c r="R676" s="670">
        <v>47</v>
      </c>
      <c r="S676" s="255">
        <f t="shared" si="112"/>
        <v>564</v>
      </c>
      <c r="T676" s="219"/>
      <c r="U676" s="260">
        <f t="shared" si="122"/>
        <v>28.305051284085604</v>
      </c>
      <c r="V676" s="255">
        <f t="shared" si="117"/>
        <v>592.30505128408561</v>
      </c>
      <c r="W676" s="255">
        <f t="shared" si="118"/>
        <v>49.358754273673803</v>
      </c>
    </row>
    <row r="677" spans="1:23" ht="15" customHeight="1">
      <c r="A677" s="115" t="s">
        <v>2297</v>
      </c>
      <c r="B677" s="115" t="str">
        <f t="shared" si="113"/>
        <v>C75628</v>
      </c>
      <c r="C677" s="799" t="str">
        <f t="shared" si="114"/>
        <v>2024-07-30</v>
      </c>
      <c r="D677" s="793">
        <v>45503</v>
      </c>
      <c r="E677" s="113" t="s">
        <v>1728</v>
      </c>
      <c r="F677" s="113" t="s">
        <v>1485</v>
      </c>
      <c r="G677" s="367" t="s">
        <v>2298</v>
      </c>
      <c r="H677" s="799">
        <v>45495</v>
      </c>
      <c r="I677" s="114"/>
      <c r="J677" s="114"/>
      <c r="K677" s="113" t="s">
        <v>2321</v>
      </c>
      <c r="L677" s="145"/>
      <c r="M677" s="113"/>
      <c r="N677" s="575" t="s">
        <v>2302</v>
      </c>
      <c r="O677" s="8"/>
      <c r="P677" s="669">
        <v>85</v>
      </c>
      <c r="Q677" s="8" t="s">
        <v>1697</v>
      </c>
      <c r="R677" s="670">
        <v>94.69</v>
      </c>
      <c r="S677" s="255">
        <f t="shared" si="112"/>
        <v>8048.65</v>
      </c>
      <c r="T677" s="219"/>
      <c r="U677" s="260">
        <f t="shared" si="122"/>
        <v>403.93165074052411</v>
      </c>
      <c r="V677" s="255">
        <f t="shared" si="117"/>
        <v>8452.5816507405234</v>
      </c>
      <c r="W677" s="255">
        <f t="shared" si="118"/>
        <v>99.442137067535569</v>
      </c>
    </row>
    <row r="678" spans="1:23" ht="15" customHeight="1">
      <c r="A678" s="115" t="s">
        <v>2297</v>
      </c>
      <c r="B678" s="115" t="str">
        <f t="shared" si="113"/>
        <v>C75628</v>
      </c>
      <c r="C678" s="799" t="str">
        <f t="shared" si="114"/>
        <v>2024-07-30</v>
      </c>
      <c r="D678" s="793">
        <v>45503</v>
      </c>
      <c r="E678" s="113" t="s">
        <v>1728</v>
      </c>
      <c r="F678" s="113" t="s">
        <v>1485</v>
      </c>
      <c r="G678" s="367" t="s">
        <v>2298</v>
      </c>
      <c r="H678" s="799">
        <v>45495</v>
      </c>
      <c r="I678" s="114"/>
      <c r="J678" s="114"/>
      <c r="K678" s="113" t="s">
        <v>2321</v>
      </c>
      <c r="L678" s="145"/>
      <c r="M678" s="113"/>
      <c r="N678" s="575" t="s">
        <v>2303</v>
      </c>
      <c r="O678" s="8"/>
      <c r="P678" s="669">
        <v>40</v>
      </c>
      <c r="Q678" s="8" t="s">
        <v>1697</v>
      </c>
      <c r="R678" s="670">
        <v>157.34</v>
      </c>
      <c r="S678" s="255">
        <f t="shared" si="112"/>
        <v>6293.6</v>
      </c>
      <c r="T678" s="219"/>
      <c r="U678" s="260">
        <f t="shared" si="122"/>
        <v>315.85225312326446</v>
      </c>
      <c r="V678" s="255">
        <f t="shared" si="117"/>
        <v>6609.4522531232651</v>
      </c>
      <c r="W678" s="255">
        <f t="shared" si="118"/>
        <v>165.23630632808164</v>
      </c>
    </row>
    <row r="679" spans="1:23" ht="15" customHeight="1">
      <c r="A679" s="115" t="s">
        <v>2297</v>
      </c>
      <c r="B679" s="115" t="str">
        <f t="shared" si="113"/>
        <v>C75628</v>
      </c>
      <c r="C679" s="799" t="str">
        <f t="shared" si="114"/>
        <v>2024-07-30</v>
      </c>
      <c r="D679" s="793">
        <v>45503</v>
      </c>
      <c r="E679" s="113" t="s">
        <v>1728</v>
      </c>
      <c r="F679" s="113" t="s">
        <v>1485</v>
      </c>
      <c r="G679" s="367" t="s">
        <v>2298</v>
      </c>
      <c r="H679" s="799">
        <v>45495</v>
      </c>
      <c r="I679" s="114"/>
      <c r="J679" s="114"/>
      <c r="K679" s="113" t="s">
        <v>2321</v>
      </c>
      <c r="L679" s="197"/>
      <c r="M679" s="113"/>
      <c r="N679" s="575" t="s">
        <v>2304</v>
      </c>
      <c r="O679" s="8"/>
      <c r="P679" s="669">
        <v>150</v>
      </c>
      <c r="Q679" s="8" t="s">
        <v>1697</v>
      </c>
      <c r="R679" s="670">
        <v>51</v>
      </c>
      <c r="S679" s="255">
        <f t="shared" si="112"/>
        <v>7650</v>
      </c>
      <c r="T679" s="219"/>
      <c r="U679" s="260">
        <f t="shared" si="122"/>
        <v>383.9248977362675</v>
      </c>
      <c r="V679" s="255">
        <f t="shared" si="117"/>
        <v>8033.9248977362677</v>
      </c>
      <c r="W679" s="255">
        <f t="shared" si="118"/>
        <v>53.559499318241784</v>
      </c>
    </row>
    <row r="680" spans="1:23" ht="15" customHeight="1">
      <c r="A680" s="115" t="s">
        <v>2297</v>
      </c>
      <c r="B680" s="115" t="str">
        <f t="shared" si="113"/>
        <v>C75628</v>
      </c>
      <c r="C680" s="799" t="str">
        <f t="shared" si="114"/>
        <v>2024-07-30</v>
      </c>
      <c r="D680" s="793">
        <v>45503</v>
      </c>
      <c r="E680" s="113" t="s">
        <v>1728</v>
      </c>
      <c r="F680" s="113" t="s">
        <v>1485</v>
      </c>
      <c r="G680" s="367" t="s">
        <v>2298</v>
      </c>
      <c r="H680" s="799">
        <v>45495</v>
      </c>
      <c r="I680" s="114"/>
      <c r="J680" s="114"/>
      <c r="K680" s="113" t="s">
        <v>2321</v>
      </c>
      <c r="L680" s="145"/>
      <c r="M680" s="113"/>
      <c r="N680" s="575" t="s">
        <v>2305</v>
      </c>
      <c r="O680" s="8"/>
      <c r="P680" s="669">
        <v>213</v>
      </c>
      <c r="Q680" s="8" t="s">
        <v>1697</v>
      </c>
      <c r="R680" s="670">
        <v>127</v>
      </c>
      <c r="S680" s="255">
        <f t="shared" si="112"/>
        <v>27051</v>
      </c>
      <c r="T680" s="219"/>
      <c r="U680" s="260">
        <f t="shared" si="122"/>
        <v>1357.588550152127</v>
      </c>
      <c r="V680" s="255">
        <f t="shared" si="117"/>
        <v>28408.588550152126</v>
      </c>
      <c r="W680" s="255">
        <f t="shared" si="118"/>
        <v>133.37365516503345</v>
      </c>
    </row>
    <row r="681" spans="1:23" ht="15" customHeight="1">
      <c r="A681" s="115" t="s">
        <v>2297</v>
      </c>
      <c r="B681" s="115" t="str">
        <f t="shared" si="113"/>
        <v>C75628</v>
      </c>
      <c r="C681" s="799" t="str">
        <f t="shared" si="114"/>
        <v>2024-07-30</v>
      </c>
      <c r="D681" s="793">
        <v>45503</v>
      </c>
      <c r="E681" s="113" t="s">
        <v>1728</v>
      </c>
      <c r="F681" s="113" t="s">
        <v>1485</v>
      </c>
      <c r="G681" s="367" t="s">
        <v>2298</v>
      </c>
      <c r="H681" s="799">
        <v>45495</v>
      </c>
      <c r="I681" s="114"/>
      <c r="J681" s="114"/>
      <c r="K681" s="113" t="s">
        <v>2321</v>
      </c>
      <c r="L681" s="145"/>
      <c r="M681" s="113"/>
      <c r="N681" s="575" t="s">
        <v>2306</v>
      </c>
      <c r="O681" s="8"/>
      <c r="P681" s="669">
        <v>6</v>
      </c>
      <c r="Q681" s="8" t="s">
        <v>1697</v>
      </c>
      <c r="R681" s="671">
        <v>1000</v>
      </c>
      <c r="S681" s="255">
        <f t="shared" si="112"/>
        <v>6000</v>
      </c>
      <c r="T681" s="219"/>
      <c r="U681" s="260">
        <f t="shared" si="122"/>
        <v>301.11756685197452</v>
      </c>
      <c r="V681" s="255">
        <f t="shared" si="117"/>
        <v>6301.1175668519745</v>
      </c>
      <c r="W681" s="255">
        <f t="shared" si="118"/>
        <v>1050.1862611419958</v>
      </c>
    </row>
    <row r="682" spans="1:23" ht="15" customHeight="1">
      <c r="A682" s="115" t="s">
        <v>2297</v>
      </c>
      <c r="B682" s="115" t="str">
        <f t="shared" si="113"/>
        <v>C75628</v>
      </c>
      <c r="C682" s="799" t="str">
        <f t="shared" si="114"/>
        <v>2024-07-30</v>
      </c>
      <c r="D682" s="793">
        <v>45503</v>
      </c>
      <c r="E682" s="113" t="s">
        <v>1728</v>
      </c>
      <c r="F682" s="113" t="s">
        <v>1485</v>
      </c>
      <c r="G682" s="367" t="s">
        <v>2298</v>
      </c>
      <c r="H682" s="799">
        <v>45495</v>
      </c>
      <c r="I682" s="114"/>
      <c r="J682" s="114"/>
      <c r="K682" s="113" t="s">
        <v>2321</v>
      </c>
      <c r="L682" s="145"/>
      <c r="M682" s="113"/>
      <c r="N682" s="575" t="s">
        <v>2307</v>
      </c>
      <c r="O682" s="8"/>
      <c r="P682" s="669">
        <v>125</v>
      </c>
      <c r="Q682" s="8" t="s">
        <v>1697</v>
      </c>
      <c r="R682" s="670">
        <v>29.5</v>
      </c>
      <c r="S682" s="255">
        <f t="shared" si="112"/>
        <v>3687.5</v>
      </c>
      <c r="T682" s="219"/>
      <c r="U682" s="260">
        <f t="shared" si="122"/>
        <v>185.06183796110935</v>
      </c>
      <c r="V682" s="255">
        <f t="shared" si="117"/>
        <v>3872.5618379611092</v>
      </c>
      <c r="W682" s="255">
        <f t="shared" si="118"/>
        <v>30.980494703688873</v>
      </c>
    </row>
    <row r="683" spans="1:23" ht="15" customHeight="1">
      <c r="A683" s="115" t="s">
        <v>2297</v>
      </c>
      <c r="B683" s="115" t="str">
        <f t="shared" si="113"/>
        <v>C75628</v>
      </c>
      <c r="C683" s="799" t="str">
        <f t="shared" si="114"/>
        <v>2024-07-30</v>
      </c>
      <c r="D683" s="793">
        <v>45503</v>
      </c>
      <c r="E683" s="113" t="s">
        <v>1728</v>
      </c>
      <c r="F683" s="113" t="s">
        <v>1485</v>
      </c>
      <c r="G683" s="367" t="s">
        <v>2298</v>
      </c>
      <c r="H683" s="799">
        <v>45495</v>
      </c>
      <c r="I683" s="114"/>
      <c r="J683" s="114"/>
      <c r="K683" s="113" t="s">
        <v>2321</v>
      </c>
      <c r="L683" s="145"/>
      <c r="M683" s="113"/>
      <c r="N683" s="575" t="s">
        <v>2308</v>
      </c>
      <c r="O683" s="8"/>
      <c r="P683" s="669">
        <v>385</v>
      </c>
      <c r="Q683" s="8" t="s">
        <v>1697</v>
      </c>
      <c r="R683" s="670">
        <v>29.5</v>
      </c>
      <c r="S683" s="255">
        <f t="shared" si="112"/>
        <v>11357.5</v>
      </c>
      <c r="T683" s="219"/>
      <c r="U683" s="260">
        <f t="shared" si="122"/>
        <v>569.99046092021672</v>
      </c>
      <c r="V683" s="255">
        <f t="shared" si="117"/>
        <v>11927.490460920217</v>
      </c>
      <c r="W683" s="255">
        <f t="shared" si="118"/>
        <v>30.980494703688876</v>
      </c>
    </row>
    <row r="684" spans="1:23" ht="15" customHeight="1">
      <c r="A684" s="115" t="s">
        <v>2297</v>
      </c>
      <c r="B684" s="115" t="str">
        <f t="shared" si="113"/>
        <v>C75628</v>
      </c>
      <c r="C684" s="799" t="str">
        <f t="shared" si="114"/>
        <v>2024-07-30</v>
      </c>
      <c r="D684" s="793">
        <v>45503</v>
      </c>
      <c r="E684" s="113" t="s">
        <v>1728</v>
      </c>
      <c r="F684" s="113" t="s">
        <v>1485</v>
      </c>
      <c r="G684" s="367" t="s">
        <v>2298</v>
      </c>
      <c r="H684" s="799">
        <v>45495</v>
      </c>
      <c r="I684" s="114"/>
      <c r="J684" s="114"/>
      <c r="K684" s="113" t="s">
        <v>2321</v>
      </c>
      <c r="L684" s="145"/>
      <c r="M684" s="113"/>
      <c r="N684" s="575" t="s">
        <v>2309</v>
      </c>
      <c r="O684" s="8"/>
      <c r="P684" s="669">
        <v>240</v>
      </c>
      <c r="Q684" s="8" t="s">
        <v>1697</v>
      </c>
      <c r="R684" s="670">
        <v>29.5</v>
      </c>
      <c r="S684" s="255">
        <f t="shared" si="112"/>
        <v>7080</v>
      </c>
      <c r="T684" s="219"/>
      <c r="U684" s="260">
        <f t="shared" si="122"/>
        <v>355.3187288853299</v>
      </c>
      <c r="V684" s="255">
        <f t="shared" si="117"/>
        <v>7435.3187288853296</v>
      </c>
      <c r="W684" s="255">
        <f t="shared" si="118"/>
        <v>30.980494703688873</v>
      </c>
    </row>
    <row r="685" spans="1:23" ht="15" customHeight="1">
      <c r="A685" s="115" t="s">
        <v>2297</v>
      </c>
      <c r="B685" s="115" t="str">
        <f t="shared" si="113"/>
        <v>C75628</v>
      </c>
      <c r="C685" s="799" t="str">
        <f t="shared" si="114"/>
        <v>2024-07-30</v>
      </c>
      <c r="D685" s="793">
        <v>45503</v>
      </c>
      <c r="E685" s="113" t="s">
        <v>1728</v>
      </c>
      <c r="F685" s="113" t="s">
        <v>1485</v>
      </c>
      <c r="G685" s="367" t="s">
        <v>2298</v>
      </c>
      <c r="H685" s="799">
        <v>45495</v>
      </c>
      <c r="I685" s="114"/>
      <c r="J685" s="114"/>
      <c r="K685" s="113" t="s">
        <v>2321</v>
      </c>
      <c r="L685" s="145"/>
      <c r="M685" s="113"/>
      <c r="N685" s="575" t="s">
        <v>2310</v>
      </c>
      <c r="O685" s="8"/>
      <c r="P685" s="669">
        <v>115</v>
      </c>
      <c r="Q685" s="8" t="s">
        <v>1697</v>
      </c>
      <c r="R685" s="670">
        <v>29.5</v>
      </c>
      <c r="S685" s="255">
        <f t="shared" si="112"/>
        <v>3392.5</v>
      </c>
      <c r="T685" s="219"/>
      <c r="U685" s="260">
        <f t="shared" si="122"/>
        <v>170.25689092422058</v>
      </c>
      <c r="V685" s="255">
        <f t="shared" si="117"/>
        <v>3562.7568909242204</v>
      </c>
      <c r="W685" s="255">
        <f t="shared" si="118"/>
        <v>30.980494703688873</v>
      </c>
    </row>
    <row r="686" spans="1:23" ht="15" customHeight="1">
      <c r="A686" s="115" t="s">
        <v>2297</v>
      </c>
      <c r="B686" s="115" t="str">
        <f t="shared" si="113"/>
        <v>C75628</v>
      </c>
      <c r="C686" s="799" t="str">
        <f t="shared" si="114"/>
        <v>2024-07-30</v>
      </c>
      <c r="D686" s="793">
        <v>45503</v>
      </c>
      <c r="E686" s="113" t="s">
        <v>1728</v>
      </c>
      <c r="F686" s="113" t="s">
        <v>1485</v>
      </c>
      <c r="G686" s="367" t="s">
        <v>2298</v>
      </c>
      <c r="H686" s="799">
        <v>45495</v>
      </c>
      <c r="I686" s="114"/>
      <c r="J686" s="114"/>
      <c r="K686" s="113" t="s">
        <v>2321</v>
      </c>
      <c r="L686" s="145"/>
      <c r="M686" s="113"/>
      <c r="N686" s="575" t="s">
        <v>2311</v>
      </c>
      <c r="O686" s="8"/>
      <c r="P686" s="669">
        <v>7</v>
      </c>
      <c r="Q686" s="8" t="s">
        <v>1697</v>
      </c>
      <c r="R686" s="670">
        <v>36</v>
      </c>
      <c r="S686" s="255">
        <f t="shared" si="112"/>
        <v>252</v>
      </c>
      <c r="T686" s="219"/>
      <c r="U686" s="260">
        <f t="shared" si="122"/>
        <v>12.64693780778293</v>
      </c>
      <c r="V686" s="255">
        <f t="shared" si="117"/>
        <v>264.64693780778293</v>
      </c>
      <c r="W686" s="255">
        <f t="shared" si="118"/>
        <v>37.806705401111849</v>
      </c>
    </row>
    <row r="687" spans="1:23" ht="15" customHeight="1">
      <c r="A687" s="115" t="s">
        <v>2297</v>
      </c>
      <c r="B687" s="115" t="str">
        <f t="shared" si="113"/>
        <v>C75628</v>
      </c>
      <c r="C687" s="799" t="str">
        <f t="shared" si="114"/>
        <v>2024-07-30</v>
      </c>
      <c r="D687" s="793">
        <v>45503</v>
      </c>
      <c r="E687" s="113" t="s">
        <v>1728</v>
      </c>
      <c r="F687" s="113" t="s">
        <v>1485</v>
      </c>
      <c r="G687" s="367" t="s">
        <v>2298</v>
      </c>
      <c r="H687" s="799">
        <v>45495</v>
      </c>
      <c r="I687" s="114"/>
      <c r="J687" s="114"/>
      <c r="K687" s="113" t="s">
        <v>2321</v>
      </c>
      <c r="L687" s="145"/>
      <c r="M687" s="113"/>
      <c r="N687" s="575" t="s">
        <v>2312</v>
      </c>
      <c r="O687" s="8"/>
      <c r="P687" s="669">
        <v>10</v>
      </c>
      <c r="Q687" s="8" t="s">
        <v>1697</v>
      </c>
      <c r="R687" s="670">
        <v>59</v>
      </c>
      <c r="S687" s="255">
        <f t="shared" si="112"/>
        <v>590</v>
      </c>
      <c r="T687" s="219"/>
      <c r="U687" s="260">
        <f t="shared" si="122"/>
        <v>29.609894073777493</v>
      </c>
      <c r="V687" s="255">
        <f t="shared" si="117"/>
        <v>619.60989407377747</v>
      </c>
      <c r="W687" s="255">
        <f t="shared" si="118"/>
        <v>61.960989407377745</v>
      </c>
    </row>
    <row r="688" spans="1:23" ht="15" customHeight="1">
      <c r="A688" s="115" t="s">
        <v>2297</v>
      </c>
      <c r="B688" s="115" t="str">
        <f t="shared" si="113"/>
        <v>C75628</v>
      </c>
      <c r="C688" s="799" t="str">
        <f t="shared" si="114"/>
        <v>2024-07-30</v>
      </c>
      <c r="D688" s="793">
        <v>45503</v>
      </c>
      <c r="E688" s="113" t="s">
        <v>1728</v>
      </c>
      <c r="F688" s="113" t="s">
        <v>1485</v>
      </c>
      <c r="G688" s="367" t="s">
        <v>2298</v>
      </c>
      <c r="H688" s="799">
        <v>45495</v>
      </c>
      <c r="I688" s="114"/>
      <c r="J688" s="114"/>
      <c r="K688" s="113" t="s">
        <v>2321</v>
      </c>
      <c r="L688" s="197"/>
      <c r="M688" s="113"/>
      <c r="N688" s="575" t="s">
        <v>2313</v>
      </c>
      <c r="O688" s="8"/>
      <c r="P688" s="669">
        <v>500</v>
      </c>
      <c r="Q688" s="8" t="s">
        <v>1697</v>
      </c>
      <c r="R688" s="670">
        <v>39.9</v>
      </c>
      <c r="S688" s="255">
        <f t="shared" si="112"/>
        <v>19950</v>
      </c>
      <c r="T688" s="219"/>
      <c r="U688" s="260">
        <f t="shared" si="122"/>
        <v>1001.2159097828153</v>
      </c>
      <c r="V688" s="255">
        <f t="shared" si="117"/>
        <v>20951.215909782815</v>
      </c>
      <c r="W688" s="255">
        <f t="shared" si="118"/>
        <v>41.902431819565628</v>
      </c>
    </row>
    <row r="689" spans="1:23" ht="15" customHeight="1">
      <c r="A689" s="115" t="s">
        <v>2297</v>
      </c>
      <c r="B689" s="115" t="str">
        <f t="shared" si="113"/>
        <v>C75628</v>
      </c>
      <c r="C689" s="799" t="str">
        <f t="shared" si="114"/>
        <v>2024-07-30</v>
      </c>
      <c r="D689" s="793">
        <v>45503</v>
      </c>
      <c r="E689" s="113" t="s">
        <v>1728</v>
      </c>
      <c r="F689" s="113" t="s">
        <v>1485</v>
      </c>
      <c r="G689" s="367" t="s">
        <v>2298</v>
      </c>
      <c r="H689" s="799">
        <v>45495</v>
      </c>
      <c r="I689" s="114"/>
      <c r="J689" s="114"/>
      <c r="K689" s="113" t="s">
        <v>2321</v>
      </c>
      <c r="L689" s="145"/>
      <c r="M689" s="113"/>
      <c r="N689" s="575" t="s">
        <v>2314</v>
      </c>
      <c r="O689" s="8"/>
      <c r="P689" s="669">
        <v>500</v>
      </c>
      <c r="Q689" s="8" t="s">
        <v>1697</v>
      </c>
      <c r="R689" s="670">
        <v>5.24</v>
      </c>
      <c r="S689" s="255">
        <f t="shared" si="112"/>
        <v>2620</v>
      </c>
      <c r="T689" s="219"/>
      <c r="U689" s="260">
        <f t="shared" si="122"/>
        <v>131.48800419202888</v>
      </c>
      <c r="V689" s="255">
        <f t="shared" si="117"/>
        <v>2751.4880041920287</v>
      </c>
      <c r="W689" s="255">
        <f t="shared" si="118"/>
        <v>5.5029760083840573</v>
      </c>
    </row>
    <row r="690" spans="1:23" ht="15" customHeight="1" thickBot="1">
      <c r="A690" s="110" t="s">
        <v>2297</v>
      </c>
      <c r="B690" s="110" t="str">
        <f t="shared" si="113"/>
        <v>C75628</v>
      </c>
      <c r="C690" s="800" t="str">
        <f t="shared" si="114"/>
        <v>2024-07-30</v>
      </c>
      <c r="D690" s="794">
        <v>45503</v>
      </c>
      <c r="E690" s="112" t="s">
        <v>1728</v>
      </c>
      <c r="F690" s="112" t="s">
        <v>1485</v>
      </c>
      <c r="G690" s="214" t="s">
        <v>2299</v>
      </c>
      <c r="H690" s="800">
        <v>45495</v>
      </c>
      <c r="I690" s="580"/>
      <c r="J690" s="580"/>
      <c r="K690" s="112" t="s">
        <v>2321</v>
      </c>
      <c r="L690" s="146"/>
      <c r="M690" s="112"/>
      <c r="N690" s="672" t="s">
        <v>2322</v>
      </c>
      <c r="O690" s="92" t="s">
        <v>1771</v>
      </c>
      <c r="P690" s="92">
        <v>30</v>
      </c>
      <c r="Q690" s="92" t="s">
        <v>1697</v>
      </c>
      <c r="R690" s="666">
        <v>43.55</v>
      </c>
      <c r="S690" s="256">
        <f t="shared" si="112"/>
        <v>1306.5</v>
      </c>
      <c r="T690" s="187"/>
      <c r="U690" s="261">
        <f t="shared" si="122"/>
        <v>65.568350182017454</v>
      </c>
      <c r="V690" s="256">
        <f t="shared" si="117"/>
        <v>1372.0683501820174</v>
      </c>
      <c r="W690" s="256">
        <f t="shared" si="118"/>
        <v>45.735611672733917</v>
      </c>
    </row>
    <row r="691" spans="1:23" ht="15" customHeight="1">
      <c r="A691" s="109" t="s">
        <v>2323</v>
      </c>
      <c r="B691" s="109" t="str">
        <f t="shared" si="113"/>
        <v>C79735</v>
      </c>
      <c r="C691" s="798" t="str">
        <f t="shared" si="114"/>
        <v>2024-08-09</v>
      </c>
      <c r="D691" s="817">
        <v>45513</v>
      </c>
      <c r="E691" s="111" t="s">
        <v>1484</v>
      </c>
      <c r="F691" s="111" t="s">
        <v>1485</v>
      </c>
      <c r="G691" s="213" t="s">
        <v>2324</v>
      </c>
      <c r="H691" s="798">
        <v>45511</v>
      </c>
      <c r="I691" s="582"/>
      <c r="J691" s="582"/>
      <c r="K691" s="111" t="s">
        <v>2325</v>
      </c>
      <c r="L691" s="144"/>
      <c r="M691" s="111"/>
      <c r="N691" s="421" t="s">
        <v>1589</v>
      </c>
      <c r="O691" s="11" t="s">
        <v>1593</v>
      </c>
      <c r="P691" s="451">
        <v>2000</v>
      </c>
      <c r="Q691" s="11" t="s">
        <v>1697</v>
      </c>
      <c r="R691" s="416">
        <v>1.27</v>
      </c>
      <c r="S691" s="257">
        <f t="shared" si="112"/>
        <v>2540</v>
      </c>
      <c r="T691" s="673">
        <v>1900</v>
      </c>
      <c r="U691" s="674">
        <f>S691*$T$691/SUM($S$691:$S$695)</f>
        <v>346.17874544277487</v>
      </c>
      <c r="V691" s="257">
        <f t="shared" si="117"/>
        <v>2886.1787454427749</v>
      </c>
      <c r="W691" s="257">
        <f t="shared" si="118"/>
        <v>1.4430893727213874</v>
      </c>
    </row>
    <row r="692" spans="1:23" ht="15" customHeight="1">
      <c r="A692" s="115" t="s">
        <v>2323</v>
      </c>
      <c r="B692" s="115" t="str">
        <f t="shared" si="113"/>
        <v>C79735</v>
      </c>
      <c r="C692" s="799" t="str">
        <f t="shared" si="114"/>
        <v>2024-08-09</v>
      </c>
      <c r="D692" s="793">
        <v>45513</v>
      </c>
      <c r="E692" s="113" t="s">
        <v>1484</v>
      </c>
      <c r="F692" s="113"/>
      <c r="G692" s="367" t="s">
        <v>2324</v>
      </c>
      <c r="H692" s="799">
        <v>45511</v>
      </c>
      <c r="I692" s="114"/>
      <c r="J692" s="114"/>
      <c r="K692" s="113" t="s">
        <v>2325</v>
      </c>
      <c r="L692" s="145"/>
      <c r="M692" s="113"/>
      <c r="N692" s="422" t="s">
        <v>1550</v>
      </c>
      <c r="O692" s="8" t="s">
        <v>1559</v>
      </c>
      <c r="P692" s="451">
        <v>1000</v>
      </c>
      <c r="Q692" s="8" t="s">
        <v>1697</v>
      </c>
      <c r="R692" s="417">
        <v>1.69</v>
      </c>
      <c r="S692" s="255">
        <f t="shared" si="112"/>
        <v>1690</v>
      </c>
      <c r="T692" s="219"/>
      <c r="U692" s="675">
        <f t="shared" ref="U692:U695" si="123">S692*$T$691/SUM($S$691:$S$695)</f>
        <v>230.33152747964155</v>
      </c>
      <c r="V692" s="255">
        <f t="shared" si="117"/>
        <v>1920.3315274796416</v>
      </c>
      <c r="W692" s="255">
        <f t="shared" si="118"/>
        <v>1.9203315274796415</v>
      </c>
    </row>
    <row r="693" spans="1:23" ht="15" customHeight="1">
      <c r="A693" s="115" t="s">
        <v>2323</v>
      </c>
      <c r="B693" s="115" t="str">
        <f t="shared" si="113"/>
        <v>C79735</v>
      </c>
      <c r="C693" s="799" t="str">
        <f t="shared" si="114"/>
        <v>2024-08-09</v>
      </c>
      <c r="D693" s="793">
        <v>45513</v>
      </c>
      <c r="E693" s="113" t="s">
        <v>1484</v>
      </c>
      <c r="F693" s="113"/>
      <c r="G693" s="367" t="s">
        <v>2324</v>
      </c>
      <c r="H693" s="799">
        <v>45511</v>
      </c>
      <c r="I693" s="114"/>
      <c r="J693" s="114"/>
      <c r="K693" s="113" t="s">
        <v>2325</v>
      </c>
      <c r="L693" s="145"/>
      <c r="M693" s="113"/>
      <c r="N693" s="422" t="s">
        <v>1553</v>
      </c>
      <c r="O693" s="8" t="s">
        <v>1562</v>
      </c>
      <c r="P693" s="451">
        <v>300</v>
      </c>
      <c r="Q693" s="8" t="s">
        <v>1697</v>
      </c>
      <c r="R693" s="417">
        <v>2.0299999999999998</v>
      </c>
      <c r="S693" s="255">
        <f t="shared" si="112"/>
        <v>608.99999999999989</v>
      </c>
      <c r="T693" s="219"/>
      <c r="U693" s="675">
        <f t="shared" si="123"/>
        <v>83.001124399468452</v>
      </c>
      <c r="V693" s="255">
        <f t="shared" si="117"/>
        <v>692.00112439946838</v>
      </c>
      <c r="W693" s="255">
        <f t="shared" si="118"/>
        <v>2.3066704146648944</v>
      </c>
    </row>
    <row r="694" spans="1:23" ht="15" customHeight="1">
      <c r="A694" s="115" t="s">
        <v>2323</v>
      </c>
      <c r="B694" s="115" t="str">
        <f t="shared" si="113"/>
        <v>C79735</v>
      </c>
      <c r="C694" s="799" t="str">
        <f t="shared" si="114"/>
        <v>2024-08-09</v>
      </c>
      <c r="D694" s="793">
        <v>45513</v>
      </c>
      <c r="E694" s="113" t="s">
        <v>1484</v>
      </c>
      <c r="F694" s="113"/>
      <c r="G694" s="367" t="s">
        <v>2324</v>
      </c>
      <c r="H694" s="799">
        <v>45511</v>
      </c>
      <c r="I694" s="114"/>
      <c r="J694" s="114"/>
      <c r="K694" s="113" t="s">
        <v>2325</v>
      </c>
      <c r="L694" s="145"/>
      <c r="M694" s="113"/>
      <c r="N694" s="422" t="s">
        <v>1551</v>
      </c>
      <c r="O694" s="8" t="s">
        <v>1560</v>
      </c>
      <c r="P694" s="451">
        <v>2100</v>
      </c>
      <c r="Q694" s="8" t="s">
        <v>1697</v>
      </c>
      <c r="R694" s="417">
        <v>3.43</v>
      </c>
      <c r="S694" s="255">
        <f t="shared" si="112"/>
        <v>7203</v>
      </c>
      <c r="T694" s="219"/>
      <c r="U694" s="675">
        <f t="shared" si="123"/>
        <v>981.70295410405811</v>
      </c>
      <c r="V694" s="255">
        <f t="shared" si="117"/>
        <v>8184.7029541040583</v>
      </c>
      <c r="W694" s="255">
        <f t="shared" si="118"/>
        <v>3.8974775971924087</v>
      </c>
    </row>
    <row r="695" spans="1:23" ht="15" customHeight="1">
      <c r="A695" s="115" t="s">
        <v>2323</v>
      </c>
      <c r="B695" s="115" t="str">
        <f t="shared" si="113"/>
        <v>C79735</v>
      </c>
      <c r="C695" s="799" t="str">
        <f t="shared" si="114"/>
        <v>2024-08-09</v>
      </c>
      <c r="D695" s="793">
        <v>45513</v>
      </c>
      <c r="E695" s="113" t="s">
        <v>1484</v>
      </c>
      <c r="F695" s="113"/>
      <c r="G695" s="367" t="s">
        <v>2324</v>
      </c>
      <c r="H695" s="799">
        <v>45511</v>
      </c>
      <c r="I695" s="114"/>
      <c r="J695" s="114"/>
      <c r="K695" s="113" t="s">
        <v>2325</v>
      </c>
      <c r="L695" s="145"/>
      <c r="M695" s="113"/>
      <c r="N695" s="422" t="s">
        <v>2335</v>
      </c>
      <c r="O695" s="8" t="s">
        <v>2485</v>
      </c>
      <c r="P695" s="451">
        <v>391.5</v>
      </c>
      <c r="Q695" s="8" t="s">
        <v>1697</v>
      </c>
      <c r="R695" s="417">
        <v>4.8499999999999996</v>
      </c>
      <c r="S695" s="255">
        <f t="shared" si="112"/>
        <v>1898.7749999999999</v>
      </c>
      <c r="T695" s="219"/>
      <c r="U695" s="675">
        <f t="shared" si="123"/>
        <v>258.78564857405701</v>
      </c>
      <c r="V695" s="255">
        <f t="shared" si="117"/>
        <v>2157.5606485740568</v>
      </c>
      <c r="W695" s="255">
        <f t="shared" si="118"/>
        <v>5.5110105966131719</v>
      </c>
    </row>
    <row r="696" spans="1:23" ht="15" customHeight="1">
      <c r="A696" s="115" t="s">
        <v>2323</v>
      </c>
      <c r="B696" s="115" t="str">
        <f t="shared" si="113"/>
        <v>C79735</v>
      </c>
      <c r="C696" s="799" t="str">
        <f t="shared" si="114"/>
        <v>2024-08-09</v>
      </c>
      <c r="D696" s="793">
        <v>45513</v>
      </c>
      <c r="E696" s="113" t="s">
        <v>1484</v>
      </c>
      <c r="F696" s="113"/>
      <c r="G696" s="676" t="s">
        <v>2326</v>
      </c>
      <c r="H696" s="799">
        <v>45511</v>
      </c>
      <c r="I696" s="114"/>
      <c r="J696" s="114"/>
      <c r="K696" s="113" t="s">
        <v>2327</v>
      </c>
      <c r="L696" s="145"/>
      <c r="M696" s="113"/>
      <c r="N696" s="422" t="s">
        <v>1576</v>
      </c>
      <c r="O696" s="8" t="s">
        <v>1592</v>
      </c>
      <c r="P696" s="451">
        <v>2000</v>
      </c>
      <c r="Q696" s="8" t="s">
        <v>1697</v>
      </c>
      <c r="R696" s="417">
        <v>0.73</v>
      </c>
      <c r="S696" s="255">
        <f t="shared" si="112"/>
        <v>1460</v>
      </c>
      <c r="T696" s="195">
        <v>1900</v>
      </c>
      <c r="U696" s="675">
        <f>S696*$T$696/SUM($S$696:$S$699)</f>
        <v>223.22362597569807</v>
      </c>
      <c r="V696" s="255">
        <f t="shared" si="117"/>
        <v>1683.223625975698</v>
      </c>
      <c r="W696" s="255">
        <f t="shared" si="118"/>
        <v>0.84161181298784904</v>
      </c>
    </row>
    <row r="697" spans="1:23" ht="15" customHeight="1">
      <c r="A697" s="115" t="s">
        <v>2323</v>
      </c>
      <c r="B697" s="115" t="str">
        <f t="shared" si="113"/>
        <v>C79735</v>
      </c>
      <c r="C697" s="799" t="str">
        <f t="shared" si="114"/>
        <v>2024-08-09</v>
      </c>
      <c r="D697" s="793">
        <v>45513</v>
      </c>
      <c r="E697" s="113" t="s">
        <v>1484</v>
      </c>
      <c r="F697" s="113"/>
      <c r="G697" s="676" t="s">
        <v>2326</v>
      </c>
      <c r="H697" s="799">
        <v>45511</v>
      </c>
      <c r="I697" s="114"/>
      <c r="J697" s="114"/>
      <c r="K697" s="113" t="s">
        <v>2327</v>
      </c>
      <c r="L697" s="145"/>
      <c r="M697" s="113"/>
      <c r="N697" s="422" t="s">
        <v>1589</v>
      </c>
      <c r="O697" s="8" t="s">
        <v>1593</v>
      </c>
      <c r="P697" s="451">
        <v>1400</v>
      </c>
      <c r="Q697" s="8" t="s">
        <v>1697</v>
      </c>
      <c r="R697" s="417">
        <v>1.27</v>
      </c>
      <c r="S697" s="255">
        <f t="shared" si="112"/>
        <v>1778</v>
      </c>
      <c r="T697" s="219"/>
      <c r="U697" s="675">
        <f t="shared" ref="U697:U699" si="124">S697*$T$696/SUM($S$696:$S$699)</f>
        <v>271.84356642793915</v>
      </c>
      <c r="V697" s="255">
        <f t="shared" si="117"/>
        <v>2049.8435664279391</v>
      </c>
      <c r="W697" s="255">
        <f t="shared" si="118"/>
        <v>1.4641739760199566</v>
      </c>
    </row>
    <row r="698" spans="1:23" ht="15" customHeight="1">
      <c r="A698" s="115" t="s">
        <v>2323</v>
      </c>
      <c r="B698" s="115" t="str">
        <f t="shared" si="113"/>
        <v>C79735</v>
      </c>
      <c r="C698" s="799" t="str">
        <f t="shared" si="114"/>
        <v>2024-08-09</v>
      </c>
      <c r="D698" s="793">
        <v>45513</v>
      </c>
      <c r="E698" s="113" t="s">
        <v>1484</v>
      </c>
      <c r="F698" s="113"/>
      <c r="G698" s="676" t="s">
        <v>2326</v>
      </c>
      <c r="H698" s="799">
        <v>45511</v>
      </c>
      <c r="I698" s="114"/>
      <c r="J698" s="114"/>
      <c r="K698" s="113" t="s">
        <v>2327</v>
      </c>
      <c r="L698" s="145"/>
      <c r="M698" s="113"/>
      <c r="N698" s="422" t="s">
        <v>1588</v>
      </c>
      <c r="O698" s="8" t="s">
        <v>1594</v>
      </c>
      <c r="P698" s="451">
        <v>1500</v>
      </c>
      <c r="Q698" s="8" t="s">
        <v>1697</v>
      </c>
      <c r="R698" s="417">
        <v>1.07</v>
      </c>
      <c r="S698" s="255">
        <f t="shared" si="112"/>
        <v>1605</v>
      </c>
      <c r="T698" s="219"/>
      <c r="U698" s="675">
        <f t="shared" si="124"/>
        <v>245.39309567876398</v>
      </c>
      <c r="V698" s="255">
        <f t="shared" si="117"/>
        <v>1850.393095678764</v>
      </c>
      <c r="W698" s="255">
        <f t="shared" si="118"/>
        <v>1.233595397119176</v>
      </c>
    </row>
    <row r="699" spans="1:23" ht="15" customHeight="1" thickBot="1">
      <c r="A699" s="110" t="s">
        <v>2323</v>
      </c>
      <c r="B699" s="110" t="str">
        <f t="shared" si="113"/>
        <v>C79735</v>
      </c>
      <c r="C699" s="800" t="str">
        <f t="shared" si="114"/>
        <v>2024-08-09</v>
      </c>
      <c r="D699" s="794">
        <v>45513</v>
      </c>
      <c r="E699" s="112" t="s">
        <v>1484</v>
      </c>
      <c r="F699" s="112"/>
      <c r="G699" s="677" t="s">
        <v>2326</v>
      </c>
      <c r="H699" s="800">
        <v>45511</v>
      </c>
      <c r="I699" s="580"/>
      <c r="J699" s="580"/>
      <c r="K699" s="112" t="s">
        <v>2327</v>
      </c>
      <c r="L699" s="146"/>
      <c r="M699" s="112"/>
      <c r="N699" s="423" t="s">
        <v>1575</v>
      </c>
      <c r="O699" s="92" t="s">
        <v>1591</v>
      </c>
      <c r="P699" s="452">
        <v>3200</v>
      </c>
      <c r="Q699" s="92" t="s">
        <v>1697</v>
      </c>
      <c r="R699" s="418">
        <v>2.37</v>
      </c>
      <c r="S699" s="256">
        <f t="shared" si="112"/>
        <v>7584</v>
      </c>
      <c r="T699" s="187"/>
      <c r="U699" s="678">
        <f t="shared" si="124"/>
        <v>1159.5397119175989</v>
      </c>
      <c r="V699" s="256">
        <f t="shared" si="117"/>
        <v>8743.5397119175996</v>
      </c>
      <c r="W699" s="256">
        <f t="shared" si="118"/>
        <v>2.7323561599742501</v>
      </c>
    </row>
    <row r="700" spans="1:23" ht="15" customHeight="1">
      <c r="A700" s="109" t="s">
        <v>2328</v>
      </c>
      <c r="B700" s="109" t="str">
        <f t="shared" si="113"/>
        <v>C79562</v>
      </c>
      <c r="C700" s="798" t="str">
        <f t="shared" si="114"/>
        <v>2024-08-10</v>
      </c>
      <c r="D700" s="817">
        <v>45514</v>
      </c>
      <c r="E700" s="111" t="s">
        <v>1484</v>
      </c>
      <c r="F700" s="679"/>
      <c r="G700" s="213" t="s">
        <v>2329</v>
      </c>
      <c r="H700" s="798">
        <v>45512</v>
      </c>
      <c r="I700" s="582"/>
      <c r="J700" s="582"/>
      <c r="K700" s="111" t="s">
        <v>2330</v>
      </c>
      <c r="L700" s="144"/>
      <c r="M700" s="111"/>
      <c r="N700" s="421" t="s">
        <v>1550</v>
      </c>
      <c r="O700" s="11" t="s">
        <v>1559</v>
      </c>
      <c r="P700" s="416">
        <v>3000</v>
      </c>
      <c r="Q700" s="11" t="s">
        <v>1697</v>
      </c>
      <c r="R700" s="416">
        <v>1.69</v>
      </c>
      <c r="S700" s="257">
        <f t="shared" ref="S700:S763" si="125">P700*R700</f>
        <v>5070</v>
      </c>
      <c r="T700" s="437">
        <v>1900</v>
      </c>
      <c r="U700" s="674">
        <f>S700*$T$700/SUM($S$700:$S$702)</f>
        <v>549.77777460709262</v>
      </c>
      <c r="V700" s="257">
        <f t="shared" si="117"/>
        <v>5619.7777746070924</v>
      </c>
      <c r="W700" s="257">
        <f t="shared" si="118"/>
        <v>1.8732592582023642</v>
      </c>
    </row>
    <row r="701" spans="1:23" ht="15" customHeight="1">
      <c r="A701" s="115" t="s">
        <v>2328</v>
      </c>
      <c r="B701" s="115" t="str">
        <f t="shared" si="113"/>
        <v>C79562</v>
      </c>
      <c r="C701" s="799" t="str">
        <f t="shared" si="114"/>
        <v>2024-08-10</v>
      </c>
      <c r="D701" s="793">
        <v>45514</v>
      </c>
      <c r="E701" s="113" t="s">
        <v>1484</v>
      </c>
      <c r="F701" s="95"/>
      <c r="G701" s="367" t="s">
        <v>2329</v>
      </c>
      <c r="H701" s="799">
        <v>45512</v>
      </c>
      <c r="I701" s="114"/>
      <c r="J701" s="114"/>
      <c r="K701" s="113" t="s">
        <v>2330</v>
      </c>
      <c r="L701" s="145"/>
      <c r="M701" s="113"/>
      <c r="N701" s="422" t="s">
        <v>2335</v>
      </c>
      <c r="O701" s="8" t="s">
        <v>2485</v>
      </c>
      <c r="P701" s="417">
        <v>472.5</v>
      </c>
      <c r="Q701" s="8" t="s">
        <v>1697</v>
      </c>
      <c r="R701" s="417">
        <v>4.8499999999999996</v>
      </c>
      <c r="S701" s="255">
        <f t="shared" si="125"/>
        <v>2291.625</v>
      </c>
      <c r="T701" s="175"/>
      <c r="U701" s="675">
        <f t="shared" ref="U701:U702" si="126">S701*$T$700/SUM($S$700:$S$702)</f>
        <v>248.49792756094254</v>
      </c>
      <c r="V701" s="255">
        <f t="shared" si="117"/>
        <v>2540.1229275609426</v>
      </c>
      <c r="W701" s="255">
        <f t="shared" si="118"/>
        <v>5.375921539811519</v>
      </c>
    </row>
    <row r="702" spans="1:23" ht="15" customHeight="1">
      <c r="A702" s="115" t="s">
        <v>2328</v>
      </c>
      <c r="B702" s="115" t="str">
        <f t="shared" si="113"/>
        <v>C79562</v>
      </c>
      <c r="C702" s="799" t="str">
        <f t="shared" si="114"/>
        <v>2024-08-10</v>
      </c>
      <c r="D702" s="793">
        <v>45514</v>
      </c>
      <c r="E702" s="113" t="s">
        <v>1484</v>
      </c>
      <c r="F702" s="95"/>
      <c r="G702" s="367" t="s">
        <v>2329</v>
      </c>
      <c r="H702" s="799">
        <v>45512</v>
      </c>
      <c r="I702" s="114"/>
      <c r="J702" s="114"/>
      <c r="K702" s="113" t="s">
        <v>2330</v>
      </c>
      <c r="L702" s="145"/>
      <c r="M702" s="113"/>
      <c r="N702" s="422" t="s">
        <v>1600</v>
      </c>
      <c r="O702" s="8" t="s">
        <v>1630</v>
      </c>
      <c r="P702" s="417">
        <v>2000</v>
      </c>
      <c r="Q702" s="8" t="s">
        <v>1697</v>
      </c>
      <c r="R702" s="417">
        <v>5.08</v>
      </c>
      <c r="S702" s="255">
        <f t="shared" si="125"/>
        <v>10160</v>
      </c>
      <c r="T702" s="219"/>
      <c r="U702" s="675">
        <f t="shared" si="126"/>
        <v>1101.7242978319648</v>
      </c>
      <c r="V702" s="255">
        <f t="shared" si="117"/>
        <v>11261.724297831965</v>
      </c>
      <c r="W702" s="255">
        <f t="shared" si="118"/>
        <v>5.6308621489159822</v>
      </c>
    </row>
    <row r="703" spans="1:23" ht="15" customHeight="1">
      <c r="A703" s="115" t="s">
        <v>2328</v>
      </c>
      <c r="B703" s="115" t="str">
        <f t="shared" si="113"/>
        <v>C79562</v>
      </c>
      <c r="C703" s="799" t="str">
        <f t="shared" si="114"/>
        <v>2024-08-10</v>
      </c>
      <c r="D703" s="793">
        <v>45514</v>
      </c>
      <c r="E703" s="113" t="s">
        <v>1484</v>
      </c>
      <c r="F703" s="95"/>
      <c r="G703" s="676" t="s">
        <v>2331</v>
      </c>
      <c r="H703" s="799">
        <v>45512</v>
      </c>
      <c r="I703" s="114"/>
      <c r="J703" s="114"/>
      <c r="K703" s="113" t="s">
        <v>2333</v>
      </c>
      <c r="L703" s="145"/>
      <c r="M703" s="113"/>
      <c r="N703" s="422" t="s">
        <v>1550</v>
      </c>
      <c r="O703" s="8" t="s">
        <v>1559</v>
      </c>
      <c r="P703" s="417">
        <v>3000</v>
      </c>
      <c r="Q703" s="8" t="s">
        <v>1697</v>
      </c>
      <c r="R703" s="417">
        <v>1.69</v>
      </c>
      <c r="S703" s="255">
        <f t="shared" si="125"/>
        <v>5070</v>
      </c>
      <c r="T703" s="195">
        <v>1900</v>
      </c>
      <c r="U703" s="675">
        <f>S703*$T$703/SUM($S$703:$S$705)</f>
        <v>671.68120767346795</v>
      </c>
      <c r="V703" s="255">
        <f t="shared" si="117"/>
        <v>5741.6812076734677</v>
      </c>
      <c r="W703" s="255">
        <f t="shared" si="118"/>
        <v>1.9138937358911559</v>
      </c>
    </row>
    <row r="704" spans="1:23" ht="15" customHeight="1">
      <c r="A704" s="115" t="s">
        <v>2328</v>
      </c>
      <c r="B704" s="115" t="str">
        <f t="shared" si="113"/>
        <v>C79562</v>
      </c>
      <c r="C704" s="799" t="str">
        <f t="shared" si="114"/>
        <v>2024-08-10</v>
      </c>
      <c r="D704" s="793">
        <v>45514</v>
      </c>
      <c r="E704" s="113" t="s">
        <v>1484</v>
      </c>
      <c r="F704" s="95"/>
      <c r="G704" s="676" t="s">
        <v>2331</v>
      </c>
      <c r="H704" s="799">
        <v>45512</v>
      </c>
      <c r="I704" s="114"/>
      <c r="J704" s="114"/>
      <c r="K704" s="113" t="s">
        <v>2333</v>
      </c>
      <c r="L704" s="145"/>
      <c r="M704" s="113"/>
      <c r="N704" s="422" t="s">
        <v>2335</v>
      </c>
      <c r="O704" s="8" t="s">
        <v>2485</v>
      </c>
      <c r="P704" s="417">
        <v>472.5</v>
      </c>
      <c r="Q704" s="8" t="s">
        <v>1697</v>
      </c>
      <c r="R704" s="417">
        <v>4.8499999999999996</v>
      </c>
      <c r="S704" s="255">
        <f t="shared" si="125"/>
        <v>2291.625</v>
      </c>
      <c r="T704" s="219"/>
      <c r="U704" s="675">
        <f t="shared" ref="U704:U705" si="127">S704*$T$703/SUM($S$703:$S$705)</f>
        <v>303.5979186458996</v>
      </c>
      <c r="V704" s="255">
        <f t="shared" si="117"/>
        <v>2595.2229186458994</v>
      </c>
      <c r="W704" s="255">
        <f t="shared" si="118"/>
        <v>5.492535277557459</v>
      </c>
    </row>
    <row r="705" spans="1:23" ht="15" customHeight="1">
      <c r="A705" s="115" t="s">
        <v>2328</v>
      </c>
      <c r="B705" s="115" t="str">
        <f t="shared" si="113"/>
        <v>C79562</v>
      </c>
      <c r="C705" s="799" t="str">
        <f t="shared" si="114"/>
        <v>2024-08-10</v>
      </c>
      <c r="D705" s="793">
        <v>45514</v>
      </c>
      <c r="E705" s="113" t="s">
        <v>1484</v>
      </c>
      <c r="F705" s="95"/>
      <c r="G705" s="676" t="s">
        <v>2331</v>
      </c>
      <c r="H705" s="799">
        <v>45512</v>
      </c>
      <c r="I705" s="114"/>
      <c r="J705" s="114"/>
      <c r="K705" s="113" t="s">
        <v>2333</v>
      </c>
      <c r="L705" s="145"/>
      <c r="M705" s="113"/>
      <c r="N705" s="422" t="s">
        <v>1574</v>
      </c>
      <c r="O705" s="8" t="s">
        <v>1590</v>
      </c>
      <c r="P705" s="417">
        <v>2000</v>
      </c>
      <c r="Q705" s="8" t="s">
        <v>1697</v>
      </c>
      <c r="R705" s="417">
        <v>3.49</v>
      </c>
      <c r="S705" s="255">
        <f t="shared" si="125"/>
        <v>6980</v>
      </c>
      <c r="T705" s="175"/>
      <c r="U705" s="675">
        <f t="shared" si="127"/>
        <v>924.72087368063239</v>
      </c>
      <c r="V705" s="255">
        <f t="shared" si="117"/>
        <v>7904.7208736806324</v>
      </c>
      <c r="W705" s="255">
        <f t="shared" si="118"/>
        <v>3.952360436840316</v>
      </c>
    </row>
    <row r="706" spans="1:23" ht="15" customHeight="1">
      <c r="A706" s="115" t="s">
        <v>2328</v>
      </c>
      <c r="B706" s="115" t="str">
        <f t="shared" ref="B706:B769" si="128">RIGHT(A706,LEN(A706)-FIND("_",A706))</f>
        <v>C79562</v>
      </c>
      <c r="C706" s="799" t="str">
        <f t="shared" ref="C706:C769" si="129">_xlfn.TEXTJOIN("-",TRUE,MID(A706,1,4),MID(A706,5,2),MID(A706,7,2))</f>
        <v>2024-08-10</v>
      </c>
      <c r="D706" s="793">
        <v>45514</v>
      </c>
      <c r="E706" s="113" t="s">
        <v>1484</v>
      </c>
      <c r="F706" s="95"/>
      <c r="G706" s="676" t="s">
        <v>2332</v>
      </c>
      <c r="H706" s="799">
        <v>45512</v>
      </c>
      <c r="I706" s="114"/>
      <c r="J706" s="114"/>
      <c r="K706" s="113" t="s">
        <v>2334</v>
      </c>
      <c r="L706" s="145"/>
      <c r="M706" s="113"/>
      <c r="N706" s="422" t="s">
        <v>1550</v>
      </c>
      <c r="O706" s="8" t="s">
        <v>1559</v>
      </c>
      <c r="P706" s="417">
        <v>3000</v>
      </c>
      <c r="Q706" s="8" t="s">
        <v>1697</v>
      </c>
      <c r="R706" s="417">
        <v>1.69</v>
      </c>
      <c r="S706" s="255">
        <f t="shared" si="125"/>
        <v>5070</v>
      </c>
      <c r="T706" s="195">
        <v>1900</v>
      </c>
      <c r="U706" s="675">
        <f>S706*$T$706/SUM($S$706:$S$708)</f>
        <v>646.17938806483255</v>
      </c>
      <c r="V706" s="255">
        <f t="shared" si="117"/>
        <v>5716.1793880648329</v>
      </c>
      <c r="W706" s="255">
        <f t="shared" si="118"/>
        <v>1.9053931293549442</v>
      </c>
    </row>
    <row r="707" spans="1:23" ht="15" customHeight="1">
      <c r="A707" s="115" t="s">
        <v>2328</v>
      </c>
      <c r="B707" s="115" t="str">
        <f t="shared" si="128"/>
        <v>C79562</v>
      </c>
      <c r="C707" s="799" t="str">
        <f t="shared" si="129"/>
        <v>2024-08-10</v>
      </c>
      <c r="D707" s="793">
        <v>45514</v>
      </c>
      <c r="E707" s="113" t="s">
        <v>1484</v>
      </c>
      <c r="F707" s="95"/>
      <c r="G707" s="676" t="s">
        <v>2332</v>
      </c>
      <c r="H707" s="799">
        <v>45512</v>
      </c>
      <c r="I707" s="114"/>
      <c r="J707" s="114"/>
      <c r="K707" s="113" t="s">
        <v>2334</v>
      </c>
      <c r="L707" s="224"/>
      <c r="M707" s="113"/>
      <c r="N707" s="422" t="s">
        <v>1551</v>
      </c>
      <c r="O707" s="8" t="s">
        <v>1560</v>
      </c>
      <c r="P707" s="417">
        <v>2200</v>
      </c>
      <c r="Q707" s="8" t="s">
        <v>1697</v>
      </c>
      <c r="R707" s="417">
        <v>3.43</v>
      </c>
      <c r="S707" s="255">
        <f t="shared" si="125"/>
        <v>7546</v>
      </c>
      <c r="T707" s="219"/>
      <c r="U707" s="675">
        <f t="shared" ref="U707:U708" si="130">S707*$T$706/SUM($S$706:$S$708)</f>
        <v>961.74944030320057</v>
      </c>
      <c r="V707" s="255">
        <f t="shared" si="117"/>
        <v>8507.7494403031997</v>
      </c>
      <c r="W707" s="255">
        <f t="shared" si="118"/>
        <v>3.8671588365014542</v>
      </c>
    </row>
    <row r="708" spans="1:23" ht="15" customHeight="1" thickBot="1">
      <c r="A708" s="110" t="s">
        <v>2328</v>
      </c>
      <c r="B708" s="110" t="str">
        <f t="shared" si="128"/>
        <v>C79562</v>
      </c>
      <c r="C708" s="800" t="str">
        <f t="shared" si="129"/>
        <v>2024-08-10</v>
      </c>
      <c r="D708" s="794">
        <v>45514</v>
      </c>
      <c r="E708" s="112" t="s">
        <v>1484</v>
      </c>
      <c r="F708" s="680"/>
      <c r="G708" s="677" t="s">
        <v>2332</v>
      </c>
      <c r="H708" s="800">
        <v>45512</v>
      </c>
      <c r="I708" s="580"/>
      <c r="J708" s="580"/>
      <c r="K708" s="112" t="s">
        <v>2334</v>
      </c>
      <c r="L708" s="681"/>
      <c r="M708" s="112"/>
      <c r="N708" s="423" t="s">
        <v>2335</v>
      </c>
      <c r="O708" s="92" t="s">
        <v>2485</v>
      </c>
      <c r="P708" s="418">
        <v>472.5</v>
      </c>
      <c r="Q708" s="92" t="s">
        <v>1697</v>
      </c>
      <c r="R708" s="418">
        <v>4.8499999999999996</v>
      </c>
      <c r="S708" s="256">
        <f t="shared" si="125"/>
        <v>2291.625</v>
      </c>
      <c r="T708" s="187"/>
      <c r="U708" s="678">
        <f t="shared" si="130"/>
        <v>292.07117163196688</v>
      </c>
      <c r="V708" s="256">
        <f t="shared" si="117"/>
        <v>2583.696171631967</v>
      </c>
      <c r="W708" s="256">
        <f t="shared" si="118"/>
        <v>5.4681400457819409</v>
      </c>
    </row>
    <row r="709" spans="1:23" ht="15" customHeight="1">
      <c r="A709" s="109" t="s">
        <v>2336</v>
      </c>
      <c r="B709" s="109" t="str">
        <f t="shared" si="128"/>
        <v>C79916</v>
      </c>
      <c r="C709" s="798" t="str">
        <f t="shared" si="129"/>
        <v>2024-08-09</v>
      </c>
      <c r="D709" s="817">
        <v>45513</v>
      </c>
      <c r="E709" s="111" t="s">
        <v>2337</v>
      </c>
      <c r="F709" s="111"/>
      <c r="G709" s="682" t="s">
        <v>2338</v>
      </c>
      <c r="H709" s="798">
        <v>45512</v>
      </c>
      <c r="I709" s="582"/>
      <c r="J709" s="582"/>
      <c r="K709" s="111" t="s">
        <v>2339</v>
      </c>
      <c r="L709" s="144"/>
      <c r="M709" s="111"/>
      <c r="N709" s="683" t="s">
        <v>2340</v>
      </c>
      <c r="O709" s="709" t="s">
        <v>2095</v>
      </c>
      <c r="P709" s="684">
        <v>20</v>
      </c>
      <c r="Q709" s="685" t="s">
        <v>2371</v>
      </c>
      <c r="R709" s="686">
        <v>5.22</v>
      </c>
      <c r="S709" s="257">
        <f t="shared" si="125"/>
        <v>104.39999999999999</v>
      </c>
      <c r="T709" s="437">
        <v>2300</v>
      </c>
      <c r="U709" s="259">
        <f>S709*$T$709/SUM($S$709:$S$791)</f>
        <v>5.5322434270050049</v>
      </c>
      <c r="V709" s="257">
        <f t="shared" si="117"/>
        <v>109.93224342700499</v>
      </c>
      <c r="W709" s="257">
        <f t="shared" si="118"/>
        <v>5.4966121713502494</v>
      </c>
    </row>
    <row r="710" spans="1:23" ht="15" customHeight="1">
      <c r="A710" s="115" t="s">
        <v>2336</v>
      </c>
      <c r="B710" s="115" t="str">
        <f t="shared" si="128"/>
        <v>C79916</v>
      </c>
      <c r="C710" s="799" t="str">
        <f t="shared" si="129"/>
        <v>2024-08-09</v>
      </c>
      <c r="D710" s="793">
        <v>45513</v>
      </c>
      <c r="E710" s="113" t="s">
        <v>2337</v>
      </c>
      <c r="F710" s="113"/>
      <c r="G710" s="676" t="s">
        <v>2338</v>
      </c>
      <c r="H710" s="799">
        <v>45512</v>
      </c>
      <c r="I710" s="114"/>
      <c r="J710" s="114"/>
      <c r="K710" s="113" t="s">
        <v>2339</v>
      </c>
      <c r="L710" s="145"/>
      <c r="M710" s="113"/>
      <c r="N710" s="687" t="s">
        <v>2341</v>
      </c>
      <c r="O710" s="709" t="s">
        <v>2423</v>
      </c>
      <c r="P710" s="688">
        <v>20</v>
      </c>
      <c r="Q710" s="689" t="s">
        <v>2371</v>
      </c>
      <c r="R710" s="690">
        <v>12.12</v>
      </c>
      <c r="S710" s="255">
        <f t="shared" si="125"/>
        <v>242.39999999999998</v>
      </c>
      <c r="T710" s="219"/>
      <c r="U710" s="260">
        <f t="shared" ref="U710:U773" si="131">S710*$T$709/SUM($S$709:$S$791)</f>
        <v>12.844978991436911</v>
      </c>
      <c r="V710" s="255">
        <f t="shared" si="117"/>
        <v>255.24497899143688</v>
      </c>
      <c r="W710" s="255">
        <f t="shared" si="118"/>
        <v>12.762248949571845</v>
      </c>
    </row>
    <row r="711" spans="1:23" ht="15" customHeight="1">
      <c r="A711" s="115" t="s">
        <v>2336</v>
      </c>
      <c r="B711" s="115" t="str">
        <f t="shared" si="128"/>
        <v>C79916</v>
      </c>
      <c r="C711" s="799" t="str">
        <f t="shared" si="129"/>
        <v>2024-08-09</v>
      </c>
      <c r="D711" s="793">
        <v>45513</v>
      </c>
      <c r="E711" s="113" t="s">
        <v>2337</v>
      </c>
      <c r="F711" s="113"/>
      <c r="G711" s="676" t="s">
        <v>2338</v>
      </c>
      <c r="H711" s="799">
        <v>45512</v>
      </c>
      <c r="I711" s="114"/>
      <c r="J711" s="114"/>
      <c r="K711" s="113" t="s">
        <v>2339</v>
      </c>
      <c r="L711" s="145"/>
      <c r="M711" s="113"/>
      <c r="N711" s="687" t="s">
        <v>2342</v>
      </c>
      <c r="O711" s="709" t="s">
        <v>2424</v>
      </c>
      <c r="P711" s="688">
        <v>20</v>
      </c>
      <c r="Q711" s="689" t="s">
        <v>2371</v>
      </c>
      <c r="R711" s="690">
        <v>5.95</v>
      </c>
      <c r="S711" s="255">
        <f t="shared" si="125"/>
        <v>119</v>
      </c>
      <c r="T711" s="219"/>
      <c r="U711" s="260">
        <f t="shared" si="131"/>
        <v>6.3059096533869319</v>
      </c>
      <c r="V711" s="255">
        <f t="shared" ref="V711:V774" si="132">U711+S711</f>
        <v>125.30590965338693</v>
      </c>
      <c r="W711" s="255">
        <f t="shared" ref="W711:W774" si="133">V711/P711</f>
        <v>6.2652954826693463</v>
      </c>
    </row>
    <row r="712" spans="1:23" ht="15" customHeight="1">
      <c r="A712" s="115" t="s">
        <v>2336</v>
      </c>
      <c r="B712" s="115" t="str">
        <f t="shared" si="128"/>
        <v>C79916</v>
      </c>
      <c r="C712" s="799" t="str">
        <f t="shared" si="129"/>
        <v>2024-08-09</v>
      </c>
      <c r="D712" s="793">
        <v>45513</v>
      </c>
      <c r="E712" s="113" t="s">
        <v>2337</v>
      </c>
      <c r="F712" s="113"/>
      <c r="G712" s="676" t="s">
        <v>2338</v>
      </c>
      <c r="H712" s="799">
        <v>45512</v>
      </c>
      <c r="I712" s="114"/>
      <c r="J712" s="114"/>
      <c r="K712" s="113" t="s">
        <v>2339</v>
      </c>
      <c r="L712" s="145"/>
      <c r="M712" s="113"/>
      <c r="N712" s="687" t="s">
        <v>2343</v>
      </c>
      <c r="O712" s="709" t="s">
        <v>2425</v>
      </c>
      <c r="P712" s="688">
        <v>12</v>
      </c>
      <c r="Q712" s="689" t="s">
        <v>2371</v>
      </c>
      <c r="R712" s="690">
        <v>19.239999999999998</v>
      </c>
      <c r="S712" s="255">
        <f t="shared" si="125"/>
        <v>230.88</v>
      </c>
      <c r="T712" s="219"/>
      <c r="U712" s="260">
        <f t="shared" si="131"/>
        <v>12.234524544319116</v>
      </c>
      <c r="V712" s="255">
        <f t="shared" si="132"/>
        <v>243.11452454431912</v>
      </c>
      <c r="W712" s="255">
        <f t="shared" si="133"/>
        <v>20.259543712026595</v>
      </c>
    </row>
    <row r="713" spans="1:23" ht="15" customHeight="1">
      <c r="A713" s="115" t="s">
        <v>2336</v>
      </c>
      <c r="B713" s="115" t="str">
        <f t="shared" si="128"/>
        <v>C79916</v>
      </c>
      <c r="C713" s="799" t="str">
        <f t="shared" si="129"/>
        <v>2024-08-09</v>
      </c>
      <c r="D713" s="793">
        <v>45513</v>
      </c>
      <c r="E713" s="113" t="s">
        <v>2337</v>
      </c>
      <c r="F713" s="113"/>
      <c r="G713" s="676" t="s">
        <v>2338</v>
      </c>
      <c r="H713" s="799">
        <v>45512</v>
      </c>
      <c r="I713" s="114"/>
      <c r="J713" s="114"/>
      <c r="K713" s="113" t="s">
        <v>2339</v>
      </c>
      <c r="L713" s="145"/>
      <c r="M713" s="113"/>
      <c r="N713" s="687" t="s">
        <v>2344</v>
      </c>
      <c r="O713" s="709" t="s">
        <v>2426</v>
      </c>
      <c r="P713" s="688">
        <v>12</v>
      </c>
      <c r="Q713" s="689" t="s">
        <v>2371</v>
      </c>
      <c r="R713" s="690">
        <v>50.27</v>
      </c>
      <c r="S713" s="255">
        <f t="shared" si="125"/>
        <v>603.24</v>
      </c>
      <c r="T713" s="219"/>
      <c r="U713" s="260">
        <f t="shared" si="131"/>
        <v>31.966192767303639</v>
      </c>
      <c r="V713" s="255">
        <f t="shared" si="132"/>
        <v>635.20619276730361</v>
      </c>
      <c r="W713" s="255">
        <f t="shared" si="133"/>
        <v>52.933849397275303</v>
      </c>
    </row>
    <row r="714" spans="1:23" ht="15" customHeight="1">
      <c r="A714" s="115" t="s">
        <v>2336</v>
      </c>
      <c r="B714" s="115" t="str">
        <f t="shared" si="128"/>
        <v>C79916</v>
      </c>
      <c r="C714" s="799" t="str">
        <f t="shared" si="129"/>
        <v>2024-08-09</v>
      </c>
      <c r="D714" s="793">
        <v>45513</v>
      </c>
      <c r="E714" s="113" t="s">
        <v>2337</v>
      </c>
      <c r="F714" s="113"/>
      <c r="G714" s="676" t="s">
        <v>2338</v>
      </c>
      <c r="H714" s="799">
        <v>45512</v>
      </c>
      <c r="I714" s="114"/>
      <c r="J714" s="114"/>
      <c r="K714" s="113" t="s">
        <v>2339</v>
      </c>
      <c r="L714" s="145"/>
      <c r="M714" s="113"/>
      <c r="N714" s="687" t="s">
        <v>2345</v>
      </c>
      <c r="O714" s="709" t="s">
        <v>2427</v>
      </c>
      <c r="P714" s="688">
        <v>12</v>
      </c>
      <c r="Q714" s="689" t="s">
        <v>2371</v>
      </c>
      <c r="R714" s="690">
        <v>17.53</v>
      </c>
      <c r="S714" s="255">
        <f t="shared" si="125"/>
        <v>210.36</v>
      </c>
      <c r="T714" s="219"/>
      <c r="U714" s="260">
        <f t="shared" si="131"/>
        <v>11.147152560390548</v>
      </c>
      <c r="V714" s="255">
        <f t="shared" si="132"/>
        <v>221.50715256039055</v>
      </c>
      <c r="W714" s="255">
        <f t="shared" si="133"/>
        <v>18.458929380032547</v>
      </c>
    </row>
    <row r="715" spans="1:23" ht="15" customHeight="1">
      <c r="A715" s="115" t="s">
        <v>2336</v>
      </c>
      <c r="B715" s="115" t="str">
        <f t="shared" si="128"/>
        <v>C79916</v>
      </c>
      <c r="C715" s="799" t="str">
        <f t="shared" si="129"/>
        <v>2024-08-09</v>
      </c>
      <c r="D715" s="793">
        <v>45513</v>
      </c>
      <c r="E715" s="113" t="s">
        <v>2337</v>
      </c>
      <c r="F715" s="113"/>
      <c r="G715" s="676" t="s">
        <v>2338</v>
      </c>
      <c r="H715" s="799">
        <v>45512</v>
      </c>
      <c r="I715" s="114"/>
      <c r="J715" s="114"/>
      <c r="K715" s="113" t="s">
        <v>2339</v>
      </c>
      <c r="L715" s="145"/>
      <c r="M715" s="113"/>
      <c r="N715" s="687" t="s">
        <v>2346</v>
      </c>
      <c r="O715" s="709" t="s">
        <v>2428</v>
      </c>
      <c r="P715" s="688">
        <v>200</v>
      </c>
      <c r="Q715" s="689" t="s">
        <v>2371</v>
      </c>
      <c r="R715" s="690">
        <v>12.12</v>
      </c>
      <c r="S715" s="255">
        <f t="shared" si="125"/>
        <v>2424</v>
      </c>
      <c r="T715" s="219"/>
      <c r="U715" s="260">
        <f t="shared" si="131"/>
        <v>128.44978991436909</v>
      </c>
      <c r="V715" s="255">
        <f t="shared" si="132"/>
        <v>2552.4497899143689</v>
      </c>
      <c r="W715" s="255">
        <f t="shared" si="133"/>
        <v>12.762248949571845</v>
      </c>
    </row>
    <row r="716" spans="1:23" ht="15" customHeight="1">
      <c r="A716" s="115" t="s">
        <v>2336</v>
      </c>
      <c r="B716" s="115" t="str">
        <f t="shared" si="128"/>
        <v>C79916</v>
      </c>
      <c r="C716" s="799" t="str">
        <f t="shared" si="129"/>
        <v>2024-08-09</v>
      </c>
      <c r="D716" s="793">
        <v>45513</v>
      </c>
      <c r="E716" s="113" t="s">
        <v>2337</v>
      </c>
      <c r="F716" s="113"/>
      <c r="G716" s="676" t="s">
        <v>2338</v>
      </c>
      <c r="H716" s="799">
        <v>45512</v>
      </c>
      <c r="I716" s="114"/>
      <c r="J716" s="114"/>
      <c r="K716" s="113" t="s">
        <v>2339</v>
      </c>
      <c r="L716" s="145"/>
      <c r="M716" s="113"/>
      <c r="N716" s="687" t="s">
        <v>2347</v>
      </c>
      <c r="O716" s="709" t="s">
        <v>2423</v>
      </c>
      <c r="P716" s="688">
        <v>10</v>
      </c>
      <c r="Q716" s="689" t="s">
        <v>2371</v>
      </c>
      <c r="R716" s="690">
        <v>12.12</v>
      </c>
      <c r="S716" s="255">
        <f t="shared" si="125"/>
        <v>121.19999999999999</v>
      </c>
      <c r="T716" s="219"/>
      <c r="U716" s="260">
        <f t="shared" si="131"/>
        <v>6.4224894957184553</v>
      </c>
      <c r="V716" s="255">
        <f t="shared" si="132"/>
        <v>127.62248949571844</v>
      </c>
      <c r="W716" s="255">
        <f t="shared" si="133"/>
        <v>12.762248949571845</v>
      </c>
    </row>
    <row r="717" spans="1:23" ht="15" customHeight="1">
      <c r="A717" s="115" t="s">
        <v>2336</v>
      </c>
      <c r="B717" s="115" t="str">
        <f t="shared" si="128"/>
        <v>C79916</v>
      </c>
      <c r="C717" s="799" t="str">
        <f t="shared" si="129"/>
        <v>2024-08-09</v>
      </c>
      <c r="D717" s="793">
        <v>45513</v>
      </c>
      <c r="E717" s="113" t="s">
        <v>2337</v>
      </c>
      <c r="F717" s="113"/>
      <c r="G717" s="676" t="s">
        <v>2338</v>
      </c>
      <c r="H717" s="799">
        <v>45512</v>
      </c>
      <c r="I717" s="114"/>
      <c r="J717" s="114"/>
      <c r="K717" s="113" t="s">
        <v>2339</v>
      </c>
      <c r="L717" s="145"/>
      <c r="M717" s="113"/>
      <c r="N717" s="687" t="s">
        <v>2348</v>
      </c>
      <c r="O717" s="709" t="s">
        <v>2429</v>
      </c>
      <c r="P717" s="688">
        <v>270</v>
      </c>
      <c r="Q717" s="689" t="s">
        <v>2371</v>
      </c>
      <c r="R717" s="690">
        <v>20.190000000000001</v>
      </c>
      <c r="S717" s="255">
        <f t="shared" si="125"/>
        <v>5451.3</v>
      </c>
      <c r="T717" s="219"/>
      <c r="U717" s="260">
        <f t="shared" si="131"/>
        <v>288.86895204628723</v>
      </c>
      <c r="V717" s="255">
        <f t="shared" si="132"/>
        <v>5740.1689520462878</v>
      </c>
      <c r="W717" s="255">
        <f t="shared" si="133"/>
        <v>21.259885007578845</v>
      </c>
    </row>
    <row r="718" spans="1:23" ht="15" customHeight="1">
      <c r="A718" s="115" t="s">
        <v>2336</v>
      </c>
      <c r="B718" s="115" t="str">
        <f t="shared" si="128"/>
        <v>C79916</v>
      </c>
      <c r="C718" s="799" t="str">
        <f t="shared" si="129"/>
        <v>2024-08-09</v>
      </c>
      <c r="D718" s="793">
        <v>45513</v>
      </c>
      <c r="E718" s="113" t="s">
        <v>2337</v>
      </c>
      <c r="F718" s="113"/>
      <c r="G718" s="676" t="s">
        <v>2338</v>
      </c>
      <c r="H718" s="799">
        <v>45512</v>
      </c>
      <c r="I718" s="114"/>
      <c r="J718" s="114"/>
      <c r="K718" s="113" t="s">
        <v>2339</v>
      </c>
      <c r="L718" s="145"/>
      <c r="M718" s="113"/>
      <c r="N718" s="687" t="s">
        <v>2349</v>
      </c>
      <c r="O718" s="709" t="s">
        <v>2430</v>
      </c>
      <c r="P718" s="688">
        <v>50</v>
      </c>
      <c r="Q718" s="689" t="s">
        <v>2371</v>
      </c>
      <c r="R718" s="690">
        <v>5.66</v>
      </c>
      <c r="S718" s="255">
        <f t="shared" si="125"/>
        <v>283</v>
      </c>
      <c r="T718" s="219"/>
      <c r="U718" s="260">
        <f t="shared" si="131"/>
        <v>14.996406990827746</v>
      </c>
      <c r="V718" s="255">
        <f t="shared" si="132"/>
        <v>297.99640699082772</v>
      </c>
      <c r="W718" s="255">
        <f t="shared" si="133"/>
        <v>5.9599281398165544</v>
      </c>
    </row>
    <row r="719" spans="1:23" ht="15.75" customHeight="1">
      <c r="A719" s="115" t="s">
        <v>2336</v>
      </c>
      <c r="B719" s="115" t="str">
        <f t="shared" si="128"/>
        <v>C79916</v>
      </c>
      <c r="C719" s="799" t="str">
        <f t="shared" si="129"/>
        <v>2024-08-09</v>
      </c>
      <c r="D719" s="793">
        <v>45513</v>
      </c>
      <c r="E719" s="113" t="s">
        <v>2337</v>
      </c>
      <c r="F719" s="113"/>
      <c r="G719" s="676" t="s">
        <v>2338</v>
      </c>
      <c r="H719" s="799">
        <v>45512</v>
      </c>
      <c r="I719" s="114"/>
      <c r="J719" s="114"/>
      <c r="K719" s="113" t="s">
        <v>2339</v>
      </c>
      <c r="L719" s="145"/>
      <c r="M719" s="113"/>
      <c r="N719" s="687" t="s">
        <v>2350</v>
      </c>
      <c r="O719" s="709" t="s">
        <v>2431</v>
      </c>
      <c r="P719" s="688">
        <v>100</v>
      </c>
      <c r="Q719" s="689" t="s">
        <v>2371</v>
      </c>
      <c r="R719" s="690">
        <v>7.24</v>
      </c>
      <c r="S719" s="255">
        <f t="shared" si="125"/>
        <v>724</v>
      </c>
      <c r="T719" s="219"/>
      <c r="U719" s="260">
        <f t="shared" si="131"/>
        <v>38.365366294555791</v>
      </c>
      <c r="V719" s="255">
        <f t="shared" si="132"/>
        <v>762.36536629455577</v>
      </c>
      <c r="W719" s="255">
        <f t="shared" si="133"/>
        <v>7.623653662945558</v>
      </c>
    </row>
    <row r="720" spans="1:23" ht="15" customHeight="1">
      <c r="A720" s="115" t="s">
        <v>2336</v>
      </c>
      <c r="B720" s="115" t="str">
        <f t="shared" si="128"/>
        <v>C79916</v>
      </c>
      <c r="C720" s="799" t="str">
        <f t="shared" si="129"/>
        <v>2024-08-09</v>
      </c>
      <c r="D720" s="793">
        <v>45513</v>
      </c>
      <c r="E720" s="113" t="s">
        <v>2337</v>
      </c>
      <c r="F720" s="113"/>
      <c r="G720" s="676" t="s">
        <v>2338</v>
      </c>
      <c r="H720" s="799">
        <v>45512</v>
      </c>
      <c r="I720" s="114"/>
      <c r="J720" s="114"/>
      <c r="K720" s="113" t="s">
        <v>2339</v>
      </c>
      <c r="L720" s="145"/>
      <c r="M720" s="113"/>
      <c r="N720" s="687" t="s">
        <v>2351</v>
      </c>
      <c r="O720" s="709" t="s">
        <v>2432</v>
      </c>
      <c r="P720" s="688">
        <v>100</v>
      </c>
      <c r="Q720" s="689" t="s">
        <v>2371</v>
      </c>
      <c r="R720" s="690">
        <v>8.61</v>
      </c>
      <c r="S720" s="255">
        <f t="shared" si="125"/>
        <v>861</v>
      </c>
      <c r="T720" s="175"/>
      <c r="U720" s="260">
        <f t="shared" si="131"/>
        <v>45.625111021564273</v>
      </c>
      <c r="V720" s="255">
        <f t="shared" si="132"/>
        <v>906.62511102156429</v>
      </c>
      <c r="W720" s="255">
        <f t="shared" si="133"/>
        <v>9.0662511102156422</v>
      </c>
    </row>
    <row r="721" spans="1:23" ht="15" customHeight="1">
      <c r="A721" s="115" t="s">
        <v>2336</v>
      </c>
      <c r="B721" s="115" t="str">
        <f t="shared" si="128"/>
        <v>C79916</v>
      </c>
      <c r="C721" s="799" t="str">
        <f t="shared" si="129"/>
        <v>2024-08-09</v>
      </c>
      <c r="D721" s="793">
        <v>45513</v>
      </c>
      <c r="E721" s="113" t="s">
        <v>2337</v>
      </c>
      <c r="F721" s="113"/>
      <c r="G721" s="676" t="s">
        <v>2338</v>
      </c>
      <c r="H721" s="799">
        <v>45512</v>
      </c>
      <c r="I721" s="114"/>
      <c r="J721" s="114"/>
      <c r="K721" s="113" t="s">
        <v>2339</v>
      </c>
      <c r="L721" s="145"/>
      <c r="M721" s="113"/>
      <c r="N721" s="687" t="s">
        <v>2352</v>
      </c>
      <c r="O721" s="709" t="s">
        <v>2433</v>
      </c>
      <c r="P721" s="688">
        <v>125</v>
      </c>
      <c r="Q721" s="689" t="s">
        <v>2371</v>
      </c>
      <c r="R721" s="690">
        <v>10.210000000000001</v>
      </c>
      <c r="S721" s="255">
        <f t="shared" si="125"/>
        <v>1276.25</v>
      </c>
      <c r="T721" s="175"/>
      <c r="U721" s="260">
        <f t="shared" si="131"/>
        <v>67.629556261639266</v>
      </c>
      <c r="V721" s="255">
        <f t="shared" si="132"/>
        <v>1343.8795562616392</v>
      </c>
      <c r="W721" s="255">
        <f t="shared" si="133"/>
        <v>10.751036450093114</v>
      </c>
    </row>
    <row r="722" spans="1:23" ht="15" customHeight="1">
      <c r="A722" s="115" t="s">
        <v>2336</v>
      </c>
      <c r="B722" s="115" t="str">
        <f t="shared" si="128"/>
        <v>C79916</v>
      </c>
      <c r="C722" s="799" t="str">
        <f t="shared" si="129"/>
        <v>2024-08-09</v>
      </c>
      <c r="D722" s="793">
        <v>45513</v>
      </c>
      <c r="E722" s="113" t="s">
        <v>2337</v>
      </c>
      <c r="F722" s="113"/>
      <c r="G722" s="676" t="s">
        <v>2338</v>
      </c>
      <c r="H722" s="799">
        <v>45512</v>
      </c>
      <c r="I722" s="114"/>
      <c r="J722" s="114"/>
      <c r="K722" s="113" t="s">
        <v>2339</v>
      </c>
      <c r="L722" s="145"/>
      <c r="M722" s="113"/>
      <c r="N722" s="687" t="s">
        <v>2353</v>
      </c>
      <c r="O722" s="709" t="s">
        <v>2434</v>
      </c>
      <c r="P722" s="688">
        <v>200</v>
      </c>
      <c r="Q722" s="689" t="s">
        <v>2371</v>
      </c>
      <c r="R722" s="690">
        <v>4.55</v>
      </c>
      <c r="S722" s="255">
        <f t="shared" si="125"/>
        <v>910</v>
      </c>
      <c r="T722" s="175"/>
      <c r="U722" s="260">
        <f t="shared" si="131"/>
        <v>48.221662055311832</v>
      </c>
      <c r="V722" s="255">
        <f t="shared" si="132"/>
        <v>958.22166205531187</v>
      </c>
      <c r="W722" s="255">
        <f t="shared" si="133"/>
        <v>4.7911083102765595</v>
      </c>
    </row>
    <row r="723" spans="1:23" ht="15.75" customHeight="1">
      <c r="A723" s="115" t="s">
        <v>2336</v>
      </c>
      <c r="B723" s="115" t="str">
        <f t="shared" si="128"/>
        <v>C79916</v>
      </c>
      <c r="C723" s="799" t="str">
        <f t="shared" si="129"/>
        <v>2024-08-09</v>
      </c>
      <c r="D723" s="793">
        <v>45513</v>
      </c>
      <c r="E723" s="113" t="s">
        <v>2337</v>
      </c>
      <c r="F723" s="113"/>
      <c r="G723" s="676" t="s">
        <v>2338</v>
      </c>
      <c r="H723" s="799">
        <v>45512</v>
      </c>
      <c r="I723" s="114"/>
      <c r="J723" s="114"/>
      <c r="K723" s="113" t="s">
        <v>2339</v>
      </c>
      <c r="L723" s="145"/>
      <c r="M723" s="113"/>
      <c r="N723" s="687" t="s">
        <v>2354</v>
      </c>
      <c r="O723" s="709" t="s">
        <v>2435</v>
      </c>
      <c r="P723" s="688">
        <v>100</v>
      </c>
      <c r="Q723" s="689" t="s">
        <v>2371</v>
      </c>
      <c r="R723" s="690">
        <v>4.55</v>
      </c>
      <c r="S723" s="255">
        <f t="shared" si="125"/>
        <v>455</v>
      </c>
      <c r="T723" s="175"/>
      <c r="U723" s="260">
        <f t="shared" si="131"/>
        <v>24.110831027655916</v>
      </c>
      <c r="V723" s="255">
        <f t="shared" si="132"/>
        <v>479.11083102765593</v>
      </c>
      <c r="W723" s="255">
        <f t="shared" si="133"/>
        <v>4.7911083102765595</v>
      </c>
    </row>
    <row r="724" spans="1:23" ht="15" customHeight="1">
      <c r="A724" s="115" t="s">
        <v>2336</v>
      </c>
      <c r="B724" s="115" t="str">
        <f t="shared" si="128"/>
        <v>C79916</v>
      </c>
      <c r="C724" s="799" t="str">
        <f t="shared" si="129"/>
        <v>2024-08-09</v>
      </c>
      <c r="D724" s="793">
        <v>45513</v>
      </c>
      <c r="E724" s="113" t="s">
        <v>2337</v>
      </c>
      <c r="F724" s="113"/>
      <c r="G724" s="676" t="s">
        <v>2338</v>
      </c>
      <c r="H724" s="799">
        <v>45512</v>
      </c>
      <c r="I724" s="114"/>
      <c r="J724" s="114"/>
      <c r="K724" s="113" t="s">
        <v>2339</v>
      </c>
      <c r="L724" s="165"/>
      <c r="M724" s="349"/>
      <c r="N724" s="687" t="s">
        <v>2355</v>
      </c>
      <c r="O724" s="709" t="s">
        <v>2436</v>
      </c>
      <c r="P724" s="688">
        <v>20</v>
      </c>
      <c r="Q724" s="689" t="s">
        <v>2371</v>
      </c>
      <c r="R724" s="690">
        <v>5.22</v>
      </c>
      <c r="S724" s="255">
        <f t="shared" si="125"/>
        <v>104.39999999999999</v>
      </c>
      <c r="T724" s="175"/>
      <c r="U724" s="260">
        <f t="shared" si="131"/>
        <v>5.5322434270050049</v>
      </c>
      <c r="V724" s="255">
        <f t="shared" si="132"/>
        <v>109.93224342700499</v>
      </c>
      <c r="W724" s="255">
        <f t="shared" si="133"/>
        <v>5.4966121713502494</v>
      </c>
    </row>
    <row r="725" spans="1:23" ht="15" customHeight="1">
      <c r="A725" s="115" t="s">
        <v>2336</v>
      </c>
      <c r="B725" s="115" t="str">
        <f t="shared" si="128"/>
        <v>C79916</v>
      </c>
      <c r="C725" s="799" t="str">
        <f t="shared" si="129"/>
        <v>2024-08-09</v>
      </c>
      <c r="D725" s="793">
        <v>45513</v>
      </c>
      <c r="E725" s="113" t="s">
        <v>2337</v>
      </c>
      <c r="F725" s="113"/>
      <c r="G725" s="676" t="s">
        <v>2338</v>
      </c>
      <c r="H725" s="799">
        <v>45512</v>
      </c>
      <c r="I725" s="114"/>
      <c r="J725" s="114"/>
      <c r="K725" s="113" t="s">
        <v>2339</v>
      </c>
      <c r="L725" s="165"/>
      <c r="M725" s="349"/>
      <c r="N725" s="687" t="s">
        <v>2356</v>
      </c>
      <c r="O725" s="709" t="s">
        <v>2068</v>
      </c>
      <c r="P725" s="688">
        <v>20</v>
      </c>
      <c r="Q725" s="689" t="s">
        <v>2371</v>
      </c>
      <c r="R725" s="690">
        <v>8.0399999999999991</v>
      </c>
      <c r="S725" s="255">
        <f t="shared" si="125"/>
        <v>160.79999999999998</v>
      </c>
      <c r="T725" s="175"/>
      <c r="U725" s="260">
        <f t="shared" si="131"/>
        <v>8.5209266576858695</v>
      </c>
      <c r="V725" s="255">
        <f t="shared" si="132"/>
        <v>169.32092665768585</v>
      </c>
      <c r="W725" s="255">
        <f t="shared" si="133"/>
        <v>8.466046332884293</v>
      </c>
    </row>
    <row r="726" spans="1:23" ht="15" customHeight="1">
      <c r="A726" s="115" t="s">
        <v>2336</v>
      </c>
      <c r="B726" s="115" t="str">
        <f t="shared" si="128"/>
        <v>C79916</v>
      </c>
      <c r="C726" s="799" t="str">
        <f t="shared" si="129"/>
        <v>2024-08-09</v>
      </c>
      <c r="D726" s="793">
        <v>45513</v>
      </c>
      <c r="E726" s="113" t="s">
        <v>2337</v>
      </c>
      <c r="F726" s="113"/>
      <c r="G726" s="676" t="s">
        <v>2338</v>
      </c>
      <c r="H726" s="799">
        <v>45512</v>
      </c>
      <c r="I726" s="114"/>
      <c r="J726" s="114"/>
      <c r="K726" s="113" t="s">
        <v>2339</v>
      </c>
      <c r="L726" s="165"/>
      <c r="M726" s="349"/>
      <c r="N726" s="687" t="s">
        <v>2357</v>
      </c>
      <c r="O726" s="709" t="s">
        <v>2064</v>
      </c>
      <c r="P726" s="688">
        <v>40</v>
      </c>
      <c r="Q726" s="689" t="s">
        <v>2371</v>
      </c>
      <c r="R726" s="690">
        <v>3.1</v>
      </c>
      <c r="S726" s="255">
        <f t="shared" si="125"/>
        <v>124</v>
      </c>
      <c r="T726" s="175"/>
      <c r="U726" s="260">
        <f t="shared" si="131"/>
        <v>6.5708638405040301</v>
      </c>
      <c r="V726" s="255">
        <f t="shared" si="132"/>
        <v>130.57086384050402</v>
      </c>
      <c r="W726" s="255">
        <f t="shared" si="133"/>
        <v>3.2642715960126005</v>
      </c>
    </row>
    <row r="727" spans="1:23" ht="15.75" customHeight="1">
      <c r="A727" s="115" t="s">
        <v>2336</v>
      </c>
      <c r="B727" s="115" t="str">
        <f t="shared" si="128"/>
        <v>C79916</v>
      </c>
      <c r="C727" s="799" t="str">
        <f t="shared" si="129"/>
        <v>2024-08-09</v>
      </c>
      <c r="D727" s="793">
        <v>45513</v>
      </c>
      <c r="E727" s="113" t="s">
        <v>2337</v>
      </c>
      <c r="F727" s="113"/>
      <c r="G727" s="676" t="s">
        <v>2338</v>
      </c>
      <c r="H727" s="799">
        <v>45512</v>
      </c>
      <c r="I727" s="114"/>
      <c r="J727" s="114"/>
      <c r="K727" s="113" t="s">
        <v>2339</v>
      </c>
      <c r="L727" s="165"/>
      <c r="M727" s="349"/>
      <c r="N727" s="687" t="s">
        <v>2358</v>
      </c>
      <c r="O727" s="709" t="s">
        <v>2099</v>
      </c>
      <c r="P727" s="688">
        <v>50</v>
      </c>
      <c r="Q727" s="689" t="s">
        <v>2371</v>
      </c>
      <c r="R727" s="690">
        <v>9.2799999999999994</v>
      </c>
      <c r="S727" s="255">
        <f t="shared" si="125"/>
        <v>463.99999999999994</v>
      </c>
      <c r="T727" s="175"/>
      <c r="U727" s="260">
        <f t="shared" si="131"/>
        <v>24.587748564466686</v>
      </c>
      <c r="V727" s="255">
        <f t="shared" si="132"/>
        <v>488.58774856446661</v>
      </c>
      <c r="W727" s="255">
        <f t="shared" si="133"/>
        <v>9.771754971289333</v>
      </c>
    </row>
    <row r="728" spans="1:23" ht="15" customHeight="1">
      <c r="A728" s="115" t="s">
        <v>2336</v>
      </c>
      <c r="B728" s="115" t="str">
        <f t="shared" si="128"/>
        <v>C79916</v>
      </c>
      <c r="C728" s="799" t="str">
        <f t="shared" si="129"/>
        <v>2024-08-09</v>
      </c>
      <c r="D728" s="793">
        <v>45513</v>
      </c>
      <c r="E728" s="113" t="s">
        <v>2337</v>
      </c>
      <c r="F728" s="113"/>
      <c r="G728" s="676" t="s">
        <v>2338</v>
      </c>
      <c r="H728" s="799">
        <v>45512</v>
      </c>
      <c r="I728" s="114"/>
      <c r="J728" s="114"/>
      <c r="K728" s="113" t="s">
        <v>2339</v>
      </c>
      <c r="L728" s="165"/>
      <c r="M728" s="113"/>
      <c r="N728" s="687" t="s">
        <v>2359</v>
      </c>
      <c r="O728" s="709" t="s">
        <v>2101</v>
      </c>
      <c r="P728" s="688">
        <v>20</v>
      </c>
      <c r="Q728" s="689" t="s">
        <v>2371</v>
      </c>
      <c r="R728" s="690">
        <v>15.13</v>
      </c>
      <c r="S728" s="255">
        <f t="shared" si="125"/>
        <v>302.60000000000002</v>
      </c>
      <c r="T728" s="219"/>
      <c r="U728" s="260">
        <f t="shared" si="131"/>
        <v>16.035027404326769</v>
      </c>
      <c r="V728" s="255">
        <f t="shared" si="132"/>
        <v>318.63502740432682</v>
      </c>
      <c r="W728" s="255">
        <f t="shared" si="133"/>
        <v>15.931751370216341</v>
      </c>
    </row>
    <row r="729" spans="1:23" ht="15" customHeight="1">
      <c r="A729" s="115" t="s">
        <v>2336</v>
      </c>
      <c r="B729" s="115" t="str">
        <f t="shared" si="128"/>
        <v>C79916</v>
      </c>
      <c r="C729" s="799" t="str">
        <f t="shared" si="129"/>
        <v>2024-08-09</v>
      </c>
      <c r="D729" s="793">
        <v>45513</v>
      </c>
      <c r="E729" s="113" t="s">
        <v>2337</v>
      </c>
      <c r="F729" s="113"/>
      <c r="G729" s="676" t="s">
        <v>2338</v>
      </c>
      <c r="H729" s="799">
        <v>45512</v>
      </c>
      <c r="I729" s="114"/>
      <c r="J729" s="114"/>
      <c r="K729" s="113" t="s">
        <v>2339</v>
      </c>
      <c r="L729" s="165"/>
      <c r="M729" s="113"/>
      <c r="N729" s="687" t="s">
        <v>2360</v>
      </c>
      <c r="O729" s="709" t="s">
        <v>2437</v>
      </c>
      <c r="P729" s="688">
        <v>5</v>
      </c>
      <c r="Q729" s="689" t="s">
        <v>2371</v>
      </c>
      <c r="R729" s="690">
        <v>8.3699999999999992</v>
      </c>
      <c r="S729" s="255">
        <f t="shared" si="125"/>
        <v>41.849999999999994</v>
      </c>
      <c r="T729" s="219"/>
      <c r="U729" s="260">
        <f t="shared" si="131"/>
        <v>2.2176665461701099</v>
      </c>
      <c r="V729" s="255">
        <f t="shared" si="132"/>
        <v>44.067666546170102</v>
      </c>
      <c r="W729" s="255">
        <f t="shared" si="133"/>
        <v>8.8135333092340211</v>
      </c>
    </row>
    <row r="730" spans="1:23" ht="15" customHeight="1">
      <c r="A730" s="115" t="s">
        <v>2336</v>
      </c>
      <c r="B730" s="115" t="str">
        <f t="shared" si="128"/>
        <v>C79916</v>
      </c>
      <c r="C730" s="799" t="str">
        <f t="shared" si="129"/>
        <v>2024-08-09</v>
      </c>
      <c r="D730" s="793">
        <v>45513</v>
      </c>
      <c r="E730" s="113" t="s">
        <v>2337</v>
      </c>
      <c r="F730" s="113"/>
      <c r="G730" s="676" t="s">
        <v>2338</v>
      </c>
      <c r="H730" s="799">
        <v>45512</v>
      </c>
      <c r="I730" s="114"/>
      <c r="J730" s="114"/>
      <c r="K730" s="113" t="s">
        <v>2339</v>
      </c>
      <c r="L730" s="165"/>
      <c r="M730" s="113"/>
      <c r="N730" s="687" t="s">
        <v>2361</v>
      </c>
      <c r="O730" s="709" t="s">
        <v>2438</v>
      </c>
      <c r="P730" s="688">
        <v>5</v>
      </c>
      <c r="Q730" s="689" t="s">
        <v>2371</v>
      </c>
      <c r="R730" s="690">
        <v>4.2300000000000004</v>
      </c>
      <c r="S730" s="255">
        <f t="shared" si="125"/>
        <v>21.150000000000002</v>
      </c>
      <c r="T730" s="219"/>
      <c r="U730" s="260">
        <f t="shared" si="131"/>
        <v>1.1207562115053247</v>
      </c>
      <c r="V730" s="255">
        <f t="shared" si="132"/>
        <v>22.270756211505326</v>
      </c>
      <c r="W730" s="255">
        <f t="shared" si="133"/>
        <v>4.454151242301065</v>
      </c>
    </row>
    <row r="731" spans="1:23" ht="15" customHeight="1">
      <c r="A731" s="115" t="s">
        <v>2336</v>
      </c>
      <c r="B731" s="115" t="str">
        <f t="shared" si="128"/>
        <v>C79916</v>
      </c>
      <c r="C731" s="799" t="str">
        <f t="shared" si="129"/>
        <v>2024-08-09</v>
      </c>
      <c r="D731" s="793">
        <v>45513</v>
      </c>
      <c r="E731" s="113" t="s">
        <v>2337</v>
      </c>
      <c r="F731" s="113"/>
      <c r="G731" s="676" t="s">
        <v>2338</v>
      </c>
      <c r="H731" s="799">
        <v>45512</v>
      </c>
      <c r="I731" s="114"/>
      <c r="J731" s="114"/>
      <c r="K731" s="113" t="s">
        <v>2339</v>
      </c>
      <c r="L731" s="165"/>
      <c r="M731" s="113"/>
      <c r="N731" s="687" t="s">
        <v>2362</v>
      </c>
      <c r="O731" s="709" t="s">
        <v>2439</v>
      </c>
      <c r="P731" s="688">
        <v>5</v>
      </c>
      <c r="Q731" s="689" t="s">
        <v>2371</v>
      </c>
      <c r="R731" s="690">
        <v>18.59</v>
      </c>
      <c r="S731" s="255">
        <f t="shared" si="125"/>
        <v>92.95</v>
      </c>
      <c r="T731" s="219"/>
      <c r="U731" s="260">
        <f t="shared" si="131"/>
        <v>4.9254983385068511</v>
      </c>
      <c r="V731" s="255">
        <f t="shared" si="132"/>
        <v>97.875498338506858</v>
      </c>
      <c r="W731" s="255">
        <f t="shared" si="133"/>
        <v>19.575099667701373</v>
      </c>
    </row>
    <row r="732" spans="1:23" ht="15" customHeight="1">
      <c r="A732" s="115" t="s">
        <v>2336</v>
      </c>
      <c r="B732" s="115" t="str">
        <f t="shared" si="128"/>
        <v>C79916</v>
      </c>
      <c r="C732" s="799" t="str">
        <f t="shared" si="129"/>
        <v>2024-08-09</v>
      </c>
      <c r="D732" s="793">
        <v>45513</v>
      </c>
      <c r="E732" s="113" t="s">
        <v>2337</v>
      </c>
      <c r="F732" s="113"/>
      <c r="G732" s="676" t="s">
        <v>2338</v>
      </c>
      <c r="H732" s="799">
        <v>45512</v>
      </c>
      <c r="I732" s="114"/>
      <c r="J732" s="114"/>
      <c r="K732" s="113" t="s">
        <v>2339</v>
      </c>
      <c r="L732" s="165"/>
      <c r="M732" s="113"/>
      <c r="N732" s="687" t="s">
        <v>2363</v>
      </c>
      <c r="O732" s="709" t="s">
        <v>2440</v>
      </c>
      <c r="P732" s="688">
        <v>5</v>
      </c>
      <c r="Q732" s="689" t="s">
        <v>2371</v>
      </c>
      <c r="R732" s="690">
        <v>22.91</v>
      </c>
      <c r="S732" s="255">
        <f t="shared" si="125"/>
        <v>114.55</v>
      </c>
      <c r="T732" s="219"/>
      <c r="U732" s="260">
        <f t="shared" si="131"/>
        <v>6.070100426852715</v>
      </c>
      <c r="V732" s="255">
        <f t="shared" si="132"/>
        <v>120.62010042685272</v>
      </c>
      <c r="W732" s="255">
        <f t="shared" si="133"/>
        <v>24.124020085370542</v>
      </c>
    </row>
    <row r="733" spans="1:23" ht="15" customHeight="1">
      <c r="A733" s="115" t="s">
        <v>2336</v>
      </c>
      <c r="B733" s="115" t="str">
        <f t="shared" si="128"/>
        <v>C79916</v>
      </c>
      <c r="C733" s="799" t="str">
        <f t="shared" si="129"/>
        <v>2024-08-09</v>
      </c>
      <c r="D733" s="793">
        <v>45513</v>
      </c>
      <c r="E733" s="113" t="s">
        <v>2337</v>
      </c>
      <c r="F733" s="113"/>
      <c r="G733" s="676" t="s">
        <v>2338</v>
      </c>
      <c r="H733" s="799">
        <v>45512</v>
      </c>
      <c r="I733" s="114"/>
      <c r="J733" s="114"/>
      <c r="K733" s="113" t="s">
        <v>2339</v>
      </c>
      <c r="L733" s="165"/>
      <c r="M733" s="113"/>
      <c r="N733" s="687" t="s">
        <v>2364</v>
      </c>
      <c r="O733" s="709" t="s">
        <v>2441</v>
      </c>
      <c r="P733" s="688">
        <v>5</v>
      </c>
      <c r="Q733" s="689" t="s">
        <v>2371</v>
      </c>
      <c r="R733" s="690">
        <v>16.13</v>
      </c>
      <c r="S733" s="255">
        <f t="shared" si="125"/>
        <v>80.649999999999991</v>
      </c>
      <c r="T733" s="219"/>
      <c r="U733" s="260">
        <f t="shared" si="131"/>
        <v>4.2737110381987895</v>
      </c>
      <c r="V733" s="255">
        <f t="shared" si="132"/>
        <v>84.923711038198775</v>
      </c>
      <c r="W733" s="255">
        <f t="shared" si="133"/>
        <v>16.984742207639755</v>
      </c>
    </row>
    <row r="734" spans="1:23" ht="15" customHeight="1">
      <c r="A734" s="115" t="s">
        <v>2336</v>
      </c>
      <c r="B734" s="115" t="str">
        <f t="shared" si="128"/>
        <v>C79916</v>
      </c>
      <c r="C734" s="799" t="str">
        <f t="shared" si="129"/>
        <v>2024-08-09</v>
      </c>
      <c r="D734" s="793">
        <v>45513</v>
      </c>
      <c r="E734" s="113" t="s">
        <v>2337</v>
      </c>
      <c r="F734" s="113"/>
      <c r="G734" s="676" t="s">
        <v>2338</v>
      </c>
      <c r="H734" s="799">
        <v>45512</v>
      </c>
      <c r="I734" s="114"/>
      <c r="J734" s="114"/>
      <c r="K734" s="113" t="s">
        <v>2339</v>
      </c>
      <c r="L734" s="165"/>
      <c r="M734" s="113"/>
      <c r="N734" s="687" t="s">
        <v>2365</v>
      </c>
      <c r="O734" s="709" t="s">
        <v>2442</v>
      </c>
      <c r="P734" s="688">
        <v>5</v>
      </c>
      <c r="Q734" s="689" t="s">
        <v>2371</v>
      </c>
      <c r="R734" s="690">
        <v>52.12</v>
      </c>
      <c r="S734" s="255">
        <f t="shared" si="125"/>
        <v>260.59999999999997</v>
      </c>
      <c r="T734" s="219"/>
      <c r="U734" s="260">
        <f t="shared" si="131"/>
        <v>13.809412232543144</v>
      </c>
      <c r="V734" s="255">
        <f t="shared" si="132"/>
        <v>274.4094122325431</v>
      </c>
      <c r="W734" s="255">
        <f t="shared" si="133"/>
        <v>54.881882446508619</v>
      </c>
    </row>
    <row r="735" spans="1:23" ht="15" customHeight="1">
      <c r="A735" s="115" t="s">
        <v>2336</v>
      </c>
      <c r="B735" s="115" t="str">
        <f t="shared" si="128"/>
        <v>C79916</v>
      </c>
      <c r="C735" s="799" t="str">
        <f t="shared" si="129"/>
        <v>2024-08-09</v>
      </c>
      <c r="D735" s="793">
        <v>45513</v>
      </c>
      <c r="E735" s="113" t="s">
        <v>2337</v>
      </c>
      <c r="F735" s="113"/>
      <c r="G735" s="676" t="s">
        <v>2338</v>
      </c>
      <c r="H735" s="799">
        <v>45512</v>
      </c>
      <c r="I735" s="114"/>
      <c r="J735" s="114"/>
      <c r="K735" s="113" t="s">
        <v>2339</v>
      </c>
      <c r="L735" s="165"/>
      <c r="M735" s="113"/>
      <c r="N735" s="687" t="s">
        <v>2356</v>
      </c>
      <c r="O735" s="709" t="s">
        <v>2068</v>
      </c>
      <c r="P735" s="688">
        <v>20</v>
      </c>
      <c r="Q735" s="689" t="s">
        <v>2371</v>
      </c>
      <c r="R735" s="690">
        <v>8.8000000000000007</v>
      </c>
      <c r="S735" s="255">
        <f t="shared" si="125"/>
        <v>176</v>
      </c>
      <c r="T735" s="219"/>
      <c r="U735" s="260">
        <f t="shared" si="131"/>
        <v>9.3263873865218496</v>
      </c>
      <c r="V735" s="255">
        <f t="shared" si="132"/>
        <v>185.32638738652184</v>
      </c>
      <c r="W735" s="255">
        <f t="shared" si="133"/>
        <v>9.2663193693260926</v>
      </c>
    </row>
    <row r="736" spans="1:23" ht="15" customHeight="1">
      <c r="A736" s="115" t="s">
        <v>2336</v>
      </c>
      <c r="B736" s="115" t="str">
        <f t="shared" si="128"/>
        <v>C79916</v>
      </c>
      <c r="C736" s="799" t="str">
        <f t="shared" si="129"/>
        <v>2024-08-09</v>
      </c>
      <c r="D736" s="793">
        <v>45513</v>
      </c>
      <c r="E736" s="113" t="s">
        <v>2337</v>
      </c>
      <c r="F736" s="113"/>
      <c r="G736" s="676" t="s">
        <v>2338</v>
      </c>
      <c r="H736" s="799">
        <v>45512</v>
      </c>
      <c r="I736" s="114"/>
      <c r="J736" s="114"/>
      <c r="K736" s="113" t="s">
        <v>2339</v>
      </c>
      <c r="L736" s="165"/>
      <c r="M736" s="113"/>
      <c r="N736" s="687" t="s">
        <v>2366</v>
      </c>
      <c r="O736" s="709" t="s">
        <v>2443</v>
      </c>
      <c r="P736" s="688">
        <v>20</v>
      </c>
      <c r="Q736" s="689" t="s">
        <v>2371</v>
      </c>
      <c r="R736" s="690">
        <v>16.09</v>
      </c>
      <c r="S736" s="255">
        <f t="shared" si="125"/>
        <v>321.8</v>
      </c>
      <c r="T736" s="219"/>
      <c r="U736" s="260">
        <f t="shared" si="131"/>
        <v>17.052451482856426</v>
      </c>
      <c r="V736" s="255">
        <f t="shared" si="132"/>
        <v>338.85245148285645</v>
      </c>
      <c r="W736" s="255">
        <f t="shared" si="133"/>
        <v>16.942622574142824</v>
      </c>
    </row>
    <row r="737" spans="1:23" ht="15" customHeight="1">
      <c r="A737" s="115" t="s">
        <v>2336</v>
      </c>
      <c r="B737" s="115" t="str">
        <f t="shared" si="128"/>
        <v>C79916</v>
      </c>
      <c r="C737" s="799" t="str">
        <f t="shared" si="129"/>
        <v>2024-08-09</v>
      </c>
      <c r="D737" s="793">
        <v>45513</v>
      </c>
      <c r="E737" s="113" t="s">
        <v>2337</v>
      </c>
      <c r="F737" s="113"/>
      <c r="G737" s="676" t="s">
        <v>2338</v>
      </c>
      <c r="H737" s="799">
        <v>45512</v>
      </c>
      <c r="I737" s="114"/>
      <c r="J737" s="114"/>
      <c r="K737" s="113" t="s">
        <v>2339</v>
      </c>
      <c r="L737" s="165"/>
      <c r="M737" s="113"/>
      <c r="N737" s="687" t="s">
        <v>2367</v>
      </c>
      <c r="O737" s="709" t="s">
        <v>2444</v>
      </c>
      <c r="P737" s="688">
        <v>100</v>
      </c>
      <c r="Q737" s="689" t="s">
        <v>2371</v>
      </c>
      <c r="R737" s="690">
        <v>13.01</v>
      </c>
      <c r="S737" s="255">
        <f t="shared" si="125"/>
        <v>1301</v>
      </c>
      <c r="T737" s="219"/>
      <c r="U737" s="260">
        <f t="shared" si="131"/>
        <v>68.94107948786889</v>
      </c>
      <c r="V737" s="255">
        <f t="shared" si="132"/>
        <v>1369.9410794878688</v>
      </c>
      <c r="W737" s="255">
        <f t="shared" si="133"/>
        <v>13.699410794878688</v>
      </c>
    </row>
    <row r="738" spans="1:23" ht="15" customHeight="1">
      <c r="A738" s="115" t="s">
        <v>2336</v>
      </c>
      <c r="B738" s="115" t="str">
        <f t="shared" si="128"/>
        <v>C79916</v>
      </c>
      <c r="C738" s="799" t="str">
        <f t="shared" si="129"/>
        <v>2024-08-09</v>
      </c>
      <c r="D738" s="793">
        <v>45513</v>
      </c>
      <c r="E738" s="113" t="s">
        <v>2337</v>
      </c>
      <c r="F738" s="113"/>
      <c r="G738" s="676" t="s">
        <v>2338</v>
      </c>
      <c r="H738" s="799">
        <v>45512</v>
      </c>
      <c r="I738" s="114"/>
      <c r="J738" s="114"/>
      <c r="K738" s="113" t="s">
        <v>2339</v>
      </c>
      <c r="L738" s="165"/>
      <c r="M738" s="113"/>
      <c r="N738" s="687" t="s">
        <v>2368</v>
      </c>
      <c r="O738" s="709" t="s">
        <v>2445</v>
      </c>
      <c r="P738" s="688">
        <v>30</v>
      </c>
      <c r="Q738" s="689" t="s">
        <v>2371</v>
      </c>
      <c r="R738" s="690">
        <v>16.28</v>
      </c>
      <c r="S738" s="255">
        <f t="shared" si="125"/>
        <v>488.40000000000003</v>
      </c>
      <c r="T738" s="219"/>
      <c r="U738" s="260">
        <f t="shared" si="131"/>
        <v>25.880724997598129</v>
      </c>
      <c r="V738" s="255">
        <f t="shared" si="132"/>
        <v>514.28072499759821</v>
      </c>
      <c r="W738" s="255">
        <f t="shared" si="133"/>
        <v>17.142690833253273</v>
      </c>
    </row>
    <row r="739" spans="1:23" ht="15" customHeight="1">
      <c r="A739" s="115" t="s">
        <v>2336</v>
      </c>
      <c r="B739" s="115" t="str">
        <f t="shared" si="128"/>
        <v>C79916</v>
      </c>
      <c r="C739" s="799" t="str">
        <f t="shared" si="129"/>
        <v>2024-08-09</v>
      </c>
      <c r="D739" s="793">
        <v>45513</v>
      </c>
      <c r="E739" s="113" t="s">
        <v>2337</v>
      </c>
      <c r="F739" s="113"/>
      <c r="G739" s="676" t="s">
        <v>2338</v>
      </c>
      <c r="H739" s="799">
        <v>45512</v>
      </c>
      <c r="I739" s="114"/>
      <c r="J739" s="114"/>
      <c r="K739" s="113" t="s">
        <v>2339</v>
      </c>
      <c r="L739" s="165"/>
      <c r="M739" s="113"/>
      <c r="N739" s="687" t="s">
        <v>2369</v>
      </c>
      <c r="O739" s="709" t="s">
        <v>2446</v>
      </c>
      <c r="P739" s="688">
        <v>10</v>
      </c>
      <c r="Q739" s="689" t="s">
        <v>2371</v>
      </c>
      <c r="R739" s="690">
        <v>4.16</v>
      </c>
      <c r="S739" s="255">
        <f t="shared" si="125"/>
        <v>41.6</v>
      </c>
      <c r="T739" s="219"/>
      <c r="U739" s="260">
        <f t="shared" si="131"/>
        <v>2.2044188368142552</v>
      </c>
      <c r="V739" s="255">
        <f t="shared" si="132"/>
        <v>43.804418836814257</v>
      </c>
      <c r="W739" s="255">
        <f t="shared" si="133"/>
        <v>4.3804418836814261</v>
      </c>
    </row>
    <row r="740" spans="1:23" ht="15" customHeight="1">
      <c r="A740" s="115" t="s">
        <v>2336</v>
      </c>
      <c r="B740" s="115" t="str">
        <f t="shared" si="128"/>
        <v>C79916</v>
      </c>
      <c r="C740" s="799" t="str">
        <f t="shared" si="129"/>
        <v>2024-08-09</v>
      </c>
      <c r="D740" s="793">
        <v>45513</v>
      </c>
      <c r="E740" s="113" t="s">
        <v>2337</v>
      </c>
      <c r="F740" s="113"/>
      <c r="G740" s="676" t="s">
        <v>2338</v>
      </c>
      <c r="H740" s="799">
        <v>45512</v>
      </c>
      <c r="I740" s="114"/>
      <c r="J740" s="114"/>
      <c r="K740" s="113" t="s">
        <v>2339</v>
      </c>
      <c r="L740" s="165"/>
      <c r="M740" s="113"/>
      <c r="N740" s="687" t="s">
        <v>2370</v>
      </c>
      <c r="O740" s="709" t="s">
        <v>2447</v>
      </c>
      <c r="P740" s="688">
        <v>120</v>
      </c>
      <c r="Q740" s="689" t="s">
        <v>2371</v>
      </c>
      <c r="R740" s="690">
        <v>4.24</v>
      </c>
      <c r="S740" s="255">
        <f t="shared" si="125"/>
        <v>508.8</v>
      </c>
      <c r="T740" s="219"/>
      <c r="U740" s="260">
        <f t="shared" si="131"/>
        <v>26.96173808103589</v>
      </c>
      <c r="V740" s="255">
        <f t="shared" si="132"/>
        <v>535.7617380810359</v>
      </c>
      <c r="W740" s="255">
        <f t="shared" si="133"/>
        <v>4.4646811506752995</v>
      </c>
    </row>
    <row r="741" spans="1:23" ht="15" customHeight="1">
      <c r="A741" s="115" t="s">
        <v>2336</v>
      </c>
      <c r="B741" s="115" t="str">
        <f t="shared" si="128"/>
        <v>C79916</v>
      </c>
      <c r="C741" s="799" t="str">
        <f t="shared" si="129"/>
        <v>2024-08-09</v>
      </c>
      <c r="D741" s="793">
        <v>45513</v>
      </c>
      <c r="E741" s="113" t="s">
        <v>2337</v>
      </c>
      <c r="F741" s="113"/>
      <c r="G741" s="676" t="s">
        <v>2338</v>
      </c>
      <c r="H741" s="799">
        <v>45512</v>
      </c>
      <c r="I741" s="114"/>
      <c r="J741" s="114"/>
      <c r="K741" s="113" t="s">
        <v>2339</v>
      </c>
      <c r="L741" s="165"/>
      <c r="M741" s="113"/>
      <c r="N741" s="687" t="s">
        <v>2372</v>
      </c>
      <c r="O741" s="709" t="s">
        <v>2448</v>
      </c>
      <c r="P741" s="688">
        <v>10</v>
      </c>
      <c r="Q741" s="689" t="s">
        <v>2371</v>
      </c>
      <c r="R741" s="690">
        <v>5.1100000000000003</v>
      </c>
      <c r="S741" s="255">
        <f t="shared" si="125"/>
        <v>51.1</v>
      </c>
      <c r="T741" s="219"/>
      <c r="U741" s="260">
        <f t="shared" si="131"/>
        <v>2.7078317923367412</v>
      </c>
      <c r="V741" s="255">
        <f t="shared" si="132"/>
        <v>53.807831792336742</v>
      </c>
      <c r="W741" s="255">
        <f t="shared" si="133"/>
        <v>5.3807831792336742</v>
      </c>
    </row>
    <row r="742" spans="1:23" ht="15" customHeight="1">
      <c r="A742" s="115" t="s">
        <v>2336</v>
      </c>
      <c r="B742" s="115" t="str">
        <f t="shared" si="128"/>
        <v>C79916</v>
      </c>
      <c r="C742" s="799" t="str">
        <f t="shared" si="129"/>
        <v>2024-08-09</v>
      </c>
      <c r="D742" s="793">
        <v>45513</v>
      </c>
      <c r="E742" s="113" t="s">
        <v>2337</v>
      </c>
      <c r="F742" s="113"/>
      <c r="G742" s="676" t="s">
        <v>2338</v>
      </c>
      <c r="H742" s="799">
        <v>45512</v>
      </c>
      <c r="I742" s="114"/>
      <c r="J742" s="114"/>
      <c r="K742" s="113" t="s">
        <v>2339</v>
      </c>
      <c r="L742" s="165"/>
      <c r="M742" s="113"/>
      <c r="N742" s="687" t="s">
        <v>2373</v>
      </c>
      <c r="O742" s="709" t="s">
        <v>2449</v>
      </c>
      <c r="P742" s="688">
        <v>15</v>
      </c>
      <c r="Q742" s="689" t="s">
        <v>2371</v>
      </c>
      <c r="R742" s="690">
        <v>4.9000000000000004</v>
      </c>
      <c r="S742" s="255">
        <f t="shared" si="125"/>
        <v>73.5</v>
      </c>
      <c r="T742" s="219"/>
      <c r="U742" s="260">
        <f t="shared" si="131"/>
        <v>3.8948265506213402</v>
      </c>
      <c r="V742" s="255">
        <f t="shared" si="132"/>
        <v>77.394826550621346</v>
      </c>
      <c r="W742" s="255">
        <f t="shared" si="133"/>
        <v>5.1596551033747566</v>
      </c>
    </row>
    <row r="743" spans="1:23" ht="15" customHeight="1">
      <c r="A743" s="115" t="s">
        <v>2336</v>
      </c>
      <c r="B743" s="115" t="str">
        <f t="shared" si="128"/>
        <v>C79916</v>
      </c>
      <c r="C743" s="799" t="str">
        <f t="shared" si="129"/>
        <v>2024-08-09</v>
      </c>
      <c r="D743" s="793">
        <v>45513</v>
      </c>
      <c r="E743" s="113" t="s">
        <v>2337</v>
      </c>
      <c r="F743" s="113"/>
      <c r="G743" s="676" t="s">
        <v>2338</v>
      </c>
      <c r="H743" s="799">
        <v>45512</v>
      </c>
      <c r="I743" s="114"/>
      <c r="J743" s="114"/>
      <c r="K743" s="113" t="s">
        <v>2339</v>
      </c>
      <c r="L743" s="165"/>
      <c r="M743" s="113"/>
      <c r="N743" s="687" t="s">
        <v>2374</v>
      </c>
      <c r="O743" s="709" t="s">
        <v>2450</v>
      </c>
      <c r="P743" s="688">
        <v>500</v>
      </c>
      <c r="Q743" s="689" t="s">
        <v>2371</v>
      </c>
      <c r="R743" s="690">
        <v>6.65</v>
      </c>
      <c r="S743" s="255">
        <f t="shared" si="125"/>
        <v>3325</v>
      </c>
      <c r="T743" s="219"/>
      <c r="U743" s="260">
        <f t="shared" si="131"/>
        <v>176.19453443287017</v>
      </c>
      <c r="V743" s="255">
        <f t="shared" si="132"/>
        <v>3501.1945344328701</v>
      </c>
      <c r="W743" s="255">
        <f t="shared" si="133"/>
        <v>7.0023890688657406</v>
      </c>
    </row>
    <row r="744" spans="1:23" ht="15" customHeight="1">
      <c r="A744" s="115" t="s">
        <v>2336</v>
      </c>
      <c r="B744" s="115" t="str">
        <f t="shared" si="128"/>
        <v>C79916</v>
      </c>
      <c r="C744" s="799" t="str">
        <f t="shared" si="129"/>
        <v>2024-08-09</v>
      </c>
      <c r="D744" s="793">
        <v>45513</v>
      </c>
      <c r="E744" s="113" t="s">
        <v>2337</v>
      </c>
      <c r="F744" s="113"/>
      <c r="G744" s="676" t="s">
        <v>2338</v>
      </c>
      <c r="H744" s="799">
        <v>45512</v>
      </c>
      <c r="I744" s="114"/>
      <c r="J744" s="114"/>
      <c r="K744" s="113" t="s">
        <v>2339</v>
      </c>
      <c r="L744" s="165"/>
      <c r="M744" s="113"/>
      <c r="N744" s="687" t="s">
        <v>2375</v>
      </c>
      <c r="O744" s="709" t="s">
        <v>2451</v>
      </c>
      <c r="P744" s="688">
        <v>5</v>
      </c>
      <c r="Q744" s="689" t="s">
        <v>2371</v>
      </c>
      <c r="R744" s="690">
        <v>6.17</v>
      </c>
      <c r="S744" s="255">
        <f t="shared" si="125"/>
        <v>30.85</v>
      </c>
      <c r="T744" s="219"/>
      <c r="U744" s="260">
        <f t="shared" si="131"/>
        <v>1.6347673345124945</v>
      </c>
      <c r="V744" s="255">
        <f t="shared" si="132"/>
        <v>32.484767334512497</v>
      </c>
      <c r="W744" s="255">
        <f t="shared" si="133"/>
        <v>6.4969534669024993</v>
      </c>
    </row>
    <row r="745" spans="1:23" ht="15" customHeight="1">
      <c r="A745" s="115" t="s">
        <v>2336</v>
      </c>
      <c r="B745" s="115" t="str">
        <f t="shared" si="128"/>
        <v>C79916</v>
      </c>
      <c r="C745" s="799" t="str">
        <f t="shared" si="129"/>
        <v>2024-08-09</v>
      </c>
      <c r="D745" s="793">
        <v>45513</v>
      </c>
      <c r="E745" s="113" t="s">
        <v>2337</v>
      </c>
      <c r="F745" s="113"/>
      <c r="G745" s="676" t="s">
        <v>2338</v>
      </c>
      <c r="H745" s="799">
        <v>45512</v>
      </c>
      <c r="I745" s="114"/>
      <c r="J745" s="114"/>
      <c r="K745" s="113" t="s">
        <v>2339</v>
      </c>
      <c r="L745" s="165"/>
      <c r="M745" s="113"/>
      <c r="N745" s="687" t="s">
        <v>2376</v>
      </c>
      <c r="O745" s="709" t="s">
        <v>2452</v>
      </c>
      <c r="P745" s="688">
        <v>150</v>
      </c>
      <c r="Q745" s="689" t="s">
        <v>2371</v>
      </c>
      <c r="R745" s="690">
        <v>6.17</v>
      </c>
      <c r="S745" s="255">
        <f t="shared" si="125"/>
        <v>925.5</v>
      </c>
      <c r="T745" s="219"/>
      <c r="U745" s="260">
        <f t="shared" si="131"/>
        <v>49.043020035374838</v>
      </c>
      <c r="V745" s="255">
        <f t="shared" si="132"/>
        <v>974.54302003537487</v>
      </c>
      <c r="W745" s="255">
        <f t="shared" si="133"/>
        <v>6.4969534669024993</v>
      </c>
    </row>
    <row r="746" spans="1:23" ht="15" customHeight="1">
      <c r="A746" s="115" t="s">
        <v>2336</v>
      </c>
      <c r="B746" s="115" t="str">
        <f t="shared" si="128"/>
        <v>C79916</v>
      </c>
      <c r="C746" s="799" t="str">
        <f t="shared" si="129"/>
        <v>2024-08-09</v>
      </c>
      <c r="D746" s="793">
        <v>45513</v>
      </c>
      <c r="E746" s="113" t="s">
        <v>2337</v>
      </c>
      <c r="F746" s="113"/>
      <c r="G746" s="676" t="s">
        <v>2338</v>
      </c>
      <c r="H746" s="799">
        <v>45512</v>
      </c>
      <c r="I746" s="114"/>
      <c r="J746" s="114"/>
      <c r="K746" s="113" t="s">
        <v>2339</v>
      </c>
      <c r="L746" s="165"/>
      <c r="M746" s="113"/>
      <c r="N746" s="687" t="s">
        <v>2377</v>
      </c>
      <c r="O746" s="709" t="s">
        <v>2084</v>
      </c>
      <c r="P746" s="688">
        <v>20</v>
      </c>
      <c r="Q746" s="689" t="s">
        <v>2371</v>
      </c>
      <c r="R746" s="690">
        <v>5.67</v>
      </c>
      <c r="S746" s="255">
        <f t="shared" si="125"/>
        <v>113.4</v>
      </c>
      <c r="T746" s="219"/>
      <c r="U746" s="260">
        <f t="shared" si="131"/>
        <v>6.0091609638157824</v>
      </c>
      <c r="V746" s="255">
        <f t="shared" si="132"/>
        <v>119.40916096381579</v>
      </c>
      <c r="W746" s="255">
        <f t="shared" si="133"/>
        <v>5.9704580481907898</v>
      </c>
    </row>
    <row r="747" spans="1:23" ht="15" customHeight="1">
      <c r="A747" s="115" t="s">
        <v>2336</v>
      </c>
      <c r="B747" s="115" t="str">
        <f t="shared" si="128"/>
        <v>C79916</v>
      </c>
      <c r="C747" s="799" t="str">
        <f t="shared" si="129"/>
        <v>2024-08-09</v>
      </c>
      <c r="D747" s="793">
        <v>45513</v>
      </c>
      <c r="E747" s="113" t="s">
        <v>2337</v>
      </c>
      <c r="F747" s="113"/>
      <c r="G747" s="676" t="s">
        <v>2338</v>
      </c>
      <c r="H747" s="799">
        <v>45512</v>
      </c>
      <c r="I747" s="114"/>
      <c r="J747" s="114"/>
      <c r="K747" s="113" t="s">
        <v>2339</v>
      </c>
      <c r="L747" s="165"/>
      <c r="M747" s="113"/>
      <c r="N747" s="687" t="s">
        <v>2378</v>
      </c>
      <c r="O747" s="709" t="s">
        <v>2453</v>
      </c>
      <c r="P747" s="688">
        <v>20</v>
      </c>
      <c r="Q747" s="689" t="s">
        <v>2371</v>
      </c>
      <c r="R747" s="690">
        <v>6.92</v>
      </c>
      <c r="S747" s="255">
        <f t="shared" si="125"/>
        <v>138.4</v>
      </c>
      <c r="T747" s="219"/>
      <c r="U747" s="260">
        <f t="shared" si="131"/>
        <v>7.3339318994012723</v>
      </c>
      <c r="V747" s="255">
        <f t="shared" si="132"/>
        <v>145.73393189940128</v>
      </c>
      <c r="W747" s="255">
        <f t="shared" si="133"/>
        <v>7.2866965949700644</v>
      </c>
    </row>
    <row r="748" spans="1:23" ht="15" customHeight="1">
      <c r="A748" s="115" t="s">
        <v>2336</v>
      </c>
      <c r="B748" s="115" t="str">
        <f t="shared" si="128"/>
        <v>C79916</v>
      </c>
      <c r="C748" s="799" t="str">
        <f t="shared" si="129"/>
        <v>2024-08-09</v>
      </c>
      <c r="D748" s="793">
        <v>45513</v>
      </c>
      <c r="E748" s="113" t="s">
        <v>2337</v>
      </c>
      <c r="F748" s="113"/>
      <c r="G748" s="676" t="s">
        <v>2338</v>
      </c>
      <c r="H748" s="799">
        <v>45512</v>
      </c>
      <c r="I748" s="114"/>
      <c r="J748" s="114"/>
      <c r="K748" s="113" t="s">
        <v>2339</v>
      </c>
      <c r="L748" s="165"/>
      <c r="M748" s="113"/>
      <c r="N748" s="687" t="s">
        <v>2379</v>
      </c>
      <c r="O748" s="709" t="s">
        <v>2454</v>
      </c>
      <c r="P748" s="688">
        <v>150</v>
      </c>
      <c r="Q748" s="689" t="s">
        <v>2371</v>
      </c>
      <c r="R748" s="690">
        <v>6.92</v>
      </c>
      <c r="S748" s="255">
        <f t="shared" si="125"/>
        <v>1038</v>
      </c>
      <c r="T748" s="219"/>
      <c r="U748" s="260">
        <f t="shared" si="131"/>
        <v>55.004489245509539</v>
      </c>
      <c r="V748" s="255">
        <f t="shared" si="132"/>
        <v>1093.0044892455096</v>
      </c>
      <c r="W748" s="255">
        <f t="shared" si="133"/>
        <v>7.2866965949700644</v>
      </c>
    </row>
    <row r="749" spans="1:23" ht="15" customHeight="1">
      <c r="A749" s="115" t="s">
        <v>2336</v>
      </c>
      <c r="B749" s="115" t="str">
        <f t="shared" si="128"/>
        <v>C79916</v>
      </c>
      <c r="C749" s="799" t="str">
        <f t="shared" si="129"/>
        <v>2024-08-09</v>
      </c>
      <c r="D749" s="793">
        <v>45513</v>
      </c>
      <c r="E749" s="113" t="s">
        <v>2337</v>
      </c>
      <c r="F749" s="113"/>
      <c r="G749" s="676" t="s">
        <v>2338</v>
      </c>
      <c r="H749" s="799">
        <v>45512</v>
      </c>
      <c r="I749" s="114"/>
      <c r="J749" s="114"/>
      <c r="K749" s="113" t="s">
        <v>2339</v>
      </c>
      <c r="L749" s="165"/>
      <c r="M749" s="113"/>
      <c r="N749" s="687" t="s">
        <v>2380</v>
      </c>
      <c r="O749" s="709" t="s">
        <v>2080</v>
      </c>
      <c r="P749" s="688">
        <v>100</v>
      </c>
      <c r="Q749" s="689" t="s">
        <v>2371</v>
      </c>
      <c r="R749" s="690">
        <v>9.74</v>
      </c>
      <c r="S749" s="255">
        <f t="shared" si="125"/>
        <v>974</v>
      </c>
      <c r="T749" s="219"/>
      <c r="U749" s="260">
        <f t="shared" si="131"/>
        <v>51.613075650410686</v>
      </c>
      <c r="V749" s="255">
        <f t="shared" si="132"/>
        <v>1025.6130756504108</v>
      </c>
      <c r="W749" s="255">
        <f t="shared" si="133"/>
        <v>10.256130756504108</v>
      </c>
    </row>
    <row r="750" spans="1:23" ht="15" customHeight="1">
      <c r="A750" s="115" t="s">
        <v>2336</v>
      </c>
      <c r="B750" s="115" t="str">
        <f t="shared" si="128"/>
        <v>C79916</v>
      </c>
      <c r="C750" s="799" t="str">
        <f t="shared" si="129"/>
        <v>2024-08-09</v>
      </c>
      <c r="D750" s="793">
        <v>45513</v>
      </c>
      <c r="E750" s="113" t="s">
        <v>2337</v>
      </c>
      <c r="F750" s="113"/>
      <c r="G750" s="676" t="s">
        <v>2338</v>
      </c>
      <c r="H750" s="799">
        <v>45512</v>
      </c>
      <c r="I750" s="114"/>
      <c r="J750" s="114"/>
      <c r="K750" s="113" t="s">
        <v>2339</v>
      </c>
      <c r="L750" s="165"/>
      <c r="M750" s="113"/>
      <c r="N750" s="687" t="s">
        <v>2375</v>
      </c>
      <c r="O750" s="709" t="s">
        <v>2455</v>
      </c>
      <c r="P750" s="688">
        <v>100</v>
      </c>
      <c r="Q750" s="689" t="s">
        <v>2371</v>
      </c>
      <c r="R750" s="690">
        <v>4.55</v>
      </c>
      <c r="S750" s="255">
        <f t="shared" si="125"/>
        <v>455</v>
      </c>
      <c r="T750" s="219"/>
      <c r="U750" s="260">
        <f t="shared" si="131"/>
        <v>24.110831027655916</v>
      </c>
      <c r="V750" s="255">
        <f t="shared" si="132"/>
        <v>479.11083102765593</v>
      </c>
      <c r="W750" s="255">
        <f t="shared" si="133"/>
        <v>4.7911083102765595</v>
      </c>
    </row>
    <row r="751" spans="1:23" ht="15" customHeight="1">
      <c r="A751" s="115" t="s">
        <v>2336</v>
      </c>
      <c r="B751" s="115" t="str">
        <f t="shared" si="128"/>
        <v>C79916</v>
      </c>
      <c r="C751" s="799" t="str">
        <f t="shared" si="129"/>
        <v>2024-08-09</v>
      </c>
      <c r="D751" s="793">
        <v>45513</v>
      </c>
      <c r="E751" s="113" t="s">
        <v>2337</v>
      </c>
      <c r="F751" s="113"/>
      <c r="G751" s="676" t="s">
        <v>2338</v>
      </c>
      <c r="H751" s="799">
        <v>45512</v>
      </c>
      <c r="I751" s="114"/>
      <c r="J751" s="114"/>
      <c r="K751" s="113" t="s">
        <v>2339</v>
      </c>
      <c r="L751" s="165"/>
      <c r="M751" s="113"/>
      <c r="N751" s="687" t="s">
        <v>2380</v>
      </c>
      <c r="O751" s="709" t="s">
        <v>2080</v>
      </c>
      <c r="P751" s="688">
        <v>20</v>
      </c>
      <c r="Q751" s="689" t="s">
        <v>2371</v>
      </c>
      <c r="R751" s="690">
        <v>9.74</v>
      </c>
      <c r="S751" s="255">
        <f t="shared" si="125"/>
        <v>194.8</v>
      </c>
      <c r="T751" s="219"/>
      <c r="U751" s="260">
        <f t="shared" si="131"/>
        <v>10.322615130082138</v>
      </c>
      <c r="V751" s="255">
        <f t="shared" si="132"/>
        <v>205.12261513008215</v>
      </c>
      <c r="W751" s="255">
        <f t="shared" si="133"/>
        <v>10.256130756504108</v>
      </c>
    </row>
    <row r="752" spans="1:23" ht="15" customHeight="1">
      <c r="A752" s="115" t="s">
        <v>2336</v>
      </c>
      <c r="B752" s="115" t="str">
        <f t="shared" si="128"/>
        <v>C79916</v>
      </c>
      <c r="C752" s="799" t="str">
        <f t="shared" si="129"/>
        <v>2024-08-09</v>
      </c>
      <c r="D752" s="793">
        <v>45513</v>
      </c>
      <c r="E752" s="113" t="s">
        <v>2337</v>
      </c>
      <c r="F752" s="113"/>
      <c r="G752" s="676" t="s">
        <v>2338</v>
      </c>
      <c r="H752" s="799">
        <v>45512</v>
      </c>
      <c r="I752" s="114"/>
      <c r="J752" s="114"/>
      <c r="K752" s="113" t="s">
        <v>2339</v>
      </c>
      <c r="L752" s="165"/>
      <c r="M752" s="113"/>
      <c r="N752" s="687" t="s">
        <v>2376</v>
      </c>
      <c r="O752" s="709" t="s">
        <v>2456</v>
      </c>
      <c r="P752" s="688">
        <v>20</v>
      </c>
      <c r="Q752" s="689" t="s">
        <v>2371</v>
      </c>
      <c r="R752" s="690">
        <v>4.55</v>
      </c>
      <c r="S752" s="255">
        <f t="shared" si="125"/>
        <v>91</v>
      </c>
      <c r="T752" s="219"/>
      <c r="U752" s="260">
        <f t="shared" si="131"/>
        <v>4.8221662055311834</v>
      </c>
      <c r="V752" s="255">
        <f t="shared" si="132"/>
        <v>95.82216620553119</v>
      </c>
      <c r="W752" s="255">
        <f t="shared" si="133"/>
        <v>4.7911083102765595</v>
      </c>
    </row>
    <row r="753" spans="1:23" ht="15" customHeight="1">
      <c r="A753" s="115" t="s">
        <v>2336</v>
      </c>
      <c r="B753" s="115" t="str">
        <f t="shared" si="128"/>
        <v>C79916</v>
      </c>
      <c r="C753" s="799" t="str">
        <f t="shared" si="129"/>
        <v>2024-08-09</v>
      </c>
      <c r="D753" s="793">
        <v>45513</v>
      </c>
      <c r="E753" s="113" t="s">
        <v>2337</v>
      </c>
      <c r="F753" s="113"/>
      <c r="G753" s="676" t="s">
        <v>2338</v>
      </c>
      <c r="H753" s="799">
        <v>45512</v>
      </c>
      <c r="I753" s="114"/>
      <c r="J753" s="114"/>
      <c r="K753" s="113" t="s">
        <v>2339</v>
      </c>
      <c r="L753" s="165"/>
      <c r="M753" s="113"/>
      <c r="N753" s="687" t="s">
        <v>2380</v>
      </c>
      <c r="O753" s="709" t="s">
        <v>2080</v>
      </c>
      <c r="P753" s="688">
        <v>50</v>
      </c>
      <c r="Q753" s="689" t="s">
        <v>2371</v>
      </c>
      <c r="R753" s="690">
        <v>9.74</v>
      </c>
      <c r="S753" s="255">
        <f t="shared" si="125"/>
        <v>487</v>
      </c>
      <c r="T753" s="219"/>
      <c r="U753" s="260">
        <f t="shared" si="131"/>
        <v>25.806537825205343</v>
      </c>
      <c r="V753" s="255">
        <f t="shared" si="132"/>
        <v>512.8065378252054</v>
      </c>
      <c r="W753" s="255">
        <f t="shared" si="133"/>
        <v>10.256130756504108</v>
      </c>
    </row>
    <row r="754" spans="1:23" ht="15" customHeight="1">
      <c r="A754" s="115" t="s">
        <v>2336</v>
      </c>
      <c r="B754" s="115" t="str">
        <f t="shared" si="128"/>
        <v>C79916</v>
      </c>
      <c r="C754" s="799" t="str">
        <f t="shared" si="129"/>
        <v>2024-08-09</v>
      </c>
      <c r="D754" s="793">
        <v>45513</v>
      </c>
      <c r="E754" s="113" t="s">
        <v>2337</v>
      </c>
      <c r="F754" s="113"/>
      <c r="G754" s="676" t="s">
        <v>2338</v>
      </c>
      <c r="H754" s="799">
        <v>45512</v>
      </c>
      <c r="I754" s="114"/>
      <c r="J754" s="114"/>
      <c r="K754" s="113" t="s">
        <v>2339</v>
      </c>
      <c r="L754" s="165"/>
      <c r="M754" s="113"/>
      <c r="N754" s="687" t="s">
        <v>2381</v>
      </c>
      <c r="O754" s="709" t="s">
        <v>2457</v>
      </c>
      <c r="P754" s="688">
        <v>10</v>
      </c>
      <c r="Q754" s="689" t="s">
        <v>2371</v>
      </c>
      <c r="R754" s="690">
        <v>9.74</v>
      </c>
      <c r="S754" s="255">
        <f t="shared" si="125"/>
        <v>97.4</v>
      </c>
      <c r="T754" s="219"/>
      <c r="U754" s="260">
        <f t="shared" si="131"/>
        <v>5.1613075650410689</v>
      </c>
      <c r="V754" s="255">
        <f t="shared" si="132"/>
        <v>102.56130756504108</v>
      </c>
      <c r="W754" s="255">
        <f t="shared" si="133"/>
        <v>10.256130756504108</v>
      </c>
    </row>
    <row r="755" spans="1:23" ht="15" customHeight="1">
      <c r="A755" s="115" t="s">
        <v>2336</v>
      </c>
      <c r="B755" s="115" t="str">
        <f t="shared" si="128"/>
        <v>C79916</v>
      </c>
      <c r="C755" s="799" t="str">
        <f t="shared" si="129"/>
        <v>2024-08-09</v>
      </c>
      <c r="D755" s="793">
        <v>45513</v>
      </c>
      <c r="E755" s="113" t="s">
        <v>2337</v>
      </c>
      <c r="F755" s="113"/>
      <c r="G755" s="676" t="s">
        <v>2338</v>
      </c>
      <c r="H755" s="799">
        <v>45512</v>
      </c>
      <c r="I755" s="114"/>
      <c r="J755" s="114"/>
      <c r="K755" s="113" t="s">
        <v>2339</v>
      </c>
      <c r="L755" s="165"/>
      <c r="M755" s="113"/>
      <c r="N755" s="687" t="s">
        <v>2382</v>
      </c>
      <c r="O755" s="709" t="s">
        <v>2458</v>
      </c>
      <c r="P755" s="688">
        <v>20</v>
      </c>
      <c r="Q755" s="689" t="s">
        <v>2371</v>
      </c>
      <c r="R755" s="690">
        <v>11.31</v>
      </c>
      <c r="S755" s="255">
        <f t="shared" si="125"/>
        <v>226.20000000000002</v>
      </c>
      <c r="T755" s="219"/>
      <c r="U755" s="260">
        <f t="shared" si="131"/>
        <v>11.986527425177513</v>
      </c>
      <c r="V755" s="255">
        <f t="shared" si="132"/>
        <v>238.18652742517753</v>
      </c>
      <c r="W755" s="255">
        <f t="shared" si="133"/>
        <v>11.909326371258876</v>
      </c>
    </row>
    <row r="756" spans="1:23" ht="15" customHeight="1">
      <c r="A756" s="115" t="s">
        <v>2336</v>
      </c>
      <c r="B756" s="115" t="str">
        <f t="shared" si="128"/>
        <v>C79916</v>
      </c>
      <c r="C756" s="799" t="str">
        <f t="shared" si="129"/>
        <v>2024-08-09</v>
      </c>
      <c r="D756" s="793">
        <v>45513</v>
      </c>
      <c r="E756" s="113" t="s">
        <v>2337</v>
      </c>
      <c r="F756" s="113"/>
      <c r="G756" s="676" t="s">
        <v>2338</v>
      </c>
      <c r="H756" s="799">
        <v>45512</v>
      </c>
      <c r="I756" s="114"/>
      <c r="J756" s="114"/>
      <c r="K756" s="113" t="s">
        <v>2339</v>
      </c>
      <c r="L756" s="165"/>
      <c r="M756" s="113"/>
      <c r="N756" s="687" t="s">
        <v>2368</v>
      </c>
      <c r="O756" s="709" t="s">
        <v>2445</v>
      </c>
      <c r="P756" s="688">
        <v>20</v>
      </c>
      <c r="Q756" s="689" t="s">
        <v>2371</v>
      </c>
      <c r="R756" s="690">
        <v>16.28</v>
      </c>
      <c r="S756" s="255">
        <f t="shared" si="125"/>
        <v>325.60000000000002</v>
      </c>
      <c r="T756" s="219"/>
      <c r="U756" s="260">
        <f t="shared" si="131"/>
        <v>17.253816665065422</v>
      </c>
      <c r="V756" s="255">
        <f t="shared" si="132"/>
        <v>342.85381666506544</v>
      </c>
      <c r="W756" s="255">
        <f t="shared" si="133"/>
        <v>17.142690833253273</v>
      </c>
    </row>
    <row r="757" spans="1:23" ht="15" customHeight="1">
      <c r="A757" s="115" t="s">
        <v>2336</v>
      </c>
      <c r="B757" s="115" t="str">
        <f t="shared" si="128"/>
        <v>C79916</v>
      </c>
      <c r="C757" s="799" t="str">
        <f t="shared" si="129"/>
        <v>2024-08-09</v>
      </c>
      <c r="D757" s="793">
        <v>45513</v>
      </c>
      <c r="E757" s="113" t="s">
        <v>2337</v>
      </c>
      <c r="F757" s="113"/>
      <c r="G757" s="676" t="s">
        <v>2338</v>
      </c>
      <c r="H757" s="799">
        <v>45512</v>
      </c>
      <c r="I757" s="114"/>
      <c r="J757" s="114"/>
      <c r="K757" s="113" t="s">
        <v>2339</v>
      </c>
      <c r="L757" s="165"/>
      <c r="M757" s="113"/>
      <c r="N757" s="687" t="s">
        <v>2383</v>
      </c>
      <c r="O757" s="709" t="s">
        <v>2459</v>
      </c>
      <c r="P757" s="688">
        <v>15</v>
      </c>
      <c r="Q757" s="689" t="s">
        <v>2371</v>
      </c>
      <c r="R757" s="690">
        <v>13.57</v>
      </c>
      <c r="S757" s="255">
        <f t="shared" si="125"/>
        <v>203.55</v>
      </c>
      <c r="T757" s="219"/>
      <c r="U757" s="260">
        <f t="shared" si="131"/>
        <v>10.78628495753706</v>
      </c>
      <c r="V757" s="255">
        <f t="shared" si="132"/>
        <v>214.33628495753706</v>
      </c>
      <c r="W757" s="255">
        <f t="shared" si="133"/>
        <v>14.289085663835804</v>
      </c>
    </row>
    <row r="758" spans="1:23" ht="15" customHeight="1">
      <c r="A758" s="115" t="s">
        <v>2336</v>
      </c>
      <c r="B758" s="115" t="str">
        <f t="shared" si="128"/>
        <v>C79916</v>
      </c>
      <c r="C758" s="799" t="str">
        <f t="shared" si="129"/>
        <v>2024-08-09</v>
      </c>
      <c r="D758" s="793">
        <v>45513</v>
      </c>
      <c r="E758" s="113" t="s">
        <v>2337</v>
      </c>
      <c r="F758" s="113"/>
      <c r="G758" s="676" t="s">
        <v>2338</v>
      </c>
      <c r="H758" s="799">
        <v>45512</v>
      </c>
      <c r="I758" s="114"/>
      <c r="J758" s="114"/>
      <c r="K758" s="113" t="s">
        <v>2339</v>
      </c>
      <c r="L758" s="165"/>
      <c r="M758" s="113"/>
      <c r="N758" s="687" t="s">
        <v>2384</v>
      </c>
      <c r="O758" s="709" t="s">
        <v>2460</v>
      </c>
      <c r="P758" s="688">
        <v>60</v>
      </c>
      <c r="Q758" s="689" t="s">
        <v>2371</v>
      </c>
      <c r="R758" s="690">
        <v>12.32</v>
      </c>
      <c r="S758" s="255">
        <f t="shared" si="125"/>
        <v>739.2</v>
      </c>
      <c r="T758" s="219"/>
      <c r="U758" s="260">
        <f t="shared" si="131"/>
        <v>39.170827023391766</v>
      </c>
      <c r="V758" s="255">
        <f t="shared" si="132"/>
        <v>778.37082702339183</v>
      </c>
      <c r="W758" s="255">
        <f t="shared" si="133"/>
        <v>12.97284711705653</v>
      </c>
    </row>
    <row r="759" spans="1:23" ht="15" customHeight="1">
      <c r="A759" s="115" t="s">
        <v>2336</v>
      </c>
      <c r="B759" s="115" t="str">
        <f t="shared" si="128"/>
        <v>C79916</v>
      </c>
      <c r="C759" s="799" t="str">
        <f t="shared" si="129"/>
        <v>2024-08-09</v>
      </c>
      <c r="D759" s="793">
        <v>45513</v>
      </c>
      <c r="E759" s="113" t="s">
        <v>2337</v>
      </c>
      <c r="F759" s="113"/>
      <c r="G759" s="676" t="s">
        <v>2338</v>
      </c>
      <c r="H759" s="799">
        <v>45512</v>
      </c>
      <c r="I759" s="114"/>
      <c r="J759" s="114"/>
      <c r="K759" s="113" t="s">
        <v>2339</v>
      </c>
      <c r="L759" s="165"/>
      <c r="M759" s="113"/>
      <c r="N759" s="687" t="s">
        <v>2385</v>
      </c>
      <c r="O759" s="709" t="s">
        <v>2461</v>
      </c>
      <c r="P759" s="688">
        <v>10</v>
      </c>
      <c r="Q759" s="689" t="s">
        <v>2371</v>
      </c>
      <c r="R759" s="690">
        <v>5.22</v>
      </c>
      <c r="S759" s="255">
        <f t="shared" si="125"/>
        <v>52.199999999999996</v>
      </c>
      <c r="T759" s="219"/>
      <c r="U759" s="260">
        <f t="shared" si="131"/>
        <v>2.7661217135025025</v>
      </c>
      <c r="V759" s="255">
        <f t="shared" si="132"/>
        <v>54.966121713502496</v>
      </c>
      <c r="W759" s="255">
        <f t="shared" si="133"/>
        <v>5.4966121713502494</v>
      </c>
    </row>
    <row r="760" spans="1:23" ht="15" customHeight="1">
      <c r="A760" s="115" t="s">
        <v>2336</v>
      </c>
      <c r="B760" s="115" t="str">
        <f t="shared" si="128"/>
        <v>C79916</v>
      </c>
      <c r="C760" s="799" t="str">
        <f t="shared" si="129"/>
        <v>2024-08-09</v>
      </c>
      <c r="D760" s="793">
        <v>45513</v>
      </c>
      <c r="E760" s="113" t="s">
        <v>2337</v>
      </c>
      <c r="F760" s="113"/>
      <c r="G760" s="676" t="s">
        <v>2338</v>
      </c>
      <c r="H760" s="799">
        <v>45512</v>
      </c>
      <c r="I760" s="114"/>
      <c r="J760" s="114"/>
      <c r="K760" s="113" t="s">
        <v>2339</v>
      </c>
      <c r="L760" s="165"/>
      <c r="M760" s="113"/>
      <c r="N760" s="687" t="s">
        <v>2366</v>
      </c>
      <c r="O760" s="709" t="s">
        <v>2443</v>
      </c>
      <c r="P760" s="688">
        <v>20</v>
      </c>
      <c r="Q760" s="689" t="s">
        <v>2371</v>
      </c>
      <c r="R760" s="690">
        <v>16.09</v>
      </c>
      <c r="S760" s="255">
        <f t="shared" si="125"/>
        <v>321.8</v>
      </c>
      <c r="T760" s="219"/>
      <c r="U760" s="260">
        <f t="shared" si="131"/>
        <v>17.052451482856426</v>
      </c>
      <c r="V760" s="255">
        <f t="shared" si="132"/>
        <v>338.85245148285645</v>
      </c>
      <c r="W760" s="255">
        <f t="shared" si="133"/>
        <v>16.942622574142824</v>
      </c>
    </row>
    <row r="761" spans="1:23" ht="15" customHeight="1">
      <c r="A761" s="115" t="s">
        <v>2336</v>
      </c>
      <c r="B761" s="115" t="str">
        <f t="shared" si="128"/>
        <v>C79916</v>
      </c>
      <c r="C761" s="799" t="str">
        <f t="shared" si="129"/>
        <v>2024-08-09</v>
      </c>
      <c r="D761" s="793">
        <v>45513</v>
      </c>
      <c r="E761" s="113" t="s">
        <v>2337</v>
      </c>
      <c r="F761" s="113"/>
      <c r="G761" s="676" t="s">
        <v>2338</v>
      </c>
      <c r="H761" s="799">
        <v>45512</v>
      </c>
      <c r="I761" s="114"/>
      <c r="J761" s="114"/>
      <c r="K761" s="113" t="s">
        <v>2339</v>
      </c>
      <c r="L761" s="165"/>
      <c r="M761" s="113"/>
      <c r="N761" s="687" t="s">
        <v>2386</v>
      </c>
      <c r="O761" s="709" t="s">
        <v>2462</v>
      </c>
      <c r="P761" s="688">
        <v>10</v>
      </c>
      <c r="Q761" s="689" t="s">
        <v>2371</v>
      </c>
      <c r="R761" s="690">
        <v>12.71</v>
      </c>
      <c r="S761" s="255">
        <f t="shared" si="125"/>
        <v>127.10000000000001</v>
      </c>
      <c r="T761" s="219"/>
      <c r="U761" s="260">
        <f t="shared" si="131"/>
        <v>6.7351354365166305</v>
      </c>
      <c r="V761" s="255">
        <f t="shared" si="132"/>
        <v>133.83513543651665</v>
      </c>
      <c r="W761" s="255">
        <f t="shared" si="133"/>
        <v>13.383513543651665</v>
      </c>
    </row>
    <row r="762" spans="1:23" ht="15" customHeight="1">
      <c r="A762" s="115" t="s">
        <v>2336</v>
      </c>
      <c r="B762" s="115" t="str">
        <f t="shared" si="128"/>
        <v>C79916</v>
      </c>
      <c r="C762" s="799" t="str">
        <f t="shared" si="129"/>
        <v>2024-08-09</v>
      </c>
      <c r="D762" s="793">
        <v>45513</v>
      </c>
      <c r="E762" s="113" t="s">
        <v>2337</v>
      </c>
      <c r="F762" s="113"/>
      <c r="G762" s="676" t="s">
        <v>2338</v>
      </c>
      <c r="H762" s="799">
        <v>45512</v>
      </c>
      <c r="I762" s="114"/>
      <c r="J762" s="114"/>
      <c r="K762" s="113" t="s">
        <v>2339</v>
      </c>
      <c r="L762" s="165"/>
      <c r="M762" s="113"/>
      <c r="N762" s="687" t="s">
        <v>2387</v>
      </c>
      <c r="O762" s="709" t="s">
        <v>2463</v>
      </c>
      <c r="P762" s="688">
        <v>10</v>
      </c>
      <c r="Q762" s="689" t="s">
        <v>2371</v>
      </c>
      <c r="R762" s="690">
        <v>17.11</v>
      </c>
      <c r="S762" s="255">
        <f t="shared" si="125"/>
        <v>171.1</v>
      </c>
      <c r="T762" s="219"/>
      <c r="U762" s="260">
        <f t="shared" si="131"/>
        <v>9.0667322831470933</v>
      </c>
      <c r="V762" s="255">
        <f t="shared" si="132"/>
        <v>180.1667322831471</v>
      </c>
      <c r="W762" s="255">
        <f t="shared" si="133"/>
        <v>18.016673228314708</v>
      </c>
    </row>
    <row r="763" spans="1:23" ht="15" customHeight="1">
      <c r="A763" s="115" t="s">
        <v>2336</v>
      </c>
      <c r="B763" s="115" t="str">
        <f t="shared" si="128"/>
        <v>C79916</v>
      </c>
      <c r="C763" s="799" t="str">
        <f t="shared" si="129"/>
        <v>2024-08-09</v>
      </c>
      <c r="D763" s="793">
        <v>45513</v>
      </c>
      <c r="E763" s="113" t="s">
        <v>2337</v>
      </c>
      <c r="F763" s="113"/>
      <c r="G763" s="676" t="s">
        <v>2338</v>
      </c>
      <c r="H763" s="799">
        <v>45512</v>
      </c>
      <c r="I763" s="114"/>
      <c r="J763" s="114"/>
      <c r="K763" s="113" t="s">
        <v>2339</v>
      </c>
      <c r="L763" s="165"/>
      <c r="M763" s="113"/>
      <c r="N763" s="687" t="s">
        <v>2388</v>
      </c>
      <c r="O763" s="709" t="s">
        <v>2464</v>
      </c>
      <c r="P763" s="688">
        <v>10</v>
      </c>
      <c r="Q763" s="689" t="s">
        <v>2371</v>
      </c>
      <c r="R763" s="690">
        <v>13.05</v>
      </c>
      <c r="S763" s="255">
        <f t="shared" si="125"/>
        <v>130.5</v>
      </c>
      <c r="T763" s="219"/>
      <c r="U763" s="260">
        <f t="shared" si="131"/>
        <v>6.9153042837562575</v>
      </c>
      <c r="V763" s="255">
        <f t="shared" si="132"/>
        <v>137.41530428375626</v>
      </c>
      <c r="W763" s="255">
        <f t="shared" si="133"/>
        <v>13.741530428375626</v>
      </c>
    </row>
    <row r="764" spans="1:23" ht="15" customHeight="1">
      <c r="A764" s="115" t="s">
        <v>2336</v>
      </c>
      <c r="B764" s="115" t="str">
        <f t="shared" si="128"/>
        <v>C79916</v>
      </c>
      <c r="C764" s="799" t="str">
        <f t="shared" si="129"/>
        <v>2024-08-09</v>
      </c>
      <c r="D764" s="793">
        <v>45513</v>
      </c>
      <c r="E764" s="113" t="s">
        <v>2337</v>
      </c>
      <c r="F764" s="113"/>
      <c r="G764" s="676" t="s">
        <v>2338</v>
      </c>
      <c r="H764" s="799">
        <v>45512</v>
      </c>
      <c r="I764" s="114"/>
      <c r="J764" s="114"/>
      <c r="K764" s="113" t="s">
        <v>2339</v>
      </c>
      <c r="L764" s="165"/>
      <c r="M764" s="113"/>
      <c r="N764" s="687" t="s">
        <v>2389</v>
      </c>
      <c r="O764" s="709" t="s">
        <v>2465</v>
      </c>
      <c r="P764" s="688">
        <v>10</v>
      </c>
      <c r="Q764" s="689" t="s">
        <v>2371</v>
      </c>
      <c r="R764" s="690">
        <v>14.43</v>
      </c>
      <c r="S764" s="255">
        <f t="shared" ref="S764:S791" si="134">P764*R764</f>
        <v>144.30000000000001</v>
      </c>
      <c r="T764" s="219"/>
      <c r="U764" s="260">
        <f t="shared" si="131"/>
        <v>7.6465778401994475</v>
      </c>
      <c r="V764" s="255">
        <f t="shared" si="132"/>
        <v>151.94657784019947</v>
      </c>
      <c r="W764" s="255">
        <f t="shared" si="133"/>
        <v>15.194657784019947</v>
      </c>
    </row>
    <row r="765" spans="1:23" ht="15" customHeight="1">
      <c r="A765" s="115" t="s">
        <v>2336</v>
      </c>
      <c r="B765" s="115" t="str">
        <f t="shared" si="128"/>
        <v>C79916</v>
      </c>
      <c r="C765" s="799" t="str">
        <f t="shared" si="129"/>
        <v>2024-08-09</v>
      </c>
      <c r="D765" s="793">
        <v>45513</v>
      </c>
      <c r="E765" s="113" t="s">
        <v>2337</v>
      </c>
      <c r="F765" s="113"/>
      <c r="G765" s="676" t="s">
        <v>2338</v>
      </c>
      <c r="H765" s="799">
        <v>45512</v>
      </c>
      <c r="I765" s="114"/>
      <c r="J765" s="114"/>
      <c r="K765" s="113" t="s">
        <v>2339</v>
      </c>
      <c r="L765" s="165"/>
      <c r="M765" s="113"/>
      <c r="N765" s="687" t="s">
        <v>2390</v>
      </c>
      <c r="O765" s="709" t="s">
        <v>2466</v>
      </c>
      <c r="P765" s="688">
        <v>30</v>
      </c>
      <c r="Q765" s="689" t="s">
        <v>2371</v>
      </c>
      <c r="R765" s="690">
        <v>18.690000000000001</v>
      </c>
      <c r="S765" s="255">
        <f t="shared" si="134"/>
        <v>560.70000000000005</v>
      </c>
      <c r="T765" s="219"/>
      <c r="U765" s="260">
        <f t="shared" si="131"/>
        <v>29.711962543311369</v>
      </c>
      <c r="V765" s="255">
        <f t="shared" si="132"/>
        <v>590.41196254331146</v>
      </c>
      <c r="W765" s="255">
        <f t="shared" si="133"/>
        <v>19.680398751443715</v>
      </c>
    </row>
    <row r="766" spans="1:23" ht="15" customHeight="1">
      <c r="A766" s="115" t="s">
        <v>2336</v>
      </c>
      <c r="B766" s="115" t="str">
        <f t="shared" si="128"/>
        <v>C79916</v>
      </c>
      <c r="C766" s="799" t="str">
        <f t="shared" si="129"/>
        <v>2024-08-09</v>
      </c>
      <c r="D766" s="793">
        <v>45513</v>
      </c>
      <c r="E766" s="113" t="s">
        <v>2337</v>
      </c>
      <c r="F766" s="113"/>
      <c r="G766" s="676" t="s">
        <v>2338</v>
      </c>
      <c r="H766" s="799">
        <v>45512</v>
      </c>
      <c r="I766" s="114"/>
      <c r="J766" s="114"/>
      <c r="K766" s="113" t="s">
        <v>2339</v>
      </c>
      <c r="L766" s="165"/>
      <c r="M766" s="113"/>
      <c r="N766" s="687" t="s">
        <v>2391</v>
      </c>
      <c r="O766" s="709" t="s">
        <v>2467</v>
      </c>
      <c r="P766" s="688">
        <v>15</v>
      </c>
      <c r="Q766" s="689" t="s">
        <v>2371</v>
      </c>
      <c r="R766" s="690">
        <v>14.38</v>
      </c>
      <c r="S766" s="255">
        <f t="shared" si="134"/>
        <v>215.70000000000002</v>
      </c>
      <c r="T766" s="219"/>
      <c r="U766" s="260">
        <f t="shared" si="131"/>
        <v>11.430123632231608</v>
      </c>
      <c r="V766" s="255">
        <f t="shared" si="132"/>
        <v>227.13012363223163</v>
      </c>
      <c r="W766" s="255">
        <f t="shared" si="133"/>
        <v>15.142008242148774</v>
      </c>
    </row>
    <row r="767" spans="1:23" ht="15" customHeight="1">
      <c r="A767" s="115" t="s">
        <v>2336</v>
      </c>
      <c r="B767" s="115" t="str">
        <f t="shared" si="128"/>
        <v>C79916</v>
      </c>
      <c r="C767" s="799" t="str">
        <f t="shared" si="129"/>
        <v>2024-08-09</v>
      </c>
      <c r="D767" s="793">
        <v>45513</v>
      </c>
      <c r="E767" s="113" t="s">
        <v>2337</v>
      </c>
      <c r="F767" s="113"/>
      <c r="G767" s="676" t="s">
        <v>2338</v>
      </c>
      <c r="H767" s="799">
        <v>45512</v>
      </c>
      <c r="I767" s="114"/>
      <c r="J767" s="114"/>
      <c r="K767" s="113" t="s">
        <v>2339</v>
      </c>
      <c r="L767" s="165"/>
      <c r="M767" s="113"/>
      <c r="N767" s="687" t="s">
        <v>2392</v>
      </c>
      <c r="O767" s="709" t="s">
        <v>2468</v>
      </c>
      <c r="P767" s="688">
        <v>10</v>
      </c>
      <c r="Q767" s="689" t="s">
        <v>2371</v>
      </c>
      <c r="R767" s="690">
        <v>20.07</v>
      </c>
      <c r="S767" s="255">
        <f t="shared" si="134"/>
        <v>200.7</v>
      </c>
      <c r="T767" s="219"/>
      <c r="U767" s="260">
        <f t="shared" si="131"/>
        <v>10.635261070880313</v>
      </c>
      <c r="V767" s="255">
        <f t="shared" si="132"/>
        <v>211.33526107088031</v>
      </c>
      <c r="W767" s="255">
        <f t="shared" si="133"/>
        <v>21.133526107088031</v>
      </c>
    </row>
    <row r="768" spans="1:23" ht="15" customHeight="1">
      <c r="A768" s="115" t="s">
        <v>2336</v>
      </c>
      <c r="B768" s="115" t="str">
        <f t="shared" si="128"/>
        <v>C79916</v>
      </c>
      <c r="C768" s="799" t="str">
        <f t="shared" si="129"/>
        <v>2024-08-09</v>
      </c>
      <c r="D768" s="793">
        <v>45513</v>
      </c>
      <c r="E768" s="113" t="s">
        <v>2337</v>
      </c>
      <c r="F768" s="113"/>
      <c r="G768" s="676" t="s">
        <v>2338</v>
      </c>
      <c r="H768" s="799">
        <v>45512</v>
      </c>
      <c r="I768" s="114"/>
      <c r="J768" s="114"/>
      <c r="K768" s="113" t="s">
        <v>2339</v>
      </c>
      <c r="L768" s="165"/>
      <c r="M768" s="113"/>
      <c r="N768" s="687" t="s">
        <v>2393</v>
      </c>
      <c r="O768" s="709" t="s">
        <v>2469</v>
      </c>
      <c r="P768" s="688">
        <v>30</v>
      </c>
      <c r="Q768" s="689" t="s">
        <v>2371</v>
      </c>
      <c r="R768" s="690">
        <v>24.86</v>
      </c>
      <c r="S768" s="255">
        <f t="shared" si="134"/>
        <v>745.8</v>
      </c>
      <c r="T768" s="219"/>
      <c r="U768" s="260">
        <f t="shared" si="131"/>
        <v>39.520566550386334</v>
      </c>
      <c r="V768" s="255">
        <f t="shared" si="132"/>
        <v>785.32056655038627</v>
      </c>
      <c r="W768" s="255">
        <f t="shared" si="133"/>
        <v>26.177352218346208</v>
      </c>
    </row>
    <row r="769" spans="1:23" ht="15" customHeight="1">
      <c r="A769" s="115" t="s">
        <v>2336</v>
      </c>
      <c r="B769" s="115" t="str">
        <f t="shared" si="128"/>
        <v>C79916</v>
      </c>
      <c r="C769" s="799" t="str">
        <f t="shared" si="129"/>
        <v>2024-08-09</v>
      </c>
      <c r="D769" s="793">
        <v>45513</v>
      </c>
      <c r="E769" s="113" t="s">
        <v>2337</v>
      </c>
      <c r="F769" s="113"/>
      <c r="G769" s="676" t="s">
        <v>2338</v>
      </c>
      <c r="H769" s="799">
        <v>45512</v>
      </c>
      <c r="I769" s="114"/>
      <c r="J769" s="114"/>
      <c r="K769" s="113" t="s">
        <v>2339</v>
      </c>
      <c r="L769" s="165"/>
      <c r="M769" s="113"/>
      <c r="N769" s="687" t="s">
        <v>2392</v>
      </c>
      <c r="O769" s="709" t="s">
        <v>2468</v>
      </c>
      <c r="P769" s="688">
        <v>10</v>
      </c>
      <c r="Q769" s="689" t="s">
        <v>2371</v>
      </c>
      <c r="R769" s="690">
        <v>20.07</v>
      </c>
      <c r="S769" s="255">
        <f t="shared" si="134"/>
        <v>200.7</v>
      </c>
      <c r="T769" s="219"/>
      <c r="U769" s="260">
        <f t="shared" si="131"/>
        <v>10.635261070880313</v>
      </c>
      <c r="V769" s="255">
        <f t="shared" si="132"/>
        <v>211.33526107088031</v>
      </c>
      <c r="W769" s="255">
        <f t="shared" si="133"/>
        <v>21.133526107088031</v>
      </c>
    </row>
    <row r="770" spans="1:23" ht="15" customHeight="1">
      <c r="A770" s="115" t="s">
        <v>2336</v>
      </c>
      <c r="B770" s="115" t="str">
        <f t="shared" ref="B770:B833" si="135">RIGHT(A770,LEN(A770)-FIND("_",A770))</f>
        <v>C79916</v>
      </c>
      <c r="C770" s="799" t="str">
        <f t="shared" ref="C770:C833" si="136">_xlfn.TEXTJOIN("-",TRUE,MID(A770,1,4),MID(A770,5,2),MID(A770,7,2))</f>
        <v>2024-08-09</v>
      </c>
      <c r="D770" s="793">
        <v>45513</v>
      </c>
      <c r="E770" s="113" t="s">
        <v>2337</v>
      </c>
      <c r="F770" s="113"/>
      <c r="G770" s="676" t="s">
        <v>2338</v>
      </c>
      <c r="H770" s="799">
        <v>45512</v>
      </c>
      <c r="I770" s="114"/>
      <c r="J770" s="114"/>
      <c r="K770" s="113" t="s">
        <v>2339</v>
      </c>
      <c r="L770" s="165"/>
      <c r="M770" s="113"/>
      <c r="N770" s="687" t="s">
        <v>2394</v>
      </c>
      <c r="O770" s="709" t="s">
        <v>2470</v>
      </c>
      <c r="P770" s="688">
        <v>10</v>
      </c>
      <c r="Q770" s="689" t="s">
        <v>2371</v>
      </c>
      <c r="R770" s="690">
        <v>23.7</v>
      </c>
      <c r="S770" s="255">
        <f t="shared" si="134"/>
        <v>237</v>
      </c>
      <c r="T770" s="219"/>
      <c r="U770" s="260">
        <f t="shared" si="131"/>
        <v>12.558828469350445</v>
      </c>
      <c r="V770" s="255">
        <f t="shared" si="132"/>
        <v>249.55882846935043</v>
      </c>
      <c r="W770" s="255">
        <f t="shared" si="133"/>
        <v>24.955882846935044</v>
      </c>
    </row>
    <row r="771" spans="1:23" ht="15" customHeight="1">
      <c r="A771" s="115" t="s">
        <v>2336</v>
      </c>
      <c r="B771" s="115" t="str">
        <f t="shared" si="135"/>
        <v>C79916</v>
      </c>
      <c r="C771" s="799" t="str">
        <f t="shared" si="136"/>
        <v>2024-08-09</v>
      </c>
      <c r="D771" s="793">
        <v>45513</v>
      </c>
      <c r="E771" s="113" t="s">
        <v>2337</v>
      </c>
      <c r="F771" s="113"/>
      <c r="G771" s="676" t="s">
        <v>2338</v>
      </c>
      <c r="H771" s="799">
        <v>45512</v>
      </c>
      <c r="I771" s="114"/>
      <c r="J771" s="114"/>
      <c r="K771" s="113" t="s">
        <v>2339</v>
      </c>
      <c r="L771" s="165"/>
      <c r="M771" s="113"/>
      <c r="N771" s="687" t="s">
        <v>2395</v>
      </c>
      <c r="O771" s="709" t="s">
        <v>2471</v>
      </c>
      <c r="P771" s="688">
        <v>10</v>
      </c>
      <c r="Q771" s="689" t="s">
        <v>2371</v>
      </c>
      <c r="R771" s="690">
        <v>73.59</v>
      </c>
      <c r="S771" s="255">
        <f t="shared" si="134"/>
        <v>735.90000000000009</v>
      </c>
      <c r="T771" s="219"/>
      <c r="U771" s="260">
        <f t="shared" si="131"/>
        <v>38.995957259894489</v>
      </c>
      <c r="V771" s="255">
        <f t="shared" si="132"/>
        <v>774.89595725989454</v>
      </c>
      <c r="W771" s="255">
        <f t="shared" si="133"/>
        <v>77.48959572598946</v>
      </c>
    </row>
    <row r="772" spans="1:23" ht="15" customHeight="1">
      <c r="A772" s="115" t="s">
        <v>2336</v>
      </c>
      <c r="B772" s="115" t="str">
        <f t="shared" si="135"/>
        <v>C79916</v>
      </c>
      <c r="C772" s="799" t="str">
        <f t="shared" si="136"/>
        <v>2024-08-09</v>
      </c>
      <c r="D772" s="793">
        <v>45513</v>
      </c>
      <c r="E772" s="113" t="s">
        <v>2337</v>
      </c>
      <c r="F772" s="113"/>
      <c r="G772" s="676" t="s">
        <v>2338</v>
      </c>
      <c r="H772" s="799">
        <v>45512</v>
      </c>
      <c r="I772" s="114"/>
      <c r="J772" s="114"/>
      <c r="K772" s="113" t="s">
        <v>2339</v>
      </c>
      <c r="L772" s="165"/>
      <c r="M772" s="113"/>
      <c r="N772" s="687" t="s">
        <v>2396</v>
      </c>
      <c r="O772" s="709" t="s">
        <v>2472</v>
      </c>
      <c r="P772" s="688">
        <v>10</v>
      </c>
      <c r="Q772" s="689" t="s">
        <v>2371</v>
      </c>
      <c r="R772" s="690">
        <v>73.59</v>
      </c>
      <c r="S772" s="255">
        <f t="shared" si="134"/>
        <v>735.90000000000009</v>
      </c>
      <c r="T772" s="219"/>
      <c r="U772" s="260">
        <f t="shared" si="131"/>
        <v>38.995957259894489</v>
      </c>
      <c r="V772" s="255">
        <f t="shared" si="132"/>
        <v>774.89595725989454</v>
      </c>
      <c r="W772" s="255">
        <f t="shared" si="133"/>
        <v>77.48959572598946</v>
      </c>
    </row>
    <row r="773" spans="1:23" ht="15" customHeight="1">
      <c r="A773" s="115" t="s">
        <v>2336</v>
      </c>
      <c r="B773" s="115" t="str">
        <f t="shared" si="135"/>
        <v>C79916</v>
      </c>
      <c r="C773" s="799" t="str">
        <f t="shared" si="136"/>
        <v>2024-08-09</v>
      </c>
      <c r="D773" s="793">
        <v>45513</v>
      </c>
      <c r="E773" s="113" t="s">
        <v>2337</v>
      </c>
      <c r="F773" s="113"/>
      <c r="G773" s="676" t="s">
        <v>2338</v>
      </c>
      <c r="H773" s="799">
        <v>45512</v>
      </c>
      <c r="I773" s="114"/>
      <c r="J773" s="114"/>
      <c r="K773" s="113" t="s">
        <v>2339</v>
      </c>
      <c r="L773" s="165"/>
      <c r="M773" s="113"/>
      <c r="N773" s="687" t="s">
        <v>2397</v>
      </c>
      <c r="O773" s="709" t="s">
        <v>2473</v>
      </c>
      <c r="P773" s="688">
        <v>50</v>
      </c>
      <c r="Q773" s="689" t="s">
        <v>2371</v>
      </c>
      <c r="R773" s="690">
        <v>34.229999999999997</v>
      </c>
      <c r="S773" s="255">
        <f t="shared" si="134"/>
        <v>1711.4999999999998</v>
      </c>
      <c r="T773" s="219"/>
      <c r="U773" s="260">
        <f t="shared" si="131"/>
        <v>90.69381825018263</v>
      </c>
      <c r="V773" s="255">
        <f t="shared" si="132"/>
        <v>1802.1938182501824</v>
      </c>
      <c r="W773" s="255">
        <f t="shared" si="133"/>
        <v>36.043876365003648</v>
      </c>
    </row>
    <row r="774" spans="1:23" ht="15" customHeight="1">
      <c r="A774" s="115" t="s">
        <v>2336</v>
      </c>
      <c r="B774" s="115" t="str">
        <f t="shared" si="135"/>
        <v>C79916</v>
      </c>
      <c r="C774" s="799" t="str">
        <f t="shared" si="136"/>
        <v>2024-08-09</v>
      </c>
      <c r="D774" s="793">
        <v>45513</v>
      </c>
      <c r="E774" s="113" t="s">
        <v>2337</v>
      </c>
      <c r="F774" s="113"/>
      <c r="G774" s="676" t="s">
        <v>2338</v>
      </c>
      <c r="H774" s="799">
        <v>45512</v>
      </c>
      <c r="I774" s="114"/>
      <c r="J774" s="114"/>
      <c r="K774" s="113" t="s">
        <v>2339</v>
      </c>
      <c r="L774" s="165"/>
      <c r="M774" s="113"/>
      <c r="N774" s="687" t="s">
        <v>2398</v>
      </c>
      <c r="O774" s="709" t="s">
        <v>2474</v>
      </c>
      <c r="P774" s="688">
        <v>25</v>
      </c>
      <c r="Q774" s="689" t="s">
        <v>2371</v>
      </c>
      <c r="R774" s="690">
        <v>34.79</v>
      </c>
      <c r="S774" s="255">
        <f t="shared" si="134"/>
        <v>869.75</v>
      </c>
      <c r="T774" s="219"/>
      <c r="U774" s="260">
        <f t="shared" ref="U774:U812" si="137">S774*$T$709/SUM($S$709:$S$791)</f>
        <v>46.088780849019194</v>
      </c>
      <c r="V774" s="255">
        <f t="shared" si="132"/>
        <v>915.83878084901914</v>
      </c>
      <c r="W774" s="255">
        <f t="shared" si="133"/>
        <v>36.633551233960766</v>
      </c>
    </row>
    <row r="775" spans="1:23" ht="15" customHeight="1">
      <c r="A775" s="115" t="s">
        <v>2336</v>
      </c>
      <c r="B775" s="115" t="str">
        <f t="shared" si="135"/>
        <v>C79916</v>
      </c>
      <c r="C775" s="799" t="str">
        <f t="shared" si="136"/>
        <v>2024-08-09</v>
      </c>
      <c r="D775" s="793">
        <v>45513</v>
      </c>
      <c r="E775" s="113" t="s">
        <v>2337</v>
      </c>
      <c r="F775" s="113"/>
      <c r="G775" s="676" t="s">
        <v>2338</v>
      </c>
      <c r="H775" s="799">
        <v>45512</v>
      </c>
      <c r="I775" s="114"/>
      <c r="J775" s="114"/>
      <c r="K775" s="113" t="s">
        <v>2339</v>
      </c>
      <c r="L775" s="165"/>
      <c r="M775" s="113"/>
      <c r="N775" s="687" t="s">
        <v>2399</v>
      </c>
      <c r="O775" s="709" t="s">
        <v>2475</v>
      </c>
      <c r="P775" s="688">
        <v>25</v>
      </c>
      <c r="Q775" s="689" t="s">
        <v>2371</v>
      </c>
      <c r="R775" s="690">
        <v>5.94</v>
      </c>
      <c r="S775" s="255">
        <f t="shared" si="134"/>
        <v>148.5</v>
      </c>
      <c r="T775" s="219"/>
      <c r="U775" s="260">
        <f t="shared" si="137"/>
        <v>7.8691393573778097</v>
      </c>
      <c r="V775" s="255">
        <f t="shared" ref="V775:V813" si="138">U775+S775</f>
        <v>156.3691393573778</v>
      </c>
      <c r="W775" s="255">
        <f t="shared" ref="W775:W813" si="139">V775/P775</f>
        <v>6.2547655742951118</v>
      </c>
    </row>
    <row r="776" spans="1:23" ht="15" customHeight="1">
      <c r="A776" s="115" t="s">
        <v>2336</v>
      </c>
      <c r="B776" s="115" t="str">
        <f t="shared" si="135"/>
        <v>C79916</v>
      </c>
      <c r="C776" s="799" t="str">
        <f t="shared" si="136"/>
        <v>2024-08-09</v>
      </c>
      <c r="D776" s="793">
        <v>45513</v>
      </c>
      <c r="E776" s="113" t="s">
        <v>2337</v>
      </c>
      <c r="F776" s="113"/>
      <c r="G776" s="676" t="s">
        <v>2338</v>
      </c>
      <c r="H776" s="799">
        <v>45512</v>
      </c>
      <c r="I776" s="114"/>
      <c r="J776" s="114"/>
      <c r="K776" s="113" t="s">
        <v>2339</v>
      </c>
      <c r="L776" s="165"/>
      <c r="M776" s="113"/>
      <c r="N776" s="687" t="s">
        <v>2398</v>
      </c>
      <c r="O776" s="709" t="s">
        <v>2474</v>
      </c>
      <c r="P776" s="688">
        <v>10</v>
      </c>
      <c r="Q776" s="689" t="s">
        <v>2371</v>
      </c>
      <c r="R776" s="690">
        <v>34.79</v>
      </c>
      <c r="S776" s="255">
        <f t="shared" si="134"/>
        <v>347.9</v>
      </c>
      <c r="T776" s="219"/>
      <c r="U776" s="260">
        <f t="shared" si="137"/>
        <v>18.435512339607676</v>
      </c>
      <c r="V776" s="255">
        <f t="shared" si="138"/>
        <v>366.33551233960765</v>
      </c>
      <c r="W776" s="255">
        <f t="shared" si="139"/>
        <v>36.633551233960766</v>
      </c>
    </row>
    <row r="777" spans="1:23" ht="15" customHeight="1">
      <c r="A777" s="115" t="s">
        <v>2336</v>
      </c>
      <c r="B777" s="115" t="str">
        <f t="shared" si="135"/>
        <v>C79916</v>
      </c>
      <c r="C777" s="799" t="str">
        <f t="shared" si="136"/>
        <v>2024-08-09</v>
      </c>
      <c r="D777" s="793">
        <v>45513</v>
      </c>
      <c r="E777" s="113" t="s">
        <v>2337</v>
      </c>
      <c r="F777" s="113"/>
      <c r="G777" s="676" t="s">
        <v>2338</v>
      </c>
      <c r="H777" s="799">
        <v>45512</v>
      </c>
      <c r="I777" s="114"/>
      <c r="J777" s="114"/>
      <c r="K777" s="113" t="s">
        <v>2339</v>
      </c>
      <c r="L777" s="165"/>
      <c r="M777" s="113"/>
      <c r="N777" s="687" t="s">
        <v>2400</v>
      </c>
      <c r="O777" s="709" t="s">
        <v>2476</v>
      </c>
      <c r="P777" s="688">
        <v>10</v>
      </c>
      <c r="Q777" s="689" t="s">
        <v>2371</v>
      </c>
      <c r="R777" s="690">
        <v>73.59</v>
      </c>
      <c r="S777" s="255">
        <f t="shared" si="134"/>
        <v>735.90000000000009</v>
      </c>
      <c r="T777" s="219"/>
      <c r="U777" s="260">
        <f t="shared" si="137"/>
        <v>38.995957259894489</v>
      </c>
      <c r="V777" s="255">
        <f t="shared" si="138"/>
        <v>774.89595725989454</v>
      </c>
      <c r="W777" s="255">
        <f t="shared" si="139"/>
        <v>77.48959572598946</v>
      </c>
    </row>
    <row r="778" spans="1:23" ht="15" customHeight="1">
      <c r="A778" s="115" t="s">
        <v>2336</v>
      </c>
      <c r="B778" s="115" t="str">
        <f t="shared" si="135"/>
        <v>C79916</v>
      </c>
      <c r="C778" s="799" t="str">
        <f t="shared" si="136"/>
        <v>2024-08-09</v>
      </c>
      <c r="D778" s="793">
        <v>45513</v>
      </c>
      <c r="E778" s="113" t="s">
        <v>2337</v>
      </c>
      <c r="F778" s="113"/>
      <c r="G778" s="676" t="s">
        <v>2338</v>
      </c>
      <c r="H778" s="799">
        <v>45512</v>
      </c>
      <c r="I778" s="114"/>
      <c r="J778" s="114"/>
      <c r="K778" s="113" t="s">
        <v>2339</v>
      </c>
      <c r="L778" s="165"/>
      <c r="M778" s="113"/>
      <c r="N778" s="687" t="s">
        <v>2355</v>
      </c>
      <c r="O778" s="709" t="s">
        <v>2436</v>
      </c>
      <c r="P778" s="688">
        <v>10</v>
      </c>
      <c r="Q778" s="689" t="s">
        <v>2371</v>
      </c>
      <c r="R778" s="690">
        <v>5.22</v>
      </c>
      <c r="S778" s="255">
        <f t="shared" si="134"/>
        <v>52.199999999999996</v>
      </c>
      <c r="T778" s="219"/>
      <c r="U778" s="260">
        <f t="shared" si="137"/>
        <v>2.7661217135025025</v>
      </c>
      <c r="V778" s="255">
        <f t="shared" si="138"/>
        <v>54.966121713502496</v>
      </c>
      <c r="W778" s="255">
        <f t="shared" si="139"/>
        <v>5.4966121713502494</v>
      </c>
    </row>
    <row r="779" spans="1:23" ht="15" customHeight="1">
      <c r="A779" s="115" t="s">
        <v>2336</v>
      </c>
      <c r="B779" s="115" t="str">
        <f t="shared" si="135"/>
        <v>C79916</v>
      </c>
      <c r="C779" s="799" t="str">
        <f t="shared" si="136"/>
        <v>2024-08-09</v>
      </c>
      <c r="D779" s="793">
        <v>45513</v>
      </c>
      <c r="E779" s="113" t="s">
        <v>2337</v>
      </c>
      <c r="F779" s="113"/>
      <c r="G779" s="676" t="s">
        <v>2338</v>
      </c>
      <c r="H779" s="799">
        <v>45512</v>
      </c>
      <c r="I779" s="114"/>
      <c r="J779" s="114"/>
      <c r="K779" s="113" t="s">
        <v>2339</v>
      </c>
      <c r="L779" s="165"/>
      <c r="M779" s="113"/>
      <c r="N779" s="687" t="s">
        <v>2400</v>
      </c>
      <c r="O779" s="709" t="s">
        <v>2476</v>
      </c>
      <c r="P779" s="688">
        <v>10</v>
      </c>
      <c r="Q779" s="689" t="s">
        <v>2371</v>
      </c>
      <c r="R779" s="690">
        <v>73.59</v>
      </c>
      <c r="S779" s="255">
        <f t="shared" si="134"/>
        <v>735.90000000000009</v>
      </c>
      <c r="T779" s="219"/>
      <c r="U779" s="260">
        <f t="shared" si="137"/>
        <v>38.995957259894489</v>
      </c>
      <c r="V779" s="255">
        <f t="shared" si="138"/>
        <v>774.89595725989454</v>
      </c>
      <c r="W779" s="255">
        <f t="shared" si="139"/>
        <v>77.48959572598946</v>
      </c>
    </row>
    <row r="780" spans="1:23" ht="15" customHeight="1">
      <c r="A780" s="115" t="s">
        <v>2336</v>
      </c>
      <c r="B780" s="115" t="str">
        <f t="shared" si="135"/>
        <v>C79916</v>
      </c>
      <c r="C780" s="799" t="str">
        <f t="shared" si="136"/>
        <v>2024-08-09</v>
      </c>
      <c r="D780" s="793">
        <v>45513</v>
      </c>
      <c r="E780" s="113" t="s">
        <v>2337</v>
      </c>
      <c r="F780" s="113"/>
      <c r="G780" s="676" t="s">
        <v>2338</v>
      </c>
      <c r="H780" s="799">
        <v>45512</v>
      </c>
      <c r="I780" s="114"/>
      <c r="J780" s="114"/>
      <c r="K780" s="113" t="s">
        <v>2339</v>
      </c>
      <c r="L780" s="165"/>
      <c r="M780" s="113"/>
      <c r="N780" s="687" t="s">
        <v>2401</v>
      </c>
      <c r="O780" s="709" t="s">
        <v>2477</v>
      </c>
      <c r="P780" s="688">
        <v>15</v>
      </c>
      <c r="Q780" s="689" t="s">
        <v>2371</v>
      </c>
      <c r="R780" s="690">
        <v>52.49</v>
      </c>
      <c r="S780" s="255">
        <f t="shared" si="134"/>
        <v>787.35</v>
      </c>
      <c r="T780" s="219"/>
      <c r="U780" s="260">
        <f t="shared" si="137"/>
        <v>41.722335845329418</v>
      </c>
      <c r="V780" s="255">
        <f t="shared" si="138"/>
        <v>829.07233584532946</v>
      </c>
      <c r="W780" s="255">
        <f t="shared" si="139"/>
        <v>55.2714890563553</v>
      </c>
    </row>
    <row r="781" spans="1:23" ht="15" customHeight="1">
      <c r="A781" s="115" t="s">
        <v>2336</v>
      </c>
      <c r="B781" s="115" t="str">
        <f t="shared" si="135"/>
        <v>C79916</v>
      </c>
      <c r="C781" s="799" t="str">
        <f t="shared" si="136"/>
        <v>2024-08-09</v>
      </c>
      <c r="D781" s="793">
        <v>45513</v>
      </c>
      <c r="E781" s="113" t="s">
        <v>2337</v>
      </c>
      <c r="F781" s="113"/>
      <c r="G781" s="676" t="s">
        <v>2338</v>
      </c>
      <c r="H781" s="799">
        <v>45512</v>
      </c>
      <c r="I781" s="114"/>
      <c r="J781" s="114"/>
      <c r="K781" s="113" t="s">
        <v>2339</v>
      </c>
      <c r="L781" s="165"/>
      <c r="M781" s="113"/>
      <c r="N781" s="687" t="s">
        <v>2402</v>
      </c>
      <c r="O781" s="709" t="s">
        <v>2098</v>
      </c>
      <c r="P781" s="688">
        <v>15</v>
      </c>
      <c r="Q781" s="689" t="s">
        <v>2371</v>
      </c>
      <c r="R781" s="690">
        <v>2.91</v>
      </c>
      <c r="S781" s="255">
        <f t="shared" si="134"/>
        <v>43.650000000000006</v>
      </c>
      <c r="T781" s="219"/>
      <c r="U781" s="260">
        <f t="shared" si="137"/>
        <v>2.3130500535322658</v>
      </c>
      <c r="V781" s="255">
        <f t="shared" si="138"/>
        <v>45.963050053532271</v>
      </c>
      <c r="W781" s="255">
        <f t="shared" si="139"/>
        <v>3.0642033369021515</v>
      </c>
    </row>
    <row r="782" spans="1:23" ht="15" customHeight="1">
      <c r="A782" s="115" t="s">
        <v>2336</v>
      </c>
      <c r="B782" s="115" t="str">
        <f t="shared" si="135"/>
        <v>C79916</v>
      </c>
      <c r="C782" s="799" t="str">
        <f t="shared" si="136"/>
        <v>2024-08-09</v>
      </c>
      <c r="D782" s="793">
        <v>45513</v>
      </c>
      <c r="E782" s="113" t="s">
        <v>2337</v>
      </c>
      <c r="F782" s="113"/>
      <c r="G782" s="676" t="s">
        <v>2338</v>
      </c>
      <c r="H782" s="799">
        <v>45512</v>
      </c>
      <c r="I782" s="114"/>
      <c r="J782" s="114"/>
      <c r="K782" s="113" t="s">
        <v>2339</v>
      </c>
      <c r="L782" s="165"/>
      <c r="M782" s="113"/>
      <c r="N782" s="687" t="s">
        <v>2403</v>
      </c>
      <c r="O782" s="709" t="s">
        <v>2478</v>
      </c>
      <c r="P782" s="688">
        <v>10</v>
      </c>
      <c r="Q782" s="689" t="s">
        <v>2371</v>
      </c>
      <c r="R782" s="690">
        <v>154.26</v>
      </c>
      <c r="S782" s="255">
        <f t="shared" si="134"/>
        <v>1542.6</v>
      </c>
      <c r="T782" s="219"/>
      <c r="U782" s="260">
        <f t="shared" si="137"/>
        <v>81.743665809367073</v>
      </c>
      <c r="V782" s="255">
        <f t="shared" si="138"/>
        <v>1624.3436658093669</v>
      </c>
      <c r="W782" s="255">
        <f t="shared" si="139"/>
        <v>162.43436658093668</v>
      </c>
    </row>
    <row r="783" spans="1:23" ht="15" customHeight="1">
      <c r="A783" s="115" t="s">
        <v>2336</v>
      </c>
      <c r="B783" s="115" t="str">
        <f t="shared" si="135"/>
        <v>C79916</v>
      </c>
      <c r="C783" s="799" t="str">
        <f t="shared" si="136"/>
        <v>2024-08-09</v>
      </c>
      <c r="D783" s="793">
        <v>45513</v>
      </c>
      <c r="E783" s="113" t="s">
        <v>2337</v>
      </c>
      <c r="F783" s="113"/>
      <c r="G783" s="676" t="s">
        <v>2338</v>
      </c>
      <c r="H783" s="799">
        <v>45512</v>
      </c>
      <c r="I783" s="114"/>
      <c r="J783" s="114"/>
      <c r="K783" s="113" t="s">
        <v>2339</v>
      </c>
      <c r="L783" s="165"/>
      <c r="M783" s="113"/>
      <c r="N783" s="687" t="s">
        <v>2404</v>
      </c>
      <c r="O783" s="709" t="s">
        <v>2479</v>
      </c>
      <c r="P783" s="688">
        <v>5</v>
      </c>
      <c r="Q783" s="689" t="s">
        <v>2371</v>
      </c>
      <c r="R783" s="690">
        <v>154.26</v>
      </c>
      <c r="S783" s="255">
        <f t="shared" si="134"/>
        <v>771.3</v>
      </c>
      <c r="T783" s="219"/>
      <c r="U783" s="260">
        <f t="shared" si="137"/>
        <v>40.871832904683536</v>
      </c>
      <c r="V783" s="255">
        <f t="shared" si="138"/>
        <v>812.17183290468347</v>
      </c>
      <c r="W783" s="255">
        <f t="shared" si="139"/>
        <v>162.43436658093668</v>
      </c>
    </row>
    <row r="784" spans="1:23" ht="15" customHeight="1">
      <c r="A784" s="115" t="s">
        <v>2336</v>
      </c>
      <c r="B784" s="115" t="str">
        <f t="shared" si="135"/>
        <v>C79916</v>
      </c>
      <c r="C784" s="799" t="str">
        <f t="shared" si="136"/>
        <v>2024-08-09</v>
      </c>
      <c r="D784" s="793">
        <v>45513</v>
      </c>
      <c r="E784" s="113" t="s">
        <v>2337</v>
      </c>
      <c r="F784" s="113"/>
      <c r="G784" s="676" t="s">
        <v>2338</v>
      </c>
      <c r="H784" s="799">
        <v>45512</v>
      </c>
      <c r="I784" s="114"/>
      <c r="J784" s="114"/>
      <c r="K784" s="113" t="s">
        <v>2339</v>
      </c>
      <c r="L784" s="165"/>
      <c r="M784" s="113"/>
      <c r="N784" s="687" t="s">
        <v>2405</v>
      </c>
      <c r="O784" s="709" t="s">
        <v>2480</v>
      </c>
      <c r="P784" s="688">
        <v>5</v>
      </c>
      <c r="Q784" s="689" t="s">
        <v>2371</v>
      </c>
      <c r="R784" s="690">
        <v>138.55000000000001</v>
      </c>
      <c r="S784" s="255">
        <f t="shared" si="134"/>
        <v>692.75</v>
      </c>
      <c r="T784" s="219"/>
      <c r="U784" s="260">
        <f t="shared" si="137"/>
        <v>36.709402625073928</v>
      </c>
      <c r="V784" s="255">
        <f t="shared" si="138"/>
        <v>729.45940262507395</v>
      </c>
      <c r="W784" s="255">
        <f t="shared" si="139"/>
        <v>145.89188052501478</v>
      </c>
    </row>
    <row r="785" spans="1:23" ht="15" customHeight="1">
      <c r="A785" s="115" t="s">
        <v>2336</v>
      </c>
      <c r="B785" s="115" t="str">
        <f t="shared" si="135"/>
        <v>C79916</v>
      </c>
      <c r="C785" s="799" t="str">
        <f t="shared" si="136"/>
        <v>2024-08-09</v>
      </c>
      <c r="D785" s="793">
        <v>45513</v>
      </c>
      <c r="E785" s="113" t="s">
        <v>2337</v>
      </c>
      <c r="F785" s="113"/>
      <c r="G785" s="676" t="s">
        <v>2338</v>
      </c>
      <c r="H785" s="799">
        <v>45512</v>
      </c>
      <c r="I785" s="114"/>
      <c r="J785" s="114"/>
      <c r="K785" s="113" t="s">
        <v>2339</v>
      </c>
      <c r="L785" s="165"/>
      <c r="M785" s="113"/>
      <c r="N785" s="687" t="s">
        <v>2359</v>
      </c>
      <c r="O785" s="709" t="s">
        <v>2101</v>
      </c>
      <c r="P785" s="688">
        <v>5</v>
      </c>
      <c r="Q785" s="689" t="s">
        <v>2371</v>
      </c>
      <c r="R785" s="690">
        <v>15.13</v>
      </c>
      <c r="S785" s="255">
        <f t="shared" si="134"/>
        <v>75.650000000000006</v>
      </c>
      <c r="T785" s="219"/>
      <c r="U785" s="260">
        <f t="shared" si="137"/>
        <v>4.0087568510816922</v>
      </c>
      <c r="V785" s="255">
        <f t="shared" si="138"/>
        <v>79.658756851081705</v>
      </c>
      <c r="W785" s="255">
        <f t="shared" si="139"/>
        <v>15.931751370216341</v>
      </c>
    </row>
    <row r="786" spans="1:23" ht="15" customHeight="1">
      <c r="A786" s="115" t="s">
        <v>2336</v>
      </c>
      <c r="B786" s="115" t="str">
        <f t="shared" si="135"/>
        <v>C79916</v>
      </c>
      <c r="C786" s="799" t="str">
        <f t="shared" si="136"/>
        <v>2024-08-09</v>
      </c>
      <c r="D786" s="793">
        <v>45513</v>
      </c>
      <c r="E786" s="113" t="s">
        <v>2337</v>
      </c>
      <c r="F786" s="113"/>
      <c r="G786" s="676" t="s">
        <v>2338</v>
      </c>
      <c r="H786" s="799">
        <v>45512</v>
      </c>
      <c r="I786" s="114"/>
      <c r="J786" s="114"/>
      <c r="K786" s="113" t="s">
        <v>2339</v>
      </c>
      <c r="L786" s="165"/>
      <c r="M786" s="113"/>
      <c r="N786" s="687" t="s">
        <v>2406</v>
      </c>
      <c r="O786" s="709" t="s">
        <v>2481</v>
      </c>
      <c r="P786" s="688">
        <v>120</v>
      </c>
      <c r="Q786" s="689" t="s">
        <v>2371</v>
      </c>
      <c r="R786" s="690">
        <v>4.09</v>
      </c>
      <c r="S786" s="255">
        <f t="shared" si="134"/>
        <v>490.79999999999995</v>
      </c>
      <c r="T786" s="219"/>
      <c r="U786" s="260">
        <f t="shared" si="137"/>
        <v>26.007903007414338</v>
      </c>
      <c r="V786" s="255">
        <f t="shared" si="138"/>
        <v>516.80790300741432</v>
      </c>
      <c r="W786" s="255">
        <f t="shared" si="139"/>
        <v>4.3067325250617863</v>
      </c>
    </row>
    <row r="787" spans="1:23" ht="15" customHeight="1">
      <c r="A787" s="115" t="s">
        <v>2336</v>
      </c>
      <c r="B787" s="115" t="str">
        <f t="shared" si="135"/>
        <v>C79916</v>
      </c>
      <c r="C787" s="799" t="str">
        <f t="shared" si="136"/>
        <v>2024-08-09</v>
      </c>
      <c r="D787" s="793">
        <v>45513</v>
      </c>
      <c r="E787" s="113" t="s">
        <v>2337</v>
      </c>
      <c r="F787" s="113"/>
      <c r="G787" s="676" t="s">
        <v>2338</v>
      </c>
      <c r="H787" s="799">
        <v>45512</v>
      </c>
      <c r="I787" s="114"/>
      <c r="J787" s="114"/>
      <c r="K787" s="113" t="s">
        <v>2339</v>
      </c>
      <c r="L787" s="165"/>
      <c r="M787" s="113"/>
      <c r="N787" s="687" t="s">
        <v>2407</v>
      </c>
      <c r="O787" s="709" t="s">
        <v>2482</v>
      </c>
      <c r="P787" s="688">
        <v>150</v>
      </c>
      <c r="Q787" s="689" t="s">
        <v>2371</v>
      </c>
      <c r="R787" s="690">
        <v>2.93</v>
      </c>
      <c r="S787" s="255">
        <f t="shared" si="134"/>
        <v>439.5</v>
      </c>
      <c r="T787" s="219"/>
      <c r="U787" s="260">
        <f t="shared" si="137"/>
        <v>23.289473047592914</v>
      </c>
      <c r="V787" s="255">
        <f t="shared" si="138"/>
        <v>462.78947304759294</v>
      </c>
      <c r="W787" s="255">
        <f t="shared" si="139"/>
        <v>3.0852631536506196</v>
      </c>
    </row>
    <row r="788" spans="1:23" ht="15" customHeight="1">
      <c r="A788" s="115" t="s">
        <v>2336</v>
      </c>
      <c r="B788" s="115" t="str">
        <f t="shared" si="135"/>
        <v>C79916</v>
      </c>
      <c r="C788" s="799" t="str">
        <f t="shared" si="136"/>
        <v>2024-08-09</v>
      </c>
      <c r="D788" s="793">
        <v>45513</v>
      </c>
      <c r="E788" s="113" t="s">
        <v>2337</v>
      </c>
      <c r="F788" s="113"/>
      <c r="G788" s="676" t="s">
        <v>2338</v>
      </c>
      <c r="H788" s="799">
        <v>45512</v>
      </c>
      <c r="I788" s="114"/>
      <c r="J788" s="114"/>
      <c r="K788" s="113" t="s">
        <v>2339</v>
      </c>
      <c r="L788" s="165"/>
      <c r="M788" s="113"/>
      <c r="N788" s="687" t="s">
        <v>2407</v>
      </c>
      <c r="O788" s="709" t="s">
        <v>2482</v>
      </c>
      <c r="P788" s="688">
        <v>150</v>
      </c>
      <c r="Q788" s="689" t="s">
        <v>2371</v>
      </c>
      <c r="R788" s="690">
        <v>2.93</v>
      </c>
      <c r="S788" s="255">
        <f t="shared" si="134"/>
        <v>439.5</v>
      </c>
      <c r="T788" s="219"/>
      <c r="U788" s="260">
        <f t="shared" si="137"/>
        <v>23.289473047592914</v>
      </c>
      <c r="V788" s="255">
        <f t="shared" si="138"/>
        <v>462.78947304759294</v>
      </c>
      <c r="W788" s="255">
        <f t="shared" si="139"/>
        <v>3.0852631536506196</v>
      </c>
    </row>
    <row r="789" spans="1:23" ht="15" customHeight="1">
      <c r="A789" s="115" t="s">
        <v>2336</v>
      </c>
      <c r="B789" s="115" t="str">
        <f t="shared" si="135"/>
        <v>C79916</v>
      </c>
      <c r="C789" s="799" t="str">
        <f t="shared" si="136"/>
        <v>2024-08-09</v>
      </c>
      <c r="D789" s="793">
        <v>45513</v>
      </c>
      <c r="E789" s="113" t="s">
        <v>2337</v>
      </c>
      <c r="F789" s="113"/>
      <c r="G789" s="676" t="s">
        <v>2338</v>
      </c>
      <c r="H789" s="799">
        <v>45512</v>
      </c>
      <c r="I789" s="114"/>
      <c r="J789" s="114"/>
      <c r="K789" s="113" t="s">
        <v>2339</v>
      </c>
      <c r="L789" s="165"/>
      <c r="M789" s="113"/>
      <c r="N789" s="687" t="s">
        <v>2408</v>
      </c>
      <c r="O789" s="709" t="s">
        <v>2483</v>
      </c>
      <c r="P789" s="688">
        <v>100</v>
      </c>
      <c r="Q789" s="689" t="s">
        <v>2371</v>
      </c>
      <c r="R789" s="690">
        <v>1.65</v>
      </c>
      <c r="S789" s="255">
        <f t="shared" si="134"/>
        <v>165</v>
      </c>
      <c r="T789" s="219"/>
      <c r="U789" s="260">
        <f t="shared" si="137"/>
        <v>8.7434881748642326</v>
      </c>
      <c r="V789" s="255">
        <f t="shared" si="138"/>
        <v>173.74348817486424</v>
      </c>
      <c r="W789" s="255">
        <f t="shared" si="139"/>
        <v>1.7374348817486425</v>
      </c>
    </row>
    <row r="790" spans="1:23" ht="15.75">
      <c r="A790" s="115" t="s">
        <v>2336</v>
      </c>
      <c r="B790" s="115" t="str">
        <f t="shared" si="135"/>
        <v>C79916</v>
      </c>
      <c r="C790" s="799" t="str">
        <f t="shared" si="136"/>
        <v>2024-08-09</v>
      </c>
      <c r="D790" s="793">
        <v>45513</v>
      </c>
      <c r="E790" s="113" t="s">
        <v>2337</v>
      </c>
      <c r="F790" s="113"/>
      <c r="G790" s="676" t="s">
        <v>2338</v>
      </c>
      <c r="H790" s="799">
        <v>45512</v>
      </c>
      <c r="I790" s="114"/>
      <c r="J790" s="114"/>
      <c r="K790" s="113" t="s">
        <v>2339</v>
      </c>
      <c r="L790" s="165"/>
      <c r="M790" s="113"/>
      <c r="N790" s="687" t="s">
        <v>2408</v>
      </c>
      <c r="O790" s="709" t="s">
        <v>2483</v>
      </c>
      <c r="P790" s="688">
        <v>150</v>
      </c>
      <c r="Q790" s="689" t="s">
        <v>2371</v>
      </c>
      <c r="R790" s="690">
        <v>1.65</v>
      </c>
      <c r="S790" s="255">
        <f t="shared" si="134"/>
        <v>247.5</v>
      </c>
      <c r="T790" s="219"/>
      <c r="U790" s="260">
        <f t="shared" si="137"/>
        <v>13.115232262296351</v>
      </c>
      <c r="V790" s="255">
        <f t="shared" si="138"/>
        <v>260.61523226229633</v>
      </c>
      <c r="W790" s="255">
        <f t="shared" si="139"/>
        <v>1.7374348817486422</v>
      </c>
    </row>
    <row r="791" spans="1:23" ht="15" customHeight="1" thickBot="1">
      <c r="A791" s="137" t="s">
        <v>2336</v>
      </c>
      <c r="B791" s="137" t="str">
        <f t="shared" si="135"/>
        <v>C79916</v>
      </c>
      <c r="C791" s="805" t="str">
        <f t="shared" si="136"/>
        <v>2024-08-09</v>
      </c>
      <c r="D791" s="794">
        <v>45513</v>
      </c>
      <c r="E791" s="116" t="s">
        <v>2337</v>
      </c>
      <c r="F791" s="116"/>
      <c r="G791" s="693" t="s">
        <v>2338</v>
      </c>
      <c r="H791" s="805">
        <v>45512</v>
      </c>
      <c r="I791" s="694"/>
      <c r="J791" s="694"/>
      <c r="K791" s="116" t="s">
        <v>2339</v>
      </c>
      <c r="L791" s="695"/>
      <c r="M791" s="116"/>
      <c r="N791" s="741" t="s">
        <v>2409</v>
      </c>
      <c r="O791" s="709" t="s">
        <v>2484</v>
      </c>
      <c r="P791" s="696">
        <v>120</v>
      </c>
      <c r="Q791" s="697" t="s">
        <v>2371</v>
      </c>
      <c r="R791" s="698">
        <v>3.47</v>
      </c>
      <c r="S791" s="258">
        <f t="shared" si="134"/>
        <v>416.40000000000003</v>
      </c>
      <c r="T791" s="699"/>
      <c r="U791" s="431">
        <f t="shared" si="137"/>
        <v>22.065384703111924</v>
      </c>
      <c r="V791" s="258">
        <f t="shared" si="138"/>
        <v>438.46538470311197</v>
      </c>
      <c r="W791" s="258">
        <f t="shared" si="139"/>
        <v>3.6538782058592663</v>
      </c>
    </row>
    <row r="792" spans="1:23" ht="15.75">
      <c r="A792" s="602" t="s">
        <v>2420</v>
      </c>
      <c r="B792" s="768" t="str">
        <f t="shared" si="135"/>
        <v>C82876</v>
      </c>
      <c r="C792" s="809" t="str">
        <f t="shared" si="136"/>
        <v>2024-08-16</v>
      </c>
      <c r="D792" s="817">
        <v>45520</v>
      </c>
      <c r="E792" s="111" t="s">
        <v>2018</v>
      </c>
      <c r="F792" s="111"/>
      <c r="G792" s="213" t="s">
        <v>2421</v>
      </c>
      <c r="H792" s="798">
        <v>45503</v>
      </c>
      <c r="I792" s="582"/>
      <c r="J792" s="582"/>
      <c r="K792" s="111" t="s">
        <v>2422</v>
      </c>
      <c r="L792" s="703"/>
      <c r="M792" s="111"/>
      <c r="N792" s="650" t="s">
        <v>2410</v>
      </c>
      <c r="O792" s="11"/>
      <c r="P792" s="704">
        <v>1</v>
      </c>
      <c r="Q792" s="705"/>
      <c r="R792" s="686">
        <v>612.01</v>
      </c>
      <c r="S792" s="706">
        <f>P792*R792</f>
        <v>612.01</v>
      </c>
      <c r="T792" s="184"/>
      <c r="U792" s="259">
        <f t="shared" si="137"/>
        <v>32.430922411507026</v>
      </c>
      <c r="V792" s="257">
        <f t="shared" si="138"/>
        <v>644.44092241150702</v>
      </c>
      <c r="W792" s="603">
        <f t="shared" si="139"/>
        <v>644.44092241150702</v>
      </c>
    </row>
    <row r="793" spans="1:23" ht="15.75">
      <c r="A793" s="604" t="s">
        <v>2420</v>
      </c>
      <c r="B793" s="769" t="str">
        <f t="shared" si="135"/>
        <v>C82876</v>
      </c>
      <c r="C793" s="810" t="str">
        <f t="shared" si="136"/>
        <v>2024-08-16</v>
      </c>
      <c r="D793" s="793">
        <v>45520</v>
      </c>
      <c r="E793" s="113" t="s">
        <v>2018</v>
      </c>
      <c r="F793" s="113"/>
      <c r="G793" s="367" t="s">
        <v>2421</v>
      </c>
      <c r="H793" s="799">
        <v>45503</v>
      </c>
      <c r="I793" s="114"/>
      <c r="J793" s="114"/>
      <c r="K793" s="113" t="s">
        <v>2422</v>
      </c>
      <c r="L793" s="165"/>
      <c r="M793" s="113"/>
      <c r="N793" s="575" t="s">
        <v>2595</v>
      </c>
      <c r="O793" s="8"/>
      <c r="P793" s="700">
        <v>2</v>
      </c>
      <c r="Q793" s="9"/>
      <c r="R793" s="690">
        <v>198.51</v>
      </c>
      <c r="S793" s="692">
        <f t="shared" ref="S793:S834" si="140">P793*R793</f>
        <v>397.02</v>
      </c>
      <c r="T793" s="219"/>
      <c r="U793" s="260">
        <f t="shared" si="137"/>
        <v>21.038422273846049</v>
      </c>
      <c r="V793" s="255">
        <f t="shared" si="138"/>
        <v>418.05842227384602</v>
      </c>
      <c r="W793" s="605">
        <f t="shared" si="139"/>
        <v>209.02921113692301</v>
      </c>
    </row>
    <row r="794" spans="1:23" ht="15.75">
      <c r="A794" s="604" t="s">
        <v>2420</v>
      </c>
      <c r="B794" s="769" t="str">
        <f t="shared" si="135"/>
        <v>C82876</v>
      </c>
      <c r="C794" s="810" t="str">
        <f t="shared" si="136"/>
        <v>2024-08-16</v>
      </c>
      <c r="D794" s="793">
        <v>45520</v>
      </c>
      <c r="E794" s="113" t="s">
        <v>2018</v>
      </c>
      <c r="F794" s="113"/>
      <c r="G794" s="367" t="s">
        <v>2421</v>
      </c>
      <c r="H794" s="799">
        <v>45503</v>
      </c>
      <c r="I794" s="114"/>
      <c r="J794" s="114"/>
      <c r="K794" s="113" t="s">
        <v>2422</v>
      </c>
      <c r="L794" s="165"/>
      <c r="M794" s="113"/>
      <c r="N794" s="575" t="s">
        <v>2596</v>
      </c>
      <c r="O794" s="8"/>
      <c r="P794" s="700">
        <v>1</v>
      </c>
      <c r="Q794" s="9"/>
      <c r="R794" s="690">
        <v>198.51</v>
      </c>
      <c r="S794" s="692">
        <f t="shared" si="140"/>
        <v>198.51</v>
      </c>
      <c r="T794" s="219"/>
      <c r="U794" s="260">
        <f t="shared" si="137"/>
        <v>10.519211136923024</v>
      </c>
      <c r="V794" s="255">
        <f t="shared" si="138"/>
        <v>209.02921113692301</v>
      </c>
      <c r="W794" s="605">
        <f t="shared" si="139"/>
        <v>209.02921113692301</v>
      </c>
    </row>
    <row r="795" spans="1:23" ht="15.75">
      <c r="A795" s="604" t="s">
        <v>2420</v>
      </c>
      <c r="B795" s="769" t="str">
        <f t="shared" si="135"/>
        <v>C82876</v>
      </c>
      <c r="C795" s="810" t="str">
        <f t="shared" si="136"/>
        <v>2024-08-16</v>
      </c>
      <c r="D795" s="793">
        <v>45520</v>
      </c>
      <c r="E795" s="113" t="s">
        <v>2018</v>
      </c>
      <c r="F795" s="113"/>
      <c r="G795" s="367" t="s">
        <v>2421</v>
      </c>
      <c r="H795" s="799">
        <v>45503</v>
      </c>
      <c r="I795" s="114"/>
      <c r="J795" s="114"/>
      <c r="K795" s="113" t="s">
        <v>2422</v>
      </c>
      <c r="L795" s="165"/>
      <c r="M795" s="113"/>
      <c r="N795" s="575" t="s">
        <v>2592</v>
      </c>
      <c r="O795" s="8"/>
      <c r="P795" s="700">
        <v>12</v>
      </c>
      <c r="Q795" s="9"/>
      <c r="R795" s="690">
        <v>444.34</v>
      </c>
      <c r="S795" s="692">
        <f t="shared" si="140"/>
        <v>5332.08</v>
      </c>
      <c r="T795" s="219"/>
      <c r="U795" s="260">
        <f t="shared" si="137"/>
        <v>282.55138440866716</v>
      </c>
      <c r="V795" s="255">
        <f t="shared" si="138"/>
        <v>5614.6313844086671</v>
      </c>
      <c r="W795" s="605">
        <f t="shared" si="139"/>
        <v>467.88594870072228</v>
      </c>
    </row>
    <row r="796" spans="1:23" ht="15.75">
      <c r="A796" s="604" t="s">
        <v>2420</v>
      </c>
      <c r="B796" s="769" t="str">
        <f t="shared" si="135"/>
        <v>C82876</v>
      </c>
      <c r="C796" s="810" t="str">
        <f t="shared" si="136"/>
        <v>2024-08-16</v>
      </c>
      <c r="D796" s="793">
        <v>45520</v>
      </c>
      <c r="E796" s="113" t="s">
        <v>2018</v>
      </c>
      <c r="F796" s="113"/>
      <c r="G796" s="367" t="s">
        <v>2421</v>
      </c>
      <c r="H796" s="799">
        <v>45503</v>
      </c>
      <c r="I796" s="114"/>
      <c r="J796" s="114"/>
      <c r="K796" s="113" t="s">
        <v>2422</v>
      </c>
      <c r="L796" s="165"/>
      <c r="M796" s="113"/>
      <c r="N796" s="575" t="s">
        <v>2591</v>
      </c>
      <c r="O796" s="8"/>
      <c r="P796" s="700">
        <v>3</v>
      </c>
      <c r="Q796" s="9"/>
      <c r="R796" s="690">
        <v>283.2</v>
      </c>
      <c r="S796" s="692">
        <f t="shared" si="140"/>
        <v>849.59999999999991</v>
      </c>
      <c r="T796" s="219"/>
      <c r="U796" s="260">
        <f t="shared" si="137"/>
        <v>45.021015474937286</v>
      </c>
      <c r="V796" s="255">
        <f t="shared" si="138"/>
        <v>894.62101547493717</v>
      </c>
      <c r="W796" s="605">
        <f t="shared" si="139"/>
        <v>298.20700515831237</v>
      </c>
    </row>
    <row r="797" spans="1:23" ht="15.75">
      <c r="A797" s="604" t="s">
        <v>2420</v>
      </c>
      <c r="B797" s="769" t="str">
        <f t="shared" si="135"/>
        <v>C82876</v>
      </c>
      <c r="C797" s="810" t="str">
        <f t="shared" si="136"/>
        <v>2024-08-16</v>
      </c>
      <c r="D797" s="793">
        <v>45520</v>
      </c>
      <c r="E797" s="113" t="s">
        <v>2018</v>
      </c>
      <c r="F797" s="113"/>
      <c r="G797" s="367" t="s">
        <v>2421</v>
      </c>
      <c r="H797" s="799">
        <v>45503</v>
      </c>
      <c r="I797" s="114"/>
      <c r="J797" s="114"/>
      <c r="K797" s="113" t="s">
        <v>2422</v>
      </c>
      <c r="L797" s="165"/>
      <c r="M797" s="113"/>
      <c r="N797" s="575" t="s">
        <v>2593</v>
      </c>
      <c r="O797" s="8"/>
      <c r="P797" s="700">
        <v>4</v>
      </c>
      <c r="Q797" s="9"/>
      <c r="R797" s="690">
        <v>444.34</v>
      </c>
      <c r="S797" s="692">
        <f t="shared" si="140"/>
        <v>1777.36</v>
      </c>
      <c r="T797" s="219"/>
      <c r="U797" s="260">
        <f t="shared" si="137"/>
        <v>94.183794802889054</v>
      </c>
      <c r="V797" s="255">
        <f t="shared" si="138"/>
        <v>1871.5437948028889</v>
      </c>
      <c r="W797" s="605">
        <f t="shared" si="139"/>
        <v>467.88594870072222</v>
      </c>
    </row>
    <row r="798" spans="1:23" ht="15.75">
      <c r="A798" s="604" t="s">
        <v>2420</v>
      </c>
      <c r="B798" s="769" t="str">
        <f t="shared" si="135"/>
        <v>C82876</v>
      </c>
      <c r="C798" s="810" t="str">
        <f t="shared" si="136"/>
        <v>2024-08-16</v>
      </c>
      <c r="D798" s="793">
        <v>45520</v>
      </c>
      <c r="E798" s="113" t="s">
        <v>2018</v>
      </c>
      <c r="F798" s="113"/>
      <c r="G798" s="367" t="s">
        <v>2421</v>
      </c>
      <c r="H798" s="799">
        <v>45503</v>
      </c>
      <c r="I798" s="114"/>
      <c r="J798" s="114"/>
      <c r="K798" s="113" t="s">
        <v>2422</v>
      </c>
      <c r="L798" s="165"/>
      <c r="M798" s="113"/>
      <c r="N798" s="575" t="s">
        <v>2594</v>
      </c>
      <c r="O798" s="8"/>
      <c r="P798" s="700">
        <v>5</v>
      </c>
      <c r="Q798" s="9"/>
      <c r="R798" s="690">
        <v>486.19</v>
      </c>
      <c r="S798" s="692">
        <f t="shared" si="140"/>
        <v>2430.9499999999998</v>
      </c>
      <c r="T798" s="219"/>
      <c r="U798" s="260">
        <f t="shared" si="137"/>
        <v>128.81807623446187</v>
      </c>
      <c r="V798" s="255">
        <f t="shared" si="138"/>
        <v>2559.7680762344617</v>
      </c>
      <c r="W798" s="605">
        <f t="shared" si="139"/>
        <v>511.95361524689235</v>
      </c>
    </row>
    <row r="799" spans="1:23" ht="15.75">
      <c r="A799" s="604" t="s">
        <v>2420</v>
      </c>
      <c r="B799" s="769" t="str">
        <f t="shared" si="135"/>
        <v>C82876</v>
      </c>
      <c r="C799" s="810" t="str">
        <f t="shared" si="136"/>
        <v>2024-08-16</v>
      </c>
      <c r="D799" s="793">
        <v>45520</v>
      </c>
      <c r="E799" s="113" t="s">
        <v>2018</v>
      </c>
      <c r="F799" s="113"/>
      <c r="G799" s="367" t="s">
        <v>2421</v>
      </c>
      <c r="H799" s="799">
        <v>45503</v>
      </c>
      <c r="I799" s="114"/>
      <c r="J799" s="114"/>
      <c r="K799" s="113" t="s">
        <v>2422</v>
      </c>
      <c r="L799" s="165"/>
      <c r="M799" s="113"/>
      <c r="N799" s="575" t="s">
        <v>2597</v>
      </c>
      <c r="O799" s="8"/>
      <c r="P799" s="700">
        <v>4</v>
      </c>
      <c r="Q799" s="9"/>
      <c r="R799" s="690">
        <v>283.2</v>
      </c>
      <c r="S799" s="692">
        <f t="shared" si="140"/>
        <v>1132.8</v>
      </c>
      <c r="T799" s="219"/>
      <c r="U799" s="260">
        <f t="shared" si="137"/>
        <v>60.028020633249717</v>
      </c>
      <c r="V799" s="255">
        <f t="shared" si="138"/>
        <v>1192.8280206332497</v>
      </c>
      <c r="W799" s="605">
        <f t="shared" si="139"/>
        <v>298.20700515831243</v>
      </c>
    </row>
    <row r="800" spans="1:23" ht="15.75">
      <c r="A800" s="604" t="s">
        <v>2420</v>
      </c>
      <c r="B800" s="769" t="str">
        <f t="shared" si="135"/>
        <v>C82876</v>
      </c>
      <c r="C800" s="810" t="str">
        <f t="shared" si="136"/>
        <v>2024-08-16</v>
      </c>
      <c r="D800" s="793">
        <v>45520</v>
      </c>
      <c r="E800" s="113" t="s">
        <v>2018</v>
      </c>
      <c r="F800" s="113"/>
      <c r="G800" s="367" t="s">
        <v>2421</v>
      </c>
      <c r="H800" s="799">
        <v>45503</v>
      </c>
      <c r="I800" s="114"/>
      <c r="J800" s="114"/>
      <c r="K800" s="113" t="s">
        <v>2422</v>
      </c>
      <c r="L800" s="165"/>
      <c r="M800" s="113"/>
      <c r="N800" s="575" t="s">
        <v>2598</v>
      </c>
      <c r="O800" s="8"/>
      <c r="P800" s="700">
        <v>2</v>
      </c>
      <c r="Q800" s="9"/>
      <c r="R800" s="690">
        <v>486.19</v>
      </c>
      <c r="S800" s="692">
        <f t="shared" si="140"/>
        <v>972.38</v>
      </c>
      <c r="T800" s="219"/>
      <c r="U800" s="260">
        <f t="shared" si="137"/>
        <v>51.527230493784749</v>
      </c>
      <c r="V800" s="255">
        <f t="shared" si="138"/>
        <v>1023.9072304937847</v>
      </c>
      <c r="W800" s="605">
        <f t="shared" si="139"/>
        <v>511.95361524689235</v>
      </c>
    </row>
    <row r="801" spans="1:23" ht="15.75">
      <c r="A801" s="604" t="s">
        <v>2420</v>
      </c>
      <c r="B801" s="769" t="str">
        <f t="shared" si="135"/>
        <v>C82876</v>
      </c>
      <c r="C801" s="810" t="str">
        <f t="shared" si="136"/>
        <v>2024-08-16</v>
      </c>
      <c r="D801" s="793">
        <v>45520</v>
      </c>
      <c r="E801" s="113" t="s">
        <v>2018</v>
      </c>
      <c r="F801" s="113"/>
      <c r="G801" s="367" t="s">
        <v>2421</v>
      </c>
      <c r="H801" s="799">
        <v>45503</v>
      </c>
      <c r="I801" s="114"/>
      <c r="J801" s="114"/>
      <c r="K801" s="113" t="s">
        <v>2422</v>
      </c>
      <c r="L801" s="165"/>
      <c r="M801" s="113"/>
      <c r="N801" s="575" t="s">
        <v>2599</v>
      </c>
      <c r="O801" s="8"/>
      <c r="P801" s="700">
        <v>9</v>
      </c>
      <c r="Q801" s="9"/>
      <c r="R801" s="690">
        <v>486.19</v>
      </c>
      <c r="S801" s="692">
        <f t="shared" si="140"/>
        <v>4375.71</v>
      </c>
      <c r="T801" s="219"/>
      <c r="U801" s="260">
        <f t="shared" si="137"/>
        <v>231.87253722203135</v>
      </c>
      <c r="V801" s="255">
        <f t="shared" si="138"/>
        <v>4607.5825372220315</v>
      </c>
      <c r="W801" s="605">
        <f t="shared" si="139"/>
        <v>511.95361524689241</v>
      </c>
    </row>
    <row r="802" spans="1:23" ht="15.75">
      <c r="A802" s="604" t="s">
        <v>2420</v>
      </c>
      <c r="B802" s="769" t="str">
        <f t="shared" si="135"/>
        <v>C82876</v>
      </c>
      <c r="C802" s="810" t="str">
        <f t="shared" si="136"/>
        <v>2024-08-16</v>
      </c>
      <c r="D802" s="793">
        <v>45520</v>
      </c>
      <c r="E802" s="113" t="s">
        <v>2018</v>
      </c>
      <c r="F802" s="113"/>
      <c r="G802" s="367" t="s">
        <v>2421</v>
      </c>
      <c r="H802" s="799">
        <v>45503</v>
      </c>
      <c r="I802" s="114"/>
      <c r="J802" s="114"/>
      <c r="K802" s="113" t="s">
        <v>2422</v>
      </c>
      <c r="L802" s="165"/>
      <c r="M802" s="113"/>
      <c r="N802" s="575" t="s">
        <v>2415</v>
      </c>
      <c r="O802" s="8"/>
      <c r="P802" s="701">
        <v>6</v>
      </c>
      <c r="Q802" s="9"/>
      <c r="R802" s="690">
        <v>80.819999999999993</v>
      </c>
      <c r="S802" s="692">
        <f t="shared" si="140"/>
        <v>484.91999999999996</v>
      </c>
      <c r="T802" s="219"/>
      <c r="U802" s="260">
        <f t="shared" si="137"/>
        <v>25.696316883364631</v>
      </c>
      <c r="V802" s="255">
        <f t="shared" si="138"/>
        <v>510.61631688336456</v>
      </c>
      <c r="W802" s="605">
        <f t="shared" si="139"/>
        <v>85.102719480560765</v>
      </c>
    </row>
    <row r="803" spans="1:23" ht="15.75">
      <c r="A803" s="604" t="s">
        <v>2420</v>
      </c>
      <c r="B803" s="769" t="str">
        <f t="shared" si="135"/>
        <v>C82876</v>
      </c>
      <c r="C803" s="810" t="str">
        <f t="shared" si="136"/>
        <v>2024-08-16</v>
      </c>
      <c r="D803" s="793">
        <v>45520</v>
      </c>
      <c r="E803" s="113" t="s">
        <v>2018</v>
      </c>
      <c r="F803" s="113"/>
      <c r="G803" s="367" t="s">
        <v>2421</v>
      </c>
      <c r="H803" s="799">
        <v>45503</v>
      </c>
      <c r="I803" s="114"/>
      <c r="J803" s="114"/>
      <c r="K803" s="113" t="s">
        <v>2422</v>
      </c>
      <c r="L803" s="165"/>
      <c r="M803" s="113"/>
      <c r="N803" s="575" t="s">
        <v>2416</v>
      </c>
      <c r="O803" s="8"/>
      <c r="P803" s="701">
        <v>3</v>
      </c>
      <c r="Q803" s="9"/>
      <c r="R803" s="690">
        <v>97.5</v>
      </c>
      <c r="S803" s="692">
        <f t="shared" si="140"/>
        <v>292.5</v>
      </c>
      <c r="T803" s="219"/>
      <c r="U803" s="260">
        <f t="shared" si="137"/>
        <v>15.499819946350232</v>
      </c>
      <c r="V803" s="255">
        <f t="shared" si="138"/>
        <v>307.99981994635021</v>
      </c>
      <c r="W803" s="605">
        <f t="shared" si="139"/>
        <v>102.6666066487834</v>
      </c>
    </row>
    <row r="804" spans="1:23" ht="15.75">
      <c r="A804" s="604" t="s">
        <v>2420</v>
      </c>
      <c r="B804" s="769" t="str">
        <f t="shared" si="135"/>
        <v>C82876</v>
      </c>
      <c r="C804" s="810" t="str">
        <f t="shared" si="136"/>
        <v>2024-08-16</v>
      </c>
      <c r="D804" s="793">
        <v>45520</v>
      </c>
      <c r="E804" s="113" t="s">
        <v>2018</v>
      </c>
      <c r="F804" s="113"/>
      <c r="G804" s="367" t="s">
        <v>2421</v>
      </c>
      <c r="H804" s="799">
        <v>45503</v>
      </c>
      <c r="I804" s="114"/>
      <c r="J804" s="114"/>
      <c r="K804" s="113" t="s">
        <v>2422</v>
      </c>
      <c r="L804" s="165"/>
      <c r="M804" s="113"/>
      <c r="N804" s="575" t="s">
        <v>2600</v>
      </c>
      <c r="O804" s="8"/>
      <c r="P804" s="702">
        <v>6</v>
      </c>
      <c r="Q804" s="9"/>
      <c r="R804" s="690">
        <v>90.5</v>
      </c>
      <c r="S804" s="692">
        <f t="shared" si="140"/>
        <v>543</v>
      </c>
      <c r="T804" s="219"/>
      <c r="U804" s="260">
        <f t="shared" si="137"/>
        <v>28.774024720916842</v>
      </c>
      <c r="V804" s="255">
        <f t="shared" si="138"/>
        <v>571.77402472091683</v>
      </c>
      <c r="W804" s="605">
        <f t="shared" si="139"/>
        <v>95.295670786819471</v>
      </c>
    </row>
    <row r="805" spans="1:23" ht="15.75">
      <c r="A805" s="604" t="s">
        <v>2420</v>
      </c>
      <c r="B805" s="769" t="str">
        <f t="shared" si="135"/>
        <v>C82876</v>
      </c>
      <c r="C805" s="810" t="str">
        <f t="shared" si="136"/>
        <v>2024-08-16</v>
      </c>
      <c r="D805" s="793">
        <v>45520</v>
      </c>
      <c r="E805" s="113" t="s">
        <v>2018</v>
      </c>
      <c r="F805" s="113"/>
      <c r="G805" s="367" t="s">
        <v>2421</v>
      </c>
      <c r="H805" s="799">
        <v>45503</v>
      </c>
      <c r="I805" s="114"/>
      <c r="J805" s="114"/>
      <c r="K805" s="113" t="s">
        <v>2422</v>
      </c>
      <c r="L805" s="165"/>
      <c r="M805" s="113"/>
      <c r="N805" s="575" t="s">
        <v>2600</v>
      </c>
      <c r="O805" s="8"/>
      <c r="P805" s="702">
        <v>4</v>
      </c>
      <c r="Q805" s="9"/>
      <c r="R805" s="690">
        <v>90.6</v>
      </c>
      <c r="S805" s="692">
        <f t="shared" si="140"/>
        <v>362.4</v>
      </c>
      <c r="T805" s="219"/>
      <c r="U805" s="260">
        <f t="shared" si="137"/>
        <v>19.203879482247263</v>
      </c>
      <c r="V805" s="255">
        <f t="shared" si="138"/>
        <v>381.60387948224724</v>
      </c>
      <c r="W805" s="605">
        <f t="shared" si="139"/>
        <v>95.400969870561809</v>
      </c>
    </row>
    <row r="806" spans="1:23" ht="15.75">
      <c r="A806" s="604" t="s">
        <v>2420</v>
      </c>
      <c r="B806" s="769" t="str">
        <f t="shared" si="135"/>
        <v>C82876</v>
      </c>
      <c r="C806" s="810" t="str">
        <f t="shared" si="136"/>
        <v>2024-08-16</v>
      </c>
      <c r="D806" s="793">
        <v>45520</v>
      </c>
      <c r="E806" s="113" t="s">
        <v>2018</v>
      </c>
      <c r="F806" s="113"/>
      <c r="G806" s="367" t="s">
        <v>2421</v>
      </c>
      <c r="H806" s="799">
        <v>45503</v>
      </c>
      <c r="I806" s="114"/>
      <c r="J806" s="114"/>
      <c r="K806" s="113" t="s">
        <v>2422</v>
      </c>
      <c r="L806" s="165"/>
      <c r="M806" s="113"/>
      <c r="N806" s="575" t="s">
        <v>2419</v>
      </c>
      <c r="O806" s="8"/>
      <c r="P806" s="702">
        <v>3</v>
      </c>
      <c r="Q806" s="9"/>
      <c r="R806" s="690">
        <v>1488.05</v>
      </c>
      <c r="S806" s="692">
        <f t="shared" si="140"/>
        <v>4464.1499999999996</v>
      </c>
      <c r="T806" s="219"/>
      <c r="U806" s="260">
        <f t="shared" si="137"/>
        <v>236.55904688375858</v>
      </c>
      <c r="V806" s="255">
        <f t="shared" si="138"/>
        <v>4700.7090468837578</v>
      </c>
      <c r="W806" s="605">
        <f t="shared" si="139"/>
        <v>1566.9030156279193</v>
      </c>
    </row>
    <row r="807" spans="1:23" ht="15.75">
      <c r="A807" s="604" t="s">
        <v>2420</v>
      </c>
      <c r="B807" s="769" t="str">
        <f t="shared" si="135"/>
        <v>C82876</v>
      </c>
      <c r="C807" s="810" t="str">
        <f t="shared" si="136"/>
        <v>2024-08-16</v>
      </c>
      <c r="D807" s="793">
        <v>45520</v>
      </c>
      <c r="E807" s="113" t="s">
        <v>2018</v>
      </c>
      <c r="F807" s="113"/>
      <c r="G807" s="367" t="s">
        <v>2421</v>
      </c>
      <c r="H807" s="799">
        <v>45503</v>
      </c>
      <c r="I807" s="114"/>
      <c r="J807" s="114"/>
      <c r="K807" s="113" t="s">
        <v>2422</v>
      </c>
      <c r="L807" s="165"/>
      <c r="M807" s="113"/>
      <c r="N807" s="575" t="s">
        <v>2418</v>
      </c>
      <c r="O807" s="8"/>
      <c r="P807" s="702">
        <v>2</v>
      </c>
      <c r="Q807" s="9"/>
      <c r="R807" s="690">
        <v>2526.9699999999998</v>
      </c>
      <c r="S807" s="692">
        <f t="shared" si="140"/>
        <v>5053.9399999999996</v>
      </c>
      <c r="T807" s="219"/>
      <c r="U807" s="260">
        <f t="shared" si="137"/>
        <v>267.81251288771722</v>
      </c>
      <c r="V807" s="255">
        <f t="shared" si="138"/>
        <v>5321.7525128877169</v>
      </c>
      <c r="W807" s="605">
        <f t="shared" si="139"/>
        <v>2660.8762564438584</v>
      </c>
    </row>
    <row r="808" spans="1:23" ht="15.75">
      <c r="A808" s="604" t="s">
        <v>2420</v>
      </c>
      <c r="B808" s="769" t="str">
        <f t="shared" si="135"/>
        <v>C82876</v>
      </c>
      <c r="C808" s="810" t="str">
        <f t="shared" si="136"/>
        <v>2024-08-16</v>
      </c>
      <c r="D808" s="793">
        <v>45520</v>
      </c>
      <c r="E808" s="113" t="s">
        <v>2018</v>
      </c>
      <c r="F808" s="113"/>
      <c r="G808" s="367" t="s">
        <v>2421</v>
      </c>
      <c r="H808" s="799">
        <v>45503</v>
      </c>
      <c r="I808" s="114"/>
      <c r="J808" s="114"/>
      <c r="K808" s="113" t="s">
        <v>2422</v>
      </c>
      <c r="L808" s="165"/>
      <c r="M808" s="113"/>
      <c r="N808" s="575" t="s">
        <v>2417</v>
      </c>
      <c r="O808" s="90"/>
      <c r="P808" s="702">
        <v>2</v>
      </c>
      <c r="Q808" s="9"/>
      <c r="R808" s="690">
        <v>157.15</v>
      </c>
      <c r="S808" s="692">
        <f t="shared" si="140"/>
        <v>314.3</v>
      </c>
      <c r="T808" s="219"/>
      <c r="U808" s="260">
        <f t="shared" si="137"/>
        <v>16.655020202180779</v>
      </c>
      <c r="V808" s="255">
        <f t="shared" si="138"/>
        <v>330.95502020218078</v>
      </c>
      <c r="W808" s="605">
        <f t="shared" si="139"/>
        <v>165.47751010109039</v>
      </c>
    </row>
    <row r="809" spans="1:23" ht="15.75">
      <c r="A809" s="604" t="s">
        <v>2420</v>
      </c>
      <c r="B809" s="769" t="str">
        <f t="shared" si="135"/>
        <v>C82876</v>
      </c>
      <c r="C809" s="810" t="str">
        <f t="shared" si="136"/>
        <v>2024-08-16</v>
      </c>
      <c r="D809" s="793">
        <v>45520</v>
      </c>
      <c r="E809" s="113" t="s">
        <v>2018</v>
      </c>
      <c r="F809" s="113"/>
      <c r="G809" s="367" t="s">
        <v>2421</v>
      </c>
      <c r="H809" s="799">
        <v>45503</v>
      </c>
      <c r="I809" s="114"/>
      <c r="J809" s="114"/>
      <c r="K809" s="113" t="s">
        <v>2422</v>
      </c>
      <c r="L809" s="165"/>
      <c r="M809" s="113"/>
      <c r="N809" s="575" t="s">
        <v>2414</v>
      </c>
      <c r="O809" s="113"/>
      <c r="P809" s="702">
        <v>1</v>
      </c>
      <c r="Q809" s="9"/>
      <c r="R809" s="690">
        <v>162.72999999999999</v>
      </c>
      <c r="S809" s="692">
        <f t="shared" si="140"/>
        <v>162.72999999999999</v>
      </c>
      <c r="T809" s="219"/>
      <c r="U809" s="260">
        <f t="shared" si="137"/>
        <v>8.6231989739130714</v>
      </c>
      <c r="V809" s="255">
        <f t="shared" si="138"/>
        <v>171.35319897391307</v>
      </c>
      <c r="W809" s="605">
        <f t="shared" si="139"/>
        <v>171.35319897391307</v>
      </c>
    </row>
    <row r="810" spans="1:23" ht="15.75">
      <c r="A810" s="604" t="s">
        <v>2420</v>
      </c>
      <c r="B810" s="769" t="str">
        <f t="shared" si="135"/>
        <v>C82876</v>
      </c>
      <c r="C810" s="810" t="str">
        <f t="shared" si="136"/>
        <v>2024-08-16</v>
      </c>
      <c r="D810" s="793">
        <v>45520</v>
      </c>
      <c r="E810" s="113" t="s">
        <v>2018</v>
      </c>
      <c r="F810" s="113"/>
      <c r="G810" s="367" t="s">
        <v>2421</v>
      </c>
      <c r="H810" s="799">
        <v>45503</v>
      </c>
      <c r="I810" s="114"/>
      <c r="J810" s="114"/>
      <c r="K810" s="113" t="s">
        <v>2422</v>
      </c>
      <c r="L810" s="165"/>
      <c r="M810" s="113"/>
      <c r="N810" s="575" t="s">
        <v>2413</v>
      </c>
      <c r="O810" s="8"/>
      <c r="P810" s="702">
        <v>1</v>
      </c>
      <c r="Q810" s="9"/>
      <c r="R810" s="690">
        <v>94.44</v>
      </c>
      <c r="S810" s="692">
        <f t="shared" si="140"/>
        <v>94.44</v>
      </c>
      <c r="T810" s="219"/>
      <c r="U810" s="260">
        <f t="shared" si="137"/>
        <v>5.0044546862677466</v>
      </c>
      <c r="V810" s="255">
        <f t="shared" si="138"/>
        <v>99.444454686267747</v>
      </c>
      <c r="W810" s="605">
        <f t="shared" si="139"/>
        <v>99.444454686267747</v>
      </c>
    </row>
    <row r="811" spans="1:23" ht="15.75">
      <c r="A811" s="604" t="s">
        <v>2420</v>
      </c>
      <c r="B811" s="769" t="str">
        <f t="shared" si="135"/>
        <v>C82876</v>
      </c>
      <c r="C811" s="810" t="str">
        <f t="shared" si="136"/>
        <v>2024-08-16</v>
      </c>
      <c r="D811" s="793">
        <v>45520</v>
      </c>
      <c r="E811" s="113" t="s">
        <v>2018</v>
      </c>
      <c r="F811" s="113"/>
      <c r="G811" s="367" t="s">
        <v>2421</v>
      </c>
      <c r="H811" s="799">
        <v>45503</v>
      </c>
      <c r="I811" s="114"/>
      <c r="J811" s="114"/>
      <c r="K811" s="113" t="s">
        <v>2422</v>
      </c>
      <c r="L811" s="165"/>
      <c r="M811" s="113"/>
      <c r="N811" s="575" t="s">
        <v>2601</v>
      </c>
      <c r="O811" s="8"/>
      <c r="P811" s="702">
        <v>4</v>
      </c>
      <c r="Q811" s="9"/>
      <c r="R811" s="690">
        <v>560.49</v>
      </c>
      <c r="S811" s="692">
        <f t="shared" si="140"/>
        <v>2241.96</v>
      </c>
      <c r="T811" s="219"/>
      <c r="U811" s="260">
        <f t="shared" si="137"/>
        <v>118.80333786980979</v>
      </c>
      <c r="V811" s="255">
        <f t="shared" si="138"/>
        <v>2360.7633378698097</v>
      </c>
      <c r="W811" s="605">
        <f t="shared" si="139"/>
        <v>590.19083446745242</v>
      </c>
    </row>
    <row r="812" spans="1:23" ht="15.75">
      <c r="A812" s="604" t="s">
        <v>2420</v>
      </c>
      <c r="B812" s="769" t="str">
        <f t="shared" si="135"/>
        <v>C82876</v>
      </c>
      <c r="C812" s="810" t="str">
        <f t="shared" si="136"/>
        <v>2024-08-16</v>
      </c>
      <c r="D812" s="793">
        <v>45520</v>
      </c>
      <c r="E812" s="113" t="s">
        <v>2018</v>
      </c>
      <c r="F812" s="113"/>
      <c r="G812" s="367" t="s">
        <v>2421</v>
      </c>
      <c r="H812" s="799">
        <v>45503</v>
      </c>
      <c r="I812" s="114"/>
      <c r="J812" s="114"/>
      <c r="K812" s="113" t="s">
        <v>2422</v>
      </c>
      <c r="L812" s="165"/>
      <c r="M812" s="113"/>
      <c r="N812" s="575" t="s">
        <v>2412</v>
      </c>
      <c r="O812" s="8"/>
      <c r="P812" s="702">
        <v>3</v>
      </c>
      <c r="Q812" s="9"/>
      <c r="R812" s="690">
        <v>485.94</v>
      </c>
      <c r="S812" s="692">
        <f t="shared" si="140"/>
        <v>1457.82</v>
      </c>
      <c r="T812" s="219"/>
      <c r="U812" s="260">
        <f t="shared" si="137"/>
        <v>77.251102612609557</v>
      </c>
      <c r="V812" s="255">
        <f t="shared" si="138"/>
        <v>1535.0711026126096</v>
      </c>
      <c r="W812" s="605">
        <f t="shared" si="139"/>
        <v>511.69036753753653</v>
      </c>
    </row>
    <row r="813" spans="1:23" ht="15.75">
      <c r="A813" s="604" t="s">
        <v>2420</v>
      </c>
      <c r="B813" s="769" t="str">
        <f t="shared" si="135"/>
        <v>C82876</v>
      </c>
      <c r="C813" s="810" t="str">
        <f t="shared" si="136"/>
        <v>2024-08-16</v>
      </c>
      <c r="D813" s="793">
        <v>45520</v>
      </c>
      <c r="E813" s="113" t="s">
        <v>2018</v>
      </c>
      <c r="F813" s="113"/>
      <c r="G813" s="367" t="s">
        <v>2421</v>
      </c>
      <c r="H813" s="799">
        <v>45503</v>
      </c>
      <c r="I813" s="114"/>
      <c r="J813" s="114"/>
      <c r="K813" s="113" t="s">
        <v>2422</v>
      </c>
      <c r="L813" s="165"/>
      <c r="M813" s="113"/>
      <c r="N813" s="575" t="s">
        <v>2412</v>
      </c>
      <c r="O813" s="8"/>
      <c r="P813" s="702">
        <v>2</v>
      </c>
      <c r="Q813" s="9"/>
      <c r="R813" s="690">
        <v>485.94</v>
      </c>
      <c r="S813" s="692">
        <f t="shared" si="140"/>
        <v>971.88</v>
      </c>
      <c r="T813" s="219"/>
      <c r="U813" s="260">
        <f t="shared" ref="U813:U814" si="141">S813*$T$709/SUM($S$709:$S$791)</f>
        <v>51.500735075073038</v>
      </c>
      <c r="V813" s="255">
        <f t="shared" si="138"/>
        <v>1023.3807350750731</v>
      </c>
      <c r="W813" s="605">
        <f t="shared" si="139"/>
        <v>511.69036753753653</v>
      </c>
    </row>
    <row r="814" spans="1:23" ht="16.5" thickBot="1">
      <c r="A814" s="606" t="s">
        <v>2420</v>
      </c>
      <c r="B814" s="770" t="str">
        <f t="shared" si="135"/>
        <v>C82876</v>
      </c>
      <c r="C814" s="811" t="str">
        <f t="shared" si="136"/>
        <v>2024-08-16</v>
      </c>
      <c r="D814" s="794">
        <v>45520</v>
      </c>
      <c r="E814" s="112" t="s">
        <v>2018</v>
      </c>
      <c r="F814" s="112"/>
      <c r="G814" s="214" t="s">
        <v>2421</v>
      </c>
      <c r="H814" s="800">
        <v>45503</v>
      </c>
      <c r="I814" s="580"/>
      <c r="J814" s="580"/>
      <c r="K814" s="112" t="s">
        <v>2422</v>
      </c>
      <c r="L814" s="513"/>
      <c r="M814" s="112"/>
      <c r="N814" s="575" t="s">
        <v>2411</v>
      </c>
      <c r="O814" s="92"/>
      <c r="P814" s="707">
        <v>10</v>
      </c>
      <c r="Q814" s="120"/>
      <c r="R814" s="691">
        <v>389.82</v>
      </c>
      <c r="S814" s="708">
        <f t="shared" si="140"/>
        <v>3898.2</v>
      </c>
      <c r="T814" s="187"/>
      <c r="U814" s="261">
        <f t="shared" si="141"/>
        <v>206.56888244397427</v>
      </c>
      <c r="V814" s="256">
        <f t="shared" ref="V814:V873" si="142">U814+S814</f>
        <v>4104.7688824439738</v>
      </c>
      <c r="W814" s="607">
        <f t="shared" ref="W814:W873" si="143">V814/P814</f>
        <v>410.4768882443974</v>
      </c>
    </row>
    <row r="815" spans="1:23" ht="15.75">
      <c r="A815" s="109" t="s">
        <v>2603</v>
      </c>
      <c r="B815" s="109" t="str">
        <f t="shared" si="135"/>
        <v>C89541</v>
      </c>
      <c r="C815" s="798" t="str">
        <f t="shared" si="136"/>
        <v>2024-09-03</v>
      </c>
      <c r="D815" s="817">
        <v>45538</v>
      </c>
      <c r="E815" s="111" t="s">
        <v>1484</v>
      </c>
      <c r="F815" s="111"/>
      <c r="G815" s="213" t="s">
        <v>2602</v>
      </c>
      <c r="H815" s="798">
        <v>45537</v>
      </c>
      <c r="I815" s="582"/>
      <c r="J815" s="582"/>
      <c r="K815" s="509" t="s">
        <v>1579</v>
      </c>
      <c r="L815" s="166"/>
      <c r="M815" s="111"/>
      <c r="N815" s="421" t="s">
        <v>2604</v>
      </c>
      <c r="O815" s="11"/>
      <c r="P815" s="450">
        <v>100</v>
      </c>
      <c r="Q815" s="11"/>
      <c r="R815" s="450">
        <v>0.31</v>
      </c>
      <c r="S815" s="257">
        <f t="shared" si="140"/>
        <v>31</v>
      </c>
      <c r="T815" s="721">
        <v>1900</v>
      </c>
      <c r="U815" s="674">
        <f>S815*$T$815/SUM($S$815:$S$819)</f>
        <v>5.287253141831239</v>
      </c>
      <c r="V815" s="257">
        <f t="shared" si="142"/>
        <v>36.287253141831236</v>
      </c>
      <c r="W815" s="257">
        <f t="shared" si="143"/>
        <v>0.36287253141831238</v>
      </c>
    </row>
    <row r="816" spans="1:23" ht="15.75">
      <c r="A816" s="115" t="s">
        <v>2603</v>
      </c>
      <c r="B816" s="115" t="str">
        <f t="shared" si="135"/>
        <v>C89541</v>
      </c>
      <c r="C816" s="799" t="str">
        <f t="shared" si="136"/>
        <v>2024-09-03</v>
      </c>
      <c r="D816" s="793">
        <v>45538</v>
      </c>
      <c r="E816" s="113" t="s">
        <v>1484</v>
      </c>
      <c r="F816" s="113"/>
      <c r="G816" s="367" t="s">
        <v>2602</v>
      </c>
      <c r="H816" s="799">
        <v>45537</v>
      </c>
      <c r="I816" s="114"/>
      <c r="J816" s="114"/>
      <c r="K816" s="511" t="s">
        <v>1579</v>
      </c>
      <c r="L816" s="167"/>
      <c r="M816" s="113"/>
      <c r="N816" s="422" t="s">
        <v>2605</v>
      </c>
      <c r="O816" s="8"/>
      <c r="P816" s="451">
        <v>3100</v>
      </c>
      <c r="Q816" s="8"/>
      <c r="R816" s="451">
        <v>0.45</v>
      </c>
      <c r="S816" s="255">
        <f t="shared" si="140"/>
        <v>1395</v>
      </c>
      <c r="T816" s="219"/>
      <c r="U816" s="675">
        <f t="shared" ref="U816:U819" si="144">S816*$T$815/SUM($S$815:$S$819)</f>
        <v>237.92639138240574</v>
      </c>
      <c r="V816" s="255">
        <f t="shared" si="142"/>
        <v>1632.9263913824057</v>
      </c>
      <c r="W816" s="255">
        <f t="shared" si="143"/>
        <v>0.52675044883303412</v>
      </c>
    </row>
    <row r="817" spans="1:23" ht="15.75">
      <c r="A817" s="115" t="s">
        <v>2603</v>
      </c>
      <c r="B817" s="115" t="str">
        <f t="shared" si="135"/>
        <v>C89541</v>
      </c>
      <c r="C817" s="799" t="str">
        <f t="shared" si="136"/>
        <v>2024-09-03</v>
      </c>
      <c r="D817" s="793">
        <v>45538</v>
      </c>
      <c r="E817" s="113" t="s">
        <v>1484</v>
      </c>
      <c r="F817" s="113"/>
      <c r="G817" s="367" t="s">
        <v>2602</v>
      </c>
      <c r="H817" s="799">
        <v>45537</v>
      </c>
      <c r="I817" s="114"/>
      <c r="J817" s="114"/>
      <c r="K817" s="511" t="s">
        <v>1579</v>
      </c>
      <c r="L817" s="169"/>
      <c r="M817" s="113"/>
      <c r="N817" s="422" t="s">
        <v>2606</v>
      </c>
      <c r="O817" s="8"/>
      <c r="P817" s="451">
        <v>3200</v>
      </c>
      <c r="Q817" s="8"/>
      <c r="R817" s="451">
        <v>0.73</v>
      </c>
      <c r="S817" s="255">
        <f t="shared" si="140"/>
        <v>2336</v>
      </c>
      <c r="T817" s="219"/>
      <c r="U817" s="675">
        <f t="shared" si="144"/>
        <v>398.42010771992818</v>
      </c>
      <c r="V817" s="255">
        <f t="shared" si="142"/>
        <v>2734.4201077199282</v>
      </c>
      <c r="W817" s="255">
        <f t="shared" si="143"/>
        <v>0.85450628366247761</v>
      </c>
    </row>
    <row r="818" spans="1:23" ht="15.75">
      <c r="A818" s="115" t="s">
        <v>2603</v>
      </c>
      <c r="B818" s="115" t="str">
        <f t="shared" si="135"/>
        <v>C89541</v>
      </c>
      <c r="C818" s="799" t="str">
        <f t="shared" si="136"/>
        <v>2024-09-03</v>
      </c>
      <c r="D818" s="793">
        <v>45538</v>
      </c>
      <c r="E818" s="113" t="s">
        <v>1484</v>
      </c>
      <c r="F818" s="113"/>
      <c r="G818" s="367" t="s">
        <v>2602</v>
      </c>
      <c r="H818" s="799">
        <v>45537</v>
      </c>
      <c r="I818" s="114"/>
      <c r="J818" s="114"/>
      <c r="K818" s="511" t="s">
        <v>1579</v>
      </c>
      <c r="L818" s="169"/>
      <c r="M818" s="113"/>
      <c r="N818" s="422" t="s">
        <v>2607</v>
      </c>
      <c r="O818" s="113"/>
      <c r="P818" s="451">
        <v>2100</v>
      </c>
      <c r="Q818" s="8"/>
      <c r="R818" s="451">
        <v>2.37</v>
      </c>
      <c r="S818" s="255">
        <f t="shared" si="140"/>
        <v>4977</v>
      </c>
      <c r="T818" s="175"/>
      <c r="U818" s="675">
        <f t="shared" si="144"/>
        <v>848.85996409335723</v>
      </c>
      <c r="V818" s="255">
        <f t="shared" si="142"/>
        <v>5825.8599640933571</v>
      </c>
      <c r="W818" s="255">
        <f t="shared" si="143"/>
        <v>2.7742190305206464</v>
      </c>
    </row>
    <row r="819" spans="1:23" ht="15.75">
      <c r="A819" s="115" t="s">
        <v>2603</v>
      </c>
      <c r="B819" s="115" t="str">
        <f t="shared" si="135"/>
        <v>C89541</v>
      </c>
      <c r="C819" s="799" t="str">
        <f t="shared" si="136"/>
        <v>2024-09-03</v>
      </c>
      <c r="D819" s="793">
        <v>45538</v>
      </c>
      <c r="E819" s="113" t="s">
        <v>1484</v>
      </c>
      <c r="F819" s="113"/>
      <c r="G819" s="367" t="s">
        <v>2602</v>
      </c>
      <c r="H819" s="799">
        <v>45537</v>
      </c>
      <c r="I819" s="114"/>
      <c r="J819" s="114"/>
      <c r="K819" s="511" t="s">
        <v>1579</v>
      </c>
      <c r="L819" s="169"/>
      <c r="M819" s="113"/>
      <c r="N819" s="422" t="s">
        <v>2608</v>
      </c>
      <c r="O819" s="8"/>
      <c r="P819" s="451">
        <v>700</v>
      </c>
      <c r="Q819" s="8"/>
      <c r="R819" s="451">
        <v>3.43</v>
      </c>
      <c r="S819" s="255">
        <f t="shared" si="140"/>
        <v>2401</v>
      </c>
      <c r="T819" s="175"/>
      <c r="U819" s="675">
        <f t="shared" si="144"/>
        <v>409.50628366247759</v>
      </c>
      <c r="V819" s="255">
        <f t="shared" si="142"/>
        <v>2810.5062836624775</v>
      </c>
      <c r="W819" s="255">
        <f t="shared" si="143"/>
        <v>4.015008976660682</v>
      </c>
    </row>
    <row r="820" spans="1:23" ht="15.75">
      <c r="A820" s="115" t="s">
        <v>2603</v>
      </c>
      <c r="B820" s="115" t="str">
        <f t="shared" si="135"/>
        <v>C89541</v>
      </c>
      <c r="C820" s="799" t="str">
        <f t="shared" si="136"/>
        <v>2024-09-03</v>
      </c>
      <c r="D820" s="793">
        <v>45538</v>
      </c>
      <c r="E820" s="113" t="s">
        <v>1484</v>
      </c>
      <c r="F820" s="113"/>
      <c r="G820" s="433" t="s">
        <v>2612</v>
      </c>
      <c r="H820" s="799">
        <v>45537</v>
      </c>
      <c r="I820" s="114"/>
      <c r="J820" s="114"/>
      <c r="K820" s="511" t="s">
        <v>2609</v>
      </c>
      <c r="L820" s="170"/>
      <c r="M820" s="113"/>
      <c r="N820" s="719" t="s">
        <v>2610</v>
      </c>
      <c r="O820" s="113"/>
      <c r="P820" s="448">
        <v>5000</v>
      </c>
      <c r="Q820" s="8"/>
      <c r="R820" s="448">
        <v>0.27</v>
      </c>
      <c r="S820" s="255">
        <f t="shared" si="140"/>
        <v>1350</v>
      </c>
      <c r="T820" s="369">
        <v>1900</v>
      </c>
      <c r="U820" s="675">
        <f>S820*$T$820/SUM($S$820:$S$823)</f>
        <v>197.93193919283897</v>
      </c>
      <c r="V820" s="255">
        <f t="shared" si="142"/>
        <v>1547.9319391928389</v>
      </c>
      <c r="W820" s="255">
        <f t="shared" si="143"/>
        <v>0.30958638783856779</v>
      </c>
    </row>
    <row r="821" spans="1:23" ht="15.75">
      <c r="A821" s="115" t="s">
        <v>2603</v>
      </c>
      <c r="B821" s="115" t="str">
        <f t="shared" si="135"/>
        <v>C89541</v>
      </c>
      <c r="C821" s="799" t="str">
        <f t="shared" si="136"/>
        <v>2024-09-03</v>
      </c>
      <c r="D821" s="793">
        <v>45538</v>
      </c>
      <c r="E821" s="113" t="s">
        <v>1484</v>
      </c>
      <c r="F821" s="113"/>
      <c r="G821" s="433" t="s">
        <v>2612</v>
      </c>
      <c r="H821" s="799">
        <v>45537</v>
      </c>
      <c r="I821" s="114"/>
      <c r="J821" s="114"/>
      <c r="K821" s="511" t="s">
        <v>2609</v>
      </c>
      <c r="L821" s="170"/>
      <c r="M821" s="373"/>
      <c r="N821" s="719" t="s">
        <v>2605</v>
      </c>
      <c r="O821" s="113"/>
      <c r="P821" s="448">
        <v>1900</v>
      </c>
      <c r="Q821" s="8"/>
      <c r="R821" s="448">
        <v>0.45</v>
      </c>
      <c r="S821" s="255">
        <f t="shared" si="140"/>
        <v>855</v>
      </c>
      <c r="T821" s="219"/>
      <c r="U821" s="675">
        <f t="shared" ref="U821:U823" si="145">S821*$T$820/SUM($S$820:$S$823)</f>
        <v>125.35689482213134</v>
      </c>
      <c r="V821" s="255">
        <f t="shared" si="142"/>
        <v>980.35689482213138</v>
      </c>
      <c r="W821" s="255">
        <f t="shared" si="143"/>
        <v>0.51597731306427963</v>
      </c>
    </row>
    <row r="822" spans="1:23" ht="15.75">
      <c r="A822" s="115" t="s">
        <v>2603</v>
      </c>
      <c r="B822" s="115" t="str">
        <f t="shared" si="135"/>
        <v>C89541</v>
      </c>
      <c r="C822" s="799" t="str">
        <f t="shared" si="136"/>
        <v>2024-09-03</v>
      </c>
      <c r="D822" s="793">
        <v>45538</v>
      </c>
      <c r="E822" s="113" t="s">
        <v>1484</v>
      </c>
      <c r="F822" s="113"/>
      <c r="G822" s="433" t="s">
        <v>2612</v>
      </c>
      <c r="H822" s="799">
        <v>45537</v>
      </c>
      <c r="I822" s="114"/>
      <c r="J822" s="114"/>
      <c r="K822" s="511" t="s">
        <v>2609</v>
      </c>
      <c r="L822" s="170"/>
      <c r="M822" s="113"/>
      <c r="N822" s="719" t="s">
        <v>2611</v>
      </c>
      <c r="O822" s="113"/>
      <c r="P822" s="448">
        <v>8500</v>
      </c>
      <c r="Q822" s="8"/>
      <c r="R822" s="448">
        <v>1.07</v>
      </c>
      <c r="S822" s="255">
        <f t="shared" si="140"/>
        <v>9095</v>
      </c>
      <c r="T822" s="219"/>
      <c r="U822" s="675">
        <f t="shared" si="145"/>
        <v>1333.4748051547188</v>
      </c>
      <c r="V822" s="255">
        <f t="shared" si="142"/>
        <v>10428.474805154719</v>
      </c>
      <c r="W822" s="255">
        <f t="shared" si="143"/>
        <v>1.2268793888417318</v>
      </c>
    </row>
    <row r="823" spans="1:23" ht="16.5" thickBot="1">
      <c r="A823" s="110" t="s">
        <v>2603</v>
      </c>
      <c r="B823" s="110" t="str">
        <f t="shared" si="135"/>
        <v>C89541</v>
      </c>
      <c r="C823" s="800" t="str">
        <f t="shared" si="136"/>
        <v>2024-09-03</v>
      </c>
      <c r="D823" s="794">
        <v>45538</v>
      </c>
      <c r="E823" s="112" t="s">
        <v>1484</v>
      </c>
      <c r="F823" s="112"/>
      <c r="G823" s="434" t="s">
        <v>2612</v>
      </c>
      <c r="H823" s="800">
        <v>45537</v>
      </c>
      <c r="I823" s="580"/>
      <c r="J823" s="580"/>
      <c r="K823" s="512" t="s">
        <v>2609</v>
      </c>
      <c r="L823" s="479"/>
      <c r="M823" s="112"/>
      <c r="N823" s="720" t="s">
        <v>2607</v>
      </c>
      <c r="O823" s="112"/>
      <c r="P823" s="449">
        <v>700</v>
      </c>
      <c r="Q823" s="92"/>
      <c r="R823" s="449">
        <v>2.37</v>
      </c>
      <c r="S823" s="256">
        <f t="shared" si="140"/>
        <v>1659</v>
      </c>
      <c r="T823" s="187"/>
      <c r="U823" s="678">
        <f t="shared" si="145"/>
        <v>243.23636083031099</v>
      </c>
      <c r="V823" s="256">
        <f t="shared" si="142"/>
        <v>1902.236360830311</v>
      </c>
      <c r="W823" s="256">
        <f t="shared" si="143"/>
        <v>2.7174805154718729</v>
      </c>
    </row>
    <row r="824" spans="1:23" ht="15.75">
      <c r="A824" s="109" t="s">
        <v>2613</v>
      </c>
      <c r="B824" s="109" t="str">
        <f t="shared" si="135"/>
        <v>C89916</v>
      </c>
      <c r="C824" s="798" t="str">
        <f t="shared" si="136"/>
        <v>2024-09-04</v>
      </c>
      <c r="D824" s="817">
        <v>45539</v>
      </c>
      <c r="E824" s="111" t="s">
        <v>1484</v>
      </c>
      <c r="F824" s="111"/>
      <c r="G824" s="213" t="s">
        <v>2614</v>
      </c>
      <c r="H824" s="798">
        <v>45538</v>
      </c>
      <c r="I824" s="582"/>
      <c r="J824" s="582"/>
      <c r="K824" s="509" t="s">
        <v>2615</v>
      </c>
      <c r="L824" s="490"/>
      <c r="M824" s="111"/>
      <c r="N824" s="718" t="s">
        <v>2616</v>
      </c>
      <c r="O824" s="111"/>
      <c r="P824" s="463">
        <v>2200.5</v>
      </c>
      <c r="Q824" s="11"/>
      <c r="R824" s="463">
        <v>1.51</v>
      </c>
      <c r="S824" s="257">
        <f t="shared" si="140"/>
        <v>3322.7550000000001</v>
      </c>
      <c r="T824" s="721">
        <v>1900</v>
      </c>
      <c r="U824" s="674">
        <f>S824*$T$824/SUM($S$824:$S$827)</f>
        <v>215.99425428042252</v>
      </c>
      <c r="V824" s="446">
        <f t="shared" si="142"/>
        <v>3538.7492542804225</v>
      </c>
      <c r="W824" s="446">
        <f t="shared" si="143"/>
        <v>1.6081568981051682</v>
      </c>
    </row>
    <row r="825" spans="1:23" ht="15.75">
      <c r="A825" s="115" t="s">
        <v>2613</v>
      </c>
      <c r="B825" s="115" t="str">
        <f t="shared" si="135"/>
        <v>C89916</v>
      </c>
      <c r="C825" s="799" t="str">
        <f t="shared" si="136"/>
        <v>2024-09-04</v>
      </c>
      <c r="D825" s="793">
        <v>45539</v>
      </c>
      <c r="E825" s="113" t="s">
        <v>1484</v>
      </c>
      <c r="F825" s="113"/>
      <c r="G825" s="367" t="s">
        <v>2614</v>
      </c>
      <c r="H825" s="799">
        <v>45538</v>
      </c>
      <c r="I825" s="114"/>
      <c r="J825" s="114"/>
      <c r="K825" s="511" t="s">
        <v>2615</v>
      </c>
      <c r="L825" s="170"/>
      <c r="M825" s="113"/>
      <c r="N825" s="719" t="s">
        <v>2617</v>
      </c>
      <c r="O825" s="113"/>
      <c r="P825" s="448">
        <v>2808</v>
      </c>
      <c r="Q825" s="8"/>
      <c r="R825" s="448">
        <v>2.38</v>
      </c>
      <c r="S825" s="255">
        <f t="shared" si="140"/>
        <v>6683.04</v>
      </c>
      <c r="T825" s="219"/>
      <c r="U825" s="675">
        <f t="shared" ref="U825:U827" si="146">S825*$T$824/SUM($S$824:$S$827)</f>
        <v>434.42813000845229</v>
      </c>
      <c r="V825" s="255">
        <f t="shared" si="142"/>
        <v>7117.4681300084521</v>
      </c>
      <c r="W825" s="255">
        <f t="shared" si="143"/>
        <v>2.5347108725101326</v>
      </c>
    </row>
    <row r="826" spans="1:23" ht="15.75">
      <c r="A826" s="115" t="s">
        <v>2613</v>
      </c>
      <c r="B826" s="115" t="str">
        <f t="shared" si="135"/>
        <v>C89916</v>
      </c>
      <c r="C826" s="799" t="str">
        <f t="shared" si="136"/>
        <v>2024-09-04</v>
      </c>
      <c r="D826" s="793">
        <v>45539</v>
      </c>
      <c r="E826" s="113" t="s">
        <v>1484</v>
      </c>
      <c r="F826" s="113"/>
      <c r="G826" s="367" t="s">
        <v>2614</v>
      </c>
      <c r="H826" s="799">
        <v>45538</v>
      </c>
      <c r="I826" s="114"/>
      <c r="J826" s="114"/>
      <c r="K826" s="511" t="s">
        <v>2615</v>
      </c>
      <c r="L826" s="170"/>
      <c r="M826" s="113"/>
      <c r="N826" s="719" t="s">
        <v>2618</v>
      </c>
      <c r="O826" s="113"/>
      <c r="P826" s="448">
        <v>486</v>
      </c>
      <c r="Q826" s="8"/>
      <c r="R826" s="448">
        <v>5.59</v>
      </c>
      <c r="S826" s="255">
        <f t="shared" si="140"/>
        <v>2716.74</v>
      </c>
      <c r="T826" s="219"/>
      <c r="U826" s="675">
        <f t="shared" si="146"/>
        <v>176.60051083326789</v>
      </c>
      <c r="V826" s="255">
        <f t="shared" si="142"/>
        <v>2893.3405108332677</v>
      </c>
      <c r="W826" s="255">
        <f t="shared" si="143"/>
        <v>5.953375536693966</v>
      </c>
    </row>
    <row r="827" spans="1:23" ht="16.5" thickBot="1">
      <c r="A827" s="137" t="s">
        <v>2613</v>
      </c>
      <c r="B827" s="137" t="str">
        <f t="shared" si="135"/>
        <v>C89916</v>
      </c>
      <c r="C827" s="805" t="str">
        <f t="shared" si="136"/>
        <v>2024-09-04</v>
      </c>
      <c r="D827" s="794">
        <v>45539</v>
      </c>
      <c r="E827" s="116" t="s">
        <v>1484</v>
      </c>
      <c r="F827" s="116"/>
      <c r="G827" s="368" t="s">
        <v>2614</v>
      </c>
      <c r="H827" s="805">
        <v>45538</v>
      </c>
      <c r="I827" s="694"/>
      <c r="J827" s="694"/>
      <c r="K827" s="726" t="s">
        <v>2615</v>
      </c>
      <c r="L827" s="727"/>
      <c r="M827" s="116"/>
      <c r="N827" s="728" t="s">
        <v>2619</v>
      </c>
      <c r="O827" s="116"/>
      <c r="P827" s="729">
        <v>931.5</v>
      </c>
      <c r="Q827" s="91"/>
      <c r="R827" s="729">
        <v>17.72</v>
      </c>
      <c r="S827" s="258">
        <f t="shared" si="140"/>
        <v>16506.18</v>
      </c>
      <c r="T827" s="730"/>
      <c r="U827" s="731">
        <f t="shared" si="146"/>
        <v>1072.9771048778573</v>
      </c>
      <c r="V827" s="258">
        <f t="shared" si="142"/>
        <v>17579.157104877857</v>
      </c>
      <c r="W827" s="258">
        <f t="shared" si="143"/>
        <v>18.871880949949389</v>
      </c>
    </row>
    <row r="828" spans="1:23" ht="15.75">
      <c r="A828" s="109" t="s">
        <v>2630</v>
      </c>
      <c r="B828" s="109" t="str">
        <f t="shared" si="135"/>
        <v>C87836</v>
      </c>
      <c r="C828" s="798" t="str">
        <f t="shared" si="136"/>
        <v>2024-08-30</v>
      </c>
      <c r="D828" s="817">
        <v>45534</v>
      </c>
      <c r="E828" s="111" t="s">
        <v>1966</v>
      </c>
      <c r="F828" s="111"/>
      <c r="G828" s="213" t="s">
        <v>2632</v>
      </c>
      <c r="H828" s="798">
        <v>45504</v>
      </c>
      <c r="I828" s="582"/>
      <c r="J828" s="582"/>
      <c r="K828" s="111" t="s">
        <v>2631</v>
      </c>
      <c r="L828" s="490"/>
      <c r="M828" s="733"/>
      <c r="N828" s="739" t="s">
        <v>2620</v>
      </c>
      <c r="O828" s="111"/>
      <c r="P828" s="734">
        <v>241</v>
      </c>
      <c r="Q828" s="11"/>
      <c r="R828" s="735">
        <v>13.13</v>
      </c>
      <c r="S828" s="257">
        <f t="shared" si="140"/>
        <v>3164.3300000000004</v>
      </c>
      <c r="T828" s="184">
        <f>2170+135</f>
        <v>2305</v>
      </c>
      <c r="U828" s="259">
        <f>S828*$T$828/SUM($S$828:$S$841)</f>
        <v>1421.4958799936078</v>
      </c>
      <c r="V828" s="257">
        <f t="shared" si="142"/>
        <v>4585.8258799936084</v>
      </c>
      <c r="W828" s="257">
        <f t="shared" si="143"/>
        <v>19.028323153500448</v>
      </c>
    </row>
    <row r="829" spans="1:23" ht="15.75">
      <c r="A829" s="115" t="s">
        <v>2630</v>
      </c>
      <c r="B829" s="115" t="str">
        <f t="shared" si="135"/>
        <v>C87836</v>
      </c>
      <c r="C829" s="799" t="str">
        <f t="shared" si="136"/>
        <v>2024-08-30</v>
      </c>
      <c r="D829" s="793">
        <v>45534</v>
      </c>
      <c r="E829" s="113" t="s">
        <v>1966</v>
      </c>
      <c r="F829" s="113"/>
      <c r="G829" s="367" t="s">
        <v>2632</v>
      </c>
      <c r="H829" s="799">
        <v>45504</v>
      </c>
      <c r="I829" s="114"/>
      <c r="J829" s="114"/>
      <c r="K829" s="113" t="s">
        <v>2631</v>
      </c>
      <c r="L829" s="170"/>
      <c r="M829" s="349"/>
      <c r="N829" s="740" t="s">
        <v>2621</v>
      </c>
      <c r="O829" s="113"/>
      <c r="P829" s="723">
        <v>65</v>
      </c>
      <c r="Q829" s="8"/>
      <c r="R829" s="724">
        <v>17.2</v>
      </c>
      <c r="S829" s="255">
        <f t="shared" si="140"/>
        <v>1118</v>
      </c>
      <c r="T829" s="219"/>
      <c r="U829" s="260">
        <f t="shared" ref="U829:U841" si="147">S829*$T$828/SUM($S$828:$S$841)</f>
        <v>502.23345663469144</v>
      </c>
      <c r="V829" s="255">
        <f t="shared" si="142"/>
        <v>1620.2334566346915</v>
      </c>
      <c r="W829" s="255">
        <f t="shared" si="143"/>
        <v>24.926668563610637</v>
      </c>
    </row>
    <row r="830" spans="1:23" ht="25.5">
      <c r="A830" s="115" t="s">
        <v>2630</v>
      </c>
      <c r="B830" s="115" t="str">
        <f t="shared" si="135"/>
        <v>C87836</v>
      </c>
      <c r="C830" s="799" t="str">
        <f t="shared" si="136"/>
        <v>2024-08-30</v>
      </c>
      <c r="D830" s="793">
        <v>45534</v>
      </c>
      <c r="E830" s="113" t="s">
        <v>1966</v>
      </c>
      <c r="F830" s="113"/>
      <c r="G830" s="367" t="s">
        <v>2632</v>
      </c>
      <c r="H830" s="799">
        <v>45504</v>
      </c>
      <c r="I830" s="114"/>
      <c r="J830" s="114"/>
      <c r="K830" s="113" t="s">
        <v>2631</v>
      </c>
      <c r="L830" s="170"/>
      <c r="M830" s="349"/>
      <c r="N830" s="740" t="s">
        <v>2633</v>
      </c>
      <c r="O830" s="8"/>
      <c r="P830" s="723">
        <v>6</v>
      </c>
      <c r="Q830" s="8"/>
      <c r="R830" s="724">
        <v>116</v>
      </c>
      <c r="S830" s="255">
        <f t="shared" si="140"/>
        <v>696</v>
      </c>
      <c r="T830" s="219"/>
      <c r="U830" s="260">
        <f t="shared" si="147"/>
        <v>312.66054187633739</v>
      </c>
      <c r="V830" s="255">
        <f t="shared" si="142"/>
        <v>1008.6605418763374</v>
      </c>
      <c r="W830" s="255">
        <f t="shared" si="143"/>
        <v>168.11009031272292</v>
      </c>
    </row>
    <row r="831" spans="1:23" ht="15.75">
      <c r="A831" s="115" t="s">
        <v>2630</v>
      </c>
      <c r="B831" s="115" t="str">
        <f t="shared" si="135"/>
        <v>C87836</v>
      </c>
      <c r="C831" s="799" t="str">
        <f t="shared" si="136"/>
        <v>2024-08-30</v>
      </c>
      <c r="D831" s="793">
        <v>45534</v>
      </c>
      <c r="E831" s="113" t="s">
        <v>1966</v>
      </c>
      <c r="F831" s="113"/>
      <c r="G831" s="367" t="s">
        <v>2632</v>
      </c>
      <c r="H831" s="799">
        <v>45504</v>
      </c>
      <c r="I831" s="114"/>
      <c r="J831" s="114"/>
      <c r="K831" s="113" t="s">
        <v>2631</v>
      </c>
      <c r="L831" s="145"/>
      <c r="M831" s="113"/>
      <c r="N831" s="722" t="s">
        <v>2622</v>
      </c>
      <c r="O831" s="113"/>
      <c r="P831" s="723">
        <v>6</v>
      </c>
      <c r="Q831" s="8"/>
      <c r="R831" s="724">
        <v>2.35</v>
      </c>
      <c r="S831" s="255">
        <f t="shared" si="140"/>
        <v>14.100000000000001</v>
      </c>
      <c r="T831" s="175"/>
      <c r="U831" s="260">
        <f t="shared" si="147"/>
        <v>6.3340713224947676</v>
      </c>
      <c r="V831" s="255">
        <f t="shared" si="142"/>
        <v>20.43407132249477</v>
      </c>
      <c r="W831" s="255">
        <f t="shared" si="143"/>
        <v>3.4056785537491283</v>
      </c>
    </row>
    <row r="832" spans="1:23" ht="15.75">
      <c r="A832" s="115" t="s">
        <v>2630</v>
      </c>
      <c r="B832" s="115" t="str">
        <f t="shared" si="135"/>
        <v>C87836</v>
      </c>
      <c r="C832" s="799" t="str">
        <f t="shared" si="136"/>
        <v>2024-08-30</v>
      </c>
      <c r="D832" s="793">
        <v>45534</v>
      </c>
      <c r="E832" s="113" t="s">
        <v>1966</v>
      </c>
      <c r="F832" s="113"/>
      <c r="G832" s="367" t="s">
        <v>2632</v>
      </c>
      <c r="H832" s="799">
        <v>45504</v>
      </c>
      <c r="I832" s="114"/>
      <c r="J832" s="114"/>
      <c r="K832" s="113" t="s">
        <v>2631</v>
      </c>
      <c r="L832" s="145"/>
      <c r="M832" s="113"/>
      <c r="N832" s="722" t="s">
        <v>2623</v>
      </c>
      <c r="O832" s="113"/>
      <c r="P832" s="723">
        <v>6</v>
      </c>
      <c r="Q832" s="8"/>
      <c r="R832" s="724">
        <v>5.15</v>
      </c>
      <c r="S832" s="255">
        <f t="shared" si="140"/>
        <v>30.900000000000002</v>
      </c>
      <c r="T832" s="175"/>
      <c r="U832" s="260">
        <f t="shared" si="147"/>
        <v>13.881049919509808</v>
      </c>
      <c r="V832" s="255">
        <f t="shared" si="142"/>
        <v>44.781049919509812</v>
      </c>
      <c r="W832" s="255">
        <f t="shared" si="143"/>
        <v>7.4635083199183017</v>
      </c>
    </row>
    <row r="833" spans="1:23" ht="25.5">
      <c r="A833" s="115" t="s">
        <v>2630</v>
      </c>
      <c r="B833" s="115" t="str">
        <f t="shared" si="135"/>
        <v>C87836</v>
      </c>
      <c r="C833" s="799" t="str">
        <f t="shared" si="136"/>
        <v>2024-08-30</v>
      </c>
      <c r="D833" s="793">
        <v>45534</v>
      </c>
      <c r="E833" s="113" t="s">
        <v>1966</v>
      </c>
      <c r="F833" s="113"/>
      <c r="G833" s="367" t="s">
        <v>2632</v>
      </c>
      <c r="H833" s="799">
        <v>45504</v>
      </c>
      <c r="I833" s="114"/>
      <c r="J833" s="114"/>
      <c r="K833" s="113" t="s">
        <v>2631</v>
      </c>
      <c r="L833" s="145"/>
      <c r="M833" s="113"/>
      <c r="N833" s="740" t="s">
        <v>2634</v>
      </c>
      <c r="O833" s="113"/>
      <c r="P833" s="723">
        <v>2</v>
      </c>
      <c r="Q833" s="8"/>
      <c r="R833" s="725">
        <v>20</v>
      </c>
      <c r="S833" s="255">
        <f t="shared" si="140"/>
        <v>40</v>
      </c>
      <c r="T833" s="175"/>
      <c r="U833" s="260">
        <f t="shared" si="147"/>
        <v>17.968996659559622</v>
      </c>
      <c r="V833" s="255">
        <f t="shared" si="142"/>
        <v>57.968996659559622</v>
      </c>
      <c r="W833" s="255">
        <f t="shared" si="143"/>
        <v>28.984498329779811</v>
      </c>
    </row>
    <row r="834" spans="1:23" ht="15.75">
      <c r="A834" s="115" t="s">
        <v>2630</v>
      </c>
      <c r="B834" s="115" t="str">
        <f t="shared" ref="B834:B897" si="148">RIGHT(A834,LEN(A834)-FIND("_",A834))</f>
        <v>C87836</v>
      </c>
      <c r="C834" s="799" t="str">
        <f t="shared" ref="C834:C896" si="149">_xlfn.TEXTJOIN("-",TRUE,MID(A834,1,4),MID(A834,5,2),MID(A834,7,2))</f>
        <v>2024-08-30</v>
      </c>
      <c r="D834" s="793">
        <v>45534</v>
      </c>
      <c r="E834" s="113" t="s">
        <v>1966</v>
      </c>
      <c r="F834" s="113"/>
      <c r="G834" s="367" t="s">
        <v>2632</v>
      </c>
      <c r="H834" s="799">
        <v>45504</v>
      </c>
      <c r="I834" s="114"/>
      <c r="J834" s="114"/>
      <c r="K834" s="113" t="s">
        <v>2631</v>
      </c>
      <c r="L834" s="145"/>
      <c r="M834" s="113"/>
      <c r="N834" s="722" t="s">
        <v>2624</v>
      </c>
      <c r="O834" s="113"/>
      <c r="P834" s="723">
        <v>2</v>
      </c>
      <c r="Q834" s="8"/>
      <c r="R834" s="724">
        <v>1.72</v>
      </c>
      <c r="S834" s="255">
        <f t="shared" si="140"/>
        <v>3.44</v>
      </c>
      <c r="T834" s="219"/>
      <c r="U834" s="260">
        <f t="shared" si="147"/>
        <v>1.5453337127221274</v>
      </c>
      <c r="V834" s="255">
        <f t="shared" si="142"/>
        <v>4.9853337127221273</v>
      </c>
      <c r="W834" s="255">
        <f t="shared" si="143"/>
        <v>2.4926668563610637</v>
      </c>
    </row>
    <row r="835" spans="1:23" ht="15.75">
      <c r="A835" s="115" t="s">
        <v>2630</v>
      </c>
      <c r="B835" s="115" t="str">
        <f t="shared" si="148"/>
        <v>C87836</v>
      </c>
      <c r="C835" s="799" t="str">
        <f t="shared" si="149"/>
        <v>2024-08-30</v>
      </c>
      <c r="D835" s="793">
        <v>45534</v>
      </c>
      <c r="E835" s="113" t="s">
        <v>1966</v>
      </c>
      <c r="F835" s="113"/>
      <c r="G835" s="367" t="s">
        <v>2632</v>
      </c>
      <c r="H835" s="799">
        <v>45504</v>
      </c>
      <c r="I835" s="114"/>
      <c r="J835" s="114"/>
      <c r="K835" s="113" t="s">
        <v>2631</v>
      </c>
      <c r="L835" s="145"/>
      <c r="M835" s="113"/>
      <c r="N835" s="722" t="s">
        <v>2625</v>
      </c>
      <c r="O835" s="113"/>
      <c r="P835" s="723">
        <v>2</v>
      </c>
      <c r="Q835" s="8"/>
      <c r="R835" s="724">
        <v>1.55</v>
      </c>
      <c r="S835" s="255">
        <f t="shared" ref="S835:S898" si="150">P835*R835</f>
        <v>3.1</v>
      </c>
      <c r="T835" s="219"/>
      <c r="U835" s="260">
        <f t="shared" si="147"/>
        <v>1.3925972411158707</v>
      </c>
      <c r="V835" s="255">
        <f t="shared" si="142"/>
        <v>4.4925972411158703</v>
      </c>
      <c r="W835" s="255">
        <f t="shared" si="143"/>
        <v>2.2462986205579352</v>
      </c>
    </row>
    <row r="836" spans="1:23" ht="25.5">
      <c r="A836" s="115" t="s">
        <v>2630</v>
      </c>
      <c r="B836" s="115" t="str">
        <f t="shared" si="148"/>
        <v>C87836</v>
      </c>
      <c r="C836" s="799" t="str">
        <f t="shared" si="149"/>
        <v>2024-08-30</v>
      </c>
      <c r="D836" s="793">
        <v>45534</v>
      </c>
      <c r="E836" s="113" t="s">
        <v>1966</v>
      </c>
      <c r="F836" s="113"/>
      <c r="G836" s="367" t="s">
        <v>2632</v>
      </c>
      <c r="H836" s="799">
        <v>45504</v>
      </c>
      <c r="I836" s="114"/>
      <c r="J836" s="114"/>
      <c r="K836" s="113" t="s">
        <v>2631</v>
      </c>
      <c r="L836" s="145"/>
      <c r="M836" s="113"/>
      <c r="N836" s="740" t="s">
        <v>2635</v>
      </c>
      <c r="O836" s="113"/>
      <c r="P836" s="723">
        <v>1</v>
      </c>
      <c r="Q836" s="8"/>
      <c r="R836" s="724">
        <v>25</v>
      </c>
      <c r="S836" s="255">
        <f t="shared" si="150"/>
        <v>25</v>
      </c>
      <c r="T836" s="219"/>
      <c r="U836" s="260">
        <f t="shared" si="147"/>
        <v>11.230622912224764</v>
      </c>
      <c r="V836" s="255">
        <f t="shared" si="142"/>
        <v>36.23062291222476</v>
      </c>
      <c r="W836" s="255">
        <f t="shared" si="143"/>
        <v>36.23062291222476</v>
      </c>
    </row>
    <row r="837" spans="1:23" ht="15.75">
      <c r="A837" s="115" t="s">
        <v>2630</v>
      </c>
      <c r="B837" s="115" t="str">
        <f t="shared" si="148"/>
        <v>C87836</v>
      </c>
      <c r="C837" s="799" t="str">
        <f t="shared" si="149"/>
        <v>2024-08-30</v>
      </c>
      <c r="D837" s="793">
        <v>45534</v>
      </c>
      <c r="E837" s="113" t="s">
        <v>1966</v>
      </c>
      <c r="F837" s="113"/>
      <c r="G837" s="367" t="s">
        <v>2632</v>
      </c>
      <c r="H837" s="799">
        <v>45504</v>
      </c>
      <c r="I837" s="114"/>
      <c r="J837" s="114"/>
      <c r="K837" s="113" t="s">
        <v>2631</v>
      </c>
      <c r="L837" s="164"/>
      <c r="M837" s="113"/>
      <c r="N837" s="722" t="s">
        <v>2626</v>
      </c>
      <c r="O837" s="9"/>
      <c r="P837" s="723">
        <v>1</v>
      </c>
      <c r="Q837" s="8"/>
      <c r="R837" s="724">
        <v>1.72</v>
      </c>
      <c r="S837" s="255">
        <f t="shared" si="150"/>
        <v>1.72</v>
      </c>
      <c r="T837" s="175"/>
      <c r="U837" s="260">
        <f t="shared" si="147"/>
        <v>0.77266685636106369</v>
      </c>
      <c r="V837" s="255">
        <f t="shared" si="142"/>
        <v>2.4926668563610637</v>
      </c>
      <c r="W837" s="255">
        <f t="shared" si="143"/>
        <v>2.4926668563610637</v>
      </c>
    </row>
    <row r="838" spans="1:23" ht="15.75">
      <c r="A838" s="115" t="s">
        <v>2630</v>
      </c>
      <c r="B838" s="115" t="str">
        <f t="shared" si="148"/>
        <v>C87836</v>
      </c>
      <c r="C838" s="799" t="str">
        <f t="shared" si="149"/>
        <v>2024-08-30</v>
      </c>
      <c r="D838" s="793">
        <v>45534</v>
      </c>
      <c r="E838" s="113" t="s">
        <v>1966</v>
      </c>
      <c r="F838" s="113"/>
      <c r="G838" s="367" t="s">
        <v>2632</v>
      </c>
      <c r="H838" s="799">
        <v>45504</v>
      </c>
      <c r="I838" s="114"/>
      <c r="J838" s="114"/>
      <c r="K838" s="113" t="s">
        <v>2631</v>
      </c>
      <c r="L838" s="164"/>
      <c r="M838" s="113"/>
      <c r="N838" s="722" t="s">
        <v>2627</v>
      </c>
      <c r="O838" s="113"/>
      <c r="P838" s="723">
        <v>1</v>
      </c>
      <c r="Q838" s="8"/>
      <c r="R838" s="724">
        <v>1.55</v>
      </c>
      <c r="S838" s="255">
        <f t="shared" si="150"/>
        <v>1.55</v>
      </c>
      <c r="T838" s="175"/>
      <c r="U838" s="260">
        <f t="shared" si="147"/>
        <v>0.69629862055793534</v>
      </c>
      <c r="V838" s="255">
        <f t="shared" si="142"/>
        <v>2.2462986205579352</v>
      </c>
      <c r="W838" s="255">
        <f t="shared" si="143"/>
        <v>2.2462986205579352</v>
      </c>
    </row>
    <row r="839" spans="1:23" ht="25.5">
      <c r="A839" s="115" t="s">
        <v>2630</v>
      </c>
      <c r="B839" s="115" t="str">
        <f t="shared" si="148"/>
        <v>C87836</v>
      </c>
      <c r="C839" s="799" t="str">
        <f t="shared" si="149"/>
        <v>2024-08-30</v>
      </c>
      <c r="D839" s="793">
        <v>45534</v>
      </c>
      <c r="E839" s="113" t="s">
        <v>1966</v>
      </c>
      <c r="F839" s="113"/>
      <c r="G839" s="367" t="s">
        <v>2632</v>
      </c>
      <c r="H839" s="799">
        <v>45504</v>
      </c>
      <c r="I839" s="114"/>
      <c r="J839" s="114"/>
      <c r="K839" s="113" t="s">
        <v>2631</v>
      </c>
      <c r="L839" s="167"/>
      <c r="M839" s="113"/>
      <c r="N839" s="740" t="s">
        <v>2636</v>
      </c>
      <c r="O839" s="9"/>
      <c r="P839" s="723">
        <v>1</v>
      </c>
      <c r="Q839" s="8"/>
      <c r="R839" s="724">
        <v>25</v>
      </c>
      <c r="S839" s="255">
        <f t="shared" si="150"/>
        <v>25</v>
      </c>
      <c r="T839" s="219"/>
      <c r="U839" s="260">
        <f t="shared" si="147"/>
        <v>11.230622912224764</v>
      </c>
      <c r="V839" s="255">
        <f t="shared" si="142"/>
        <v>36.23062291222476</v>
      </c>
      <c r="W839" s="255">
        <f t="shared" si="143"/>
        <v>36.23062291222476</v>
      </c>
    </row>
    <row r="840" spans="1:23" ht="15.75">
      <c r="A840" s="115" t="s">
        <v>2630</v>
      </c>
      <c r="B840" s="115" t="str">
        <f t="shared" si="148"/>
        <v>C87836</v>
      </c>
      <c r="C840" s="799" t="str">
        <f t="shared" si="149"/>
        <v>2024-08-30</v>
      </c>
      <c r="D840" s="793">
        <v>45534</v>
      </c>
      <c r="E840" s="113" t="s">
        <v>1966</v>
      </c>
      <c r="F840" s="113"/>
      <c r="G840" s="367" t="s">
        <v>2632</v>
      </c>
      <c r="H840" s="799">
        <v>45504</v>
      </c>
      <c r="I840" s="114"/>
      <c r="J840" s="114"/>
      <c r="K840" s="113" t="s">
        <v>2631</v>
      </c>
      <c r="L840" s="167"/>
      <c r="M840" s="113"/>
      <c r="N840" s="722" t="s">
        <v>2628</v>
      </c>
      <c r="O840" s="9"/>
      <c r="P840" s="723">
        <v>1</v>
      </c>
      <c r="Q840" s="8"/>
      <c r="R840" s="724">
        <v>1.8</v>
      </c>
      <c r="S840" s="255">
        <f t="shared" si="150"/>
        <v>1.8</v>
      </c>
      <c r="T840" s="219"/>
      <c r="U840" s="260">
        <f t="shared" si="147"/>
        <v>0.80860484968018298</v>
      </c>
      <c r="V840" s="255">
        <f t="shared" si="142"/>
        <v>2.6086048496801828</v>
      </c>
      <c r="W840" s="255">
        <f t="shared" si="143"/>
        <v>2.6086048496801828</v>
      </c>
    </row>
    <row r="841" spans="1:23" ht="16.5" thickBot="1">
      <c r="A841" s="110" t="s">
        <v>2630</v>
      </c>
      <c r="B841" s="110" t="str">
        <f t="shared" si="148"/>
        <v>C87836</v>
      </c>
      <c r="C841" s="800" t="str">
        <f t="shared" si="149"/>
        <v>2024-08-30</v>
      </c>
      <c r="D841" s="794">
        <v>45534</v>
      </c>
      <c r="E841" s="112" t="s">
        <v>1966</v>
      </c>
      <c r="F841" s="112"/>
      <c r="G841" s="214" t="s">
        <v>2632</v>
      </c>
      <c r="H841" s="800">
        <v>45504</v>
      </c>
      <c r="I841" s="580"/>
      <c r="J841" s="580"/>
      <c r="K841" s="112" t="s">
        <v>2631</v>
      </c>
      <c r="L841" s="154"/>
      <c r="M841" s="112"/>
      <c r="N841" s="736" t="s">
        <v>2629</v>
      </c>
      <c r="O841" s="120"/>
      <c r="P841" s="737">
        <v>1</v>
      </c>
      <c r="Q841" s="92"/>
      <c r="R841" s="738">
        <v>6.12</v>
      </c>
      <c r="S841" s="256">
        <f t="shared" si="150"/>
        <v>6.12</v>
      </c>
      <c r="T841" s="187"/>
      <c r="U841" s="261">
        <f t="shared" si="147"/>
        <v>2.7492564889126223</v>
      </c>
      <c r="V841" s="256">
        <f t="shared" si="142"/>
        <v>8.8692564889126224</v>
      </c>
      <c r="W841" s="256">
        <f t="shared" si="143"/>
        <v>8.8692564889126224</v>
      </c>
    </row>
    <row r="842" spans="1:23" ht="15.75">
      <c r="A842" s="109" t="s">
        <v>2637</v>
      </c>
      <c r="B842" s="109" t="str">
        <f t="shared" si="148"/>
        <v>C20163</v>
      </c>
      <c r="C842" s="798" t="str">
        <f t="shared" si="149"/>
        <v>2024-09-10</v>
      </c>
      <c r="D842" s="817">
        <v>45545</v>
      </c>
      <c r="E842" s="111" t="s">
        <v>1699</v>
      </c>
      <c r="F842" s="111"/>
      <c r="G842" s="539" t="s">
        <v>2638</v>
      </c>
      <c r="H842" s="792">
        <v>45532</v>
      </c>
      <c r="I842" s="582"/>
      <c r="J842" s="582"/>
      <c r="K842" s="572" t="s">
        <v>2639</v>
      </c>
      <c r="L842" s="160"/>
      <c r="M842" s="679"/>
      <c r="N842" s="572" t="s">
        <v>2640</v>
      </c>
      <c r="O842" s="705" t="s">
        <v>2681</v>
      </c>
      <c r="P842" s="572">
        <v>455</v>
      </c>
      <c r="Q842" s="11" t="s">
        <v>866</v>
      </c>
      <c r="R842" s="587">
        <v>5.56</v>
      </c>
      <c r="S842" s="257">
        <f t="shared" si="150"/>
        <v>2529.7999999999997</v>
      </c>
      <c r="T842" s="184">
        <v>5600</v>
      </c>
      <c r="U842" s="259">
        <f>S842*$T$842/SUM($S$842:$S$848)</f>
        <v>1118.8412664565908</v>
      </c>
      <c r="V842" s="257">
        <f t="shared" si="142"/>
        <v>3648.6412664565905</v>
      </c>
      <c r="W842" s="257">
        <f t="shared" si="143"/>
        <v>8.0189917944100895</v>
      </c>
    </row>
    <row r="843" spans="1:23" ht="15.75">
      <c r="A843" s="115" t="s">
        <v>2637</v>
      </c>
      <c r="B843" s="115" t="str">
        <f t="shared" si="148"/>
        <v>C20163</v>
      </c>
      <c r="C843" s="799" t="str">
        <f t="shared" si="149"/>
        <v>2024-09-10</v>
      </c>
      <c r="D843" s="793">
        <v>45545</v>
      </c>
      <c r="E843" s="113" t="s">
        <v>1699</v>
      </c>
      <c r="F843" s="113"/>
      <c r="G843" s="124" t="s">
        <v>2638</v>
      </c>
      <c r="H843" s="793">
        <v>45532</v>
      </c>
      <c r="I843" s="114"/>
      <c r="J843" s="114"/>
      <c r="K843" s="575" t="s">
        <v>2639</v>
      </c>
      <c r="L843" s="197"/>
      <c r="M843" s="113"/>
      <c r="N843" s="575" t="s">
        <v>2641</v>
      </c>
      <c r="O843" s="9" t="s">
        <v>2682</v>
      </c>
      <c r="P843" s="575">
        <f>875*2</f>
        <v>1750</v>
      </c>
      <c r="Q843" s="8" t="s">
        <v>866</v>
      </c>
      <c r="R843" s="578">
        <f>9.94/2</f>
        <v>4.97</v>
      </c>
      <c r="S843" s="255">
        <f t="shared" si="150"/>
        <v>8697.5</v>
      </c>
      <c r="T843" s="219"/>
      <c r="U843" s="260">
        <f t="shared" ref="U843:U848" si="151">S843*$T$842/SUM($S$842:$S$848)</f>
        <v>3846.5973258780145</v>
      </c>
      <c r="V843" s="255">
        <f t="shared" si="142"/>
        <v>12544.097325878014</v>
      </c>
      <c r="W843" s="255">
        <f t="shared" si="143"/>
        <v>7.1680556147874368</v>
      </c>
    </row>
    <row r="844" spans="1:23" ht="15.75">
      <c r="A844" s="115" t="s">
        <v>2637</v>
      </c>
      <c r="B844" s="115" t="str">
        <f t="shared" si="148"/>
        <v>C20163</v>
      </c>
      <c r="C844" s="799" t="str">
        <f t="shared" si="149"/>
        <v>2024-09-10</v>
      </c>
      <c r="D844" s="793">
        <v>45545</v>
      </c>
      <c r="E844" s="113" t="s">
        <v>1699</v>
      </c>
      <c r="F844" s="113"/>
      <c r="G844" s="124" t="s">
        <v>2638</v>
      </c>
      <c r="H844" s="793">
        <v>45532</v>
      </c>
      <c r="I844" s="114"/>
      <c r="J844" s="114"/>
      <c r="K844" s="575" t="s">
        <v>2639</v>
      </c>
      <c r="L844" s="197"/>
      <c r="M844" s="113"/>
      <c r="N844" s="575" t="s">
        <v>2642</v>
      </c>
      <c r="O844" s="9" t="s">
        <v>2684</v>
      </c>
      <c r="P844" s="575">
        <v>112</v>
      </c>
      <c r="Q844" s="8" t="s">
        <v>2672</v>
      </c>
      <c r="R844" s="578">
        <v>4.3099999999999996</v>
      </c>
      <c r="S844" s="255">
        <f t="shared" si="150"/>
        <v>482.71999999999997</v>
      </c>
      <c r="T844" s="219"/>
      <c r="U844" s="260">
        <f t="shared" si="151"/>
        <v>213.49002140245301</v>
      </c>
      <c r="V844" s="255">
        <f t="shared" si="142"/>
        <v>696.21002140245298</v>
      </c>
      <c r="W844" s="255">
        <f t="shared" si="143"/>
        <v>6.2161609053790441</v>
      </c>
    </row>
    <row r="845" spans="1:23" ht="15.75">
      <c r="A845" s="115" t="s">
        <v>2637</v>
      </c>
      <c r="B845" s="115" t="str">
        <f t="shared" si="148"/>
        <v>C20163</v>
      </c>
      <c r="C845" s="799" t="str">
        <f t="shared" si="149"/>
        <v>2024-09-10</v>
      </c>
      <c r="D845" s="793">
        <v>45545</v>
      </c>
      <c r="E845" s="113" t="s">
        <v>1699</v>
      </c>
      <c r="F845" s="113"/>
      <c r="G845" s="124" t="s">
        <v>2638</v>
      </c>
      <c r="H845" s="793">
        <v>45532</v>
      </c>
      <c r="I845" s="114"/>
      <c r="J845" s="114"/>
      <c r="K845" s="575" t="s">
        <v>2639</v>
      </c>
      <c r="L845" s="145"/>
      <c r="M845" s="113"/>
      <c r="N845" s="575" t="s">
        <v>2643</v>
      </c>
      <c r="O845" s="9" t="s">
        <v>2685</v>
      </c>
      <c r="P845" s="575">
        <v>4</v>
      </c>
      <c r="Q845" s="8" t="s">
        <v>2672</v>
      </c>
      <c r="R845" s="578">
        <v>4.3600000000000003</v>
      </c>
      <c r="S845" s="255">
        <f t="shared" si="150"/>
        <v>17.440000000000001</v>
      </c>
      <c r="T845" s="219"/>
      <c r="U845" s="260">
        <f t="shared" si="151"/>
        <v>7.7130965637611464</v>
      </c>
      <c r="V845" s="255">
        <f t="shared" si="142"/>
        <v>25.153096563761146</v>
      </c>
      <c r="W845" s="255">
        <f t="shared" si="143"/>
        <v>6.2882741409402865</v>
      </c>
    </row>
    <row r="846" spans="1:23" ht="15.75">
      <c r="A846" s="115" t="s">
        <v>2637</v>
      </c>
      <c r="B846" s="115" t="str">
        <f t="shared" si="148"/>
        <v>C20163</v>
      </c>
      <c r="C846" s="799" t="str">
        <f t="shared" si="149"/>
        <v>2024-09-10</v>
      </c>
      <c r="D846" s="793">
        <v>45545</v>
      </c>
      <c r="E846" s="113" t="s">
        <v>1699</v>
      </c>
      <c r="F846" s="113"/>
      <c r="G846" s="124" t="s">
        <v>2638</v>
      </c>
      <c r="H846" s="793">
        <v>45532</v>
      </c>
      <c r="I846" s="114"/>
      <c r="J846" s="114"/>
      <c r="K846" s="575" t="s">
        <v>2639</v>
      </c>
      <c r="L846" s="145"/>
      <c r="M846" s="113"/>
      <c r="N846" s="575" t="s">
        <v>2644</v>
      </c>
      <c r="O846" s="8" t="s">
        <v>2686</v>
      </c>
      <c r="P846" s="575">
        <v>120</v>
      </c>
      <c r="Q846" s="8" t="s">
        <v>2672</v>
      </c>
      <c r="R846" s="578">
        <v>6.67</v>
      </c>
      <c r="S846" s="255">
        <f t="shared" si="150"/>
        <v>800.4</v>
      </c>
      <c r="T846" s="219"/>
      <c r="U846" s="260">
        <f t="shared" si="151"/>
        <v>353.98867486435904</v>
      </c>
      <c r="V846" s="255">
        <f t="shared" si="142"/>
        <v>1154.388674864359</v>
      </c>
      <c r="W846" s="255">
        <f t="shared" si="143"/>
        <v>9.6199056238696592</v>
      </c>
    </row>
    <row r="847" spans="1:23" ht="15.75">
      <c r="A847" s="115" t="s">
        <v>2637</v>
      </c>
      <c r="B847" s="115" t="str">
        <f t="shared" si="148"/>
        <v>C20163</v>
      </c>
      <c r="C847" s="799" t="str">
        <f t="shared" si="149"/>
        <v>2024-09-10</v>
      </c>
      <c r="D847" s="793">
        <v>45545</v>
      </c>
      <c r="E847" s="113" t="s">
        <v>1699</v>
      </c>
      <c r="F847" s="113"/>
      <c r="G847" s="124" t="s">
        <v>2638</v>
      </c>
      <c r="H847" s="793">
        <v>45532</v>
      </c>
      <c r="I847" s="114"/>
      <c r="J847" s="114"/>
      <c r="K847" s="575" t="s">
        <v>2639</v>
      </c>
      <c r="L847" s="145"/>
      <c r="M847" s="113"/>
      <c r="N847" s="575" t="s">
        <v>2645</v>
      </c>
      <c r="O847" s="113" t="s">
        <v>2687</v>
      </c>
      <c r="P847" s="575">
        <v>8</v>
      </c>
      <c r="Q847" s="8" t="s">
        <v>2672</v>
      </c>
      <c r="R847" s="578">
        <v>8.83</v>
      </c>
      <c r="S847" s="255">
        <f t="shared" si="150"/>
        <v>70.64</v>
      </c>
      <c r="T847" s="219"/>
      <c r="U847" s="260">
        <f t="shared" si="151"/>
        <v>31.241579200922441</v>
      </c>
      <c r="V847" s="255">
        <f t="shared" si="142"/>
        <v>101.88157920092245</v>
      </c>
      <c r="W847" s="255">
        <f t="shared" si="143"/>
        <v>12.735197400115306</v>
      </c>
    </row>
    <row r="848" spans="1:23" ht="15.75">
      <c r="A848" s="115" t="s">
        <v>2637</v>
      </c>
      <c r="B848" s="115" t="str">
        <f t="shared" si="148"/>
        <v>C20163</v>
      </c>
      <c r="C848" s="799" t="str">
        <f t="shared" si="149"/>
        <v>2024-09-10</v>
      </c>
      <c r="D848" s="793">
        <v>45545</v>
      </c>
      <c r="E848" s="113" t="s">
        <v>1699</v>
      </c>
      <c r="F848" s="113"/>
      <c r="G848" s="124" t="s">
        <v>2638</v>
      </c>
      <c r="H848" s="793">
        <v>45532</v>
      </c>
      <c r="I848" s="114"/>
      <c r="J848" s="114"/>
      <c r="K848" s="575" t="s">
        <v>2639</v>
      </c>
      <c r="L848" s="145"/>
      <c r="M848" s="113"/>
      <c r="N848" s="575" t="s">
        <v>2246</v>
      </c>
      <c r="O848" s="113" t="s">
        <v>2274</v>
      </c>
      <c r="P848" s="575">
        <v>40</v>
      </c>
      <c r="Q848" s="8" t="s">
        <v>2672</v>
      </c>
      <c r="R848" s="578">
        <v>1.59</v>
      </c>
      <c r="S848" s="255">
        <f t="shared" si="150"/>
        <v>63.6</v>
      </c>
      <c r="T848" s="219"/>
      <c r="U848" s="260">
        <f t="shared" si="151"/>
        <v>28.128035633899593</v>
      </c>
      <c r="V848" s="255">
        <f t="shared" si="142"/>
        <v>91.728035633899594</v>
      </c>
      <c r="W848" s="255">
        <f t="shared" si="143"/>
        <v>2.2932008908474897</v>
      </c>
    </row>
    <row r="849" spans="1:23" ht="15.75">
      <c r="A849" s="115" t="s">
        <v>2637</v>
      </c>
      <c r="B849" s="115" t="str">
        <f t="shared" si="148"/>
        <v>C20163</v>
      </c>
      <c r="C849" s="799" t="str">
        <f t="shared" si="149"/>
        <v>2024-09-10</v>
      </c>
      <c r="D849" s="793">
        <v>45545</v>
      </c>
      <c r="E849" s="113" t="s">
        <v>1699</v>
      </c>
      <c r="F849" s="113"/>
      <c r="G849" s="124" t="s">
        <v>2646</v>
      </c>
      <c r="H849" s="793">
        <v>45530</v>
      </c>
      <c r="I849" s="114"/>
      <c r="J849" s="114"/>
      <c r="K849" s="575" t="s">
        <v>2647</v>
      </c>
      <c r="L849" s="145"/>
      <c r="M849" s="113"/>
      <c r="N849" s="575" t="s">
        <v>2640</v>
      </c>
      <c r="O849" s="90" t="s">
        <v>2681</v>
      </c>
      <c r="P849" s="575">
        <v>210</v>
      </c>
      <c r="Q849" s="8" t="s">
        <v>866</v>
      </c>
      <c r="R849" s="578">
        <v>5.56</v>
      </c>
      <c r="S849" s="255">
        <f t="shared" si="150"/>
        <v>1167.5999999999999</v>
      </c>
      <c r="T849" s="219">
        <v>5600</v>
      </c>
      <c r="U849" s="260">
        <f>S849*$T$849/SUM($S$849:$S$853)</f>
        <v>490.91826437941461</v>
      </c>
      <c r="V849" s="255">
        <f t="shared" si="142"/>
        <v>1658.5182643794146</v>
      </c>
      <c r="W849" s="255">
        <f t="shared" si="143"/>
        <v>7.897706020854355</v>
      </c>
    </row>
    <row r="850" spans="1:23" ht="15.75">
      <c r="A850" s="115" t="s">
        <v>2637</v>
      </c>
      <c r="B850" s="115" t="str">
        <f t="shared" si="148"/>
        <v>C20163</v>
      </c>
      <c r="C850" s="799" t="str">
        <f t="shared" si="149"/>
        <v>2024-09-10</v>
      </c>
      <c r="D850" s="793">
        <v>45545</v>
      </c>
      <c r="E850" s="113" t="s">
        <v>1699</v>
      </c>
      <c r="F850" s="113"/>
      <c r="G850" s="124" t="s">
        <v>2646</v>
      </c>
      <c r="H850" s="793">
        <v>45530</v>
      </c>
      <c r="I850" s="114"/>
      <c r="J850" s="114"/>
      <c r="K850" s="575" t="s">
        <v>2647</v>
      </c>
      <c r="L850" s="145"/>
      <c r="M850" s="113"/>
      <c r="N850" s="575" t="s">
        <v>2648</v>
      </c>
      <c r="O850" s="9" t="s">
        <v>2683</v>
      </c>
      <c r="P850" s="575">
        <f>420*5</f>
        <v>2100</v>
      </c>
      <c r="Q850" s="8" t="s">
        <v>866</v>
      </c>
      <c r="R850" s="578">
        <f>23.84/5</f>
        <v>4.7679999999999998</v>
      </c>
      <c r="S850" s="255">
        <f t="shared" si="150"/>
        <v>10012.799999999999</v>
      </c>
      <c r="T850" s="219"/>
      <c r="U850" s="260">
        <f t="shared" ref="U850:U853" si="152">S850*$T$849/SUM($S$849:$S$853)</f>
        <v>4209.8890010090809</v>
      </c>
      <c r="V850" s="255">
        <f t="shared" si="142"/>
        <v>14222.689001009079</v>
      </c>
      <c r="W850" s="255">
        <f t="shared" si="143"/>
        <v>6.7727090480995615</v>
      </c>
    </row>
    <row r="851" spans="1:23" ht="15.75">
      <c r="A851" s="115" t="s">
        <v>2637</v>
      </c>
      <c r="B851" s="115" t="str">
        <f t="shared" si="148"/>
        <v>C20163</v>
      </c>
      <c r="C851" s="799" t="str">
        <f t="shared" si="149"/>
        <v>2024-09-10</v>
      </c>
      <c r="D851" s="793">
        <v>45545</v>
      </c>
      <c r="E851" s="113" t="s">
        <v>1699</v>
      </c>
      <c r="F851" s="113"/>
      <c r="G851" s="124" t="s">
        <v>2646</v>
      </c>
      <c r="H851" s="793">
        <v>45530</v>
      </c>
      <c r="I851" s="114"/>
      <c r="J851" s="114"/>
      <c r="K851" s="575" t="s">
        <v>2647</v>
      </c>
      <c r="L851" s="145"/>
      <c r="M851" s="113"/>
      <c r="N851" s="575" t="s">
        <v>2642</v>
      </c>
      <c r="O851" s="113" t="s">
        <v>2684</v>
      </c>
      <c r="P851" s="575">
        <v>288</v>
      </c>
      <c r="Q851" s="8" t="s">
        <v>2672</v>
      </c>
      <c r="R851" s="578">
        <v>4.3099999999999996</v>
      </c>
      <c r="S851" s="255">
        <f t="shared" si="150"/>
        <v>1241.28</v>
      </c>
      <c r="T851" s="219"/>
      <c r="U851" s="260">
        <f t="shared" si="152"/>
        <v>521.8970736629667</v>
      </c>
      <c r="V851" s="255">
        <f t="shared" si="142"/>
        <v>1763.1770736629667</v>
      </c>
      <c r="W851" s="255">
        <f t="shared" si="143"/>
        <v>6.1221426168853013</v>
      </c>
    </row>
    <row r="852" spans="1:23" ht="15.75">
      <c r="A852" s="115" t="s">
        <v>2637</v>
      </c>
      <c r="B852" s="115" t="str">
        <f t="shared" si="148"/>
        <v>C20163</v>
      </c>
      <c r="C852" s="799" t="str">
        <f t="shared" si="149"/>
        <v>2024-09-10</v>
      </c>
      <c r="D852" s="793">
        <v>45545</v>
      </c>
      <c r="E852" s="113" t="s">
        <v>1699</v>
      </c>
      <c r="F852" s="113"/>
      <c r="G852" s="124" t="s">
        <v>2646</v>
      </c>
      <c r="H852" s="793">
        <v>45530</v>
      </c>
      <c r="I852" s="114"/>
      <c r="J852" s="114"/>
      <c r="K852" s="575" t="s">
        <v>2647</v>
      </c>
      <c r="L852" s="145"/>
      <c r="M852" s="113"/>
      <c r="N852" s="575" t="s">
        <v>2643</v>
      </c>
      <c r="O852" s="113" t="s">
        <v>2685</v>
      </c>
      <c r="P852" s="575">
        <v>60</v>
      </c>
      <c r="Q852" s="8" t="s">
        <v>2672</v>
      </c>
      <c r="R852" s="578">
        <v>4.3600000000000003</v>
      </c>
      <c r="S852" s="255">
        <f t="shared" si="150"/>
        <v>261.60000000000002</v>
      </c>
      <c r="T852" s="219"/>
      <c r="U852" s="260">
        <f t="shared" si="152"/>
        <v>109.9899091826438</v>
      </c>
      <c r="V852" s="255">
        <f t="shared" si="142"/>
        <v>371.58990918264385</v>
      </c>
      <c r="W852" s="255">
        <f t="shared" si="143"/>
        <v>6.1931651530440641</v>
      </c>
    </row>
    <row r="853" spans="1:23" ht="16.5" thickBot="1">
      <c r="A853" s="110" t="s">
        <v>2637</v>
      </c>
      <c r="B853" s="110" t="str">
        <f t="shared" si="148"/>
        <v>C20163</v>
      </c>
      <c r="C853" s="800" t="str">
        <f t="shared" si="149"/>
        <v>2024-09-10</v>
      </c>
      <c r="D853" s="794">
        <v>45545</v>
      </c>
      <c r="E853" s="112" t="s">
        <v>1699</v>
      </c>
      <c r="F853" s="112"/>
      <c r="G853" s="125" t="s">
        <v>2646</v>
      </c>
      <c r="H853" s="794">
        <v>45530</v>
      </c>
      <c r="I853" s="580"/>
      <c r="J853" s="580"/>
      <c r="K853" s="579" t="s">
        <v>2647</v>
      </c>
      <c r="L853" s="146"/>
      <c r="M853" s="112"/>
      <c r="N853" s="579" t="s">
        <v>2645</v>
      </c>
      <c r="O853" s="112" t="s">
        <v>2687</v>
      </c>
      <c r="P853" s="579">
        <v>72</v>
      </c>
      <c r="Q853" s="92" t="s">
        <v>2672</v>
      </c>
      <c r="R853" s="630">
        <v>8.83</v>
      </c>
      <c r="S853" s="256">
        <f t="shared" si="150"/>
        <v>635.76</v>
      </c>
      <c r="T853" s="187"/>
      <c r="U853" s="261">
        <f t="shared" si="152"/>
        <v>267.30575176589304</v>
      </c>
      <c r="V853" s="256">
        <f t="shared" si="142"/>
        <v>903.06575176589308</v>
      </c>
      <c r="W853" s="256">
        <f t="shared" si="143"/>
        <v>12.542579885637403</v>
      </c>
    </row>
    <row r="854" spans="1:23" ht="15.75">
      <c r="A854" s="109" t="s">
        <v>2649</v>
      </c>
      <c r="B854" s="109" t="str">
        <f t="shared" si="148"/>
        <v>C92110</v>
      </c>
      <c r="C854" s="798" t="str">
        <f t="shared" si="149"/>
        <v>2024-09-10</v>
      </c>
      <c r="D854" s="817">
        <v>45545</v>
      </c>
      <c r="E854" s="111" t="s">
        <v>1699</v>
      </c>
      <c r="F854" s="111"/>
      <c r="G854" s="539" t="s">
        <v>2650</v>
      </c>
      <c r="H854" s="792">
        <v>45532</v>
      </c>
      <c r="I854" s="582"/>
      <c r="J854" s="582"/>
      <c r="K854" s="539" t="s">
        <v>2651</v>
      </c>
      <c r="L854" s="144"/>
      <c r="M854" s="111"/>
      <c r="N854" s="572" t="s">
        <v>2640</v>
      </c>
      <c r="O854" s="111" t="s">
        <v>2681</v>
      </c>
      <c r="P854" s="572">
        <v>210</v>
      </c>
      <c r="Q854" s="11" t="s">
        <v>866</v>
      </c>
      <c r="R854" s="587">
        <v>5.56</v>
      </c>
      <c r="S854" s="257">
        <f t="shared" si="150"/>
        <v>1167.5999999999999</v>
      </c>
      <c r="T854" s="184">
        <v>5600</v>
      </c>
      <c r="U854" s="259">
        <f>S854*$T$854/SUM($S$854:$S$858)</f>
        <v>487.44878424075426</v>
      </c>
      <c r="V854" s="257">
        <f t="shared" si="142"/>
        <v>1655.0487842407542</v>
      </c>
      <c r="W854" s="257">
        <f t="shared" si="143"/>
        <v>7.8811846868607347</v>
      </c>
    </row>
    <row r="855" spans="1:23" ht="15.75">
      <c r="A855" s="115" t="s">
        <v>2649</v>
      </c>
      <c r="B855" s="115" t="str">
        <f t="shared" si="148"/>
        <v>C92110</v>
      </c>
      <c r="C855" s="799" t="str">
        <f t="shared" si="149"/>
        <v>2024-09-10</v>
      </c>
      <c r="D855" s="793">
        <v>45545</v>
      </c>
      <c r="E855" s="113" t="s">
        <v>1699</v>
      </c>
      <c r="F855" s="113"/>
      <c r="G855" s="124" t="s">
        <v>2650</v>
      </c>
      <c r="H855" s="793">
        <v>45532</v>
      </c>
      <c r="I855" s="114"/>
      <c r="J855" s="114"/>
      <c r="K855" s="124" t="s">
        <v>2651</v>
      </c>
      <c r="L855" s="145"/>
      <c r="M855" s="113"/>
      <c r="N855" s="575" t="s">
        <v>2648</v>
      </c>
      <c r="O855" s="113" t="s">
        <v>2683</v>
      </c>
      <c r="P855" s="575">
        <f>420*5</f>
        <v>2100</v>
      </c>
      <c r="Q855" s="8" t="s">
        <v>866</v>
      </c>
      <c r="R855" s="578">
        <f>23.84/5</f>
        <v>4.7679999999999998</v>
      </c>
      <c r="S855" s="255">
        <f t="shared" si="150"/>
        <v>10012.799999999999</v>
      </c>
      <c r="T855" s="219"/>
      <c r="U855" s="260">
        <f t="shared" ref="U855:U858" si="153">S855*$T$854/SUM($S$854:$S$858)</f>
        <v>4180.1363367984104</v>
      </c>
      <c r="V855" s="255">
        <f t="shared" si="142"/>
        <v>14192.93633679841</v>
      </c>
      <c r="W855" s="255">
        <f t="shared" si="143"/>
        <v>6.7585411127611472</v>
      </c>
    </row>
    <row r="856" spans="1:23" ht="15.75">
      <c r="A856" s="115" t="s">
        <v>2649</v>
      </c>
      <c r="B856" s="115" t="str">
        <f t="shared" si="148"/>
        <v>C92110</v>
      </c>
      <c r="C856" s="799" t="str">
        <f t="shared" si="149"/>
        <v>2024-09-10</v>
      </c>
      <c r="D856" s="793">
        <v>45545</v>
      </c>
      <c r="E856" s="113" t="s">
        <v>1699</v>
      </c>
      <c r="F856" s="113"/>
      <c r="G856" s="124" t="s">
        <v>2650</v>
      </c>
      <c r="H856" s="793">
        <v>45532</v>
      </c>
      <c r="I856" s="114"/>
      <c r="J856" s="114"/>
      <c r="K856" s="124" t="s">
        <v>2651</v>
      </c>
      <c r="L856" s="145"/>
      <c r="M856" s="113"/>
      <c r="N856" s="575" t="s">
        <v>2643</v>
      </c>
      <c r="O856" s="113" t="s">
        <v>2685</v>
      </c>
      <c r="P856" s="575">
        <v>240</v>
      </c>
      <c r="Q856" s="8" t="s">
        <v>2672</v>
      </c>
      <c r="R856" s="578">
        <v>4.3600000000000003</v>
      </c>
      <c r="S856" s="255">
        <f t="shared" si="150"/>
        <v>1046.4000000000001</v>
      </c>
      <c r="T856" s="219"/>
      <c r="U856" s="260">
        <f t="shared" si="153"/>
        <v>436.8502979012722</v>
      </c>
      <c r="V856" s="255">
        <f t="shared" si="142"/>
        <v>1483.2502979012722</v>
      </c>
      <c r="W856" s="255">
        <f t="shared" si="143"/>
        <v>6.1802095745886341</v>
      </c>
    </row>
    <row r="857" spans="1:23" ht="15.75">
      <c r="A857" s="115" t="s">
        <v>2649</v>
      </c>
      <c r="B857" s="115" t="str">
        <f t="shared" si="148"/>
        <v>C92110</v>
      </c>
      <c r="C857" s="799" t="str">
        <f t="shared" si="149"/>
        <v>2024-09-10</v>
      </c>
      <c r="D857" s="793">
        <v>45545</v>
      </c>
      <c r="E857" s="113" t="s">
        <v>1699</v>
      </c>
      <c r="F857" s="113"/>
      <c r="G857" s="124" t="s">
        <v>2650</v>
      </c>
      <c r="H857" s="793">
        <v>45532</v>
      </c>
      <c r="I857" s="114"/>
      <c r="J857" s="114"/>
      <c r="K857" s="124" t="s">
        <v>2651</v>
      </c>
      <c r="L857" s="145"/>
      <c r="M857" s="113"/>
      <c r="N857" s="575" t="s">
        <v>2645</v>
      </c>
      <c r="O857" s="113" t="s">
        <v>2687</v>
      </c>
      <c r="P857" s="575">
        <v>48</v>
      </c>
      <c r="Q857" s="8" t="s">
        <v>2672</v>
      </c>
      <c r="R857" s="578">
        <v>8.83</v>
      </c>
      <c r="S857" s="255">
        <f t="shared" si="150"/>
        <v>423.84000000000003</v>
      </c>
      <c r="T857" s="219"/>
      <c r="U857" s="260">
        <f t="shared" si="153"/>
        <v>176.9444096545061</v>
      </c>
      <c r="V857" s="255">
        <f t="shared" si="142"/>
        <v>600.78440965450613</v>
      </c>
      <c r="W857" s="255">
        <f t="shared" si="143"/>
        <v>12.516341867802211</v>
      </c>
    </row>
    <row r="858" spans="1:23" ht="16.5" thickBot="1">
      <c r="A858" s="110" t="s">
        <v>2649</v>
      </c>
      <c r="B858" s="110" t="str">
        <f t="shared" si="148"/>
        <v>C92110</v>
      </c>
      <c r="C858" s="800" t="str">
        <f t="shared" si="149"/>
        <v>2024-09-10</v>
      </c>
      <c r="D858" s="794">
        <v>45545</v>
      </c>
      <c r="E858" s="112" t="s">
        <v>1699</v>
      </c>
      <c r="F858" s="112"/>
      <c r="G858" s="125" t="s">
        <v>2650</v>
      </c>
      <c r="H858" s="794">
        <v>45532</v>
      </c>
      <c r="I858" s="580"/>
      <c r="J858" s="580"/>
      <c r="K858" s="125" t="s">
        <v>2651</v>
      </c>
      <c r="L858" s="146"/>
      <c r="M858" s="112"/>
      <c r="N858" s="579" t="s">
        <v>2246</v>
      </c>
      <c r="O858" s="112" t="s">
        <v>2274</v>
      </c>
      <c r="P858" s="579">
        <v>480</v>
      </c>
      <c r="Q858" s="92" t="s">
        <v>2672</v>
      </c>
      <c r="R858" s="630">
        <v>1.59</v>
      </c>
      <c r="S858" s="256">
        <f t="shared" si="150"/>
        <v>763.2</v>
      </c>
      <c r="T858" s="187"/>
      <c r="U858" s="261">
        <f t="shared" si="153"/>
        <v>318.62017140505628</v>
      </c>
      <c r="V858" s="256">
        <f t="shared" si="142"/>
        <v>1081.8201714050563</v>
      </c>
      <c r="W858" s="256">
        <f t="shared" si="143"/>
        <v>2.2537920237605338</v>
      </c>
    </row>
    <row r="859" spans="1:23" ht="15.75">
      <c r="A859" s="109" t="s">
        <v>2652</v>
      </c>
      <c r="B859" s="109" t="str">
        <f t="shared" si="148"/>
        <v>C93158</v>
      </c>
      <c r="C859" s="798" t="str">
        <f t="shared" si="149"/>
        <v>2024-09-12</v>
      </c>
      <c r="D859" s="817">
        <v>45547</v>
      </c>
      <c r="E859" s="111" t="s">
        <v>1699</v>
      </c>
      <c r="F859" s="111" t="s">
        <v>1485</v>
      </c>
      <c r="G859" s="539" t="s">
        <v>2653</v>
      </c>
      <c r="H859" s="792">
        <v>45538</v>
      </c>
      <c r="I859" s="582"/>
      <c r="J859" s="582"/>
      <c r="K859" s="572" t="s">
        <v>2670</v>
      </c>
      <c r="L859" s="144"/>
      <c r="M859" s="111"/>
      <c r="N859" s="572" t="s">
        <v>2660</v>
      </c>
      <c r="O859" s="759" t="s">
        <v>2031</v>
      </c>
      <c r="P859" s="572">
        <v>40</v>
      </c>
      <c r="Q859" s="572" t="s">
        <v>2672</v>
      </c>
      <c r="R859" s="587">
        <v>127.6</v>
      </c>
      <c r="S859" s="257">
        <f t="shared" si="150"/>
        <v>5104</v>
      </c>
      <c r="T859" s="184">
        <v>5600</v>
      </c>
      <c r="U859" s="259">
        <f>S859*$T$859/SUM($S$859:$S$867)</f>
        <v>853.16522195954826</v>
      </c>
      <c r="V859" s="257">
        <f t="shared" si="142"/>
        <v>5957.165221959548</v>
      </c>
      <c r="W859" s="257">
        <f t="shared" si="143"/>
        <v>148.9291305489887</v>
      </c>
    </row>
    <row r="860" spans="1:23" ht="15.75">
      <c r="A860" s="115" t="s">
        <v>2652</v>
      </c>
      <c r="B860" s="115" t="str">
        <f t="shared" si="148"/>
        <v>C93158</v>
      </c>
      <c r="C860" s="799" t="str">
        <f t="shared" si="149"/>
        <v>2024-09-12</v>
      </c>
      <c r="D860" s="793">
        <v>45547</v>
      </c>
      <c r="E860" s="113" t="s">
        <v>1699</v>
      </c>
      <c r="F860" s="113" t="s">
        <v>1485</v>
      </c>
      <c r="G860" s="124" t="s">
        <v>2653</v>
      </c>
      <c r="H860" s="793">
        <v>45538</v>
      </c>
      <c r="I860" s="114"/>
      <c r="J860" s="114"/>
      <c r="K860" s="575" t="s">
        <v>2670</v>
      </c>
      <c r="L860" s="145"/>
      <c r="M860" s="113"/>
      <c r="N860" s="575" t="s">
        <v>2661</v>
      </c>
      <c r="O860" s="113" t="s">
        <v>2028</v>
      </c>
      <c r="P860" s="575">
        <v>32</v>
      </c>
      <c r="Q860" s="575" t="s">
        <v>2672</v>
      </c>
      <c r="R860" s="578">
        <v>157.08000000000001</v>
      </c>
      <c r="S860" s="255">
        <f t="shared" si="150"/>
        <v>5026.5600000000004</v>
      </c>
      <c r="T860" s="219"/>
      <c r="U860" s="260">
        <f t="shared" ref="U860:U867" si="154">S860*$T$859/SUM($S$859:$S$867)</f>
        <v>840.22064617809315</v>
      </c>
      <c r="V860" s="255">
        <f t="shared" si="142"/>
        <v>5866.7806461780938</v>
      </c>
      <c r="W860" s="255">
        <f t="shared" si="143"/>
        <v>183.33689519306543</v>
      </c>
    </row>
    <row r="861" spans="1:23" ht="15.75">
      <c r="A861" s="115" t="s">
        <v>2652</v>
      </c>
      <c r="B861" s="115" t="str">
        <f t="shared" si="148"/>
        <v>C93158</v>
      </c>
      <c r="C861" s="799" t="str">
        <f t="shared" si="149"/>
        <v>2024-09-12</v>
      </c>
      <c r="D861" s="793">
        <v>45547</v>
      </c>
      <c r="E861" s="113" t="s">
        <v>1699</v>
      </c>
      <c r="F861" s="113" t="s">
        <v>1485</v>
      </c>
      <c r="G861" s="124" t="s">
        <v>2654</v>
      </c>
      <c r="H861" s="793">
        <v>45538</v>
      </c>
      <c r="I861" s="114"/>
      <c r="J861" s="114"/>
      <c r="K861" s="575" t="s">
        <v>2670</v>
      </c>
      <c r="L861" s="145"/>
      <c r="M861" s="113"/>
      <c r="N861" s="575" t="s">
        <v>2662</v>
      </c>
      <c r="O861" s="113" t="s">
        <v>2694</v>
      </c>
      <c r="P861" s="575">
        <v>2</v>
      </c>
      <c r="Q861" s="575" t="s">
        <v>2672</v>
      </c>
      <c r="R861" s="578">
        <v>179.96</v>
      </c>
      <c r="S861" s="255">
        <f t="shared" si="150"/>
        <v>359.92</v>
      </c>
      <c r="T861" s="219"/>
      <c r="U861" s="260">
        <f t="shared" si="154"/>
        <v>60.162857893354349</v>
      </c>
      <c r="V861" s="255">
        <f t="shared" si="142"/>
        <v>420.08285789335434</v>
      </c>
      <c r="W861" s="255">
        <f t="shared" si="143"/>
        <v>210.04142894667717</v>
      </c>
    </row>
    <row r="862" spans="1:23" ht="15.75">
      <c r="A862" s="115" t="s">
        <v>2652</v>
      </c>
      <c r="B862" s="115" t="str">
        <f t="shared" si="148"/>
        <v>C93158</v>
      </c>
      <c r="C862" s="799" t="str">
        <f t="shared" si="149"/>
        <v>2024-09-12</v>
      </c>
      <c r="D862" s="793">
        <v>45547</v>
      </c>
      <c r="E862" s="113" t="s">
        <v>1699</v>
      </c>
      <c r="F862" s="113" t="s">
        <v>1485</v>
      </c>
      <c r="G862" s="124" t="s">
        <v>2654</v>
      </c>
      <c r="H862" s="793">
        <v>45538</v>
      </c>
      <c r="I862" s="114"/>
      <c r="J862" s="114"/>
      <c r="K862" s="575" t="s">
        <v>2670</v>
      </c>
      <c r="L862" s="145"/>
      <c r="M862" s="113"/>
      <c r="N862" s="575" t="s">
        <v>2663</v>
      </c>
      <c r="O862" s="113" t="s">
        <v>2695</v>
      </c>
      <c r="P862" s="575">
        <v>20</v>
      </c>
      <c r="Q862" s="575" t="s">
        <v>2672</v>
      </c>
      <c r="R862" s="578">
        <v>159.72</v>
      </c>
      <c r="S862" s="255">
        <f t="shared" si="150"/>
        <v>3194.4</v>
      </c>
      <c r="T862" s="219"/>
      <c r="U862" s="260">
        <f t="shared" si="154"/>
        <v>533.96375098502756</v>
      </c>
      <c r="V862" s="255">
        <f t="shared" si="142"/>
        <v>3728.3637509850278</v>
      </c>
      <c r="W862" s="255">
        <f t="shared" si="143"/>
        <v>186.4181875492514</v>
      </c>
    </row>
    <row r="863" spans="1:23" ht="15.75">
      <c r="A863" s="115" t="s">
        <v>2652</v>
      </c>
      <c r="B863" s="115" t="str">
        <f t="shared" si="148"/>
        <v>C93158</v>
      </c>
      <c r="C863" s="799" t="str">
        <f t="shared" si="149"/>
        <v>2024-09-12</v>
      </c>
      <c r="D863" s="793">
        <v>45547</v>
      </c>
      <c r="E863" s="113" t="s">
        <v>1699</v>
      </c>
      <c r="F863" s="113" t="s">
        <v>1485</v>
      </c>
      <c r="G863" s="124" t="s">
        <v>2654</v>
      </c>
      <c r="H863" s="793">
        <v>45538</v>
      </c>
      <c r="I863" s="114"/>
      <c r="J863" s="114"/>
      <c r="K863" s="575" t="s">
        <v>2670</v>
      </c>
      <c r="L863" s="145"/>
      <c r="M863" s="113"/>
      <c r="N863" s="575" t="s">
        <v>2664</v>
      </c>
      <c r="O863" s="113" t="s">
        <v>2029</v>
      </c>
      <c r="P863" s="575">
        <v>4</v>
      </c>
      <c r="Q863" s="575" t="s">
        <v>2672</v>
      </c>
      <c r="R863" s="578">
        <v>157.08000000000001</v>
      </c>
      <c r="S863" s="255">
        <f t="shared" si="150"/>
        <v>628.32000000000005</v>
      </c>
      <c r="T863" s="219"/>
      <c r="U863" s="260">
        <f t="shared" si="154"/>
        <v>105.02758077226164</v>
      </c>
      <c r="V863" s="255">
        <f t="shared" si="142"/>
        <v>733.34758077226172</v>
      </c>
      <c r="W863" s="255">
        <f t="shared" si="143"/>
        <v>183.33689519306543</v>
      </c>
    </row>
    <row r="864" spans="1:23" ht="15.75">
      <c r="A864" s="115" t="s">
        <v>2652</v>
      </c>
      <c r="B864" s="115" t="str">
        <f t="shared" si="148"/>
        <v>C93158</v>
      </c>
      <c r="C864" s="799" t="str">
        <f t="shared" si="149"/>
        <v>2024-09-12</v>
      </c>
      <c r="D864" s="793">
        <v>45547</v>
      </c>
      <c r="E864" s="113" t="s">
        <v>1699</v>
      </c>
      <c r="F864" s="113" t="s">
        <v>1485</v>
      </c>
      <c r="G864" s="124" t="s">
        <v>2654</v>
      </c>
      <c r="H864" s="793">
        <v>45538</v>
      </c>
      <c r="I864" s="229"/>
      <c r="J864" s="229"/>
      <c r="K864" s="575" t="s">
        <v>2670</v>
      </c>
      <c r="L864" s="171"/>
      <c r="M864" s="96"/>
      <c r="N864" s="575" t="s">
        <v>2665</v>
      </c>
      <c r="O864" s="9" t="s">
        <v>2032</v>
      </c>
      <c r="P864" s="575">
        <v>32</v>
      </c>
      <c r="Q864" s="575" t="s">
        <v>2672</v>
      </c>
      <c r="R864" s="578">
        <v>157.08000000000001</v>
      </c>
      <c r="S864" s="255">
        <f t="shared" si="150"/>
        <v>5026.5600000000004</v>
      </c>
      <c r="T864" s="192"/>
      <c r="U864" s="260">
        <f t="shared" si="154"/>
        <v>840.22064617809315</v>
      </c>
      <c r="V864" s="255">
        <f t="shared" si="142"/>
        <v>5866.7806461780938</v>
      </c>
      <c r="W864" s="255">
        <f t="shared" si="143"/>
        <v>183.33689519306543</v>
      </c>
    </row>
    <row r="865" spans="1:23" ht="15.75">
      <c r="A865" s="115" t="s">
        <v>2652</v>
      </c>
      <c r="B865" s="115" t="str">
        <f t="shared" si="148"/>
        <v>C93158</v>
      </c>
      <c r="C865" s="799" t="str">
        <f t="shared" si="149"/>
        <v>2024-09-12</v>
      </c>
      <c r="D865" s="793">
        <v>45547</v>
      </c>
      <c r="E865" s="113" t="s">
        <v>1699</v>
      </c>
      <c r="F865" s="113" t="s">
        <v>1485</v>
      </c>
      <c r="G865" s="124" t="s">
        <v>2654</v>
      </c>
      <c r="H865" s="793">
        <v>45538</v>
      </c>
      <c r="I865" s="229"/>
      <c r="J865" s="229"/>
      <c r="K865" s="575" t="s">
        <v>2670</v>
      </c>
      <c r="L865" s="171"/>
      <c r="M865" s="96"/>
      <c r="N865" s="575" t="s">
        <v>2666</v>
      </c>
      <c r="O865" s="9" t="s">
        <v>2033</v>
      </c>
      <c r="P865" s="575">
        <v>18</v>
      </c>
      <c r="Q865" s="575" t="s">
        <v>2672</v>
      </c>
      <c r="R865" s="578">
        <v>157.08000000000001</v>
      </c>
      <c r="S865" s="255">
        <f t="shared" si="150"/>
        <v>2827.44</v>
      </c>
      <c r="T865" s="192"/>
      <c r="U865" s="260">
        <f t="shared" si="154"/>
        <v>472.62411347517735</v>
      </c>
      <c r="V865" s="255">
        <f t="shared" si="142"/>
        <v>3300.0641134751772</v>
      </c>
      <c r="W865" s="255">
        <f t="shared" si="143"/>
        <v>183.3368951930654</v>
      </c>
    </row>
    <row r="866" spans="1:23" ht="15.75">
      <c r="A866" s="115" t="s">
        <v>2652</v>
      </c>
      <c r="B866" s="115" t="str">
        <f t="shared" si="148"/>
        <v>C93158</v>
      </c>
      <c r="C866" s="799" t="str">
        <f t="shared" si="149"/>
        <v>2024-09-12</v>
      </c>
      <c r="D866" s="793">
        <v>45547</v>
      </c>
      <c r="E866" s="113" t="s">
        <v>1699</v>
      </c>
      <c r="F866" s="113" t="s">
        <v>1485</v>
      </c>
      <c r="G866" s="124" t="s">
        <v>2655</v>
      </c>
      <c r="H866" s="793">
        <v>45538</v>
      </c>
      <c r="I866" s="229"/>
      <c r="J866" s="229"/>
      <c r="K866" s="575" t="s">
        <v>2670</v>
      </c>
      <c r="L866" s="171"/>
      <c r="M866" s="96"/>
      <c r="N866" s="575" t="s">
        <v>2662</v>
      </c>
      <c r="O866" s="9" t="s">
        <v>2694</v>
      </c>
      <c r="P866" s="575">
        <v>56</v>
      </c>
      <c r="Q866" s="575" t="s">
        <v>2672</v>
      </c>
      <c r="R866" s="578">
        <v>179.96</v>
      </c>
      <c r="S866" s="255">
        <f t="shared" si="150"/>
        <v>10077.76</v>
      </c>
      <c r="T866" s="192"/>
      <c r="U866" s="260">
        <f t="shared" si="154"/>
        <v>1684.5600210139219</v>
      </c>
      <c r="V866" s="255">
        <f t="shared" si="142"/>
        <v>11762.320021013922</v>
      </c>
      <c r="W866" s="255">
        <f t="shared" si="143"/>
        <v>210.04142894667717</v>
      </c>
    </row>
    <row r="867" spans="1:23" ht="15.75">
      <c r="A867" s="115" t="s">
        <v>2652</v>
      </c>
      <c r="B867" s="115" t="str">
        <f t="shared" si="148"/>
        <v>C93158</v>
      </c>
      <c r="C867" s="799" t="str">
        <f t="shared" si="149"/>
        <v>2024-09-12</v>
      </c>
      <c r="D867" s="793">
        <v>45547</v>
      </c>
      <c r="E867" s="113" t="s">
        <v>1699</v>
      </c>
      <c r="F867" s="113" t="s">
        <v>1485</v>
      </c>
      <c r="G867" s="124" t="s">
        <v>2655</v>
      </c>
      <c r="H867" s="793">
        <v>45538</v>
      </c>
      <c r="I867" s="229"/>
      <c r="J867" s="229"/>
      <c r="K867" s="575" t="s">
        <v>2670</v>
      </c>
      <c r="L867" s="171"/>
      <c r="M867" s="96"/>
      <c r="N867" s="575" t="s">
        <v>2667</v>
      </c>
      <c r="O867" s="9" t="s">
        <v>2695</v>
      </c>
      <c r="P867" s="575">
        <v>8</v>
      </c>
      <c r="Q867" s="575" t="s">
        <v>2672</v>
      </c>
      <c r="R867" s="578">
        <v>157.08000000000001</v>
      </c>
      <c r="S867" s="255">
        <f t="shared" si="150"/>
        <v>1256.6400000000001</v>
      </c>
      <c r="T867" s="192"/>
      <c r="U867" s="260">
        <f t="shared" si="154"/>
        <v>210.05516154452329</v>
      </c>
      <c r="V867" s="255">
        <f t="shared" si="142"/>
        <v>1466.6951615445234</v>
      </c>
      <c r="W867" s="255">
        <f t="shared" si="143"/>
        <v>183.33689519306543</v>
      </c>
    </row>
    <row r="868" spans="1:23" ht="15.75">
      <c r="A868" s="115" t="s">
        <v>2652</v>
      </c>
      <c r="B868" s="115" t="str">
        <f t="shared" si="148"/>
        <v>C93158</v>
      </c>
      <c r="C868" s="799" t="str">
        <f t="shared" si="149"/>
        <v>2024-09-12</v>
      </c>
      <c r="D868" s="793">
        <v>45547</v>
      </c>
      <c r="E868" s="113" t="s">
        <v>1699</v>
      </c>
      <c r="F868" s="113" t="s">
        <v>1485</v>
      </c>
      <c r="G868" s="124" t="s">
        <v>2656</v>
      </c>
      <c r="H868" s="793">
        <v>45538</v>
      </c>
      <c r="I868" s="229"/>
      <c r="J868" s="229"/>
      <c r="K868" s="575" t="s">
        <v>2671</v>
      </c>
      <c r="L868" s="171"/>
      <c r="M868" s="96"/>
      <c r="N868" s="575" t="s">
        <v>2668</v>
      </c>
      <c r="O868" s="9" t="s">
        <v>2036</v>
      </c>
      <c r="P868" s="575">
        <v>24</v>
      </c>
      <c r="Q868" s="575" t="s">
        <v>2672</v>
      </c>
      <c r="R868" s="578">
        <v>67.319999999999993</v>
      </c>
      <c r="S868" s="255">
        <f t="shared" si="150"/>
        <v>1615.6799999999998</v>
      </c>
      <c r="T868" s="192">
        <v>5600</v>
      </c>
      <c r="U868" s="260">
        <f>S868*$T$868/SUM($S$868:$S$873)</f>
        <v>1187.2517321016167</v>
      </c>
      <c r="V868" s="255">
        <f t="shared" si="142"/>
        <v>2802.9317321016165</v>
      </c>
      <c r="W868" s="255">
        <f t="shared" si="143"/>
        <v>116.78882217090069</v>
      </c>
    </row>
    <row r="869" spans="1:23" ht="15.75">
      <c r="A869" s="115" t="s">
        <v>2652</v>
      </c>
      <c r="B869" s="115" t="str">
        <f t="shared" si="148"/>
        <v>C93158</v>
      </c>
      <c r="C869" s="799" t="str">
        <f t="shared" si="149"/>
        <v>2024-09-12</v>
      </c>
      <c r="D869" s="793">
        <v>45547</v>
      </c>
      <c r="E869" s="113" t="s">
        <v>1699</v>
      </c>
      <c r="F869" s="113" t="s">
        <v>1485</v>
      </c>
      <c r="G869" s="124" t="s">
        <v>2657</v>
      </c>
      <c r="H869" s="793">
        <v>45538</v>
      </c>
      <c r="I869" s="229"/>
      <c r="J869" s="229"/>
      <c r="K869" s="575" t="s">
        <v>2671</v>
      </c>
      <c r="L869" s="171"/>
      <c r="M869" s="96"/>
      <c r="N869" s="575" t="s">
        <v>2668</v>
      </c>
      <c r="O869" s="9" t="s">
        <v>2036</v>
      </c>
      <c r="P869" s="575">
        <v>26</v>
      </c>
      <c r="Q869" s="575" t="s">
        <v>2672</v>
      </c>
      <c r="R869" s="578">
        <v>67.319999999999993</v>
      </c>
      <c r="S869" s="255">
        <f t="shared" si="150"/>
        <v>1750.3199999999997</v>
      </c>
      <c r="T869" s="192"/>
      <c r="U869" s="260">
        <f t="shared" ref="U869:U873" si="155">S869*$T$868/SUM($S$868:$S$873)</f>
        <v>1286.1893764434178</v>
      </c>
      <c r="V869" s="255">
        <f t="shared" si="142"/>
        <v>3036.5093764434178</v>
      </c>
      <c r="W869" s="255">
        <f t="shared" si="143"/>
        <v>116.78882217090069</v>
      </c>
    </row>
    <row r="870" spans="1:23" ht="15.75">
      <c r="A870" s="115" t="s">
        <v>2652</v>
      </c>
      <c r="B870" s="115" t="str">
        <f t="shared" si="148"/>
        <v>C93158</v>
      </c>
      <c r="C870" s="799" t="str">
        <f t="shared" si="149"/>
        <v>2024-09-12</v>
      </c>
      <c r="D870" s="793">
        <v>45547</v>
      </c>
      <c r="E870" s="113" t="s">
        <v>1699</v>
      </c>
      <c r="F870" s="113" t="s">
        <v>1485</v>
      </c>
      <c r="G870" s="124" t="s">
        <v>2658</v>
      </c>
      <c r="H870" s="793">
        <v>45538</v>
      </c>
      <c r="I870" s="229"/>
      <c r="J870" s="229"/>
      <c r="K870" s="575" t="s">
        <v>2671</v>
      </c>
      <c r="L870" s="171"/>
      <c r="M870" s="96"/>
      <c r="N870" s="575" t="s">
        <v>2668</v>
      </c>
      <c r="O870" s="9" t="s">
        <v>2036</v>
      </c>
      <c r="P870" s="575">
        <v>6</v>
      </c>
      <c r="Q870" s="575" t="s">
        <v>2672</v>
      </c>
      <c r="R870" s="578">
        <v>67.319999999999993</v>
      </c>
      <c r="S870" s="255">
        <f t="shared" si="150"/>
        <v>403.91999999999996</v>
      </c>
      <c r="T870" s="192"/>
      <c r="U870" s="260">
        <f t="shared" si="155"/>
        <v>296.81293302540416</v>
      </c>
      <c r="V870" s="255">
        <f t="shared" si="142"/>
        <v>700.73293302540412</v>
      </c>
      <c r="W870" s="255">
        <f t="shared" si="143"/>
        <v>116.78882217090069</v>
      </c>
    </row>
    <row r="871" spans="1:23" ht="15.75">
      <c r="A871" s="115" t="s">
        <v>2652</v>
      </c>
      <c r="B871" s="115" t="str">
        <f t="shared" si="148"/>
        <v>C93158</v>
      </c>
      <c r="C871" s="799" t="str">
        <f t="shared" si="149"/>
        <v>2024-09-12</v>
      </c>
      <c r="D871" s="793">
        <v>45547</v>
      </c>
      <c r="E871" s="113" t="s">
        <v>1699</v>
      </c>
      <c r="F871" s="113" t="s">
        <v>1485</v>
      </c>
      <c r="G871" s="124" t="s">
        <v>2658</v>
      </c>
      <c r="H871" s="793">
        <v>45538</v>
      </c>
      <c r="I871" s="229"/>
      <c r="J871" s="229"/>
      <c r="K871" s="575" t="s">
        <v>2671</v>
      </c>
      <c r="L871" s="171"/>
      <c r="M871" s="96"/>
      <c r="N871" s="575" t="s">
        <v>2669</v>
      </c>
      <c r="O871" s="9" t="s">
        <v>2035</v>
      </c>
      <c r="P871" s="575">
        <v>2</v>
      </c>
      <c r="Q871" s="575" t="s">
        <v>2672</v>
      </c>
      <c r="R871" s="578">
        <v>106.04</v>
      </c>
      <c r="S871" s="255">
        <f t="shared" si="150"/>
        <v>212.08</v>
      </c>
      <c r="T871" s="192"/>
      <c r="U871" s="260">
        <f t="shared" si="155"/>
        <v>155.84295612009237</v>
      </c>
      <c r="V871" s="255">
        <f t="shared" si="142"/>
        <v>367.92295612009241</v>
      </c>
      <c r="W871" s="255">
        <f t="shared" si="143"/>
        <v>183.9614780600462</v>
      </c>
    </row>
    <row r="872" spans="1:23" ht="15.75">
      <c r="A872" s="115" t="s">
        <v>2652</v>
      </c>
      <c r="B872" s="115" t="str">
        <f t="shared" si="148"/>
        <v>C93158</v>
      </c>
      <c r="C872" s="799" t="str">
        <f t="shared" si="149"/>
        <v>2024-09-12</v>
      </c>
      <c r="D872" s="793">
        <v>45547</v>
      </c>
      <c r="E872" s="113" t="s">
        <v>1699</v>
      </c>
      <c r="F872" s="113" t="s">
        <v>1485</v>
      </c>
      <c r="G872" s="124" t="s">
        <v>2659</v>
      </c>
      <c r="H872" s="793">
        <v>45538</v>
      </c>
      <c r="I872" s="229"/>
      <c r="J872" s="229"/>
      <c r="K872" s="575" t="s">
        <v>2671</v>
      </c>
      <c r="L872" s="171"/>
      <c r="M872" s="96"/>
      <c r="N872" s="575" t="s">
        <v>2668</v>
      </c>
      <c r="O872" s="9" t="s">
        <v>2036</v>
      </c>
      <c r="P872" s="575">
        <v>32</v>
      </c>
      <c r="Q872" s="575" t="s">
        <v>2672</v>
      </c>
      <c r="R872" s="578">
        <v>67.319999999999993</v>
      </c>
      <c r="S872" s="255">
        <f t="shared" si="150"/>
        <v>2154.2399999999998</v>
      </c>
      <c r="T872" s="192"/>
      <c r="U872" s="260">
        <f t="shared" si="155"/>
        <v>1583.002309468822</v>
      </c>
      <c r="V872" s="255">
        <f t="shared" si="142"/>
        <v>3737.242309468822</v>
      </c>
      <c r="W872" s="255">
        <f t="shared" si="143"/>
        <v>116.78882217090069</v>
      </c>
    </row>
    <row r="873" spans="1:23" ht="16.5" thickBot="1">
      <c r="A873" s="110" t="s">
        <v>2652</v>
      </c>
      <c r="B873" s="110" t="str">
        <f t="shared" si="148"/>
        <v>C93158</v>
      </c>
      <c r="C873" s="800" t="str">
        <f t="shared" si="149"/>
        <v>2024-09-12</v>
      </c>
      <c r="D873" s="794">
        <v>45547</v>
      </c>
      <c r="E873" s="112" t="s">
        <v>1699</v>
      </c>
      <c r="F873" s="112" t="s">
        <v>1485</v>
      </c>
      <c r="G873" s="125" t="s">
        <v>2659</v>
      </c>
      <c r="H873" s="794">
        <v>45538</v>
      </c>
      <c r="I873" s="749"/>
      <c r="J873" s="749"/>
      <c r="K873" s="579" t="s">
        <v>2671</v>
      </c>
      <c r="L873" s="750"/>
      <c r="M873" s="751"/>
      <c r="N873" s="579" t="s">
        <v>2669</v>
      </c>
      <c r="O873" s="120" t="s">
        <v>2035</v>
      </c>
      <c r="P873" s="579">
        <v>14</v>
      </c>
      <c r="Q873" s="579" t="s">
        <v>2672</v>
      </c>
      <c r="R873" s="630">
        <v>106.04</v>
      </c>
      <c r="S873" s="256">
        <f t="shared" si="150"/>
        <v>1484.5600000000002</v>
      </c>
      <c r="T873" s="752"/>
      <c r="U873" s="261">
        <f t="shared" si="155"/>
        <v>1090.9006928406468</v>
      </c>
      <c r="V873" s="256">
        <f t="shared" si="142"/>
        <v>2575.460692840647</v>
      </c>
      <c r="W873" s="256">
        <f t="shared" si="143"/>
        <v>183.9614780600462</v>
      </c>
    </row>
    <row r="874" spans="1:23" ht="15.75">
      <c r="A874" s="753" t="s">
        <v>2673</v>
      </c>
      <c r="B874" s="753" t="str">
        <f t="shared" si="148"/>
        <v>C94199</v>
      </c>
      <c r="C874" s="785" t="str">
        <f t="shared" si="149"/>
        <v>2024-09-15</v>
      </c>
      <c r="D874" s="817">
        <v>45550</v>
      </c>
      <c r="E874" s="111" t="s">
        <v>1699</v>
      </c>
      <c r="F874" s="111" t="s">
        <v>1485</v>
      </c>
      <c r="G874" s="539" t="s">
        <v>2674</v>
      </c>
      <c r="H874" s="801">
        <v>45540</v>
      </c>
      <c r="I874" s="754"/>
      <c r="J874" s="754"/>
      <c r="K874" s="596" t="s">
        <v>2676</v>
      </c>
      <c r="L874" s="755"/>
      <c r="M874" s="97"/>
      <c r="N874" s="596" t="s">
        <v>2661</v>
      </c>
      <c r="O874" s="705" t="s">
        <v>2028</v>
      </c>
      <c r="P874" s="596">
        <v>8</v>
      </c>
      <c r="Q874" s="596" t="s">
        <v>2672</v>
      </c>
      <c r="R874" s="597">
        <v>157.08000000000001</v>
      </c>
      <c r="S874" s="257">
        <f t="shared" si="150"/>
        <v>1256.6400000000001</v>
      </c>
      <c r="T874" s="756">
        <v>5600</v>
      </c>
      <c r="U874" s="259">
        <f>S874*$T$874/SUM($S$874:$S$880)</f>
        <v>382.12835093419983</v>
      </c>
      <c r="V874" s="257">
        <f t="shared" ref="V874:V937" si="156">U874+S874</f>
        <v>1638.7683509342</v>
      </c>
      <c r="W874" s="257">
        <f t="shared" ref="W874:W937" si="157">V874/P874</f>
        <v>204.84604386677501</v>
      </c>
    </row>
    <row r="875" spans="1:23" ht="15.75">
      <c r="A875" s="118" t="s">
        <v>2673</v>
      </c>
      <c r="B875" s="118" t="str">
        <f t="shared" si="148"/>
        <v>C94199</v>
      </c>
      <c r="C875" s="786" t="str">
        <f t="shared" si="149"/>
        <v>2024-09-15</v>
      </c>
      <c r="D875" s="793">
        <v>45550</v>
      </c>
      <c r="E875" s="113" t="s">
        <v>1699</v>
      </c>
      <c r="F875" s="113" t="s">
        <v>1485</v>
      </c>
      <c r="G875" s="124" t="s">
        <v>2674</v>
      </c>
      <c r="H875" s="802">
        <v>45540</v>
      </c>
      <c r="I875" s="229"/>
      <c r="J875" s="229"/>
      <c r="K875" s="598" t="s">
        <v>2676</v>
      </c>
      <c r="L875" s="171"/>
      <c r="M875" s="96"/>
      <c r="N875" s="598" t="s">
        <v>2669</v>
      </c>
      <c r="O875" s="9" t="s">
        <v>2035</v>
      </c>
      <c r="P875" s="598">
        <v>26</v>
      </c>
      <c r="Q875" s="598" t="s">
        <v>2672</v>
      </c>
      <c r="R875" s="599">
        <v>106.04</v>
      </c>
      <c r="S875" s="255">
        <f t="shared" si="150"/>
        <v>2757.04</v>
      </c>
      <c r="T875" s="192"/>
      <c r="U875" s="260">
        <f t="shared" ref="U875:U880" si="158">S875*$T$874/SUM($S$874:$S$880)</f>
        <v>838.38103884933332</v>
      </c>
      <c r="V875" s="255">
        <f t="shared" si="156"/>
        <v>3595.4210388493334</v>
      </c>
      <c r="W875" s="255">
        <f t="shared" si="157"/>
        <v>138.2854245711282</v>
      </c>
    </row>
    <row r="876" spans="1:23" ht="15.75">
      <c r="A876" s="118" t="s">
        <v>2673</v>
      </c>
      <c r="B876" s="118" t="str">
        <f t="shared" si="148"/>
        <v>C94199</v>
      </c>
      <c r="C876" s="786" t="str">
        <f t="shared" si="149"/>
        <v>2024-09-15</v>
      </c>
      <c r="D876" s="793">
        <v>45550</v>
      </c>
      <c r="E876" s="113" t="s">
        <v>1699</v>
      </c>
      <c r="F876" s="113" t="s">
        <v>1485</v>
      </c>
      <c r="G876" s="124" t="s">
        <v>2675</v>
      </c>
      <c r="H876" s="802">
        <v>45540</v>
      </c>
      <c r="I876" s="229"/>
      <c r="J876" s="229"/>
      <c r="K876" s="598" t="s">
        <v>2676</v>
      </c>
      <c r="L876" s="171"/>
      <c r="M876" s="96"/>
      <c r="N876" s="598" t="s">
        <v>2662</v>
      </c>
      <c r="O876" s="9" t="s">
        <v>2694</v>
      </c>
      <c r="P876" s="598">
        <v>2</v>
      </c>
      <c r="Q876" s="598" t="s">
        <v>2672</v>
      </c>
      <c r="R876" s="599">
        <v>179.96</v>
      </c>
      <c r="S876" s="255">
        <f t="shared" si="150"/>
        <v>359.92</v>
      </c>
      <c r="T876" s="192"/>
      <c r="U876" s="260">
        <f t="shared" si="158"/>
        <v>109.4471257227505</v>
      </c>
      <c r="V876" s="255">
        <f t="shared" si="156"/>
        <v>469.36712572275053</v>
      </c>
      <c r="W876" s="255">
        <f t="shared" si="157"/>
        <v>234.68356286137526</v>
      </c>
    </row>
    <row r="877" spans="1:23" ht="15.75">
      <c r="A877" s="118" t="s">
        <v>2673</v>
      </c>
      <c r="B877" s="118" t="str">
        <f t="shared" si="148"/>
        <v>C94199</v>
      </c>
      <c r="C877" s="786" t="str">
        <f t="shared" si="149"/>
        <v>2024-09-15</v>
      </c>
      <c r="D877" s="793">
        <v>45550</v>
      </c>
      <c r="E877" s="113" t="s">
        <v>1699</v>
      </c>
      <c r="F877" s="113" t="s">
        <v>1485</v>
      </c>
      <c r="G877" s="124" t="s">
        <v>2675</v>
      </c>
      <c r="H877" s="802">
        <v>45540</v>
      </c>
      <c r="I877" s="229"/>
      <c r="J877" s="229"/>
      <c r="K877" s="598" t="s">
        <v>2676</v>
      </c>
      <c r="L877" s="171"/>
      <c r="M877" s="96"/>
      <c r="N877" s="598" t="s">
        <v>2663</v>
      </c>
      <c r="O877" s="9" t="s">
        <v>2695</v>
      </c>
      <c r="P877" s="598">
        <v>80</v>
      </c>
      <c r="Q877" s="598" t="s">
        <v>2672</v>
      </c>
      <c r="R877" s="599">
        <v>159.72</v>
      </c>
      <c r="S877" s="255">
        <f t="shared" si="150"/>
        <v>12777.6</v>
      </c>
      <c r="T877" s="192"/>
      <c r="U877" s="260">
        <f t="shared" si="158"/>
        <v>3885.5067615998469</v>
      </c>
      <c r="V877" s="255">
        <f t="shared" si="156"/>
        <v>16663.106761599847</v>
      </c>
      <c r="W877" s="255">
        <f t="shared" si="157"/>
        <v>208.28883451999809</v>
      </c>
    </row>
    <row r="878" spans="1:23" ht="15.75">
      <c r="A878" s="118" t="s">
        <v>2673</v>
      </c>
      <c r="B878" s="118" t="str">
        <f t="shared" si="148"/>
        <v>C94199</v>
      </c>
      <c r="C878" s="786" t="str">
        <f t="shared" si="149"/>
        <v>2024-09-15</v>
      </c>
      <c r="D878" s="793">
        <v>45550</v>
      </c>
      <c r="E878" s="113" t="s">
        <v>1699</v>
      </c>
      <c r="F878" s="113" t="s">
        <v>1485</v>
      </c>
      <c r="G878" s="124" t="s">
        <v>2675</v>
      </c>
      <c r="H878" s="802">
        <v>45540</v>
      </c>
      <c r="I878" s="229"/>
      <c r="J878" s="229"/>
      <c r="K878" s="598" t="s">
        <v>2676</v>
      </c>
      <c r="L878" s="171"/>
      <c r="M878" s="96"/>
      <c r="N878" s="598" t="s">
        <v>2666</v>
      </c>
      <c r="O878" s="9" t="s">
        <v>2033</v>
      </c>
      <c r="P878" s="598">
        <v>2</v>
      </c>
      <c r="Q878" s="598" t="s">
        <v>2672</v>
      </c>
      <c r="R878" s="599">
        <v>157.08000000000001</v>
      </c>
      <c r="S878" s="255">
        <f t="shared" si="150"/>
        <v>314.16000000000003</v>
      </c>
      <c r="T878" s="192"/>
      <c r="U878" s="260">
        <f t="shared" si="158"/>
        <v>95.532087733549957</v>
      </c>
      <c r="V878" s="255">
        <f t="shared" si="156"/>
        <v>409.69208773355001</v>
      </c>
      <c r="W878" s="255">
        <f t="shared" si="157"/>
        <v>204.84604386677501</v>
      </c>
    </row>
    <row r="879" spans="1:23" ht="15.75">
      <c r="A879" s="118" t="s">
        <v>2673</v>
      </c>
      <c r="B879" s="118" t="str">
        <f t="shared" si="148"/>
        <v>C94199</v>
      </c>
      <c r="C879" s="786" t="str">
        <f t="shared" si="149"/>
        <v>2024-09-15</v>
      </c>
      <c r="D879" s="793">
        <v>45550</v>
      </c>
      <c r="E879" s="113" t="s">
        <v>1699</v>
      </c>
      <c r="F879" s="113" t="s">
        <v>1485</v>
      </c>
      <c r="G879" s="124" t="s">
        <v>2675</v>
      </c>
      <c r="H879" s="802">
        <v>45540</v>
      </c>
      <c r="I879" s="229"/>
      <c r="J879" s="229"/>
      <c r="K879" s="598" t="s">
        <v>2676</v>
      </c>
      <c r="L879" s="171"/>
      <c r="M879" s="96"/>
      <c r="N879" s="598" t="s">
        <v>2669</v>
      </c>
      <c r="O879" s="9" t="s">
        <v>2035</v>
      </c>
      <c r="P879" s="598">
        <v>6</v>
      </c>
      <c r="Q879" s="598" t="s">
        <v>2672</v>
      </c>
      <c r="R879" s="599">
        <v>106.04</v>
      </c>
      <c r="S879" s="255">
        <f t="shared" si="150"/>
        <v>636.24</v>
      </c>
      <c r="T879" s="192"/>
      <c r="U879" s="260">
        <f t="shared" si="158"/>
        <v>193.47254742676921</v>
      </c>
      <c r="V879" s="255">
        <f t="shared" si="156"/>
        <v>829.71254742676922</v>
      </c>
      <c r="W879" s="255">
        <f t="shared" si="157"/>
        <v>138.2854245711282</v>
      </c>
    </row>
    <row r="880" spans="1:23" ht="16.5" thickBot="1">
      <c r="A880" s="757" t="s">
        <v>2673</v>
      </c>
      <c r="B880" s="757" t="str">
        <f t="shared" si="148"/>
        <v>C94199</v>
      </c>
      <c r="C880" s="787" t="str">
        <f t="shared" si="149"/>
        <v>2024-09-15</v>
      </c>
      <c r="D880" s="794">
        <v>45550</v>
      </c>
      <c r="E880" s="112" t="s">
        <v>1699</v>
      </c>
      <c r="F880" s="112" t="s">
        <v>1485</v>
      </c>
      <c r="G880" s="125" t="s">
        <v>2675</v>
      </c>
      <c r="H880" s="803">
        <v>45540</v>
      </c>
      <c r="I880" s="749"/>
      <c r="J880" s="749"/>
      <c r="K880" s="600" t="s">
        <v>2676</v>
      </c>
      <c r="L880" s="750"/>
      <c r="M880" s="751"/>
      <c r="N880" s="600" t="s">
        <v>2677</v>
      </c>
      <c r="O880" s="120" t="s">
        <v>2688</v>
      </c>
      <c r="P880" s="600">
        <v>2</v>
      </c>
      <c r="Q880" s="600" t="s">
        <v>2672</v>
      </c>
      <c r="R880" s="601">
        <v>157.08000000000001</v>
      </c>
      <c r="S880" s="256">
        <f t="shared" si="150"/>
        <v>314.16000000000003</v>
      </c>
      <c r="T880" s="752"/>
      <c r="U880" s="261">
        <f t="shared" si="158"/>
        <v>95.532087733549957</v>
      </c>
      <c r="V880" s="256">
        <f t="shared" si="156"/>
        <v>409.69208773355001</v>
      </c>
      <c r="W880" s="256">
        <f t="shared" si="157"/>
        <v>204.84604386677501</v>
      </c>
    </row>
    <row r="881" spans="1:23" ht="15.75">
      <c r="A881" s="753" t="s">
        <v>2696</v>
      </c>
      <c r="B881" s="753" t="str">
        <f t="shared" si="148"/>
        <v>C94697</v>
      </c>
      <c r="C881" s="785" t="str">
        <f t="shared" si="149"/>
        <v>2024-09-17</v>
      </c>
      <c r="D881" s="817">
        <v>45552</v>
      </c>
      <c r="E881" s="111" t="s">
        <v>1699</v>
      </c>
      <c r="F881" s="111" t="s">
        <v>1485</v>
      </c>
      <c r="G881" s="539" t="s">
        <v>2698</v>
      </c>
      <c r="H881" s="792">
        <v>45539</v>
      </c>
      <c r="I881" s="754"/>
      <c r="J881" s="754"/>
      <c r="K881" s="572" t="s">
        <v>2697</v>
      </c>
      <c r="L881" s="755"/>
      <c r="M881" s="97"/>
      <c r="N881" s="572" t="s">
        <v>2668</v>
      </c>
      <c r="O881" s="705" t="s">
        <v>2036</v>
      </c>
      <c r="P881" s="572">
        <v>6</v>
      </c>
      <c r="Q881" s="705" t="s">
        <v>2672</v>
      </c>
      <c r="R881" s="587">
        <v>67.319999999999993</v>
      </c>
      <c r="S881" s="257">
        <f t="shared" si="150"/>
        <v>403.91999999999996</v>
      </c>
      <c r="T881" s="756">
        <v>5600</v>
      </c>
      <c r="U881" s="259">
        <f>S881*$T$881/SUM($S$881:$S$884)</f>
        <v>346.18181818181819</v>
      </c>
      <c r="V881" s="257">
        <f t="shared" si="156"/>
        <v>750.10181818181809</v>
      </c>
      <c r="W881" s="257">
        <f t="shared" si="157"/>
        <v>125.01696969696968</v>
      </c>
    </row>
    <row r="882" spans="1:23" ht="15.75">
      <c r="A882" s="118" t="s">
        <v>2696</v>
      </c>
      <c r="B882" s="118" t="str">
        <f t="shared" si="148"/>
        <v>C94697</v>
      </c>
      <c r="C882" s="786" t="str">
        <f t="shared" si="149"/>
        <v>2024-09-17</v>
      </c>
      <c r="D882" s="793">
        <v>45552</v>
      </c>
      <c r="E882" s="113" t="s">
        <v>1699</v>
      </c>
      <c r="F882" s="113" t="s">
        <v>1485</v>
      </c>
      <c r="G882" s="124" t="s">
        <v>2698</v>
      </c>
      <c r="H882" s="793">
        <v>45539</v>
      </c>
      <c r="I882" s="229"/>
      <c r="J882" s="229"/>
      <c r="K882" s="575" t="s">
        <v>2697</v>
      </c>
      <c r="L882" s="171"/>
      <c r="M882" s="96"/>
      <c r="N882" s="575" t="s">
        <v>2669</v>
      </c>
      <c r="O882" s="9" t="s">
        <v>2035</v>
      </c>
      <c r="P882" s="575">
        <v>36</v>
      </c>
      <c r="Q882" s="9" t="s">
        <v>2672</v>
      </c>
      <c r="R882" s="578">
        <v>106.04</v>
      </c>
      <c r="S882" s="255">
        <f t="shared" si="150"/>
        <v>3817.44</v>
      </c>
      <c r="T882" s="192"/>
      <c r="U882" s="260">
        <f t="shared" ref="U882:U884" si="159">S882*$T$881/SUM($S$881:$S$884)</f>
        <v>3271.757575757576</v>
      </c>
      <c r="V882" s="255">
        <f t="shared" si="156"/>
        <v>7089.1975757575765</v>
      </c>
      <c r="W882" s="255">
        <f t="shared" si="157"/>
        <v>196.9221548821549</v>
      </c>
    </row>
    <row r="883" spans="1:23" ht="15.75">
      <c r="A883" s="118" t="s">
        <v>2696</v>
      </c>
      <c r="B883" s="118" t="str">
        <f t="shared" si="148"/>
        <v>C94697</v>
      </c>
      <c r="C883" s="786" t="str">
        <f t="shared" si="149"/>
        <v>2024-09-17</v>
      </c>
      <c r="D883" s="793">
        <v>45552</v>
      </c>
      <c r="E883" s="113" t="s">
        <v>1699</v>
      </c>
      <c r="F883" s="113" t="s">
        <v>1485</v>
      </c>
      <c r="G883" s="124" t="s">
        <v>2699</v>
      </c>
      <c r="H883" s="793">
        <v>45539</v>
      </c>
      <c r="I883" s="229"/>
      <c r="J883" s="229"/>
      <c r="K883" s="575" t="s">
        <v>2697</v>
      </c>
      <c r="L883" s="171"/>
      <c r="M883" s="96"/>
      <c r="N883" s="575" t="s">
        <v>2668</v>
      </c>
      <c r="O883" s="9" t="s">
        <v>2036</v>
      </c>
      <c r="P883" s="575">
        <v>6</v>
      </c>
      <c r="Q883" s="9" t="s">
        <v>2672</v>
      </c>
      <c r="R883" s="578">
        <v>67.319999999999993</v>
      </c>
      <c r="S883" s="255">
        <f t="shared" si="150"/>
        <v>403.91999999999996</v>
      </c>
      <c r="T883" s="192"/>
      <c r="U883" s="260">
        <f t="shared" si="159"/>
        <v>346.18181818181819</v>
      </c>
      <c r="V883" s="255">
        <f t="shared" si="156"/>
        <v>750.10181818181809</v>
      </c>
      <c r="W883" s="255">
        <f t="shared" si="157"/>
        <v>125.01696969696968</v>
      </c>
    </row>
    <row r="884" spans="1:23" ht="16.5" thickBot="1">
      <c r="A884" s="757" t="s">
        <v>2696</v>
      </c>
      <c r="B884" s="757" t="str">
        <f t="shared" si="148"/>
        <v>C94697</v>
      </c>
      <c r="C884" s="787" t="str">
        <f t="shared" si="149"/>
        <v>2024-09-17</v>
      </c>
      <c r="D884" s="794">
        <v>45552</v>
      </c>
      <c r="E884" s="112" t="s">
        <v>1699</v>
      </c>
      <c r="F884" s="112" t="s">
        <v>1485</v>
      </c>
      <c r="G884" s="125" t="s">
        <v>2699</v>
      </c>
      <c r="H884" s="794">
        <v>45539</v>
      </c>
      <c r="I884" s="749"/>
      <c r="J884" s="749"/>
      <c r="K884" s="579" t="s">
        <v>2697</v>
      </c>
      <c r="L884" s="750"/>
      <c r="M884" s="751"/>
      <c r="N884" s="579" t="s">
        <v>2669</v>
      </c>
      <c r="O884" s="120" t="s">
        <v>2035</v>
      </c>
      <c r="P884" s="579">
        <v>18</v>
      </c>
      <c r="Q884" s="120" t="s">
        <v>2672</v>
      </c>
      <c r="R884" s="630">
        <v>106.04</v>
      </c>
      <c r="S884" s="256">
        <f t="shared" si="150"/>
        <v>1908.72</v>
      </c>
      <c r="T884" s="752"/>
      <c r="U884" s="261">
        <f t="shared" si="159"/>
        <v>1635.878787878788</v>
      </c>
      <c r="V884" s="256">
        <f t="shared" si="156"/>
        <v>3544.5987878787882</v>
      </c>
      <c r="W884" s="256">
        <f t="shared" si="157"/>
        <v>196.9221548821549</v>
      </c>
    </row>
    <row r="885" spans="1:23" ht="15.75">
      <c r="A885" s="753" t="s">
        <v>2700</v>
      </c>
      <c r="B885" s="753" t="str">
        <f t="shared" si="148"/>
        <v>C96181</v>
      </c>
      <c r="C885" s="785" t="str">
        <f t="shared" si="149"/>
        <v>2024-09-20</v>
      </c>
      <c r="D885" s="817">
        <v>45555</v>
      </c>
      <c r="E885" s="97" t="s">
        <v>1728</v>
      </c>
      <c r="F885" s="97"/>
      <c r="G885" s="762" t="s">
        <v>2701</v>
      </c>
      <c r="H885" s="785">
        <v>45534</v>
      </c>
      <c r="I885" s="754"/>
      <c r="J885" s="754"/>
      <c r="K885" s="97" t="s">
        <v>2702</v>
      </c>
      <c r="L885" s="755"/>
      <c r="M885" s="97"/>
      <c r="N885" s="763" t="s">
        <v>2703</v>
      </c>
      <c r="O885" s="705"/>
      <c r="P885" s="764">
        <v>22</v>
      </c>
      <c r="Q885" s="705"/>
      <c r="R885" s="764">
        <v>72</v>
      </c>
      <c r="S885" s="257">
        <f t="shared" si="150"/>
        <v>1584</v>
      </c>
      <c r="T885" s="756">
        <v>2050</v>
      </c>
      <c r="U885" s="259">
        <f>S885*$T$885/SUM($S$885:$S$896)</f>
        <v>196.19358346927677</v>
      </c>
      <c r="V885" s="257">
        <f t="shared" si="156"/>
        <v>1780.1935834692767</v>
      </c>
      <c r="W885" s="257">
        <f t="shared" si="157"/>
        <v>80.917890157694401</v>
      </c>
    </row>
    <row r="886" spans="1:23" ht="15.75">
      <c r="A886" s="118" t="s">
        <v>2700</v>
      </c>
      <c r="B886" s="118" t="str">
        <f t="shared" si="148"/>
        <v>C96181</v>
      </c>
      <c r="C886" s="786" t="str">
        <f t="shared" si="149"/>
        <v>2024-09-20</v>
      </c>
      <c r="D886" s="793">
        <v>45555</v>
      </c>
      <c r="E886" s="96" t="s">
        <v>1728</v>
      </c>
      <c r="F886" s="96"/>
      <c r="G886" s="366" t="s">
        <v>2701</v>
      </c>
      <c r="H886" s="786">
        <v>45534</v>
      </c>
      <c r="I886" s="229"/>
      <c r="J886" s="229"/>
      <c r="K886" s="96" t="s">
        <v>2702</v>
      </c>
      <c r="L886" s="171"/>
      <c r="M886" s="96"/>
      <c r="N886" s="760" t="s">
        <v>2704</v>
      </c>
      <c r="O886" s="9"/>
      <c r="P886" s="761">
        <v>5</v>
      </c>
      <c r="Q886" s="9"/>
      <c r="R886" s="761">
        <v>261</v>
      </c>
      <c r="S886" s="255">
        <f t="shared" si="150"/>
        <v>1305</v>
      </c>
      <c r="T886" s="192"/>
      <c r="U886" s="260">
        <f t="shared" ref="U886:U896" si="160">S886*$T$885/SUM($S$885:$S$896)</f>
        <v>161.63675910821098</v>
      </c>
      <c r="V886" s="255">
        <f t="shared" si="156"/>
        <v>1466.636759108211</v>
      </c>
      <c r="W886" s="255">
        <f t="shared" si="157"/>
        <v>293.3273518216422</v>
      </c>
    </row>
    <row r="887" spans="1:23" ht="15.75">
      <c r="A887" s="118" t="s">
        <v>2700</v>
      </c>
      <c r="B887" s="118" t="str">
        <f t="shared" si="148"/>
        <v>C96181</v>
      </c>
      <c r="C887" s="786" t="str">
        <f t="shared" si="149"/>
        <v>2024-09-20</v>
      </c>
      <c r="D887" s="793">
        <v>45555</v>
      </c>
      <c r="E887" s="96" t="s">
        <v>1728</v>
      </c>
      <c r="F887" s="96"/>
      <c r="G887" s="366" t="s">
        <v>2701</v>
      </c>
      <c r="H887" s="786">
        <v>45534</v>
      </c>
      <c r="I887" s="229"/>
      <c r="J887" s="229"/>
      <c r="K887" s="96" t="s">
        <v>2702</v>
      </c>
      <c r="L887" s="171"/>
      <c r="M887" s="96"/>
      <c r="N887" s="760" t="s">
        <v>2705</v>
      </c>
      <c r="O887" s="9"/>
      <c r="P887" s="761">
        <v>2</v>
      </c>
      <c r="Q887" s="9"/>
      <c r="R887" s="761">
        <v>264</v>
      </c>
      <c r="S887" s="255">
        <f t="shared" si="150"/>
        <v>528</v>
      </c>
      <c r="T887" s="192"/>
      <c r="U887" s="260">
        <f t="shared" si="160"/>
        <v>65.397861156425591</v>
      </c>
      <c r="V887" s="255">
        <f t="shared" si="156"/>
        <v>593.39786115642562</v>
      </c>
      <c r="W887" s="255">
        <f t="shared" si="157"/>
        <v>296.69893057821281</v>
      </c>
    </row>
    <row r="888" spans="1:23" ht="15.75">
      <c r="A888" s="118" t="s">
        <v>2700</v>
      </c>
      <c r="B888" s="118" t="str">
        <f t="shared" si="148"/>
        <v>C96181</v>
      </c>
      <c r="C888" s="786" t="str">
        <f t="shared" si="149"/>
        <v>2024-09-20</v>
      </c>
      <c r="D888" s="793">
        <v>45555</v>
      </c>
      <c r="E888" s="96" t="s">
        <v>1728</v>
      </c>
      <c r="F888" s="96"/>
      <c r="G888" s="366" t="s">
        <v>2701</v>
      </c>
      <c r="H888" s="786">
        <v>45534</v>
      </c>
      <c r="I888" s="229"/>
      <c r="J888" s="229"/>
      <c r="K888" s="96" t="s">
        <v>2702</v>
      </c>
      <c r="L888" s="171"/>
      <c r="M888" s="96"/>
      <c r="N888" s="760" t="s">
        <v>2706</v>
      </c>
      <c r="O888" s="9"/>
      <c r="P888" s="761">
        <v>2</v>
      </c>
      <c r="Q888" s="9"/>
      <c r="R888" s="761">
        <v>392</v>
      </c>
      <c r="S888" s="255">
        <f t="shared" si="150"/>
        <v>784</v>
      </c>
      <c r="T888" s="192"/>
      <c r="U888" s="260">
        <f t="shared" si="160"/>
        <v>97.105915050450122</v>
      </c>
      <c r="V888" s="255">
        <f t="shared" si="156"/>
        <v>881.10591505045011</v>
      </c>
      <c r="W888" s="255">
        <f t="shared" si="157"/>
        <v>440.55295752522505</v>
      </c>
    </row>
    <row r="889" spans="1:23" ht="15.75">
      <c r="A889" s="118" t="s">
        <v>2700</v>
      </c>
      <c r="B889" s="118" t="str">
        <f t="shared" si="148"/>
        <v>C96181</v>
      </c>
      <c r="C889" s="786" t="str">
        <f t="shared" si="149"/>
        <v>2024-09-20</v>
      </c>
      <c r="D889" s="793">
        <v>45555</v>
      </c>
      <c r="E889" s="96" t="s">
        <v>1728</v>
      </c>
      <c r="F889" s="96"/>
      <c r="G889" s="366" t="s">
        <v>2701</v>
      </c>
      <c r="H889" s="786">
        <v>45534</v>
      </c>
      <c r="I889" s="229"/>
      <c r="J889" s="229"/>
      <c r="K889" s="96" t="s">
        <v>2702</v>
      </c>
      <c r="L889" s="171"/>
      <c r="M889" s="96"/>
      <c r="N889" s="760" t="s">
        <v>2707</v>
      </c>
      <c r="O889" s="9"/>
      <c r="P889" s="761">
        <v>11</v>
      </c>
      <c r="Q889" s="9"/>
      <c r="R889" s="761">
        <v>91</v>
      </c>
      <c r="S889" s="255">
        <f t="shared" si="150"/>
        <v>1001</v>
      </c>
      <c r="T889" s="192"/>
      <c r="U889" s="260">
        <f t="shared" si="160"/>
        <v>123.98344510905686</v>
      </c>
      <c r="V889" s="255">
        <f t="shared" si="156"/>
        <v>1124.9834451090569</v>
      </c>
      <c r="W889" s="255">
        <f t="shared" si="157"/>
        <v>102.27122228264153</v>
      </c>
    </row>
    <row r="890" spans="1:23" ht="15.75">
      <c r="A890" s="118" t="s">
        <v>2700</v>
      </c>
      <c r="B890" s="118" t="str">
        <f t="shared" si="148"/>
        <v>C96181</v>
      </c>
      <c r="C890" s="786" t="str">
        <f t="shared" si="149"/>
        <v>2024-09-20</v>
      </c>
      <c r="D890" s="793">
        <v>45555</v>
      </c>
      <c r="E890" s="96" t="s">
        <v>1728</v>
      </c>
      <c r="F890" s="96"/>
      <c r="G890" s="366" t="s">
        <v>2701</v>
      </c>
      <c r="H890" s="786">
        <v>45534</v>
      </c>
      <c r="I890" s="229"/>
      <c r="J890" s="229"/>
      <c r="K890" s="96" t="s">
        <v>2702</v>
      </c>
      <c r="L890" s="171"/>
      <c r="M890" s="96"/>
      <c r="N890" s="760" t="s">
        <v>2708</v>
      </c>
      <c r="O890" s="9"/>
      <c r="P890" s="761">
        <v>1</v>
      </c>
      <c r="Q890" s="9"/>
      <c r="R890" s="761">
        <v>171</v>
      </c>
      <c r="S890" s="255">
        <f t="shared" si="150"/>
        <v>171</v>
      </c>
      <c r="T890" s="192"/>
      <c r="U890" s="260">
        <f t="shared" si="160"/>
        <v>21.179989124524198</v>
      </c>
      <c r="V890" s="255">
        <f t="shared" si="156"/>
        <v>192.17998912452418</v>
      </c>
      <c r="W890" s="255">
        <f t="shared" si="157"/>
        <v>192.17998912452418</v>
      </c>
    </row>
    <row r="891" spans="1:23" ht="15.75">
      <c r="A891" s="118" t="s">
        <v>2700</v>
      </c>
      <c r="B891" s="118" t="str">
        <f t="shared" si="148"/>
        <v>C96181</v>
      </c>
      <c r="C891" s="786" t="str">
        <f t="shared" si="149"/>
        <v>2024-09-20</v>
      </c>
      <c r="D891" s="793">
        <v>45555</v>
      </c>
      <c r="E891" s="96" t="s">
        <v>1728</v>
      </c>
      <c r="F891" s="96"/>
      <c r="G891" s="366" t="s">
        <v>2701</v>
      </c>
      <c r="H891" s="786">
        <v>45534</v>
      </c>
      <c r="I891" s="229"/>
      <c r="J891" s="229"/>
      <c r="K891" s="96" t="s">
        <v>2702</v>
      </c>
      <c r="L891" s="171"/>
      <c r="M891" s="96"/>
      <c r="N891" s="760" t="s">
        <v>2709</v>
      </c>
      <c r="O891" s="9"/>
      <c r="P891" s="761">
        <v>1</v>
      </c>
      <c r="Q891" s="9"/>
      <c r="R891" s="761">
        <v>222</v>
      </c>
      <c r="S891" s="255">
        <f t="shared" si="150"/>
        <v>222</v>
      </c>
      <c r="T891" s="192"/>
      <c r="U891" s="260">
        <f t="shared" si="160"/>
        <v>27.496827986224396</v>
      </c>
      <c r="V891" s="255">
        <f t="shared" si="156"/>
        <v>249.49682798622439</v>
      </c>
      <c r="W891" s="255">
        <f t="shared" si="157"/>
        <v>249.49682798622439</v>
      </c>
    </row>
    <row r="892" spans="1:23" ht="15.75">
      <c r="A892" s="118" t="s">
        <v>2700</v>
      </c>
      <c r="B892" s="118" t="str">
        <f t="shared" si="148"/>
        <v>C96181</v>
      </c>
      <c r="C892" s="786" t="str">
        <f t="shared" si="149"/>
        <v>2024-09-20</v>
      </c>
      <c r="D892" s="793">
        <v>45555</v>
      </c>
      <c r="E892" s="96" t="s">
        <v>1728</v>
      </c>
      <c r="F892" s="96"/>
      <c r="G892" s="366" t="s">
        <v>2701</v>
      </c>
      <c r="H892" s="786">
        <v>45534</v>
      </c>
      <c r="I892" s="229"/>
      <c r="J892" s="229"/>
      <c r="K892" s="96" t="s">
        <v>2702</v>
      </c>
      <c r="L892" s="171"/>
      <c r="M892" s="96"/>
      <c r="N892" s="760" t="s">
        <v>2710</v>
      </c>
      <c r="O892" s="9"/>
      <c r="P892" s="761">
        <v>1</v>
      </c>
      <c r="Q892" s="9"/>
      <c r="R892" s="761">
        <v>224</v>
      </c>
      <c r="S892" s="255">
        <f t="shared" si="150"/>
        <v>224</v>
      </c>
      <c r="T892" s="192"/>
      <c r="U892" s="260">
        <f t="shared" si="160"/>
        <v>27.744547157271462</v>
      </c>
      <c r="V892" s="255">
        <f t="shared" si="156"/>
        <v>251.74454715727146</v>
      </c>
      <c r="W892" s="255">
        <f t="shared" si="157"/>
        <v>251.74454715727146</v>
      </c>
    </row>
    <row r="893" spans="1:23" ht="15.75">
      <c r="A893" s="118" t="s">
        <v>2700</v>
      </c>
      <c r="B893" s="118" t="str">
        <f t="shared" si="148"/>
        <v>C96181</v>
      </c>
      <c r="C893" s="786" t="str">
        <f t="shared" si="149"/>
        <v>2024-09-20</v>
      </c>
      <c r="D893" s="793">
        <v>45555</v>
      </c>
      <c r="E893" s="96" t="s">
        <v>1728</v>
      </c>
      <c r="F893" s="96"/>
      <c r="G893" s="366" t="s">
        <v>2701</v>
      </c>
      <c r="H893" s="786">
        <v>45534</v>
      </c>
      <c r="I893" s="229"/>
      <c r="J893" s="229"/>
      <c r="K893" s="96" t="s">
        <v>2702</v>
      </c>
      <c r="L893" s="171"/>
      <c r="M893" s="96"/>
      <c r="N893" s="760" t="s">
        <v>2714</v>
      </c>
      <c r="O893" s="9"/>
      <c r="P893" s="761">
        <v>19</v>
      </c>
      <c r="Q893" s="9"/>
      <c r="R893" s="761">
        <v>84</v>
      </c>
      <c r="S893" s="255">
        <f t="shared" si="150"/>
        <v>1596</v>
      </c>
      <c r="T893" s="192"/>
      <c r="U893" s="260">
        <f t="shared" si="160"/>
        <v>197.67989849555917</v>
      </c>
      <c r="V893" s="255">
        <f t="shared" si="156"/>
        <v>1793.6798984955592</v>
      </c>
      <c r="W893" s="255">
        <f t="shared" si="157"/>
        <v>94.404205183976799</v>
      </c>
    </row>
    <row r="894" spans="1:23" ht="15.75">
      <c r="A894" s="118" t="s">
        <v>2700</v>
      </c>
      <c r="B894" s="118" t="str">
        <f t="shared" si="148"/>
        <v>C96181</v>
      </c>
      <c r="C894" s="786" t="str">
        <f t="shared" si="149"/>
        <v>2024-09-20</v>
      </c>
      <c r="D894" s="793">
        <v>45555</v>
      </c>
      <c r="E894" s="96" t="s">
        <v>1728</v>
      </c>
      <c r="F894" s="96"/>
      <c r="G894" s="366" t="s">
        <v>2701</v>
      </c>
      <c r="H894" s="786">
        <v>45534</v>
      </c>
      <c r="I894" s="229"/>
      <c r="J894" s="229"/>
      <c r="K894" s="96" t="s">
        <v>2702</v>
      </c>
      <c r="L894" s="171"/>
      <c r="M894" s="96"/>
      <c r="N894" s="760" t="s">
        <v>2711</v>
      </c>
      <c r="O894" s="9"/>
      <c r="P894" s="761">
        <v>8</v>
      </c>
      <c r="Q894" s="9"/>
      <c r="R894" s="761">
        <v>1000</v>
      </c>
      <c r="S894" s="255">
        <f t="shared" si="150"/>
        <v>8000</v>
      </c>
      <c r="T894" s="192"/>
      <c r="U894" s="260">
        <f t="shared" si="160"/>
        <v>990.87668418826661</v>
      </c>
      <c r="V894" s="255">
        <f t="shared" si="156"/>
        <v>8990.8766841882662</v>
      </c>
      <c r="W894" s="255">
        <f t="shared" si="157"/>
        <v>1123.8595855235333</v>
      </c>
    </row>
    <row r="895" spans="1:23" ht="15.75">
      <c r="A895" s="118" t="s">
        <v>2700</v>
      </c>
      <c r="B895" s="118" t="str">
        <f t="shared" si="148"/>
        <v>C96181</v>
      </c>
      <c r="C895" s="786" t="str">
        <f t="shared" si="149"/>
        <v>2024-09-20</v>
      </c>
      <c r="D895" s="793">
        <v>45555</v>
      </c>
      <c r="E895" s="96" t="s">
        <v>1728</v>
      </c>
      <c r="F895" s="96"/>
      <c r="G895" s="366" t="s">
        <v>2701</v>
      </c>
      <c r="H895" s="786">
        <v>45534</v>
      </c>
      <c r="I895" s="229"/>
      <c r="J895" s="229"/>
      <c r="K895" s="96" t="s">
        <v>2702</v>
      </c>
      <c r="L895" s="171"/>
      <c r="M895" s="96"/>
      <c r="N895" s="760" t="s">
        <v>2712</v>
      </c>
      <c r="O895" s="9"/>
      <c r="P895" s="761">
        <v>100</v>
      </c>
      <c r="Q895" s="9"/>
      <c r="R895" s="761">
        <v>8.3000000000000007</v>
      </c>
      <c r="S895" s="255">
        <f t="shared" si="150"/>
        <v>830.00000000000011</v>
      </c>
      <c r="T895" s="192"/>
      <c r="U895" s="260">
        <f t="shared" si="160"/>
        <v>102.80345598453268</v>
      </c>
      <c r="V895" s="255">
        <f t="shared" si="156"/>
        <v>932.80345598453277</v>
      </c>
      <c r="W895" s="255">
        <f t="shared" si="157"/>
        <v>9.328034559845328</v>
      </c>
    </row>
    <row r="896" spans="1:23" ht="16.5" thickBot="1">
      <c r="A896" s="757" t="s">
        <v>2700</v>
      </c>
      <c r="B896" s="757" t="str">
        <f t="shared" si="148"/>
        <v>C96181</v>
      </c>
      <c r="C896" s="787" t="str">
        <f t="shared" si="149"/>
        <v>2024-09-20</v>
      </c>
      <c r="D896" s="794">
        <v>45555</v>
      </c>
      <c r="E896" s="751" t="s">
        <v>1728</v>
      </c>
      <c r="F896" s="751"/>
      <c r="G896" s="765" t="s">
        <v>2701</v>
      </c>
      <c r="H896" s="787">
        <v>45534</v>
      </c>
      <c r="I896" s="749"/>
      <c r="J896" s="749"/>
      <c r="K896" s="751" t="s">
        <v>2702</v>
      </c>
      <c r="L896" s="750"/>
      <c r="M896" s="751"/>
      <c r="N896" s="766" t="s">
        <v>2713</v>
      </c>
      <c r="O896" s="120"/>
      <c r="P896" s="767">
        <v>30</v>
      </c>
      <c r="Q896" s="120"/>
      <c r="R896" s="767">
        <v>10.199999999999999</v>
      </c>
      <c r="S896" s="256">
        <f t="shared" si="150"/>
        <v>306</v>
      </c>
      <c r="T896" s="752"/>
      <c r="U896" s="261">
        <f t="shared" si="160"/>
        <v>37.901033170201195</v>
      </c>
      <c r="V896" s="256">
        <f t="shared" si="156"/>
        <v>343.90103317020117</v>
      </c>
      <c r="W896" s="256">
        <f t="shared" si="157"/>
        <v>11.463367772340039</v>
      </c>
    </row>
    <row r="897" spans="1:23" ht="15.75">
      <c r="A897" s="742"/>
      <c r="B897" s="742"/>
      <c r="C897" s="742"/>
      <c r="D897" s="817"/>
      <c r="E897" s="745"/>
      <c r="F897" s="745"/>
      <c r="G897" s="743"/>
      <c r="H897" s="744"/>
      <c r="I897" s="744"/>
      <c r="J897" s="744"/>
      <c r="K897" s="745"/>
      <c r="L897" s="746"/>
      <c r="M897" s="745"/>
      <c r="N897" s="732"/>
      <c r="O897" s="732"/>
      <c r="P897" s="732"/>
      <c r="Q897" s="732"/>
      <c r="R897" s="747"/>
      <c r="S897" s="446">
        <f t="shared" si="150"/>
        <v>0</v>
      </c>
      <c r="T897" s="748"/>
      <c r="U897" s="265">
        <f t="shared" ref="U897:U956" si="161">S897*$T$828/SUM($S$828:$S$841)</f>
        <v>0</v>
      </c>
      <c r="V897" s="446">
        <f t="shared" si="156"/>
        <v>0</v>
      </c>
      <c r="W897" s="446" t="e">
        <f t="shared" si="157"/>
        <v>#DIV/0!</v>
      </c>
    </row>
    <row r="898" spans="1:23" ht="15.75">
      <c r="A898" s="742"/>
      <c r="B898" s="742"/>
      <c r="C898" s="742"/>
      <c r="D898" s="793"/>
      <c r="E898" s="96"/>
      <c r="F898" s="96"/>
      <c r="G898" s="366"/>
      <c r="H898" s="229"/>
      <c r="I898" s="229"/>
      <c r="J898" s="229"/>
      <c r="K898" s="96"/>
      <c r="L898" s="171"/>
      <c r="M898" s="96"/>
      <c r="N898" s="9"/>
      <c r="O898" s="9"/>
      <c r="P898" s="9"/>
      <c r="Q898" s="9"/>
      <c r="R898" s="10"/>
      <c r="S898" s="255">
        <f t="shared" si="150"/>
        <v>0</v>
      </c>
      <c r="T898" s="192"/>
      <c r="U898" s="265">
        <f t="shared" si="161"/>
        <v>0</v>
      </c>
      <c r="V898" s="255">
        <f t="shared" si="156"/>
        <v>0</v>
      </c>
      <c r="W898" s="255" t="e">
        <f t="shared" si="157"/>
        <v>#DIV/0!</v>
      </c>
    </row>
    <row r="899" spans="1:23" ht="15.75">
      <c r="A899" s="742"/>
      <c r="B899" s="742"/>
      <c r="C899" s="742"/>
      <c r="D899" s="793"/>
      <c r="E899" s="96"/>
      <c r="F899" s="96"/>
      <c r="G899" s="366"/>
      <c r="H899" s="229"/>
      <c r="I899" s="229"/>
      <c r="J899" s="229"/>
      <c r="K899" s="96"/>
      <c r="L899" s="171"/>
      <c r="M899" s="96"/>
      <c r="N899" s="9"/>
      <c r="O899" s="9"/>
      <c r="P899" s="9"/>
      <c r="Q899" s="9"/>
      <c r="R899" s="10"/>
      <c r="S899" s="255">
        <f t="shared" ref="S899:S962" si="162">P899*R899</f>
        <v>0</v>
      </c>
      <c r="T899" s="192"/>
      <c r="U899" s="265">
        <f t="shared" si="161"/>
        <v>0</v>
      </c>
      <c r="V899" s="255">
        <f t="shared" si="156"/>
        <v>0</v>
      </c>
      <c r="W899" s="255" t="e">
        <f t="shared" si="157"/>
        <v>#DIV/0!</v>
      </c>
    </row>
    <row r="900" spans="1:23" ht="15.75">
      <c r="A900" s="118"/>
      <c r="B900" s="118"/>
      <c r="C900" s="118"/>
      <c r="D900" s="793"/>
      <c r="E900" s="96"/>
      <c r="F900" s="96"/>
      <c r="G900" s="366"/>
      <c r="H900" s="229"/>
      <c r="I900" s="229"/>
      <c r="J900" s="229"/>
      <c r="K900" s="96"/>
      <c r="L900" s="171"/>
      <c r="M900" s="96"/>
      <c r="N900" s="9"/>
      <c r="O900" s="9"/>
      <c r="P900" s="9"/>
      <c r="Q900" s="9"/>
      <c r="R900" s="10"/>
      <c r="S900" s="255">
        <f t="shared" si="162"/>
        <v>0</v>
      </c>
      <c r="T900" s="192"/>
      <c r="U900" s="265">
        <f t="shared" si="161"/>
        <v>0</v>
      </c>
      <c r="V900" s="255">
        <f t="shared" si="156"/>
        <v>0</v>
      </c>
      <c r="W900" s="255" t="e">
        <f t="shared" si="157"/>
        <v>#DIV/0!</v>
      </c>
    </row>
    <row r="901" spans="1:23" ht="15.75">
      <c r="A901" s="118"/>
      <c r="B901" s="118"/>
      <c r="C901" s="118"/>
      <c r="D901" s="793"/>
      <c r="E901" s="96"/>
      <c r="F901" s="96"/>
      <c r="G901" s="366"/>
      <c r="H901" s="229"/>
      <c r="I901" s="229"/>
      <c r="J901" s="229"/>
      <c r="K901" s="96"/>
      <c r="L901" s="171"/>
      <c r="M901" s="96"/>
      <c r="N901" s="9"/>
      <c r="O901" s="9"/>
      <c r="P901" s="9"/>
      <c r="Q901" s="9"/>
      <c r="R901" s="10"/>
      <c r="S901" s="255">
        <f t="shared" si="162"/>
        <v>0</v>
      </c>
      <c r="T901" s="192"/>
      <c r="U901" s="265">
        <f t="shared" si="161"/>
        <v>0</v>
      </c>
      <c r="V901" s="255">
        <f t="shared" si="156"/>
        <v>0</v>
      </c>
      <c r="W901" s="255" t="e">
        <f t="shared" si="157"/>
        <v>#DIV/0!</v>
      </c>
    </row>
    <row r="902" spans="1:23" ht="15.75">
      <c r="A902" s="118"/>
      <c r="B902" s="118"/>
      <c r="C902" s="118"/>
      <c r="D902" s="793"/>
      <c r="E902" s="96"/>
      <c r="F902" s="96"/>
      <c r="G902" s="366"/>
      <c r="H902" s="229"/>
      <c r="I902" s="229"/>
      <c r="J902" s="229"/>
      <c r="K902" s="96"/>
      <c r="L902" s="171"/>
      <c r="M902" s="96"/>
      <c r="N902" s="9"/>
      <c r="O902" s="9"/>
      <c r="P902" s="9"/>
      <c r="Q902" s="9"/>
      <c r="R902" s="10"/>
      <c r="S902" s="255">
        <f t="shared" si="162"/>
        <v>0</v>
      </c>
      <c r="T902" s="192"/>
      <c r="U902" s="265">
        <f t="shared" si="161"/>
        <v>0</v>
      </c>
      <c r="V902" s="255">
        <f t="shared" si="156"/>
        <v>0</v>
      </c>
      <c r="W902" s="255" t="e">
        <f t="shared" si="157"/>
        <v>#DIV/0!</v>
      </c>
    </row>
    <row r="903" spans="1:23" ht="15.75">
      <c r="A903" s="118"/>
      <c r="B903" s="118"/>
      <c r="C903" s="118"/>
      <c r="D903" s="793"/>
      <c r="E903" s="96"/>
      <c r="F903" s="96"/>
      <c r="G903" s="366"/>
      <c r="H903" s="229"/>
      <c r="I903" s="229"/>
      <c r="J903" s="229"/>
      <c r="K903" s="96"/>
      <c r="L903" s="171"/>
      <c r="M903" s="96"/>
      <c r="N903" s="9"/>
      <c r="O903" s="9"/>
      <c r="P903" s="9"/>
      <c r="Q903" s="9"/>
      <c r="R903" s="10"/>
      <c r="S903" s="255">
        <f t="shared" si="162"/>
        <v>0</v>
      </c>
      <c r="T903" s="192"/>
      <c r="U903" s="265">
        <f t="shared" si="161"/>
        <v>0</v>
      </c>
      <c r="V903" s="255">
        <f t="shared" si="156"/>
        <v>0</v>
      </c>
      <c r="W903" s="255" t="e">
        <f t="shared" si="157"/>
        <v>#DIV/0!</v>
      </c>
    </row>
    <row r="904" spans="1:23" ht="15.75">
      <c r="A904" s="118"/>
      <c r="B904" s="118"/>
      <c r="C904" s="118"/>
      <c r="D904" s="793"/>
      <c r="E904" s="96"/>
      <c r="F904" s="96"/>
      <c r="G904" s="366"/>
      <c r="H904" s="229"/>
      <c r="I904" s="229"/>
      <c r="J904" s="229"/>
      <c r="K904" s="96"/>
      <c r="L904" s="171"/>
      <c r="M904" s="96"/>
      <c r="N904" s="9"/>
      <c r="O904" s="9"/>
      <c r="P904" s="9"/>
      <c r="Q904" s="9"/>
      <c r="R904" s="10"/>
      <c r="S904" s="255">
        <f t="shared" si="162"/>
        <v>0</v>
      </c>
      <c r="T904" s="192"/>
      <c r="U904" s="265">
        <f t="shared" si="161"/>
        <v>0</v>
      </c>
      <c r="V904" s="255">
        <f t="shared" si="156"/>
        <v>0</v>
      </c>
      <c r="W904" s="255" t="e">
        <f t="shared" si="157"/>
        <v>#DIV/0!</v>
      </c>
    </row>
    <row r="905" spans="1:23" ht="15.75">
      <c r="A905" s="118"/>
      <c r="B905" s="118"/>
      <c r="C905" s="118"/>
      <c r="D905" s="793"/>
      <c r="E905" s="96"/>
      <c r="F905" s="96"/>
      <c r="G905" s="366"/>
      <c r="H905" s="229"/>
      <c r="I905" s="229"/>
      <c r="J905" s="229"/>
      <c r="K905" s="96"/>
      <c r="L905" s="171"/>
      <c r="M905" s="96"/>
      <c r="N905" s="9"/>
      <c r="O905" s="9"/>
      <c r="P905" s="9"/>
      <c r="Q905" s="9"/>
      <c r="R905" s="10"/>
      <c r="S905" s="255">
        <f t="shared" si="162"/>
        <v>0</v>
      </c>
      <c r="T905" s="192"/>
      <c r="U905" s="265">
        <f t="shared" si="161"/>
        <v>0</v>
      </c>
      <c r="V905" s="255">
        <f t="shared" si="156"/>
        <v>0</v>
      </c>
      <c r="W905" s="255" t="e">
        <f t="shared" si="157"/>
        <v>#DIV/0!</v>
      </c>
    </row>
    <row r="906" spans="1:23" ht="15.75">
      <c r="A906" s="118"/>
      <c r="B906" s="118"/>
      <c r="C906" s="118"/>
      <c r="D906" s="793"/>
      <c r="E906" s="96"/>
      <c r="F906" s="96"/>
      <c r="G906" s="366"/>
      <c r="H906" s="229"/>
      <c r="I906" s="229"/>
      <c r="J906" s="229"/>
      <c r="K906" s="96"/>
      <c r="L906" s="171"/>
      <c r="M906" s="96"/>
      <c r="N906" s="8"/>
      <c r="O906" s="9"/>
      <c r="P906" s="9"/>
      <c r="Q906" s="9"/>
      <c r="R906" s="10"/>
      <c r="S906" s="255">
        <f t="shared" si="162"/>
        <v>0</v>
      </c>
      <c r="T906" s="192"/>
      <c r="U906" s="265">
        <f t="shared" si="161"/>
        <v>0</v>
      </c>
      <c r="V906" s="255">
        <f t="shared" si="156"/>
        <v>0</v>
      </c>
      <c r="W906" s="255" t="e">
        <f t="shared" si="157"/>
        <v>#DIV/0!</v>
      </c>
    </row>
    <row r="907" spans="1:23" ht="15.75">
      <c r="A907" s="118"/>
      <c r="B907" s="118"/>
      <c r="C907" s="118"/>
      <c r="D907" s="793"/>
      <c r="E907" s="96"/>
      <c r="F907" s="96"/>
      <c r="G907" s="366"/>
      <c r="H907" s="229"/>
      <c r="I907" s="229"/>
      <c r="J907" s="229"/>
      <c r="K907" s="96"/>
      <c r="L907" s="171"/>
      <c r="M907" s="96"/>
      <c r="N907" s="9"/>
      <c r="O907" s="9"/>
      <c r="P907" s="9"/>
      <c r="Q907" s="9"/>
      <c r="R907" s="10"/>
      <c r="S907" s="255">
        <f t="shared" si="162"/>
        <v>0</v>
      </c>
      <c r="T907" s="192"/>
      <c r="U907" s="265">
        <f t="shared" si="161"/>
        <v>0</v>
      </c>
      <c r="V907" s="255">
        <f t="shared" si="156"/>
        <v>0</v>
      </c>
      <c r="W907" s="255" t="e">
        <f t="shared" si="157"/>
        <v>#DIV/0!</v>
      </c>
    </row>
    <row r="908" spans="1:23" ht="15.75">
      <c r="A908" s="118"/>
      <c r="B908" s="118"/>
      <c r="C908" s="118"/>
      <c r="D908" s="793"/>
      <c r="E908" s="96"/>
      <c r="F908" s="96"/>
      <c r="G908" s="366"/>
      <c r="H908" s="229"/>
      <c r="I908" s="229"/>
      <c r="J908" s="229"/>
      <c r="K908" s="96"/>
      <c r="L908" s="171"/>
      <c r="M908" s="96"/>
      <c r="N908" s="9"/>
      <c r="O908" s="9"/>
      <c r="P908" s="9"/>
      <c r="Q908" s="9"/>
      <c r="R908" s="10"/>
      <c r="S908" s="255">
        <f t="shared" si="162"/>
        <v>0</v>
      </c>
      <c r="T908" s="192"/>
      <c r="U908" s="265">
        <f t="shared" si="161"/>
        <v>0</v>
      </c>
      <c r="V908" s="255">
        <f t="shared" si="156"/>
        <v>0</v>
      </c>
      <c r="W908" s="255" t="e">
        <f t="shared" si="157"/>
        <v>#DIV/0!</v>
      </c>
    </row>
    <row r="909" spans="1:23" ht="15.75">
      <c r="A909" s="118"/>
      <c r="B909" s="118"/>
      <c r="C909" s="118"/>
      <c r="D909" s="793"/>
      <c r="E909" s="96"/>
      <c r="F909" s="96"/>
      <c r="G909" s="366"/>
      <c r="H909" s="229"/>
      <c r="I909" s="229"/>
      <c r="J909" s="229"/>
      <c r="K909" s="96"/>
      <c r="L909" s="171"/>
      <c r="M909" s="96"/>
      <c r="N909" s="9"/>
      <c r="O909" s="9"/>
      <c r="P909" s="9"/>
      <c r="Q909" s="9"/>
      <c r="R909" s="10"/>
      <c r="S909" s="255">
        <f t="shared" si="162"/>
        <v>0</v>
      </c>
      <c r="T909" s="192"/>
      <c r="U909" s="265">
        <f t="shared" si="161"/>
        <v>0</v>
      </c>
      <c r="V909" s="255">
        <f t="shared" si="156"/>
        <v>0</v>
      </c>
      <c r="W909" s="255" t="e">
        <f t="shared" si="157"/>
        <v>#DIV/0!</v>
      </c>
    </row>
    <row r="910" spans="1:23" ht="15.75">
      <c r="A910" s="118"/>
      <c r="B910" s="118"/>
      <c r="C910" s="118"/>
      <c r="D910" s="793"/>
      <c r="E910" s="96"/>
      <c r="F910" s="96"/>
      <c r="G910" s="366"/>
      <c r="H910" s="229"/>
      <c r="I910" s="229"/>
      <c r="J910" s="229"/>
      <c r="K910" s="96"/>
      <c r="L910" s="171"/>
      <c r="M910" s="96"/>
      <c r="N910" s="9"/>
      <c r="O910" s="9"/>
      <c r="P910" s="9"/>
      <c r="Q910" s="9"/>
      <c r="R910" s="10"/>
      <c r="S910" s="255">
        <f t="shared" si="162"/>
        <v>0</v>
      </c>
      <c r="T910" s="192"/>
      <c r="U910" s="265">
        <f t="shared" si="161"/>
        <v>0</v>
      </c>
      <c r="V910" s="255">
        <f t="shared" si="156"/>
        <v>0</v>
      </c>
      <c r="W910" s="255" t="e">
        <f t="shared" si="157"/>
        <v>#DIV/0!</v>
      </c>
    </row>
    <row r="911" spans="1:23" ht="15.75">
      <c r="A911" s="118"/>
      <c r="B911" s="118"/>
      <c r="C911" s="118"/>
      <c r="D911" s="793"/>
      <c r="E911" s="96"/>
      <c r="F911" s="96"/>
      <c r="G911" s="366"/>
      <c r="H911" s="229"/>
      <c r="I911" s="229"/>
      <c r="J911" s="229"/>
      <c r="K911" s="96"/>
      <c r="L911" s="171"/>
      <c r="M911" s="96"/>
      <c r="N911" s="9"/>
      <c r="O911" s="9"/>
      <c r="P911" s="9"/>
      <c r="Q911" s="9"/>
      <c r="R911" s="10"/>
      <c r="S911" s="255">
        <f t="shared" si="162"/>
        <v>0</v>
      </c>
      <c r="T911" s="192"/>
      <c r="U911" s="265">
        <f t="shared" si="161"/>
        <v>0</v>
      </c>
      <c r="V911" s="255">
        <f t="shared" si="156"/>
        <v>0</v>
      </c>
      <c r="W911" s="255" t="e">
        <f t="shared" si="157"/>
        <v>#DIV/0!</v>
      </c>
    </row>
    <row r="912" spans="1:23" ht="15.75">
      <c r="A912" s="118"/>
      <c r="B912" s="118"/>
      <c r="C912" s="118"/>
      <c r="D912" s="793"/>
      <c r="E912" s="96"/>
      <c r="F912" s="96"/>
      <c r="G912" s="366"/>
      <c r="H912" s="229"/>
      <c r="I912" s="229"/>
      <c r="J912" s="229"/>
      <c r="K912" s="96"/>
      <c r="L912" s="171"/>
      <c r="M912" s="96"/>
      <c r="N912" s="9"/>
      <c r="O912" s="9"/>
      <c r="P912" s="9"/>
      <c r="Q912" s="9"/>
      <c r="R912" s="10"/>
      <c r="S912" s="255">
        <f t="shared" si="162"/>
        <v>0</v>
      </c>
      <c r="T912" s="192"/>
      <c r="U912" s="265">
        <f t="shared" si="161"/>
        <v>0</v>
      </c>
      <c r="V912" s="255">
        <f t="shared" si="156"/>
        <v>0</v>
      </c>
      <c r="W912" s="255" t="e">
        <f t="shared" si="157"/>
        <v>#DIV/0!</v>
      </c>
    </row>
    <row r="913" spans="1:23" ht="15.75">
      <c r="A913" s="118"/>
      <c r="B913" s="118"/>
      <c r="C913" s="118"/>
      <c r="D913" s="793"/>
      <c r="E913" s="96"/>
      <c r="F913" s="96"/>
      <c r="G913" s="366"/>
      <c r="H913" s="229"/>
      <c r="I913" s="229"/>
      <c r="J913" s="229"/>
      <c r="K913" s="96"/>
      <c r="L913" s="171"/>
      <c r="M913" s="96"/>
      <c r="N913" s="9"/>
      <c r="O913" s="9"/>
      <c r="P913" s="9"/>
      <c r="Q913" s="9"/>
      <c r="R913" s="10"/>
      <c r="S913" s="255">
        <f t="shared" si="162"/>
        <v>0</v>
      </c>
      <c r="T913" s="192"/>
      <c r="U913" s="265">
        <f t="shared" si="161"/>
        <v>0</v>
      </c>
      <c r="V913" s="255">
        <f t="shared" si="156"/>
        <v>0</v>
      </c>
      <c r="W913" s="255" t="e">
        <f t="shared" si="157"/>
        <v>#DIV/0!</v>
      </c>
    </row>
    <row r="914" spans="1:23" ht="15.75">
      <c r="A914" s="118"/>
      <c r="B914" s="118"/>
      <c r="C914" s="118"/>
      <c r="D914" s="793"/>
      <c r="E914" s="96"/>
      <c r="F914" s="96"/>
      <c r="G914" s="366"/>
      <c r="H914" s="229"/>
      <c r="I914" s="229"/>
      <c r="J914" s="229"/>
      <c r="K914" s="96"/>
      <c r="L914" s="171"/>
      <c r="M914" s="96"/>
      <c r="N914" s="9"/>
      <c r="O914" s="9"/>
      <c r="P914" s="9"/>
      <c r="Q914" s="9"/>
      <c r="R914" s="10"/>
      <c r="S914" s="255">
        <f t="shared" si="162"/>
        <v>0</v>
      </c>
      <c r="T914" s="192"/>
      <c r="U914" s="265">
        <f t="shared" si="161"/>
        <v>0</v>
      </c>
      <c r="V914" s="255">
        <f t="shared" si="156"/>
        <v>0</v>
      </c>
      <c r="W914" s="255" t="e">
        <f t="shared" si="157"/>
        <v>#DIV/0!</v>
      </c>
    </row>
    <row r="915" spans="1:23" ht="15.75">
      <c r="A915" s="118"/>
      <c r="B915" s="118"/>
      <c r="C915" s="118"/>
      <c r="D915" s="793"/>
      <c r="E915" s="96"/>
      <c r="F915" s="96"/>
      <c r="G915" s="366"/>
      <c r="H915" s="229"/>
      <c r="I915" s="229"/>
      <c r="J915" s="229"/>
      <c r="K915" s="96"/>
      <c r="L915" s="171"/>
      <c r="M915" s="96"/>
      <c r="N915" s="9"/>
      <c r="O915" s="9"/>
      <c r="P915" s="9"/>
      <c r="Q915" s="9"/>
      <c r="R915" s="10"/>
      <c r="S915" s="255">
        <f t="shared" si="162"/>
        <v>0</v>
      </c>
      <c r="T915" s="192"/>
      <c r="U915" s="265">
        <f t="shared" si="161"/>
        <v>0</v>
      </c>
      <c r="V915" s="255">
        <f t="shared" si="156"/>
        <v>0</v>
      </c>
      <c r="W915" s="255" t="e">
        <f t="shared" si="157"/>
        <v>#DIV/0!</v>
      </c>
    </row>
    <row r="916" spans="1:23" ht="15.75">
      <c r="A916" s="118"/>
      <c r="B916" s="118"/>
      <c r="C916" s="118"/>
      <c r="D916" s="793"/>
      <c r="E916" s="96"/>
      <c r="F916" s="96"/>
      <c r="G916" s="366"/>
      <c r="H916" s="229"/>
      <c r="I916" s="229"/>
      <c r="J916" s="229"/>
      <c r="K916" s="96"/>
      <c r="L916" s="171"/>
      <c r="M916" s="96"/>
      <c r="N916" s="9"/>
      <c r="O916" s="9"/>
      <c r="P916" s="9"/>
      <c r="Q916" s="9"/>
      <c r="R916" s="10"/>
      <c r="S916" s="255">
        <f t="shared" si="162"/>
        <v>0</v>
      </c>
      <c r="T916" s="192"/>
      <c r="U916" s="265">
        <f t="shared" si="161"/>
        <v>0</v>
      </c>
      <c r="V916" s="255">
        <f t="shared" si="156"/>
        <v>0</v>
      </c>
      <c r="W916" s="255" t="e">
        <f t="shared" si="157"/>
        <v>#DIV/0!</v>
      </c>
    </row>
    <row r="917" spans="1:23" ht="15.75">
      <c r="A917" s="118"/>
      <c r="B917" s="118"/>
      <c r="C917" s="118"/>
      <c r="D917" s="793"/>
      <c r="E917" s="96"/>
      <c r="F917" s="96"/>
      <c r="G917" s="366"/>
      <c r="H917" s="229"/>
      <c r="I917" s="229"/>
      <c r="J917" s="229"/>
      <c r="K917" s="96"/>
      <c r="L917" s="171"/>
      <c r="M917" s="96"/>
      <c r="N917" s="9"/>
      <c r="O917" s="9"/>
      <c r="P917" s="9"/>
      <c r="Q917" s="9"/>
      <c r="R917" s="10"/>
      <c r="S917" s="255">
        <f t="shared" si="162"/>
        <v>0</v>
      </c>
      <c r="T917" s="192"/>
      <c r="U917" s="265">
        <f t="shared" si="161"/>
        <v>0</v>
      </c>
      <c r="V917" s="255">
        <f t="shared" si="156"/>
        <v>0</v>
      </c>
      <c r="W917" s="255" t="e">
        <f t="shared" si="157"/>
        <v>#DIV/0!</v>
      </c>
    </row>
    <row r="918" spans="1:23" ht="15.75">
      <c r="A918" s="118"/>
      <c r="B918" s="118"/>
      <c r="C918" s="118"/>
      <c r="D918" s="793"/>
      <c r="E918" s="96"/>
      <c r="F918" s="96"/>
      <c r="G918" s="366"/>
      <c r="H918" s="229"/>
      <c r="I918" s="229"/>
      <c r="J918" s="229"/>
      <c r="K918" s="96"/>
      <c r="L918" s="171"/>
      <c r="M918" s="96"/>
      <c r="N918" s="9"/>
      <c r="O918" s="9"/>
      <c r="P918" s="9"/>
      <c r="Q918" s="9"/>
      <c r="R918" s="10"/>
      <c r="S918" s="255">
        <f t="shared" si="162"/>
        <v>0</v>
      </c>
      <c r="T918" s="192"/>
      <c r="U918" s="265">
        <f t="shared" si="161"/>
        <v>0</v>
      </c>
      <c r="V918" s="255">
        <f t="shared" si="156"/>
        <v>0</v>
      </c>
      <c r="W918" s="255" t="e">
        <f t="shared" si="157"/>
        <v>#DIV/0!</v>
      </c>
    </row>
    <row r="919" spans="1:23" ht="15.75">
      <c r="A919" s="118"/>
      <c r="B919" s="118"/>
      <c r="C919" s="118"/>
      <c r="D919" s="793"/>
      <c r="E919" s="96"/>
      <c r="F919" s="96"/>
      <c r="G919" s="366"/>
      <c r="H919" s="229"/>
      <c r="I919" s="229"/>
      <c r="J919" s="229"/>
      <c r="K919" s="96"/>
      <c r="L919" s="171"/>
      <c r="M919" s="96"/>
      <c r="N919" s="9"/>
      <c r="O919" s="9"/>
      <c r="P919" s="9"/>
      <c r="Q919" s="9"/>
      <c r="R919" s="10"/>
      <c r="S919" s="255">
        <f t="shared" si="162"/>
        <v>0</v>
      </c>
      <c r="T919" s="192"/>
      <c r="U919" s="265">
        <f t="shared" si="161"/>
        <v>0</v>
      </c>
      <c r="V919" s="255">
        <f t="shared" si="156"/>
        <v>0</v>
      </c>
      <c r="W919" s="255" t="e">
        <f t="shared" si="157"/>
        <v>#DIV/0!</v>
      </c>
    </row>
    <row r="920" spans="1:23" ht="15.75">
      <c r="A920" s="118"/>
      <c r="B920" s="118"/>
      <c r="C920" s="118"/>
      <c r="D920" s="793"/>
      <c r="E920" s="96"/>
      <c r="F920" s="96"/>
      <c r="G920" s="366"/>
      <c r="H920" s="229"/>
      <c r="I920" s="229"/>
      <c r="J920" s="229"/>
      <c r="K920" s="96"/>
      <c r="L920" s="171"/>
      <c r="M920" s="96"/>
      <c r="N920" s="9"/>
      <c r="O920" s="9"/>
      <c r="P920" s="9"/>
      <c r="Q920" s="9"/>
      <c r="R920" s="10"/>
      <c r="S920" s="255">
        <f t="shared" si="162"/>
        <v>0</v>
      </c>
      <c r="T920" s="192"/>
      <c r="U920" s="265">
        <f t="shared" si="161"/>
        <v>0</v>
      </c>
      <c r="V920" s="255">
        <f t="shared" si="156"/>
        <v>0</v>
      </c>
      <c r="W920" s="255" t="e">
        <f t="shared" si="157"/>
        <v>#DIV/0!</v>
      </c>
    </row>
    <row r="921" spans="1:23" ht="15.75">
      <c r="A921" s="118"/>
      <c r="B921" s="118"/>
      <c r="C921" s="118"/>
      <c r="D921" s="793"/>
      <c r="E921" s="96"/>
      <c r="F921" s="96"/>
      <c r="G921" s="366"/>
      <c r="H921" s="229"/>
      <c r="I921" s="229"/>
      <c r="J921" s="229"/>
      <c r="K921" s="96"/>
      <c r="L921" s="171"/>
      <c r="M921" s="96"/>
      <c r="N921" s="9"/>
      <c r="O921" s="9"/>
      <c r="P921" s="9"/>
      <c r="Q921" s="9"/>
      <c r="R921" s="10"/>
      <c r="S921" s="255">
        <f t="shared" si="162"/>
        <v>0</v>
      </c>
      <c r="T921" s="192"/>
      <c r="U921" s="265">
        <f t="shared" si="161"/>
        <v>0</v>
      </c>
      <c r="V921" s="255">
        <f t="shared" si="156"/>
        <v>0</v>
      </c>
      <c r="W921" s="255" t="e">
        <f t="shared" si="157"/>
        <v>#DIV/0!</v>
      </c>
    </row>
    <row r="922" spans="1:23" ht="15.75">
      <c r="A922" s="118"/>
      <c r="B922" s="118"/>
      <c r="C922" s="118"/>
      <c r="D922" s="793"/>
      <c r="E922" s="96"/>
      <c r="F922" s="96"/>
      <c r="G922" s="366"/>
      <c r="H922" s="229"/>
      <c r="I922" s="229"/>
      <c r="J922" s="229"/>
      <c r="K922" s="96"/>
      <c r="L922" s="171"/>
      <c r="M922" s="96"/>
      <c r="N922" s="9"/>
      <c r="O922" s="9"/>
      <c r="P922" s="9"/>
      <c r="Q922" s="9"/>
      <c r="R922" s="10"/>
      <c r="S922" s="255">
        <f t="shared" si="162"/>
        <v>0</v>
      </c>
      <c r="T922" s="192"/>
      <c r="U922" s="265">
        <f t="shared" si="161"/>
        <v>0</v>
      </c>
      <c r="V922" s="255">
        <f t="shared" si="156"/>
        <v>0</v>
      </c>
      <c r="W922" s="255" t="e">
        <f t="shared" si="157"/>
        <v>#DIV/0!</v>
      </c>
    </row>
    <row r="923" spans="1:23" ht="15.75">
      <c r="A923" s="118"/>
      <c r="B923" s="118"/>
      <c r="C923" s="118"/>
      <c r="D923" s="793"/>
      <c r="E923" s="96"/>
      <c r="F923" s="96"/>
      <c r="G923" s="366"/>
      <c r="H923" s="229"/>
      <c r="I923" s="229"/>
      <c r="J923" s="229"/>
      <c r="K923" s="96"/>
      <c r="L923" s="171"/>
      <c r="M923" s="96"/>
      <c r="N923" s="9"/>
      <c r="O923" s="9"/>
      <c r="P923" s="9"/>
      <c r="Q923" s="9"/>
      <c r="R923" s="10"/>
      <c r="S923" s="255">
        <f t="shared" si="162"/>
        <v>0</v>
      </c>
      <c r="T923" s="192"/>
      <c r="U923" s="265">
        <f t="shared" si="161"/>
        <v>0</v>
      </c>
      <c r="V923" s="255">
        <f t="shared" si="156"/>
        <v>0</v>
      </c>
      <c r="W923" s="255" t="e">
        <f t="shared" si="157"/>
        <v>#DIV/0!</v>
      </c>
    </row>
    <row r="924" spans="1:23" ht="15.75">
      <c r="A924" s="118"/>
      <c r="B924" s="118"/>
      <c r="C924" s="118"/>
      <c r="D924" s="793"/>
      <c r="E924" s="96"/>
      <c r="F924" s="96"/>
      <c r="G924" s="366"/>
      <c r="H924" s="229"/>
      <c r="I924" s="229"/>
      <c r="J924" s="229"/>
      <c r="K924" s="96"/>
      <c r="L924" s="171"/>
      <c r="M924" s="96"/>
      <c r="N924" s="9"/>
      <c r="O924" s="9"/>
      <c r="P924" s="9"/>
      <c r="Q924" s="9"/>
      <c r="R924" s="10"/>
      <c r="S924" s="255">
        <f t="shared" si="162"/>
        <v>0</v>
      </c>
      <c r="T924" s="192"/>
      <c r="U924" s="265">
        <f t="shared" si="161"/>
        <v>0</v>
      </c>
      <c r="V924" s="255">
        <f t="shared" si="156"/>
        <v>0</v>
      </c>
      <c r="W924" s="255" t="e">
        <f t="shared" si="157"/>
        <v>#DIV/0!</v>
      </c>
    </row>
    <row r="925" spans="1:23" ht="15.75">
      <c r="A925" s="118"/>
      <c r="B925" s="118"/>
      <c r="C925" s="118"/>
      <c r="D925" s="793"/>
      <c r="E925" s="96"/>
      <c r="F925" s="96"/>
      <c r="G925" s="366"/>
      <c r="H925" s="229"/>
      <c r="I925" s="229"/>
      <c r="J925" s="229"/>
      <c r="K925" s="96"/>
      <c r="L925" s="171"/>
      <c r="M925" s="96"/>
      <c r="N925" s="9"/>
      <c r="O925" s="9"/>
      <c r="P925" s="9"/>
      <c r="Q925" s="9"/>
      <c r="R925" s="10"/>
      <c r="S925" s="255">
        <f t="shared" si="162"/>
        <v>0</v>
      </c>
      <c r="T925" s="192"/>
      <c r="U925" s="265">
        <f t="shared" si="161"/>
        <v>0</v>
      </c>
      <c r="V925" s="255">
        <f t="shared" si="156"/>
        <v>0</v>
      </c>
      <c r="W925" s="255" t="e">
        <f t="shared" si="157"/>
        <v>#DIV/0!</v>
      </c>
    </row>
    <row r="926" spans="1:23" ht="15.75">
      <c r="A926" s="118"/>
      <c r="B926" s="118"/>
      <c r="C926" s="118"/>
      <c r="D926" s="793"/>
      <c r="E926" s="96"/>
      <c r="F926" s="96"/>
      <c r="G926" s="366"/>
      <c r="H926" s="229"/>
      <c r="I926" s="229"/>
      <c r="J926" s="229"/>
      <c r="K926" s="119"/>
      <c r="L926" s="171"/>
      <c r="M926" s="96"/>
      <c r="N926" s="9"/>
      <c r="O926" s="9"/>
      <c r="P926" s="9"/>
      <c r="Q926" s="9"/>
      <c r="R926" s="121"/>
      <c r="S926" s="255">
        <f t="shared" si="162"/>
        <v>0</v>
      </c>
      <c r="T926" s="191"/>
      <c r="U926" s="265">
        <f t="shared" si="161"/>
        <v>0</v>
      </c>
      <c r="V926" s="255">
        <f t="shared" si="156"/>
        <v>0</v>
      </c>
      <c r="W926" s="255" t="e">
        <f t="shared" si="157"/>
        <v>#DIV/0!</v>
      </c>
    </row>
    <row r="927" spans="1:23" ht="15.75">
      <c r="A927" s="118"/>
      <c r="B927" s="118"/>
      <c r="C927" s="118"/>
      <c r="D927" s="793"/>
      <c r="E927" s="96"/>
      <c r="F927" s="96"/>
      <c r="G927" s="366"/>
      <c r="H927" s="229"/>
      <c r="I927" s="229"/>
      <c r="J927" s="229"/>
      <c r="K927" s="119"/>
      <c r="L927" s="171"/>
      <c r="M927" s="96"/>
      <c r="N927" s="9"/>
      <c r="O927" s="9"/>
      <c r="P927" s="9"/>
      <c r="Q927" s="9"/>
      <c r="R927" s="121"/>
      <c r="S927" s="255">
        <f t="shared" si="162"/>
        <v>0</v>
      </c>
      <c r="T927" s="191"/>
      <c r="U927" s="265">
        <f t="shared" si="161"/>
        <v>0</v>
      </c>
      <c r="V927" s="255">
        <f t="shared" si="156"/>
        <v>0</v>
      </c>
      <c r="W927" s="255" t="e">
        <f t="shared" si="157"/>
        <v>#DIV/0!</v>
      </c>
    </row>
    <row r="928" spans="1:23" ht="15.75">
      <c r="A928" s="118"/>
      <c r="B928" s="118"/>
      <c r="C928" s="118"/>
      <c r="D928" s="793"/>
      <c r="E928" s="96"/>
      <c r="F928" s="96"/>
      <c r="G928" s="366"/>
      <c r="H928" s="229"/>
      <c r="I928" s="229"/>
      <c r="J928" s="229"/>
      <c r="K928" s="119"/>
      <c r="L928" s="171"/>
      <c r="M928" s="96"/>
      <c r="N928" s="9"/>
      <c r="O928" s="9"/>
      <c r="P928" s="9"/>
      <c r="Q928" s="9"/>
      <c r="R928" s="121"/>
      <c r="S928" s="255">
        <f t="shared" si="162"/>
        <v>0</v>
      </c>
      <c r="T928" s="191"/>
      <c r="U928" s="265">
        <f t="shared" si="161"/>
        <v>0</v>
      </c>
      <c r="V928" s="255">
        <f t="shared" si="156"/>
        <v>0</v>
      </c>
      <c r="W928" s="255" t="e">
        <f t="shared" si="157"/>
        <v>#DIV/0!</v>
      </c>
    </row>
    <row r="929" spans="1:23" ht="15.75">
      <c r="A929" s="118"/>
      <c r="B929" s="118"/>
      <c r="C929" s="118"/>
      <c r="D929" s="793"/>
      <c r="E929" s="96"/>
      <c r="F929" s="96"/>
      <c r="G929" s="366"/>
      <c r="H929" s="229"/>
      <c r="I929" s="229"/>
      <c r="J929" s="229"/>
      <c r="K929" s="119"/>
      <c r="L929" s="171"/>
      <c r="M929" s="96"/>
      <c r="N929" s="9"/>
      <c r="O929" s="9"/>
      <c r="P929" s="9"/>
      <c r="Q929" s="9"/>
      <c r="R929" s="121"/>
      <c r="S929" s="255">
        <f t="shared" si="162"/>
        <v>0</v>
      </c>
      <c r="T929" s="191"/>
      <c r="U929" s="265">
        <f t="shared" si="161"/>
        <v>0</v>
      </c>
      <c r="V929" s="255">
        <f t="shared" si="156"/>
        <v>0</v>
      </c>
      <c r="W929" s="255" t="e">
        <f t="shared" si="157"/>
        <v>#DIV/0!</v>
      </c>
    </row>
    <row r="930" spans="1:23" ht="15.75">
      <c r="A930" s="118"/>
      <c r="B930" s="118"/>
      <c r="C930" s="118"/>
      <c r="D930" s="793"/>
      <c r="E930" s="96"/>
      <c r="F930" s="96"/>
      <c r="G930" s="366"/>
      <c r="H930" s="229"/>
      <c r="I930" s="229"/>
      <c r="J930" s="229"/>
      <c r="K930" s="119"/>
      <c r="L930" s="171"/>
      <c r="M930" s="96"/>
      <c r="N930" s="9"/>
      <c r="O930" s="9"/>
      <c r="P930" s="9"/>
      <c r="Q930" s="9"/>
      <c r="R930" s="121"/>
      <c r="S930" s="255">
        <f t="shared" si="162"/>
        <v>0</v>
      </c>
      <c r="T930" s="191"/>
      <c r="U930" s="265">
        <f t="shared" si="161"/>
        <v>0</v>
      </c>
      <c r="V930" s="255">
        <f t="shared" si="156"/>
        <v>0</v>
      </c>
      <c r="W930" s="255" t="e">
        <f t="shared" si="157"/>
        <v>#DIV/0!</v>
      </c>
    </row>
    <row r="931" spans="1:23" ht="15" customHeight="1">
      <c r="A931" s="118"/>
      <c r="B931" s="118"/>
      <c r="C931" s="118"/>
      <c r="D931" s="793"/>
      <c r="E931" s="96"/>
      <c r="F931" s="96"/>
      <c r="G931" s="366"/>
      <c r="H931" s="229"/>
      <c r="I931" s="229"/>
      <c r="J931" s="229"/>
      <c r="K931" s="119"/>
      <c r="L931" s="171"/>
      <c r="M931" s="96"/>
      <c r="N931" s="9"/>
      <c r="O931" s="9"/>
      <c r="P931" s="9"/>
      <c r="Q931" s="9"/>
      <c r="R931" s="121"/>
      <c r="S931" s="255">
        <f t="shared" si="162"/>
        <v>0</v>
      </c>
      <c r="T931" s="191"/>
      <c r="U931" s="265">
        <f t="shared" si="161"/>
        <v>0</v>
      </c>
      <c r="V931" s="255">
        <f t="shared" si="156"/>
        <v>0</v>
      </c>
      <c r="W931" s="255" t="e">
        <f t="shared" si="157"/>
        <v>#DIV/0!</v>
      </c>
    </row>
    <row r="932" spans="1:23" ht="15.75" customHeight="1">
      <c r="A932" s="118"/>
      <c r="B932" s="118"/>
      <c r="C932" s="118"/>
      <c r="D932" s="793"/>
      <c r="E932" s="96"/>
      <c r="F932" s="96"/>
      <c r="G932" s="366"/>
      <c r="H932" s="229"/>
      <c r="I932" s="229"/>
      <c r="J932" s="229"/>
      <c r="K932" s="119"/>
      <c r="L932" s="171"/>
      <c r="M932" s="96"/>
      <c r="N932" s="9"/>
      <c r="O932" s="9"/>
      <c r="P932" s="9"/>
      <c r="Q932" s="9"/>
      <c r="R932" s="121"/>
      <c r="S932" s="255">
        <f t="shared" si="162"/>
        <v>0</v>
      </c>
      <c r="T932" s="191"/>
      <c r="U932" s="265">
        <f t="shared" si="161"/>
        <v>0</v>
      </c>
      <c r="V932" s="255">
        <f t="shared" si="156"/>
        <v>0</v>
      </c>
      <c r="W932" s="255" t="e">
        <f t="shared" si="157"/>
        <v>#DIV/0!</v>
      </c>
    </row>
    <row r="933" spans="1:23" ht="15.75" customHeight="1">
      <c r="A933" s="118"/>
      <c r="B933" s="118"/>
      <c r="C933" s="118"/>
      <c r="D933" s="793"/>
      <c r="E933" s="96"/>
      <c r="F933" s="96"/>
      <c r="G933" s="366"/>
      <c r="H933" s="229"/>
      <c r="I933" s="229"/>
      <c r="J933" s="229"/>
      <c r="K933" s="96"/>
      <c r="L933" s="171"/>
      <c r="M933" s="96"/>
      <c r="N933" s="9"/>
      <c r="O933" s="9"/>
      <c r="P933" s="9"/>
      <c r="Q933" s="9"/>
      <c r="R933" s="10"/>
      <c r="S933" s="255">
        <f t="shared" si="162"/>
        <v>0</v>
      </c>
      <c r="T933" s="192"/>
      <c r="U933" s="265">
        <f t="shared" si="161"/>
        <v>0</v>
      </c>
      <c r="V933" s="255">
        <f t="shared" si="156"/>
        <v>0</v>
      </c>
      <c r="W933" s="255" t="e">
        <f t="shared" si="157"/>
        <v>#DIV/0!</v>
      </c>
    </row>
    <row r="934" spans="1:23" ht="15" customHeight="1">
      <c r="A934" s="118"/>
      <c r="B934" s="118"/>
      <c r="C934" s="118"/>
      <c r="D934" s="793"/>
      <c r="E934" s="96"/>
      <c r="F934" s="96"/>
      <c r="G934" s="366"/>
      <c r="H934" s="229"/>
      <c r="I934" s="229"/>
      <c r="J934" s="229"/>
      <c r="K934" s="96"/>
      <c r="L934" s="171"/>
      <c r="M934" s="96"/>
      <c r="N934" s="9"/>
      <c r="O934" s="9"/>
      <c r="P934" s="9"/>
      <c r="Q934" s="9"/>
      <c r="R934" s="10"/>
      <c r="S934" s="255">
        <f t="shared" si="162"/>
        <v>0</v>
      </c>
      <c r="T934" s="192"/>
      <c r="U934" s="265">
        <f t="shared" si="161"/>
        <v>0</v>
      </c>
      <c r="V934" s="255">
        <f t="shared" si="156"/>
        <v>0</v>
      </c>
      <c r="W934" s="255" t="e">
        <f t="shared" si="157"/>
        <v>#DIV/0!</v>
      </c>
    </row>
    <row r="935" spans="1:23" ht="15" customHeight="1">
      <c r="A935" s="118"/>
      <c r="B935" s="118"/>
      <c r="C935" s="118"/>
      <c r="D935" s="793"/>
      <c r="E935" s="96"/>
      <c r="F935" s="96"/>
      <c r="G935" s="366"/>
      <c r="H935" s="229"/>
      <c r="I935" s="229"/>
      <c r="J935" s="229"/>
      <c r="K935" s="96"/>
      <c r="L935" s="171"/>
      <c r="M935" s="96"/>
      <c r="N935" s="9"/>
      <c r="O935" s="9"/>
      <c r="P935" s="9"/>
      <c r="Q935" s="9"/>
      <c r="R935" s="10"/>
      <c r="S935" s="255">
        <f t="shared" si="162"/>
        <v>0</v>
      </c>
      <c r="T935" s="192"/>
      <c r="U935" s="265">
        <f t="shared" si="161"/>
        <v>0</v>
      </c>
      <c r="V935" s="255">
        <f t="shared" si="156"/>
        <v>0</v>
      </c>
      <c r="W935" s="255" t="e">
        <f t="shared" si="157"/>
        <v>#DIV/0!</v>
      </c>
    </row>
    <row r="936" spans="1:23" ht="15" customHeight="1">
      <c r="A936" s="118"/>
      <c r="B936" s="118"/>
      <c r="C936" s="118"/>
      <c r="D936" s="793"/>
      <c r="E936" s="96"/>
      <c r="F936" s="96"/>
      <c r="G936" s="366"/>
      <c r="H936" s="229"/>
      <c r="I936" s="229"/>
      <c r="J936" s="229"/>
      <c r="K936" s="96"/>
      <c r="L936" s="171"/>
      <c r="M936" s="96"/>
      <c r="N936" s="9"/>
      <c r="O936" s="9"/>
      <c r="P936" s="9"/>
      <c r="Q936" s="9"/>
      <c r="R936" s="10"/>
      <c r="S936" s="255">
        <f t="shared" si="162"/>
        <v>0</v>
      </c>
      <c r="T936" s="192"/>
      <c r="U936" s="265">
        <f t="shared" si="161"/>
        <v>0</v>
      </c>
      <c r="V936" s="255">
        <f t="shared" si="156"/>
        <v>0</v>
      </c>
      <c r="W936" s="255" t="e">
        <f t="shared" si="157"/>
        <v>#DIV/0!</v>
      </c>
    </row>
    <row r="937" spans="1:23" ht="15" customHeight="1">
      <c r="A937" s="118"/>
      <c r="B937" s="118"/>
      <c r="C937" s="118"/>
      <c r="D937" s="793"/>
      <c r="E937" s="96"/>
      <c r="F937" s="96"/>
      <c r="G937" s="366"/>
      <c r="H937" s="229"/>
      <c r="I937" s="229"/>
      <c r="J937" s="229"/>
      <c r="K937" s="96"/>
      <c r="L937" s="171"/>
      <c r="M937" s="96"/>
      <c r="N937" s="9"/>
      <c r="O937" s="9"/>
      <c r="P937" s="9"/>
      <c r="Q937" s="9"/>
      <c r="R937" s="10"/>
      <c r="S937" s="255">
        <f t="shared" si="162"/>
        <v>0</v>
      </c>
      <c r="T937" s="192"/>
      <c r="U937" s="265">
        <f t="shared" si="161"/>
        <v>0</v>
      </c>
      <c r="V937" s="255">
        <f t="shared" si="156"/>
        <v>0</v>
      </c>
      <c r="W937" s="255" t="e">
        <f t="shared" si="157"/>
        <v>#DIV/0!</v>
      </c>
    </row>
    <row r="938" spans="1:23" ht="15" customHeight="1">
      <c r="A938" s="118"/>
      <c r="B938" s="118"/>
      <c r="C938" s="118"/>
      <c r="D938" s="793"/>
      <c r="E938" s="96"/>
      <c r="F938" s="96"/>
      <c r="G938" s="366"/>
      <c r="H938" s="229"/>
      <c r="I938" s="229"/>
      <c r="J938" s="229"/>
      <c r="K938" s="96"/>
      <c r="L938" s="171"/>
      <c r="M938" s="96"/>
      <c r="N938" s="9"/>
      <c r="O938" s="9"/>
      <c r="P938" s="9"/>
      <c r="Q938" s="9"/>
      <c r="R938" s="10"/>
      <c r="S938" s="255">
        <f t="shared" si="162"/>
        <v>0</v>
      </c>
      <c r="T938" s="192"/>
      <c r="U938" s="265">
        <f t="shared" si="161"/>
        <v>0</v>
      </c>
      <c r="V938" s="255">
        <f t="shared" ref="V938:V1001" si="163">U938+S938</f>
        <v>0</v>
      </c>
      <c r="W938" s="255" t="e">
        <f t="shared" ref="W938:W1001" si="164">V938/P938</f>
        <v>#DIV/0!</v>
      </c>
    </row>
    <row r="939" spans="1:23" ht="15" customHeight="1">
      <c r="A939" s="118"/>
      <c r="B939" s="118"/>
      <c r="C939" s="118"/>
      <c r="D939" s="793"/>
      <c r="E939" s="96"/>
      <c r="F939" s="96"/>
      <c r="G939" s="366"/>
      <c r="H939" s="229"/>
      <c r="I939" s="229"/>
      <c r="J939" s="229"/>
      <c r="K939" s="96"/>
      <c r="L939" s="171"/>
      <c r="M939" s="96"/>
      <c r="N939" s="9"/>
      <c r="O939" s="9"/>
      <c r="P939" s="9"/>
      <c r="Q939" s="9"/>
      <c r="R939" s="10"/>
      <c r="S939" s="255">
        <f t="shared" si="162"/>
        <v>0</v>
      </c>
      <c r="T939" s="192"/>
      <c r="U939" s="265">
        <f t="shared" si="161"/>
        <v>0</v>
      </c>
      <c r="V939" s="255">
        <f t="shared" si="163"/>
        <v>0</v>
      </c>
      <c r="W939" s="255" t="e">
        <f t="shared" si="164"/>
        <v>#DIV/0!</v>
      </c>
    </row>
    <row r="940" spans="1:23" ht="15" customHeight="1">
      <c r="A940" s="118"/>
      <c r="B940" s="118"/>
      <c r="C940" s="118"/>
      <c r="D940" s="793"/>
      <c r="E940" s="96"/>
      <c r="F940" s="96"/>
      <c r="G940" s="366"/>
      <c r="H940" s="229"/>
      <c r="I940" s="229"/>
      <c r="J940" s="229"/>
      <c r="K940" s="96"/>
      <c r="L940" s="171"/>
      <c r="M940" s="96"/>
      <c r="N940" s="9"/>
      <c r="O940" s="9"/>
      <c r="P940" s="9"/>
      <c r="Q940" s="9"/>
      <c r="R940" s="10"/>
      <c r="S940" s="255">
        <f t="shared" si="162"/>
        <v>0</v>
      </c>
      <c r="T940" s="192"/>
      <c r="U940" s="265">
        <f t="shared" si="161"/>
        <v>0</v>
      </c>
      <c r="V940" s="255">
        <f t="shared" si="163"/>
        <v>0</v>
      </c>
      <c r="W940" s="255" t="e">
        <f t="shared" si="164"/>
        <v>#DIV/0!</v>
      </c>
    </row>
    <row r="941" spans="1:23" ht="15" customHeight="1">
      <c r="A941" s="118"/>
      <c r="B941" s="118"/>
      <c r="C941" s="118"/>
      <c r="D941" s="793"/>
      <c r="E941" s="96"/>
      <c r="F941" s="96"/>
      <c r="G941" s="366"/>
      <c r="H941" s="229"/>
      <c r="I941" s="229"/>
      <c r="J941" s="229"/>
      <c r="K941" s="96"/>
      <c r="L941" s="171"/>
      <c r="M941" s="96"/>
      <c r="N941" s="9"/>
      <c r="O941" s="9"/>
      <c r="P941" s="9"/>
      <c r="Q941" s="9"/>
      <c r="R941" s="10"/>
      <c r="S941" s="255">
        <f t="shared" si="162"/>
        <v>0</v>
      </c>
      <c r="T941" s="192"/>
      <c r="U941" s="265">
        <f t="shared" si="161"/>
        <v>0</v>
      </c>
      <c r="V941" s="255">
        <f t="shared" si="163"/>
        <v>0</v>
      </c>
      <c r="W941" s="255" t="e">
        <f t="shared" si="164"/>
        <v>#DIV/0!</v>
      </c>
    </row>
    <row r="942" spans="1:23" ht="15" customHeight="1">
      <c r="A942" s="118"/>
      <c r="B942" s="118"/>
      <c r="C942" s="118"/>
      <c r="D942" s="793"/>
      <c r="E942" s="96"/>
      <c r="F942" s="96"/>
      <c r="G942" s="366"/>
      <c r="H942" s="229"/>
      <c r="I942" s="229"/>
      <c r="J942" s="229"/>
      <c r="K942" s="96"/>
      <c r="L942" s="171"/>
      <c r="M942" s="96"/>
      <c r="N942" s="9"/>
      <c r="O942" s="9"/>
      <c r="P942" s="9"/>
      <c r="Q942" s="9"/>
      <c r="R942" s="10"/>
      <c r="S942" s="255">
        <f t="shared" si="162"/>
        <v>0</v>
      </c>
      <c r="T942" s="192"/>
      <c r="U942" s="265">
        <f t="shared" si="161"/>
        <v>0</v>
      </c>
      <c r="V942" s="255">
        <f t="shared" si="163"/>
        <v>0</v>
      </c>
      <c r="W942" s="255" t="e">
        <f t="shared" si="164"/>
        <v>#DIV/0!</v>
      </c>
    </row>
    <row r="943" spans="1:23" ht="15" customHeight="1">
      <c r="A943" s="118"/>
      <c r="B943" s="118"/>
      <c r="C943" s="118"/>
      <c r="D943" s="793"/>
      <c r="E943" s="96"/>
      <c r="F943" s="96"/>
      <c r="G943" s="366"/>
      <c r="H943" s="229"/>
      <c r="I943" s="229"/>
      <c r="J943" s="229"/>
      <c r="K943" s="96"/>
      <c r="L943" s="171"/>
      <c r="M943" s="96"/>
      <c r="N943" s="9"/>
      <c r="O943" s="9"/>
      <c r="P943" s="9"/>
      <c r="Q943" s="9"/>
      <c r="R943" s="10"/>
      <c r="S943" s="255">
        <f t="shared" si="162"/>
        <v>0</v>
      </c>
      <c r="T943" s="192"/>
      <c r="U943" s="265">
        <f t="shared" si="161"/>
        <v>0</v>
      </c>
      <c r="V943" s="255">
        <f t="shared" si="163"/>
        <v>0</v>
      </c>
      <c r="W943" s="255" t="e">
        <f t="shared" si="164"/>
        <v>#DIV/0!</v>
      </c>
    </row>
    <row r="944" spans="1:23" ht="15" customHeight="1">
      <c r="A944" s="118"/>
      <c r="B944" s="118"/>
      <c r="C944" s="118"/>
      <c r="D944" s="793"/>
      <c r="E944" s="96"/>
      <c r="F944" s="96"/>
      <c r="G944" s="366"/>
      <c r="H944" s="229"/>
      <c r="I944" s="229"/>
      <c r="J944" s="229"/>
      <c r="K944" s="96"/>
      <c r="L944" s="171"/>
      <c r="M944" s="96"/>
      <c r="N944" s="9"/>
      <c r="O944" s="9"/>
      <c r="P944" s="9"/>
      <c r="Q944" s="9"/>
      <c r="R944" s="10"/>
      <c r="S944" s="255">
        <f t="shared" si="162"/>
        <v>0</v>
      </c>
      <c r="T944" s="192"/>
      <c r="U944" s="265">
        <f t="shared" si="161"/>
        <v>0</v>
      </c>
      <c r="V944" s="255">
        <f t="shared" si="163"/>
        <v>0</v>
      </c>
      <c r="W944" s="255" t="e">
        <f t="shared" si="164"/>
        <v>#DIV/0!</v>
      </c>
    </row>
    <row r="945" spans="1:23" ht="15" customHeight="1">
      <c r="A945" s="118"/>
      <c r="B945" s="118"/>
      <c r="C945" s="118"/>
      <c r="D945" s="793"/>
      <c r="E945" s="96"/>
      <c r="F945" s="96"/>
      <c r="G945" s="366"/>
      <c r="H945" s="229"/>
      <c r="I945" s="229"/>
      <c r="J945" s="229"/>
      <c r="K945" s="96"/>
      <c r="L945" s="171"/>
      <c r="M945" s="96"/>
      <c r="N945" s="9"/>
      <c r="O945" s="9"/>
      <c r="P945" s="9"/>
      <c r="Q945" s="9"/>
      <c r="R945" s="10"/>
      <c r="S945" s="255">
        <f t="shared" si="162"/>
        <v>0</v>
      </c>
      <c r="T945" s="192"/>
      <c r="U945" s="265">
        <f t="shared" si="161"/>
        <v>0</v>
      </c>
      <c r="V945" s="255">
        <f t="shared" si="163"/>
        <v>0</v>
      </c>
      <c r="W945" s="255" t="e">
        <f t="shared" si="164"/>
        <v>#DIV/0!</v>
      </c>
    </row>
    <row r="946" spans="1:23" ht="15" customHeight="1">
      <c r="A946" s="118"/>
      <c r="B946" s="118"/>
      <c r="C946" s="118"/>
      <c r="D946" s="793"/>
      <c r="E946" s="96"/>
      <c r="F946" s="96"/>
      <c r="G946" s="366"/>
      <c r="H946" s="229"/>
      <c r="I946" s="229"/>
      <c r="J946" s="229"/>
      <c r="K946" s="96"/>
      <c r="L946" s="171"/>
      <c r="M946" s="96"/>
      <c r="N946" s="9"/>
      <c r="O946" s="9"/>
      <c r="P946" s="9"/>
      <c r="Q946" s="9"/>
      <c r="R946" s="10"/>
      <c r="S946" s="255">
        <f t="shared" si="162"/>
        <v>0</v>
      </c>
      <c r="T946" s="192"/>
      <c r="U946" s="265">
        <f t="shared" si="161"/>
        <v>0</v>
      </c>
      <c r="V946" s="255">
        <f t="shared" si="163"/>
        <v>0</v>
      </c>
      <c r="W946" s="255" t="e">
        <f t="shared" si="164"/>
        <v>#DIV/0!</v>
      </c>
    </row>
    <row r="947" spans="1:23" ht="15" customHeight="1">
      <c r="A947" s="118"/>
      <c r="B947" s="118"/>
      <c r="C947" s="118"/>
      <c r="D947" s="793"/>
      <c r="E947" s="96"/>
      <c r="F947" s="96"/>
      <c r="G947" s="366"/>
      <c r="H947" s="229"/>
      <c r="I947" s="229"/>
      <c r="J947" s="229"/>
      <c r="K947" s="96"/>
      <c r="L947" s="171"/>
      <c r="M947" s="96"/>
      <c r="N947" s="9"/>
      <c r="O947" s="9"/>
      <c r="P947" s="9"/>
      <c r="Q947" s="9"/>
      <c r="R947" s="10"/>
      <c r="S947" s="255">
        <f t="shared" si="162"/>
        <v>0</v>
      </c>
      <c r="T947" s="192"/>
      <c r="U947" s="265">
        <f t="shared" si="161"/>
        <v>0</v>
      </c>
      <c r="V947" s="255">
        <f t="shared" si="163"/>
        <v>0</v>
      </c>
      <c r="W947" s="255" t="e">
        <f t="shared" si="164"/>
        <v>#DIV/0!</v>
      </c>
    </row>
    <row r="948" spans="1:23" ht="15" customHeight="1">
      <c r="A948" s="118"/>
      <c r="B948" s="118"/>
      <c r="C948" s="118"/>
      <c r="D948" s="793"/>
      <c r="E948" s="96"/>
      <c r="F948" s="96"/>
      <c r="G948" s="366"/>
      <c r="H948" s="229"/>
      <c r="I948" s="229"/>
      <c r="J948" s="229"/>
      <c r="K948" s="96"/>
      <c r="L948" s="171"/>
      <c r="M948" s="96"/>
      <c r="N948" s="9"/>
      <c r="O948" s="9"/>
      <c r="P948" s="9"/>
      <c r="Q948" s="9"/>
      <c r="R948" s="10"/>
      <c r="S948" s="255">
        <f t="shared" si="162"/>
        <v>0</v>
      </c>
      <c r="T948" s="192"/>
      <c r="U948" s="265">
        <f t="shared" si="161"/>
        <v>0</v>
      </c>
      <c r="V948" s="255">
        <f t="shared" si="163"/>
        <v>0</v>
      </c>
      <c r="W948" s="255" t="e">
        <f t="shared" si="164"/>
        <v>#DIV/0!</v>
      </c>
    </row>
    <row r="949" spans="1:23" ht="15" customHeight="1">
      <c r="A949" s="118"/>
      <c r="B949" s="118"/>
      <c r="C949" s="118"/>
      <c r="D949" s="793"/>
      <c r="E949" s="96"/>
      <c r="F949" s="96"/>
      <c r="G949" s="366"/>
      <c r="H949" s="229"/>
      <c r="I949" s="229"/>
      <c r="J949" s="229"/>
      <c r="K949" s="96"/>
      <c r="L949" s="171"/>
      <c r="M949" s="96"/>
      <c r="N949" s="9"/>
      <c r="O949" s="9"/>
      <c r="P949" s="9"/>
      <c r="Q949" s="9"/>
      <c r="R949" s="10"/>
      <c r="S949" s="255">
        <f t="shared" si="162"/>
        <v>0</v>
      </c>
      <c r="T949" s="192"/>
      <c r="U949" s="265">
        <f t="shared" si="161"/>
        <v>0</v>
      </c>
      <c r="V949" s="255">
        <f t="shared" si="163"/>
        <v>0</v>
      </c>
      <c r="W949" s="255" t="e">
        <f t="shared" si="164"/>
        <v>#DIV/0!</v>
      </c>
    </row>
    <row r="950" spans="1:23" ht="15" customHeight="1">
      <c r="A950" s="118"/>
      <c r="B950" s="118"/>
      <c r="C950" s="118"/>
      <c r="D950" s="793"/>
      <c r="E950" s="96"/>
      <c r="F950" s="96"/>
      <c r="G950" s="366"/>
      <c r="H950" s="229"/>
      <c r="I950" s="229"/>
      <c r="J950" s="229"/>
      <c r="K950" s="96"/>
      <c r="L950" s="171"/>
      <c r="M950" s="96"/>
      <c r="N950" s="9"/>
      <c r="O950" s="9"/>
      <c r="P950" s="9"/>
      <c r="Q950" s="9"/>
      <c r="R950" s="10"/>
      <c r="S950" s="255">
        <f t="shared" si="162"/>
        <v>0</v>
      </c>
      <c r="T950" s="192"/>
      <c r="U950" s="265">
        <f t="shared" si="161"/>
        <v>0</v>
      </c>
      <c r="V950" s="255">
        <f t="shared" si="163"/>
        <v>0</v>
      </c>
      <c r="W950" s="255" t="e">
        <f t="shared" si="164"/>
        <v>#DIV/0!</v>
      </c>
    </row>
    <row r="951" spans="1:23" ht="15" customHeight="1">
      <c r="A951" s="118"/>
      <c r="B951" s="118"/>
      <c r="C951" s="118"/>
      <c r="D951" s="793"/>
      <c r="E951" s="96"/>
      <c r="F951" s="96"/>
      <c r="G951" s="366"/>
      <c r="H951" s="229"/>
      <c r="I951" s="229"/>
      <c r="J951" s="229"/>
      <c r="K951" s="96"/>
      <c r="L951" s="171"/>
      <c r="M951" s="96"/>
      <c r="N951" s="9"/>
      <c r="O951" s="9"/>
      <c r="P951" s="9"/>
      <c r="Q951" s="9"/>
      <c r="R951" s="10"/>
      <c r="S951" s="255">
        <f t="shared" si="162"/>
        <v>0</v>
      </c>
      <c r="T951" s="192"/>
      <c r="U951" s="265">
        <f t="shared" si="161"/>
        <v>0</v>
      </c>
      <c r="V951" s="255">
        <f t="shared" si="163"/>
        <v>0</v>
      </c>
      <c r="W951" s="255" t="e">
        <f t="shared" si="164"/>
        <v>#DIV/0!</v>
      </c>
    </row>
    <row r="952" spans="1:23" ht="15" customHeight="1">
      <c r="A952" s="118"/>
      <c r="B952" s="118"/>
      <c r="C952" s="118"/>
      <c r="D952" s="793"/>
      <c r="E952" s="96"/>
      <c r="F952" s="96"/>
      <c r="G952" s="366"/>
      <c r="H952" s="229"/>
      <c r="I952" s="229"/>
      <c r="J952" s="229"/>
      <c r="K952" s="96"/>
      <c r="L952" s="171"/>
      <c r="M952" s="96"/>
      <c r="N952" s="9"/>
      <c r="O952" s="9"/>
      <c r="P952" s="9"/>
      <c r="Q952" s="9"/>
      <c r="R952" s="10"/>
      <c r="S952" s="255">
        <f t="shared" si="162"/>
        <v>0</v>
      </c>
      <c r="T952" s="192"/>
      <c r="U952" s="265">
        <f t="shared" si="161"/>
        <v>0</v>
      </c>
      <c r="V952" s="255">
        <f t="shared" si="163"/>
        <v>0</v>
      </c>
      <c r="W952" s="255" t="e">
        <f t="shared" si="164"/>
        <v>#DIV/0!</v>
      </c>
    </row>
    <row r="953" spans="1:23" ht="15" customHeight="1">
      <c r="A953" s="118"/>
      <c r="B953" s="118"/>
      <c r="C953" s="118"/>
      <c r="D953" s="793"/>
      <c r="E953" s="96"/>
      <c r="F953" s="96"/>
      <c r="G953" s="366"/>
      <c r="H953" s="229"/>
      <c r="I953" s="229"/>
      <c r="J953" s="229"/>
      <c r="K953" s="96"/>
      <c r="L953" s="171"/>
      <c r="M953" s="96"/>
      <c r="N953" s="9"/>
      <c r="O953" s="9"/>
      <c r="P953" s="9"/>
      <c r="Q953" s="9"/>
      <c r="R953" s="10"/>
      <c r="S953" s="255">
        <f t="shared" si="162"/>
        <v>0</v>
      </c>
      <c r="T953" s="192"/>
      <c r="U953" s="265">
        <f t="shared" si="161"/>
        <v>0</v>
      </c>
      <c r="V953" s="255">
        <f t="shared" si="163"/>
        <v>0</v>
      </c>
      <c r="W953" s="255" t="e">
        <f t="shared" si="164"/>
        <v>#DIV/0!</v>
      </c>
    </row>
    <row r="954" spans="1:23" ht="15" customHeight="1">
      <c r="A954" s="118"/>
      <c r="B954" s="118"/>
      <c r="C954" s="118"/>
      <c r="D954" s="793"/>
      <c r="E954" s="96"/>
      <c r="F954" s="96"/>
      <c r="G954" s="366"/>
      <c r="H954" s="229"/>
      <c r="I954" s="229"/>
      <c r="J954" s="229"/>
      <c r="K954" s="96"/>
      <c r="L954" s="171"/>
      <c r="M954" s="96"/>
      <c r="N954" s="9"/>
      <c r="O954" s="9"/>
      <c r="P954" s="9"/>
      <c r="Q954" s="9"/>
      <c r="R954" s="10"/>
      <c r="S954" s="255">
        <f t="shared" si="162"/>
        <v>0</v>
      </c>
      <c r="T954" s="192"/>
      <c r="U954" s="265">
        <f t="shared" si="161"/>
        <v>0</v>
      </c>
      <c r="V954" s="255">
        <f t="shared" si="163"/>
        <v>0</v>
      </c>
      <c r="W954" s="255" t="e">
        <f t="shared" si="164"/>
        <v>#DIV/0!</v>
      </c>
    </row>
    <row r="955" spans="1:23" ht="15" customHeight="1">
      <c r="A955" s="118"/>
      <c r="B955" s="118"/>
      <c r="C955" s="118"/>
      <c r="D955" s="793"/>
      <c r="E955" s="96"/>
      <c r="F955" s="96"/>
      <c r="G955" s="366"/>
      <c r="H955" s="229"/>
      <c r="I955" s="229"/>
      <c r="J955" s="229"/>
      <c r="K955" s="96"/>
      <c r="L955" s="171"/>
      <c r="M955" s="96"/>
      <c r="N955" s="9"/>
      <c r="O955" s="9"/>
      <c r="P955" s="9"/>
      <c r="Q955" s="9"/>
      <c r="R955" s="10"/>
      <c r="S955" s="255">
        <f t="shared" si="162"/>
        <v>0</v>
      </c>
      <c r="T955" s="192"/>
      <c r="U955" s="265">
        <f t="shared" si="161"/>
        <v>0</v>
      </c>
      <c r="V955" s="255">
        <f t="shared" si="163"/>
        <v>0</v>
      </c>
      <c r="W955" s="255" t="e">
        <f t="shared" si="164"/>
        <v>#DIV/0!</v>
      </c>
    </row>
    <row r="956" spans="1:23" ht="15" customHeight="1">
      <c r="A956" s="118"/>
      <c r="B956" s="118"/>
      <c r="C956" s="118"/>
      <c r="D956" s="793"/>
      <c r="E956" s="96"/>
      <c r="F956" s="96"/>
      <c r="G956" s="366"/>
      <c r="H956" s="229"/>
      <c r="I956" s="229"/>
      <c r="J956" s="229"/>
      <c r="K956" s="96"/>
      <c r="L956" s="171"/>
      <c r="M956" s="96"/>
      <c r="N956" s="9"/>
      <c r="O956" s="9"/>
      <c r="P956" s="9"/>
      <c r="Q956" s="9"/>
      <c r="R956" s="10"/>
      <c r="S956" s="255">
        <f t="shared" si="162"/>
        <v>0</v>
      </c>
      <c r="T956" s="192"/>
      <c r="U956" s="265">
        <f t="shared" si="161"/>
        <v>0</v>
      </c>
      <c r="V956" s="255">
        <f t="shared" si="163"/>
        <v>0</v>
      </c>
      <c r="W956" s="255" t="e">
        <f t="shared" si="164"/>
        <v>#DIV/0!</v>
      </c>
    </row>
    <row r="957" spans="1:23" ht="15" customHeight="1">
      <c r="A957" s="118"/>
      <c r="B957" s="118"/>
      <c r="C957" s="118"/>
      <c r="D957" s="793"/>
      <c r="E957" s="96"/>
      <c r="F957" s="96"/>
      <c r="G957" s="366"/>
      <c r="H957" s="229"/>
      <c r="I957" s="229"/>
      <c r="J957" s="229"/>
      <c r="K957" s="96"/>
      <c r="L957" s="171"/>
      <c r="M957" s="96"/>
      <c r="N957" s="9"/>
      <c r="O957" s="9"/>
      <c r="P957" s="9"/>
      <c r="Q957" s="9"/>
      <c r="R957" s="10"/>
      <c r="S957" s="255">
        <f t="shared" si="162"/>
        <v>0</v>
      </c>
      <c r="T957" s="192"/>
      <c r="U957" s="265">
        <f t="shared" ref="U957:U1020" si="165">S957*$T$828/SUM($S$828:$S$841)</f>
        <v>0</v>
      </c>
      <c r="V957" s="255">
        <f t="shared" si="163"/>
        <v>0</v>
      </c>
      <c r="W957" s="255" t="e">
        <f t="shared" si="164"/>
        <v>#DIV/0!</v>
      </c>
    </row>
    <row r="958" spans="1:23" ht="15" customHeight="1">
      <c r="A958" s="118"/>
      <c r="B958" s="118"/>
      <c r="C958" s="118"/>
      <c r="D958" s="793"/>
      <c r="E958" s="96"/>
      <c r="F958" s="96"/>
      <c r="G958" s="366"/>
      <c r="H958" s="229"/>
      <c r="I958" s="229"/>
      <c r="J958" s="229"/>
      <c r="K958" s="96"/>
      <c r="L958" s="171"/>
      <c r="M958" s="96"/>
      <c r="N958" s="9"/>
      <c r="O958" s="9"/>
      <c r="P958" s="9"/>
      <c r="Q958" s="9"/>
      <c r="R958" s="10"/>
      <c r="S958" s="255">
        <f t="shared" si="162"/>
        <v>0</v>
      </c>
      <c r="T958" s="192"/>
      <c r="U958" s="265">
        <f t="shared" si="165"/>
        <v>0</v>
      </c>
      <c r="V958" s="255">
        <f t="shared" si="163"/>
        <v>0</v>
      </c>
      <c r="W958" s="255" t="e">
        <f t="shared" si="164"/>
        <v>#DIV/0!</v>
      </c>
    </row>
    <row r="959" spans="1:23" ht="15" customHeight="1">
      <c r="A959" s="118"/>
      <c r="B959" s="118"/>
      <c r="C959" s="118"/>
      <c r="D959" s="793"/>
      <c r="E959" s="96"/>
      <c r="F959" s="96"/>
      <c r="G959" s="366"/>
      <c r="H959" s="229"/>
      <c r="I959" s="229"/>
      <c r="J959" s="229"/>
      <c r="K959" s="96"/>
      <c r="L959" s="171"/>
      <c r="M959" s="96"/>
      <c r="N959" s="9"/>
      <c r="O959" s="9"/>
      <c r="P959" s="9"/>
      <c r="Q959" s="9"/>
      <c r="R959" s="10"/>
      <c r="S959" s="255">
        <f t="shared" si="162"/>
        <v>0</v>
      </c>
      <c r="T959" s="192"/>
      <c r="U959" s="265">
        <f t="shared" si="165"/>
        <v>0</v>
      </c>
      <c r="V959" s="255">
        <f t="shared" si="163"/>
        <v>0</v>
      </c>
      <c r="W959" s="255" t="e">
        <f t="shared" si="164"/>
        <v>#DIV/0!</v>
      </c>
    </row>
    <row r="960" spans="1:23" ht="15" customHeight="1">
      <c r="A960" s="118"/>
      <c r="B960" s="118"/>
      <c r="C960" s="118"/>
      <c r="D960" s="793"/>
      <c r="E960" s="96"/>
      <c r="F960" s="96"/>
      <c r="G960" s="366"/>
      <c r="H960" s="229"/>
      <c r="I960" s="229"/>
      <c r="J960" s="229"/>
      <c r="K960" s="96"/>
      <c r="L960" s="171"/>
      <c r="M960" s="96"/>
      <c r="N960" s="9"/>
      <c r="O960" s="9"/>
      <c r="P960" s="9"/>
      <c r="Q960" s="9"/>
      <c r="R960" s="10"/>
      <c r="S960" s="255">
        <f t="shared" si="162"/>
        <v>0</v>
      </c>
      <c r="T960" s="192"/>
      <c r="U960" s="265">
        <f t="shared" si="165"/>
        <v>0</v>
      </c>
      <c r="V960" s="255">
        <f t="shared" si="163"/>
        <v>0</v>
      </c>
      <c r="W960" s="255" t="e">
        <f t="shared" si="164"/>
        <v>#DIV/0!</v>
      </c>
    </row>
    <row r="961" spans="1:23" ht="15" customHeight="1">
      <c r="A961" s="118"/>
      <c r="B961" s="118"/>
      <c r="C961" s="118"/>
      <c r="D961" s="793"/>
      <c r="E961" s="96"/>
      <c r="F961" s="96"/>
      <c r="G961" s="366"/>
      <c r="H961" s="229"/>
      <c r="I961" s="229"/>
      <c r="J961" s="229"/>
      <c r="K961" s="96"/>
      <c r="L961" s="171"/>
      <c r="M961" s="96"/>
      <c r="N961" s="9"/>
      <c r="O961" s="9"/>
      <c r="P961" s="9"/>
      <c r="Q961" s="9"/>
      <c r="R961" s="10"/>
      <c r="S961" s="255">
        <f t="shared" si="162"/>
        <v>0</v>
      </c>
      <c r="T961" s="192"/>
      <c r="U961" s="265">
        <f t="shared" si="165"/>
        <v>0</v>
      </c>
      <c r="V961" s="255">
        <f t="shared" si="163"/>
        <v>0</v>
      </c>
      <c r="W961" s="255" t="e">
        <f t="shared" si="164"/>
        <v>#DIV/0!</v>
      </c>
    </row>
    <row r="962" spans="1:23" ht="15" customHeight="1">
      <c r="A962" s="118"/>
      <c r="B962" s="118"/>
      <c r="C962" s="118"/>
      <c r="D962" s="793"/>
      <c r="E962" s="96"/>
      <c r="F962" s="96"/>
      <c r="G962" s="366"/>
      <c r="H962" s="229"/>
      <c r="I962" s="229"/>
      <c r="J962" s="229"/>
      <c r="K962" s="96"/>
      <c r="L962" s="171"/>
      <c r="M962" s="96"/>
      <c r="N962" s="9"/>
      <c r="O962" s="9"/>
      <c r="P962" s="9"/>
      <c r="Q962" s="9"/>
      <c r="R962" s="10"/>
      <c r="S962" s="255">
        <f t="shared" si="162"/>
        <v>0</v>
      </c>
      <c r="T962" s="192"/>
      <c r="U962" s="265">
        <f t="shared" si="165"/>
        <v>0</v>
      </c>
      <c r="V962" s="255">
        <f t="shared" si="163"/>
        <v>0</v>
      </c>
      <c r="W962" s="255" t="e">
        <f t="shared" si="164"/>
        <v>#DIV/0!</v>
      </c>
    </row>
    <row r="963" spans="1:23" ht="15" customHeight="1">
      <c r="A963" s="118"/>
      <c r="B963" s="118"/>
      <c r="C963" s="118"/>
      <c r="D963" s="793"/>
      <c r="E963" s="96"/>
      <c r="F963" s="96"/>
      <c r="G963" s="366"/>
      <c r="H963" s="229"/>
      <c r="I963" s="229"/>
      <c r="J963" s="229"/>
      <c r="K963" s="96"/>
      <c r="L963" s="171"/>
      <c r="M963" s="96"/>
      <c r="N963" s="9"/>
      <c r="O963" s="9"/>
      <c r="P963" s="9"/>
      <c r="Q963" s="9"/>
      <c r="R963" s="10"/>
      <c r="S963" s="255">
        <f t="shared" ref="S963:S1026" si="166">P963*R963</f>
        <v>0</v>
      </c>
      <c r="T963" s="192"/>
      <c r="U963" s="265">
        <f t="shared" si="165"/>
        <v>0</v>
      </c>
      <c r="V963" s="255">
        <f t="shared" si="163"/>
        <v>0</v>
      </c>
      <c r="W963" s="255" t="e">
        <f t="shared" si="164"/>
        <v>#DIV/0!</v>
      </c>
    </row>
    <row r="964" spans="1:23" ht="15" customHeight="1">
      <c r="A964" s="118"/>
      <c r="B964" s="118"/>
      <c r="C964" s="118"/>
      <c r="D964" s="793"/>
      <c r="E964" s="96"/>
      <c r="F964" s="96"/>
      <c r="G964" s="366"/>
      <c r="H964" s="229"/>
      <c r="I964" s="229"/>
      <c r="J964" s="229"/>
      <c r="K964" s="96"/>
      <c r="L964" s="171"/>
      <c r="M964" s="96"/>
      <c r="N964" s="9"/>
      <c r="O964" s="9"/>
      <c r="P964" s="9"/>
      <c r="Q964" s="9"/>
      <c r="R964" s="10"/>
      <c r="S964" s="255">
        <f t="shared" si="166"/>
        <v>0</v>
      </c>
      <c r="T964" s="192"/>
      <c r="U964" s="265">
        <f t="shared" si="165"/>
        <v>0</v>
      </c>
      <c r="V964" s="255">
        <f t="shared" si="163"/>
        <v>0</v>
      </c>
      <c r="W964" s="255" t="e">
        <f t="shared" si="164"/>
        <v>#DIV/0!</v>
      </c>
    </row>
    <row r="965" spans="1:23" ht="15" customHeight="1">
      <c r="A965" s="118"/>
      <c r="B965" s="118"/>
      <c r="C965" s="118"/>
      <c r="D965" s="793"/>
      <c r="E965" s="96"/>
      <c r="F965" s="96"/>
      <c r="G965" s="366"/>
      <c r="H965" s="229"/>
      <c r="I965" s="229"/>
      <c r="J965" s="229"/>
      <c r="K965" s="96"/>
      <c r="L965" s="171"/>
      <c r="M965" s="96"/>
      <c r="N965" s="9"/>
      <c r="O965" s="9"/>
      <c r="P965" s="9"/>
      <c r="Q965" s="9"/>
      <c r="R965" s="10"/>
      <c r="S965" s="255">
        <f t="shared" si="166"/>
        <v>0</v>
      </c>
      <c r="T965" s="192"/>
      <c r="U965" s="265">
        <f t="shared" si="165"/>
        <v>0</v>
      </c>
      <c r="V965" s="255">
        <f t="shared" si="163"/>
        <v>0</v>
      </c>
      <c r="W965" s="255" t="e">
        <f t="shared" si="164"/>
        <v>#DIV/0!</v>
      </c>
    </row>
    <row r="966" spans="1:23" ht="15" customHeight="1">
      <c r="A966" s="118"/>
      <c r="B966" s="118"/>
      <c r="C966" s="118"/>
      <c r="D966" s="793"/>
      <c r="E966" s="96"/>
      <c r="F966" s="96"/>
      <c r="G966" s="366"/>
      <c r="H966" s="229"/>
      <c r="I966" s="229"/>
      <c r="J966" s="229"/>
      <c r="K966" s="96"/>
      <c r="L966" s="171"/>
      <c r="M966" s="96"/>
      <c r="N966" s="9"/>
      <c r="O966" s="9"/>
      <c r="P966" s="9"/>
      <c r="Q966" s="9"/>
      <c r="R966" s="10"/>
      <c r="S966" s="255">
        <f t="shared" si="166"/>
        <v>0</v>
      </c>
      <c r="T966" s="192"/>
      <c r="U966" s="265">
        <f t="shared" si="165"/>
        <v>0</v>
      </c>
      <c r="V966" s="255">
        <f t="shared" si="163"/>
        <v>0</v>
      </c>
      <c r="W966" s="255" t="e">
        <f t="shared" si="164"/>
        <v>#DIV/0!</v>
      </c>
    </row>
    <row r="967" spans="1:23" ht="15" customHeight="1">
      <c r="A967" s="118"/>
      <c r="B967" s="118"/>
      <c r="C967" s="118"/>
      <c r="D967" s="793"/>
      <c r="E967" s="96"/>
      <c r="F967" s="96"/>
      <c r="G967" s="366"/>
      <c r="H967" s="229"/>
      <c r="I967" s="229"/>
      <c r="J967" s="229"/>
      <c r="K967" s="96"/>
      <c r="L967" s="171"/>
      <c r="M967" s="96"/>
      <c r="N967" s="9"/>
      <c r="O967" s="9"/>
      <c r="P967" s="9"/>
      <c r="Q967" s="9"/>
      <c r="R967" s="10"/>
      <c r="S967" s="255">
        <f t="shared" si="166"/>
        <v>0</v>
      </c>
      <c r="T967" s="192"/>
      <c r="U967" s="265">
        <f t="shared" si="165"/>
        <v>0</v>
      </c>
      <c r="V967" s="255">
        <f t="shared" si="163"/>
        <v>0</v>
      </c>
      <c r="W967" s="255" t="e">
        <f t="shared" si="164"/>
        <v>#DIV/0!</v>
      </c>
    </row>
    <row r="968" spans="1:23" ht="15" customHeight="1">
      <c r="A968" s="118"/>
      <c r="B968" s="118"/>
      <c r="C968" s="118"/>
      <c r="D968" s="793"/>
      <c r="E968" s="96"/>
      <c r="F968" s="96"/>
      <c r="G968" s="366"/>
      <c r="H968" s="229"/>
      <c r="I968" s="229"/>
      <c r="J968" s="229"/>
      <c r="K968" s="96"/>
      <c r="L968" s="171"/>
      <c r="M968" s="96"/>
      <c r="N968" s="9"/>
      <c r="O968" s="9"/>
      <c r="P968" s="9"/>
      <c r="Q968" s="9"/>
      <c r="R968" s="10"/>
      <c r="S968" s="255">
        <f t="shared" si="166"/>
        <v>0</v>
      </c>
      <c r="T968" s="192"/>
      <c r="U968" s="265">
        <f t="shared" si="165"/>
        <v>0</v>
      </c>
      <c r="V968" s="255">
        <f t="shared" si="163"/>
        <v>0</v>
      </c>
      <c r="W968" s="255" t="e">
        <f t="shared" si="164"/>
        <v>#DIV/0!</v>
      </c>
    </row>
    <row r="969" spans="1:23" ht="15" customHeight="1">
      <c r="A969" s="118"/>
      <c r="B969" s="118"/>
      <c r="C969" s="118"/>
      <c r="D969" s="118"/>
      <c r="E969" s="96"/>
      <c r="F969" s="96"/>
      <c r="G969" s="366"/>
      <c r="H969" s="229"/>
      <c r="I969" s="229"/>
      <c r="J969" s="229"/>
      <c r="K969" s="96"/>
      <c r="L969" s="171"/>
      <c r="M969" s="96"/>
      <c r="N969" s="9"/>
      <c r="O969" s="9"/>
      <c r="P969" s="9"/>
      <c r="Q969" s="9"/>
      <c r="R969" s="10"/>
      <c r="S969" s="255">
        <f t="shared" si="166"/>
        <v>0</v>
      </c>
      <c r="T969" s="192"/>
      <c r="U969" s="265">
        <f t="shared" si="165"/>
        <v>0</v>
      </c>
      <c r="V969" s="255">
        <f t="shared" si="163"/>
        <v>0</v>
      </c>
      <c r="W969" s="255" t="e">
        <f t="shared" si="164"/>
        <v>#DIV/0!</v>
      </c>
    </row>
    <row r="970" spans="1:23" ht="15" customHeight="1">
      <c r="A970" s="118"/>
      <c r="B970" s="118"/>
      <c r="C970" s="118"/>
      <c r="D970" s="118"/>
      <c r="E970" s="96"/>
      <c r="F970" s="96"/>
      <c r="G970" s="366"/>
      <c r="H970" s="229"/>
      <c r="I970" s="229"/>
      <c r="J970" s="229"/>
      <c r="K970" s="96"/>
      <c r="L970" s="171"/>
      <c r="M970" s="96"/>
      <c r="N970" s="9"/>
      <c r="O970" s="9"/>
      <c r="P970" s="9"/>
      <c r="Q970" s="9"/>
      <c r="R970" s="10"/>
      <c r="S970" s="255">
        <f t="shared" si="166"/>
        <v>0</v>
      </c>
      <c r="T970" s="192"/>
      <c r="U970" s="265">
        <f t="shared" si="165"/>
        <v>0</v>
      </c>
      <c r="V970" s="255">
        <f t="shared" si="163"/>
        <v>0</v>
      </c>
      <c r="W970" s="255" t="e">
        <f t="shared" si="164"/>
        <v>#DIV/0!</v>
      </c>
    </row>
    <row r="971" spans="1:23" ht="15" customHeight="1">
      <c r="A971" s="118"/>
      <c r="B971" s="118"/>
      <c r="C971" s="118"/>
      <c r="D971" s="118"/>
      <c r="E971" s="96"/>
      <c r="F971" s="96"/>
      <c r="G971" s="366"/>
      <c r="H971" s="229"/>
      <c r="I971" s="229"/>
      <c r="J971" s="229"/>
      <c r="K971" s="96"/>
      <c r="L971" s="171"/>
      <c r="M971" s="96"/>
      <c r="N971" s="9"/>
      <c r="O971" s="9"/>
      <c r="P971" s="9"/>
      <c r="Q971" s="9"/>
      <c r="R971" s="10"/>
      <c r="S971" s="255">
        <f t="shared" si="166"/>
        <v>0</v>
      </c>
      <c r="T971" s="192"/>
      <c r="U971" s="265">
        <f t="shared" si="165"/>
        <v>0</v>
      </c>
      <c r="V971" s="255">
        <f t="shared" si="163"/>
        <v>0</v>
      </c>
      <c r="W971" s="255" t="e">
        <f t="shared" si="164"/>
        <v>#DIV/0!</v>
      </c>
    </row>
    <row r="972" spans="1:23" ht="15" customHeight="1">
      <c r="A972" s="118"/>
      <c r="B972" s="118"/>
      <c r="C972" s="118"/>
      <c r="D972" s="118"/>
      <c r="E972" s="96"/>
      <c r="F972" s="96"/>
      <c r="G972" s="366"/>
      <c r="H972" s="229"/>
      <c r="I972" s="229"/>
      <c r="J972" s="229"/>
      <c r="K972" s="96"/>
      <c r="L972" s="171"/>
      <c r="M972" s="96"/>
      <c r="N972" s="9"/>
      <c r="O972" s="9"/>
      <c r="P972" s="9"/>
      <c r="Q972" s="9"/>
      <c r="R972" s="10"/>
      <c r="S972" s="255">
        <f t="shared" si="166"/>
        <v>0</v>
      </c>
      <c r="T972" s="192"/>
      <c r="U972" s="265">
        <f t="shared" si="165"/>
        <v>0</v>
      </c>
      <c r="V972" s="255">
        <f t="shared" si="163"/>
        <v>0</v>
      </c>
      <c r="W972" s="255" t="e">
        <f t="shared" si="164"/>
        <v>#DIV/0!</v>
      </c>
    </row>
    <row r="973" spans="1:23" ht="15" customHeight="1">
      <c r="A973" s="118"/>
      <c r="B973" s="118"/>
      <c r="C973" s="118"/>
      <c r="D973" s="118"/>
      <c r="E973" s="96"/>
      <c r="F973" s="96"/>
      <c r="G973" s="366"/>
      <c r="H973" s="229"/>
      <c r="I973" s="229"/>
      <c r="J973" s="229"/>
      <c r="K973" s="96"/>
      <c r="L973" s="171"/>
      <c r="M973" s="96"/>
      <c r="N973" s="9"/>
      <c r="O973" s="9"/>
      <c r="P973" s="9"/>
      <c r="Q973" s="9"/>
      <c r="R973" s="10"/>
      <c r="S973" s="255">
        <f t="shared" si="166"/>
        <v>0</v>
      </c>
      <c r="T973" s="192"/>
      <c r="U973" s="265">
        <f t="shared" si="165"/>
        <v>0</v>
      </c>
      <c r="V973" s="255">
        <f t="shared" si="163"/>
        <v>0</v>
      </c>
      <c r="W973" s="255" t="e">
        <f t="shared" si="164"/>
        <v>#DIV/0!</v>
      </c>
    </row>
    <row r="974" spans="1:23" ht="15" customHeight="1">
      <c r="A974" s="118"/>
      <c r="B974" s="118"/>
      <c r="C974" s="118"/>
      <c r="D974" s="118"/>
      <c r="E974" s="96"/>
      <c r="F974" s="96"/>
      <c r="G974" s="366"/>
      <c r="H974" s="229"/>
      <c r="I974" s="229"/>
      <c r="J974" s="229"/>
      <c r="K974" s="96"/>
      <c r="L974" s="171"/>
      <c r="M974" s="96"/>
      <c r="N974" s="9"/>
      <c r="O974" s="9"/>
      <c r="P974" s="9"/>
      <c r="Q974" s="9"/>
      <c r="R974" s="10"/>
      <c r="S974" s="255">
        <f t="shared" si="166"/>
        <v>0</v>
      </c>
      <c r="T974" s="192"/>
      <c r="U974" s="265">
        <f t="shared" si="165"/>
        <v>0</v>
      </c>
      <c r="V974" s="255">
        <f t="shared" si="163"/>
        <v>0</v>
      </c>
      <c r="W974" s="255" t="e">
        <f t="shared" si="164"/>
        <v>#DIV/0!</v>
      </c>
    </row>
    <row r="975" spans="1:23" ht="15" customHeight="1">
      <c r="A975" s="118"/>
      <c r="B975" s="118"/>
      <c r="C975" s="118"/>
      <c r="D975" s="118"/>
      <c r="E975" s="96"/>
      <c r="F975" s="96"/>
      <c r="G975" s="366"/>
      <c r="H975" s="229"/>
      <c r="I975" s="229"/>
      <c r="J975" s="229"/>
      <c r="K975" s="96"/>
      <c r="L975" s="171"/>
      <c r="M975" s="96"/>
      <c r="N975" s="9"/>
      <c r="O975" s="9"/>
      <c r="P975" s="9"/>
      <c r="Q975" s="9"/>
      <c r="R975" s="10"/>
      <c r="S975" s="255">
        <f t="shared" si="166"/>
        <v>0</v>
      </c>
      <c r="T975" s="192"/>
      <c r="U975" s="265">
        <f t="shared" si="165"/>
        <v>0</v>
      </c>
      <c r="V975" s="255">
        <f t="shared" si="163"/>
        <v>0</v>
      </c>
      <c r="W975" s="255" t="e">
        <f t="shared" si="164"/>
        <v>#DIV/0!</v>
      </c>
    </row>
    <row r="976" spans="1:23" ht="15" customHeight="1">
      <c r="A976" s="118"/>
      <c r="B976" s="118"/>
      <c r="C976" s="118"/>
      <c r="D976" s="118"/>
      <c r="E976" s="96"/>
      <c r="F976" s="96"/>
      <c r="G976" s="366"/>
      <c r="H976" s="229"/>
      <c r="I976" s="229"/>
      <c r="J976" s="229"/>
      <c r="K976" s="96"/>
      <c r="L976" s="171"/>
      <c r="M976" s="96"/>
      <c r="N976" s="9"/>
      <c r="O976" s="9"/>
      <c r="P976" s="9"/>
      <c r="Q976" s="9"/>
      <c r="R976" s="10"/>
      <c r="S976" s="255">
        <f t="shared" si="166"/>
        <v>0</v>
      </c>
      <c r="T976" s="192"/>
      <c r="U976" s="265">
        <f t="shared" si="165"/>
        <v>0</v>
      </c>
      <c r="V976" s="255">
        <f t="shared" si="163"/>
        <v>0</v>
      </c>
      <c r="W976" s="255" t="e">
        <f t="shared" si="164"/>
        <v>#DIV/0!</v>
      </c>
    </row>
    <row r="977" spans="1:23" ht="15.75" customHeight="1">
      <c r="A977" s="118"/>
      <c r="B977" s="118"/>
      <c r="C977" s="118"/>
      <c r="D977" s="118"/>
      <c r="E977" s="96"/>
      <c r="F977" s="96"/>
      <c r="G977" s="366"/>
      <c r="H977" s="229"/>
      <c r="I977" s="229"/>
      <c r="J977" s="229"/>
      <c r="K977" s="96"/>
      <c r="L977" s="171"/>
      <c r="M977" s="96"/>
      <c r="N977" s="9"/>
      <c r="O977" s="9"/>
      <c r="P977" s="9"/>
      <c r="Q977" s="9"/>
      <c r="R977" s="10"/>
      <c r="S977" s="255">
        <f t="shared" si="166"/>
        <v>0</v>
      </c>
      <c r="T977" s="192"/>
      <c r="U977" s="265">
        <f t="shared" si="165"/>
        <v>0</v>
      </c>
      <c r="V977" s="255">
        <f t="shared" si="163"/>
        <v>0</v>
      </c>
      <c r="W977" s="255" t="e">
        <f t="shared" si="164"/>
        <v>#DIV/0!</v>
      </c>
    </row>
    <row r="978" spans="1:23" ht="15" customHeight="1">
      <c r="A978" s="90"/>
      <c r="B978" s="90"/>
      <c r="C978" s="90"/>
      <c r="D978" s="90"/>
      <c r="E978" s="113"/>
      <c r="F978" s="113"/>
      <c r="G978" s="367"/>
      <c r="H978" s="114"/>
      <c r="I978" s="114"/>
      <c r="J978" s="114"/>
      <c r="K978" s="113"/>
      <c r="L978" s="167"/>
      <c r="M978" s="113"/>
      <c r="N978" s="113"/>
      <c r="O978" s="8"/>
      <c r="P978" s="8"/>
      <c r="Q978" s="8"/>
      <c r="R978" s="12"/>
      <c r="S978" s="255">
        <f t="shared" si="166"/>
        <v>0</v>
      </c>
      <c r="T978" s="219"/>
      <c r="U978" s="265">
        <f t="shared" si="165"/>
        <v>0</v>
      </c>
      <c r="V978" s="255">
        <f t="shared" si="163"/>
        <v>0</v>
      </c>
      <c r="W978" s="255" t="e">
        <f t="shared" si="164"/>
        <v>#DIV/0!</v>
      </c>
    </row>
    <row r="979" spans="1:23" ht="15" customHeight="1">
      <c r="A979" s="90"/>
      <c r="B979" s="90"/>
      <c r="C979" s="90"/>
      <c r="D979" s="90"/>
      <c r="E979" s="113"/>
      <c r="F979" s="113"/>
      <c r="G979" s="367"/>
      <c r="H979" s="114"/>
      <c r="I979" s="114"/>
      <c r="J979" s="114"/>
      <c r="K979" s="113"/>
      <c r="L979" s="167"/>
      <c r="M979" s="113"/>
      <c r="N979" s="9"/>
      <c r="O979" s="8"/>
      <c r="P979" s="8"/>
      <c r="Q979" s="8"/>
      <c r="R979" s="12"/>
      <c r="S979" s="255">
        <f t="shared" si="166"/>
        <v>0</v>
      </c>
      <c r="T979" s="219"/>
      <c r="U979" s="265">
        <f t="shared" si="165"/>
        <v>0</v>
      </c>
      <c r="V979" s="255">
        <f t="shared" si="163"/>
        <v>0</v>
      </c>
      <c r="W979" s="255" t="e">
        <f t="shared" si="164"/>
        <v>#DIV/0!</v>
      </c>
    </row>
    <row r="980" spans="1:23" ht="15" customHeight="1">
      <c r="A980" s="90"/>
      <c r="B980" s="90"/>
      <c r="C980" s="90"/>
      <c r="D980" s="90"/>
      <c r="E980" s="113"/>
      <c r="F980" s="113"/>
      <c r="G980" s="367"/>
      <c r="H980" s="114"/>
      <c r="I980" s="114"/>
      <c r="J980" s="114"/>
      <c r="K980" s="113"/>
      <c r="L980" s="167"/>
      <c r="M980" s="113"/>
      <c r="N980" s="8"/>
      <c r="O980" s="8"/>
      <c r="P980" s="8"/>
      <c r="Q980" s="8"/>
      <c r="R980" s="12"/>
      <c r="S980" s="255">
        <f t="shared" si="166"/>
        <v>0</v>
      </c>
      <c r="T980" s="219"/>
      <c r="U980" s="265">
        <f t="shared" si="165"/>
        <v>0</v>
      </c>
      <c r="V980" s="255">
        <f t="shared" si="163"/>
        <v>0</v>
      </c>
      <c r="W980" s="255" t="e">
        <f t="shared" si="164"/>
        <v>#DIV/0!</v>
      </c>
    </row>
    <row r="981" spans="1:23" ht="15" customHeight="1">
      <c r="A981" s="90"/>
      <c r="B981" s="90"/>
      <c r="C981" s="90"/>
      <c r="D981" s="90"/>
      <c r="E981" s="113"/>
      <c r="F981" s="113"/>
      <c r="G981" s="367"/>
      <c r="H981" s="114"/>
      <c r="I981" s="114"/>
      <c r="J981" s="114"/>
      <c r="K981" s="113"/>
      <c r="L981" s="167"/>
      <c r="M981" s="113"/>
      <c r="N981" s="9"/>
      <c r="O981" s="8"/>
      <c r="P981" s="8"/>
      <c r="Q981" s="8"/>
      <c r="R981" s="12"/>
      <c r="S981" s="255">
        <f t="shared" si="166"/>
        <v>0</v>
      </c>
      <c r="T981" s="219"/>
      <c r="U981" s="265">
        <f t="shared" si="165"/>
        <v>0</v>
      </c>
      <c r="V981" s="255">
        <f t="shared" si="163"/>
        <v>0</v>
      </c>
      <c r="W981" s="255" t="e">
        <f t="shared" si="164"/>
        <v>#DIV/0!</v>
      </c>
    </row>
    <row r="982" spans="1:23" ht="15" customHeight="1">
      <c r="A982" s="90"/>
      <c r="B982" s="90"/>
      <c r="C982" s="90"/>
      <c r="D982" s="90"/>
      <c r="E982" s="113"/>
      <c r="F982" s="113"/>
      <c r="G982" s="367"/>
      <c r="H982" s="114"/>
      <c r="I982" s="114"/>
      <c r="J982" s="114"/>
      <c r="K982" s="113"/>
      <c r="L982" s="167"/>
      <c r="M982" s="113"/>
      <c r="N982" s="8"/>
      <c r="O982" s="8"/>
      <c r="P982" s="8"/>
      <c r="Q982" s="8"/>
      <c r="R982" s="12"/>
      <c r="S982" s="255">
        <f t="shared" si="166"/>
        <v>0</v>
      </c>
      <c r="T982" s="219"/>
      <c r="U982" s="265">
        <f t="shared" si="165"/>
        <v>0</v>
      </c>
      <c r="V982" s="255">
        <f t="shared" si="163"/>
        <v>0</v>
      </c>
      <c r="W982" s="255" t="e">
        <f t="shared" si="164"/>
        <v>#DIV/0!</v>
      </c>
    </row>
    <row r="983" spans="1:23" ht="15" customHeight="1">
      <c r="A983" s="90"/>
      <c r="B983" s="90"/>
      <c r="C983" s="90"/>
      <c r="D983" s="90"/>
      <c r="E983" s="113"/>
      <c r="F983" s="113"/>
      <c r="G983" s="367"/>
      <c r="H983" s="114"/>
      <c r="I983" s="114"/>
      <c r="J983" s="114"/>
      <c r="K983" s="113"/>
      <c r="L983" s="167"/>
      <c r="M983" s="113"/>
      <c r="N983" s="8"/>
      <c r="O983" s="90"/>
      <c r="P983" s="8"/>
      <c r="Q983" s="8"/>
      <c r="R983" s="12"/>
      <c r="S983" s="255">
        <f t="shared" si="166"/>
        <v>0</v>
      </c>
      <c r="T983" s="219"/>
      <c r="U983" s="265">
        <f t="shared" si="165"/>
        <v>0</v>
      </c>
      <c r="V983" s="255">
        <f t="shared" si="163"/>
        <v>0</v>
      </c>
      <c r="W983" s="255" t="e">
        <f t="shared" si="164"/>
        <v>#DIV/0!</v>
      </c>
    </row>
    <row r="984" spans="1:23" ht="15" customHeight="1">
      <c r="A984" s="90"/>
      <c r="B984" s="90"/>
      <c r="C984" s="90"/>
      <c r="D984" s="90"/>
      <c r="E984" s="113"/>
      <c r="F984" s="113"/>
      <c r="G984" s="367"/>
      <c r="H984" s="114"/>
      <c r="I984" s="114"/>
      <c r="J984" s="114"/>
      <c r="K984" s="113"/>
      <c r="L984" s="167"/>
      <c r="M984" s="113"/>
      <c r="N984" s="8"/>
      <c r="O984" s="8"/>
      <c r="P984" s="8"/>
      <c r="Q984" s="8"/>
      <c r="R984" s="12"/>
      <c r="S984" s="255">
        <f t="shared" si="166"/>
        <v>0</v>
      </c>
      <c r="T984" s="219"/>
      <c r="U984" s="265">
        <f t="shared" si="165"/>
        <v>0</v>
      </c>
      <c r="V984" s="255">
        <f t="shared" si="163"/>
        <v>0</v>
      </c>
      <c r="W984" s="255" t="e">
        <f t="shared" si="164"/>
        <v>#DIV/0!</v>
      </c>
    </row>
    <row r="985" spans="1:23" ht="15" customHeight="1">
      <c r="A985" s="90"/>
      <c r="B985" s="90"/>
      <c r="C985" s="90"/>
      <c r="D985" s="90"/>
      <c r="E985" s="113"/>
      <c r="F985" s="113"/>
      <c r="G985" s="367"/>
      <c r="H985" s="114"/>
      <c r="I985" s="114"/>
      <c r="J985" s="114"/>
      <c r="K985" s="113"/>
      <c r="L985" s="167"/>
      <c r="M985" s="113"/>
      <c r="N985" s="113"/>
      <c r="O985" s="8"/>
      <c r="P985" s="8"/>
      <c r="Q985" s="8"/>
      <c r="R985" s="12"/>
      <c r="S985" s="255">
        <f t="shared" si="166"/>
        <v>0</v>
      </c>
      <c r="T985" s="219"/>
      <c r="U985" s="265">
        <f t="shared" si="165"/>
        <v>0</v>
      </c>
      <c r="V985" s="255">
        <f t="shared" si="163"/>
        <v>0</v>
      </c>
      <c r="W985" s="255" t="e">
        <f t="shared" si="164"/>
        <v>#DIV/0!</v>
      </c>
    </row>
    <row r="986" spans="1:23" ht="15" customHeight="1">
      <c r="A986" s="90"/>
      <c r="B986" s="90"/>
      <c r="C986" s="90"/>
      <c r="D986" s="90"/>
      <c r="E986" s="113"/>
      <c r="F986" s="113"/>
      <c r="G986" s="367"/>
      <c r="H986" s="114"/>
      <c r="I986" s="114"/>
      <c r="J986" s="114"/>
      <c r="K986" s="113"/>
      <c r="L986" s="167"/>
      <c r="M986" s="113"/>
      <c r="N986" s="113"/>
      <c r="O986" s="8"/>
      <c r="P986" s="8"/>
      <c r="Q986" s="8"/>
      <c r="R986" s="12"/>
      <c r="S986" s="255">
        <f t="shared" si="166"/>
        <v>0</v>
      </c>
      <c r="T986" s="219"/>
      <c r="U986" s="265">
        <f t="shared" si="165"/>
        <v>0</v>
      </c>
      <c r="V986" s="255">
        <f t="shared" si="163"/>
        <v>0</v>
      </c>
      <c r="W986" s="255" t="e">
        <f t="shared" si="164"/>
        <v>#DIV/0!</v>
      </c>
    </row>
    <row r="987" spans="1:23" ht="15" customHeight="1">
      <c r="A987" s="90"/>
      <c r="B987" s="90"/>
      <c r="C987" s="90"/>
      <c r="D987" s="90"/>
      <c r="E987" s="113"/>
      <c r="F987" s="113"/>
      <c r="G987" s="367"/>
      <c r="H987" s="114"/>
      <c r="I987" s="114"/>
      <c r="J987" s="114"/>
      <c r="K987" s="113"/>
      <c r="L987" s="167"/>
      <c r="M987" s="113"/>
      <c r="N987" s="179"/>
      <c r="O987" s="8"/>
      <c r="P987" s="8"/>
      <c r="Q987" s="8"/>
      <c r="R987" s="12"/>
      <c r="S987" s="255">
        <f t="shared" si="166"/>
        <v>0</v>
      </c>
      <c r="T987" s="219"/>
      <c r="U987" s="265">
        <f t="shared" si="165"/>
        <v>0</v>
      </c>
      <c r="V987" s="255">
        <f t="shared" si="163"/>
        <v>0</v>
      </c>
      <c r="W987" s="255" t="e">
        <f t="shared" si="164"/>
        <v>#DIV/0!</v>
      </c>
    </row>
    <row r="988" spans="1:23" ht="15.75" customHeight="1">
      <c r="A988" s="90"/>
      <c r="B988" s="90"/>
      <c r="C988" s="90"/>
      <c r="D988" s="90"/>
      <c r="E988" s="113"/>
      <c r="F988" s="113"/>
      <c r="G988" s="367"/>
      <c r="H988" s="114"/>
      <c r="I988" s="114"/>
      <c r="J988" s="114"/>
      <c r="K988" s="113"/>
      <c r="L988" s="167"/>
      <c r="M988" s="113"/>
      <c r="N988" s="113"/>
      <c r="O988" s="8"/>
      <c r="P988" s="8"/>
      <c r="Q988" s="8"/>
      <c r="R988" s="12"/>
      <c r="S988" s="255">
        <f t="shared" si="166"/>
        <v>0</v>
      </c>
      <c r="T988" s="219"/>
      <c r="U988" s="265">
        <f t="shared" si="165"/>
        <v>0</v>
      </c>
      <c r="V988" s="255">
        <f t="shared" si="163"/>
        <v>0</v>
      </c>
      <c r="W988" s="255" t="e">
        <f t="shared" si="164"/>
        <v>#DIV/0!</v>
      </c>
    </row>
    <row r="989" spans="1:23" ht="15" customHeight="1">
      <c r="A989" s="118"/>
      <c r="B989" s="118"/>
      <c r="C989" s="118"/>
      <c r="D989" s="118"/>
      <c r="E989" s="96"/>
      <c r="F989" s="96"/>
      <c r="G989" s="366"/>
      <c r="H989" s="229"/>
      <c r="I989" s="229"/>
      <c r="J989" s="229"/>
      <c r="K989" s="96"/>
      <c r="L989" s="171"/>
      <c r="M989" s="96"/>
      <c r="N989" s="113"/>
      <c r="O989" s="8"/>
      <c r="P989" s="9"/>
      <c r="Q989" s="9"/>
      <c r="R989" s="10"/>
      <c r="S989" s="255">
        <f t="shared" si="166"/>
        <v>0</v>
      </c>
      <c r="T989" s="192"/>
      <c r="U989" s="265">
        <f t="shared" si="165"/>
        <v>0</v>
      </c>
      <c r="V989" s="255">
        <f t="shared" si="163"/>
        <v>0</v>
      </c>
      <c r="W989" s="255" t="e">
        <f t="shared" si="164"/>
        <v>#DIV/0!</v>
      </c>
    </row>
    <row r="990" spans="1:23" ht="15" customHeight="1">
      <c r="A990" s="118"/>
      <c r="B990" s="118"/>
      <c r="C990" s="118"/>
      <c r="D990" s="118"/>
      <c r="E990" s="96"/>
      <c r="F990" s="96"/>
      <c r="G990" s="366"/>
      <c r="H990" s="229"/>
      <c r="I990" s="229"/>
      <c r="J990" s="229"/>
      <c r="K990" s="96"/>
      <c r="L990" s="171"/>
      <c r="M990" s="96"/>
      <c r="N990" s="9"/>
      <c r="O990" s="8"/>
      <c r="P990" s="9"/>
      <c r="Q990" s="9"/>
      <c r="R990" s="10"/>
      <c r="S990" s="255">
        <f t="shared" si="166"/>
        <v>0</v>
      </c>
      <c r="T990" s="192"/>
      <c r="U990" s="265">
        <f t="shared" si="165"/>
        <v>0</v>
      </c>
      <c r="V990" s="255">
        <f t="shared" si="163"/>
        <v>0</v>
      </c>
      <c r="W990" s="255" t="e">
        <f t="shared" si="164"/>
        <v>#DIV/0!</v>
      </c>
    </row>
    <row r="991" spans="1:23" ht="15" customHeight="1">
      <c r="A991" s="118"/>
      <c r="B991" s="118"/>
      <c r="C991" s="118"/>
      <c r="D991" s="118"/>
      <c r="E991" s="96"/>
      <c r="F991" s="96"/>
      <c r="G991" s="366"/>
      <c r="H991" s="229"/>
      <c r="I991" s="229"/>
      <c r="J991" s="229"/>
      <c r="K991" s="96"/>
      <c r="L991" s="171"/>
      <c r="M991" s="96"/>
      <c r="N991" s="9"/>
      <c r="O991" s="8"/>
      <c r="P991" s="9"/>
      <c r="Q991" s="9"/>
      <c r="R991" s="10"/>
      <c r="S991" s="255">
        <f t="shared" si="166"/>
        <v>0</v>
      </c>
      <c r="T991" s="192"/>
      <c r="U991" s="265">
        <f t="shared" si="165"/>
        <v>0</v>
      </c>
      <c r="V991" s="255">
        <f t="shared" si="163"/>
        <v>0</v>
      </c>
      <c r="W991" s="255" t="e">
        <f t="shared" si="164"/>
        <v>#DIV/0!</v>
      </c>
    </row>
    <row r="992" spans="1:23" ht="15" customHeight="1">
      <c r="A992" s="118"/>
      <c r="B992" s="118"/>
      <c r="C992" s="118"/>
      <c r="D992" s="118"/>
      <c r="E992" s="96"/>
      <c r="F992" s="96"/>
      <c r="G992" s="366"/>
      <c r="H992" s="229"/>
      <c r="I992" s="229"/>
      <c r="J992" s="229"/>
      <c r="K992" s="96"/>
      <c r="L992" s="171"/>
      <c r="M992" s="96"/>
      <c r="N992" s="8"/>
      <c r="O992" s="8"/>
      <c r="P992" s="9"/>
      <c r="Q992" s="9"/>
      <c r="R992" s="10"/>
      <c r="S992" s="255">
        <f t="shared" si="166"/>
        <v>0</v>
      </c>
      <c r="T992" s="192"/>
      <c r="U992" s="265">
        <f t="shared" si="165"/>
        <v>0</v>
      </c>
      <c r="V992" s="255">
        <f t="shared" si="163"/>
        <v>0</v>
      </c>
      <c r="W992" s="255" t="e">
        <f t="shared" si="164"/>
        <v>#DIV/0!</v>
      </c>
    </row>
    <row r="993" spans="1:23" ht="15" customHeight="1">
      <c r="A993" s="118"/>
      <c r="B993" s="118"/>
      <c r="C993" s="118"/>
      <c r="D993" s="118"/>
      <c r="E993" s="96"/>
      <c r="F993" s="96"/>
      <c r="G993" s="366"/>
      <c r="H993" s="229"/>
      <c r="I993" s="229"/>
      <c r="J993" s="229"/>
      <c r="K993" s="96"/>
      <c r="L993" s="171"/>
      <c r="M993" s="96"/>
      <c r="N993" s="9"/>
      <c r="O993" s="9"/>
      <c r="P993" s="9"/>
      <c r="Q993" s="9"/>
      <c r="R993" s="10"/>
      <c r="S993" s="255">
        <f t="shared" si="166"/>
        <v>0</v>
      </c>
      <c r="T993" s="192"/>
      <c r="U993" s="265">
        <f t="shared" si="165"/>
        <v>0</v>
      </c>
      <c r="V993" s="255">
        <f t="shared" si="163"/>
        <v>0</v>
      </c>
      <c r="W993" s="255" t="e">
        <f t="shared" si="164"/>
        <v>#DIV/0!</v>
      </c>
    </row>
    <row r="994" spans="1:23" ht="15" customHeight="1">
      <c r="A994" s="118"/>
      <c r="B994" s="118"/>
      <c r="C994" s="118"/>
      <c r="D994" s="118"/>
      <c r="E994" s="96"/>
      <c r="F994" s="96"/>
      <c r="G994" s="366"/>
      <c r="H994" s="229"/>
      <c r="I994" s="229"/>
      <c r="J994" s="229"/>
      <c r="K994" s="96"/>
      <c r="L994" s="171"/>
      <c r="M994" s="96"/>
      <c r="N994" s="124"/>
      <c r="O994" s="8"/>
      <c r="P994" s="9"/>
      <c r="Q994" s="9"/>
      <c r="R994" s="10"/>
      <c r="S994" s="255">
        <f t="shared" si="166"/>
        <v>0</v>
      </c>
      <c r="T994" s="192"/>
      <c r="U994" s="265">
        <f t="shared" si="165"/>
        <v>0</v>
      </c>
      <c r="V994" s="255">
        <f t="shared" si="163"/>
        <v>0</v>
      </c>
      <c r="W994" s="255" t="e">
        <f t="shared" si="164"/>
        <v>#DIV/0!</v>
      </c>
    </row>
    <row r="995" spans="1:23" ht="15.75" customHeight="1">
      <c r="A995" s="118"/>
      <c r="B995" s="118"/>
      <c r="C995" s="118"/>
      <c r="D995" s="118"/>
      <c r="E995" s="96"/>
      <c r="F995" s="96"/>
      <c r="G995" s="366"/>
      <c r="H995" s="229"/>
      <c r="I995" s="229"/>
      <c r="J995" s="229"/>
      <c r="K995" s="96"/>
      <c r="L995" s="171"/>
      <c r="M995" s="96"/>
      <c r="N995" s="124"/>
      <c r="O995" s="8"/>
      <c r="P995" s="9"/>
      <c r="Q995" s="9"/>
      <c r="R995" s="10"/>
      <c r="S995" s="255">
        <f t="shared" si="166"/>
        <v>0</v>
      </c>
      <c r="T995" s="192"/>
      <c r="U995" s="265">
        <f t="shared" si="165"/>
        <v>0</v>
      </c>
      <c r="V995" s="255">
        <f t="shared" si="163"/>
        <v>0</v>
      </c>
      <c r="W995" s="255" t="e">
        <f t="shared" si="164"/>
        <v>#DIV/0!</v>
      </c>
    </row>
    <row r="996" spans="1:23" ht="15" customHeight="1">
      <c r="A996" s="118"/>
      <c r="B996" s="118"/>
      <c r="C996" s="118"/>
      <c r="D996" s="118"/>
      <c r="E996" s="96"/>
      <c r="F996" s="96"/>
      <c r="G996" s="366"/>
      <c r="H996" s="229"/>
      <c r="I996" s="229"/>
      <c r="J996" s="229"/>
      <c r="K996" s="96"/>
      <c r="L996" s="171"/>
      <c r="M996" s="96"/>
      <c r="N996" s="9"/>
      <c r="O996" s="8"/>
      <c r="P996" s="9"/>
      <c r="Q996" s="9"/>
      <c r="R996" s="10"/>
      <c r="S996" s="255">
        <f t="shared" si="166"/>
        <v>0</v>
      </c>
      <c r="T996" s="192"/>
      <c r="U996" s="265">
        <f t="shared" si="165"/>
        <v>0</v>
      </c>
      <c r="V996" s="255">
        <f t="shared" si="163"/>
        <v>0</v>
      </c>
      <c r="W996" s="255" t="e">
        <f t="shared" si="164"/>
        <v>#DIV/0!</v>
      </c>
    </row>
    <row r="997" spans="1:23" ht="15" customHeight="1">
      <c r="A997" s="118"/>
      <c r="B997" s="118"/>
      <c r="C997" s="118"/>
      <c r="D997" s="118"/>
      <c r="E997" s="96"/>
      <c r="F997" s="96"/>
      <c r="G997" s="366"/>
      <c r="H997" s="229"/>
      <c r="I997" s="229"/>
      <c r="J997" s="229"/>
      <c r="K997" s="96"/>
      <c r="L997" s="171"/>
      <c r="M997" s="96"/>
      <c r="N997" s="9"/>
      <c r="O997" s="8"/>
      <c r="P997" s="9"/>
      <c r="Q997" s="9"/>
      <c r="R997" s="10"/>
      <c r="S997" s="255">
        <f t="shared" si="166"/>
        <v>0</v>
      </c>
      <c r="T997" s="192"/>
      <c r="U997" s="265">
        <f t="shared" si="165"/>
        <v>0</v>
      </c>
      <c r="V997" s="255">
        <f t="shared" si="163"/>
        <v>0</v>
      </c>
      <c r="W997" s="255" t="e">
        <f t="shared" si="164"/>
        <v>#DIV/0!</v>
      </c>
    </row>
    <row r="998" spans="1:23" ht="15.75" customHeight="1">
      <c r="A998" s="118"/>
      <c r="B998" s="118"/>
      <c r="C998" s="118"/>
      <c r="D998" s="118"/>
      <c r="E998" s="96"/>
      <c r="F998" s="96"/>
      <c r="G998" s="366"/>
      <c r="H998" s="229"/>
      <c r="I998" s="229"/>
      <c r="J998" s="229"/>
      <c r="K998" s="96"/>
      <c r="L998" s="171"/>
      <c r="M998" s="96"/>
      <c r="N998" s="9"/>
      <c r="O998" s="8"/>
      <c r="P998" s="9"/>
      <c r="Q998" s="9"/>
      <c r="R998" s="10"/>
      <c r="S998" s="255">
        <f t="shared" si="166"/>
        <v>0</v>
      </c>
      <c r="T998" s="192"/>
      <c r="U998" s="265">
        <f t="shared" si="165"/>
        <v>0</v>
      </c>
      <c r="V998" s="255">
        <f t="shared" si="163"/>
        <v>0</v>
      </c>
      <c r="W998" s="255" t="e">
        <f t="shared" si="164"/>
        <v>#DIV/0!</v>
      </c>
    </row>
    <row r="999" spans="1:23" ht="15" customHeight="1">
      <c r="A999" s="96"/>
      <c r="B999" s="96"/>
      <c r="C999" s="96"/>
      <c r="D999" s="96"/>
      <c r="E999" s="96"/>
      <c r="F999" s="96"/>
      <c r="G999" s="366"/>
      <c r="H999" s="229"/>
      <c r="I999" s="229"/>
      <c r="J999" s="229"/>
      <c r="K999" s="96"/>
      <c r="L999" s="171"/>
      <c r="M999" s="96"/>
      <c r="N999" s="113"/>
      <c r="O999" s="9"/>
      <c r="P999" s="9"/>
      <c r="Q999" s="9"/>
      <c r="R999" s="10"/>
      <c r="S999" s="255">
        <f t="shared" si="166"/>
        <v>0</v>
      </c>
      <c r="T999" s="192"/>
      <c r="U999" s="265">
        <f t="shared" si="165"/>
        <v>0</v>
      </c>
      <c r="V999" s="255">
        <f t="shared" si="163"/>
        <v>0</v>
      </c>
      <c r="W999" s="255" t="e">
        <f t="shared" si="164"/>
        <v>#DIV/0!</v>
      </c>
    </row>
    <row r="1000" spans="1:23" ht="15" customHeight="1">
      <c r="A1000" s="96"/>
      <c r="B1000" s="96"/>
      <c r="C1000" s="96"/>
      <c r="D1000" s="96"/>
      <c r="E1000" s="96"/>
      <c r="F1000" s="96"/>
      <c r="G1000" s="366"/>
      <c r="H1000" s="229"/>
      <c r="I1000" s="229"/>
      <c r="J1000" s="229"/>
      <c r="K1000" s="96"/>
      <c r="L1000" s="171"/>
      <c r="M1000" s="96"/>
      <c r="N1000" s="9"/>
      <c r="O1000" s="9"/>
      <c r="P1000" s="9"/>
      <c r="Q1000" s="9"/>
      <c r="R1000" s="10"/>
      <c r="S1000" s="255">
        <f t="shared" si="166"/>
        <v>0</v>
      </c>
      <c r="T1000" s="192"/>
      <c r="U1000" s="265">
        <f t="shared" si="165"/>
        <v>0</v>
      </c>
      <c r="V1000" s="255">
        <f t="shared" si="163"/>
        <v>0</v>
      </c>
      <c r="W1000" s="255" t="e">
        <f t="shared" si="164"/>
        <v>#DIV/0!</v>
      </c>
    </row>
    <row r="1001" spans="1:23" ht="15" customHeight="1">
      <c r="A1001" s="96"/>
      <c r="B1001" s="96"/>
      <c r="C1001" s="96"/>
      <c r="D1001" s="96"/>
      <c r="E1001" s="96"/>
      <c r="F1001" s="96"/>
      <c r="G1001" s="366"/>
      <c r="H1001" s="229"/>
      <c r="I1001" s="229"/>
      <c r="J1001" s="229"/>
      <c r="K1001" s="96"/>
      <c r="L1001" s="171"/>
      <c r="M1001" s="96"/>
      <c r="N1001" s="9"/>
      <c r="O1001" s="9"/>
      <c r="P1001" s="9"/>
      <c r="Q1001" s="9"/>
      <c r="R1001" s="10"/>
      <c r="S1001" s="255">
        <f t="shared" si="166"/>
        <v>0</v>
      </c>
      <c r="T1001" s="192"/>
      <c r="U1001" s="265">
        <f t="shared" si="165"/>
        <v>0</v>
      </c>
      <c r="V1001" s="255">
        <f t="shared" si="163"/>
        <v>0</v>
      </c>
      <c r="W1001" s="255" t="e">
        <f t="shared" si="164"/>
        <v>#DIV/0!</v>
      </c>
    </row>
    <row r="1002" spans="1:23" ht="15" customHeight="1">
      <c r="A1002" s="96"/>
      <c r="B1002" s="96"/>
      <c r="C1002" s="96"/>
      <c r="D1002" s="96"/>
      <c r="E1002" s="96"/>
      <c r="F1002" s="96"/>
      <c r="G1002" s="366"/>
      <c r="H1002" s="229"/>
      <c r="I1002" s="229"/>
      <c r="J1002" s="229"/>
      <c r="K1002" s="96"/>
      <c r="L1002" s="171"/>
      <c r="M1002" s="96"/>
      <c r="N1002" s="8"/>
      <c r="O1002" s="9"/>
      <c r="P1002" s="9"/>
      <c r="Q1002" s="9"/>
      <c r="R1002" s="10"/>
      <c r="S1002" s="255">
        <f t="shared" si="166"/>
        <v>0</v>
      </c>
      <c r="T1002" s="192"/>
      <c r="U1002" s="265">
        <f t="shared" si="165"/>
        <v>0</v>
      </c>
      <c r="V1002" s="255">
        <f t="shared" ref="V1002:V1065" si="167">U1002+S1002</f>
        <v>0</v>
      </c>
      <c r="W1002" s="255" t="e">
        <f t="shared" ref="W1002:W1065" si="168">V1002/P1002</f>
        <v>#DIV/0!</v>
      </c>
    </row>
    <row r="1003" spans="1:23" ht="15" customHeight="1">
      <c r="A1003" s="96"/>
      <c r="B1003" s="96"/>
      <c r="C1003" s="96"/>
      <c r="D1003" s="96"/>
      <c r="E1003" s="96"/>
      <c r="F1003" s="96"/>
      <c r="G1003" s="366"/>
      <c r="H1003" s="229"/>
      <c r="I1003" s="229"/>
      <c r="J1003" s="229"/>
      <c r="K1003" s="96"/>
      <c r="L1003" s="171"/>
      <c r="M1003" s="96"/>
      <c r="N1003" s="9"/>
      <c r="O1003" s="8"/>
      <c r="P1003" s="9"/>
      <c r="Q1003" s="9"/>
      <c r="R1003" s="10"/>
      <c r="S1003" s="255">
        <f t="shared" si="166"/>
        <v>0</v>
      </c>
      <c r="T1003" s="192"/>
      <c r="U1003" s="265">
        <f t="shared" si="165"/>
        <v>0</v>
      </c>
      <c r="V1003" s="255">
        <f t="shared" si="167"/>
        <v>0</v>
      </c>
      <c r="W1003" s="255" t="e">
        <f t="shared" si="168"/>
        <v>#DIV/0!</v>
      </c>
    </row>
    <row r="1004" spans="1:23" ht="15" customHeight="1">
      <c r="A1004" s="96"/>
      <c r="B1004" s="96"/>
      <c r="C1004" s="96"/>
      <c r="D1004" s="96"/>
      <c r="E1004" s="96"/>
      <c r="F1004" s="96"/>
      <c r="G1004" s="366"/>
      <c r="H1004" s="229"/>
      <c r="I1004" s="229"/>
      <c r="J1004" s="229"/>
      <c r="K1004" s="96"/>
      <c r="L1004" s="171"/>
      <c r="M1004" s="96"/>
      <c r="N1004" s="113"/>
      <c r="O1004" s="9"/>
      <c r="P1004" s="9"/>
      <c r="Q1004" s="9"/>
      <c r="R1004" s="10"/>
      <c r="S1004" s="255">
        <f t="shared" si="166"/>
        <v>0</v>
      </c>
      <c r="T1004" s="192"/>
      <c r="U1004" s="265">
        <f t="shared" si="165"/>
        <v>0</v>
      </c>
      <c r="V1004" s="255">
        <f t="shared" si="167"/>
        <v>0</v>
      </c>
      <c r="W1004" s="255" t="e">
        <f t="shared" si="168"/>
        <v>#DIV/0!</v>
      </c>
    </row>
    <row r="1005" spans="1:23" ht="15" customHeight="1">
      <c r="A1005" s="96"/>
      <c r="B1005" s="96"/>
      <c r="C1005" s="96"/>
      <c r="D1005" s="96"/>
      <c r="E1005" s="96"/>
      <c r="F1005" s="96"/>
      <c r="G1005" s="366"/>
      <c r="H1005" s="229"/>
      <c r="I1005" s="229"/>
      <c r="J1005" s="229"/>
      <c r="K1005" s="96"/>
      <c r="L1005" s="171"/>
      <c r="M1005" s="96"/>
      <c r="N1005" s="124"/>
      <c r="O1005" s="8"/>
      <c r="P1005" s="9"/>
      <c r="Q1005" s="9"/>
      <c r="R1005" s="10"/>
      <c r="S1005" s="255">
        <f t="shared" si="166"/>
        <v>0</v>
      </c>
      <c r="T1005" s="192"/>
      <c r="U1005" s="265">
        <f t="shared" si="165"/>
        <v>0</v>
      </c>
      <c r="V1005" s="255">
        <f t="shared" si="167"/>
        <v>0</v>
      </c>
      <c r="W1005" s="255" t="e">
        <f t="shared" si="168"/>
        <v>#DIV/0!</v>
      </c>
    </row>
    <row r="1006" spans="1:23" ht="15.75" customHeight="1">
      <c r="A1006" s="96"/>
      <c r="B1006" s="96"/>
      <c r="C1006" s="96"/>
      <c r="D1006" s="96"/>
      <c r="E1006" s="96"/>
      <c r="F1006" s="96"/>
      <c r="G1006" s="366"/>
      <c r="H1006" s="229"/>
      <c r="I1006" s="229"/>
      <c r="J1006" s="229"/>
      <c r="K1006" s="96"/>
      <c r="L1006" s="171"/>
      <c r="M1006" s="96"/>
      <c r="N1006" s="124"/>
      <c r="O1006" s="8"/>
      <c r="P1006" s="9"/>
      <c r="Q1006" s="9"/>
      <c r="R1006" s="10"/>
      <c r="S1006" s="255">
        <f t="shared" si="166"/>
        <v>0</v>
      </c>
      <c r="T1006" s="192"/>
      <c r="U1006" s="265">
        <f t="shared" si="165"/>
        <v>0</v>
      </c>
      <c r="V1006" s="255">
        <f t="shared" si="167"/>
        <v>0</v>
      </c>
      <c r="W1006" s="255" t="e">
        <f t="shared" si="168"/>
        <v>#DIV/0!</v>
      </c>
    </row>
    <row r="1007" spans="1:23" ht="15" customHeight="1">
      <c r="A1007" s="96"/>
      <c r="B1007" s="96"/>
      <c r="C1007" s="96"/>
      <c r="D1007" s="96"/>
      <c r="E1007" s="96"/>
      <c r="F1007" s="96"/>
      <c r="G1007" s="366"/>
      <c r="H1007" s="229"/>
      <c r="I1007" s="229"/>
      <c r="J1007" s="229"/>
      <c r="K1007" s="96"/>
      <c r="L1007" s="171"/>
      <c r="M1007" s="96"/>
      <c r="N1007" s="9"/>
      <c r="O1007" s="9"/>
      <c r="P1007" s="9"/>
      <c r="Q1007" s="9"/>
      <c r="R1007" s="10"/>
      <c r="S1007" s="255">
        <f t="shared" si="166"/>
        <v>0</v>
      </c>
      <c r="T1007" s="192"/>
      <c r="U1007" s="265">
        <f t="shared" si="165"/>
        <v>0</v>
      </c>
      <c r="V1007" s="255">
        <f t="shared" si="167"/>
        <v>0</v>
      </c>
      <c r="W1007" s="255" t="e">
        <f t="shared" si="168"/>
        <v>#DIV/0!</v>
      </c>
    </row>
    <row r="1008" spans="1:23" ht="15.75" customHeight="1">
      <c r="A1008" s="96"/>
      <c r="B1008" s="96"/>
      <c r="C1008" s="96"/>
      <c r="D1008" s="96"/>
      <c r="E1008" s="96"/>
      <c r="F1008" s="96"/>
      <c r="G1008" s="366"/>
      <c r="H1008" s="229"/>
      <c r="I1008" s="229"/>
      <c r="J1008" s="229"/>
      <c r="K1008" s="96"/>
      <c r="L1008" s="171"/>
      <c r="M1008" s="96"/>
      <c r="N1008" s="9"/>
      <c r="O1008" s="9"/>
      <c r="P1008" s="9"/>
      <c r="Q1008" s="9"/>
      <c r="R1008" s="10"/>
      <c r="S1008" s="255">
        <f t="shared" si="166"/>
        <v>0</v>
      </c>
      <c r="T1008" s="192"/>
      <c r="U1008" s="265">
        <f t="shared" si="165"/>
        <v>0</v>
      </c>
      <c r="V1008" s="255">
        <f t="shared" si="167"/>
        <v>0</v>
      </c>
      <c r="W1008" s="255" t="e">
        <f t="shared" si="168"/>
        <v>#DIV/0!</v>
      </c>
    </row>
    <row r="1009" spans="1:23" ht="15.75" customHeight="1">
      <c r="A1009" s="96"/>
      <c r="B1009" s="96"/>
      <c r="C1009" s="96"/>
      <c r="D1009" s="96"/>
      <c r="E1009" s="96"/>
      <c r="F1009" s="96"/>
      <c r="G1009" s="366"/>
      <c r="H1009" s="229"/>
      <c r="I1009" s="229"/>
      <c r="J1009" s="229"/>
      <c r="K1009" s="96"/>
      <c r="L1009" s="171"/>
      <c r="M1009" s="96"/>
      <c r="N1009" s="9"/>
      <c r="O1009" s="9"/>
      <c r="P1009" s="9"/>
      <c r="Q1009" s="9"/>
      <c r="R1009" s="10"/>
      <c r="S1009" s="255">
        <f t="shared" si="166"/>
        <v>0</v>
      </c>
      <c r="T1009" s="192"/>
      <c r="U1009" s="265">
        <f t="shared" si="165"/>
        <v>0</v>
      </c>
      <c r="V1009" s="255">
        <f t="shared" si="167"/>
        <v>0</v>
      </c>
      <c r="W1009" s="255" t="e">
        <f t="shared" si="168"/>
        <v>#DIV/0!</v>
      </c>
    </row>
    <row r="1010" spans="1:23" ht="15.75" customHeight="1">
      <c r="A1010" s="96"/>
      <c r="B1010" s="96"/>
      <c r="C1010" s="96"/>
      <c r="D1010" s="96"/>
      <c r="E1010" s="96"/>
      <c r="F1010" s="96"/>
      <c r="G1010" s="366"/>
      <c r="H1010" s="229"/>
      <c r="I1010" s="229"/>
      <c r="J1010" s="229"/>
      <c r="K1010" s="96"/>
      <c r="L1010" s="171"/>
      <c r="M1010" s="96"/>
      <c r="N1010" s="9"/>
      <c r="O1010" s="9"/>
      <c r="P1010" s="9"/>
      <c r="Q1010" s="9"/>
      <c r="R1010" s="121"/>
      <c r="S1010" s="255">
        <f t="shared" si="166"/>
        <v>0</v>
      </c>
      <c r="T1010" s="191"/>
      <c r="U1010" s="265">
        <f t="shared" si="165"/>
        <v>0</v>
      </c>
      <c r="V1010" s="255">
        <f t="shared" si="167"/>
        <v>0</v>
      </c>
      <c r="W1010" s="255" t="e">
        <f t="shared" si="168"/>
        <v>#DIV/0!</v>
      </c>
    </row>
    <row r="1011" spans="1:23" ht="15.75" customHeight="1">
      <c r="A1011" s="96"/>
      <c r="B1011" s="96"/>
      <c r="C1011" s="96"/>
      <c r="D1011" s="96"/>
      <c r="E1011" s="96"/>
      <c r="F1011" s="96"/>
      <c r="G1011" s="366"/>
      <c r="H1011" s="284"/>
      <c r="I1011" s="284"/>
      <c r="J1011" s="284"/>
      <c r="K1011" s="119"/>
      <c r="L1011" s="171"/>
      <c r="M1011" s="96"/>
      <c r="N1011" s="9"/>
      <c r="O1011" s="9"/>
      <c r="P1011" s="9"/>
      <c r="Q1011" s="9"/>
      <c r="R1011" s="10"/>
      <c r="S1011" s="255">
        <f t="shared" si="166"/>
        <v>0</v>
      </c>
      <c r="T1011" s="192"/>
      <c r="U1011" s="265">
        <f t="shared" si="165"/>
        <v>0</v>
      </c>
      <c r="V1011" s="255">
        <f t="shared" si="167"/>
        <v>0</v>
      </c>
      <c r="W1011" s="255" t="e">
        <f t="shared" si="168"/>
        <v>#DIV/0!</v>
      </c>
    </row>
    <row r="1012" spans="1:23" ht="15" customHeight="1">
      <c r="A1012" s="96"/>
      <c r="B1012" s="96"/>
      <c r="C1012" s="96"/>
      <c r="D1012" s="96"/>
      <c r="E1012" s="96"/>
      <c r="F1012" s="96"/>
      <c r="G1012" s="366"/>
      <c r="H1012" s="229"/>
      <c r="I1012" s="229"/>
      <c r="J1012" s="229"/>
      <c r="K1012" s="96"/>
      <c r="L1012" s="171"/>
      <c r="M1012" s="96"/>
      <c r="N1012" s="9"/>
      <c r="O1012" s="8"/>
      <c r="P1012" s="9"/>
      <c r="Q1012" s="9"/>
      <c r="R1012" s="10"/>
      <c r="S1012" s="255">
        <f t="shared" si="166"/>
        <v>0</v>
      </c>
      <c r="T1012" s="192"/>
      <c r="U1012" s="265">
        <f t="shared" si="165"/>
        <v>0</v>
      </c>
      <c r="V1012" s="255">
        <f t="shared" si="167"/>
        <v>0</v>
      </c>
      <c r="W1012" s="255" t="e">
        <f t="shared" si="168"/>
        <v>#DIV/0!</v>
      </c>
    </row>
    <row r="1013" spans="1:23" ht="15" customHeight="1">
      <c r="A1013" s="96"/>
      <c r="B1013" s="96"/>
      <c r="C1013" s="96"/>
      <c r="D1013" s="96"/>
      <c r="E1013" s="96"/>
      <c r="F1013" s="96"/>
      <c r="G1013" s="366"/>
      <c r="H1013" s="229"/>
      <c r="I1013" s="229"/>
      <c r="J1013" s="229"/>
      <c r="K1013" s="96"/>
      <c r="L1013" s="171"/>
      <c r="M1013" s="96"/>
      <c r="N1013" s="9"/>
      <c r="O1013" s="9"/>
      <c r="P1013" s="9"/>
      <c r="Q1013" s="9"/>
      <c r="R1013" s="10"/>
      <c r="S1013" s="255">
        <f t="shared" si="166"/>
        <v>0</v>
      </c>
      <c r="T1013" s="192"/>
      <c r="U1013" s="265">
        <f t="shared" si="165"/>
        <v>0</v>
      </c>
      <c r="V1013" s="255">
        <f t="shared" si="167"/>
        <v>0</v>
      </c>
      <c r="W1013" s="255" t="e">
        <f t="shared" si="168"/>
        <v>#DIV/0!</v>
      </c>
    </row>
    <row r="1014" spans="1:23" ht="15" customHeight="1">
      <c r="A1014" s="96"/>
      <c r="B1014" s="96"/>
      <c r="C1014" s="96"/>
      <c r="D1014" s="96"/>
      <c r="E1014" s="96"/>
      <c r="F1014" s="96"/>
      <c r="G1014" s="366"/>
      <c r="H1014" s="229"/>
      <c r="I1014" s="229"/>
      <c r="J1014" s="229"/>
      <c r="K1014" s="96"/>
      <c r="L1014" s="171"/>
      <c r="M1014" s="96"/>
      <c r="N1014" s="9"/>
      <c r="O1014" s="9"/>
      <c r="P1014" s="9"/>
      <c r="Q1014" s="9"/>
      <c r="R1014" s="10"/>
      <c r="S1014" s="255">
        <f t="shared" si="166"/>
        <v>0</v>
      </c>
      <c r="T1014" s="192"/>
      <c r="U1014" s="265">
        <f t="shared" si="165"/>
        <v>0</v>
      </c>
      <c r="V1014" s="255">
        <f t="shared" si="167"/>
        <v>0</v>
      </c>
      <c r="W1014" s="255" t="e">
        <f t="shared" si="168"/>
        <v>#DIV/0!</v>
      </c>
    </row>
    <row r="1015" spans="1:23" ht="15" customHeight="1">
      <c r="A1015" s="96"/>
      <c r="B1015" s="96"/>
      <c r="C1015" s="96"/>
      <c r="D1015" s="96"/>
      <c r="E1015" s="96"/>
      <c r="F1015" s="96"/>
      <c r="G1015" s="366"/>
      <c r="H1015" s="229"/>
      <c r="I1015" s="229"/>
      <c r="J1015" s="229"/>
      <c r="K1015" s="96"/>
      <c r="L1015" s="171"/>
      <c r="M1015" s="96"/>
      <c r="N1015" s="9"/>
      <c r="O1015" s="9"/>
      <c r="P1015" s="9"/>
      <c r="Q1015" s="9"/>
      <c r="R1015" s="10"/>
      <c r="S1015" s="255">
        <f t="shared" si="166"/>
        <v>0</v>
      </c>
      <c r="T1015" s="192"/>
      <c r="U1015" s="265">
        <f t="shared" si="165"/>
        <v>0</v>
      </c>
      <c r="V1015" s="255">
        <f t="shared" si="167"/>
        <v>0</v>
      </c>
      <c r="W1015" s="255" t="e">
        <f t="shared" si="168"/>
        <v>#DIV/0!</v>
      </c>
    </row>
    <row r="1016" spans="1:23" ht="15" customHeight="1">
      <c r="A1016" s="96"/>
      <c r="B1016" s="96"/>
      <c r="C1016" s="96"/>
      <c r="D1016" s="96"/>
      <c r="E1016" s="96"/>
      <c r="F1016" s="96"/>
      <c r="G1016" s="366"/>
      <c r="H1016" s="229"/>
      <c r="I1016" s="229"/>
      <c r="J1016" s="229"/>
      <c r="K1016" s="96"/>
      <c r="L1016" s="171"/>
      <c r="M1016" s="96"/>
      <c r="N1016" s="9"/>
      <c r="O1016" s="9"/>
      <c r="P1016" s="9"/>
      <c r="Q1016" s="9"/>
      <c r="R1016" s="10"/>
      <c r="S1016" s="255">
        <f t="shared" si="166"/>
        <v>0</v>
      </c>
      <c r="T1016" s="192"/>
      <c r="U1016" s="265">
        <f t="shared" si="165"/>
        <v>0</v>
      </c>
      <c r="V1016" s="255">
        <f t="shared" si="167"/>
        <v>0</v>
      </c>
      <c r="W1016" s="255" t="e">
        <f t="shared" si="168"/>
        <v>#DIV/0!</v>
      </c>
    </row>
    <row r="1017" spans="1:23" ht="15" customHeight="1">
      <c r="A1017" s="96"/>
      <c r="B1017" s="96"/>
      <c r="C1017" s="96"/>
      <c r="D1017" s="96"/>
      <c r="E1017" s="96"/>
      <c r="F1017" s="96"/>
      <c r="G1017" s="366"/>
      <c r="H1017" s="229"/>
      <c r="I1017" s="229"/>
      <c r="J1017" s="229"/>
      <c r="K1017" s="96"/>
      <c r="L1017" s="171"/>
      <c r="M1017" s="96"/>
      <c r="N1017" s="9"/>
      <c r="O1017" s="9"/>
      <c r="P1017" s="9"/>
      <c r="Q1017" s="9"/>
      <c r="R1017" s="10"/>
      <c r="S1017" s="255">
        <f t="shared" si="166"/>
        <v>0</v>
      </c>
      <c r="T1017" s="192"/>
      <c r="U1017" s="265">
        <f t="shared" si="165"/>
        <v>0</v>
      </c>
      <c r="V1017" s="255">
        <f t="shared" si="167"/>
        <v>0</v>
      </c>
      <c r="W1017" s="255" t="e">
        <f t="shared" si="168"/>
        <v>#DIV/0!</v>
      </c>
    </row>
    <row r="1018" spans="1:23" ht="15" customHeight="1">
      <c r="A1018" s="96"/>
      <c r="B1018" s="96"/>
      <c r="C1018" s="96"/>
      <c r="D1018" s="96"/>
      <c r="E1018" s="96"/>
      <c r="F1018" s="96"/>
      <c r="G1018" s="366"/>
      <c r="H1018" s="229"/>
      <c r="I1018" s="229"/>
      <c r="J1018" s="229"/>
      <c r="K1018" s="96"/>
      <c r="L1018" s="171"/>
      <c r="M1018" s="96"/>
      <c r="N1018" s="9"/>
      <c r="O1018" s="9"/>
      <c r="P1018" s="9"/>
      <c r="Q1018" s="9"/>
      <c r="R1018" s="10"/>
      <c r="S1018" s="255">
        <f t="shared" si="166"/>
        <v>0</v>
      </c>
      <c r="T1018" s="192"/>
      <c r="U1018" s="265">
        <f t="shared" si="165"/>
        <v>0</v>
      </c>
      <c r="V1018" s="255">
        <f t="shared" si="167"/>
        <v>0</v>
      </c>
      <c r="W1018" s="255" t="e">
        <f t="shared" si="168"/>
        <v>#DIV/0!</v>
      </c>
    </row>
    <row r="1019" spans="1:23" ht="15" customHeight="1">
      <c r="A1019" s="96"/>
      <c r="B1019" s="96"/>
      <c r="C1019" s="96"/>
      <c r="D1019" s="96"/>
      <c r="E1019" s="96"/>
      <c r="F1019" s="96"/>
      <c r="G1019" s="366"/>
      <c r="H1019" s="229"/>
      <c r="I1019" s="229"/>
      <c r="J1019" s="229"/>
      <c r="K1019" s="96"/>
      <c r="L1019" s="171"/>
      <c r="M1019" s="96"/>
      <c r="N1019" s="9"/>
      <c r="O1019" s="9"/>
      <c r="P1019" s="9"/>
      <c r="Q1019" s="9"/>
      <c r="R1019" s="10"/>
      <c r="S1019" s="255">
        <f t="shared" si="166"/>
        <v>0</v>
      </c>
      <c r="T1019" s="192"/>
      <c r="U1019" s="265">
        <f t="shared" si="165"/>
        <v>0</v>
      </c>
      <c r="V1019" s="255">
        <f t="shared" si="167"/>
        <v>0</v>
      </c>
      <c r="W1019" s="255" t="e">
        <f t="shared" si="168"/>
        <v>#DIV/0!</v>
      </c>
    </row>
    <row r="1020" spans="1:23" ht="15" customHeight="1">
      <c r="A1020" s="96"/>
      <c r="B1020" s="96"/>
      <c r="C1020" s="96"/>
      <c r="D1020" s="96"/>
      <c r="E1020" s="96"/>
      <c r="F1020" s="96"/>
      <c r="G1020" s="366"/>
      <c r="H1020" s="229"/>
      <c r="I1020" s="229"/>
      <c r="J1020" s="229"/>
      <c r="K1020" s="96"/>
      <c r="L1020" s="171"/>
      <c r="M1020" s="96"/>
      <c r="N1020" s="9"/>
      <c r="O1020" s="9"/>
      <c r="P1020" s="9"/>
      <c r="Q1020" s="9"/>
      <c r="R1020" s="10"/>
      <c r="S1020" s="255">
        <f t="shared" si="166"/>
        <v>0</v>
      </c>
      <c r="T1020" s="192"/>
      <c r="U1020" s="265">
        <f t="shared" si="165"/>
        <v>0</v>
      </c>
      <c r="V1020" s="255">
        <f t="shared" si="167"/>
        <v>0</v>
      </c>
      <c r="W1020" s="255" t="e">
        <f t="shared" si="168"/>
        <v>#DIV/0!</v>
      </c>
    </row>
    <row r="1021" spans="1:23" ht="15" customHeight="1">
      <c r="A1021" s="96"/>
      <c r="B1021" s="96"/>
      <c r="C1021" s="96"/>
      <c r="D1021" s="96"/>
      <c r="E1021" s="96"/>
      <c r="F1021" s="96"/>
      <c r="G1021" s="366"/>
      <c r="H1021" s="229"/>
      <c r="I1021" s="229"/>
      <c r="J1021" s="229"/>
      <c r="K1021" s="96"/>
      <c r="L1021" s="171"/>
      <c r="M1021" s="96"/>
      <c r="N1021" s="9"/>
      <c r="O1021" s="9"/>
      <c r="P1021" s="9"/>
      <c r="Q1021" s="9"/>
      <c r="R1021" s="10"/>
      <c r="S1021" s="255">
        <f t="shared" si="166"/>
        <v>0</v>
      </c>
      <c r="T1021" s="192"/>
      <c r="U1021" s="265">
        <f t="shared" ref="U1021:U1084" si="169">S1021*$T$828/SUM($S$828:$S$841)</f>
        <v>0</v>
      </c>
      <c r="V1021" s="255">
        <f t="shared" si="167"/>
        <v>0</v>
      </c>
      <c r="W1021" s="255" t="e">
        <f t="shared" si="168"/>
        <v>#DIV/0!</v>
      </c>
    </row>
    <row r="1022" spans="1:23" ht="15.75" customHeight="1">
      <c r="A1022" s="96"/>
      <c r="B1022" s="96"/>
      <c r="C1022" s="96"/>
      <c r="D1022" s="96"/>
      <c r="E1022" s="96"/>
      <c r="F1022" s="96"/>
      <c r="G1022" s="366"/>
      <c r="H1022" s="229"/>
      <c r="I1022" s="229"/>
      <c r="J1022" s="229"/>
      <c r="K1022" s="96"/>
      <c r="L1022" s="171"/>
      <c r="M1022" s="96"/>
      <c r="N1022" s="124"/>
      <c r="O1022" s="9"/>
      <c r="P1022" s="9"/>
      <c r="Q1022" s="9"/>
      <c r="R1022" s="10"/>
      <c r="S1022" s="255">
        <f t="shared" si="166"/>
        <v>0</v>
      </c>
      <c r="T1022" s="192"/>
      <c r="U1022" s="265">
        <f t="shared" si="169"/>
        <v>0</v>
      </c>
      <c r="V1022" s="255">
        <f t="shared" si="167"/>
        <v>0</v>
      </c>
      <c r="W1022" s="255" t="e">
        <f t="shared" si="168"/>
        <v>#DIV/0!</v>
      </c>
    </row>
    <row r="1023" spans="1:23" ht="15" customHeight="1">
      <c r="A1023" s="96"/>
      <c r="B1023" s="96"/>
      <c r="C1023" s="96"/>
      <c r="D1023" s="96"/>
      <c r="E1023" s="96"/>
      <c r="F1023" s="96"/>
      <c r="G1023" s="366"/>
      <c r="H1023" s="229"/>
      <c r="I1023" s="229"/>
      <c r="J1023" s="229"/>
      <c r="K1023" s="96"/>
      <c r="L1023" s="171"/>
      <c r="M1023" s="96"/>
      <c r="N1023" s="9"/>
      <c r="O1023" s="9"/>
      <c r="P1023" s="9"/>
      <c r="Q1023" s="9"/>
      <c r="R1023" s="10"/>
      <c r="S1023" s="255">
        <f t="shared" si="166"/>
        <v>0</v>
      </c>
      <c r="T1023" s="192"/>
      <c r="U1023" s="265">
        <f t="shared" si="169"/>
        <v>0</v>
      </c>
      <c r="V1023" s="255">
        <f t="shared" si="167"/>
        <v>0</v>
      </c>
      <c r="W1023" s="255" t="e">
        <f t="shared" si="168"/>
        <v>#DIV/0!</v>
      </c>
    </row>
    <row r="1024" spans="1:23" ht="15" customHeight="1">
      <c r="A1024" s="96"/>
      <c r="B1024" s="96"/>
      <c r="C1024" s="96"/>
      <c r="D1024" s="96"/>
      <c r="E1024" s="96"/>
      <c r="F1024" s="96"/>
      <c r="G1024" s="366"/>
      <c r="H1024" s="229"/>
      <c r="I1024" s="229"/>
      <c r="J1024" s="229"/>
      <c r="K1024" s="96"/>
      <c r="L1024" s="171"/>
      <c r="M1024" s="96"/>
      <c r="N1024" s="9"/>
      <c r="O1024" s="9"/>
      <c r="P1024" s="9"/>
      <c r="Q1024" s="9"/>
      <c r="R1024" s="10"/>
      <c r="S1024" s="255">
        <f t="shared" si="166"/>
        <v>0</v>
      </c>
      <c r="T1024" s="192"/>
      <c r="U1024" s="265">
        <f t="shared" si="169"/>
        <v>0</v>
      </c>
      <c r="V1024" s="255">
        <f t="shared" si="167"/>
        <v>0</v>
      </c>
      <c r="W1024" s="255" t="e">
        <f t="shared" si="168"/>
        <v>#DIV/0!</v>
      </c>
    </row>
    <row r="1025" spans="1:23" ht="15" customHeight="1">
      <c r="A1025" s="96"/>
      <c r="B1025" s="96"/>
      <c r="C1025" s="96"/>
      <c r="D1025" s="96"/>
      <c r="E1025" s="96"/>
      <c r="F1025" s="96"/>
      <c r="G1025" s="366"/>
      <c r="H1025" s="229"/>
      <c r="I1025" s="229"/>
      <c r="J1025" s="229"/>
      <c r="K1025" s="96"/>
      <c r="L1025" s="171"/>
      <c r="M1025" s="96"/>
      <c r="N1025" s="9"/>
      <c r="O1025" s="9"/>
      <c r="P1025" s="9"/>
      <c r="Q1025" s="9"/>
      <c r="R1025" s="10"/>
      <c r="S1025" s="255">
        <f t="shared" si="166"/>
        <v>0</v>
      </c>
      <c r="T1025" s="192"/>
      <c r="U1025" s="265">
        <f t="shared" si="169"/>
        <v>0</v>
      </c>
      <c r="V1025" s="255">
        <f t="shared" si="167"/>
        <v>0</v>
      </c>
      <c r="W1025" s="255" t="e">
        <f t="shared" si="168"/>
        <v>#DIV/0!</v>
      </c>
    </row>
    <row r="1026" spans="1:23" ht="15" customHeight="1">
      <c r="A1026" s="96"/>
      <c r="B1026" s="96"/>
      <c r="C1026" s="96"/>
      <c r="D1026" s="96"/>
      <c r="E1026" s="96"/>
      <c r="F1026" s="96"/>
      <c r="G1026" s="366"/>
      <c r="H1026" s="229"/>
      <c r="I1026" s="229"/>
      <c r="J1026" s="229"/>
      <c r="K1026" s="96"/>
      <c r="L1026" s="171"/>
      <c r="M1026" s="96"/>
      <c r="N1026" s="9"/>
      <c r="O1026" s="9"/>
      <c r="P1026" s="9"/>
      <c r="Q1026" s="9"/>
      <c r="R1026" s="10"/>
      <c r="S1026" s="255">
        <f t="shared" si="166"/>
        <v>0</v>
      </c>
      <c r="T1026" s="192"/>
      <c r="U1026" s="265">
        <f t="shared" si="169"/>
        <v>0</v>
      </c>
      <c r="V1026" s="255">
        <f t="shared" si="167"/>
        <v>0</v>
      </c>
      <c r="W1026" s="255" t="e">
        <f t="shared" si="168"/>
        <v>#DIV/0!</v>
      </c>
    </row>
    <row r="1027" spans="1:23" ht="15" customHeight="1">
      <c r="A1027" s="96"/>
      <c r="B1027" s="96"/>
      <c r="C1027" s="96"/>
      <c r="D1027" s="96"/>
      <c r="E1027" s="96"/>
      <c r="F1027" s="96"/>
      <c r="G1027" s="366"/>
      <c r="H1027" s="229"/>
      <c r="I1027" s="229"/>
      <c r="J1027" s="229"/>
      <c r="K1027" s="96"/>
      <c r="L1027" s="171"/>
      <c r="M1027" s="96"/>
      <c r="N1027" s="9"/>
      <c r="O1027" s="9"/>
      <c r="P1027" s="9"/>
      <c r="Q1027" s="9"/>
      <c r="R1027" s="10"/>
      <c r="S1027" s="255">
        <f t="shared" ref="S1027:S1090" si="170">P1027*R1027</f>
        <v>0</v>
      </c>
      <c r="T1027" s="192"/>
      <c r="U1027" s="265">
        <f t="shared" si="169"/>
        <v>0</v>
      </c>
      <c r="V1027" s="255">
        <f t="shared" si="167"/>
        <v>0</v>
      </c>
      <c r="W1027" s="255" t="e">
        <f t="shared" si="168"/>
        <v>#DIV/0!</v>
      </c>
    </row>
    <row r="1028" spans="1:23" ht="15" customHeight="1">
      <c r="A1028" s="96"/>
      <c r="B1028" s="96"/>
      <c r="C1028" s="96"/>
      <c r="D1028" s="96"/>
      <c r="E1028" s="96"/>
      <c r="F1028" s="96"/>
      <c r="G1028" s="366"/>
      <c r="H1028" s="229"/>
      <c r="I1028" s="229"/>
      <c r="J1028" s="229"/>
      <c r="K1028" s="96"/>
      <c r="L1028" s="171"/>
      <c r="M1028" s="96"/>
      <c r="N1028" s="9"/>
      <c r="O1028" s="9"/>
      <c r="P1028" s="9"/>
      <c r="Q1028" s="9"/>
      <c r="R1028" s="10"/>
      <c r="S1028" s="255">
        <f t="shared" si="170"/>
        <v>0</v>
      </c>
      <c r="T1028" s="192"/>
      <c r="U1028" s="265">
        <f t="shared" si="169"/>
        <v>0</v>
      </c>
      <c r="V1028" s="255">
        <f t="shared" si="167"/>
        <v>0</v>
      </c>
      <c r="W1028" s="255" t="e">
        <f t="shared" si="168"/>
        <v>#DIV/0!</v>
      </c>
    </row>
    <row r="1029" spans="1:23" ht="15" customHeight="1">
      <c r="A1029" s="96"/>
      <c r="B1029" s="96"/>
      <c r="C1029" s="96"/>
      <c r="D1029" s="96"/>
      <c r="E1029" s="96"/>
      <c r="F1029" s="96"/>
      <c r="G1029" s="366"/>
      <c r="H1029" s="229"/>
      <c r="I1029" s="229"/>
      <c r="J1029" s="229"/>
      <c r="K1029" s="96"/>
      <c r="L1029" s="171"/>
      <c r="M1029" s="96"/>
      <c r="N1029" s="9"/>
      <c r="O1029" s="9"/>
      <c r="P1029" s="9"/>
      <c r="Q1029" s="9"/>
      <c r="R1029" s="10"/>
      <c r="S1029" s="255">
        <f t="shared" si="170"/>
        <v>0</v>
      </c>
      <c r="T1029" s="192"/>
      <c r="U1029" s="265">
        <f t="shared" si="169"/>
        <v>0</v>
      </c>
      <c r="V1029" s="255">
        <f t="shared" si="167"/>
        <v>0</v>
      </c>
      <c r="W1029" s="255" t="e">
        <f t="shared" si="168"/>
        <v>#DIV/0!</v>
      </c>
    </row>
    <row r="1030" spans="1:23" ht="15" customHeight="1">
      <c r="A1030" s="96"/>
      <c r="B1030" s="96"/>
      <c r="C1030" s="96"/>
      <c r="D1030" s="96"/>
      <c r="E1030" s="96"/>
      <c r="F1030" s="96"/>
      <c r="G1030" s="366"/>
      <c r="H1030" s="229"/>
      <c r="I1030" s="229"/>
      <c r="J1030" s="229"/>
      <c r="K1030" s="96"/>
      <c r="L1030" s="171"/>
      <c r="M1030" s="96"/>
      <c r="N1030" s="9"/>
      <c r="O1030" s="9"/>
      <c r="P1030" s="9"/>
      <c r="Q1030" s="9"/>
      <c r="R1030" s="10"/>
      <c r="S1030" s="255">
        <f t="shared" si="170"/>
        <v>0</v>
      </c>
      <c r="T1030" s="192"/>
      <c r="U1030" s="265">
        <f t="shared" si="169"/>
        <v>0</v>
      </c>
      <c r="V1030" s="255">
        <f t="shared" si="167"/>
        <v>0</v>
      </c>
      <c r="W1030" s="255" t="e">
        <f t="shared" si="168"/>
        <v>#DIV/0!</v>
      </c>
    </row>
    <row r="1031" spans="1:23" ht="15" customHeight="1">
      <c r="A1031" s="96"/>
      <c r="B1031" s="96"/>
      <c r="C1031" s="96"/>
      <c r="D1031" s="96"/>
      <c r="E1031" s="96"/>
      <c r="F1031" s="96"/>
      <c r="G1031" s="366"/>
      <c r="H1031" s="229"/>
      <c r="I1031" s="229"/>
      <c r="J1031" s="229"/>
      <c r="K1031" s="96"/>
      <c r="L1031" s="171"/>
      <c r="M1031" s="96"/>
      <c r="N1031" s="9"/>
      <c r="O1031" s="9"/>
      <c r="P1031" s="9"/>
      <c r="Q1031" s="9"/>
      <c r="R1031" s="10"/>
      <c r="S1031" s="255">
        <f t="shared" si="170"/>
        <v>0</v>
      </c>
      <c r="T1031" s="192"/>
      <c r="U1031" s="265">
        <f t="shared" si="169"/>
        <v>0</v>
      </c>
      <c r="V1031" s="255">
        <f t="shared" si="167"/>
        <v>0</v>
      </c>
      <c r="W1031" s="255" t="e">
        <f t="shared" si="168"/>
        <v>#DIV/0!</v>
      </c>
    </row>
    <row r="1032" spans="1:23" ht="15" customHeight="1">
      <c r="A1032" s="96"/>
      <c r="B1032" s="96"/>
      <c r="C1032" s="96"/>
      <c r="D1032" s="96"/>
      <c r="E1032" s="96"/>
      <c r="F1032" s="96"/>
      <c r="G1032" s="366"/>
      <c r="H1032" s="229"/>
      <c r="I1032" s="229"/>
      <c r="J1032" s="229"/>
      <c r="K1032" s="96"/>
      <c r="L1032" s="171"/>
      <c r="M1032" s="96"/>
      <c r="N1032" s="9"/>
      <c r="O1032" s="9"/>
      <c r="P1032" s="9"/>
      <c r="Q1032" s="9"/>
      <c r="R1032" s="10"/>
      <c r="S1032" s="255">
        <f t="shared" si="170"/>
        <v>0</v>
      </c>
      <c r="T1032" s="192"/>
      <c r="U1032" s="265">
        <f t="shared" si="169"/>
        <v>0</v>
      </c>
      <c r="V1032" s="255">
        <f t="shared" si="167"/>
        <v>0</v>
      </c>
      <c r="W1032" s="255" t="e">
        <f t="shared" si="168"/>
        <v>#DIV/0!</v>
      </c>
    </row>
    <row r="1033" spans="1:23" ht="15" customHeight="1">
      <c r="A1033" s="96"/>
      <c r="B1033" s="96"/>
      <c r="C1033" s="96"/>
      <c r="D1033" s="96"/>
      <c r="E1033" s="96"/>
      <c r="F1033" s="96"/>
      <c r="G1033" s="366"/>
      <c r="H1033" s="229"/>
      <c r="I1033" s="229"/>
      <c r="J1033" s="229"/>
      <c r="K1033" s="96"/>
      <c r="L1033" s="171"/>
      <c r="M1033" s="96"/>
      <c r="N1033" s="9"/>
      <c r="O1033" s="9"/>
      <c r="P1033" s="9"/>
      <c r="Q1033" s="9"/>
      <c r="R1033" s="10"/>
      <c r="S1033" s="255">
        <f t="shared" si="170"/>
        <v>0</v>
      </c>
      <c r="T1033" s="192"/>
      <c r="U1033" s="265">
        <f t="shared" si="169"/>
        <v>0</v>
      </c>
      <c r="V1033" s="255">
        <f t="shared" si="167"/>
        <v>0</v>
      </c>
      <c r="W1033" s="255" t="e">
        <f t="shared" si="168"/>
        <v>#DIV/0!</v>
      </c>
    </row>
    <row r="1034" spans="1:23" ht="15" customHeight="1">
      <c r="A1034" s="96"/>
      <c r="B1034" s="96"/>
      <c r="C1034" s="96"/>
      <c r="D1034" s="96"/>
      <c r="E1034" s="96"/>
      <c r="F1034" s="96"/>
      <c r="G1034" s="366"/>
      <c r="H1034" s="229"/>
      <c r="I1034" s="229"/>
      <c r="J1034" s="229"/>
      <c r="K1034" s="96"/>
      <c r="L1034" s="171"/>
      <c r="M1034" s="96"/>
      <c r="N1034" s="9"/>
      <c r="O1034" s="9"/>
      <c r="P1034" s="9"/>
      <c r="Q1034" s="9"/>
      <c r="R1034" s="10"/>
      <c r="S1034" s="255">
        <f t="shared" si="170"/>
        <v>0</v>
      </c>
      <c r="T1034" s="192"/>
      <c r="U1034" s="265">
        <f t="shared" si="169"/>
        <v>0</v>
      </c>
      <c r="V1034" s="255">
        <f t="shared" si="167"/>
        <v>0</v>
      </c>
      <c r="W1034" s="255" t="e">
        <f t="shared" si="168"/>
        <v>#DIV/0!</v>
      </c>
    </row>
    <row r="1035" spans="1:23" ht="15" customHeight="1">
      <c r="A1035" s="96"/>
      <c r="B1035" s="96"/>
      <c r="C1035" s="96"/>
      <c r="D1035" s="96"/>
      <c r="E1035" s="96"/>
      <c r="F1035" s="96"/>
      <c r="G1035" s="366"/>
      <c r="H1035" s="229"/>
      <c r="I1035" s="229"/>
      <c r="J1035" s="229"/>
      <c r="K1035" s="96"/>
      <c r="L1035" s="171"/>
      <c r="M1035" s="96"/>
      <c r="N1035" s="9"/>
      <c r="O1035" s="9"/>
      <c r="P1035" s="9"/>
      <c r="Q1035" s="9"/>
      <c r="R1035" s="10"/>
      <c r="S1035" s="255">
        <f t="shared" si="170"/>
        <v>0</v>
      </c>
      <c r="T1035" s="192"/>
      <c r="U1035" s="265">
        <f t="shared" si="169"/>
        <v>0</v>
      </c>
      <c r="V1035" s="255">
        <f t="shared" si="167"/>
        <v>0</v>
      </c>
      <c r="W1035" s="255" t="e">
        <f t="shared" si="168"/>
        <v>#DIV/0!</v>
      </c>
    </row>
    <row r="1036" spans="1:23" ht="15.75" customHeight="1">
      <c r="A1036" s="96"/>
      <c r="B1036" s="96"/>
      <c r="C1036" s="96"/>
      <c r="D1036" s="96"/>
      <c r="E1036" s="96"/>
      <c r="F1036" s="96"/>
      <c r="G1036" s="366"/>
      <c r="H1036" s="229"/>
      <c r="I1036" s="229"/>
      <c r="J1036" s="229"/>
      <c r="K1036" s="96"/>
      <c r="L1036" s="171"/>
      <c r="M1036" s="96"/>
      <c r="N1036" s="9"/>
      <c r="O1036" s="9"/>
      <c r="P1036" s="9"/>
      <c r="Q1036" s="9"/>
      <c r="R1036" s="10"/>
      <c r="S1036" s="255">
        <f t="shared" si="170"/>
        <v>0</v>
      </c>
      <c r="T1036" s="192"/>
      <c r="U1036" s="265">
        <f t="shared" si="169"/>
        <v>0</v>
      </c>
      <c r="V1036" s="255">
        <f t="shared" si="167"/>
        <v>0</v>
      </c>
      <c r="W1036" s="255" t="e">
        <f t="shared" si="168"/>
        <v>#DIV/0!</v>
      </c>
    </row>
    <row r="1037" spans="1:23" ht="15" customHeight="1">
      <c r="A1037" s="96"/>
      <c r="B1037" s="96"/>
      <c r="C1037" s="96"/>
      <c r="D1037" s="96"/>
      <c r="E1037" s="96"/>
      <c r="F1037" s="96"/>
      <c r="G1037" s="366"/>
      <c r="H1037" s="229"/>
      <c r="I1037" s="229"/>
      <c r="J1037" s="229"/>
      <c r="K1037" s="96"/>
      <c r="L1037" s="171"/>
      <c r="M1037" s="96"/>
      <c r="N1037" s="113"/>
      <c r="O1037" s="9"/>
      <c r="P1037" s="9"/>
      <c r="Q1037" s="9"/>
      <c r="R1037" s="10"/>
      <c r="S1037" s="255">
        <f t="shared" si="170"/>
        <v>0</v>
      </c>
      <c r="T1037" s="192"/>
      <c r="U1037" s="265">
        <f t="shared" si="169"/>
        <v>0</v>
      </c>
      <c r="V1037" s="255">
        <f t="shared" si="167"/>
        <v>0</v>
      </c>
      <c r="W1037" s="255" t="e">
        <f t="shared" si="168"/>
        <v>#DIV/0!</v>
      </c>
    </row>
    <row r="1038" spans="1:23" ht="15" customHeight="1">
      <c r="A1038" s="96"/>
      <c r="B1038" s="96"/>
      <c r="C1038" s="96"/>
      <c r="D1038" s="96"/>
      <c r="E1038" s="96"/>
      <c r="F1038" s="96"/>
      <c r="G1038" s="366"/>
      <c r="H1038" s="229"/>
      <c r="I1038" s="229"/>
      <c r="J1038" s="229"/>
      <c r="K1038" s="96"/>
      <c r="L1038" s="171"/>
      <c r="M1038" s="96"/>
      <c r="N1038" s="9"/>
      <c r="O1038" s="9"/>
      <c r="P1038" s="9"/>
      <c r="Q1038" s="9"/>
      <c r="R1038" s="10"/>
      <c r="S1038" s="255">
        <f t="shared" si="170"/>
        <v>0</v>
      </c>
      <c r="T1038" s="192"/>
      <c r="U1038" s="265">
        <f t="shared" si="169"/>
        <v>0</v>
      </c>
      <c r="V1038" s="255">
        <f t="shared" si="167"/>
        <v>0</v>
      </c>
      <c r="W1038" s="255" t="e">
        <f t="shared" si="168"/>
        <v>#DIV/0!</v>
      </c>
    </row>
    <row r="1039" spans="1:23" ht="15.75" customHeight="1">
      <c r="A1039" s="96"/>
      <c r="B1039" s="96"/>
      <c r="C1039" s="96"/>
      <c r="D1039" s="96"/>
      <c r="E1039" s="96"/>
      <c r="F1039" s="96"/>
      <c r="G1039" s="366"/>
      <c r="H1039" s="229"/>
      <c r="I1039" s="229"/>
      <c r="J1039" s="229"/>
      <c r="K1039" s="96"/>
      <c r="L1039" s="171"/>
      <c r="M1039" s="96"/>
      <c r="N1039" s="124"/>
      <c r="O1039" s="9"/>
      <c r="P1039" s="9"/>
      <c r="Q1039" s="9"/>
      <c r="R1039" s="10"/>
      <c r="S1039" s="255">
        <f t="shared" si="170"/>
        <v>0</v>
      </c>
      <c r="T1039" s="192"/>
      <c r="U1039" s="265">
        <f t="shared" si="169"/>
        <v>0</v>
      </c>
      <c r="V1039" s="255">
        <f t="shared" si="167"/>
        <v>0</v>
      </c>
      <c r="W1039" s="255" t="e">
        <f t="shared" si="168"/>
        <v>#DIV/0!</v>
      </c>
    </row>
    <row r="1040" spans="1:23" ht="15" customHeight="1">
      <c r="A1040" s="96"/>
      <c r="B1040" s="96"/>
      <c r="C1040" s="96"/>
      <c r="D1040" s="96"/>
      <c r="E1040" s="96"/>
      <c r="F1040" s="96"/>
      <c r="G1040" s="366"/>
      <c r="H1040" s="229"/>
      <c r="I1040" s="229"/>
      <c r="J1040" s="229"/>
      <c r="K1040" s="96"/>
      <c r="L1040" s="171"/>
      <c r="M1040" s="96"/>
      <c r="N1040" s="113"/>
      <c r="O1040" s="9"/>
      <c r="P1040" s="9"/>
      <c r="Q1040" s="9"/>
      <c r="R1040" s="10"/>
      <c r="S1040" s="255">
        <f t="shared" si="170"/>
        <v>0</v>
      </c>
      <c r="T1040" s="192"/>
      <c r="U1040" s="265">
        <f t="shared" si="169"/>
        <v>0</v>
      </c>
      <c r="V1040" s="255">
        <f t="shared" si="167"/>
        <v>0</v>
      </c>
      <c r="W1040" s="255" t="e">
        <f t="shared" si="168"/>
        <v>#DIV/0!</v>
      </c>
    </row>
    <row r="1041" spans="1:23" ht="15.75" customHeight="1">
      <c r="A1041" s="96"/>
      <c r="B1041" s="96"/>
      <c r="C1041" s="96"/>
      <c r="D1041" s="96"/>
      <c r="E1041" s="96"/>
      <c r="F1041" s="96"/>
      <c r="G1041" s="366"/>
      <c r="H1041" s="229"/>
      <c r="I1041" s="229"/>
      <c r="J1041" s="229"/>
      <c r="K1041" s="96"/>
      <c r="L1041" s="171"/>
      <c r="M1041" s="96"/>
      <c r="N1041" s="9"/>
      <c r="O1041" s="9"/>
      <c r="P1041" s="9"/>
      <c r="Q1041" s="9"/>
      <c r="R1041" s="10"/>
      <c r="S1041" s="255">
        <f t="shared" si="170"/>
        <v>0</v>
      </c>
      <c r="T1041" s="192"/>
      <c r="U1041" s="265">
        <f t="shared" si="169"/>
        <v>0</v>
      </c>
      <c r="V1041" s="255">
        <f t="shared" si="167"/>
        <v>0</v>
      </c>
      <c r="W1041" s="255" t="e">
        <f t="shared" si="168"/>
        <v>#DIV/0!</v>
      </c>
    </row>
    <row r="1042" spans="1:23" ht="15" customHeight="1">
      <c r="A1042" s="96"/>
      <c r="B1042" s="96"/>
      <c r="C1042" s="96"/>
      <c r="D1042" s="96"/>
      <c r="E1042" s="96"/>
      <c r="F1042" s="96"/>
      <c r="G1042" s="366"/>
      <c r="H1042" s="229"/>
      <c r="I1042" s="229"/>
      <c r="J1042" s="229"/>
      <c r="K1042" s="96"/>
      <c r="L1042" s="171"/>
      <c r="M1042" s="96"/>
      <c r="N1042" s="124"/>
      <c r="O1042" s="9"/>
      <c r="P1042" s="9"/>
      <c r="Q1042" s="9"/>
      <c r="R1042" s="10"/>
      <c r="S1042" s="255">
        <f t="shared" si="170"/>
        <v>0</v>
      </c>
      <c r="T1042" s="192"/>
      <c r="U1042" s="265">
        <f t="shared" si="169"/>
        <v>0</v>
      </c>
      <c r="V1042" s="255">
        <f t="shared" si="167"/>
        <v>0</v>
      </c>
      <c r="W1042" s="255" t="e">
        <f t="shared" si="168"/>
        <v>#DIV/0!</v>
      </c>
    </row>
    <row r="1043" spans="1:23" ht="15.75" customHeight="1">
      <c r="A1043" s="96"/>
      <c r="B1043" s="96"/>
      <c r="C1043" s="96"/>
      <c r="D1043" s="96"/>
      <c r="E1043" s="96"/>
      <c r="F1043" s="96"/>
      <c r="G1043" s="366"/>
      <c r="H1043" s="229"/>
      <c r="I1043" s="229"/>
      <c r="J1043" s="229"/>
      <c r="K1043" s="96"/>
      <c r="L1043" s="171"/>
      <c r="M1043" s="96"/>
      <c r="N1043" s="9"/>
      <c r="O1043" s="9"/>
      <c r="P1043" s="9"/>
      <c r="Q1043" s="9"/>
      <c r="R1043" s="10"/>
      <c r="S1043" s="255">
        <f t="shared" si="170"/>
        <v>0</v>
      </c>
      <c r="T1043" s="192"/>
      <c r="U1043" s="265">
        <f t="shared" si="169"/>
        <v>0</v>
      </c>
      <c r="V1043" s="255">
        <f t="shared" si="167"/>
        <v>0</v>
      </c>
      <c r="W1043" s="255" t="e">
        <f t="shared" si="168"/>
        <v>#DIV/0!</v>
      </c>
    </row>
    <row r="1044" spans="1:23" ht="15" customHeight="1">
      <c r="A1044" s="96"/>
      <c r="B1044" s="96"/>
      <c r="C1044" s="96"/>
      <c r="D1044" s="96"/>
      <c r="E1044" s="96"/>
      <c r="F1044" s="96"/>
      <c r="G1044" s="366"/>
      <c r="H1044" s="284"/>
      <c r="I1044" s="284"/>
      <c r="J1044" s="284"/>
      <c r="K1044" s="96"/>
      <c r="L1044" s="171"/>
      <c r="M1044" s="96"/>
      <c r="N1044" s="113"/>
      <c r="O1044" s="9"/>
      <c r="P1044" s="9"/>
      <c r="Q1044" s="9"/>
      <c r="R1044" s="10"/>
      <c r="S1044" s="255">
        <f t="shared" si="170"/>
        <v>0</v>
      </c>
      <c r="T1044" s="192"/>
      <c r="U1044" s="265">
        <f t="shared" si="169"/>
        <v>0</v>
      </c>
      <c r="V1044" s="255">
        <f t="shared" si="167"/>
        <v>0</v>
      </c>
      <c r="W1044" s="255" t="e">
        <f t="shared" si="168"/>
        <v>#DIV/0!</v>
      </c>
    </row>
    <row r="1045" spans="1:23" ht="15" customHeight="1">
      <c r="A1045" s="96"/>
      <c r="B1045" s="96"/>
      <c r="C1045" s="96"/>
      <c r="D1045" s="96"/>
      <c r="E1045" s="96"/>
      <c r="F1045" s="96"/>
      <c r="G1045" s="366"/>
      <c r="H1045" s="284"/>
      <c r="I1045" s="284"/>
      <c r="J1045" s="284"/>
      <c r="K1045" s="96"/>
      <c r="L1045" s="171"/>
      <c r="M1045" s="96"/>
      <c r="N1045" s="9"/>
      <c r="O1045" s="9"/>
      <c r="P1045" s="9"/>
      <c r="Q1045" s="9"/>
      <c r="R1045" s="10"/>
      <c r="S1045" s="255">
        <f t="shared" si="170"/>
        <v>0</v>
      </c>
      <c r="T1045" s="192"/>
      <c r="U1045" s="265">
        <f t="shared" si="169"/>
        <v>0</v>
      </c>
      <c r="V1045" s="255">
        <f t="shared" si="167"/>
        <v>0</v>
      </c>
      <c r="W1045" s="255" t="e">
        <f t="shared" si="168"/>
        <v>#DIV/0!</v>
      </c>
    </row>
    <row r="1046" spans="1:23" ht="15.75" customHeight="1">
      <c r="A1046" s="96"/>
      <c r="B1046" s="96"/>
      <c r="C1046" s="96"/>
      <c r="D1046" s="96"/>
      <c r="E1046" s="96"/>
      <c r="F1046" s="96"/>
      <c r="G1046" s="366"/>
      <c r="H1046" s="284"/>
      <c r="I1046" s="284"/>
      <c r="J1046" s="284"/>
      <c r="K1046" s="96"/>
      <c r="L1046" s="171"/>
      <c r="M1046" s="96"/>
      <c r="N1046" s="124"/>
      <c r="O1046" s="9"/>
      <c r="P1046" s="9"/>
      <c r="Q1046" s="9"/>
      <c r="R1046" s="10"/>
      <c r="S1046" s="255">
        <f t="shared" si="170"/>
        <v>0</v>
      </c>
      <c r="T1046" s="192"/>
      <c r="U1046" s="265">
        <f t="shared" si="169"/>
        <v>0</v>
      </c>
      <c r="V1046" s="255">
        <f t="shared" si="167"/>
        <v>0</v>
      </c>
      <c r="W1046" s="255" t="e">
        <f t="shared" si="168"/>
        <v>#DIV/0!</v>
      </c>
    </row>
    <row r="1047" spans="1:23" ht="15" customHeight="1">
      <c r="A1047" s="96"/>
      <c r="B1047" s="96"/>
      <c r="C1047" s="96"/>
      <c r="D1047" s="96"/>
      <c r="E1047" s="96"/>
      <c r="F1047" s="96"/>
      <c r="G1047" s="366"/>
      <c r="H1047" s="229"/>
      <c r="I1047" s="229"/>
      <c r="J1047" s="229"/>
      <c r="K1047" s="96"/>
      <c r="L1047" s="171"/>
      <c r="M1047" s="96"/>
      <c r="N1047" s="113"/>
      <c r="O1047" s="9"/>
      <c r="P1047" s="9"/>
      <c r="Q1047" s="9"/>
      <c r="R1047" s="10"/>
      <c r="S1047" s="255">
        <f t="shared" si="170"/>
        <v>0</v>
      </c>
      <c r="T1047" s="192"/>
      <c r="U1047" s="265">
        <f t="shared" si="169"/>
        <v>0</v>
      </c>
      <c r="V1047" s="255">
        <f t="shared" si="167"/>
        <v>0</v>
      </c>
      <c r="W1047" s="255" t="e">
        <f t="shared" si="168"/>
        <v>#DIV/0!</v>
      </c>
    </row>
    <row r="1048" spans="1:23" ht="15" customHeight="1">
      <c r="A1048" s="96"/>
      <c r="B1048" s="96"/>
      <c r="C1048" s="96"/>
      <c r="D1048" s="96"/>
      <c r="E1048" s="96"/>
      <c r="F1048" s="96"/>
      <c r="G1048" s="366"/>
      <c r="H1048" s="229"/>
      <c r="I1048" s="229"/>
      <c r="J1048" s="229"/>
      <c r="K1048" s="96"/>
      <c r="L1048" s="171"/>
      <c r="M1048" s="96"/>
      <c r="N1048" s="9"/>
      <c r="O1048" s="9"/>
      <c r="P1048" s="9"/>
      <c r="Q1048" s="9"/>
      <c r="R1048" s="10"/>
      <c r="S1048" s="255">
        <f t="shared" si="170"/>
        <v>0</v>
      </c>
      <c r="T1048" s="192"/>
      <c r="U1048" s="265">
        <f t="shared" si="169"/>
        <v>0</v>
      </c>
      <c r="V1048" s="255">
        <f t="shared" si="167"/>
        <v>0</v>
      </c>
      <c r="W1048" s="255" t="e">
        <f t="shared" si="168"/>
        <v>#DIV/0!</v>
      </c>
    </row>
    <row r="1049" spans="1:23" ht="15.75" customHeight="1">
      <c r="A1049" s="96"/>
      <c r="B1049" s="96"/>
      <c r="C1049" s="96"/>
      <c r="D1049" s="96"/>
      <c r="E1049" s="96"/>
      <c r="F1049" s="96"/>
      <c r="G1049" s="366"/>
      <c r="H1049" s="229"/>
      <c r="I1049" s="229"/>
      <c r="J1049" s="229"/>
      <c r="K1049" s="96"/>
      <c r="L1049" s="171"/>
      <c r="M1049" s="96"/>
      <c r="N1049" s="124"/>
      <c r="O1049" s="9"/>
      <c r="P1049" s="9"/>
      <c r="Q1049" s="9"/>
      <c r="R1049" s="10"/>
      <c r="S1049" s="255">
        <f t="shared" si="170"/>
        <v>0</v>
      </c>
      <c r="T1049" s="192"/>
      <c r="U1049" s="265">
        <f t="shared" si="169"/>
        <v>0</v>
      </c>
      <c r="V1049" s="255">
        <f t="shared" si="167"/>
        <v>0</v>
      </c>
      <c r="W1049" s="255" t="e">
        <f t="shared" si="168"/>
        <v>#DIV/0!</v>
      </c>
    </row>
    <row r="1050" spans="1:23" ht="15.75" customHeight="1">
      <c r="A1050" s="96"/>
      <c r="B1050" s="96"/>
      <c r="C1050" s="96"/>
      <c r="D1050" s="96"/>
      <c r="E1050" s="96"/>
      <c r="F1050" s="96"/>
      <c r="G1050" s="366"/>
      <c r="H1050" s="229"/>
      <c r="I1050" s="229"/>
      <c r="J1050" s="229"/>
      <c r="K1050" s="96"/>
      <c r="L1050" s="171"/>
      <c r="M1050" s="96"/>
      <c r="N1050" s="9"/>
      <c r="O1050" s="9"/>
      <c r="P1050" s="9"/>
      <c r="Q1050" s="9"/>
      <c r="R1050" s="10"/>
      <c r="S1050" s="255">
        <f t="shared" si="170"/>
        <v>0</v>
      </c>
      <c r="T1050" s="192"/>
      <c r="U1050" s="265">
        <f t="shared" si="169"/>
        <v>0</v>
      </c>
      <c r="V1050" s="255">
        <f t="shared" si="167"/>
        <v>0</v>
      </c>
      <c r="W1050" s="255" t="e">
        <f t="shared" si="168"/>
        <v>#DIV/0!</v>
      </c>
    </row>
    <row r="1051" spans="1:23" ht="15" customHeight="1">
      <c r="A1051" s="96"/>
      <c r="B1051" s="96"/>
      <c r="C1051" s="96"/>
      <c r="D1051" s="96"/>
      <c r="E1051" s="96"/>
      <c r="F1051" s="96"/>
      <c r="G1051" s="366"/>
      <c r="H1051" s="229"/>
      <c r="I1051" s="229"/>
      <c r="J1051" s="229"/>
      <c r="K1051" s="96"/>
      <c r="L1051" s="171"/>
      <c r="M1051" s="96"/>
      <c r="N1051" s="113"/>
      <c r="O1051" s="9"/>
      <c r="P1051" s="9"/>
      <c r="Q1051" s="9"/>
      <c r="R1051" s="10"/>
      <c r="S1051" s="255">
        <f t="shared" si="170"/>
        <v>0</v>
      </c>
      <c r="T1051" s="192"/>
      <c r="U1051" s="265">
        <f t="shared" si="169"/>
        <v>0</v>
      </c>
      <c r="V1051" s="255">
        <f t="shared" si="167"/>
        <v>0</v>
      </c>
      <c r="W1051" s="255" t="e">
        <f t="shared" si="168"/>
        <v>#DIV/0!</v>
      </c>
    </row>
    <row r="1052" spans="1:23" ht="15" customHeight="1">
      <c r="A1052" s="96"/>
      <c r="B1052" s="96"/>
      <c r="C1052" s="96"/>
      <c r="D1052" s="96"/>
      <c r="E1052" s="96"/>
      <c r="F1052" s="96"/>
      <c r="G1052" s="366"/>
      <c r="H1052" s="229"/>
      <c r="I1052" s="229"/>
      <c r="J1052" s="229"/>
      <c r="K1052" s="96"/>
      <c r="L1052" s="171"/>
      <c r="M1052" s="96"/>
      <c r="N1052" s="9"/>
      <c r="O1052" s="9"/>
      <c r="P1052" s="9"/>
      <c r="Q1052" s="9"/>
      <c r="R1052" s="10"/>
      <c r="S1052" s="255">
        <f t="shared" si="170"/>
        <v>0</v>
      </c>
      <c r="T1052" s="192"/>
      <c r="U1052" s="265">
        <f t="shared" si="169"/>
        <v>0</v>
      </c>
      <c r="V1052" s="255">
        <f t="shared" si="167"/>
        <v>0</v>
      </c>
      <c r="W1052" s="255" t="e">
        <f t="shared" si="168"/>
        <v>#DIV/0!</v>
      </c>
    </row>
    <row r="1053" spans="1:23" ht="15.75" customHeight="1">
      <c r="A1053" s="96"/>
      <c r="B1053" s="96"/>
      <c r="C1053" s="96"/>
      <c r="D1053" s="96"/>
      <c r="E1053" s="96"/>
      <c r="F1053" s="96"/>
      <c r="G1053" s="366"/>
      <c r="H1053" s="229"/>
      <c r="I1053" s="229"/>
      <c r="J1053" s="229"/>
      <c r="K1053" s="96"/>
      <c r="L1053" s="171"/>
      <c r="M1053" s="96"/>
      <c r="N1053" s="124"/>
      <c r="O1053" s="9"/>
      <c r="P1053" s="9"/>
      <c r="Q1053" s="9"/>
      <c r="R1053" s="10"/>
      <c r="S1053" s="255">
        <f t="shared" si="170"/>
        <v>0</v>
      </c>
      <c r="T1053" s="192"/>
      <c r="U1053" s="265">
        <f t="shared" si="169"/>
        <v>0</v>
      </c>
      <c r="V1053" s="255">
        <f t="shared" si="167"/>
        <v>0</v>
      </c>
      <c r="W1053" s="255" t="e">
        <f t="shared" si="168"/>
        <v>#DIV/0!</v>
      </c>
    </row>
    <row r="1054" spans="1:23" ht="15" customHeight="1">
      <c r="A1054" s="96"/>
      <c r="B1054" s="96"/>
      <c r="C1054" s="96"/>
      <c r="D1054" s="96"/>
      <c r="E1054" s="96"/>
      <c r="F1054" s="96"/>
      <c r="G1054" s="366"/>
      <c r="H1054" s="229"/>
      <c r="I1054" s="229"/>
      <c r="J1054" s="229"/>
      <c r="K1054" s="96"/>
      <c r="L1054" s="171"/>
      <c r="M1054" s="96"/>
      <c r="N1054" s="9"/>
      <c r="O1054" s="9"/>
      <c r="P1054" s="9"/>
      <c r="Q1054" s="9"/>
      <c r="R1054" s="10"/>
      <c r="S1054" s="255">
        <f t="shared" si="170"/>
        <v>0</v>
      </c>
      <c r="T1054" s="192"/>
      <c r="U1054" s="265">
        <f t="shared" si="169"/>
        <v>0</v>
      </c>
      <c r="V1054" s="255">
        <f t="shared" si="167"/>
        <v>0</v>
      </c>
      <c r="W1054" s="255" t="e">
        <f t="shared" si="168"/>
        <v>#DIV/0!</v>
      </c>
    </row>
    <row r="1055" spans="1:23" ht="15" customHeight="1">
      <c r="A1055" s="96"/>
      <c r="B1055" s="96"/>
      <c r="C1055" s="96"/>
      <c r="D1055" s="96"/>
      <c r="E1055" s="96"/>
      <c r="F1055" s="96"/>
      <c r="G1055" s="366"/>
      <c r="H1055" s="229"/>
      <c r="I1055" s="229"/>
      <c r="J1055" s="229"/>
      <c r="K1055" s="96"/>
      <c r="L1055" s="171"/>
      <c r="M1055" s="96"/>
      <c r="N1055" s="9"/>
      <c r="O1055" s="9"/>
      <c r="P1055" s="9"/>
      <c r="Q1055" s="9"/>
      <c r="R1055" s="10"/>
      <c r="S1055" s="255">
        <f t="shared" si="170"/>
        <v>0</v>
      </c>
      <c r="T1055" s="192"/>
      <c r="U1055" s="265">
        <f t="shared" si="169"/>
        <v>0</v>
      </c>
      <c r="V1055" s="255">
        <f t="shared" si="167"/>
        <v>0</v>
      </c>
      <c r="W1055" s="255" t="e">
        <f t="shared" si="168"/>
        <v>#DIV/0!</v>
      </c>
    </row>
    <row r="1056" spans="1:23" ht="15" customHeight="1">
      <c r="A1056" s="96"/>
      <c r="B1056" s="96"/>
      <c r="C1056" s="96"/>
      <c r="D1056" s="96"/>
      <c r="E1056" s="96"/>
      <c r="F1056" s="96"/>
      <c r="G1056" s="366"/>
      <c r="H1056" s="229"/>
      <c r="I1056" s="229"/>
      <c r="J1056" s="229"/>
      <c r="K1056" s="96"/>
      <c r="L1056" s="171"/>
      <c r="M1056" s="96"/>
      <c r="N1056" s="9"/>
      <c r="O1056" s="9"/>
      <c r="P1056" s="9"/>
      <c r="Q1056" s="9"/>
      <c r="R1056" s="10"/>
      <c r="S1056" s="255">
        <f t="shared" si="170"/>
        <v>0</v>
      </c>
      <c r="T1056" s="192"/>
      <c r="U1056" s="265">
        <f t="shared" si="169"/>
        <v>0</v>
      </c>
      <c r="V1056" s="255">
        <f t="shared" si="167"/>
        <v>0</v>
      </c>
      <c r="W1056" s="255" t="e">
        <f t="shared" si="168"/>
        <v>#DIV/0!</v>
      </c>
    </row>
    <row r="1057" spans="1:23" ht="15" customHeight="1">
      <c r="A1057" s="96"/>
      <c r="B1057" s="96"/>
      <c r="C1057" s="96"/>
      <c r="D1057" s="96"/>
      <c r="E1057" s="96"/>
      <c r="F1057" s="96"/>
      <c r="G1057" s="366"/>
      <c r="H1057" s="229"/>
      <c r="I1057" s="229"/>
      <c r="J1057" s="229"/>
      <c r="K1057" s="96"/>
      <c r="L1057" s="171"/>
      <c r="M1057" s="96"/>
      <c r="N1057" s="9"/>
      <c r="O1057" s="9"/>
      <c r="P1057" s="9"/>
      <c r="Q1057" s="9"/>
      <c r="R1057" s="10"/>
      <c r="S1057" s="255">
        <f t="shared" si="170"/>
        <v>0</v>
      </c>
      <c r="T1057" s="192"/>
      <c r="U1057" s="265">
        <f t="shared" si="169"/>
        <v>0</v>
      </c>
      <c r="V1057" s="255">
        <f t="shared" si="167"/>
        <v>0</v>
      </c>
      <c r="W1057" s="255" t="e">
        <f t="shared" si="168"/>
        <v>#DIV/0!</v>
      </c>
    </row>
    <row r="1058" spans="1:23" ht="15" customHeight="1">
      <c r="A1058" s="96"/>
      <c r="B1058" s="96"/>
      <c r="C1058" s="96"/>
      <c r="D1058" s="96"/>
      <c r="E1058" s="96"/>
      <c r="F1058" s="96"/>
      <c r="G1058" s="366"/>
      <c r="H1058" s="229"/>
      <c r="I1058" s="229"/>
      <c r="J1058" s="229"/>
      <c r="K1058" s="96"/>
      <c r="L1058" s="171"/>
      <c r="M1058" s="96"/>
      <c r="N1058" s="9"/>
      <c r="O1058" s="9"/>
      <c r="P1058" s="9"/>
      <c r="Q1058" s="9"/>
      <c r="R1058" s="10"/>
      <c r="S1058" s="255">
        <f t="shared" si="170"/>
        <v>0</v>
      </c>
      <c r="T1058" s="192"/>
      <c r="U1058" s="265">
        <f t="shared" si="169"/>
        <v>0</v>
      </c>
      <c r="V1058" s="255">
        <f t="shared" si="167"/>
        <v>0</v>
      </c>
      <c r="W1058" s="255" t="e">
        <f t="shared" si="168"/>
        <v>#DIV/0!</v>
      </c>
    </row>
    <row r="1059" spans="1:23" ht="15" customHeight="1">
      <c r="A1059" s="96"/>
      <c r="B1059" s="96"/>
      <c r="C1059" s="96"/>
      <c r="D1059" s="96"/>
      <c r="E1059" s="96"/>
      <c r="F1059" s="96"/>
      <c r="G1059" s="366"/>
      <c r="H1059" s="229"/>
      <c r="I1059" s="229"/>
      <c r="J1059" s="229"/>
      <c r="K1059" s="96"/>
      <c r="L1059" s="171"/>
      <c r="M1059" s="96"/>
      <c r="N1059" s="9"/>
      <c r="O1059" s="9"/>
      <c r="P1059" s="9"/>
      <c r="Q1059" s="9"/>
      <c r="R1059" s="10"/>
      <c r="S1059" s="255">
        <f t="shared" si="170"/>
        <v>0</v>
      </c>
      <c r="T1059" s="192"/>
      <c r="U1059" s="265">
        <f t="shared" si="169"/>
        <v>0</v>
      </c>
      <c r="V1059" s="255">
        <f t="shared" si="167"/>
        <v>0</v>
      </c>
      <c r="W1059" s="255" t="e">
        <f t="shared" si="168"/>
        <v>#DIV/0!</v>
      </c>
    </row>
    <row r="1060" spans="1:23" ht="15" customHeight="1">
      <c r="A1060" s="96"/>
      <c r="B1060" s="96"/>
      <c r="C1060" s="96"/>
      <c r="D1060" s="96"/>
      <c r="E1060" s="96"/>
      <c r="F1060" s="96"/>
      <c r="G1060" s="366"/>
      <c r="H1060" s="229"/>
      <c r="I1060" s="229"/>
      <c r="J1060" s="229"/>
      <c r="K1060" s="96"/>
      <c r="L1060" s="171"/>
      <c r="M1060" s="96"/>
      <c r="N1060" s="9"/>
      <c r="O1060" s="9"/>
      <c r="P1060" s="9"/>
      <c r="Q1060" s="9"/>
      <c r="R1060" s="10"/>
      <c r="S1060" s="255">
        <f t="shared" si="170"/>
        <v>0</v>
      </c>
      <c r="T1060" s="192"/>
      <c r="U1060" s="265">
        <f t="shared" si="169"/>
        <v>0</v>
      </c>
      <c r="V1060" s="255">
        <f t="shared" si="167"/>
        <v>0</v>
      </c>
      <c r="W1060" s="255" t="e">
        <f t="shared" si="168"/>
        <v>#DIV/0!</v>
      </c>
    </row>
    <row r="1061" spans="1:23" ht="15" customHeight="1">
      <c r="A1061" s="96"/>
      <c r="B1061" s="96"/>
      <c r="C1061" s="96"/>
      <c r="D1061" s="96"/>
      <c r="E1061" s="96"/>
      <c r="F1061" s="96"/>
      <c r="G1061" s="366"/>
      <c r="H1061" s="229"/>
      <c r="I1061" s="229"/>
      <c r="J1061" s="229"/>
      <c r="K1061" s="96"/>
      <c r="L1061" s="171"/>
      <c r="M1061" s="96"/>
      <c r="N1061" s="9"/>
      <c r="O1061" s="9"/>
      <c r="P1061" s="9"/>
      <c r="Q1061" s="9"/>
      <c r="R1061" s="10"/>
      <c r="S1061" s="255">
        <f t="shared" si="170"/>
        <v>0</v>
      </c>
      <c r="T1061" s="192"/>
      <c r="U1061" s="265">
        <f t="shared" si="169"/>
        <v>0</v>
      </c>
      <c r="V1061" s="255">
        <f t="shared" si="167"/>
        <v>0</v>
      </c>
      <c r="W1061" s="255" t="e">
        <f t="shared" si="168"/>
        <v>#DIV/0!</v>
      </c>
    </row>
    <row r="1062" spans="1:23" ht="15" customHeight="1">
      <c r="A1062" s="96"/>
      <c r="B1062" s="96"/>
      <c r="C1062" s="96"/>
      <c r="D1062" s="96"/>
      <c r="E1062" s="96"/>
      <c r="F1062" s="96"/>
      <c r="G1062" s="366"/>
      <c r="H1062" s="229"/>
      <c r="I1062" s="229"/>
      <c r="J1062" s="229"/>
      <c r="K1062" s="96"/>
      <c r="L1062" s="171"/>
      <c r="M1062" s="96"/>
      <c r="N1062" s="9"/>
      <c r="O1062" s="9"/>
      <c r="P1062" s="9"/>
      <c r="Q1062" s="9"/>
      <c r="R1062" s="10"/>
      <c r="S1062" s="255">
        <f t="shared" si="170"/>
        <v>0</v>
      </c>
      <c r="T1062" s="192"/>
      <c r="U1062" s="265">
        <f t="shared" si="169"/>
        <v>0</v>
      </c>
      <c r="V1062" s="255">
        <f t="shared" si="167"/>
        <v>0</v>
      </c>
      <c r="W1062" s="255" t="e">
        <f t="shared" si="168"/>
        <v>#DIV/0!</v>
      </c>
    </row>
    <row r="1063" spans="1:23" ht="15" customHeight="1">
      <c r="A1063" s="96"/>
      <c r="B1063" s="96"/>
      <c r="C1063" s="96"/>
      <c r="D1063" s="96"/>
      <c r="E1063" s="96"/>
      <c r="F1063" s="96"/>
      <c r="G1063" s="366"/>
      <c r="H1063" s="229"/>
      <c r="I1063" s="229"/>
      <c r="J1063" s="229"/>
      <c r="K1063" s="96"/>
      <c r="L1063" s="171"/>
      <c r="M1063" s="96"/>
      <c r="N1063" s="9"/>
      <c r="O1063" s="9"/>
      <c r="P1063" s="9"/>
      <c r="Q1063" s="9"/>
      <c r="R1063" s="10"/>
      <c r="S1063" s="255">
        <f t="shared" si="170"/>
        <v>0</v>
      </c>
      <c r="T1063" s="192"/>
      <c r="U1063" s="265">
        <f t="shared" si="169"/>
        <v>0</v>
      </c>
      <c r="V1063" s="255">
        <f t="shared" si="167"/>
        <v>0</v>
      </c>
      <c r="W1063" s="255" t="e">
        <f t="shared" si="168"/>
        <v>#DIV/0!</v>
      </c>
    </row>
    <row r="1064" spans="1:23" ht="15" customHeight="1">
      <c r="A1064" s="96"/>
      <c r="B1064" s="96"/>
      <c r="C1064" s="96"/>
      <c r="D1064" s="96"/>
      <c r="E1064" s="96"/>
      <c r="F1064" s="96"/>
      <c r="G1064" s="366"/>
      <c r="H1064" s="229"/>
      <c r="I1064" s="229"/>
      <c r="J1064" s="229"/>
      <c r="K1064" s="96"/>
      <c r="L1064" s="171"/>
      <c r="M1064" s="96"/>
      <c r="N1064" s="9"/>
      <c r="O1064" s="9"/>
      <c r="P1064" s="9"/>
      <c r="Q1064" s="9"/>
      <c r="R1064" s="10"/>
      <c r="S1064" s="255">
        <f t="shared" si="170"/>
        <v>0</v>
      </c>
      <c r="T1064" s="192"/>
      <c r="U1064" s="265">
        <f t="shared" si="169"/>
        <v>0</v>
      </c>
      <c r="V1064" s="255">
        <f t="shared" si="167"/>
        <v>0</v>
      </c>
      <c r="W1064" s="255" t="e">
        <f t="shared" si="168"/>
        <v>#DIV/0!</v>
      </c>
    </row>
    <row r="1065" spans="1:23" ht="15" customHeight="1">
      <c r="A1065" s="96"/>
      <c r="B1065" s="96"/>
      <c r="C1065" s="96"/>
      <c r="D1065" s="96"/>
      <c r="E1065" s="96"/>
      <c r="F1065" s="96"/>
      <c r="G1065" s="366"/>
      <c r="H1065" s="229"/>
      <c r="I1065" s="229"/>
      <c r="J1065" s="229"/>
      <c r="K1065" s="96"/>
      <c r="L1065" s="171"/>
      <c r="M1065" s="96"/>
      <c r="N1065" s="9"/>
      <c r="O1065" s="9"/>
      <c r="P1065" s="9"/>
      <c r="Q1065" s="9"/>
      <c r="R1065" s="10"/>
      <c r="S1065" s="255">
        <f t="shared" si="170"/>
        <v>0</v>
      </c>
      <c r="T1065" s="192"/>
      <c r="U1065" s="265">
        <f t="shared" si="169"/>
        <v>0</v>
      </c>
      <c r="V1065" s="255">
        <f t="shared" si="167"/>
        <v>0</v>
      </c>
      <c r="W1065" s="255" t="e">
        <f t="shared" si="168"/>
        <v>#DIV/0!</v>
      </c>
    </row>
    <row r="1066" spans="1:23" ht="15" customHeight="1">
      <c r="A1066" s="96"/>
      <c r="B1066" s="96"/>
      <c r="C1066" s="96"/>
      <c r="D1066" s="96"/>
      <c r="E1066" s="96"/>
      <c r="F1066" s="96"/>
      <c r="G1066" s="366"/>
      <c r="H1066" s="229"/>
      <c r="I1066" s="229"/>
      <c r="J1066" s="229"/>
      <c r="K1066" s="96"/>
      <c r="L1066" s="171"/>
      <c r="M1066" s="96"/>
      <c r="N1066" s="9"/>
      <c r="O1066" s="9"/>
      <c r="P1066" s="9"/>
      <c r="Q1066" s="9"/>
      <c r="R1066" s="10"/>
      <c r="S1066" s="255">
        <f t="shared" si="170"/>
        <v>0</v>
      </c>
      <c r="T1066" s="192"/>
      <c r="U1066" s="265">
        <f t="shared" si="169"/>
        <v>0</v>
      </c>
      <c r="V1066" s="255">
        <f t="shared" ref="V1066:V1129" si="171">U1066+S1066</f>
        <v>0</v>
      </c>
      <c r="W1066" s="255" t="e">
        <f t="shared" ref="W1066:W1129" si="172">V1066/P1066</f>
        <v>#DIV/0!</v>
      </c>
    </row>
    <row r="1067" spans="1:23" ht="15" customHeight="1">
      <c r="A1067" s="96"/>
      <c r="B1067" s="96"/>
      <c r="C1067" s="96"/>
      <c r="D1067" s="96"/>
      <c r="E1067" s="96"/>
      <c r="F1067" s="96"/>
      <c r="G1067" s="366"/>
      <c r="H1067" s="229"/>
      <c r="I1067" s="229"/>
      <c r="J1067" s="229"/>
      <c r="K1067" s="96"/>
      <c r="L1067" s="171"/>
      <c r="M1067" s="96"/>
      <c r="N1067" s="9"/>
      <c r="O1067" s="9"/>
      <c r="P1067" s="9"/>
      <c r="Q1067" s="9"/>
      <c r="R1067" s="10"/>
      <c r="S1067" s="255">
        <f t="shared" si="170"/>
        <v>0</v>
      </c>
      <c r="T1067" s="192"/>
      <c r="U1067" s="265">
        <f t="shared" si="169"/>
        <v>0</v>
      </c>
      <c r="V1067" s="255">
        <f t="shared" si="171"/>
        <v>0</v>
      </c>
      <c r="W1067" s="255" t="e">
        <f t="shared" si="172"/>
        <v>#DIV/0!</v>
      </c>
    </row>
    <row r="1068" spans="1:23" ht="15" customHeight="1">
      <c r="A1068" s="96"/>
      <c r="B1068" s="96"/>
      <c r="C1068" s="96"/>
      <c r="D1068" s="96"/>
      <c r="E1068" s="96"/>
      <c r="F1068" s="96"/>
      <c r="G1068" s="366"/>
      <c r="H1068" s="229"/>
      <c r="I1068" s="229"/>
      <c r="J1068" s="229"/>
      <c r="K1068" s="96"/>
      <c r="L1068" s="171"/>
      <c r="M1068" s="96"/>
      <c r="N1068" s="9"/>
      <c r="O1068" s="9"/>
      <c r="P1068" s="9"/>
      <c r="Q1068" s="9"/>
      <c r="R1068" s="10"/>
      <c r="S1068" s="255">
        <f t="shared" si="170"/>
        <v>0</v>
      </c>
      <c r="T1068" s="192"/>
      <c r="U1068" s="265">
        <f t="shared" si="169"/>
        <v>0</v>
      </c>
      <c r="V1068" s="255">
        <f t="shared" si="171"/>
        <v>0</v>
      </c>
      <c r="W1068" s="255" t="e">
        <f t="shared" si="172"/>
        <v>#DIV/0!</v>
      </c>
    </row>
    <row r="1069" spans="1:23" ht="15" customHeight="1">
      <c r="A1069" s="96"/>
      <c r="B1069" s="96"/>
      <c r="C1069" s="96"/>
      <c r="D1069" s="96"/>
      <c r="E1069" s="96"/>
      <c r="F1069" s="96"/>
      <c r="G1069" s="366"/>
      <c r="H1069" s="229"/>
      <c r="I1069" s="229"/>
      <c r="J1069" s="229"/>
      <c r="K1069" s="96"/>
      <c r="L1069" s="171"/>
      <c r="M1069" s="96"/>
      <c r="N1069" s="9"/>
      <c r="O1069" s="9"/>
      <c r="P1069" s="9"/>
      <c r="Q1069" s="9"/>
      <c r="R1069" s="10"/>
      <c r="S1069" s="255">
        <f t="shared" si="170"/>
        <v>0</v>
      </c>
      <c r="T1069" s="192"/>
      <c r="U1069" s="265">
        <f t="shared" si="169"/>
        <v>0</v>
      </c>
      <c r="V1069" s="255">
        <f t="shared" si="171"/>
        <v>0</v>
      </c>
      <c r="W1069" s="255" t="e">
        <f t="shared" si="172"/>
        <v>#DIV/0!</v>
      </c>
    </row>
    <row r="1070" spans="1:23">
      <c r="A1070" s="96"/>
      <c r="B1070" s="96"/>
      <c r="C1070" s="96"/>
      <c r="D1070" s="96"/>
      <c r="E1070" s="96"/>
      <c r="F1070" s="96"/>
      <c r="G1070" s="366"/>
      <c r="H1070" s="229"/>
      <c r="I1070" s="229"/>
      <c r="J1070" s="229"/>
      <c r="K1070" s="96"/>
      <c r="L1070" s="171"/>
      <c r="M1070" s="96"/>
      <c r="N1070" s="9"/>
      <c r="O1070" s="9"/>
      <c r="P1070" s="9"/>
      <c r="Q1070" s="9"/>
      <c r="R1070" s="10"/>
      <c r="S1070" s="255">
        <f t="shared" si="170"/>
        <v>0</v>
      </c>
      <c r="T1070" s="192"/>
      <c r="U1070" s="265">
        <f t="shared" si="169"/>
        <v>0</v>
      </c>
      <c r="V1070" s="255">
        <f t="shared" si="171"/>
        <v>0</v>
      </c>
      <c r="W1070" s="255" t="e">
        <f t="shared" si="172"/>
        <v>#DIV/0!</v>
      </c>
    </row>
    <row r="1071" spans="1:23" ht="15" customHeight="1">
      <c r="A1071" s="96"/>
      <c r="B1071" s="96"/>
      <c r="C1071" s="96"/>
      <c r="D1071" s="96"/>
      <c r="E1071" s="96"/>
      <c r="F1071" s="96"/>
      <c r="G1071" s="366"/>
      <c r="H1071" s="229"/>
      <c r="I1071" s="229"/>
      <c r="J1071" s="229"/>
      <c r="K1071" s="96"/>
      <c r="L1071" s="171"/>
      <c r="M1071" s="96"/>
      <c r="N1071" s="9"/>
      <c r="O1071" s="9"/>
      <c r="P1071" s="9"/>
      <c r="Q1071" s="9"/>
      <c r="R1071" s="10"/>
      <c r="S1071" s="255">
        <f t="shared" si="170"/>
        <v>0</v>
      </c>
      <c r="T1071" s="192"/>
      <c r="U1071" s="265">
        <f t="shared" si="169"/>
        <v>0</v>
      </c>
      <c r="V1071" s="255">
        <f t="shared" si="171"/>
        <v>0</v>
      </c>
      <c r="W1071" s="255" t="e">
        <f t="shared" si="172"/>
        <v>#DIV/0!</v>
      </c>
    </row>
    <row r="1072" spans="1:23" ht="15" customHeight="1">
      <c r="A1072" s="96"/>
      <c r="B1072" s="96"/>
      <c r="C1072" s="96"/>
      <c r="D1072" s="96"/>
      <c r="E1072" s="96"/>
      <c r="F1072" s="96"/>
      <c r="G1072" s="366"/>
      <c r="H1072" s="229"/>
      <c r="I1072" s="229"/>
      <c r="J1072" s="229"/>
      <c r="K1072" s="96"/>
      <c r="L1072" s="171"/>
      <c r="M1072" s="96"/>
      <c r="N1072" s="9"/>
      <c r="O1072" s="9"/>
      <c r="P1072" s="9"/>
      <c r="Q1072" s="9"/>
      <c r="R1072" s="10"/>
      <c r="S1072" s="255">
        <f t="shared" si="170"/>
        <v>0</v>
      </c>
      <c r="T1072" s="192"/>
      <c r="U1072" s="265">
        <f t="shared" si="169"/>
        <v>0</v>
      </c>
      <c r="V1072" s="255">
        <f t="shared" si="171"/>
        <v>0</v>
      </c>
      <c r="W1072" s="255" t="e">
        <f t="shared" si="172"/>
        <v>#DIV/0!</v>
      </c>
    </row>
    <row r="1073" spans="1:23" ht="15.75" customHeight="1">
      <c r="A1073" s="96"/>
      <c r="B1073" s="96"/>
      <c r="C1073" s="96"/>
      <c r="D1073" s="96"/>
      <c r="E1073" s="96"/>
      <c r="F1073" s="96"/>
      <c r="G1073" s="366"/>
      <c r="H1073" s="229"/>
      <c r="I1073" s="229"/>
      <c r="J1073" s="229"/>
      <c r="K1073" s="96"/>
      <c r="L1073" s="171"/>
      <c r="M1073" s="96"/>
      <c r="N1073" s="9"/>
      <c r="O1073" s="9"/>
      <c r="P1073" s="9"/>
      <c r="Q1073" s="9"/>
      <c r="R1073" s="10"/>
      <c r="S1073" s="255">
        <f t="shared" si="170"/>
        <v>0</v>
      </c>
      <c r="T1073" s="192"/>
      <c r="U1073" s="265">
        <f t="shared" si="169"/>
        <v>0</v>
      </c>
      <c r="V1073" s="255">
        <f t="shared" si="171"/>
        <v>0</v>
      </c>
      <c r="W1073" s="255" t="e">
        <f t="shared" si="172"/>
        <v>#DIV/0!</v>
      </c>
    </row>
    <row r="1074" spans="1:23" ht="15.75" customHeight="1">
      <c r="A1074" s="96"/>
      <c r="B1074" s="96"/>
      <c r="C1074" s="96"/>
      <c r="D1074" s="96"/>
      <c r="E1074" s="96"/>
      <c r="F1074" s="96"/>
      <c r="G1074" s="366"/>
      <c r="H1074" s="229"/>
      <c r="I1074" s="229"/>
      <c r="J1074" s="229"/>
      <c r="K1074" s="96"/>
      <c r="L1074" s="171"/>
      <c r="M1074" s="96"/>
      <c r="N1074" s="9"/>
      <c r="O1074" s="9"/>
      <c r="P1074" s="9"/>
      <c r="Q1074" s="9"/>
      <c r="R1074" s="121"/>
      <c r="S1074" s="255">
        <f t="shared" si="170"/>
        <v>0</v>
      </c>
      <c r="T1074" s="191"/>
      <c r="U1074" s="265">
        <f t="shared" si="169"/>
        <v>0</v>
      </c>
      <c r="V1074" s="255">
        <f t="shared" si="171"/>
        <v>0</v>
      </c>
      <c r="W1074" s="255" t="e">
        <f t="shared" si="172"/>
        <v>#DIV/0!</v>
      </c>
    </row>
    <row r="1075" spans="1:23" ht="15" customHeight="1">
      <c r="A1075" s="96"/>
      <c r="B1075" s="96"/>
      <c r="C1075" s="96"/>
      <c r="D1075" s="96"/>
      <c r="E1075" s="96"/>
      <c r="F1075" s="96"/>
      <c r="G1075" s="366"/>
      <c r="H1075" s="229"/>
      <c r="I1075" s="229"/>
      <c r="J1075" s="229"/>
      <c r="K1075" s="96"/>
      <c r="L1075" s="171"/>
      <c r="M1075" s="96"/>
      <c r="N1075" s="124"/>
      <c r="O1075" s="9"/>
      <c r="P1075" s="9"/>
      <c r="Q1075" s="9"/>
      <c r="R1075" s="10"/>
      <c r="S1075" s="255">
        <f t="shared" si="170"/>
        <v>0</v>
      </c>
      <c r="T1075" s="192"/>
      <c r="U1075" s="265">
        <f t="shared" si="169"/>
        <v>0</v>
      </c>
      <c r="V1075" s="255">
        <f t="shared" si="171"/>
        <v>0</v>
      </c>
      <c r="W1075" s="255" t="e">
        <f t="shared" si="172"/>
        <v>#DIV/0!</v>
      </c>
    </row>
    <row r="1076" spans="1:23" ht="15" customHeight="1">
      <c r="A1076" s="96"/>
      <c r="B1076" s="96"/>
      <c r="C1076" s="96"/>
      <c r="D1076" s="96"/>
      <c r="E1076" s="96"/>
      <c r="F1076" s="96"/>
      <c r="G1076" s="366"/>
      <c r="H1076" s="229"/>
      <c r="I1076" s="229"/>
      <c r="J1076" s="229"/>
      <c r="K1076" s="96"/>
      <c r="L1076" s="171"/>
      <c r="M1076" s="96"/>
      <c r="N1076" s="124"/>
      <c r="O1076" s="9"/>
      <c r="P1076" s="9"/>
      <c r="Q1076" s="9"/>
      <c r="R1076" s="10"/>
      <c r="S1076" s="255">
        <f t="shared" si="170"/>
        <v>0</v>
      </c>
      <c r="T1076" s="192"/>
      <c r="U1076" s="265">
        <f t="shared" si="169"/>
        <v>0</v>
      </c>
      <c r="V1076" s="255">
        <f t="shared" si="171"/>
        <v>0</v>
      </c>
      <c r="W1076" s="255" t="e">
        <f t="shared" si="172"/>
        <v>#DIV/0!</v>
      </c>
    </row>
    <row r="1077" spans="1:23" ht="15" customHeight="1">
      <c r="A1077" s="96"/>
      <c r="B1077" s="96"/>
      <c r="C1077" s="96"/>
      <c r="D1077" s="96"/>
      <c r="E1077" s="96"/>
      <c r="F1077" s="96"/>
      <c r="G1077" s="366"/>
      <c r="H1077" s="229"/>
      <c r="I1077" s="229"/>
      <c r="J1077" s="229"/>
      <c r="K1077" s="96"/>
      <c r="L1077" s="171"/>
      <c r="M1077" s="96"/>
      <c r="N1077" s="124"/>
      <c r="O1077" s="9"/>
      <c r="P1077" s="9"/>
      <c r="Q1077" s="9"/>
      <c r="R1077" s="10"/>
      <c r="S1077" s="255">
        <f t="shared" si="170"/>
        <v>0</v>
      </c>
      <c r="T1077" s="192"/>
      <c r="U1077" s="265">
        <f t="shared" si="169"/>
        <v>0</v>
      </c>
      <c r="V1077" s="255">
        <f t="shared" si="171"/>
        <v>0</v>
      </c>
      <c r="W1077" s="255" t="e">
        <f t="shared" si="172"/>
        <v>#DIV/0!</v>
      </c>
    </row>
    <row r="1078" spans="1:23" ht="15" customHeight="1">
      <c r="A1078" s="96"/>
      <c r="B1078" s="96"/>
      <c r="C1078" s="96"/>
      <c r="D1078" s="96"/>
      <c r="E1078" s="96"/>
      <c r="F1078" s="96"/>
      <c r="G1078" s="366"/>
      <c r="H1078" s="229"/>
      <c r="I1078" s="229"/>
      <c r="J1078" s="229"/>
      <c r="K1078" s="96"/>
      <c r="L1078" s="171"/>
      <c r="M1078" s="96"/>
      <c r="N1078" s="124"/>
      <c r="O1078" s="9"/>
      <c r="P1078" s="9"/>
      <c r="Q1078" s="9"/>
      <c r="R1078" s="10"/>
      <c r="S1078" s="255">
        <f t="shared" si="170"/>
        <v>0</v>
      </c>
      <c r="T1078" s="192"/>
      <c r="U1078" s="265">
        <f t="shared" si="169"/>
        <v>0</v>
      </c>
      <c r="V1078" s="255">
        <f t="shared" si="171"/>
        <v>0</v>
      </c>
      <c r="W1078" s="255" t="e">
        <f t="shared" si="172"/>
        <v>#DIV/0!</v>
      </c>
    </row>
    <row r="1079" spans="1:23" ht="15" customHeight="1">
      <c r="A1079" s="96"/>
      <c r="B1079" s="96"/>
      <c r="C1079" s="96"/>
      <c r="D1079" s="96"/>
      <c r="E1079" s="96"/>
      <c r="F1079" s="96"/>
      <c r="G1079" s="366"/>
      <c r="H1079" s="229"/>
      <c r="I1079" s="229"/>
      <c r="J1079" s="229"/>
      <c r="K1079" s="96"/>
      <c r="L1079" s="171"/>
      <c r="M1079" s="96"/>
      <c r="N1079" s="9"/>
      <c r="O1079" s="9"/>
      <c r="P1079" s="9"/>
      <c r="Q1079" s="9"/>
      <c r="R1079" s="10"/>
      <c r="S1079" s="255">
        <f t="shared" si="170"/>
        <v>0</v>
      </c>
      <c r="T1079" s="192"/>
      <c r="U1079" s="265">
        <f t="shared" si="169"/>
        <v>0</v>
      </c>
      <c r="V1079" s="255">
        <f t="shared" si="171"/>
        <v>0</v>
      </c>
      <c r="W1079" s="255" t="e">
        <f t="shared" si="172"/>
        <v>#DIV/0!</v>
      </c>
    </row>
    <row r="1080" spans="1:23" ht="15" customHeight="1">
      <c r="A1080" s="96"/>
      <c r="B1080" s="96"/>
      <c r="C1080" s="96"/>
      <c r="D1080" s="96"/>
      <c r="E1080" s="96"/>
      <c r="F1080" s="96"/>
      <c r="G1080" s="366"/>
      <c r="H1080" s="229"/>
      <c r="I1080" s="229"/>
      <c r="J1080" s="229"/>
      <c r="K1080" s="96"/>
      <c r="L1080" s="171"/>
      <c r="M1080" s="96"/>
      <c r="N1080" s="9"/>
      <c r="O1080" s="9"/>
      <c r="P1080" s="9"/>
      <c r="Q1080" s="9"/>
      <c r="R1080" s="10"/>
      <c r="S1080" s="255">
        <f t="shared" si="170"/>
        <v>0</v>
      </c>
      <c r="T1080" s="192"/>
      <c r="U1080" s="265">
        <f t="shared" si="169"/>
        <v>0</v>
      </c>
      <c r="V1080" s="255">
        <f t="shared" si="171"/>
        <v>0</v>
      </c>
      <c r="W1080" s="255" t="e">
        <f t="shared" si="172"/>
        <v>#DIV/0!</v>
      </c>
    </row>
    <row r="1081" spans="1:23" ht="15" customHeight="1">
      <c r="A1081" s="96"/>
      <c r="B1081" s="96"/>
      <c r="C1081" s="96"/>
      <c r="D1081" s="96"/>
      <c r="E1081" s="96"/>
      <c r="F1081" s="96"/>
      <c r="G1081" s="366"/>
      <c r="H1081" s="229"/>
      <c r="I1081" s="229"/>
      <c r="J1081" s="229"/>
      <c r="K1081" s="96"/>
      <c r="L1081" s="171"/>
      <c r="M1081" s="96"/>
      <c r="N1081" s="9"/>
      <c r="O1081" s="9"/>
      <c r="P1081" s="9"/>
      <c r="Q1081" s="9"/>
      <c r="R1081" s="10"/>
      <c r="S1081" s="255">
        <f t="shared" si="170"/>
        <v>0</v>
      </c>
      <c r="T1081" s="192"/>
      <c r="U1081" s="265">
        <f t="shared" si="169"/>
        <v>0</v>
      </c>
      <c r="V1081" s="255">
        <f t="shared" si="171"/>
        <v>0</v>
      </c>
      <c r="W1081" s="255" t="e">
        <f t="shared" si="172"/>
        <v>#DIV/0!</v>
      </c>
    </row>
    <row r="1082" spans="1:23" ht="15" customHeight="1">
      <c r="A1082" s="96"/>
      <c r="B1082" s="96"/>
      <c r="C1082" s="96"/>
      <c r="D1082" s="96"/>
      <c r="E1082" s="96"/>
      <c r="F1082" s="96"/>
      <c r="G1082" s="366"/>
      <c r="H1082" s="229"/>
      <c r="I1082" s="229"/>
      <c r="J1082" s="229"/>
      <c r="K1082" s="96"/>
      <c r="L1082" s="171"/>
      <c r="M1082" s="96"/>
      <c r="N1082" s="9"/>
      <c r="O1082" s="9"/>
      <c r="P1082" s="9"/>
      <c r="Q1082" s="9"/>
      <c r="R1082" s="10"/>
      <c r="S1082" s="255">
        <f t="shared" si="170"/>
        <v>0</v>
      </c>
      <c r="T1082" s="192"/>
      <c r="U1082" s="265">
        <f t="shared" si="169"/>
        <v>0</v>
      </c>
      <c r="V1082" s="255">
        <f t="shared" si="171"/>
        <v>0</v>
      </c>
      <c r="W1082" s="255" t="e">
        <f t="shared" si="172"/>
        <v>#DIV/0!</v>
      </c>
    </row>
    <row r="1083" spans="1:23" ht="15" customHeight="1">
      <c r="A1083" s="96"/>
      <c r="B1083" s="96"/>
      <c r="C1083" s="96"/>
      <c r="D1083" s="96"/>
      <c r="E1083" s="96"/>
      <c r="F1083" s="96"/>
      <c r="G1083" s="366"/>
      <c r="H1083" s="229"/>
      <c r="I1083" s="229"/>
      <c r="J1083" s="229"/>
      <c r="K1083" s="96"/>
      <c r="L1083" s="171"/>
      <c r="M1083" s="96"/>
      <c r="N1083" s="9"/>
      <c r="O1083" s="9"/>
      <c r="P1083" s="9"/>
      <c r="Q1083" s="9"/>
      <c r="R1083" s="10"/>
      <c r="S1083" s="255">
        <f t="shared" si="170"/>
        <v>0</v>
      </c>
      <c r="T1083" s="192"/>
      <c r="U1083" s="265">
        <f t="shared" si="169"/>
        <v>0</v>
      </c>
      <c r="V1083" s="255">
        <f t="shared" si="171"/>
        <v>0</v>
      </c>
      <c r="W1083" s="255" t="e">
        <f t="shared" si="172"/>
        <v>#DIV/0!</v>
      </c>
    </row>
    <row r="1084" spans="1:23" ht="15" customHeight="1">
      <c r="A1084" s="96"/>
      <c r="B1084" s="96"/>
      <c r="C1084" s="96"/>
      <c r="D1084" s="96"/>
      <c r="E1084" s="96"/>
      <c r="F1084" s="96"/>
      <c r="G1084" s="366"/>
      <c r="H1084" s="229"/>
      <c r="I1084" s="229"/>
      <c r="J1084" s="229"/>
      <c r="K1084" s="96"/>
      <c r="L1084" s="171"/>
      <c r="M1084" s="96"/>
      <c r="N1084" s="9"/>
      <c r="O1084" s="9"/>
      <c r="P1084" s="9"/>
      <c r="Q1084" s="9"/>
      <c r="R1084" s="10"/>
      <c r="S1084" s="255">
        <f t="shared" si="170"/>
        <v>0</v>
      </c>
      <c r="T1084" s="192"/>
      <c r="U1084" s="265">
        <f t="shared" si="169"/>
        <v>0</v>
      </c>
      <c r="V1084" s="255">
        <f t="shared" si="171"/>
        <v>0</v>
      </c>
      <c r="W1084" s="255" t="e">
        <f t="shared" si="172"/>
        <v>#DIV/0!</v>
      </c>
    </row>
    <row r="1085" spans="1:23" ht="15" customHeight="1">
      <c r="A1085" s="96"/>
      <c r="B1085" s="96"/>
      <c r="C1085" s="96"/>
      <c r="D1085" s="96"/>
      <c r="E1085" s="96"/>
      <c r="F1085" s="96"/>
      <c r="G1085" s="366"/>
      <c r="H1085" s="229"/>
      <c r="I1085" s="229"/>
      <c r="J1085" s="229"/>
      <c r="K1085" s="96"/>
      <c r="L1085" s="171"/>
      <c r="M1085" s="96"/>
      <c r="N1085" s="9"/>
      <c r="O1085" s="9"/>
      <c r="P1085" s="9"/>
      <c r="Q1085" s="9"/>
      <c r="R1085" s="10"/>
      <c r="S1085" s="255">
        <f t="shared" si="170"/>
        <v>0</v>
      </c>
      <c r="T1085" s="192"/>
      <c r="U1085" s="265">
        <f t="shared" ref="U1085:U1148" si="173">S1085*$T$828/SUM($S$828:$S$841)</f>
        <v>0</v>
      </c>
      <c r="V1085" s="255">
        <f t="shared" si="171"/>
        <v>0</v>
      </c>
      <c r="W1085" s="255" t="e">
        <f t="shared" si="172"/>
        <v>#DIV/0!</v>
      </c>
    </row>
    <row r="1086" spans="1:23" ht="15" customHeight="1">
      <c r="A1086" s="96"/>
      <c r="B1086" s="96"/>
      <c r="C1086" s="96"/>
      <c r="D1086" s="96"/>
      <c r="E1086" s="96"/>
      <c r="F1086" s="96"/>
      <c r="G1086" s="366"/>
      <c r="H1086" s="229"/>
      <c r="I1086" s="229"/>
      <c r="J1086" s="229"/>
      <c r="K1086" s="96"/>
      <c r="L1086" s="171"/>
      <c r="M1086" s="96"/>
      <c r="N1086" s="113"/>
      <c r="O1086" s="9"/>
      <c r="P1086" s="9"/>
      <c r="Q1086" s="9"/>
      <c r="R1086" s="10"/>
      <c r="S1086" s="255">
        <f t="shared" si="170"/>
        <v>0</v>
      </c>
      <c r="T1086" s="192"/>
      <c r="U1086" s="265">
        <f t="shared" si="173"/>
        <v>0</v>
      </c>
      <c r="V1086" s="255">
        <f t="shared" si="171"/>
        <v>0</v>
      </c>
      <c r="W1086" s="255" t="e">
        <f t="shared" si="172"/>
        <v>#DIV/0!</v>
      </c>
    </row>
    <row r="1087" spans="1:23" ht="15" customHeight="1">
      <c r="A1087" s="96"/>
      <c r="B1087" s="96"/>
      <c r="C1087" s="96"/>
      <c r="D1087" s="96"/>
      <c r="E1087" s="96"/>
      <c r="F1087" s="96"/>
      <c r="G1087" s="366"/>
      <c r="H1087" s="229"/>
      <c r="I1087" s="229"/>
      <c r="J1087" s="229"/>
      <c r="K1087" s="96"/>
      <c r="L1087" s="171"/>
      <c r="M1087" s="96"/>
      <c r="N1087" s="124"/>
      <c r="O1087" s="9"/>
      <c r="P1087" s="9"/>
      <c r="Q1087" s="9"/>
      <c r="R1087" s="10"/>
      <c r="S1087" s="255">
        <f t="shared" si="170"/>
        <v>0</v>
      </c>
      <c r="T1087" s="192"/>
      <c r="U1087" s="265">
        <f t="shared" si="173"/>
        <v>0</v>
      </c>
      <c r="V1087" s="255">
        <f t="shared" si="171"/>
        <v>0</v>
      </c>
      <c r="W1087" s="255" t="e">
        <f t="shared" si="172"/>
        <v>#DIV/0!</v>
      </c>
    </row>
    <row r="1088" spans="1:23" ht="15" customHeight="1">
      <c r="A1088" s="96"/>
      <c r="B1088" s="96"/>
      <c r="C1088" s="96"/>
      <c r="D1088" s="96"/>
      <c r="E1088" s="96"/>
      <c r="F1088" s="96"/>
      <c r="G1088" s="366"/>
      <c r="H1088" s="229"/>
      <c r="I1088" s="229"/>
      <c r="J1088" s="229"/>
      <c r="K1088" s="96"/>
      <c r="L1088" s="171"/>
      <c r="M1088" s="96"/>
      <c r="N1088" s="124"/>
      <c r="O1088" s="9"/>
      <c r="P1088" s="9"/>
      <c r="Q1088" s="9"/>
      <c r="R1088" s="10"/>
      <c r="S1088" s="255">
        <f t="shared" si="170"/>
        <v>0</v>
      </c>
      <c r="T1088" s="192"/>
      <c r="U1088" s="265">
        <f t="shared" si="173"/>
        <v>0</v>
      </c>
      <c r="V1088" s="255">
        <f t="shared" si="171"/>
        <v>0</v>
      </c>
      <c r="W1088" s="255" t="e">
        <f t="shared" si="172"/>
        <v>#DIV/0!</v>
      </c>
    </row>
    <row r="1089" spans="1:23" ht="15" customHeight="1">
      <c r="A1089" s="96"/>
      <c r="B1089" s="96"/>
      <c r="C1089" s="96"/>
      <c r="D1089" s="96"/>
      <c r="E1089" s="96"/>
      <c r="F1089" s="96"/>
      <c r="G1089" s="366"/>
      <c r="H1089" s="229"/>
      <c r="I1089" s="229"/>
      <c r="J1089" s="229"/>
      <c r="K1089" s="96"/>
      <c r="L1089" s="171"/>
      <c r="M1089" s="96"/>
      <c r="N1089" s="124"/>
      <c r="O1089" s="9"/>
      <c r="P1089" s="9"/>
      <c r="Q1089" s="9"/>
      <c r="R1089" s="10"/>
      <c r="S1089" s="255">
        <f t="shared" si="170"/>
        <v>0</v>
      </c>
      <c r="T1089" s="192"/>
      <c r="U1089" s="265">
        <f t="shared" si="173"/>
        <v>0</v>
      </c>
      <c r="V1089" s="255">
        <f t="shared" si="171"/>
        <v>0</v>
      </c>
      <c r="W1089" s="255" t="e">
        <f t="shared" si="172"/>
        <v>#DIV/0!</v>
      </c>
    </row>
    <row r="1090" spans="1:23" ht="15" customHeight="1">
      <c r="A1090" s="96"/>
      <c r="B1090" s="96"/>
      <c r="C1090" s="96"/>
      <c r="D1090" s="96"/>
      <c r="E1090" s="96"/>
      <c r="F1090" s="96"/>
      <c r="G1090" s="366"/>
      <c r="H1090" s="229"/>
      <c r="I1090" s="229"/>
      <c r="J1090" s="229"/>
      <c r="K1090" s="96"/>
      <c r="L1090" s="171"/>
      <c r="M1090" s="96"/>
      <c r="N1090" s="124"/>
      <c r="O1090" s="9"/>
      <c r="P1090" s="9"/>
      <c r="Q1090" s="9"/>
      <c r="R1090" s="10"/>
      <c r="S1090" s="255">
        <f t="shared" si="170"/>
        <v>0</v>
      </c>
      <c r="T1090" s="192"/>
      <c r="U1090" s="265">
        <f t="shared" si="173"/>
        <v>0</v>
      </c>
      <c r="V1090" s="255">
        <f t="shared" si="171"/>
        <v>0</v>
      </c>
      <c r="W1090" s="255" t="e">
        <f t="shared" si="172"/>
        <v>#DIV/0!</v>
      </c>
    </row>
    <row r="1091" spans="1:23" ht="15.75" customHeight="1">
      <c r="A1091" s="96"/>
      <c r="B1091" s="96"/>
      <c r="C1091" s="96"/>
      <c r="D1091" s="96"/>
      <c r="E1091" s="96"/>
      <c r="F1091" s="96"/>
      <c r="G1091" s="366"/>
      <c r="H1091" s="229"/>
      <c r="I1091" s="229"/>
      <c r="J1091" s="229"/>
      <c r="K1091" s="96"/>
      <c r="L1091" s="171"/>
      <c r="M1091" s="96"/>
      <c r="N1091" s="124"/>
      <c r="O1091" s="9"/>
      <c r="P1091" s="9"/>
      <c r="Q1091" s="9"/>
      <c r="R1091" s="10"/>
      <c r="S1091" s="255">
        <f t="shared" ref="S1091:S1154" si="174">P1091*R1091</f>
        <v>0</v>
      </c>
      <c r="T1091" s="192"/>
      <c r="U1091" s="265">
        <f t="shared" si="173"/>
        <v>0</v>
      </c>
      <c r="V1091" s="255">
        <f t="shared" si="171"/>
        <v>0</v>
      </c>
      <c r="W1091" s="255" t="e">
        <f t="shared" si="172"/>
        <v>#DIV/0!</v>
      </c>
    </row>
    <row r="1092" spans="1:23" ht="15" customHeight="1">
      <c r="A1092" s="96"/>
      <c r="B1092" s="96"/>
      <c r="C1092" s="96"/>
      <c r="D1092" s="96"/>
      <c r="E1092" s="96"/>
      <c r="F1092" s="96"/>
      <c r="G1092" s="366"/>
      <c r="H1092" s="229"/>
      <c r="I1092" s="229"/>
      <c r="J1092" s="229"/>
      <c r="K1092" s="96"/>
      <c r="L1092" s="171"/>
      <c r="M1092" s="349"/>
      <c r="N1092" s="124"/>
      <c r="O1092" s="9"/>
      <c r="P1092" s="9"/>
      <c r="Q1092" s="9"/>
      <c r="R1092" s="10"/>
      <c r="S1092" s="255">
        <f t="shared" si="174"/>
        <v>0</v>
      </c>
      <c r="T1092" s="372"/>
      <c r="U1092" s="265">
        <f t="shared" si="173"/>
        <v>0</v>
      </c>
      <c r="V1092" s="255">
        <f t="shared" si="171"/>
        <v>0</v>
      </c>
      <c r="W1092" s="255" t="e">
        <f t="shared" si="172"/>
        <v>#DIV/0!</v>
      </c>
    </row>
    <row r="1093" spans="1:23" ht="15.75" customHeight="1">
      <c r="A1093" s="96"/>
      <c r="B1093" s="96"/>
      <c r="C1093" s="96"/>
      <c r="D1093" s="96"/>
      <c r="E1093" s="96"/>
      <c r="F1093" s="96"/>
      <c r="G1093" s="366"/>
      <c r="H1093" s="229"/>
      <c r="I1093" s="229"/>
      <c r="J1093" s="229"/>
      <c r="K1093" s="96"/>
      <c r="L1093" s="171"/>
      <c r="M1093" s="349"/>
      <c r="N1093" s="179"/>
      <c r="O1093" s="9"/>
      <c r="P1093" s="9"/>
      <c r="Q1093" s="9"/>
      <c r="R1093" s="10"/>
      <c r="S1093" s="255">
        <f t="shared" si="174"/>
        <v>0</v>
      </c>
      <c r="T1093" s="192"/>
      <c r="U1093" s="265">
        <f t="shared" si="173"/>
        <v>0</v>
      </c>
      <c r="V1093" s="255">
        <f t="shared" si="171"/>
        <v>0</v>
      </c>
      <c r="W1093" s="255" t="e">
        <f t="shared" si="172"/>
        <v>#DIV/0!</v>
      </c>
    </row>
    <row r="1094" spans="1:23" ht="15" customHeight="1">
      <c r="A1094" s="96"/>
      <c r="B1094" s="96"/>
      <c r="C1094" s="96"/>
      <c r="D1094" s="96"/>
      <c r="E1094" s="96"/>
      <c r="F1094" s="96"/>
      <c r="G1094" s="366"/>
      <c r="H1094" s="229"/>
      <c r="I1094" s="229"/>
      <c r="J1094" s="229"/>
      <c r="K1094" s="96"/>
      <c r="L1094" s="171"/>
      <c r="M1094" s="349"/>
      <c r="N1094" s="124"/>
      <c r="O1094" s="9"/>
      <c r="P1094" s="9"/>
      <c r="Q1094" s="9"/>
      <c r="R1094" s="10"/>
      <c r="S1094" s="255">
        <f t="shared" si="174"/>
        <v>0</v>
      </c>
      <c r="T1094" s="372"/>
      <c r="U1094" s="265">
        <f t="shared" si="173"/>
        <v>0</v>
      </c>
      <c r="V1094" s="255">
        <f t="shared" si="171"/>
        <v>0</v>
      </c>
      <c r="W1094" s="255" t="e">
        <f t="shared" si="172"/>
        <v>#DIV/0!</v>
      </c>
    </row>
    <row r="1095" spans="1:23" ht="15.75" customHeight="1">
      <c r="A1095" s="96"/>
      <c r="B1095" s="96"/>
      <c r="C1095" s="96"/>
      <c r="D1095" s="96"/>
      <c r="E1095" s="96"/>
      <c r="F1095" s="96"/>
      <c r="G1095" s="366"/>
      <c r="H1095" s="229"/>
      <c r="I1095" s="229"/>
      <c r="J1095" s="229"/>
      <c r="K1095" s="96"/>
      <c r="L1095" s="171"/>
      <c r="M1095" s="349"/>
      <c r="N1095" s="179"/>
      <c r="O1095" s="9"/>
      <c r="P1095" s="9"/>
      <c r="Q1095" s="9"/>
      <c r="R1095" s="10"/>
      <c r="S1095" s="255">
        <f t="shared" si="174"/>
        <v>0</v>
      </c>
      <c r="T1095" s="192"/>
      <c r="U1095" s="265">
        <f t="shared" si="173"/>
        <v>0</v>
      </c>
      <c r="V1095" s="255">
        <f t="shared" si="171"/>
        <v>0</v>
      </c>
      <c r="W1095" s="255" t="e">
        <f t="shared" si="172"/>
        <v>#DIV/0!</v>
      </c>
    </row>
    <row r="1096" spans="1:23" ht="15.75" customHeight="1">
      <c r="A1096" s="96"/>
      <c r="B1096" s="96"/>
      <c r="C1096" s="96"/>
      <c r="D1096" s="96"/>
      <c r="E1096" s="96"/>
      <c r="F1096" s="96"/>
      <c r="G1096" s="366"/>
      <c r="H1096" s="229"/>
      <c r="I1096" s="229"/>
      <c r="J1096" s="229"/>
      <c r="K1096" s="96"/>
      <c r="L1096" s="171"/>
      <c r="M1096" s="349"/>
      <c r="N1096" s="9"/>
      <c r="O1096" s="9"/>
      <c r="P1096" s="9"/>
      <c r="Q1096" s="9"/>
      <c r="R1096" s="10"/>
      <c r="S1096" s="255">
        <f t="shared" si="174"/>
        <v>0</v>
      </c>
      <c r="T1096" s="192"/>
      <c r="U1096" s="265">
        <f t="shared" si="173"/>
        <v>0</v>
      </c>
      <c r="V1096" s="255">
        <f t="shared" si="171"/>
        <v>0</v>
      </c>
      <c r="W1096" s="255" t="e">
        <f t="shared" si="172"/>
        <v>#DIV/0!</v>
      </c>
    </row>
    <row r="1097" spans="1:23" ht="15" customHeight="1">
      <c r="A1097" s="96"/>
      <c r="B1097" s="96"/>
      <c r="C1097" s="96"/>
      <c r="D1097" s="96"/>
      <c r="E1097" s="96"/>
      <c r="F1097" s="96"/>
      <c r="G1097" s="366"/>
      <c r="H1097" s="229"/>
      <c r="I1097" s="229"/>
      <c r="J1097" s="229"/>
      <c r="K1097" s="96"/>
      <c r="L1097" s="171"/>
      <c r="M1097" s="349"/>
      <c r="N1097" s="9"/>
      <c r="O1097" s="9"/>
      <c r="P1097" s="9"/>
      <c r="Q1097" s="9"/>
      <c r="R1097" s="10"/>
      <c r="S1097" s="255">
        <f t="shared" si="174"/>
        <v>0</v>
      </c>
      <c r="T1097" s="372"/>
      <c r="U1097" s="265">
        <f t="shared" si="173"/>
        <v>0</v>
      </c>
      <c r="V1097" s="255">
        <f t="shared" si="171"/>
        <v>0</v>
      </c>
      <c r="W1097" s="255" t="e">
        <f t="shared" si="172"/>
        <v>#DIV/0!</v>
      </c>
    </row>
    <row r="1098" spans="1:23" ht="15" customHeight="1">
      <c r="A1098" s="96"/>
      <c r="B1098" s="96"/>
      <c r="C1098" s="96"/>
      <c r="D1098" s="96"/>
      <c r="E1098" s="96"/>
      <c r="F1098" s="96"/>
      <c r="G1098" s="366"/>
      <c r="H1098" s="229"/>
      <c r="I1098" s="229"/>
      <c r="J1098" s="229"/>
      <c r="K1098" s="96"/>
      <c r="L1098" s="171"/>
      <c r="M1098" s="349"/>
      <c r="N1098" s="124"/>
      <c r="O1098" s="9"/>
      <c r="P1098" s="9"/>
      <c r="Q1098" s="9"/>
      <c r="R1098" s="10"/>
      <c r="S1098" s="255">
        <f t="shared" si="174"/>
        <v>0</v>
      </c>
      <c r="T1098" s="192"/>
      <c r="U1098" s="265">
        <f t="shared" si="173"/>
        <v>0</v>
      </c>
      <c r="V1098" s="255">
        <f t="shared" si="171"/>
        <v>0</v>
      </c>
      <c r="W1098" s="255" t="e">
        <f t="shared" si="172"/>
        <v>#DIV/0!</v>
      </c>
    </row>
    <row r="1099" spans="1:23" ht="15" customHeight="1">
      <c r="A1099" s="96"/>
      <c r="B1099" s="96"/>
      <c r="C1099" s="96"/>
      <c r="D1099" s="96"/>
      <c r="E1099" s="96"/>
      <c r="F1099" s="96"/>
      <c r="G1099" s="366"/>
      <c r="H1099" s="229"/>
      <c r="I1099" s="229"/>
      <c r="J1099" s="229"/>
      <c r="K1099" s="96"/>
      <c r="L1099" s="171"/>
      <c r="M1099" s="349"/>
      <c r="N1099" s="124"/>
      <c r="O1099" s="9"/>
      <c r="P1099" s="9"/>
      <c r="Q1099" s="9"/>
      <c r="R1099" s="10"/>
      <c r="S1099" s="255">
        <f t="shared" si="174"/>
        <v>0</v>
      </c>
      <c r="T1099" s="192"/>
      <c r="U1099" s="265">
        <f t="shared" si="173"/>
        <v>0</v>
      </c>
      <c r="V1099" s="255">
        <f t="shared" si="171"/>
        <v>0</v>
      </c>
      <c r="W1099" s="255" t="e">
        <f t="shared" si="172"/>
        <v>#DIV/0!</v>
      </c>
    </row>
    <row r="1100" spans="1:23" ht="15" customHeight="1">
      <c r="A1100" s="96"/>
      <c r="B1100" s="96"/>
      <c r="C1100" s="96"/>
      <c r="D1100" s="96"/>
      <c r="E1100" s="96"/>
      <c r="F1100" s="96"/>
      <c r="G1100" s="366"/>
      <c r="H1100" s="229"/>
      <c r="I1100" s="229"/>
      <c r="J1100" s="229"/>
      <c r="K1100" s="96"/>
      <c r="L1100" s="171"/>
      <c r="M1100" s="349"/>
      <c r="N1100" s="124"/>
      <c r="O1100" s="9"/>
      <c r="P1100" s="9"/>
      <c r="Q1100" s="9"/>
      <c r="R1100" s="10"/>
      <c r="S1100" s="255">
        <f t="shared" si="174"/>
        <v>0</v>
      </c>
      <c r="T1100" s="192"/>
      <c r="U1100" s="265">
        <f t="shared" si="173"/>
        <v>0</v>
      </c>
      <c r="V1100" s="255">
        <f t="shared" si="171"/>
        <v>0</v>
      </c>
      <c r="W1100" s="255" t="e">
        <f t="shared" si="172"/>
        <v>#DIV/0!</v>
      </c>
    </row>
    <row r="1101" spans="1:23" ht="15" customHeight="1">
      <c r="A1101" s="96"/>
      <c r="B1101" s="96"/>
      <c r="C1101" s="96"/>
      <c r="D1101" s="96"/>
      <c r="E1101" s="96"/>
      <c r="F1101" s="96"/>
      <c r="G1101" s="366"/>
      <c r="H1101" s="229"/>
      <c r="I1101" s="229"/>
      <c r="J1101" s="229"/>
      <c r="K1101" s="96"/>
      <c r="L1101" s="171"/>
      <c r="M1101" s="349"/>
      <c r="N1101" s="9"/>
      <c r="O1101" s="9"/>
      <c r="P1101" s="9"/>
      <c r="Q1101" s="9"/>
      <c r="R1101" s="10"/>
      <c r="S1101" s="255">
        <f t="shared" si="174"/>
        <v>0</v>
      </c>
      <c r="T1101" s="192"/>
      <c r="U1101" s="265">
        <f t="shared" si="173"/>
        <v>0</v>
      </c>
      <c r="V1101" s="255">
        <f t="shared" si="171"/>
        <v>0</v>
      </c>
      <c r="W1101" s="255" t="e">
        <f t="shared" si="172"/>
        <v>#DIV/0!</v>
      </c>
    </row>
    <row r="1102" spans="1:23" ht="15" customHeight="1">
      <c r="A1102" s="96"/>
      <c r="B1102" s="96"/>
      <c r="C1102" s="96"/>
      <c r="D1102" s="96"/>
      <c r="E1102" s="96"/>
      <c r="F1102" s="96"/>
      <c r="G1102" s="366"/>
      <c r="H1102" s="229"/>
      <c r="I1102" s="229"/>
      <c r="J1102" s="229"/>
      <c r="K1102" s="96"/>
      <c r="L1102" s="171"/>
      <c r="M1102" s="349"/>
      <c r="N1102" s="9"/>
      <c r="O1102" s="9"/>
      <c r="P1102" s="9"/>
      <c r="Q1102" s="9"/>
      <c r="R1102" s="10"/>
      <c r="S1102" s="255">
        <f t="shared" si="174"/>
        <v>0</v>
      </c>
      <c r="T1102" s="192"/>
      <c r="U1102" s="265">
        <f t="shared" si="173"/>
        <v>0</v>
      </c>
      <c r="V1102" s="255">
        <f t="shared" si="171"/>
        <v>0</v>
      </c>
      <c r="W1102" s="255" t="e">
        <f t="shared" si="172"/>
        <v>#DIV/0!</v>
      </c>
    </row>
    <row r="1103" spans="1:23" ht="15" customHeight="1">
      <c r="A1103" s="96"/>
      <c r="B1103" s="96"/>
      <c r="C1103" s="96"/>
      <c r="D1103" s="96"/>
      <c r="E1103" s="96"/>
      <c r="F1103" s="96"/>
      <c r="G1103" s="366"/>
      <c r="H1103" s="229"/>
      <c r="I1103" s="229"/>
      <c r="J1103" s="229"/>
      <c r="K1103" s="96"/>
      <c r="L1103" s="171"/>
      <c r="M1103" s="349"/>
      <c r="N1103" s="9"/>
      <c r="O1103" s="9"/>
      <c r="P1103" s="9"/>
      <c r="Q1103" s="9"/>
      <c r="R1103" s="10"/>
      <c r="S1103" s="255">
        <f t="shared" si="174"/>
        <v>0</v>
      </c>
      <c r="T1103" s="192"/>
      <c r="U1103" s="265">
        <f t="shared" si="173"/>
        <v>0</v>
      </c>
      <c r="V1103" s="255">
        <f t="shared" si="171"/>
        <v>0</v>
      </c>
      <c r="W1103" s="255" t="e">
        <f t="shared" si="172"/>
        <v>#DIV/0!</v>
      </c>
    </row>
    <row r="1104" spans="1:23" ht="15" customHeight="1">
      <c r="A1104" s="96"/>
      <c r="B1104" s="96"/>
      <c r="C1104" s="96"/>
      <c r="D1104" s="96"/>
      <c r="E1104" s="96"/>
      <c r="F1104" s="96"/>
      <c r="G1104" s="366"/>
      <c r="H1104" s="229"/>
      <c r="I1104" s="229"/>
      <c r="J1104" s="229"/>
      <c r="K1104" s="96"/>
      <c r="L1104" s="171"/>
      <c r="M1104" s="349"/>
      <c r="N1104" s="9"/>
      <c r="O1104" s="9"/>
      <c r="P1104" s="9"/>
      <c r="Q1104" s="9"/>
      <c r="R1104" s="10"/>
      <c r="S1104" s="255">
        <f t="shared" si="174"/>
        <v>0</v>
      </c>
      <c r="T1104" s="192"/>
      <c r="U1104" s="265">
        <f t="shared" si="173"/>
        <v>0</v>
      </c>
      <c r="V1104" s="255">
        <f t="shared" si="171"/>
        <v>0</v>
      </c>
      <c r="W1104" s="255" t="e">
        <f t="shared" si="172"/>
        <v>#DIV/0!</v>
      </c>
    </row>
    <row r="1105" spans="1:23" ht="15" customHeight="1">
      <c r="A1105" s="96"/>
      <c r="B1105" s="96"/>
      <c r="C1105" s="96"/>
      <c r="D1105" s="96"/>
      <c r="E1105" s="96"/>
      <c r="F1105" s="96"/>
      <c r="G1105" s="366"/>
      <c r="H1105" s="229"/>
      <c r="I1105" s="229"/>
      <c r="J1105" s="229"/>
      <c r="K1105" s="96"/>
      <c r="L1105" s="171"/>
      <c r="M1105" s="349"/>
      <c r="N1105" s="9"/>
      <c r="O1105" s="9"/>
      <c r="P1105" s="9"/>
      <c r="Q1105" s="9"/>
      <c r="R1105" s="10"/>
      <c r="S1105" s="255">
        <f t="shared" si="174"/>
        <v>0</v>
      </c>
      <c r="T1105" s="192"/>
      <c r="U1105" s="265">
        <f t="shared" si="173"/>
        <v>0</v>
      </c>
      <c r="V1105" s="255">
        <f t="shared" si="171"/>
        <v>0</v>
      </c>
      <c r="W1105" s="255" t="e">
        <f t="shared" si="172"/>
        <v>#DIV/0!</v>
      </c>
    </row>
    <row r="1106" spans="1:23" ht="15" customHeight="1">
      <c r="A1106" s="96"/>
      <c r="B1106" s="96"/>
      <c r="C1106" s="96"/>
      <c r="D1106" s="96"/>
      <c r="E1106" s="96"/>
      <c r="F1106" s="96"/>
      <c r="G1106" s="366"/>
      <c r="H1106" s="289"/>
      <c r="I1106" s="289"/>
      <c r="J1106" s="289"/>
      <c r="K1106" s="96"/>
      <c r="L1106" s="171"/>
      <c r="M1106" s="349"/>
      <c r="N1106" s="9"/>
      <c r="O1106" s="9"/>
      <c r="P1106" s="9"/>
      <c r="Q1106" s="9"/>
      <c r="R1106" s="10"/>
      <c r="S1106" s="255">
        <f t="shared" si="174"/>
        <v>0</v>
      </c>
      <c r="T1106" s="192"/>
      <c r="U1106" s="265">
        <f t="shared" si="173"/>
        <v>0</v>
      </c>
      <c r="V1106" s="255">
        <f t="shared" si="171"/>
        <v>0</v>
      </c>
      <c r="W1106" s="255" t="e">
        <f t="shared" si="172"/>
        <v>#DIV/0!</v>
      </c>
    </row>
    <row r="1107" spans="1:23" ht="15.75" customHeight="1">
      <c r="A1107" s="96"/>
      <c r="B1107" s="96"/>
      <c r="C1107" s="96"/>
      <c r="D1107" s="96"/>
      <c r="E1107" s="96"/>
      <c r="F1107" s="96"/>
      <c r="G1107" s="366"/>
      <c r="H1107" s="229"/>
      <c r="I1107" s="229"/>
      <c r="J1107" s="229"/>
      <c r="K1107" s="96"/>
      <c r="L1107" s="171"/>
      <c r="M1107" s="349"/>
      <c r="N1107" s="9"/>
      <c r="O1107" s="9"/>
      <c r="P1107" s="9"/>
      <c r="Q1107" s="9"/>
      <c r="R1107" s="10"/>
      <c r="S1107" s="255">
        <f t="shared" si="174"/>
        <v>0</v>
      </c>
      <c r="T1107" s="192"/>
      <c r="U1107" s="265">
        <f t="shared" si="173"/>
        <v>0</v>
      </c>
      <c r="V1107" s="255">
        <f t="shared" si="171"/>
        <v>0</v>
      </c>
      <c r="W1107" s="255" t="e">
        <f t="shared" si="172"/>
        <v>#DIV/0!</v>
      </c>
    </row>
    <row r="1108" spans="1:23" ht="15" customHeight="1">
      <c r="A1108" s="96"/>
      <c r="B1108" s="96"/>
      <c r="C1108" s="96"/>
      <c r="D1108" s="96"/>
      <c r="E1108" s="96"/>
      <c r="F1108" s="96"/>
      <c r="G1108" s="366"/>
      <c r="H1108" s="229"/>
      <c r="I1108" s="229"/>
      <c r="J1108" s="229"/>
      <c r="K1108" s="96"/>
      <c r="L1108" s="171"/>
      <c r="M1108" s="96"/>
      <c r="N1108" s="292"/>
      <c r="O1108" s="9"/>
      <c r="P1108" s="9"/>
      <c r="Q1108" s="9"/>
      <c r="R1108" s="10"/>
      <c r="S1108" s="255">
        <f t="shared" si="174"/>
        <v>0</v>
      </c>
      <c r="T1108" s="192"/>
      <c r="U1108" s="265">
        <f t="shared" si="173"/>
        <v>0</v>
      </c>
      <c r="V1108" s="255">
        <f t="shared" si="171"/>
        <v>0</v>
      </c>
      <c r="W1108" s="255" t="e">
        <f t="shared" si="172"/>
        <v>#DIV/0!</v>
      </c>
    </row>
    <row r="1109" spans="1:23" ht="15" customHeight="1">
      <c r="A1109" s="96"/>
      <c r="B1109" s="96"/>
      <c r="C1109" s="96"/>
      <c r="D1109" s="96"/>
      <c r="E1109" s="96"/>
      <c r="F1109" s="96"/>
      <c r="G1109" s="366"/>
      <c r="H1109" s="229"/>
      <c r="I1109" s="229"/>
      <c r="J1109" s="229"/>
      <c r="K1109" s="96"/>
      <c r="L1109" s="171"/>
      <c r="M1109" s="96"/>
      <c r="N1109" s="292"/>
      <c r="O1109" s="9"/>
      <c r="P1109" s="9"/>
      <c r="Q1109" s="9"/>
      <c r="R1109" s="10"/>
      <c r="S1109" s="255">
        <f t="shared" si="174"/>
        <v>0</v>
      </c>
      <c r="T1109" s="192"/>
      <c r="U1109" s="265">
        <f t="shared" si="173"/>
        <v>0</v>
      </c>
      <c r="V1109" s="255">
        <f t="shared" si="171"/>
        <v>0</v>
      </c>
      <c r="W1109" s="255" t="e">
        <f t="shared" si="172"/>
        <v>#DIV/0!</v>
      </c>
    </row>
    <row r="1110" spans="1:23" ht="15" customHeight="1">
      <c r="A1110" s="96"/>
      <c r="B1110" s="96"/>
      <c r="C1110" s="96"/>
      <c r="D1110" s="96"/>
      <c r="E1110" s="96"/>
      <c r="F1110" s="96"/>
      <c r="G1110" s="366"/>
      <c r="H1110" s="229"/>
      <c r="I1110" s="229"/>
      <c r="J1110" s="229"/>
      <c r="K1110" s="96"/>
      <c r="L1110" s="171"/>
      <c r="M1110" s="96"/>
      <c r="N1110" s="292"/>
      <c r="O1110" s="9"/>
      <c r="P1110" s="9"/>
      <c r="Q1110" s="9"/>
      <c r="R1110" s="10"/>
      <c r="S1110" s="255">
        <f t="shared" si="174"/>
        <v>0</v>
      </c>
      <c r="T1110" s="192"/>
      <c r="U1110" s="265">
        <f t="shared" si="173"/>
        <v>0</v>
      </c>
      <c r="V1110" s="255">
        <f t="shared" si="171"/>
        <v>0</v>
      </c>
      <c r="W1110" s="255" t="e">
        <f t="shared" si="172"/>
        <v>#DIV/0!</v>
      </c>
    </row>
    <row r="1111" spans="1:23" ht="15" customHeight="1">
      <c r="A1111" s="96"/>
      <c r="B1111" s="96"/>
      <c r="C1111" s="96"/>
      <c r="D1111" s="96"/>
      <c r="E1111" s="96"/>
      <c r="F1111" s="96"/>
      <c r="G1111" s="366"/>
      <c r="H1111" s="229"/>
      <c r="I1111" s="229"/>
      <c r="J1111" s="229"/>
      <c r="K1111" s="96"/>
      <c r="L1111" s="171"/>
      <c r="M1111" s="96"/>
      <c r="N1111" s="292"/>
      <c r="O1111" s="9"/>
      <c r="P1111" s="9"/>
      <c r="Q1111" s="9"/>
      <c r="R1111" s="10"/>
      <c r="S1111" s="255">
        <f t="shared" si="174"/>
        <v>0</v>
      </c>
      <c r="T1111" s="192"/>
      <c r="U1111" s="265">
        <f t="shared" si="173"/>
        <v>0</v>
      </c>
      <c r="V1111" s="255">
        <f t="shared" si="171"/>
        <v>0</v>
      </c>
      <c r="W1111" s="255" t="e">
        <f t="shared" si="172"/>
        <v>#DIV/0!</v>
      </c>
    </row>
    <row r="1112" spans="1:23" ht="15" customHeight="1">
      <c r="A1112" s="96"/>
      <c r="B1112" s="96"/>
      <c r="C1112" s="96"/>
      <c r="D1112" s="96"/>
      <c r="E1112" s="96"/>
      <c r="F1112" s="96"/>
      <c r="G1112" s="366"/>
      <c r="H1112" s="229"/>
      <c r="I1112" s="229"/>
      <c r="J1112" s="229"/>
      <c r="K1112" s="96"/>
      <c r="L1112" s="171"/>
      <c r="M1112" s="96"/>
      <c r="N1112" s="292"/>
      <c r="O1112" s="9"/>
      <c r="P1112" s="9"/>
      <c r="Q1112" s="9"/>
      <c r="R1112" s="10"/>
      <c r="S1112" s="255">
        <f t="shared" si="174"/>
        <v>0</v>
      </c>
      <c r="T1112" s="192"/>
      <c r="U1112" s="265">
        <f t="shared" si="173"/>
        <v>0</v>
      </c>
      <c r="V1112" s="255">
        <f t="shared" si="171"/>
        <v>0</v>
      </c>
      <c r="W1112" s="255" t="e">
        <f t="shared" si="172"/>
        <v>#DIV/0!</v>
      </c>
    </row>
    <row r="1113" spans="1:23" ht="15" customHeight="1">
      <c r="A1113" s="96"/>
      <c r="B1113" s="96"/>
      <c r="C1113" s="96"/>
      <c r="D1113" s="96"/>
      <c r="E1113" s="96"/>
      <c r="F1113" s="96"/>
      <c r="G1113" s="366"/>
      <c r="H1113" s="229"/>
      <c r="I1113" s="229"/>
      <c r="J1113" s="229"/>
      <c r="K1113" s="96"/>
      <c r="L1113" s="171"/>
      <c r="M1113" s="96"/>
      <c r="N1113" s="292"/>
      <c r="O1113" s="9"/>
      <c r="P1113" s="9"/>
      <c r="Q1113" s="9"/>
      <c r="R1113" s="10"/>
      <c r="S1113" s="255">
        <f t="shared" si="174"/>
        <v>0</v>
      </c>
      <c r="T1113" s="192"/>
      <c r="U1113" s="265">
        <f t="shared" si="173"/>
        <v>0</v>
      </c>
      <c r="V1113" s="255">
        <f t="shared" si="171"/>
        <v>0</v>
      </c>
      <c r="W1113" s="255" t="e">
        <f t="shared" si="172"/>
        <v>#DIV/0!</v>
      </c>
    </row>
    <row r="1114" spans="1:23" ht="15.75" customHeight="1">
      <c r="A1114" s="96"/>
      <c r="B1114" s="96"/>
      <c r="C1114" s="96"/>
      <c r="D1114" s="96"/>
      <c r="E1114" s="96"/>
      <c r="F1114" s="96"/>
      <c r="G1114" s="366"/>
      <c r="H1114" s="229"/>
      <c r="I1114" s="229"/>
      <c r="J1114" s="229"/>
      <c r="K1114" s="96"/>
      <c r="L1114" s="171"/>
      <c r="M1114" s="96"/>
      <c r="N1114" s="292"/>
      <c r="O1114" s="9"/>
      <c r="P1114" s="9"/>
      <c r="Q1114" s="9"/>
      <c r="R1114" s="10"/>
      <c r="S1114" s="255">
        <f t="shared" si="174"/>
        <v>0</v>
      </c>
      <c r="T1114" s="192"/>
      <c r="U1114" s="265">
        <f t="shared" si="173"/>
        <v>0</v>
      </c>
      <c r="V1114" s="255">
        <f t="shared" si="171"/>
        <v>0</v>
      </c>
      <c r="W1114" s="255" t="e">
        <f t="shared" si="172"/>
        <v>#DIV/0!</v>
      </c>
    </row>
    <row r="1115" spans="1:23" ht="15" customHeight="1">
      <c r="A1115" s="96"/>
      <c r="B1115" s="96"/>
      <c r="C1115" s="96"/>
      <c r="D1115" s="96"/>
      <c r="E1115" s="96"/>
      <c r="F1115" s="96"/>
      <c r="G1115" s="366"/>
      <c r="H1115" s="229"/>
      <c r="I1115" s="229"/>
      <c r="J1115" s="229"/>
      <c r="K1115" s="96"/>
      <c r="L1115" s="171"/>
      <c r="M1115" s="96"/>
      <c r="N1115" s="124"/>
      <c r="O1115" s="9"/>
      <c r="P1115" s="9"/>
      <c r="Q1115" s="9"/>
      <c r="R1115" s="10"/>
      <c r="S1115" s="255">
        <f t="shared" si="174"/>
        <v>0</v>
      </c>
      <c r="T1115" s="192"/>
      <c r="U1115" s="265">
        <f t="shared" si="173"/>
        <v>0</v>
      </c>
      <c r="V1115" s="255">
        <f t="shared" si="171"/>
        <v>0</v>
      </c>
      <c r="W1115" s="255" t="e">
        <f t="shared" si="172"/>
        <v>#DIV/0!</v>
      </c>
    </row>
    <row r="1116" spans="1:23" ht="15" customHeight="1">
      <c r="A1116" s="96"/>
      <c r="B1116" s="96"/>
      <c r="C1116" s="96"/>
      <c r="D1116" s="96"/>
      <c r="E1116" s="96"/>
      <c r="F1116" s="96"/>
      <c r="G1116" s="366"/>
      <c r="H1116" s="229"/>
      <c r="I1116" s="229"/>
      <c r="J1116" s="229"/>
      <c r="K1116" s="96"/>
      <c r="L1116" s="171"/>
      <c r="M1116" s="96"/>
      <c r="N1116" s="124"/>
      <c r="O1116" s="286"/>
      <c r="P1116" s="9"/>
      <c r="Q1116" s="9"/>
      <c r="R1116" s="10"/>
      <c r="S1116" s="255">
        <f t="shared" si="174"/>
        <v>0</v>
      </c>
      <c r="T1116" s="192"/>
      <c r="U1116" s="265">
        <f t="shared" si="173"/>
        <v>0</v>
      </c>
      <c r="V1116" s="255">
        <f t="shared" si="171"/>
        <v>0</v>
      </c>
      <c r="W1116" s="255" t="e">
        <f t="shared" si="172"/>
        <v>#DIV/0!</v>
      </c>
    </row>
    <row r="1117" spans="1:23" ht="15" customHeight="1">
      <c r="A1117" s="96"/>
      <c r="B1117" s="96"/>
      <c r="C1117" s="96"/>
      <c r="D1117" s="96"/>
      <c r="E1117" s="96"/>
      <c r="F1117" s="96"/>
      <c r="G1117" s="366"/>
      <c r="H1117" s="229"/>
      <c r="I1117" s="229"/>
      <c r="J1117" s="229"/>
      <c r="K1117" s="96"/>
      <c r="L1117" s="171"/>
      <c r="M1117" s="96"/>
      <c r="N1117" s="124"/>
      <c r="O1117" s="286"/>
      <c r="P1117" s="9"/>
      <c r="Q1117" s="9"/>
      <c r="R1117" s="10"/>
      <c r="S1117" s="255">
        <f t="shared" si="174"/>
        <v>0</v>
      </c>
      <c r="T1117" s="192"/>
      <c r="U1117" s="265">
        <f t="shared" si="173"/>
        <v>0</v>
      </c>
      <c r="V1117" s="255">
        <f t="shared" si="171"/>
        <v>0</v>
      </c>
      <c r="W1117" s="255" t="e">
        <f t="shared" si="172"/>
        <v>#DIV/0!</v>
      </c>
    </row>
    <row r="1118" spans="1:23" ht="15" customHeight="1">
      <c r="A1118" s="96"/>
      <c r="B1118" s="96"/>
      <c r="C1118" s="96"/>
      <c r="D1118" s="96"/>
      <c r="E1118" s="96"/>
      <c r="F1118" s="96"/>
      <c r="G1118" s="366"/>
      <c r="H1118" s="229"/>
      <c r="I1118" s="229"/>
      <c r="J1118" s="229"/>
      <c r="K1118" s="96"/>
      <c r="L1118" s="171"/>
      <c r="M1118" s="96"/>
      <c r="N1118" s="124"/>
      <c r="O1118" s="286"/>
      <c r="P1118" s="9"/>
      <c r="Q1118" s="9"/>
      <c r="R1118" s="10"/>
      <c r="S1118" s="255">
        <f t="shared" si="174"/>
        <v>0</v>
      </c>
      <c r="T1118" s="192"/>
      <c r="U1118" s="265">
        <f t="shared" si="173"/>
        <v>0</v>
      </c>
      <c r="V1118" s="255">
        <f t="shared" si="171"/>
        <v>0</v>
      </c>
      <c r="W1118" s="255" t="e">
        <f t="shared" si="172"/>
        <v>#DIV/0!</v>
      </c>
    </row>
    <row r="1119" spans="1:23" ht="15" customHeight="1">
      <c r="A1119" s="96"/>
      <c r="B1119" s="96"/>
      <c r="C1119" s="96"/>
      <c r="D1119" s="96"/>
      <c r="E1119" s="96"/>
      <c r="F1119" s="96"/>
      <c r="G1119" s="366"/>
      <c r="H1119" s="229"/>
      <c r="I1119" s="229"/>
      <c r="J1119" s="229"/>
      <c r="K1119" s="96"/>
      <c r="L1119" s="171"/>
      <c r="M1119" s="96"/>
      <c r="N1119" s="124"/>
      <c r="O1119" s="286"/>
      <c r="P1119" s="9"/>
      <c r="Q1119" s="9"/>
      <c r="R1119" s="10"/>
      <c r="S1119" s="255">
        <f t="shared" si="174"/>
        <v>0</v>
      </c>
      <c r="T1119" s="192"/>
      <c r="U1119" s="265">
        <f t="shared" si="173"/>
        <v>0</v>
      </c>
      <c r="V1119" s="255">
        <f t="shared" si="171"/>
        <v>0</v>
      </c>
      <c r="W1119" s="255" t="e">
        <f t="shared" si="172"/>
        <v>#DIV/0!</v>
      </c>
    </row>
    <row r="1120" spans="1:23" ht="15" customHeight="1">
      <c r="A1120" s="96"/>
      <c r="B1120" s="96"/>
      <c r="C1120" s="96"/>
      <c r="D1120" s="96"/>
      <c r="E1120" s="96"/>
      <c r="F1120" s="96"/>
      <c r="G1120" s="366"/>
      <c r="H1120" s="229"/>
      <c r="I1120" s="229"/>
      <c r="J1120" s="229"/>
      <c r="K1120" s="96"/>
      <c r="L1120" s="171"/>
      <c r="M1120" s="96"/>
      <c r="N1120" s="124"/>
      <c r="O1120" s="286"/>
      <c r="P1120" s="9"/>
      <c r="Q1120" s="9"/>
      <c r="R1120" s="10"/>
      <c r="S1120" s="255">
        <f t="shared" si="174"/>
        <v>0</v>
      </c>
      <c r="T1120" s="192"/>
      <c r="U1120" s="265">
        <f t="shared" si="173"/>
        <v>0</v>
      </c>
      <c r="V1120" s="255">
        <f t="shared" si="171"/>
        <v>0</v>
      </c>
      <c r="W1120" s="255" t="e">
        <f t="shared" si="172"/>
        <v>#DIV/0!</v>
      </c>
    </row>
    <row r="1121" spans="1:23" ht="15" customHeight="1">
      <c r="A1121" s="96"/>
      <c r="B1121" s="96"/>
      <c r="C1121" s="96"/>
      <c r="D1121" s="96"/>
      <c r="E1121" s="96"/>
      <c r="F1121" s="96"/>
      <c r="G1121" s="366"/>
      <c r="H1121" s="229"/>
      <c r="I1121" s="229"/>
      <c r="J1121" s="229"/>
      <c r="K1121" s="96"/>
      <c r="L1121" s="171"/>
      <c r="M1121" s="96"/>
      <c r="N1121" s="291"/>
      <c r="O1121" s="286"/>
      <c r="P1121" s="9"/>
      <c r="Q1121" s="9"/>
      <c r="R1121" s="10"/>
      <c r="S1121" s="255">
        <f t="shared" si="174"/>
        <v>0</v>
      </c>
      <c r="T1121" s="192"/>
      <c r="U1121" s="265">
        <f t="shared" si="173"/>
        <v>0</v>
      </c>
      <c r="V1121" s="255">
        <f t="shared" si="171"/>
        <v>0</v>
      </c>
      <c r="W1121" s="255" t="e">
        <f t="shared" si="172"/>
        <v>#DIV/0!</v>
      </c>
    </row>
    <row r="1122" spans="1:23" ht="15" customHeight="1">
      <c r="A1122" s="96"/>
      <c r="B1122" s="96"/>
      <c r="C1122" s="96"/>
      <c r="D1122" s="96"/>
      <c r="E1122" s="96"/>
      <c r="F1122" s="96"/>
      <c r="G1122" s="366"/>
      <c r="H1122" s="229"/>
      <c r="I1122" s="229"/>
      <c r="J1122" s="229"/>
      <c r="K1122" s="96"/>
      <c r="L1122" s="171"/>
      <c r="M1122" s="96"/>
      <c r="N1122" s="124"/>
      <c r="O1122" s="286"/>
      <c r="P1122" s="9"/>
      <c r="Q1122" s="9"/>
      <c r="R1122" s="10"/>
      <c r="S1122" s="255">
        <f t="shared" si="174"/>
        <v>0</v>
      </c>
      <c r="T1122" s="192"/>
      <c r="U1122" s="265">
        <f t="shared" si="173"/>
        <v>0</v>
      </c>
      <c r="V1122" s="255">
        <f t="shared" si="171"/>
        <v>0</v>
      </c>
      <c r="W1122" s="255" t="e">
        <f t="shared" si="172"/>
        <v>#DIV/0!</v>
      </c>
    </row>
    <row r="1123" spans="1:23" ht="15" customHeight="1">
      <c r="A1123" s="96"/>
      <c r="B1123" s="96"/>
      <c r="C1123" s="96"/>
      <c r="D1123" s="96"/>
      <c r="E1123" s="96"/>
      <c r="F1123" s="96"/>
      <c r="G1123" s="366"/>
      <c r="H1123" s="229"/>
      <c r="I1123" s="229"/>
      <c r="J1123" s="229"/>
      <c r="K1123" s="96"/>
      <c r="L1123" s="171"/>
      <c r="M1123" s="96"/>
      <c r="N1123" s="124"/>
      <c r="O1123" s="286"/>
      <c r="P1123" s="9"/>
      <c r="Q1123" s="9"/>
      <c r="R1123" s="10"/>
      <c r="S1123" s="255">
        <f t="shared" si="174"/>
        <v>0</v>
      </c>
      <c r="T1123" s="192"/>
      <c r="U1123" s="265">
        <f t="shared" si="173"/>
        <v>0</v>
      </c>
      <c r="V1123" s="255">
        <f t="shared" si="171"/>
        <v>0</v>
      </c>
      <c r="W1123" s="255" t="e">
        <f t="shared" si="172"/>
        <v>#DIV/0!</v>
      </c>
    </row>
    <row r="1124" spans="1:23" ht="15" customHeight="1">
      <c r="A1124" s="96"/>
      <c r="B1124" s="96"/>
      <c r="C1124" s="96"/>
      <c r="D1124" s="96"/>
      <c r="E1124" s="96"/>
      <c r="F1124" s="96"/>
      <c r="G1124" s="366"/>
      <c r="H1124" s="229"/>
      <c r="I1124" s="229"/>
      <c r="J1124" s="229"/>
      <c r="K1124" s="96"/>
      <c r="L1124" s="171"/>
      <c r="M1124" s="96"/>
      <c r="N1124" s="124"/>
      <c r="O1124" s="286"/>
      <c r="P1124" s="9"/>
      <c r="Q1124" s="9"/>
      <c r="R1124" s="10"/>
      <c r="S1124" s="255">
        <f t="shared" si="174"/>
        <v>0</v>
      </c>
      <c r="T1124" s="192"/>
      <c r="U1124" s="265">
        <f t="shared" si="173"/>
        <v>0</v>
      </c>
      <c r="V1124" s="255">
        <f t="shared" si="171"/>
        <v>0</v>
      </c>
      <c r="W1124" s="255" t="e">
        <f t="shared" si="172"/>
        <v>#DIV/0!</v>
      </c>
    </row>
    <row r="1125" spans="1:23" ht="15" customHeight="1">
      <c r="A1125" s="96"/>
      <c r="B1125" s="96"/>
      <c r="C1125" s="96"/>
      <c r="D1125" s="96"/>
      <c r="E1125" s="96"/>
      <c r="F1125" s="96"/>
      <c r="G1125" s="366"/>
      <c r="H1125" s="229"/>
      <c r="I1125" s="229"/>
      <c r="J1125" s="229"/>
      <c r="K1125" s="96"/>
      <c r="L1125" s="171"/>
      <c r="M1125" s="96"/>
      <c r="N1125" s="124"/>
      <c r="O1125" s="286"/>
      <c r="P1125" s="9"/>
      <c r="Q1125" s="9"/>
      <c r="R1125" s="10"/>
      <c r="S1125" s="255">
        <f t="shared" si="174"/>
        <v>0</v>
      </c>
      <c r="T1125" s="192"/>
      <c r="U1125" s="265">
        <f t="shared" si="173"/>
        <v>0</v>
      </c>
      <c r="V1125" s="255">
        <f t="shared" si="171"/>
        <v>0</v>
      </c>
      <c r="W1125" s="255" t="e">
        <f t="shared" si="172"/>
        <v>#DIV/0!</v>
      </c>
    </row>
    <row r="1126" spans="1:23" ht="15" customHeight="1">
      <c r="A1126" s="96"/>
      <c r="B1126" s="96"/>
      <c r="C1126" s="96"/>
      <c r="D1126" s="96"/>
      <c r="E1126" s="96"/>
      <c r="F1126" s="96"/>
      <c r="G1126" s="366"/>
      <c r="H1126" s="229"/>
      <c r="I1126" s="229"/>
      <c r="J1126" s="229"/>
      <c r="K1126" s="96"/>
      <c r="L1126" s="171"/>
      <c r="M1126" s="96"/>
      <c r="N1126" s="124"/>
      <c r="O1126" s="286"/>
      <c r="P1126" s="9"/>
      <c r="Q1126" s="9"/>
      <c r="R1126" s="10"/>
      <c r="S1126" s="255">
        <f t="shared" si="174"/>
        <v>0</v>
      </c>
      <c r="T1126" s="192"/>
      <c r="U1126" s="265">
        <f t="shared" si="173"/>
        <v>0</v>
      </c>
      <c r="V1126" s="255">
        <f t="shared" si="171"/>
        <v>0</v>
      </c>
      <c r="W1126" s="255" t="e">
        <f t="shared" si="172"/>
        <v>#DIV/0!</v>
      </c>
    </row>
    <row r="1127" spans="1:23" ht="15" customHeight="1">
      <c r="A1127" s="96"/>
      <c r="B1127" s="96"/>
      <c r="C1127" s="96"/>
      <c r="D1127" s="96"/>
      <c r="E1127" s="96"/>
      <c r="F1127" s="96"/>
      <c r="G1127" s="366"/>
      <c r="H1127" s="229"/>
      <c r="I1127" s="229"/>
      <c r="J1127" s="229"/>
      <c r="K1127" s="96"/>
      <c r="L1127" s="171"/>
      <c r="M1127" s="96"/>
      <c r="N1127" s="124"/>
      <c r="O1127" s="286"/>
      <c r="P1127" s="9"/>
      <c r="Q1127" s="9"/>
      <c r="R1127" s="10"/>
      <c r="S1127" s="255">
        <f t="shared" si="174"/>
        <v>0</v>
      </c>
      <c r="T1127" s="192"/>
      <c r="U1127" s="265">
        <f t="shared" si="173"/>
        <v>0</v>
      </c>
      <c r="V1127" s="255">
        <f t="shared" si="171"/>
        <v>0</v>
      </c>
      <c r="W1127" s="255" t="e">
        <f t="shared" si="172"/>
        <v>#DIV/0!</v>
      </c>
    </row>
    <row r="1128" spans="1:23" ht="15" customHeight="1">
      <c r="A1128" s="96"/>
      <c r="B1128" s="96"/>
      <c r="C1128" s="96"/>
      <c r="D1128" s="96"/>
      <c r="E1128" s="96"/>
      <c r="F1128" s="96"/>
      <c r="G1128" s="366"/>
      <c r="H1128" s="229"/>
      <c r="I1128" s="229"/>
      <c r="J1128" s="229"/>
      <c r="K1128" s="96"/>
      <c r="L1128" s="171"/>
      <c r="M1128" s="96"/>
      <c r="N1128" s="124"/>
      <c r="O1128" s="286"/>
      <c r="P1128" s="9"/>
      <c r="Q1128" s="9"/>
      <c r="R1128" s="10"/>
      <c r="S1128" s="255">
        <f t="shared" si="174"/>
        <v>0</v>
      </c>
      <c r="T1128" s="192"/>
      <c r="U1128" s="265">
        <f t="shared" si="173"/>
        <v>0</v>
      </c>
      <c r="V1128" s="255">
        <f t="shared" si="171"/>
        <v>0</v>
      </c>
      <c r="W1128" s="255" t="e">
        <f t="shared" si="172"/>
        <v>#DIV/0!</v>
      </c>
    </row>
    <row r="1129" spans="1:23" ht="15" customHeight="1">
      <c r="A1129" s="96"/>
      <c r="B1129" s="96"/>
      <c r="C1129" s="96"/>
      <c r="D1129" s="96"/>
      <c r="E1129" s="96"/>
      <c r="F1129" s="96"/>
      <c r="G1129" s="366"/>
      <c r="H1129" s="229"/>
      <c r="I1129" s="229"/>
      <c r="J1129" s="229"/>
      <c r="K1129" s="96"/>
      <c r="L1129" s="171"/>
      <c r="M1129" s="96"/>
      <c r="N1129" s="291"/>
      <c r="O1129" s="9"/>
      <c r="P1129" s="9"/>
      <c r="Q1129" s="9"/>
      <c r="R1129" s="10"/>
      <c r="S1129" s="255">
        <f t="shared" si="174"/>
        <v>0</v>
      </c>
      <c r="T1129" s="192"/>
      <c r="U1129" s="265">
        <f t="shared" si="173"/>
        <v>0</v>
      </c>
      <c r="V1129" s="255">
        <f t="shared" si="171"/>
        <v>0</v>
      </c>
      <c r="W1129" s="255" t="e">
        <f t="shared" si="172"/>
        <v>#DIV/0!</v>
      </c>
    </row>
    <row r="1130" spans="1:23" ht="15" customHeight="1">
      <c r="A1130" s="96"/>
      <c r="B1130" s="96"/>
      <c r="C1130" s="96"/>
      <c r="D1130" s="96"/>
      <c r="E1130" s="96"/>
      <c r="F1130" s="96"/>
      <c r="G1130" s="366"/>
      <c r="H1130" s="229"/>
      <c r="I1130" s="229"/>
      <c r="J1130" s="229"/>
      <c r="K1130" s="96"/>
      <c r="L1130" s="171"/>
      <c r="M1130" s="96"/>
      <c r="N1130" s="292"/>
      <c r="O1130" s="286"/>
      <c r="P1130" s="9"/>
      <c r="Q1130" s="9"/>
      <c r="R1130" s="10"/>
      <c r="S1130" s="255">
        <f t="shared" si="174"/>
        <v>0</v>
      </c>
      <c r="T1130" s="192"/>
      <c r="U1130" s="265">
        <f t="shared" si="173"/>
        <v>0</v>
      </c>
      <c r="V1130" s="255">
        <f t="shared" ref="V1130:V1193" si="175">U1130+S1130</f>
        <v>0</v>
      </c>
      <c r="W1130" s="255" t="e">
        <f t="shared" ref="W1130:W1193" si="176">V1130/P1130</f>
        <v>#DIV/0!</v>
      </c>
    </row>
    <row r="1131" spans="1:23" ht="15" customHeight="1">
      <c r="A1131" s="96"/>
      <c r="B1131" s="96"/>
      <c r="C1131" s="96"/>
      <c r="D1131" s="96"/>
      <c r="E1131" s="96"/>
      <c r="F1131" s="96"/>
      <c r="G1131" s="366"/>
      <c r="H1131" s="229"/>
      <c r="I1131" s="229"/>
      <c r="J1131" s="229"/>
      <c r="K1131" s="96"/>
      <c r="L1131" s="171"/>
      <c r="M1131" s="96"/>
      <c r="N1131" s="291"/>
      <c r="O1131" s="286"/>
      <c r="P1131" s="9"/>
      <c r="Q1131" s="9"/>
      <c r="R1131" s="10"/>
      <c r="S1131" s="255">
        <f t="shared" si="174"/>
        <v>0</v>
      </c>
      <c r="T1131" s="192"/>
      <c r="U1131" s="265">
        <f t="shared" si="173"/>
        <v>0</v>
      </c>
      <c r="V1131" s="255">
        <f t="shared" si="175"/>
        <v>0</v>
      </c>
      <c r="W1131" s="255" t="e">
        <f t="shared" si="176"/>
        <v>#DIV/0!</v>
      </c>
    </row>
    <row r="1132" spans="1:23" ht="15" customHeight="1">
      <c r="A1132" s="96"/>
      <c r="B1132" s="96"/>
      <c r="C1132" s="96"/>
      <c r="D1132" s="96"/>
      <c r="E1132" s="96"/>
      <c r="F1132" s="96"/>
      <c r="G1132" s="366"/>
      <c r="H1132" s="229"/>
      <c r="I1132" s="229"/>
      <c r="J1132" s="229"/>
      <c r="K1132" s="96"/>
      <c r="L1132" s="171"/>
      <c r="M1132" s="96"/>
      <c r="N1132" s="291"/>
      <c r="O1132" s="286"/>
      <c r="P1132" s="9"/>
      <c r="Q1132" s="9"/>
      <c r="R1132" s="10"/>
      <c r="S1132" s="255">
        <f t="shared" si="174"/>
        <v>0</v>
      </c>
      <c r="T1132" s="192"/>
      <c r="U1132" s="265">
        <f t="shared" si="173"/>
        <v>0</v>
      </c>
      <c r="V1132" s="255">
        <f t="shared" si="175"/>
        <v>0</v>
      </c>
      <c r="W1132" s="255" t="e">
        <f t="shared" si="176"/>
        <v>#DIV/0!</v>
      </c>
    </row>
    <row r="1133" spans="1:23" ht="15" customHeight="1">
      <c r="A1133" s="96"/>
      <c r="B1133" s="96"/>
      <c r="C1133" s="96"/>
      <c r="D1133" s="96"/>
      <c r="E1133" s="96"/>
      <c r="F1133" s="96"/>
      <c r="G1133" s="366"/>
      <c r="H1133" s="229"/>
      <c r="I1133" s="229"/>
      <c r="J1133" s="229"/>
      <c r="K1133" s="96"/>
      <c r="L1133" s="171"/>
      <c r="M1133" s="96"/>
      <c r="N1133" s="291"/>
      <c r="O1133" s="286"/>
      <c r="P1133" s="9"/>
      <c r="Q1133" s="9"/>
      <c r="R1133" s="10"/>
      <c r="S1133" s="255">
        <f t="shared" si="174"/>
        <v>0</v>
      </c>
      <c r="T1133" s="192"/>
      <c r="U1133" s="265">
        <f t="shared" si="173"/>
        <v>0</v>
      </c>
      <c r="V1133" s="255">
        <f t="shared" si="175"/>
        <v>0</v>
      </c>
      <c r="W1133" s="255" t="e">
        <f t="shared" si="176"/>
        <v>#DIV/0!</v>
      </c>
    </row>
    <row r="1134" spans="1:23" ht="15" customHeight="1">
      <c r="A1134" s="96"/>
      <c r="B1134" s="96"/>
      <c r="C1134" s="96"/>
      <c r="D1134" s="96"/>
      <c r="E1134" s="96"/>
      <c r="F1134" s="96"/>
      <c r="G1134" s="366"/>
      <c r="H1134" s="229"/>
      <c r="I1134" s="229"/>
      <c r="J1134" s="229"/>
      <c r="K1134" s="96"/>
      <c r="L1134" s="171"/>
      <c r="M1134" s="96"/>
      <c r="N1134" s="291"/>
      <c r="O1134" s="286"/>
      <c r="P1134" s="9"/>
      <c r="Q1134" s="9"/>
      <c r="R1134" s="10"/>
      <c r="S1134" s="255">
        <f t="shared" si="174"/>
        <v>0</v>
      </c>
      <c r="T1134" s="192"/>
      <c r="U1134" s="265">
        <f t="shared" si="173"/>
        <v>0</v>
      </c>
      <c r="V1134" s="255">
        <f t="shared" si="175"/>
        <v>0</v>
      </c>
      <c r="W1134" s="255" t="e">
        <f t="shared" si="176"/>
        <v>#DIV/0!</v>
      </c>
    </row>
    <row r="1135" spans="1:23" ht="15" customHeight="1">
      <c r="A1135" s="96"/>
      <c r="B1135" s="96"/>
      <c r="C1135" s="96"/>
      <c r="D1135" s="96"/>
      <c r="E1135" s="96"/>
      <c r="F1135" s="96"/>
      <c r="G1135" s="366"/>
      <c r="H1135" s="229"/>
      <c r="I1135" s="229"/>
      <c r="J1135" s="229"/>
      <c r="K1135" s="96"/>
      <c r="L1135" s="171"/>
      <c r="M1135" s="96"/>
      <c r="N1135" s="9"/>
      <c r="O1135" s="286"/>
      <c r="P1135" s="9"/>
      <c r="Q1135" s="9"/>
      <c r="R1135" s="10"/>
      <c r="S1135" s="255">
        <f t="shared" si="174"/>
        <v>0</v>
      </c>
      <c r="T1135" s="192"/>
      <c r="U1135" s="265">
        <f t="shared" si="173"/>
        <v>0</v>
      </c>
      <c r="V1135" s="255">
        <f t="shared" si="175"/>
        <v>0</v>
      </c>
      <c r="W1135" s="255" t="e">
        <f t="shared" si="176"/>
        <v>#DIV/0!</v>
      </c>
    </row>
    <row r="1136" spans="1:23" ht="15" customHeight="1">
      <c r="A1136" s="96"/>
      <c r="B1136" s="96"/>
      <c r="C1136" s="96"/>
      <c r="D1136" s="96"/>
      <c r="E1136" s="96"/>
      <c r="F1136" s="96"/>
      <c r="G1136" s="366"/>
      <c r="H1136" s="229"/>
      <c r="I1136" s="229"/>
      <c r="J1136" s="229"/>
      <c r="K1136" s="96"/>
      <c r="L1136" s="171"/>
      <c r="M1136" s="96"/>
      <c r="N1136" s="9"/>
      <c r="O1136" s="286"/>
      <c r="P1136" s="9"/>
      <c r="Q1136" s="9"/>
      <c r="R1136" s="10"/>
      <c r="S1136" s="255">
        <f t="shared" si="174"/>
        <v>0</v>
      </c>
      <c r="T1136" s="192"/>
      <c r="U1136" s="265">
        <f t="shared" si="173"/>
        <v>0</v>
      </c>
      <c r="V1136" s="255">
        <f t="shared" si="175"/>
        <v>0</v>
      </c>
      <c r="W1136" s="255" t="e">
        <f t="shared" si="176"/>
        <v>#DIV/0!</v>
      </c>
    </row>
    <row r="1137" spans="1:23" ht="15" customHeight="1">
      <c r="A1137" s="96"/>
      <c r="B1137" s="96"/>
      <c r="C1137" s="96"/>
      <c r="D1137" s="96"/>
      <c r="E1137" s="96"/>
      <c r="F1137" s="96"/>
      <c r="G1137" s="366"/>
      <c r="H1137" s="229"/>
      <c r="I1137" s="229"/>
      <c r="J1137" s="229"/>
      <c r="K1137" s="96"/>
      <c r="L1137" s="171"/>
      <c r="M1137" s="96"/>
      <c r="N1137" s="9"/>
      <c r="O1137" s="286"/>
      <c r="P1137" s="9"/>
      <c r="Q1137" s="9"/>
      <c r="R1137" s="10"/>
      <c r="S1137" s="255">
        <f t="shared" si="174"/>
        <v>0</v>
      </c>
      <c r="T1137" s="192"/>
      <c r="U1137" s="265">
        <f t="shared" si="173"/>
        <v>0</v>
      </c>
      <c r="V1137" s="255">
        <f t="shared" si="175"/>
        <v>0</v>
      </c>
      <c r="W1137" s="255" t="e">
        <f t="shared" si="176"/>
        <v>#DIV/0!</v>
      </c>
    </row>
    <row r="1138" spans="1:23" ht="15" customHeight="1">
      <c r="A1138" s="96"/>
      <c r="B1138" s="96"/>
      <c r="C1138" s="96"/>
      <c r="D1138" s="96"/>
      <c r="E1138" s="96"/>
      <c r="F1138" s="96"/>
      <c r="G1138" s="366"/>
      <c r="H1138" s="229"/>
      <c r="I1138" s="229"/>
      <c r="J1138" s="229"/>
      <c r="K1138" s="96"/>
      <c r="L1138" s="171"/>
      <c r="M1138" s="96"/>
      <c r="N1138" s="291"/>
      <c r="O1138" s="286"/>
      <c r="P1138" s="9"/>
      <c r="Q1138" s="9"/>
      <c r="R1138" s="10"/>
      <c r="S1138" s="255">
        <f t="shared" si="174"/>
        <v>0</v>
      </c>
      <c r="T1138" s="192"/>
      <c r="U1138" s="265">
        <f t="shared" si="173"/>
        <v>0</v>
      </c>
      <c r="V1138" s="255">
        <f t="shared" si="175"/>
        <v>0</v>
      </c>
      <c r="W1138" s="255" t="e">
        <f t="shared" si="176"/>
        <v>#DIV/0!</v>
      </c>
    </row>
    <row r="1139" spans="1:23" ht="15" customHeight="1">
      <c r="A1139" s="96"/>
      <c r="B1139" s="96"/>
      <c r="C1139" s="96"/>
      <c r="D1139" s="96"/>
      <c r="E1139" s="96"/>
      <c r="F1139" s="96"/>
      <c r="G1139" s="366"/>
      <c r="H1139" s="229"/>
      <c r="I1139" s="229"/>
      <c r="J1139" s="229"/>
      <c r="K1139" s="96"/>
      <c r="L1139" s="171"/>
      <c r="M1139" s="96"/>
      <c r="N1139" s="124"/>
      <c r="O1139" s="9"/>
      <c r="P1139" s="9"/>
      <c r="Q1139" s="9"/>
      <c r="R1139" s="10"/>
      <c r="S1139" s="255">
        <f t="shared" si="174"/>
        <v>0</v>
      </c>
      <c r="T1139" s="192"/>
      <c r="U1139" s="265">
        <f t="shared" si="173"/>
        <v>0</v>
      </c>
      <c r="V1139" s="255">
        <f t="shared" si="175"/>
        <v>0</v>
      </c>
      <c r="W1139" s="255" t="e">
        <f t="shared" si="176"/>
        <v>#DIV/0!</v>
      </c>
    </row>
    <row r="1140" spans="1:23" ht="15" customHeight="1">
      <c r="A1140" s="96"/>
      <c r="B1140" s="96"/>
      <c r="C1140" s="96"/>
      <c r="D1140" s="96"/>
      <c r="E1140" s="96"/>
      <c r="F1140" s="96"/>
      <c r="G1140" s="366"/>
      <c r="H1140" s="229"/>
      <c r="I1140" s="229"/>
      <c r="J1140" s="229"/>
      <c r="K1140" s="96"/>
      <c r="L1140" s="171"/>
      <c r="M1140" s="96"/>
      <c r="N1140" s="124"/>
      <c r="O1140" s="9"/>
      <c r="P1140" s="9"/>
      <c r="Q1140" s="9"/>
      <c r="R1140" s="10"/>
      <c r="S1140" s="255">
        <f t="shared" si="174"/>
        <v>0</v>
      </c>
      <c r="T1140" s="192"/>
      <c r="U1140" s="265">
        <f t="shared" si="173"/>
        <v>0</v>
      </c>
      <c r="V1140" s="255">
        <f t="shared" si="175"/>
        <v>0</v>
      </c>
      <c r="W1140" s="255" t="e">
        <f t="shared" si="176"/>
        <v>#DIV/0!</v>
      </c>
    </row>
    <row r="1141" spans="1:23" ht="15" customHeight="1">
      <c r="A1141" s="96"/>
      <c r="B1141" s="96"/>
      <c r="C1141" s="96"/>
      <c r="D1141" s="96"/>
      <c r="E1141" s="96"/>
      <c r="F1141" s="96"/>
      <c r="G1141" s="366"/>
      <c r="H1141" s="229"/>
      <c r="I1141" s="229"/>
      <c r="J1141" s="229"/>
      <c r="K1141" s="96"/>
      <c r="L1141" s="171"/>
      <c r="M1141" s="96"/>
      <c r="N1141" s="124"/>
      <c r="O1141" s="286"/>
      <c r="P1141" s="9"/>
      <c r="Q1141" s="9"/>
      <c r="R1141" s="10"/>
      <c r="S1141" s="255">
        <f t="shared" si="174"/>
        <v>0</v>
      </c>
      <c r="T1141" s="192"/>
      <c r="U1141" s="265">
        <f t="shared" si="173"/>
        <v>0</v>
      </c>
      <c r="V1141" s="255">
        <f t="shared" si="175"/>
        <v>0</v>
      </c>
      <c r="W1141" s="255" t="e">
        <f t="shared" si="176"/>
        <v>#DIV/0!</v>
      </c>
    </row>
    <row r="1142" spans="1:23" ht="15" customHeight="1">
      <c r="A1142" s="96"/>
      <c r="B1142" s="96"/>
      <c r="C1142" s="96"/>
      <c r="D1142" s="96"/>
      <c r="E1142" s="96"/>
      <c r="F1142" s="96"/>
      <c r="G1142" s="366"/>
      <c r="H1142" s="229"/>
      <c r="I1142" s="229"/>
      <c r="J1142" s="229"/>
      <c r="K1142" s="96"/>
      <c r="L1142" s="171"/>
      <c r="M1142" s="96"/>
      <c r="N1142" s="124"/>
      <c r="O1142" s="9"/>
      <c r="P1142" s="9"/>
      <c r="Q1142" s="9"/>
      <c r="R1142" s="10"/>
      <c r="S1142" s="255">
        <f t="shared" si="174"/>
        <v>0</v>
      </c>
      <c r="T1142" s="192"/>
      <c r="U1142" s="265">
        <f t="shared" si="173"/>
        <v>0</v>
      </c>
      <c r="V1142" s="255">
        <f t="shared" si="175"/>
        <v>0</v>
      </c>
      <c r="W1142" s="255" t="e">
        <f t="shared" si="176"/>
        <v>#DIV/0!</v>
      </c>
    </row>
    <row r="1143" spans="1:23" ht="15" customHeight="1">
      <c r="A1143" s="96"/>
      <c r="B1143" s="96"/>
      <c r="C1143" s="96"/>
      <c r="D1143" s="96"/>
      <c r="E1143" s="96"/>
      <c r="F1143" s="96"/>
      <c r="G1143" s="366"/>
      <c r="H1143" s="229"/>
      <c r="I1143" s="229"/>
      <c r="J1143" s="229"/>
      <c r="K1143" s="96"/>
      <c r="L1143" s="171"/>
      <c r="M1143" s="96"/>
      <c r="N1143" s="124"/>
      <c r="O1143" s="9"/>
      <c r="P1143" s="9"/>
      <c r="Q1143" s="9"/>
      <c r="R1143" s="10"/>
      <c r="S1143" s="255">
        <f t="shared" si="174"/>
        <v>0</v>
      </c>
      <c r="T1143" s="192"/>
      <c r="U1143" s="265">
        <f t="shared" si="173"/>
        <v>0</v>
      </c>
      <c r="V1143" s="255">
        <f t="shared" si="175"/>
        <v>0</v>
      </c>
      <c r="W1143" s="255" t="e">
        <f t="shared" si="176"/>
        <v>#DIV/0!</v>
      </c>
    </row>
    <row r="1144" spans="1:23" ht="15" customHeight="1">
      <c r="A1144" s="96"/>
      <c r="B1144" s="96"/>
      <c r="C1144" s="96"/>
      <c r="D1144" s="96"/>
      <c r="E1144" s="96"/>
      <c r="F1144" s="96"/>
      <c r="G1144" s="366"/>
      <c r="H1144" s="229"/>
      <c r="I1144" s="229"/>
      <c r="J1144" s="229"/>
      <c r="K1144" s="96"/>
      <c r="L1144" s="171"/>
      <c r="M1144" s="96"/>
      <c r="N1144" s="124"/>
      <c r="O1144" s="9"/>
      <c r="P1144" s="9"/>
      <c r="Q1144" s="9"/>
      <c r="R1144" s="10"/>
      <c r="S1144" s="255">
        <f t="shared" si="174"/>
        <v>0</v>
      </c>
      <c r="T1144" s="192"/>
      <c r="U1144" s="265">
        <f t="shared" si="173"/>
        <v>0</v>
      </c>
      <c r="V1144" s="255">
        <f t="shared" si="175"/>
        <v>0</v>
      </c>
      <c r="W1144" s="255" t="e">
        <f t="shared" si="176"/>
        <v>#DIV/0!</v>
      </c>
    </row>
    <row r="1145" spans="1:23" ht="15" customHeight="1">
      <c r="A1145" s="96"/>
      <c r="B1145" s="96"/>
      <c r="C1145" s="96"/>
      <c r="D1145" s="96"/>
      <c r="E1145" s="96"/>
      <c r="F1145" s="96"/>
      <c r="G1145" s="366"/>
      <c r="H1145" s="229"/>
      <c r="I1145" s="229"/>
      <c r="J1145" s="229"/>
      <c r="K1145" s="96"/>
      <c r="L1145" s="171"/>
      <c r="M1145" s="96"/>
      <c r="N1145" s="124"/>
      <c r="O1145" s="286"/>
      <c r="P1145" s="9"/>
      <c r="Q1145" s="9"/>
      <c r="R1145" s="10"/>
      <c r="S1145" s="255">
        <f t="shared" si="174"/>
        <v>0</v>
      </c>
      <c r="T1145" s="192"/>
      <c r="U1145" s="265">
        <f t="shared" si="173"/>
        <v>0</v>
      </c>
      <c r="V1145" s="255">
        <f t="shared" si="175"/>
        <v>0</v>
      </c>
      <c r="W1145" s="255" t="e">
        <f t="shared" si="176"/>
        <v>#DIV/0!</v>
      </c>
    </row>
    <row r="1146" spans="1:23" ht="15.75" customHeight="1">
      <c r="A1146" s="96"/>
      <c r="B1146" s="96"/>
      <c r="C1146" s="96"/>
      <c r="D1146" s="96"/>
      <c r="E1146" s="96"/>
      <c r="F1146" s="96"/>
      <c r="G1146" s="366"/>
      <c r="H1146" s="229"/>
      <c r="I1146" s="229"/>
      <c r="J1146" s="229"/>
      <c r="K1146" s="96"/>
      <c r="L1146" s="171"/>
      <c r="M1146" s="96"/>
      <c r="N1146" s="124"/>
      <c r="O1146" s="9"/>
      <c r="P1146" s="9"/>
      <c r="Q1146" s="9"/>
      <c r="R1146" s="10"/>
      <c r="S1146" s="255">
        <f t="shared" si="174"/>
        <v>0</v>
      </c>
      <c r="T1146" s="192"/>
      <c r="U1146" s="265">
        <f t="shared" si="173"/>
        <v>0</v>
      </c>
      <c r="V1146" s="255">
        <f t="shared" si="175"/>
        <v>0</v>
      </c>
      <c r="W1146" s="255" t="e">
        <f t="shared" si="176"/>
        <v>#DIV/0!</v>
      </c>
    </row>
    <row r="1147" spans="1:23" ht="15" customHeight="1">
      <c r="A1147" s="96"/>
      <c r="B1147" s="96"/>
      <c r="C1147" s="96"/>
      <c r="D1147" s="96"/>
      <c r="E1147" s="96"/>
      <c r="F1147" s="96"/>
      <c r="G1147" s="366"/>
      <c r="H1147" s="229"/>
      <c r="I1147" s="229"/>
      <c r="J1147" s="229"/>
      <c r="K1147" s="96"/>
      <c r="L1147" s="171"/>
      <c r="M1147" s="96"/>
      <c r="N1147" s="292"/>
      <c r="O1147" s="9"/>
      <c r="P1147" s="9"/>
      <c r="Q1147" s="9"/>
      <c r="R1147" s="10"/>
      <c r="S1147" s="255">
        <f t="shared" si="174"/>
        <v>0</v>
      </c>
      <c r="T1147" s="192"/>
      <c r="U1147" s="265">
        <f t="shared" si="173"/>
        <v>0</v>
      </c>
      <c r="V1147" s="255">
        <f t="shared" si="175"/>
        <v>0</v>
      </c>
      <c r="W1147" s="255" t="e">
        <f t="shared" si="176"/>
        <v>#DIV/0!</v>
      </c>
    </row>
    <row r="1148" spans="1:23" ht="15" customHeight="1">
      <c r="A1148" s="96"/>
      <c r="B1148" s="96"/>
      <c r="C1148" s="96"/>
      <c r="D1148" s="96"/>
      <c r="E1148" s="96"/>
      <c r="F1148" s="96"/>
      <c r="G1148" s="366"/>
      <c r="H1148" s="229"/>
      <c r="I1148" s="229"/>
      <c r="J1148" s="229"/>
      <c r="K1148" s="96"/>
      <c r="L1148" s="171"/>
      <c r="M1148" s="96"/>
      <c r="N1148" s="292"/>
      <c r="O1148" s="9"/>
      <c r="P1148" s="9"/>
      <c r="Q1148" s="9"/>
      <c r="R1148" s="10"/>
      <c r="S1148" s="255">
        <f t="shared" si="174"/>
        <v>0</v>
      </c>
      <c r="T1148" s="192"/>
      <c r="U1148" s="265">
        <f t="shared" si="173"/>
        <v>0</v>
      </c>
      <c r="V1148" s="255">
        <f t="shared" si="175"/>
        <v>0</v>
      </c>
      <c r="W1148" s="255" t="e">
        <f t="shared" si="176"/>
        <v>#DIV/0!</v>
      </c>
    </row>
    <row r="1149" spans="1:23" ht="15" customHeight="1">
      <c r="A1149" s="96"/>
      <c r="B1149" s="96"/>
      <c r="C1149" s="96"/>
      <c r="D1149" s="96"/>
      <c r="E1149" s="96"/>
      <c r="F1149" s="96"/>
      <c r="G1149" s="366"/>
      <c r="H1149" s="229"/>
      <c r="I1149" s="229"/>
      <c r="J1149" s="229"/>
      <c r="K1149" s="96"/>
      <c r="L1149" s="171"/>
      <c r="M1149" s="96"/>
      <c r="N1149" s="292"/>
      <c r="O1149" s="9"/>
      <c r="P1149" s="9"/>
      <c r="Q1149" s="9"/>
      <c r="R1149" s="10"/>
      <c r="S1149" s="255">
        <f t="shared" si="174"/>
        <v>0</v>
      </c>
      <c r="T1149" s="192"/>
      <c r="U1149" s="265">
        <f t="shared" ref="U1149:U1212" si="177">S1149*$T$828/SUM($S$828:$S$841)</f>
        <v>0</v>
      </c>
      <c r="V1149" s="255">
        <f t="shared" si="175"/>
        <v>0</v>
      </c>
      <c r="W1149" s="255" t="e">
        <f t="shared" si="176"/>
        <v>#DIV/0!</v>
      </c>
    </row>
    <row r="1150" spans="1:23" ht="15" customHeight="1">
      <c r="A1150" s="96"/>
      <c r="B1150" s="96"/>
      <c r="C1150" s="96"/>
      <c r="D1150" s="96"/>
      <c r="E1150" s="96"/>
      <c r="F1150" s="96"/>
      <c r="G1150" s="366"/>
      <c r="H1150" s="229"/>
      <c r="I1150" s="229"/>
      <c r="J1150" s="229"/>
      <c r="K1150" s="96"/>
      <c r="L1150" s="171"/>
      <c r="M1150" s="96"/>
      <c r="N1150" s="292"/>
      <c r="O1150" s="9"/>
      <c r="P1150" s="9"/>
      <c r="Q1150" s="9"/>
      <c r="R1150" s="10"/>
      <c r="S1150" s="255">
        <f t="shared" si="174"/>
        <v>0</v>
      </c>
      <c r="T1150" s="192"/>
      <c r="U1150" s="265">
        <f t="shared" si="177"/>
        <v>0</v>
      </c>
      <c r="V1150" s="255">
        <f t="shared" si="175"/>
        <v>0</v>
      </c>
      <c r="W1150" s="255" t="e">
        <f t="shared" si="176"/>
        <v>#DIV/0!</v>
      </c>
    </row>
    <row r="1151" spans="1:23" ht="15" customHeight="1">
      <c r="A1151" s="96"/>
      <c r="B1151" s="96"/>
      <c r="C1151" s="96"/>
      <c r="D1151" s="96"/>
      <c r="E1151" s="96"/>
      <c r="F1151" s="96"/>
      <c r="G1151" s="366"/>
      <c r="H1151" s="229"/>
      <c r="I1151" s="229"/>
      <c r="J1151" s="229"/>
      <c r="K1151" s="96"/>
      <c r="L1151" s="171"/>
      <c r="M1151" s="96"/>
      <c r="N1151" s="292"/>
      <c r="O1151" s="9"/>
      <c r="P1151" s="9"/>
      <c r="Q1151" s="9"/>
      <c r="R1151" s="10"/>
      <c r="S1151" s="255">
        <f t="shared" si="174"/>
        <v>0</v>
      </c>
      <c r="T1151" s="192"/>
      <c r="U1151" s="265">
        <f t="shared" si="177"/>
        <v>0</v>
      </c>
      <c r="V1151" s="255">
        <f t="shared" si="175"/>
        <v>0</v>
      </c>
      <c r="W1151" s="255" t="e">
        <f t="shared" si="176"/>
        <v>#DIV/0!</v>
      </c>
    </row>
    <row r="1152" spans="1:23" ht="15.75" customHeight="1">
      <c r="A1152" s="96"/>
      <c r="B1152" s="96"/>
      <c r="C1152" s="96"/>
      <c r="D1152" s="96"/>
      <c r="E1152" s="96"/>
      <c r="F1152" s="96"/>
      <c r="G1152" s="366"/>
      <c r="H1152" s="229"/>
      <c r="I1152" s="229"/>
      <c r="J1152" s="229"/>
      <c r="K1152" s="96"/>
      <c r="L1152" s="171"/>
      <c r="M1152" s="96"/>
      <c r="N1152" s="292"/>
      <c r="O1152" s="9"/>
      <c r="P1152" s="9"/>
      <c r="Q1152" s="9"/>
      <c r="R1152" s="10"/>
      <c r="S1152" s="255">
        <f t="shared" si="174"/>
        <v>0</v>
      </c>
      <c r="T1152" s="192"/>
      <c r="U1152" s="265">
        <f t="shared" si="177"/>
        <v>0</v>
      </c>
      <c r="V1152" s="255">
        <f t="shared" si="175"/>
        <v>0</v>
      </c>
      <c r="W1152" s="255" t="e">
        <f t="shared" si="176"/>
        <v>#DIV/0!</v>
      </c>
    </row>
    <row r="1153" spans="1:23" ht="15.75" customHeight="1">
      <c r="A1153" s="96"/>
      <c r="B1153" s="96"/>
      <c r="C1153" s="96"/>
      <c r="D1153" s="96"/>
      <c r="E1153" s="96"/>
      <c r="F1153" s="96"/>
      <c r="G1153" s="366"/>
      <c r="H1153" s="229"/>
      <c r="I1153" s="229"/>
      <c r="J1153" s="229"/>
      <c r="K1153" s="96"/>
      <c r="L1153" s="171"/>
      <c r="M1153" s="96"/>
      <c r="N1153" s="9"/>
      <c r="O1153" s="9"/>
      <c r="P1153" s="9"/>
      <c r="Q1153" s="9"/>
      <c r="R1153" s="121"/>
      <c r="S1153" s="255">
        <f t="shared" si="174"/>
        <v>0</v>
      </c>
      <c r="T1153" s="191"/>
      <c r="U1153" s="265">
        <f t="shared" si="177"/>
        <v>0</v>
      </c>
      <c r="V1153" s="255">
        <f t="shared" si="175"/>
        <v>0</v>
      </c>
      <c r="W1153" s="255" t="e">
        <f t="shared" si="176"/>
        <v>#DIV/0!</v>
      </c>
    </row>
    <row r="1154" spans="1:23" ht="15" customHeight="1">
      <c r="A1154" s="96"/>
      <c r="B1154" s="96"/>
      <c r="C1154" s="96"/>
      <c r="D1154" s="96"/>
      <c r="E1154" s="96"/>
      <c r="F1154" s="96"/>
      <c r="G1154" s="366"/>
      <c r="H1154" s="229"/>
      <c r="I1154" s="229"/>
      <c r="J1154" s="229"/>
      <c r="K1154" s="96"/>
      <c r="L1154" s="171"/>
      <c r="M1154" s="96"/>
      <c r="N1154" s="124"/>
      <c r="O1154" s="9"/>
      <c r="P1154" s="9"/>
      <c r="Q1154" s="9"/>
      <c r="R1154" s="10"/>
      <c r="S1154" s="255">
        <f t="shared" si="174"/>
        <v>0</v>
      </c>
      <c r="T1154" s="192"/>
      <c r="U1154" s="265">
        <f t="shared" si="177"/>
        <v>0</v>
      </c>
      <c r="V1154" s="255">
        <f t="shared" si="175"/>
        <v>0</v>
      </c>
      <c r="W1154" s="255" t="e">
        <f t="shared" si="176"/>
        <v>#DIV/0!</v>
      </c>
    </row>
    <row r="1155" spans="1:23" ht="15" customHeight="1">
      <c r="A1155" s="96"/>
      <c r="B1155" s="96"/>
      <c r="C1155" s="96"/>
      <c r="D1155" s="96"/>
      <c r="E1155" s="96"/>
      <c r="F1155" s="96"/>
      <c r="G1155" s="366"/>
      <c r="H1155" s="229"/>
      <c r="I1155" s="229"/>
      <c r="J1155" s="229"/>
      <c r="K1155" s="96"/>
      <c r="L1155" s="171"/>
      <c r="M1155" s="96"/>
      <c r="N1155" s="124"/>
      <c r="O1155" s="9"/>
      <c r="P1155" s="9"/>
      <c r="Q1155" s="9"/>
      <c r="R1155" s="10"/>
      <c r="S1155" s="255">
        <f t="shared" ref="S1155:S1218" si="178">P1155*R1155</f>
        <v>0</v>
      </c>
      <c r="T1155" s="192"/>
      <c r="U1155" s="265">
        <f t="shared" si="177"/>
        <v>0</v>
      </c>
      <c r="V1155" s="255">
        <f t="shared" si="175"/>
        <v>0</v>
      </c>
      <c r="W1155" s="255" t="e">
        <f t="shared" si="176"/>
        <v>#DIV/0!</v>
      </c>
    </row>
    <row r="1156" spans="1:23" ht="15" customHeight="1">
      <c r="A1156" s="96"/>
      <c r="B1156" s="96"/>
      <c r="C1156" s="96"/>
      <c r="D1156" s="96"/>
      <c r="E1156" s="96"/>
      <c r="F1156" s="96"/>
      <c r="G1156" s="366"/>
      <c r="H1156" s="229"/>
      <c r="I1156" s="229"/>
      <c r="J1156" s="229"/>
      <c r="K1156" s="96"/>
      <c r="L1156" s="171"/>
      <c r="M1156" s="96"/>
      <c r="N1156" s="124"/>
      <c r="O1156" s="9"/>
      <c r="P1156" s="9"/>
      <c r="Q1156" s="9"/>
      <c r="R1156" s="10"/>
      <c r="S1156" s="255">
        <f t="shared" si="178"/>
        <v>0</v>
      </c>
      <c r="T1156" s="192"/>
      <c r="U1156" s="265">
        <f t="shared" si="177"/>
        <v>0</v>
      </c>
      <c r="V1156" s="255">
        <f t="shared" si="175"/>
        <v>0</v>
      </c>
      <c r="W1156" s="255" t="e">
        <f t="shared" si="176"/>
        <v>#DIV/0!</v>
      </c>
    </row>
    <row r="1157" spans="1:23" ht="15" customHeight="1">
      <c r="A1157" s="96"/>
      <c r="B1157" s="96"/>
      <c r="C1157" s="96"/>
      <c r="D1157" s="96"/>
      <c r="E1157" s="96"/>
      <c r="F1157" s="96"/>
      <c r="G1157" s="366"/>
      <c r="H1157" s="229"/>
      <c r="I1157" s="229"/>
      <c r="J1157" s="229"/>
      <c r="K1157" s="96"/>
      <c r="L1157" s="171"/>
      <c r="M1157" s="96"/>
      <c r="N1157" s="124"/>
      <c r="O1157" s="9"/>
      <c r="P1157" s="9"/>
      <c r="Q1157" s="9"/>
      <c r="R1157" s="10"/>
      <c r="S1157" s="255">
        <f t="shared" si="178"/>
        <v>0</v>
      </c>
      <c r="T1157" s="192"/>
      <c r="U1157" s="265">
        <f t="shared" si="177"/>
        <v>0</v>
      </c>
      <c r="V1157" s="255">
        <f t="shared" si="175"/>
        <v>0</v>
      </c>
      <c r="W1157" s="255" t="e">
        <f t="shared" si="176"/>
        <v>#DIV/0!</v>
      </c>
    </row>
    <row r="1158" spans="1:23" ht="15" customHeight="1">
      <c r="A1158" s="96"/>
      <c r="B1158" s="96"/>
      <c r="C1158" s="96"/>
      <c r="D1158" s="96"/>
      <c r="E1158" s="96"/>
      <c r="F1158" s="96"/>
      <c r="G1158" s="366"/>
      <c r="H1158" s="229"/>
      <c r="I1158" s="229"/>
      <c r="J1158" s="229"/>
      <c r="K1158" s="96"/>
      <c r="L1158" s="171"/>
      <c r="M1158" s="96"/>
      <c r="N1158" s="9"/>
      <c r="O1158" s="9"/>
      <c r="P1158" s="9"/>
      <c r="Q1158" s="9"/>
      <c r="R1158" s="10"/>
      <c r="S1158" s="255">
        <f t="shared" si="178"/>
        <v>0</v>
      </c>
      <c r="T1158" s="192"/>
      <c r="U1158" s="265">
        <f t="shared" si="177"/>
        <v>0</v>
      </c>
      <c r="V1158" s="255">
        <f t="shared" si="175"/>
        <v>0</v>
      </c>
      <c r="W1158" s="255" t="e">
        <f t="shared" si="176"/>
        <v>#DIV/0!</v>
      </c>
    </row>
    <row r="1159" spans="1:23" ht="15" customHeight="1">
      <c r="A1159" s="96"/>
      <c r="B1159" s="96"/>
      <c r="C1159" s="96"/>
      <c r="D1159" s="96"/>
      <c r="E1159" s="96"/>
      <c r="F1159" s="96"/>
      <c r="G1159" s="366"/>
      <c r="H1159" s="229"/>
      <c r="I1159" s="229"/>
      <c r="J1159" s="229"/>
      <c r="K1159" s="96"/>
      <c r="L1159" s="171"/>
      <c r="M1159" s="96"/>
      <c r="N1159" s="9"/>
      <c r="O1159" s="9"/>
      <c r="P1159" s="9"/>
      <c r="Q1159" s="9"/>
      <c r="R1159" s="10"/>
      <c r="S1159" s="255">
        <f t="shared" si="178"/>
        <v>0</v>
      </c>
      <c r="T1159" s="192"/>
      <c r="U1159" s="265">
        <f t="shared" si="177"/>
        <v>0</v>
      </c>
      <c r="V1159" s="255">
        <f t="shared" si="175"/>
        <v>0</v>
      </c>
      <c r="W1159" s="255" t="e">
        <f t="shared" si="176"/>
        <v>#DIV/0!</v>
      </c>
    </row>
    <row r="1160" spans="1:23" ht="15" customHeight="1">
      <c r="A1160" s="96"/>
      <c r="B1160" s="96"/>
      <c r="C1160" s="96"/>
      <c r="D1160" s="96"/>
      <c r="E1160" s="96"/>
      <c r="F1160" s="96"/>
      <c r="G1160" s="366"/>
      <c r="H1160" s="229"/>
      <c r="I1160" s="229"/>
      <c r="J1160" s="229"/>
      <c r="K1160" s="96"/>
      <c r="L1160" s="171"/>
      <c r="M1160" s="96"/>
      <c r="N1160" s="9"/>
      <c r="O1160" s="9"/>
      <c r="P1160" s="9"/>
      <c r="Q1160" s="9"/>
      <c r="R1160" s="10"/>
      <c r="S1160" s="255">
        <f t="shared" si="178"/>
        <v>0</v>
      </c>
      <c r="T1160" s="192"/>
      <c r="U1160" s="265">
        <f t="shared" si="177"/>
        <v>0</v>
      </c>
      <c r="V1160" s="255">
        <f t="shared" si="175"/>
        <v>0</v>
      </c>
      <c r="W1160" s="255" t="e">
        <f t="shared" si="176"/>
        <v>#DIV/0!</v>
      </c>
    </row>
    <row r="1161" spans="1:23" ht="15.75" customHeight="1">
      <c r="A1161" s="96"/>
      <c r="B1161" s="96"/>
      <c r="C1161" s="96"/>
      <c r="D1161" s="96"/>
      <c r="E1161" s="96"/>
      <c r="F1161" s="96"/>
      <c r="G1161" s="366"/>
      <c r="H1161" s="229"/>
      <c r="I1161" s="229"/>
      <c r="J1161" s="229"/>
      <c r="K1161" s="96"/>
      <c r="L1161" s="171"/>
      <c r="M1161" s="96"/>
      <c r="N1161" s="9"/>
      <c r="O1161" s="9"/>
      <c r="P1161" s="9"/>
      <c r="Q1161" s="9"/>
      <c r="R1161" s="10"/>
      <c r="S1161" s="255">
        <f t="shared" si="178"/>
        <v>0</v>
      </c>
      <c r="T1161" s="192"/>
      <c r="U1161" s="265">
        <f t="shared" si="177"/>
        <v>0</v>
      </c>
      <c r="V1161" s="255">
        <f t="shared" si="175"/>
        <v>0</v>
      </c>
      <c r="W1161" s="255" t="e">
        <f t="shared" si="176"/>
        <v>#DIV/0!</v>
      </c>
    </row>
    <row r="1162" spans="1:23" ht="15" customHeight="1">
      <c r="A1162" s="96"/>
      <c r="B1162" s="96"/>
      <c r="C1162" s="96"/>
      <c r="D1162" s="96"/>
      <c r="E1162" s="96"/>
      <c r="F1162" s="96"/>
      <c r="G1162" s="366"/>
      <c r="H1162" s="229"/>
      <c r="I1162" s="229"/>
      <c r="J1162" s="229"/>
      <c r="K1162" s="96"/>
      <c r="L1162" s="171"/>
      <c r="M1162" s="96"/>
      <c r="N1162" s="9"/>
      <c r="O1162" s="9"/>
      <c r="P1162" s="9"/>
      <c r="Q1162" s="9"/>
      <c r="R1162" s="121"/>
      <c r="S1162" s="255">
        <f t="shared" si="178"/>
        <v>0</v>
      </c>
      <c r="T1162" s="374"/>
      <c r="U1162" s="265">
        <f t="shared" si="177"/>
        <v>0</v>
      </c>
      <c r="V1162" s="255">
        <f t="shared" si="175"/>
        <v>0</v>
      </c>
      <c r="W1162" s="255" t="e">
        <f t="shared" si="176"/>
        <v>#DIV/0!</v>
      </c>
    </row>
    <row r="1163" spans="1:23" ht="15.75" customHeight="1">
      <c r="A1163" s="96"/>
      <c r="B1163" s="96"/>
      <c r="C1163" s="96"/>
      <c r="D1163" s="96"/>
      <c r="E1163" s="96"/>
      <c r="F1163" s="96"/>
      <c r="G1163" s="366"/>
      <c r="H1163" s="229"/>
      <c r="I1163" s="229"/>
      <c r="J1163" s="229"/>
      <c r="K1163" s="96"/>
      <c r="L1163" s="171"/>
      <c r="M1163" s="96"/>
      <c r="N1163" s="9"/>
      <c r="O1163" s="9"/>
      <c r="P1163" s="9"/>
      <c r="Q1163" s="9"/>
      <c r="R1163" s="121"/>
      <c r="S1163" s="255">
        <f t="shared" si="178"/>
        <v>0</v>
      </c>
      <c r="T1163" s="374"/>
      <c r="U1163" s="265">
        <f t="shared" si="177"/>
        <v>0</v>
      </c>
      <c r="V1163" s="255">
        <f t="shared" si="175"/>
        <v>0</v>
      </c>
      <c r="W1163" s="255" t="e">
        <f t="shared" si="176"/>
        <v>#DIV/0!</v>
      </c>
    </row>
    <row r="1164" spans="1:23" ht="15.75" customHeight="1">
      <c r="A1164" s="96"/>
      <c r="B1164" s="96"/>
      <c r="C1164" s="96"/>
      <c r="D1164" s="96"/>
      <c r="E1164" s="96"/>
      <c r="F1164" s="96"/>
      <c r="G1164" s="366"/>
      <c r="H1164" s="229"/>
      <c r="I1164" s="229"/>
      <c r="J1164" s="229"/>
      <c r="K1164" s="96"/>
      <c r="L1164" s="171"/>
      <c r="M1164" s="96"/>
      <c r="N1164" s="9"/>
      <c r="O1164" s="9"/>
      <c r="P1164" s="9"/>
      <c r="Q1164" s="9"/>
      <c r="R1164" s="191"/>
      <c r="S1164" s="255">
        <f t="shared" si="178"/>
        <v>0</v>
      </c>
      <c r="T1164" s="374"/>
      <c r="U1164" s="265">
        <f t="shared" si="177"/>
        <v>0</v>
      </c>
      <c r="V1164" s="255">
        <f t="shared" si="175"/>
        <v>0</v>
      </c>
      <c r="W1164" s="255" t="e">
        <f t="shared" si="176"/>
        <v>#DIV/0!</v>
      </c>
    </row>
    <row r="1165" spans="1:23" ht="15.75" customHeight="1">
      <c r="A1165" s="96"/>
      <c r="B1165" s="96"/>
      <c r="C1165" s="96"/>
      <c r="D1165" s="96"/>
      <c r="E1165" s="96"/>
      <c r="F1165" s="96"/>
      <c r="G1165" s="366"/>
      <c r="H1165" s="229"/>
      <c r="I1165" s="229"/>
      <c r="J1165" s="229"/>
      <c r="K1165" s="96"/>
      <c r="L1165" s="171"/>
      <c r="M1165" s="96"/>
      <c r="N1165" s="9"/>
      <c r="O1165" s="9"/>
      <c r="P1165" s="9"/>
      <c r="Q1165" s="9"/>
      <c r="R1165" s="191"/>
      <c r="S1165" s="255">
        <f t="shared" si="178"/>
        <v>0</v>
      </c>
      <c r="T1165" s="374"/>
      <c r="U1165" s="265">
        <f t="shared" si="177"/>
        <v>0</v>
      </c>
      <c r="V1165" s="255">
        <f t="shared" si="175"/>
        <v>0</v>
      </c>
      <c r="W1165" s="255" t="e">
        <f t="shared" si="176"/>
        <v>#DIV/0!</v>
      </c>
    </row>
    <row r="1166" spans="1:23" ht="15" customHeight="1">
      <c r="A1166" s="96"/>
      <c r="B1166" s="96"/>
      <c r="C1166" s="96"/>
      <c r="D1166" s="96"/>
      <c r="E1166" s="96"/>
      <c r="F1166" s="96"/>
      <c r="G1166" s="366"/>
      <c r="H1166" s="229"/>
      <c r="I1166" s="229"/>
      <c r="J1166" s="229"/>
      <c r="K1166" s="96"/>
      <c r="L1166" s="171"/>
      <c r="M1166" s="96"/>
      <c r="N1166" s="9"/>
      <c r="O1166" s="9"/>
      <c r="P1166" s="9"/>
      <c r="Q1166" s="9"/>
      <c r="R1166" s="375"/>
      <c r="S1166" s="255">
        <f t="shared" si="178"/>
        <v>0</v>
      </c>
      <c r="T1166" s="376"/>
      <c r="U1166" s="265">
        <f t="shared" si="177"/>
        <v>0</v>
      </c>
      <c r="V1166" s="255">
        <f t="shared" si="175"/>
        <v>0</v>
      </c>
      <c r="W1166" s="255" t="e">
        <f t="shared" si="176"/>
        <v>#DIV/0!</v>
      </c>
    </row>
    <row r="1167" spans="1:23" ht="15.75" customHeight="1">
      <c r="A1167" s="96"/>
      <c r="B1167" s="96"/>
      <c r="C1167" s="96"/>
      <c r="D1167" s="96"/>
      <c r="E1167" s="96"/>
      <c r="F1167" s="96"/>
      <c r="G1167" s="366"/>
      <c r="H1167" s="229"/>
      <c r="I1167" s="229"/>
      <c r="J1167" s="229"/>
      <c r="K1167" s="96"/>
      <c r="L1167" s="171"/>
      <c r="M1167" s="96"/>
      <c r="N1167" s="9"/>
      <c r="O1167" s="9"/>
      <c r="P1167" s="9"/>
      <c r="Q1167" s="9"/>
      <c r="R1167" s="375"/>
      <c r="S1167" s="255">
        <f t="shared" si="178"/>
        <v>0</v>
      </c>
      <c r="T1167" s="376"/>
      <c r="U1167" s="265">
        <f t="shared" si="177"/>
        <v>0</v>
      </c>
      <c r="V1167" s="255">
        <f t="shared" si="175"/>
        <v>0</v>
      </c>
      <c r="W1167" s="255" t="e">
        <f t="shared" si="176"/>
        <v>#DIV/0!</v>
      </c>
    </row>
    <row r="1168" spans="1:23" ht="15" customHeight="1">
      <c r="A1168" s="96"/>
      <c r="B1168" s="96"/>
      <c r="C1168" s="96"/>
      <c r="D1168" s="96"/>
      <c r="E1168" s="96"/>
      <c r="F1168" s="96"/>
      <c r="G1168" s="366"/>
      <c r="H1168" s="229"/>
      <c r="I1168" s="229"/>
      <c r="J1168" s="229"/>
      <c r="K1168" s="96"/>
      <c r="L1168" s="171"/>
      <c r="M1168" s="96"/>
      <c r="N1168" s="9"/>
      <c r="O1168" s="9"/>
      <c r="P1168" s="9"/>
      <c r="Q1168" s="9"/>
      <c r="R1168" s="10"/>
      <c r="S1168" s="255">
        <f t="shared" si="178"/>
        <v>0</v>
      </c>
      <c r="T1168" s="192"/>
      <c r="U1168" s="265">
        <f t="shared" si="177"/>
        <v>0</v>
      </c>
      <c r="V1168" s="255">
        <f t="shared" si="175"/>
        <v>0</v>
      </c>
      <c r="W1168" s="255" t="e">
        <f t="shared" si="176"/>
        <v>#DIV/0!</v>
      </c>
    </row>
    <row r="1169" spans="1:23" ht="15" customHeight="1">
      <c r="A1169" s="96"/>
      <c r="B1169" s="96"/>
      <c r="C1169" s="96"/>
      <c r="D1169" s="96"/>
      <c r="E1169" s="96"/>
      <c r="F1169" s="96"/>
      <c r="G1169" s="366"/>
      <c r="H1169" s="229"/>
      <c r="I1169" s="229"/>
      <c r="J1169" s="229"/>
      <c r="K1169" s="96"/>
      <c r="L1169" s="171"/>
      <c r="M1169" s="96"/>
      <c r="N1169" s="9"/>
      <c r="O1169" s="9"/>
      <c r="P1169" s="9"/>
      <c r="Q1169" s="9"/>
      <c r="R1169" s="10"/>
      <c r="S1169" s="255">
        <f t="shared" si="178"/>
        <v>0</v>
      </c>
      <c r="T1169" s="192"/>
      <c r="U1169" s="265">
        <f t="shared" si="177"/>
        <v>0</v>
      </c>
      <c r="V1169" s="255">
        <f t="shared" si="175"/>
        <v>0</v>
      </c>
      <c r="W1169" s="255" t="e">
        <f t="shared" si="176"/>
        <v>#DIV/0!</v>
      </c>
    </row>
    <row r="1170" spans="1:23" ht="15" customHeight="1">
      <c r="A1170" s="96"/>
      <c r="B1170" s="96"/>
      <c r="C1170" s="96"/>
      <c r="D1170" s="96"/>
      <c r="E1170" s="96"/>
      <c r="F1170" s="96"/>
      <c r="G1170" s="366"/>
      <c r="H1170" s="229"/>
      <c r="I1170" s="229"/>
      <c r="J1170" s="229"/>
      <c r="K1170" s="96"/>
      <c r="L1170" s="171"/>
      <c r="M1170" s="96"/>
      <c r="N1170" s="9"/>
      <c r="O1170" s="9"/>
      <c r="P1170" s="9"/>
      <c r="Q1170" s="9"/>
      <c r="R1170" s="10"/>
      <c r="S1170" s="255">
        <f t="shared" si="178"/>
        <v>0</v>
      </c>
      <c r="T1170" s="192"/>
      <c r="U1170" s="265">
        <f t="shared" si="177"/>
        <v>0</v>
      </c>
      <c r="V1170" s="255">
        <f t="shared" si="175"/>
        <v>0</v>
      </c>
      <c r="W1170" s="255" t="e">
        <f t="shared" si="176"/>
        <v>#DIV/0!</v>
      </c>
    </row>
    <row r="1171" spans="1:23" ht="15" customHeight="1">
      <c r="A1171" s="96"/>
      <c r="B1171" s="96"/>
      <c r="C1171" s="96"/>
      <c r="D1171" s="96"/>
      <c r="E1171" s="96"/>
      <c r="F1171" s="96"/>
      <c r="G1171" s="366"/>
      <c r="H1171" s="229"/>
      <c r="I1171" s="229"/>
      <c r="J1171" s="229"/>
      <c r="K1171" s="96"/>
      <c r="L1171" s="171"/>
      <c r="M1171" s="96"/>
      <c r="N1171" s="9"/>
      <c r="O1171" s="9"/>
      <c r="P1171" s="9"/>
      <c r="Q1171" s="9"/>
      <c r="R1171" s="10"/>
      <c r="S1171" s="255">
        <f t="shared" si="178"/>
        <v>0</v>
      </c>
      <c r="T1171" s="192"/>
      <c r="U1171" s="265">
        <f t="shared" si="177"/>
        <v>0</v>
      </c>
      <c r="V1171" s="255">
        <f t="shared" si="175"/>
        <v>0</v>
      </c>
      <c r="W1171" s="255" t="e">
        <f t="shared" si="176"/>
        <v>#DIV/0!</v>
      </c>
    </row>
    <row r="1172" spans="1:23" ht="15" customHeight="1">
      <c r="A1172" s="96"/>
      <c r="B1172" s="96"/>
      <c r="C1172" s="96"/>
      <c r="D1172" s="96"/>
      <c r="E1172" s="96"/>
      <c r="F1172" s="96"/>
      <c r="G1172" s="366"/>
      <c r="H1172" s="229"/>
      <c r="I1172" s="229"/>
      <c r="J1172" s="229"/>
      <c r="K1172" s="96"/>
      <c r="L1172" s="171"/>
      <c r="M1172" s="96"/>
      <c r="N1172" s="9"/>
      <c r="O1172" s="9"/>
      <c r="P1172" s="9"/>
      <c r="Q1172" s="9"/>
      <c r="R1172" s="10"/>
      <c r="S1172" s="255">
        <f t="shared" si="178"/>
        <v>0</v>
      </c>
      <c r="T1172" s="192"/>
      <c r="U1172" s="265">
        <f t="shared" si="177"/>
        <v>0</v>
      </c>
      <c r="V1172" s="255">
        <f t="shared" si="175"/>
        <v>0</v>
      </c>
      <c r="W1172" s="255" t="e">
        <f t="shared" si="176"/>
        <v>#DIV/0!</v>
      </c>
    </row>
    <row r="1173" spans="1:23" ht="15" customHeight="1">
      <c r="A1173" s="96"/>
      <c r="B1173" s="96"/>
      <c r="C1173" s="96"/>
      <c r="D1173" s="96"/>
      <c r="E1173" s="96"/>
      <c r="F1173" s="96"/>
      <c r="G1173" s="366"/>
      <c r="H1173" s="229"/>
      <c r="I1173" s="229"/>
      <c r="J1173" s="229"/>
      <c r="K1173" s="96"/>
      <c r="L1173" s="171"/>
      <c r="M1173" s="96"/>
      <c r="N1173" s="9"/>
      <c r="O1173" s="9"/>
      <c r="P1173" s="9"/>
      <c r="Q1173" s="9"/>
      <c r="R1173" s="10"/>
      <c r="S1173" s="255">
        <f t="shared" si="178"/>
        <v>0</v>
      </c>
      <c r="T1173" s="192"/>
      <c r="U1173" s="265">
        <f t="shared" si="177"/>
        <v>0</v>
      </c>
      <c r="V1173" s="255">
        <f t="shared" si="175"/>
        <v>0</v>
      </c>
      <c r="W1173" s="255" t="e">
        <f t="shared" si="176"/>
        <v>#DIV/0!</v>
      </c>
    </row>
    <row r="1174" spans="1:23" ht="15" customHeight="1">
      <c r="A1174" s="96"/>
      <c r="B1174" s="96"/>
      <c r="C1174" s="96"/>
      <c r="D1174" s="96"/>
      <c r="E1174" s="96"/>
      <c r="F1174" s="96"/>
      <c r="G1174" s="366"/>
      <c r="H1174" s="229"/>
      <c r="I1174" s="229"/>
      <c r="J1174" s="229"/>
      <c r="K1174" s="96"/>
      <c r="L1174" s="171"/>
      <c r="M1174" s="96"/>
      <c r="N1174" s="9"/>
      <c r="O1174" s="9"/>
      <c r="P1174" s="9"/>
      <c r="Q1174" s="9"/>
      <c r="R1174" s="10"/>
      <c r="S1174" s="255">
        <f t="shared" si="178"/>
        <v>0</v>
      </c>
      <c r="T1174" s="192"/>
      <c r="U1174" s="265">
        <f t="shared" si="177"/>
        <v>0</v>
      </c>
      <c r="V1174" s="255">
        <f t="shared" si="175"/>
        <v>0</v>
      </c>
      <c r="W1174" s="255" t="e">
        <f t="shared" si="176"/>
        <v>#DIV/0!</v>
      </c>
    </row>
    <row r="1175" spans="1:23" ht="15" customHeight="1">
      <c r="A1175" s="96"/>
      <c r="B1175" s="96"/>
      <c r="C1175" s="96"/>
      <c r="D1175" s="96"/>
      <c r="E1175" s="96"/>
      <c r="F1175" s="96"/>
      <c r="G1175" s="366"/>
      <c r="H1175" s="229"/>
      <c r="I1175" s="229"/>
      <c r="J1175" s="229"/>
      <c r="K1175" s="96"/>
      <c r="L1175" s="171"/>
      <c r="M1175" s="96"/>
      <c r="N1175" s="113"/>
      <c r="O1175" s="179"/>
      <c r="P1175" s="9"/>
      <c r="Q1175" s="9"/>
      <c r="R1175" s="10"/>
      <c r="S1175" s="255">
        <f t="shared" si="178"/>
        <v>0</v>
      </c>
      <c r="T1175" s="192"/>
      <c r="U1175" s="265">
        <f t="shared" si="177"/>
        <v>0</v>
      </c>
      <c r="V1175" s="255">
        <f t="shared" si="175"/>
        <v>0</v>
      </c>
      <c r="W1175" s="255" t="e">
        <f t="shared" si="176"/>
        <v>#DIV/0!</v>
      </c>
    </row>
    <row r="1176" spans="1:23" ht="15" customHeight="1">
      <c r="A1176" s="96"/>
      <c r="B1176" s="96"/>
      <c r="C1176" s="96"/>
      <c r="D1176" s="96"/>
      <c r="E1176" s="96"/>
      <c r="F1176" s="96"/>
      <c r="G1176" s="366"/>
      <c r="H1176" s="229"/>
      <c r="I1176" s="229"/>
      <c r="J1176" s="229"/>
      <c r="K1176" s="96"/>
      <c r="L1176" s="171"/>
      <c r="M1176" s="96"/>
      <c r="N1176" s="9"/>
      <c r="O1176" s="9"/>
      <c r="P1176" s="9"/>
      <c r="Q1176" s="9"/>
      <c r="R1176" s="10"/>
      <c r="S1176" s="255">
        <f t="shared" si="178"/>
        <v>0</v>
      </c>
      <c r="T1176" s="192"/>
      <c r="U1176" s="265">
        <f t="shared" si="177"/>
        <v>0</v>
      </c>
      <c r="V1176" s="255">
        <f t="shared" si="175"/>
        <v>0</v>
      </c>
      <c r="W1176" s="255" t="e">
        <f t="shared" si="176"/>
        <v>#DIV/0!</v>
      </c>
    </row>
    <row r="1177" spans="1:23" ht="15" customHeight="1">
      <c r="A1177" s="96"/>
      <c r="B1177" s="96"/>
      <c r="C1177" s="96"/>
      <c r="D1177" s="96"/>
      <c r="E1177" s="96"/>
      <c r="F1177" s="96"/>
      <c r="G1177" s="366"/>
      <c r="H1177" s="229"/>
      <c r="I1177" s="229"/>
      <c r="J1177" s="229"/>
      <c r="K1177" s="96"/>
      <c r="L1177" s="171"/>
      <c r="M1177" s="96"/>
      <c r="N1177" s="9"/>
      <c r="O1177" s="9"/>
      <c r="P1177" s="9"/>
      <c r="Q1177" s="9"/>
      <c r="R1177" s="10"/>
      <c r="S1177" s="255">
        <f t="shared" si="178"/>
        <v>0</v>
      </c>
      <c r="T1177" s="192"/>
      <c r="U1177" s="265">
        <f t="shared" si="177"/>
        <v>0</v>
      </c>
      <c r="V1177" s="255">
        <f t="shared" si="175"/>
        <v>0</v>
      </c>
      <c r="W1177" s="255" t="e">
        <f t="shared" si="176"/>
        <v>#DIV/0!</v>
      </c>
    </row>
    <row r="1178" spans="1:23" ht="15" customHeight="1">
      <c r="A1178" s="96"/>
      <c r="B1178" s="96"/>
      <c r="C1178" s="96"/>
      <c r="D1178" s="96"/>
      <c r="E1178" s="96"/>
      <c r="F1178" s="96"/>
      <c r="G1178" s="366"/>
      <c r="H1178" s="229"/>
      <c r="I1178" s="229"/>
      <c r="J1178" s="229"/>
      <c r="K1178" s="96"/>
      <c r="L1178" s="171"/>
      <c r="M1178" s="96"/>
      <c r="N1178" s="9"/>
      <c r="O1178" s="9"/>
      <c r="P1178" s="9"/>
      <c r="Q1178" s="9"/>
      <c r="R1178" s="10"/>
      <c r="S1178" s="255">
        <f t="shared" si="178"/>
        <v>0</v>
      </c>
      <c r="T1178" s="192"/>
      <c r="U1178" s="265">
        <f t="shared" si="177"/>
        <v>0</v>
      </c>
      <c r="V1178" s="255">
        <f t="shared" si="175"/>
        <v>0</v>
      </c>
      <c r="W1178" s="255" t="e">
        <f t="shared" si="176"/>
        <v>#DIV/0!</v>
      </c>
    </row>
    <row r="1179" spans="1:23" ht="15.75" customHeight="1">
      <c r="A1179" s="96"/>
      <c r="B1179" s="96"/>
      <c r="C1179" s="96"/>
      <c r="D1179" s="96"/>
      <c r="E1179" s="96"/>
      <c r="F1179" s="96"/>
      <c r="G1179" s="366"/>
      <c r="H1179" s="229"/>
      <c r="I1179" s="229"/>
      <c r="J1179" s="229"/>
      <c r="K1179" s="96"/>
      <c r="L1179" s="171"/>
      <c r="M1179" s="96"/>
      <c r="N1179" s="9"/>
      <c r="O1179" s="9"/>
      <c r="P1179" s="9"/>
      <c r="Q1179" s="9"/>
      <c r="R1179" s="10"/>
      <c r="S1179" s="255">
        <f t="shared" si="178"/>
        <v>0</v>
      </c>
      <c r="T1179" s="192"/>
      <c r="U1179" s="265">
        <f t="shared" si="177"/>
        <v>0</v>
      </c>
      <c r="V1179" s="255">
        <f t="shared" si="175"/>
        <v>0</v>
      </c>
      <c r="W1179" s="255" t="e">
        <f t="shared" si="176"/>
        <v>#DIV/0!</v>
      </c>
    </row>
    <row r="1180" spans="1:23" ht="15" customHeight="1">
      <c r="A1180" s="96"/>
      <c r="B1180" s="96"/>
      <c r="C1180" s="96"/>
      <c r="D1180" s="96"/>
      <c r="E1180" s="96"/>
      <c r="F1180" s="96"/>
      <c r="G1180" s="366"/>
      <c r="H1180" s="229"/>
      <c r="I1180" s="229"/>
      <c r="J1180" s="229"/>
      <c r="K1180" s="96"/>
      <c r="L1180" s="171"/>
      <c r="M1180" s="96"/>
      <c r="N1180" s="9"/>
      <c r="O1180" s="9"/>
      <c r="P1180" s="9"/>
      <c r="Q1180" s="9"/>
      <c r="R1180" s="10"/>
      <c r="S1180" s="255">
        <f t="shared" si="178"/>
        <v>0</v>
      </c>
      <c r="T1180" s="192"/>
      <c r="U1180" s="265">
        <f t="shared" si="177"/>
        <v>0</v>
      </c>
      <c r="V1180" s="255">
        <f t="shared" si="175"/>
        <v>0</v>
      </c>
      <c r="W1180" s="255" t="e">
        <f t="shared" si="176"/>
        <v>#DIV/0!</v>
      </c>
    </row>
    <row r="1181" spans="1:23" ht="15" customHeight="1">
      <c r="A1181" s="96"/>
      <c r="B1181" s="96"/>
      <c r="C1181" s="96"/>
      <c r="D1181" s="96"/>
      <c r="E1181" s="96"/>
      <c r="F1181" s="96"/>
      <c r="G1181" s="366"/>
      <c r="H1181" s="229"/>
      <c r="I1181" s="229"/>
      <c r="J1181" s="229"/>
      <c r="K1181" s="96"/>
      <c r="L1181" s="171"/>
      <c r="M1181" s="96"/>
      <c r="N1181" s="9"/>
      <c r="O1181" s="9"/>
      <c r="P1181" s="9"/>
      <c r="Q1181" s="9"/>
      <c r="R1181" s="10"/>
      <c r="S1181" s="255">
        <f t="shared" si="178"/>
        <v>0</v>
      </c>
      <c r="T1181" s="192"/>
      <c r="U1181" s="265">
        <f t="shared" si="177"/>
        <v>0</v>
      </c>
      <c r="V1181" s="255">
        <f t="shared" si="175"/>
        <v>0</v>
      </c>
      <c r="W1181" s="255" t="e">
        <f t="shared" si="176"/>
        <v>#DIV/0!</v>
      </c>
    </row>
    <row r="1182" spans="1:23" ht="15" customHeight="1">
      <c r="A1182" s="96"/>
      <c r="B1182" s="96"/>
      <c r="C1182" s="96"/>
      <c r="D1182" s="96"/>
      <c r="E1182" s="96"/>
      <c r="F1182" s="96"/>
      <c r="G1182" s="366"/>
      <c r="H1182" s="229"/>
      <c r="I1182" s="229"/>
      <c r="J1182" s="229"/>
      <c r="K1182" s="96"/>
      <c r="L1182" s="171"/>
      <c r="M1182" s="96"/>
      <c r="N1182" s="9"/>
      <c r="O1182" s="9"/>
      <c r="P1182" s="9"/>
      <c r="Q1182" s="9"/>
      <c r="R1182" s="10"/>
      <c r="S1182" s="255">
        <f t="shared" si="178"/>
        <v>0</v>
      </c>
      <c r="T1182" s="192"/>
      <c r="U1182" s="265">
        <f t="shared" si="177"/>
        <v>0</v>
      </c>
      <c r="V1182" s="255">
        <f t="shared" si="175"/>
        <v>0</v>
      </c>
      <c r="W1182" s="255" t="e">
        <f t="shared" si="176"/>
        <v>#DIV/0!</v>
      </c>
    </row>
    <row r="1183" spans="1:23" ht="15" customHeight="1">
      <c r="A1183" s="96"/>
      <c r="B1183" s="96"/>
      <c r="C1183" s="96"/>
      <c r="D1183" s="96"/>
      <c r="E1183" s="96"/>
      <c r="F1183" s="96"/>
      <c r="G1183" s="366"/>
      <c r="H1183" s="229"/>
      <c r="I1183" s="229"/>
      <c r="J1183" s="229"/>
      <c r="K1183" s="96"/>
      <c r="L1183" s="171"/>
      <c r="M1183" s="96"/>
      <c r="N1183" s="9"/>
      <c r="O1183" s="9"/>
      <c r="P1183" s="9"/>
      <c r="Q1183" s="9"/>
      <c r="R1183" s="10"/>
      <c r="S1183" s="255">
        <f t="shared" si="178"/>
        <v>0</v>
      </c>
      <c r="T1183" s="192"/>
      <c r="U1183" s="265">
        <f t="shared" si="177"/>
        <v>0</v>
      </c>
      <c r="V1183" s="255">
        <f t="shared" si="175"/>
        <v>0</v>
      </c>
      <c r="W1183" s="255" t="e">
        <f t="shared" si="176"/>
        <v>#DIV/0!</v>
      </c>
    </row>
    <row r="1184" spans="1:23" ht="15" customHeight="1">
      <c r="A1184" s="96"/>
      <c r="B1184" s="96"/>
      <c r="C1184" s="96"/>
      <c r="D1184" s="96"/>
      <c r="E1184" s="96"/>
      <c r="F1184" s="96"/>
      <c r="G1184" s="366"/>
      <c r="H1184" s="229"/>
      <c r="I1184" s="229"/>
      <c r="J1184" s="229"/>
      <c r="K1184" s="96"/>
      <c r="L1184" s="171"/>
      <c r="M1184" s="96"/>
      <c r="N1184" s="9"/>
      <c r="O1184" s="9"/>
      <c r="P1184" s="9"/>
      <c r="Q1184" s="9"/>
      <c r="R1184" s="10"/>
      <c r="S1184" s="255">
        <f t="shared" si="178"/>
        <v>0</v>
      </c>
      <c r="T1184" s="192"/>
      <c r="U1184" s="265">
        <f t="shared" si="177"/>
        <v>0</v>
      </c>
      <c r="V1184" s="255">
        <f t="shared" si="175"/>
        <v>0</v>
      </c>
      <c r="W1184" s="255" t="e">
        <f t="shared" si="176"/>
        <v>#DIV/0!</v>
      </c>
    </row>
    <row r="1185" spans="1:23" ht="15" customHeight="1">
      <c r="A1185" s="96"/>
      <c r="B1185" s="96"/>
      <c r="C1185" s="96"/>
      <c r="D1185" s="96"/>
      <c r="E1185" s="96"/>
      <c r="F1185" s="96"/>
      <c r="G1185" s="366"/>
      <c r="H1185" s="229"/>
      <c r="I1185" s="229"/>
      <c r="J1185" s="229"/>
      <c r="K1185" s="96"/>
      <c r="L1185" s="171"/>
      <c r="M1185" s="96"/>
      <c r="N1185" s="9"/>
      <c r="O1185" s="9"/>
      <c r="P1185" s="9"/>
      <c r="Q1185" s="9"/>
      <c r="R1185" s="10"/>
      <c r="S1185" s="255">
        <f t="shared" si="178"/>
        <v>0</v>
      </c>
      <c r="T1185" s="192"/>
      <c r="U1185" s="265">
        <f t="shared" si="177"/>
        <v>0</v>
      </c>
      <c r="V1185" s="255">
        <f t="shared" si="175"/>
        <v>0</v>
      </c>
      <c r="W1185" s="255" t="e">
        <f t="shared" si="176"/>
        <v>#DIV/0!</v>
      </c>
    </row>
    <row r="1186" spans="1:23" ht="15" customHeight="1">
      <c r="A1186" s="96"/>
      <c r="B1186" s="96"/>
      <c r="C1186" s="96"/>
      <c r="D1186" s="96"/>
      <c r="E1186" s="96"/>
      <c r="F1186" s="96"/>
      <c r="G1186" s="366"/>
      <c r="H1186" s="229"/>
      <c r="I1186" s="229"/>
      <c r="J1186" s="229"/>
      <c r="K1186" s="96"/>
      <c r="L1186" s="171"/>
      <c r="M1186" s="96"/>
      <c r="N1186" s="9"/>
      <c r="O1186" s="9"/>
      <c r="P1186" s="9"/>
      <c r="Q1186" s="9"/>
      <c r="R1186" s="10"/>
      <c r="S1186" s="255">
        <f t="shared" si="178"/>
        <v>0</v>
      </c>
      <c r="T1186" s="192"/>
      <c r="U1186" s="265">
        <f t="shared" si="177"/>
        <v>0</v>
      </c>
      <c r="V1186" s="255">
        <f t="shared" si="175"/>
        <v>0</v>
      </c>
      <c r="W1186" s="255" t="e">
        <f t="shared" si="176"/>
        <v>#DIV/0!</v>
      </c>
    </row>
    <row r="1187" spans="1:23" ht="15" customHeight="1">
      <c r="A1187" s="96"/>
      <c r="B1187" s="96"/>
      <c r="C1187" s="96"/>
      <c r="D1187" s="96"/>
      <c r="E1187" s="96"/>
      <c r="F1187" s="96"/>
      <c r="G1187" s="366"/>
      <c r="H1187" s="229"/>
      <c r="I1187" s="229"/>
      <c r="J1187" s="229"/>
      <c r="K1187" s="96"/>
      <c r="L1187" s="171"/>
      <c r="M1187" s="96"/>
      <c r="N1187" s="9"/>
      <c r="O1187" s="9"/>
      <c r="P1187" s="9"/>
      <c r="Q1187" s="9"/>
      <c r="R1187" s="10"/>
      <c r="S1187" s="255">
        <f t="shared" si="178"/>
        <v>0</v>
      </c>
      <c r="T1187" s="192"/>
      <c r="U1187" s="265">
        <f t="shared" si="177"/>
        <v>0</v>
      </c>
      <c r="V1187" s="255">
        <f t="shared" si="175"/>
        <v>0</v>
      </c>
      <c r="W1187" s="255" t="e">
        <f t="shared" si="176"/>
        <v>#DIV/0!</v>
      </c>
    </row>
    <row r="1188" spans="1:23" ht="15" customHeight="1">
      <c r="A1188" s="96"/>
      <c r="B1188" s="96"/>
      <c r="C1188" s="96"/>
      <c r="D1188" s="96"/>
      <c r="E1188" s="96"/>
      <c r="F1188" s="96"/>
      <c r="G1188" s="366"/>
      <c r="H1188" s="229"/>
      <c r="I1188" s="229"/>
      <c r="J1188" s="229"/>
      <c r="K1188" s="96"/>
      <c r="L1188" s="171"/>
      <c r="M1188" s="96"/>
      <c r="N1188" s="9"/>
      <c r="O1188" s="9"/>
      <c r="P1188" s="9"/>
      <c r="Q1188" s="9"/>
      <c r="R1188" s="10"/>
      <c r="S1188" s="255">
        <f t="shared" si="178"/>
        <v>0</v>
      </c>
      <c r="T1188" s="192"/>
      <c r="U1188" s="265">
        <f t="shared" si="177"/>
        <v>0</v>
      </c>
      <c r="V1188" s="255">
        <f t="shared" si="175"/>
        <v>0</v>
      </c>
      <c r="W1188" s="255" t="e">
        <f t="shared" si="176"/>
        <v>#DIV/0!</v>
      </c>
    </row>
    <row r="1189" spans="1:23" ht="15" customHeight="1">
      <c r="A1189" s="96"/>
      <c r="B1189" s="96"/>
      <c r="C1189" s="96"/>
      <c r="D1189" s="96"/>
      <c r="E1189" s="96"/>
      <c r="F1189" s="96"/>
      <c r="G1189" s="366"/>
      <c r="H1189" s="229"/>
      <c r="I1189" s="229"/>
      <c r="J1189" s="229"/>
      <c r="K1189" s="96"/>
      <c r="L1189" s="171"/>
      <c r="M1189" s="96"/>
      <c r="N1189" s="9"/>
      <c r="O1189" s="9"/>
      <c r="P1189" s="9"/>
      <c r="Q1189" s="9"/>
      <c r="R1189" s="10"/>
      <c r="S1189" s="255">
        <f t="shared" si="178"/>
        <v>0</v>
      </c>
      <c r="T1189" s="192"/>
      <c r="U1189" s="265">
        <f t="shared" si="177"/>
        <v>0</v>
      </c>
      <c r="V1189" s="255">
        <f t="shared" si="175"/>
        <v>0</v>
      </c>
      <c r="W1189" s="255" t="e">
        <f t="shared" si="176"/>
        <v>#DIV/0!</v>
      </c>
    </row>
    <row r="1190" spans="1:23" ht="15.75" customHeight="1">
      <c r="A1190" s="96"/>
      <c r="B1190" s="96"/>
      <c r="C1190" s="96"/>
      <c r="D1190" s="96"/>
      <c r="E1190" s="96"/>
      <c r="F1190" s="96"/>
      <c r="G1190" s="366"/>
      <c r="H1190" s="229"/>
      <c r="I1190" s="229"/>
      <c r="J1190" s="229"/>
      <c r="K1190" s="96"/>
      <c r="L1190" s="171"/>
      <c r="M1190" s="96"/>
      <c r="N1190" s="9"/>
      <c r="O1190" s="9"/>
      <c r="P1190" s="9"/>
      <c r="Q1190" s="9"/>
      <c r="R1190" s="10"/>
      <c r="S1190" s="255">
        <f t="shared" si="178"/>
        <v>0</v>
      </c>
      <c r="T1190" s="192"/>
      <c r="U1190" s="265">
        <f t="shared" si="177"/>
        <v>0</v>
      </c>
      <c r="V1190" s="255">
        <f t="shared" si="175"/>
        <v>0</v>
      </c>
      <c r="W1190" s="255" t="e">
        <f t="shared" si="176"/>
        <v>#DIV/0!</v>
      </c>
    </row>
    <row r="1191" spans="1:23" ht="15.75" customHeight="1">
      <c r="A1191" s="113"/>
      <c r="B1191" s="113"/>
      <c r="C1191" s="113"/>
      <c r="D1191" s="113"/>
      <c r="E1191" s="113"/>
      <c r="F1191" s="113"/>
      <c r="G1191" s="367"/>
      <c r="H1191" s="114"/>
      <c r="I1191" s="114"/>
      <c r="J1191" s="114"/>
      <c r="K1191" s="113"/>
      <c r="L1191" s="167"/>
      <c r="M1191" s="113"/>
      <c r="N1191" s="8"/>
      <c r="O1191" s="8"/>
      <c r="P1191" s="8"/>
      <c r="Q1191" s="8"/>
      <c r="R1191" s="12"/>
      <c r="S1191" s="255">
        <f t="shared" si="178"/>
        <v>0</v>
      </c>
      <c r="T1191" s="219"/>
      <c r="U1191" s="265">
        <f t="shared" si="177"/>
        <v>0</v>
      </c>
      <c r="V1191" s="255">
        <f t="shared" si="175"/>
        <v>0</v>
      </c>
      <c r="W1191" s="255" t="e">
        <f t="shared" si="176"/>
        <v>#DIV/0!</v>
      </c>
    </row>
    <row r="1192" spans="1:23" ht="15" customHeight="1">
      <c r="A1192" s="113"/>
      <c r="B1192" s="113"/>
      <c r="C1192" s="113"/>
      <c r="D1192" s="113"/>
      <c r="E1192" s="113"/>
      <c r="F1192" s="113"/>
      <c r="G1192" s="367"/>
      <c r="H1192" s="114"/>
      <c r="I1192" s="114"/>
      <c r="J1192" s="114"/>
      <c r="K1192" s="113"/>
      <c r="L1192" s="167"/>
      <c r="M1192" s="113"/>
      <c r="N1192" s="8"/>
      <c r="O1192" s="8"/>
      <c r="P1192" s="8"/>
      <c r="Q1192" s="8"/>
      <c r="R1192" s="12"/>
      <c r="S1192" s="255">
        <f t="shared" si="178"/>
        <v>0</v>
      </c>
      <c r="T1192" s="219"/>
      <c r="U1192" s="265">
        <f t="shared" si="177"/>
        <v>0</v>
      </c>
      <c r="V1192" s="255">
        <f t="shared" si="175"/>
        <v>0</v>
      </c>
      <c r="W1192" s="255" t="e">
        <f t="shared" si="176"/>
        <v>#DIV/0!</v>
      </c>
    </row>
    <row r="1193" spans="1:23" ht="15" customHeight="1">
      <c r="A1193" s="96"/>
      <c r="B1193" s="96"/>
      <c r="C1193" s="96"/>
      <c r="D1193" s="96"/>
      <c r="E1193" s="96"/>
      <c r="F1193" s="96"/>
      <c r="G1193" s="366"/>
      <c r="H1193" s="229"/>
      <c r="I1193" s="229"/>
      <c r="J1193" s="229"/>
      <c r="K1193" s="96"/>
      <c r="L1193" s="171"/>
      <c r="M1193" s="96"/>
      <c r="N1193" s="9"/>
      <c r="O1193" s="9"/>
      <c r="P1193" s="9"/>
      <c r="Q1193" s="9"/>
      <c r="R1193" s="10"/>
      <c r="S1193" s="255">
        <f t="shared" si="178"/>
        <v>0</v>
      </c>
      <c r="T1193" s="192"/>
      <c r="U1193" s="265">
        <f t="shared" si="177"/>
        <v>0</v>
      </c>
      <c r="V1193" s="255">
        <f t="shared" si="175"/>
        <v>0</v>
      </c>
      <c r="W1193" s="255" t="e">
        <f t="shared" si="176"/>
        <v>#DIV/0!</v>
      </c>
    </row>
    <row r="1194" spans="1:23" ht="15" customHeight="1">
      <c r="A1194" s="96"/>
      <c r="B1194" s="96"/>
      <c r="C1194" s="96"/>
      <c r="D1194" s="96"/>
      <c r="E1194" s="96"/>
      <c r="F1194" s="96"/>
      <c r="G1194" s="366"/>
      <c r="H1194" s="229"/>
      <c r="I1194" s="229"/>
      <c r="J1194" s="229"/>
      <c r="K1194" s="96"/>
      <c r="L1194" s="171"/>
      <c r="M1194" s="96"/>
      <c r="N1194" s="9"/>
      <c r="O1194" s="9"/>
      <c r="P1194" s="9"/>
      <c r="Q1194" s="9"/>
      <c r="R1194" s="10"/>
      <c r="S1194" s="255">
        <f t="shared" si="178"/>
        <v>0</v>
      </c>
      <c r="T1194" s="192"/>
      <c r="U1194" s="265">
        <f t="shared" si="177"/>
        <v>0</v>
      </c>
      <c r="V1194" s="255">
        <f t="shared" ref="V1194:V1257" si="179">U1194+S1194</f>
        <v>0</v>
      </c>
      <c r="W1194" s="255" t="e">
        <f t="shared" ref="W1194:W1257" si="180">V1194/P1194</f>
        <v>#DIV/0!</v>
      </c>
    </row>
    <row r="1195" spans="1:23" ht="15" customHeight="1">
      <c r="A1195" s="96"/>
      <c r="B1195" s="96"/>
      <c r="C1195" s="96"/>
      <c r="D1195" s="96"/>
      <c r="E1195" s="96"/>
      <c r="F1195" s="96"/>
      <c r="G1195" s="366"/>
      <c r="H1195" s="229"/>
      <c r="I1195" s="229"/>
      <c r="J1195" s="229"/>
      <c r="K1195" s="96"/>
      <c r="L1195" s="171"/>
      <c r="M1195" s="96"/>
      <c r="N1195" s="9"/>
      <c r="O1195" s="9"/>
      <c r="P1195" s="9"/>
      <c r="Q1195" s="9"/>
      <c r="R1195" s="10"/>
      <c r="S1195" s="255">
        <f t="shared" si="178"/>
        <v>0</v>
      </c>
      <c r="T1195" s="192"/>
      <c r="U1195" s="265">
        <f t="shared" si="177"/>
        <v>0</v>
      </c>
      <c r="V1195" s="255">
        <f t="shared" si="179"/>
        <v>0</v>
      </c>
      <c r="W1195" s="255" t="e">
        <f t="shared" si="180"/>
        <v>#DIV/0!</v>
      </c>
    </row>
    <row r="1196" spans="1:23" ht="15" customHeight="1">
      <c r="A1196" s="96"/>
      <c r="B1196" s="96"/>
      <c r="C1196" s="96"/>
      <c r="D1196" s="96"/>
      <c r="E1196" s="96"/>
      <c r="F1196" s="96"/>
      <c r="G1196" s="366"/>
      <c r="H1196" s="229"/>
      <c r="I1196" s="229"/>
      <c r="J1196" s="229"/>
      <c r="K1196" s="96"/>
      <c r="L1196" s="171"/>
      <c r="M1196" s="96"/>
      <c r="N1196" s="9"/>
      <c r="O1196" s="9"/>
      <c r="P1196" s="9"/>
      <c r="Q1196" s="9"/>
      <c r="R1196" s="10"/>
      <c r="S1196" s="255">
        <f t="shared" si="178"/>
        <v>0</v>
      </c>
      <c r="T1196" s="192"/>
      <c r="U1196" s="265">
        <f t="shared" si="177"/>
        <v>0</v>
      </c>
      <c r="V1196" s="255">
        <f t="shared" si="179"/>
        <v>0</v>
      </c>
      <c r="W1196" s="255" t="e">
        <f t="shared" si="180"/>
        <v>#DIV/0!</v>
      </c>
    </row>
    <row r="1197" spans="1:23" ht="15" customHeight="1">
      <c r="A1197" s="96"/>
      <c r="B1197" s="96"/>
      <c r="C1197" s="96"/>
      <c r="D1197" s="96"/>
      <c r="E1197" s="96"/>
      <c r="F1197" s="96"/>
      <c r="G1197" s="366"/>
      <c r="H1197" s="229"/>
      <c r="I1197" s="229"/>
      <c r="J1197" s="229"/>
      <c r="K1197" s="96"/>
      <c r="L1197" s="171"/>
      <c r="M1197" s="96"/>
      <c r="N1197" s="9"/>
      <c r="O1197" s="9"/>
      <c r="P1197" s="9"/>
      <c r="Q1197" s="9"/>
      <c r="R1197" s="10"/>
      <c r="S1197" s="255">
        <f t="shared" si="178"/>
        <v>0</v>
      </c>
      <c r="T1197" s="192"/>
      <c r="U1197" s="265">
        <f t="shared" si="177"/>
        <v>0</v>
      </c>
      <c r="V1197" s="255">
        <f t="shared" si="179"/>
        <v>0</v>
      </c>
      <c r="W1197" s="255" t="e">
        <f t="shared" si="180"/>
        <v>#DIV/0!</v>
      </c>
    </row>
    <row r="1198" spans="1:23" ht="15" customHeight="1">
      <c r="A1198" s="96"/>
      <c r="B1198" s="96"/>
      <c r="C1198" s="96"/>
      <c r="D1198" s="96"/>
      <c r="E1198" s="96"/>
      <c r="F1198" s="96"/>
      <c r="G1198" s="366"/>
      <c r="H1198" s="229"/>
      <c r="I1198" s="229"/>
      <c r="J1198" s="229"/>
      <c r="K1198" s="96"/>
      <c r="L1198" s="171"/>
      <c r="M1198" s="96"/>
      <c r="N1198" s="9"/>
      <c r="O1198" s="9"/>
      <c r="P1198" s="9"/>
      <c r="Q1198" s="9"/>
      <c r="R1198" s="10"/>
      <c r="S1198" s="255">
        <f t="shared" si="178"/>
        <v>0</v>
      </c>
      <c r="T1198" s="192"/>
      <c r="U1198" s="265">
        <f t="shared" si="177"/>
        <v>0</v>
      </c>
      <c r="V1198" s="255">
        <f t="shared" si="179"/>
        <v>0</v>
      </c>
      <c r="W1198" s="255" t="e">
        <f t="shared" si="180"/>
        <v>#DIV/0!</v>
      </c>
    </row>
    <row r="1199" spans="1:23" ht="15" customHeight="1">
      <c r="A1199" s="96"/>
      <c r="B1199" s="96"/>
      <c r="C1199" s="96"/>
      <c r="D1199" s="96"/>
      <c r="E1199" s="96"/>
      <c r="F1199" s="96"/>
      <c r="G1199" s="366"/>
      <c r="H1199" s="229"/>
      <c r="I1199" s="229"/>
      <c r="J1199" s="229"/>
      <c r="K1199" s="96"/>
      <c r="L1199" s="171"/>
      <c r="M1199" s="96"/>
      <c r="N1199" s="9"/>
      <c r="O1199" s="9"/>
      <c r="P1199" s="9"/>
      <c r="Q1199" s="9"/>
      <c r="R1199" s="10"/>
      <c r="S1199" s="255">
        <f t="shared" si="178"/>
        <v>0</v>
      </c>
      <c r="T1199" s="192"/>
      <c r="U1199" s="265">
        <f t="shared" si="177"/>
        <v>0</v>
      </c>
      <c r="V1199" s="255">
        <f t="shared" si="179"/>
        <v>0</v>
      </c>
      <c r="W1199" s="255" t="e">
        <f t="shared" si="180"/>
        <v>#DIV/0!</v>
      </c>
    </row>
    <row r="1200" spans="1:23" ht="15" customHeight="1">
      <c r="A1200" s="96"/>
      <c r="B1200" s="96"/>
      <c r="C1200" s="96"/>
      <c r="D1200" s="96"/>
      <c r="E1200" s="96"/>
      <c r="F1200" s="96"/>
      <c r="G1200" s="366"/>
      <c r="H1200" s="229"/>
      <c r="I1200" s="229"/>
      <c r="J1200" s="229"/>
      <c r="K1200" s="96"/>
      <c r="L1200" s="171"/>
      <c r="M1200" s="96"/>
      <c r="N1200" s="9"/>
      <c r="O1200" s="9"/>
      <c r="P1200" s="9"/>
      <c r="Q1200" s="9"/>
      <c r="R1200" s="10"/>
      <c r="S1200" s="255">
        <f t="shared" si="178"/>
        <v>0</v>
      </c>
      <c r="T1200" s="192"/>
      <c r="U1200" s="265">
        <f t="shared" si="177"/>
        <v>0</v>
      </c>
      <c r="V1200" s="255">
        <f t="shared" si="179"/>
        <v>0</v>
      </c>
      <c r="W1200" s="255" t="e">
        <f t="shared" si="180"/>
        <v>#DIV/0!</v>
      </c>
    </row>
    <row r="1201" spans="1:23" ht="15" customHeight="1">
      <c r="A1201" s="96"/>
      <c r="B1201" s="96"/>
      <c r="C1201" s="96"/>
      <c r="D1201" s="96"/>
      <c r="E1201" s="96"/>
      <c r="F1201" s="96"/>
      <c r="G1201" s="366"/>
      <c r="H1201" s="229"/>
      <c r="I1201" s="229"/>
      <c r="J1201" s="229"/>
      <c r="K1201" s="96"/>
      <c r="L1201" s="171"/>
      <c r="M1201" s="96"/>
      <c r="N1201" s="9"/>
      <c r="O1201" s="9"/>
      <c r="P1201" s="9"/>
      <c r="Q1201" s="9"/>
      <c r="R1201" s="10"/>
      <c r="S1201" s="255">
        <f t="shared" si="178"/>
        <v>0</v>
      </c>
      <c r="T1201" s="192"/>
      <c r="U1201" s="265">
        <f t="shared" si="177"/>
        <v>0</v>
      </c>
      <c r="V1201" s="255">
        <f t="shared" si="179"/>
        <v>0</v>
      </c>
      <c r="W1201" s="255" t="e">
        <f t="shared" si="180"/>
        <v>#DIV/0!</v>
      </c>
    </row>
    <row r="1202" spans="1:23" ht="15" customHeight="1">
      <c r="A1202" s="96"/>
      <c r="B1202" s="96"/>
      <c r="C1202" s="96"/>
      <c r="D1202" s="96"/>
      <c r="E1202" s="96"/>
      <c r="F1202" s="96"/>
      <c r="G1202" s="366"/>
      <c r="H1202" s="229"/>
      <c r="I1202" s="229"/>
      <c r="J1202" s="229"/>
      <c r="K1202" s="96"/>
      <c r="L1202" s="171"/>
      <c r="M1202" s="96"/>
      <c r="N1202" s="9"/>
      <c r="O1202" s="9"/>
      <c r="P1202" s="9"/>
      <c r="Q1202" s="9"/>
      <c r="R1202" s="10"/>
      <c r="S1202" s="255">
        <f t="shared" si="178"/>
        <v>0</v>
      </c>
      <c r="T1202" s="192"/>
      <c r="U1202" s="265">
        <f t="shared" si="177"/>
        <v>0</v>
      </c>
      <c r="V1202" s="255">
        <f t="shared" si="179"/>
        <v>0</v>
      </c>
      <c r="W1202" s="255" t="e">
        <f t="shared" si="180"/>
        <v>#DIV/0!</v>
      </c>
    </row>
    <row r="1203" spans="1:23" ht="15" customHeight="1">
      <c r="A1203" s="96"/>
      <c r="B1203" s="96"/>
      <c r="C1203" s="96"/>
      <c r="D1203" s="96"/>
      <c r="E1203" s="96"/>
      <c r="F1203" s="96"/>
      <c r="G1203" s="366"/>
      <c r="H1203" s="229"/>
      <c r="I1203" s="229"/>
      <c r="J1203" s="229"/>
      <c r="K1203" s="96"/>
      <c r="L1203" s="171"/>
      <c r="M1203" s="96"/>
      <c r="N1203" s="9"/>
      <c r="O1203" s="9"/>
      <c r="P1203" s="9"/>
      <c r="Q1203" s="9"/>
      <c r="R1203" s="10"/>
      <c r="S1203" s="255">
        <f t="shared" si="178"/>
        <v>0</v>
      </c>
      <c r="T1203" s="192"/>
      <c r="U1203" s="265">
        <f t="shared" si="177"/>
        <v>0</v>
      </c>
      <c r="V1203" s="255">
        <f t="shared" si="179"/>
        <v>0</v>
      </c>
      <c r="W1203" s="255" t="e">
        <f t="shared" si="180"/>
        <v>#DIV/0!</v>
      </c>
    </row>
    <row r="1204" spans="1:23" ht="15" customHeight="1">
      <c r="A1204" s="96"/>
      <c r="B1204" s="96"/>
      <c r="C1204" s="96"/>
      <c r="D1204" s="96"/>
      <c r="E1204" s="96"/>
      <c r="F1204" s="96"/>
      <c r="G1204" s="366"/>
      <c r="H1204" s="229"/>
      <c r="I1204" s="229"/>
      <c r="J1204" s="229"/>
      <c r="K1204" s="96"/>
      <c r="L1204" s="171"/>
      <c r="M1204" s="96"/>
      <c r="N1204" s="9"/>
      <c r="O1204" s="9"/>
      <c r="P1204" s="9"/>
      <c r="Q1204" s="9"/>
      <c r="R1204" s="10"/>
      <c r="S1204" s="255">
        <f t="shared" si="178"/>
        <v>0</v>
      </c>
      <c r="T1204" s="192"/>
      <c r="U1204" s="265">
        <f t="shared" si="177"/>
        <v>0</v>
      </c>
      <c r="V1204" s="255">
        <f t="shared" si="179"/>
        <v>0</v>
      </c>
      <c r="W1204" s="255" t="e">
        <f t="shared" si="180"/>
        <v>#DIV/0!</v>
      </c>
    </row>
    <row r="1205" spans="1:23" ht="15" customHeight="1">
      <c r="A1205" s="96"/>
      <c r="B1205" s="96"/>
      <c r="C1205" s="96"/>
      <c r="D1205" s="96"/>
      <c r="E1205" s="96"/>
      <c r="F1205" s="96"/>
      <c r="G1205" s="366"/>
      <c r="H1205" s="229"/>
      <c r="I1205" s="229"/>
      <c r="J1205" s="229"/>
      <c r="K1205" s="96"/>
      <c r="L1205" s="171"/>
      <c r="M1205" s="96"/>
      <c r="N1205" s="9"/>
      <c r="O1205" s="9"/>
      <c r="P1205" s="9"/>
      <c r="Q1205" s="9"/>
      <c r="R1205" s="10"/>
      <c r="S1205" s="255">
        <f t="shared" si="178"/>
        <v>0</v>
      </c>
      <c r="T1205" s="192"/>
      <c r="U1205" s="265">
        <f t="shared" si="177"/>
        <v>0</v>
      </c>
      <c r="V1205" s="255">
        <f t="shared" si="179"/>
        <v>0</v>
      </c>
      <c r="W1205" s="255" t="e">
        <f t="shared" si="180"/>
        <v>#DIV/0!</v>
      </c>
    </row>
    <row r="1206" spans="1:23" ht="15" customHeight="1">
      <c r="A1206" s="96"/>
      <c r="B1206" s="96"/>
      <c r="C1206" s="96"/>
      <c r="D1206" s="96"/>
      <c r="E1206" s="96"/>
      <c r="F1206" s="96"/>
      <c r="G1206" s="366"/>
      <c r="H1206" s="229"/>
      <c r="I1206" s="229"/>
      <c r="J1206" s="229"/>
      <c r="K1206" s="96"/>
      <c r="L1206" s="171"/>
      <c r="M1206" s="96"/>
      <c r="N1206" s="9"/>
      <c r="O1206" s="9"/>
      <c r="P1206" s="9"/>
      <c r="Q1206" s="9"/>
      <c r="R1206" s="10"/>
      <c r="S1206" s="255">
        <f t="shared" si="178"/>
        <v>0</v>
      </c>
      <c r="T1206" s="192"/>
      <c r="U1206" s="265">
        <f t="shared" si="177"/>
        <v>0</v>
      </c>
      <c r="V1206" s="255">
        <f t="shared" si="179"/>
        <v>0</v>
      </c>
      <c r="W1206" s="255" t="e">
        <f t="shared" si="180"/>
        <v>#DIV/0!</v>
      </c>
    </row>
    <row r="1207" spans="1:23" ht="15" customHeight="1">
      <c r="A1207" s="96"/>
      <c r="B1207" s="96"/>
      <c r="C1207" s="96"/>
      <c r="D1207" s="96"/>
      <c r="E1207" s="96"/>
      <c r="F1207" s="96"/>
      <c r="G1207" s="366"/>
      <c r="H1207" s="229"/>
      <c r="I1207" s="229"/>
      <c r="J1207" s="229"/>
      <c r="K1207" s="96"/>
      <c r="L1207" s="171"/>
      <c r="M1207" s="96"/>
      <c r="N1207" s="9"/>
      <c r="O1207" s="9"/>
      <c r="P1207" s="9"/>
      <c r="Q1207" s="9"/>
      <c r="R1207" s="10"/>
      <c r="S1207" s="255">
        <f t="shared" si="178"/>
        <v>0</v>
      </c>
      <c r="T1207" s="192"/>
      <c r="U1207" s="265">
        <f t="shared" si="177"/>
        <v>0</v>
      </c>
      <c r="V1207" s="255">
        <f t="shared" si="179"/>
        <v>0</v>
      </c>
      <c r="W1207" s="255" t="e">
        <f t="shared" si="180"/>
        <v>#DIV/0!</v>
      </c>
    </row>
    <row r="1208" spans="1:23" ht="15" customHeight="1">
      <c r="A1208" s="96"/>
      <c r="B1208" s="96"/>
      <c r="C1208" s="96"/>
      <c r="D1208" s="96"/>
      <c r="E1208" s="96"/>
      <c r="F1208" s="96"/>
      <c r="G1208" s="366"/>
      <c r="H1208" s="229"/>
      <c r="I1208" s="229"/>
      <c r="J1208" s="229"/>
      <c r="K1208" s="96"/>
      <c r="L1208" s="171"/>
      <c r="M1208" s="96"/>
      <c r="N1208" s="9"/>
      <c r="O1208" s="9"/>
      <c r="P1208" s="9"/>
      <c r="Q1208" s="9"/>
      <c r="R1208" s="10"/>
      <c r="S1208" s="255">
        <f t="shared" si="178"/>
        <v>0</v>
      </c>
      <c r="T1208" s="192"/>
      <c r="U1208" s="265">
        <f t="shared" si="177"/>
        <v>0</v>
      </c>
      <c r="V1208" s="255">
        <f t="shared" si="179"/>
        <v>0</v>
      </c>
      <c r="W1208" s="255" t="e">
        <f t="shared" si="180"/>
        <v>#DIV/0!</v>
      </c>
    </row>
    <row r="1209" spans="1:23" ht="15" customHeight="1">
      <c r="A1209" s="96"/>
      <c r="B1209" s="96"/>
      <c r="C1209" s="96"/>
      <c r="D1209" s="96"/>
      <c r="E1209" s="96"/>
      <c r="F1209" s="96"/>
      <c r="G1209" s="366"/>
      <c r="H1209" s="229"/>
      <c r="I1209" s="229"/>
      <c r="J1209" s="229"/>
      <c r="K1209" s="96"/>
      <c r="L1209" s="171"/>
      <c r="M1209" s="96"/>
      <c r="N1209" s="9"/>
      <c r="O1209" s="9"/>
      <c r="P1209" s="9"/>
      <c r="Q1209" s="9"/>
      <c r="R1209" s="10"/>
      <c r="S1209" s="255">
        <f t="shared" si="178"/>
        <v>0</v>
      </c>
      <c r="T1209" s="192"/>
      <c r="U1209" s="265">
        <f t="shared" si="177"/>
        <v>0</v>
      </c>
      <c r="V1209" s="255">
        <f t="shared" si="179"/>
        <v>0</v>
      </c>
      <c r="W1209" s="255" t="e">
        <f t="shared" si="180"/>
        <v>#DIV/0!</v>
      </c>
    </row>
    <row r="1210" spans="1:23" ht="15" customHeight="1">
      <c r="A1210" s="96"/>
      <c r="B1210" s="96"/>
      <c r="C1210" s="96"/>
      <c r="D1210" s="96"/>
      <c r="E1210" s="96"/>
      <c r="F1210" s="96"/>
      <c r="G1210" s="366"/>
      <c r="H1210" s="229"/>
      <c r="I1210" s="229"/>
      <c r="J1210" s="229"/>
      <c r="K1210" s="96"/>
      <c r="L1210" s="171"/>
      <c r="M1210" s="96"/>
      <c r="N1210" s="9"/>
      <c r="O1210" s="9"/>
      <c r="P1210" s="9"/>
      <c r="Q1210" s="9"/>
      <c r="R1210" s="10"/>
      <c r="S1210" s="255">
        <f t="shared" si="178"/>
        <v>0</v>
      </c>
      <c r="T1210" s="192"/>
      <c r="U1210" s="265">
        <f t="shared" si="177"/>
        <v>0</v>
      </c>
      <c r="V1210" s="255">
        <f t="shared" si="179"/>
        <v>0</v>
      </c>
      <c r="W1210" s="255" t="e">
        <f t="shared" si="180"/>
        <v>#DIV/0!</v>
      </c>
    </row>
    <row r="1211" spans="1:23" ht="15" customHeight="1">
      <c r="A1211" s="96"/>
      <c r="B1211" s="96"/>
      <c r="C1211" s="96"/>
      <c r="D1211" s="96"/>
      <c r="E1211" s="96"/>
      <c r="F1211" s="96"/>
      <c r="G1211" s="366"/>
      <c r="H1211" s="229"/>
      <c r="I1211" s="229"/>
      <c r="J1211" s="229"/>
      <c r="K1211" s="96"/>
      <c r="L1211" s="171"/>
      <c r="M1211" s="96"/>
      <c r="N1211" s="9"/>
      <c r="O1211" s="9"/>
      <c r="P1211" s="9"/>
      <c r="Q1211" s="9"/>
      <c r="R1211" s="10"/>
      <c r="S1211" s="255">
        <f t="shared" si="178"/>
        <v>0</v>
      </c>
      <c r="T1211" s="192"/>
      <c r="U1211" s="265">
        <f t="shared" si="177"/>
        <v>0</v>
      </c>
      <c r="V1211" s="255">
        <f t="shared" si="179"/>
        <v>0</v>
      </c>
      <c r="W1211" s="255" t="e">
        <f t="shared" si="180"/>
        <v>#DIV/0!</v>
      </c>
    </row>
    <row r="1212" spans="1:23" ht="15.75" customHeight="1">
      <c r="A1212" s="96"/>
      <c r="B1212" s="96"/>
      <c r="C1212" s="96"/>
      <c r="D1212" s="96"/>
      <c r="E1212" s="96"/>
      <c r="F1212" s="96"/>
      <c r="G1212" s="366"/>
      <c r="H1212" s="229"/>
      <c r="I1212" s="229"/>
      <c r="J1212" s="229"/>
      <c r="K1212" s="96"/>
      <c r="L1212" s="171"/>
      <c r="M1212" s="96"/>
      <c r="N1212" s="9"/>
      <c r="O1212" s="9"/>
      <c r="P1212" s="9"/>
      <c r="Q1212" s="9"/>
      <c r="R1212" s="10"/>
      <c r="S1212" s="255">
        <f t="shared" si="178"/>
        <v>0</v>
      </c>
      <c r="T1212" s="192"/>
      <c r="U1212" s="265">
        <f t="shared" si="177"/>
        <v>0</v>
      </c>
      <c r="V1212" s="255">
        <f t="shared" si="179"/>
        <v>0</v>
      </c>
      <c r="W1212" s="255" t="e">
        <f t="shared" si="180"/>
        <v>#DIV/0!</v>
      </c>
    </row>
    <row r="1213" spans="1:23" ht="15" customHeight="1">
      <c r="A1213" s="96"/>
      <c r="B1213" s="96"/>
      <c r="C1213" s="96"/>
      <c r="D1213" s="96"/>
      <c r="E1213" s="96"/>
      <c r="F1213" s="96"/>
      <c r="G1213" s="366"/>
      <c r="H1213" s="289"/>
      <c r="I1213" s="289"/>
      <c r="J1213" s="289"/>
      <c r="K1213" s="96"/>
      <c r="L1213" s="171"/>
      <c r="M1213" s="96"/>
      <c r="N1213" s="9"/>
      <c r="O1213" s="9"/>
      <c r="P1213" s="9"/>
      <c r="Q1213" s="9"/>
      <c r="R1213" s="10"/>
      <c r="S1213" s="255">
        <f t="shared" si="178"/>
        <v>0</v>
      </c>
      <c r="T1213" s="192"/>
      <c r="U1213" s="265">
        <f t="shared" ref="U1213:U1276" si="181">S1213*$T$828/SUM($S$828:$S$841)</f>
        <v>0</v>
      </c>
      <c r="V1213" s="255">
        <f t="shared" si="179"/>
        <v>0</v>
      </c>
      <c r="W1213" s="255" t="e">
        <f t="shared" si="180"/>
        <v>#DIV/0!</v>
      </c>
    </row>
    <row r="1214" spans="1:23" ht="15" customHeight="1">
      <c r="A1214" s="96"/>
      <c r="B1214" s="96"/>
      <c r="C1214" s="96"/>
      <c r="D1214" s="96"/>
      <c r="E1214" s="96"/>
      <c r="F1214" s="96"/>
      <c r="G1214" s="366"/>
      <c r="H1214" s="289"/>
      <c r="I1214" s="289"/>
      <c r="J1214" s="289"/>
      <c r="K1214" s="96"/>
      <c r="L1214" s="171"/>
      <c r="M1214" s="96"/>
      <c r="N1214" s="9"/>
      <c r="O1214" s="9"/>
      <c r="P1214" s="9"/>
      <c r="Q1214" s="9"/>
      <c r="R1214" s="10"/>
      <c r="S1214" s="255">
        <f t="shared" si="178"/>
        <v>0</v>
      </c>
      <c r="T1214" s="192"/>
      <c r="U1214" s="265">
        <f t="shared" si="181"/>
        <v>0</v>
      </c>
      <c r="V1214" s="255">
        <f t="shared" si="179"/>
        <v>0</v>
      </c>
      <c r="W1214" s="255" t="e">
        <f t="shared" si="180"/>
        <v>#DIV/0!</v>
      </c>
    </row>
    <row r="1215" spans="1:23" ht="15" customHeight="1">
      <c r="A1215" s="96"/>
      <c r="B1215" s="96"/>
      <c r="C1215" s="96"/>
      <c r="D1215" s="96"/>
      <c r="E1215" s="96"/>
      <c r="F1215" s="96"/>
      <c r="G1215" s="366"/>
      <c r="H1215" s="289"/>
      <c r="I1215" s="289"/>
      <c r="J1215" s="289"/>
      <c r="K1215" s="96"/>
      <c r="L1215" s="171"/>
      <c r="M1215" s="96"/>
      <c r="N1215" s="9"/>
      <c r="O1215" s="9"/>
      <c r="P1215" s="9"/>
      <c r="Q1215" s="9"/>
      <c r="R1215" s="10"/>
      <c r="S1215" s="255">
        <f t="shared" si="178"/>
        <v>0</v>
      </c>
      <c r="T1215" s="192"/>
      <c r="U1215" s="265">
        <f t="shared" si="181"/>
        <v>0</v>
      </c>
      <c r="V1215" s="255">
        <f t="shared" si="179"/>
        <v>0</v>
      </c>
      <c r="W1215" s="255" t="e">
        <f t="shared" si="180"/>
        <v>#DIV/0!</v>
      </c>
    </row>
    <row r="1216" spans="1:23" ht="15" customHeight="1">
      <c r="A1216" s="96"/>
      <c r="B1216" s="96"/>
      <c r="C1216" s="96"/>
      <c r="D1216" s="96"/>
      <c r="E1216" s="96"/>
      <c r="F1216" s="96"/>
      <c r="G1216" s="366"/>
      <c r="H1216" s="289"/>
      <c r="I1216" s="289"/>
      <c r="J1216" s="289"/>
      <c r="K1216" s="96"/>
      <c r="L1216" s="171"/>
      <c r="M1216" s="96"/>
      <c r="N1216" s="9"/>
      <c r="O1216" s="9"/>
      <c r="P1216" s="9"/>
      <c r="Q1216" s="9"/>
      <c r="R1216" s="10"/>
      <c r="S1216" s="255">
        <f t="shared" si="178"/>
        <v>0</v>
      </c>
      <c r="T1216" s="192"/>
      <c r="U1216" s="265">
        <f t="shared" si="181"/>
        <v>0</v>
      </c>
      <c r="V1216" s="255">
        <f t="shared" si="179"/>
        <v>0</v>
      </c>
      <c r="W1216" s="255" t="e">
        <f t="shared" si="180"/>
        <v>#DIV/0!</v>
      </c>
    </row>
    <row r="1217" spans="1:23" ht="15" customHeight="1">
      <c r="A1217" s="96"/>
      <c r="B1217" s="96"/>
      <c r="C1217" s="96"/>
      <c r="D1217" s="96"/>
      <c r="E1217" s="96"/>
      <c r="F1217" s="96"/>
      <c r="G1217" s="366"/>
      <c r="H1217" s="289"/>
      <c r="I1217" s="289"/>
      <c r="J1217" s="289"/>
      <c r="K1217" s="96"/>
      <c r="L1217" s="171"/>
      <c r="M1217" s="96"/>
      <c r="N1217" s="9"/>
      <c r="O1217" s="9"/>
      <c r="P1217" s="9"/>
      <c r="Q1217" s="9"/>
      <c r="R1217" s="10"/>
      <c r="S1217" s="255">
        <f t="shared" si="178"/>
        <v>0</v>
      </c>
      <c r="T1217" s="192"/>
      <c r="U1217" s="265">
        <f t="shared" si="181"/>
        <v>0</v>
      </c>
      <c r="V1217" s="255">
        <f t="shared" si="179"/>
        <v>0</v>
      </c>
      <c r="W1217" s="255" t="e">
        <f t="shared" si="180"/>
        <v>#DIV/0!</v>
      </c>
    </row>
    <row r="1218" spans="1:23" ht="15" customHeight="1">
      <c r="A1218" s="96"/>
      <c r="B1218" s="96"/>
      <c r="C1218" s="96"/>
      <c r="D1218" s="96"/>
      <c r="E1218" s="96"/>
      <c r="F1218" s="96"/>
      <c r="G1218" s="366"/>
      <c r="H1218" s="289"/>
      <c r="I1218" s="289"/>
      <c r="J1218" s="289"/>
      <c r="K1218" s="96"/>
      <c r="L1218" s="171"/>
      <c r="M1218" s="96"/>
      <c r="N1218" s="9"/>
      <c r="O1218" s="9"/>
      <c r="P1218" s="9"/>
      <c r="Q1218" s="9"/>
      <c r="R1218" s="10"/>
      <c r="S1218" s="255">
        <f t="shared" si="178"/>
        <v>0</v>
      </c>
      <c r="T1218" s="192"/>
      <c r="U1218" s="265">
        <f t="shared" si="181"/>
        <v>0</v>
      </c>
      <c r="V1218" s="255">
        <f t="shared" si="179"/>
        <v>0</v>
      </c>
      <c r="W1218" s="255" t="e">
        <f t="shared" si="180"/>
        <v>#DIV/0!</v>
      </c>
    </row>
    <row r="1219" spans="1:23" ht="15" customHeight="1">
      <c r="A1219" s="96"/>
      <c r="B1219" s="96"/>
      <c r="C1219" s="96"/>
      <c r="D1219" s="96"/>
      <c r="E1219" s="96"/>
      <c r="F1219" s="96"/>
      <c r="G1219" s="366"/>
      <c r="H1219" s="289"/>
      <c r="I1219" s="289"/>
      <c r="J1219" s="289"/>
      <c r="K1219" s="96"/>
      <c r="L1219" s="171"/>
      <c r="M1219" s="96"/>
      <c r="N1219" s="9"/>
      <c r="O1219" s="9"/>
      <c r="P1219" s="9"/>
      <c r="Q1219" s="9"/>
      <c r="R1219" s="10"/>
      <c r="S1219" s="255">
        <f t="shared" ref="S1219:S1282" si="182">P1219*R1219</f>
        <v>0</v>
      </c>
      <c r="T1219" s="192"/>
      <c r="U1219" s="265">
        <f t="shared" si="181"/>
        <v>0</v>
      </c>
      <c r="V1219" s="255">
        <f t="shared" si="179"/>
        <v>0</v>
      </c>
      <c r="W1219" s="255" t="e">
        <f t="shared" si="180"/>
        <v>#DIV/0!</v>
      </c>
    </row>
    <row r="1220" spans="1:23" ht="15" customHeight="1">
      <c r="A1220" s="96"/>
      <c r="B1220" s="96"/>
      <c r="C1220" s="96"/>
      <c r="D1220" s="96"/>
      <c r="E1220" s="96"/>
      <c r="F1220" s="96"/>
      <c r="G1220" s="366"/>
      <c r="H1220" s="289"/>
      <c r="I1220" s="289"/>
      <c r="J1220" s="289"/>
      <c r="K1220" s="96"/>
      <c r="L1220" s="171"/>
      <c r="M1220" s="96"/>
      <c r="N1220" s="9"/>
      <c r="O1220" s="9"/>
      <c r="P1220" s="9"/>
      <c r="Q1220" s="9"/>
      <c r="R1220" s="10"/>
      <c r="S1220" s="255">
        <f t="shared" si="182"/>
        <v>0</v>
      </c>
      <c r="T1220" s="192"/>
      <c r="U1220" s="265">
        <f t="shared" si="181"/>
        <v>0</v>
      </c>
      <c r="V1220" s="255">
        <f t="shared" si="179"/>
        <v>0</v>
      </c>
      <c r="W1220" s="255" t="e">
        <f t="shared" si="180"/>
        <v>#DIV/0!</v>
      </c>
    </row>
    <row r="1221" spans="1:23" ht="15" customHeight="1">
      <c r="A1221" s="96"/>
      <c r="B1221" s="96"/>
      <c r="C1221" s="96"/>
      <c r="D1221" s="96"/>
      <c r="E1221" s="96"/>
      <c r="F1221" s="96"/>
      <c r="G1221" s="366"/>
      <c r="H1221" s="289"/>
      <c r="I1221" s="289"/>
      <c r="J1221" s="289"/>
      <c r="K1221" s="96"/>
      <c r="L1221" s="171"/>
      <c r="M1221" s="96"/>
      <c r="N1221" s="9"/>
      <c r="O1221" s="9"/>
      <c r="P1221" s="9"/>
      <c r="Q1221" s="9"/>
      <c r="R1221" s="10"/>
      <c r="S1221" s="255">
        <f t="shared" si="182"/>
        <v>0</v>
      </c>
      <c r="T1221" s="192"/>
      <c r="U1221" s="265">
        <f t="shared" si="181"/>
        <v>0</v>
      </c>
      <c r="V1221" s="255">
        <f t="shared" si="179"/>
        <v>0</v>
      </c>
      <c r="W1221" s="255" t="e">
        <f t="shared" si="180"/>
        <v>#DIV/0!</v>
      </c>
    </row>
    <row r="1222" spans="1:23" ht="15" customHeight="1">
      <c r="A1222" s="96"/>
      <c r="B1222" s="96"/>
      <c r="C1222" s="96"/>
      <c r="D1222" s="96"/>
      <c r="E1222" s="96"/>
      <c r="F1222" s="96"/>
      <c r="G1222" s="366"/>
      <c r="H1222" s="289"/>
      <c r="I1222" s="289"/>
      <c r="J1222" s="289"/>
      <c r="K1222" s="96"/>
      <c r="L1222" s="171"/>
      <c r="M1222" s="96"/>
      <c r="N1222" s="9"/>
      <c r="O1222" s="9"/>
      <c r="P1222" s="9"/>
      <c r="Q1222" s="9"/>
      <c r="R1222" s="10"/>
      <c r="S1222" s="255">
        <f t="shared" si="182"/>
        <v>0</v>
      </c>
      <c r="T1222" s="192"/>
      <c r="U1222" s="265">
        <f t="shared" si="181"/>
        <v>0</v>
      </c>
      <c r="V1222" s="255">
        <f t="shared" si="179"/>
        <v>0</v>
      </c>
      <c r="W1222" s="255" t="e">
        <f t="shared" si="180"/>
        <v>#DIV/0!</v>
      </c>
    </row>
    <row r="1223" spans="1:23" ht="15" customHeight="1">
      <c r="A1223" s="96"/>
      <c r="B1223" s="96"/>
      <c r="C1223" s="96"/>
      <c r="D1223" s="96"/>
      <c r="E1223" s="96"/>
      <c r="F1223" s="96"/>
      <c r="G1223" s="366"/>
      <c r="H1223" s="289"/>
      <c r="I1223" s="289"/>
      <c r="J1223" s="289"/>
      <c r="K1223" s="96"/>
      <c r="L1223" s="171"/>
      <c r="M1223" s="96"/>
      <c r="N1223" s="9"/>
      <c r="O1223" s="9"/>
      <c r="P1223" s="9"/>
      <c r="Q1223" s="9"/>
      <c r="R1223" s="10"/>
      <c r="S1223" s="255">
        <f t="shared" si="182"/>
        <v>0</v>
      </c>
      <c r="T1223" s="192"/>
      <c r="U1223" s="265">
        <f t="shared" si="181"/>
        <v>0</v>
      </c>
      <c r="V1223" s="255">
        <f t="shared" si="179"/>
        <v>0</v>
      </c>
      <c r="W1223" s="255" t="e">
        <f t="shared" si="180"/>
        <v>#DIV/0!</v>
      </c>
    </row>
    <row r="1224" spans="1:23" ht="15" customHeight="1">
      <c r="A1224" s="96"/>
      <c r="B1224" s="96"/>
      <c r="C1224" s="96"/>
      <c r="D1224" s="96"/>
      <c r="E1224" s="96"/>
      <c r="F1224" s="96"/>
      <c r="G1224" s="366"/>
      <c r="H1224" s="289"/>
      <c r="I1224" s="289"/>
      <c r="J1224" s="289"/>
      <c r="K1224" s="96"/>
      <c r="L1224" s="171"/>
      <c r="M1224" s="96"/>
      <c r="N1224" s="9"/>
      <c r="O1224" s="9"/>
      <c r="P1224" s="9"/>
      <c r="Q1224" s="9"/>
      <c r="R1224" s="10"/>
      <c r="S1224" s="255">
        <f t="shared" si="182"/>
        <v>0</v>
      </c>
      <c r="T1224" s="192"/>
      <c r="U1224" s="265">
        <f t="shared" si="181"/>
        <v>0</v>
      </c>
      <c r="V1224" s="255">
        <f t="shared" si="179"/>
        <v>0</v>
      </c>
      <c r="W1224" s="255" t="e">
        <f t="shared" si="180"/>
        <v>#DIV/0!</v>
      </c>
    </row>
    <row r="1225" spans="1:23" ht="15" customHeight="1">
      <c r="A1225" s="96"/>
      <c r="B1225" s="96"/>
      <c r="C1225" s="96"/>
      <c r="D1225" s="96"/>
      <c r="E1225" s="96"/>
      <c r="F1225" s="96"/>
      <c r="G1225" s="366"/>
      <c r="H1225" s="289"/>
      <c r="I1225" s="289"/>
      <c r="J1225" s="289"/>
      <c r="K1225" s="96"/>
      <c r="L1225" s="171"/>
      <c r="M1225" s="96"/>
      <c r="N1225" s="9"/>
      <c r="O1225" s="9"/>
      <c r="P1225" s="9"/>
      <c r="Q1225" s="9"/>
      <c r="R1225" s="10"/>
      <c r="S1225" s="255">
        <f t="shared" si="182"/>
        <v>0</v>
      </c>
      <c r="T1225" s="192"/>
      <c r="U1225" s="265">
        <f t="shared" si="181"/>
        <v>0</v>
      </c>
      <c r="V1225" s="255">
        <f t="shared" si="179"/>
        <v>0</v>
      </c>
      <c r="W1225" s="255" t="e">
        <f t="shared" si="180"/>
        <v>#DIV/0!</v>
      </c>
    </row>
    <row r="1226" spans="1:23" ht="15" customHeight="1">
      <c r="A1226" s="96"/>
      <c r="B1226" s="96"/>
      <c r="C1226" s="96"/>
      <c r="D1226" s="96"/>
      <c r="E1226" s="96"/>
      <c r="F1226" s="96"/>
      <c r="G1226" s="366"/>
      <c r="H1226" s="289"/>
      <c r="I1226" s="289"/>
      <c r="J1226" s="289"/>
      <c r="K1226" s="96"/>
      <c r="L1226" s="171"/>
      <c r="M1226" s="96"/>
      <c r="N1226" s="9"/>
      <c r="O1226" s="9"/>
      <c r="P1226" s="9"/>
      <c r="Q1226" s="9"/>
      <c r="R1226" s="10"/>
      <c r="S1226" s="255">
        <f t="shared" si="182"/>
        <v>0</v>
      </c>
      <c r="T1226" s="192"/>
      <c r="U1226" s="265">
        <f t="shared" si="181"/>
        <v>0</v>
      </c>
      <c r="V1226" s="255">
        <f t="shared" si="179"/>
        <v>0</v>
      </c>
      <c r="W1226" s="255" t="e">
        <f t="shared" si="180"/>
        <v>#DIV/0!</v>
      </c>
    </row>
    <row r="1227" spans="1:23" ht="15" customHeight="1">
      <c r="A1227" s="96"/>
      <c r="B1227" s="96"/>
      <c r="C1227" s="96"/>
      <c r="D1227" s="96"/>
      <c r="E1227" s="96"/>
      <c r="F1227" s="96"/>
      <c r="G1227" s="366"/>
      <c r="H1227" s="289"/>
      <c r="I1227" s="289"/>
      <c r="J1227" s="289"/>
      <c r="K1227" s="96"/>
      <c r="L1227" s="171"/>
      <c r="M1227" s="96"/>
      <c r="N1227" s="9"/>
      <c r="O1227" s="9"/>
      <c r="P1227" s="9"/>
      <c r="Q1227" s="9"/>
      <c r="R1227" s="10"/>
      <c r="S1227" s="255">
        <f t="shared" si="182"/>
        <v>0</v>
      </c>
      <c r="T1227" s="192"/>
      <c r="U1227" s="265">
        <f t="shared" si="181"/>
        <v>0</v>
      </c>
      <c r="V1227" s="255">
        <f t="shared" si="179"/>
        <v>0</v>
      </c>
      <c r="W1227" s="255" t="e">
        <f t="shared" si="180"/>
        <v>#DIV/0!</v>
      </c>
    </row>
    <row r="1228" spans="1:23" ht="15" customHeight="1">
      <c r="A1228" s="96"/>
      <c r="B1228" s="96"/>
      <c r="C1228" s="96"/>
      <c r="D1228" s="96"/>
      <c r="E1228" s="96"/>
      <c r="F1228" s="96"/>
      <c r="G1228" s="366"/>
      <c r="H1228" s="289"/>
      <c r="I1228" s="289"/>
      <c r="J1228" s="289"/>
      <c r="K1228" s="96"/>
      <c r="L1228" s="171"/>
      <c r="M1228" s="96"/>
      <c r="N1228" s="9"/>
      <c r="O1228" s="9"/>
      <c r="P1228" s="9"/>
      <c r="Q1228" s="9"/>
      <c r="R1228" s="10"/>
      <c r="S1228" s="255">
        <f t="shared" si="182"/>
        <v>0</v>
      </c>
      <c r="T1228" s="192"/>
      <c r="U1228" s="265">
        <f t="shared" si="181"/>
        <v>0</v>
      </c>
      <c r="V1228" s="255">
        <f t="shared" si="179"/>
        <v>0</v>
      </c>
      <c r="W1228" s="255" t="e">
        <f t="shared" si="180"/>
        <v>#DIV/0!</v>
      </c>
    </row>
    <row r="1229" spans="1:23" ht="15" customHeight="1">
      <c r="A1229" s="96"/>
      <c r="B1229" s="96"/>
      <c r="C1229" s="96"/>
      <c r="D1229" s="96"/>
      <c r="E1229" s="96"/>
      <c r="F1229" s="96"/>
      <c r="G1229" s="366"/>
      <c r="H1229" s="289"/>
      <c r="I1229" s="289"/>
      <c r="J1229" s="289"/>
      <c r="K1229" s="96"/>
      <c r="L1229" s="171"/>
      <c r="M1229" s="96"/>
      <c r="N1229" s="9"/>
      <c r="O1229" s="9"/>
      <c r="P1229" s="9"/>
      <c r="Q1229" s="9"/>
      <c r="R1229" s="10"/>
      <c r="S1229" s="255">
        <f t="shared" si="182"/>
        <v>0</v>
      </c>
      <c r="T1229" s="192"/>
      <c r="U1229" s="265">
        <f t="shared" si="181"/>
        <v>0</v>
      </c>
      <c r="V1229" s="255">
        <f t="shared" si="179"/>
        <v>0</v>
      </c>
      <c r="W1229" s="255" t="e">
        <f t="shared" si="180"/>
        <v>#DIV/0!</v>
      </c>
    </row>
    <row r="1230" spans="1:23" ht="15" customHeight="1">
      <c r="A1230" s="96"/>
      <c r="B1230" s="96"/>
      <c r="C1230" s="96"/>
      <c r="D1230" s="96"/>
      <c r="E1230" s="96"/>
      <c r="F1230" s="96"/>
      <c r="G1230" s="366"/>
      <c r="H1230" s="289"/>
      <c r="I1230" s="289"/>
      <c r="J1230" s="289"/>
      <c r="K1230" s="96"/>
      <c r="L1230" s="171"/>
      <c r="M1230" s="96"/>
      <c r="N1230" s="9"/>
      <c r="O1230" s="9"/>
      <c r="P1230" s="9"/>
      <c r="Q1230" s="9"/>
      <c r="R1230" s="10"/>
      <c r="S1230" s="255">
        <f t="shared" si="182"/>
        <v>0</v>
      </c>
      <c r="T1230" s="192"/>
      <c r="U1230" s="265">
        <f t="shared" si="181"/>
        <v>0</v>
      </c>
      <c r="V1230" s="255">
        <f t="shared" si="179"/>
        <v>0</v>
      </c>
      <c r="W1230" s="255" t="e">
        <f t="shared" si="180"/>
        <v>#DIV/0!</v>
      </c>
    </row>
    <row r="1231" spans="1:23" ht="15" customHeight="1">
      <c r="A1231" s="96"/>
      <c r="B1231" s="96"/>
      <c r="C1231" s="96"/>
      <c r="D1231" s="96"/>
      <c r="E1231" s="96"/>
      <c r="F1231" s="96"/>
      <c r="G1231" s="366"/>
      <c r="H1231" s="289"/>
      <c r="I1231" s="289"/>
      <c r="J1231" s="289"/>
      <c r="K1231" s="96"/>
      <c r="L1231" s="171"/>
      <c r="M1231" s="96"/>
      <c r="N1231" s="9"/>
      <c r="O1231" s="9"/>
      <c r="P1231" s="9"/>
      <c r="Q1231" s="9"/>
      <c r="R1231" s="10"/>
      <c r="S1231" s="255">
        <f t="shared" si="182"/>
        <v>0</v>
      </c>
      <c r="T1231" s="192"/>
      <c r="U1231" s="265">
        <f t="shared" si="181"/>
        <v>0</v>
      </c>
      <c r="V1231" s="255">
        <f t="shared" si="179"/>
        <v>0</v>
      </c>
      <c r="W1231" s="255" t="e">
        <f t="shared" si="180"/>
        <v>#DIV/0!</v>
      </c>
    </row>
    <row r="1232" spans="1:23" ht="15" customHeight="1">
      <c r="A1232" s="96"/>
      <c r="B1232" s="96"/>
      <c r="C1232" s="96"/>
      <c r="D1232" s="96"/>
      <c r="E1232" s="96"/>
      <c r="F1232" s="96"/>
      <c r="G1232" s="366"/>
      <c r="H1232" s="289"/>
      <c r="I1232" s="289"/>
      <c r="J1232" s="289"/>
      <c r="K1232" s="96"/>
      <c r="L1232" s="171"/>
      <c r="M1232" s="96"/>
      <c r="N1232" s="9"/>
      <c r="O1232" s="9"/>
      <c r="P1232" s="9"/>
      <c r="Q1232" s="9"/>
      <c r="R1232" s="10"/>
      <c r="S1232" s="255">
        <f t="shared" si="182"/>
        <v>0</v>
      </c>
      <c r="T1232" s="192"/>
      <c r="U1232" s="265">
        <f t="shared" si="181"/>
        <v>0</v>
      </c>
      <c r="V1232" s="255">
        <f t="shared" si="179"/>
        <v>0</v>
      </c>
      <c r="W1232" s="255" t="e">
        <f t="shared" si="180"/>
        <v>#DIV/0!</v>
      </c>
    </row>
    <row r="1233" spans="1:23" ht="15" customHeight="1">
      <c r="A1233" s="96"/>
      <c r="B1233" s="96"/>
      <c r="C1233" s="96"/>
      <c r="D1233" s="96"/>
      <c r="E1233" s="96"/>
      <c r="F1233" s="96"/>
      <c r="G1233" s="366"/>
      <c r="H1233" s="289"/>
      <c r="I1233" s="289"/>
      <c r="J1233" s="289"/>
      <c r="K1233" s="96"/>
      <c r="L1233" s="171"/>
      <c r="M1233" s="96"/>
      <c r="N1233" s="9"/>
      <c r="O1233" s="9"/>
      <c r="P1233" s="9"/>
      <c r="Q1233" s="9"/>
      <c r="R1233" s="10"/>
      <c r="S1233" s="255">
        <f t="shared" si="182"/>
        <v>0</v>
      </c>
      <c r="T1233" s="192"/>
      <c r="U1233" s="265">
        <f t="shared" si="181"/>
        <v>0</v>
      </c>
      <c r="V1233" s="255">
        <f t="shared" si="179"/>
        <v>0</v>
      </c>
      <c r="W1233" s="255" t="e">
        <f t="shared" si="180"/>
        <v>#DIV/0!</v>
      </c>
    </row>
    <row r="1234" spans="1:23" ht="15" customHeight="1">
      <c r="A1234" s="96"/>
      <c r="B1234" s="96"/>
      <c r="C1234" s="96"/>
      <c r="D1234" s="96"/>
      <c r="E1234" s="96"/>
      <c r="F1234" s="96"/>
      <c r="G1234" s="366"/>
      <c r="H1234" s="289"/>
      <c r="I1234" s="289"/>
      <c r="J1234" s="289"/>
      <c r="K1234" s="96"/>
      <c r="L1234" s="171"/>
      <c r="M1234" s="96"/>
      <c r="N1234" s="9"/>
      <c r="O1234" s="9"/>
      <c r="P1234" s="9"/>
      <c r="Q1234" s="9"/>
      <c r="R1234" s="10"/>
      <c r="S1234" s="255">
        <f t="shared" si="182"/>
        <v>0</v>
      </c>
      <c r="T1234" s="192"/>
      <c r="U1234" s="265">
        <f t="shared" si="181"/>
        <v>0</v>
      </c>
      <c r="V1234" s="255">
        <f t="shared" si="179"/>
        <v>0</v>
      </c>
      <c r="W1234" s="255" t="e">
        <f t="shared" si="180"/>
        <v>#DIV/0!</v>
      </c>
    </row>
    <row r="1235" spans="1:23" ht="15" customHeight="1">
      <c r="A1235" s="96"/>
      <c r="B1235" s="96"/>
      <c r="C1235" s="96"/>
      <c r="D1235" s="96"/>
      <c r="E1235" s="96"/>
      <c r="F1235" s="96"/>
      <c r="G1235" s="366"/>
      <c r="H1235" s="289"/>
      <c r="I1235" s="289"/>
      <c r="J1235" s="289"/>
      <c r="K1235" s="96"/>
      <c r="L1235" s="171"/>
      <c r="M1235" s="96"/>
      <c r="N1235" s="9"/>
      <c r="O1235" s="9"/>
      <c r="P1235" s="9"/>
      <c r="Q1235" s="9"/>
      <c r="R1235" s="10"/>
      <c r="S1235" s="255">
        <f t="shared" si="182"/>
        <v>0</v>
      </c>
      <c r="T1235" s="192"/>
      <c r="U1235" s="265">
        <f t="shared" si="181"/>
        <v>0</v>
      </c>
      <c r="V1235" s="255">
        <f t="shared" si="179"/>
        <v>0</v>
      </c>
      <c r="W1235" s="255" t="e">
        <f t="shared" si="180"/>
        <v>#DIV/0!</v>
      </c>
    </row>
    <row r="1236" spans="1:23" ht="15" customHeight="1">
      <c r="A1236" s="96"/>
      <c r="B1236" s="96"/>
      <c r="C1236" s="96"/>
      <c r="D1236" s="96"/>
      <c r="E1236" s="96"/>
      <c r="F1236" s="96"/>
      <c r="G1236" s="366"/>
      <c r="H1236" s="289"/>
      <c r="I1236" s="289"/>
      <c r="J1236" s="289"/>
      <c r="K1236" s="96"/>
      <c r="L1236" s="171"/>
      <c r="M1236" s="96"/>
      <c r="N1236" s="9"/>
      <c r="O1236" s="9"/>
      <c r="P1236" s="9"/>
      <c r="Q1236" s="9"/>
      <c r="R1236" s="10"/>
      <c r="S1236" s="255">
        <f t="shared" si="182"/>
        <v>0</v>
      </c>
      <c r="T1236" s="192"/>
      <c r="U1236" s="265">
        <f t="shared" si="181"/>
        <v>0</v>
      </c>
      <c r="V1236" s="255">
        <f t="shared" si="179"/>
        <v>0</v>
      </c>
      <c r="W1236" s="255" t="e">
        <f t="shared" si="180"/>
        <v>#DIV/0!</v>
      </c>
    </row>
    <row r="1237" spans="1:23" ht="15" customHeight="1">
      <c r="A1237" s="96"/>
      <c r="B1237" s="96"/>
      <c r="C1237" s="96"/>
      <c r="D1237" s="96"/>
      <c r="E1237" s="96"/>
      <c r="F1237" s="96"/>
      <c r="G1237" s="366"/>
      <c r="H1237" s="289"/>
      <c r="I1237" s="289"/>
      <c r="J1237" s="289"/>
      <c r="K1237" s="96"/>
      <c r="L1237" s="171"/>
      <c r="M1237" s="96"/>
      <c r="N1237" s="9"/>
      <c r="O1237" s="9"/>
      <c r="P1237" s="9"/>
      <c r="Q1237" s="9"/>
      <c r="R1237" s="10"/>
      <c r="S1237" s="255">
        <f t="shared" si="182"/>
        <v>0</v>
      </c>
      <c r="T1237" s="192"/>
      <c r="U1237" s="265">
        <f t="shared" si="181"/>
        <v>0</v>
      </c>
      <c r="V1237" s="255">
        <f t="shared" si="179"/>
        <v>0</v>
      </c>
      <c r="W1237" s="255" t="e">
        <f t="shared" si="180"/>
        <v>#DIV/0!</v>
      </c>
    </row>
    <row r="1238" spans="1:23" ht="15.75" customHeight="1">
      <c r="A1238" s="96"/>
      <c r="B1238" s="96"/>
      <c r="C1238" s="96"/>
      <c r="D1238" s="96"/>
      <c r="E1238" s="96"/>
      <c r="F1238" s="96"/>
      <c r="G1238" s="366"/>
      <c r="H1238" s="289"/>
      <c r="I1238" s="289"/>
      <c r="J1238" s="289"/>
      <c r="K1238" s="96"/>
      <c r="L1238" s="171"/>
      <c r="M1238" s="96"/>
      <c r="N1238" s="9"/>
      <c r="O1238" s="9"/>
      <c r="P1238" s="9"/>
      <c r="Q1238" s="9"/>
      <c r="R1238" s="10"/>
      <c r="S1238" s="255">
        <f t="shared" si="182"/>
        <v>0</v>
      </c>
      <c r="T1238" s="192"/>
      <c r="U1238" s="265">
        <f t="shared" si="181"/>
        <v>0</v>
      </c>
      <c r="V1238" s="255">
        <f t="shared" si="179"/>
        <v>0</v>
      </c>
      <c r="W1238" s="255" t="e">
        <f t="shared" si="180"/>
        <v>#DIV/0!</v>
      </c>
    </row>
    <row r="1239" spans="1:23" ht="15" customHeight="1">
      <c r="A1239" s="96"/>
      <c r="B1239" s="96"/>
      <c r="C1239" s="96"/>
      <c r="D1239" s="96"/>
      <c r="E1239" s="96"/>
      <c r="F1239" s="96"/>
      <c r="G1239" s="366"/>
      <c r="H1239" s="289"/>
      <c r="I1239" s="289"/>
      <c r="J1239" s="289"/>
      <c r="K1239" s="96"/>
      <c r="L1239" s="171"/>
      <c r="M1239" s="96"/>
      <c r="N1239" s="9"/>
      <c r="O1239" s="9"/>
      <c r="P1239" s="9"/>
      <c r="Q1239" s="9"/>
      <c r="R1239" s="10"/>
      <c r="S1239" s="255">
        <f t="shared" si="182"/>
        <v>0</v>
      </c>
      <c r="T1239" s="192"/>
      <c r="U1239" s="265">
        <f t="shared" si="181"/>
        <v>0</v>
      </c>
      <c r="V1239" s="255">
        <f t="shared" si="179"/>
        <v>0</v>
      </c>
      <c r="W1239" s="255" t="e">
        <f t="shared" si="180"/>
        <v>#DIV/0!</v>
      </c>
    </row>
    <row r="1240" spans="1:23" ht="15" customHeight="1">
      <c r="A1240" s="96"/>
      <c r="B1240" s="96"/>
      <c r="C1240" s="96"/>
      <c r="D1240" s="96"/>
      <c r="E1240" s="96"/>
      <c r="F1240" s="96"/>
      <c r="G1240" s="366"/>
      <c r="H1240" s="289"/>
      <c r="I1240" s="289"/>
      <c r="J1240" s="289"/>
      <c r="K1240" s="96"/>
      <c r="L1240" s="171"/>
      <c r="M1240" s="96"/>
      <c r="N1240" s="9"/>
      <c r="O1240" s="9"/>
      <c r="P1240" s="9"/>
      <c r="Q1240" s="9"/>
      <c r="R1240" s="10"/>
      <c r="S1240" s="255">
        <f t="shared" si="182"/>
        <v>0</v>
      </c>
      <c r="T1240" s="192"/>
      <c r="U1240" s="265">
        <f t="shared" si="181"/>
        <v>0</v>
      </c>
      <c r="V1240" s="255">
        <f t="shared" si="179"/>
        <v>0</v>
      </c>
      <c r="W1240" s="255" t="e">
        <f t="shared" si="180"/>
        <v>#DIV/0!</v>
      </c>
    </row>
    <row r="1241" spans="1:23" ht="15" customHeight="1">
      <c r="A1241" s="96"/>
      <c r="B1241" s="96"/>
      <c r="C1241" s="96"/>
      <c r="D1241" s="96"/>
      <c r="E1241" s="96"/>
      <c r="F1241" s="96"/>
      <c r="G1241" s="366"/>
      <c r="H1241" s="289"/>
      <c r="I1241" s="289"/>
      <c r="J1241" s="289"/>
      <c r="K1241" s="96"/>
      <c r="L1241" s="171"/>
      <c r="M1241" s="96"/>
      <c r="N1241" s="9"/>
      <c r="O1241" s="9"/>
      <c r="P1241" s="9"/>
      <c r="Q1241" s="9"/>
      <c r="R1241" s="10"/>
      <c r="S1241" s="255">
        <f t="shared" si="182"/>
        <v>0</v>
      </c>
      <c r="T1241" s="192"/>
      <c r="U1241" s="265">
        <f t="shared" si="181"/>
        <v>0</v>
      </c>
      <c r="V1241" s="255">
        <f t="shared" si="179"/>
        <v>0</v>
      </c>
      <c r="W1241" s="255" t="e">
        <f t="shared" si="180"/>
        <v>#DIV/0!</v>
      </c>
    </row>
    <row r="1242" spans="1:23" ht="15" customHeight="1">
      <c r="A1242" s="96"/>
      <c r="B1242" s="96"/>
      <c r="C1242" s="96"/>
      <c r="D1242" s="96"/>
      <c r="E1242" s="96"/>
      <c r="F1242" s="96"/>
      <c r="G1242" s="366"/>
      <c r="H1242" s="289"/>
      <c r="I1242" s="289"/>
      <c r="J1242" s="289"/>
      <c r="K1242" s="96"/>
      <c r="L1242" s="171"/>
      <c r="M1242" s="96"/>
      <c r="N1242" s="9"/>
      <c r="O1242" s="9"/>
      <c r="P1242" s="9"/>
      <c r="Q1242" s="9"/>
      <c r="R1242" s="10"/>
      <c r="S1242" s="255">
        <f t="shared" si="182"/>
        <v>0</v>
      </c>
      <c r="T1242" s="192"/>
      <c r="U1242" s="265">
        <f t="shared" si="181"/>
        <v>0</v>
      </c>
      <c r="V1242" s="255">
        <f t="shared" si="179"/>
        <v>0</v>
      </c>
      <c r="W1242" s="255" t="e">
        <f t="shared" si="180"/>
        <v>#DIV/0!</v>
      </c>
    </row>
    <row r="1243" spans="1:23" ht="15" customHeight="1">
      <c r="A1243" s="96"/>
      <c r="B1243" s="96"/>
      <c r="C1243" s="96"/>
      <c r="D1243" s="96"/>
      <c r="E1243" s="96"/>
      <c r="F1243" s="96"/>
      <c r="G1243" s="366"/>
      <c r="H1243" s="289"/>
      <c r="I1243" s="289"/>
      <c r="J1243" s="289"/>
      <c r="K1243" s="96"/>
      <c r="L1243" s="171"/>
      <c r="M1243" s="96"/>
      <c r="N1243" s="9"/>
      <c r="O1243" s="9"/>
      <c r="P1243" s="9"/>
      <c r="Q1243" s="9"/>
      <c r="R1243" s="10"/>
      <c r="S1243" s="255">
        <f t="shared" si="182"/>
        <v>0</v>
      </c>
      <c r="T1243" s="192"/>
      <c r="U1243" s="265">
        <f t="shared" si="181"/>
        <v>0</v>
      </c>
      <c r="V1243" s="255">
        <f t="shared" si="179"/>
        <v>0</v>
      </c>
      <c r="W1243" s="255" t="e">
        <f t="shared" si="180"/>
        <v>#DIV/0!</v>
      </c>
    </row>
    <row r="1244" spans="1:23" ht="15" customHeight="1">
      <c r="A1244" s="96"/>
      <c r="B1244" s="96"/>
      <c r="C1244" s="96"/>
      <c r="D1244" s="96"/>
      <c r="E1244" s="96"/>
      <c r="F1244" s="96"/>
      <c r="G1244" s="366"/>
      <c r="H1244" s="289"/>
      <c r="I1244" s="289"/>
      <c r="J1244" s="289"/>
      <c r="K1244" s="96"/>
      <c r="L1244" s="171"/>
      <c r="M1244" s="96"/>
      <c r="N1244" s="9"/>
      <c r="O1244" s="9"/>
      <c r="P1244" s="9"/>
      <c r="Q1244" s="9"/>
      <c r="R1244" s="10"/>
      <c r="S1244" s="255">
        <f t="shared" si="182"/>
        <v>0</v>
      </c>
      <c r="T1244" s="192"/>
      <c r="U1244" s="265">
        <f t="shared" si="181"/>
        <v>0</v>
      </c>
      <c r="V1244" s="255">
        <f t="shared" si="179"/>
        <v>0</v>
      </c>
      <c r="W1244" s="255" t="e">
        <f t="shared" si="180"/>
        <v>#DIV/0!</v>
      </c>
    </row>
    <row r="1245" spans="1:23" ht="15" customHeight="1">
      <c r="A1245" s="96"/>
      <c r="B1245" s="96"/>
      <c r="C1245" s="96"/>
      <c r="D1245" s="96"/>
      <c r="E1245" s="96"/>
      <c r="F1245" s="96"/>
      <c r="G1245" s="366"/>
      <c r="H1245" s="289"/>
      <c r="I1245" s="289"/>
      <c r="J1245" s="289"/>
      <c r="K1245" s="96"/>
      <c r="L1245" s="171"/>
      <c r="M1245" s="96"/>
      <c r="N1245" s="9"/>
      <c r="O1245" s="9"/>
      <c r="P1245" s="9"/>
      <c r="Q1245" s="9"/>
      <c r="R1245" s="10"/>
      <c r="S1245" s="255">
        <f t="shared" si="182"/>
        <v>0</v>
      </c>
      <c r="T1245" s="192"/>
      <c r="U1245" s="265">
        <f t="shared" si="181"/>
        <v>0</v>
      </c>
      <c r="V1245" s="255">
        <f t="shared" si="179"/>
        <v>0</v>
      </c>
      <c r="W1245" s="255" t="e">
        <f t="shared" si="180"/>
        <v>#DIV/0!</v>
      </c>
    </row>
    <row r="1246" spans="1:23" ht="15" customHeight="1">
      <c r="A1246" s="96"/>
      <c r="B1246" s="96"/>
      <c r="C1246" s="96"/>
      <c r="D1246" s="96"/>
      <c r="E1246" s="96"/>
      <c r="F1246" s="96"/>
      <c r="G1246" s="366"/>
      <c r="H1246" s="289"/>
      <c r="I1246" s="289"/>
      <c r="J1246" s="289"/>
      <c r="K1246" s="96"/>
      <c r="L1246" s="171"/>
      <c r="M1246" s="96"/>
      <c r="N1246" s="9"/>
      <c r="O1246" s="9"/>
      <c r="P1246" s="9"/>
      <c r="Q1246" s="9"/>
      <c r="R1246" s="10"/>
      <c r="S1246" s="255">
        <f t="shared" si="182"/>
        <v>0</v>
      </c>
      <c r="T1246" s="192"/>
      <c r="U1246" s="265">
        <f t="shared" si="181"/>
        <v>0</v>
      </c>
      <c r="V1246" s="255">
        <f t="shared" si="179"/>
        <v>0</v>
      </c>
      <c r="W1246" s="255" t="e">
        <f t="shared" si="180"/>
        <v>#DIV/0!</v>
      </c>
    </row>
    <row r="1247" spans="1:23" ht="15" customHeight="1">
      <c r="A1247" s="96"/>
      <c r="B1247" s="96"/>
      <c r="C1247" s="96"/>
      <c r="D1247" s="96"/>
      <c r="E1247" s="96"/>
      <c r="F1247" s="96"/>
      <c r="G1247" s="366"/>
      <c r="H1247" s="289"/>
      <c r="I1247" s="289"/>
      <c r="J1247" s="289"/>
      <c r="K1247" s="96"/>
      <c r="L1247" s="171"/>
      <c r="M1247" s="96"/>
      <c r="N1247" s="9"/>
      <c r="O1247" s="9"/>
      <c r="P1247" s="9"/>
      <c r="Q1247" s="9"/>
      <c r="R1247" s="10"/>
      <c r="S1247" s="255">
        <f t="shared" si="182"/>
        <v>0</v>
      </c>
      <c r="T1247" s="192"/>
      <c r="U1247" s="265">
        <f t="shared" si="181"/>
        <v>0</v>
      </c>
      <c r="V1247" s="255">
        <f t="shared" si="179"/>
        <v>0</v>
      </c>
      <c r="W1247" s="255" t="e">
        <f t="shared" si="180"/>
        <v>#DIV/0!</v>
      </c>
    </row>
    <row r="1248" spans="1:23" ht="15" customHeight="1">
      <c r="A1248" s="96"/>
      <c r="B1248" s="96"/>
      <c r="C1248" s="96"/>
      <c r="D1248" s="96"/>
      <c r="E1248" s="96"/>
      <c r="F1248" s="96"/>
      <c r="G1248" s="366"/>
      <c r="H1248" s="289"/>
      <c r="I1248" s="289"/>
      <c r="J1248" s="289"/>
      <c r="K1248" s="96"/>
      <c r="L1248" s="171"/>
      <c r="M1248" s="96"/>
      <c r="N1248" s="9"/>
      <c r="O1248" s="9"/>
      <c r="P1248" s="9"/>
      <c r="Q1248" s="9"/>
      <c r="R1248" s="10"/>
      <c r="S1248" s="255">
        <f t="shared" si="182"/>
        <v>0</v>
      </c>
      <c r="T1248" s="192"/>
      <c r="U1248" s="265">
        <f t="shared" si="181"/>
        <v>0</v>
      </c>
      <c r="V1248" s="255">
        <f t="shared" si="179"/>
        <v>0</v>
      </c>
      <c r="W1248" s="255" t="e">
        <f t="shared" si="180"/>
        <v>#DIV/0!</v>
      </c>
    </row>
    <row r="1249" spans="1:23" ht="15" customHeight="1">
      <c r="A1249" s="96"/>
      <c r="B1249" s="96"/>
      <c r="C1249" s="96"/>
      <c r="D1249" s="96"/>
      <c r="E1249" s="96"/>
      <c r="F1249" s="96"/>
      <c r="G1249" s="366"/>
      <c r="H1249" s="289"/>
      <c r="I1249" s="289"/>
      <c r="J1249" s="289"/>
      <c r="K1249" s="96"/>
      <c r="L1249" s="171"/>
      <c r="M1249" s="96"/>
      <c r="N1249" s="9"/>
      <c r="O1249" s="9"/>
      <c r="P1249" s="9"/>
      <c r="Q1249" s="9"/>
      <c r="R1249" s="10"/>
      <c r="S1249" s="255">
        <f t="shared" si="182"/>
        <v>0</v>
      </c>
      <c r="T1249" s="192"/>
      <c r="U1249" s="265">
        <f t="shared" si="181"/>
        <v>0</v>
      </c>
      <c r="V1249" s="255">
        <f t="shared" si="179"/>
        <v>0</v>
      </c>
      <c r="W1249" s="255" t="e">
        <f t="shared" si="180"/>
        <v>#DIV/0!</v>
      </c>
    </row>
    <row r="1250" spans="1:23" ht="15" customHeight="1">
      <c r="A1250" s="96"/>
      <c r="B1250" s="96"/>
      <c r="C1250" s="96"/>
      <c r="D1250" s="96"/>
      <c r="E1250" s="96"/>
      <c r="F1250" s="96"/>
      <c r="G1250" s="366"/>
      <c r="H1250" s="289"/>
      <c r="I1250" s="289"/>
      <c r="J1250" s="289"/>
      <c r="K1250" s="96"/>
      <c r="L1250" s="171"/>
      <c r="M1250" s="96"/>
      <c r="N1250" s="9"/>
      <c r="O1250" s="9"/>
      <c r="P1250" s="9"/>
      <c r="Q1250" s="9"/>
      <c r="R1250" s="10"/>
      <c r="S1250" s="255">
        <f t="shared" si="182"/>
        <v>0</v>
      </c>
      <c r="T1250" s="192"/>
      <c r="U1250" s="265">
        <f t="shared" si="181"/>
        <v>0</v>
      </c>
      <c r="V1250" s="255">
        <f t="shared" si="179"/>
        <v>0</v>
      </c>
      <c r="W1250" s="255" t="e">
        <f t="shared" si="180"/>
        <v>#DIV/0!</v>
      </c>
    </row>
    <row r="1251" spans="1:23" ht="15" customHeight="1">
      <c r="A1251" s="96"/>
      <c r="B1251" s="96"/>
      <c r="C1251" s="96"/>
      <c r="D1251" s="96"/>
      <c r="E1251" s="96"/>
      <c r="F1251" s="96"/>
      <c r="G1251" s="366"/>
      <c r="H1251" s="289"/>
      <c r="I1251" s="289"/>
      <c r="J1251" s="289"/>
      <c r="K1251" s="96"/>
      <c r="L1251" s="171"/>
      <c r="M1251" s="96"/>
      <c r="N1251" s="9"/>
      <c r="O1251" s="9"/>
      <c r="P1251" s="9"/>
      <c r="Q1251" s="9"/>
      <c r="R1251" s="10"/>
      <c r="S1251" s="255">
        <f t="shared" si="182"/>
        <v>0</v>
      </c>
      <c r="T1251" s="192"/>
      <c r="U1251" s="265">
        <f t="shared" si="181"/>
        <v>0</v>
      </c>
      <c r="V1251" s="255">
        <f t="shared" si="179"/>
        <v>0</v>
      </c>
      <c r="W1251" s="255" t="e">
        <f t="shared" si="180"/>
        <v>#DIV/0!</v>
      </c>
    </row>
    <row r="1252" spans="1:23" ht="15" customHeight="1">
      <c r="A1252" s="96"/>
      <c r="B1252" s="96"/>
      <c r="C1252" s="96"/>
      <c r="D1252" s="96"/>
      <c r="E1252" s="96"/>
      <c r="F1252" s="96"/>
      <c r="G1252" s="366"/>
      <c r="H1252" s="289"/>
      <c r="I1252" s="289"/>
      <c r="J1252" s="289"/>
      <c r="K1252" s="96"/>
      <c r="L1252" s="171"/>
      <c r="M1252" s="96"/>
      <c r="N1252" s="9"/>
      <c r="O1252" s="9"/>
      <c r="P1252" s="9"/>
      <c r="Q1252" s="9"/>
      <c r="R1252" s="10"/>
      <c r="S1252" s="255">
        <f t="shared" si="182"/>
        <v>0</v>
      </c>
      <c r="T1252" s="192"/>
      <c r="U1252" s="265">
        <f t="shared" si="181"/>
        <v>0</v>
      </c>
      <c r="V1252" s="255">
        <f t="shared" si="179"/>
        <v>0</v>
      </c>
      <c r="W1252" s="255" t="e">
        <f t="shared" si="180"/>
        <v>#DIV/0!</v>
      </c>
    </row>
    <row r="1253" spans="1:23" ht="15" customHeight="1">
      <c r="A1253" s="96"/>
      <c r="B1253" s="96"/>
      <c r="C1253" s="96"/>
      <c r="D1253" s="96"/>
      <c r="E1253" s="96"/>
      <c r="F1253" s="96"/>
      <c r="G1253" s="366"/>
      <c r="H1253" s="289"/>
      <c r="I1253" s="289"/>
      <c r="J1253" s="289"/>
      <c r="K1253" s="96"/>
      <c r="L1253" s="171"/>
      <c r="M1253" s="96"/>
      <c r="N1253" s="9"/>
      <c r="O1253" s="9"/>
      <c r="P1253" s="9"/>
      <c r="Q1253" s="9"/>
      <c r="R1253" s="10"/>
      <c r="S1253" s="255">
        <f t="shared" si="182"/>
        <v>0</v>
      </c>
      <c r="T1253" s="192"/>
      <c r="U1253" s="265">
        <f t="shared" si="181"/>
        <v>0</v>
      </c>
      <c r="V1253" s="255">
        <f t="shared" si="179"/>
        <v>0</v>
      </c>
      <c r="W1253" s="255" t="e">
        <f t="shared" si="180"/>
        <v>#DIV/0!</v>
      </c>
    </row>
    <row r="1254" spans="1:23" ht="15" customHeight="1">
      <c r="A1254" s="96"/>
      <c r="B1254" s="96"/>
      <c r="C1254" s="96"/>
      <c r="D1254" s="96"/>
      <c r="E1254" s="96"/>
      <c r="F1254" s="96"/>
      <c r="G1254" s="366"/>
      <c r="H1254" s="289"/>
      <c r="I1254" s="289"/>
      <c r="J1254" s="289"/>
      <c r="K1254" s="96"/>
      <c r="L1254" s="171"/>
      <c r="M1254" s="96"/>
      <c r="N1254" s="9"/>
      <c r="O1254" s="9"/>
      <c r="P1254" s="9"/>
      <c r="Q1254" s="9"/>
      <c r="R1254" s="10"/>
      <c r="S1254" s="255">
        <f t="shared" si="182"/>
        <v>0</v>
      </c>
      <c r="T1254" s="192"/>
      <c r="U1254" s="265">
        <f t="shared" si="181"/>
        <v>0</v>
      </c>
      <c r="V1254" s="255">
        <f t="shared" si="179"/>
        <v>0</v>
      </c>
      <c r="W1254" s="255" t="e">
        <f t="shared" si="180"/>
        <v>#DIV/0!</v>
      </c>
    </row>
    <row r="1255" spans="1:23" ht="15" customHeight="1">
      <c r="A1255" s="96"/>
      <c r="B1255" s="96"/>
      <c r="C1255" s="96"/>
      <c r="D1255" s="96"/>
      <c r="E1255" s="96"/>
      <c r="F1255" s="96"/>
      <c r="G1255" s="366"/>
      <c r="H1255" s="289"/>
      <c r="I1255" s="289"/>
      <c r="J1255" s="289"/>
      <c r="K1255" s="96"/>
      <c r="L1255" s="171"/>
      <c r="M1255" s="96"/>
      <c r="N1255" s="9"/>
      <c r="O1255" s="9"/>
      <c r="P1255" s="9"/>
      <c r="Q1255" s="9"/>
      <c r="R1255" s="10"/>
      <c r="S1255" s="255">
        <f t="shared" si="182"/>
        <v>0</v>
      </c>
      <c r="T1255" s="192"/>
      <c r="U1255" s="265">
        <f t="shared" si="181"/>
        <v>0</v>
      </c>
      <c r="V1255" s="255">
        <f t="shared" si="179"/>
        <v>0</v>
      </c>
      <c r="W1255" s="255" t="e">
        <f t="shared" si="180"/>
        <v>#DIV/0!</v>
      </c>
    </row>
    <row r="1256" spans="1:23" ht="15" customHeight="1">
      <c r="A1256" s="96"/>
      <c r="B1256" s="96"/>
      <c r="C1256" s="96"/>
      <c r="D1256" s="96"/>
      <c r="E1256" s="96"/>
      <c r="F1256" s="96"/>
      <c r="G1256" s="366"/>
      <c r="H1256" s="289"/>
      <c r="I1256" s="289"/>
      <c r="J1256" s="289"/>
      <c r="K1256" s="96"/>
      <c r="L1256" s="171"/>
      <c r="M1256" s="96"/>
      <c r="N1256" s="9"/>
      <c r="O1256" s="9"/>
      <c r="P1256" s="9"/>
      <c r="Q1256" s="9"/>
      <c r="R1256" s="10"/>
      <c r="S1256" s="255">
        <f t="shared" si="182"/>
        <v>0</v>
      </c>
      <c r="T1256" s="192"/>
      <c r="U1256" s="265">
        <f t="shared" si="181"/>
        <v>0</v>
      </c>
      <c r="V1256" s="255">
        <f t="shared" si="179"/>
        <v>0</v>
      </c>
      <c r="W1256" s="255" t="e">
        <f t="shared" si="180"/>
        <v>#DIV/0!</v>
      </c>
    </row>
    <row r="1257" spans="1:23" ht="15" customHeight="1">
      <c r="A1257" s="96"/>
      <c r="B1257" s="96"/>
      <c r="C1257" s="96"/>
      <c r="D1257" s="96"/>
      <c r="E1257" s="96"/>
      <c r="F1257" s="96"/>
      <c r="G1257" s="366"/>
      <c r="H1257" s="289"/>
      <c r="I1257" s="289"/>
      <c r="J1257" s="289"/>
      <c r="K1257" s="96"/>
      <c r="L1257" s="171"/>
      <c r="M1257" s="96"/>
      <c r="N1257" s="9"/>
      <c r="O1257" s="9"/>
      <c r="P1257" s="9"/>
      <c r="Q1257" s="9"/>
      <c r="R1257" s="10"/>
      <c r="S1257" s="255">
        <f t="shared" si="182"/>
        <v>0</v>
      </c>
      <c r="T1257" s="192"/>
      <c r="U1257" s="265">
        <f t="shared" si="181"/>
        <v>0</v>
      </c>
      <c r="V1257" s="255">
        <f t="shared" si="179"/>
        <v>0</v>
      </c>
      <c r="W1257" s="255" t="e">
        <f t="shared" si="180"/>
        <v>#DIV/0!</v>
      </c>
    </row>
    <row r="1258" spans="1:23" ht="15" customHeight="1">
      <c r="A1258" s="96"/>
      <c r="B1258" s="96"/>
      <c r="C1258" s="96"/>
      <c r="D1258" s="96"/>
      <c r="E1258" s="96"/>
      <c r="F1258" s="96"/>
      <c r="G1258" s="366"/>
      <c r="H1258" s="289"/>
      <c r="I1258" s="289"/>
      <c r="J1258" s="289"/>
      <c r="K1258" s="96"/>
      <c r="L1258" s="171"/>
      <c r="M1258" s="96"/>
      <c r="N1258" s="9"/>
      <c r="O1258" s="9"/>
      <c r="P1258" s="9"/>
      <c r="Q1258" s="9"/>
      <c r="R1258" s="10"/>
      <c r="S1258" s="255">
        <f t="shared" si="182"/>
        <v>0</v>
      </c>
      <c r="T1258" s="192"/>
      <c r="U1258" s="265">
        <f t="shared" si="181"/>
        <v>0</v>
      </c>
      <c r="V1258" s="255">
        <f t="shared" ref="V1258:V1321" si="183">U1258+S1258</f>
        <v>0</v>
      </c>
      <c r="W1258" s="255" t="e">
        <f t="shared" ref="W1258:W1321" si="184">V1258/P1258</f>
        <v>#DIV/0!</v>
      </c>
    </row>
    <row r="1259" spans="1:23" ht="15" customHeight="1">
      <c r="A1259" s="96"/>
      <c r="B1259" s="96"/>
      <c r="C1259" s="96"/>
      <c r="D1259" s="96"/>
      <c r="E1259" s="96"/>
      <c r="F1259" s="96"/>
      <c r="G1259" s="366"/>
      <c r="H1259" s="289"/>
      <c r="I1259" s="289"/>
      <c r="J1259" s="289"/>
      <c r="K1259" s="96"/>
      <c r="L1259" s="171"/>
      <c r="M1259" s="96"/>
      <c r="N1259" s="9"/>
      <c r="O1259" s="9"/>
      <c r="P1259" s="9"/>
      <c r="Q1259" s="9"/>
      <c r="R1259" s="10"/>
      <c r="S1259" s="255">
        <f t="shared" si="182"/>
        <v>0</v>
      </c>
      <c r="T1259" s="192"/>
      <c r="U1259" s="265">
        <f t="shared" si="181"/>
        <v>0</v>
      </c>
      <c r="V1259" s="255">
        <f t="shared" si="183"/>
        <v>0</v>
      </c>
      <c r="W1259" s="255" t="e">
        <f t="shared" si="184"/>
        <v>#DIV/0!</v>
      </c>
    </row>
    <row r="1260" spans="1:23" ht="15" customHeight="1">
      <c r="A1260" s="96"/>
      <c r="B1260" s="96"/>
      <c r="C1260" s="96"/>
      <c r="D1260" s="96"/>
      <c r="E1260" s="96"/>
      <c r="F1260" s="96"/>
      <c r="G1260" s="366"/>
      <c r="H1260" s="289"/>
      <c r="I1260" s="289"/>
      <c r="J1260" s="289"/>
      <c r="K1260" s="96"/>
      <c r="L1260" s="171"/>
      <c r="M1260" s="96"/>
      <c r="N1260" s="9"/>
      <c r="O1260" s="9"/>
      <c r="P1260" s="9"/>
      <c r="Q1260" s="9"/>
      <c r="R1260" s="10"/>
      <c r="S1260" s="255">
        <f t="shared" si="182"/>
        <v>0</v>
      </c>
      <c r="T1260" s="192"/>
      <c r="U1260" s="265">
        <f t="shared" si="181"/>
        <v>0</v>
      </c>
      <c r="V1260" s="255">
        <f t="shared" si="183"/>
        <v>0</v>
      </c>
      <c r="W1260" s="255" t="e">
        <f t="shared" si="184"/>
        <v>#DIV/0!</v>
      </c>
    </row>
    <row r="1261" spans="1:23" ht="15" customHeight="1">
      <c r="A1261" s="96"/>
      <c r="B1261" s="96"/>
      <c r="C1261" s="96"/>
      <c r="D1261" s="96"/>
      <c r="E1261" s="96"/>
      <c r="F1261" s="96"/>
      <c r="G1261" s="366"/>
      <c r="H1261" s="289"/>
      <c r="I1261" s="289"/>
      <c r="J1261" s="289"/>
      <c r="K1261" s="96"/>
      <c r="L1261" s="171"/>
      <c r="M1261" s="96"/>
      <c r="N1261" s="9"/>
      <c r="O1261" s="9"/>
      <c r="P1261" s="9"/>
      <c r="Q1261" s="9"/>
      <c r="R1261" s="10"/>
      <c r="S1261" s="255">
        <f t="shared" si="182"/>
        <v>0</v>
      </c>
      <c r="T1261" s="192"/>
      <c r="U1261" s="265">
        <f t="shared" si="181"/>
        <v>0</v>
      </c>
      <c r="V1261" s="255">
        <f t="shared" si="183"/>
        <v>0</v>
      </c>
      <c r="W1261" s="255" t="e">
        <f t="shared" si="184"/>
        <v>#DIV/0!</v>
      </c>
    </row>
    <row r="1262" spans="1:23" ht="15" customHeight="1">
      <c r="A1262" s="96"/>
      <c r="B1262" s="96"/>
      <c r="C1262" s="96"/>
      <c r="D1262" s="96"/>
      <c r="E1262" s="96"/>
      <c r="F1262" s="96"/>
      <c r="G1262" s="366"/>
      <c r="H1262" s="289"/>
      <c r="I1262" s="289"/>
      <c r="J1262" s="289"/>
      <c r="K1262" s="96"/>
      <c r="L1262" s="171"/>
      <c r="M1262" s="96"/>
      <c r="N1262" s="9"/>
      <c r="O1262" s="9"/>
      <c r="P1262" s="9"/>
      <c r="Q1262" s="9"/>
      <c r="R1262" s="10"/>
      <c r="S1262" s="255">
        <f t="shared" si="182"/>
        <v>0</v>
      </c>
      <c r="T1262" s="192"/>
      <c r="U1262" s="265">
        <f t="shared" si="181"/>
        <v>0</v>
      </c>
      <c r="V1262" s="255">
        <f t="shared" si="183"/>
        <v>0</v>
      </c>
      <c r="W1262" s="255" t="e">
        <f t="shared" si="184"/>
        <v>#DIV/0!</v>
      </c>
    </row>
    <row r="1263" spans="1:23" ht="15" customHeight="1">
      <c r="A1263" s="96"/>
      <c r="B1263" s="96"/>
      <c r="C1263" s="96"/>
      <c r="D1263" s="96"/>
      <c r="E1263" s="96"/>
      <c r="F1263" s="96"/>
      <c r="G1263" s="366"/>
      <c r="H1263" s="289"/>
      <c r="I1263" s="289"/>
      <c r="J1263" s="289"/>
      <c r="K1263" s="96"/>
      <c r="L1263" s="171"/>
      <c r="M1263" s="96"/>
      <c r="N1263" s="9"/>
      <c r="O1263" s="9"/>
      <c r="P1263" s="9"/>
      <c r="Q1263" s="9"/>
      <c r="R1263" s="10"/>
      <c r="S1263" s="255">
        <f t="shared" si="182"/>
        <v>0</v>
      </c>
      <c r="T1263" s="192"/>
      <c r="U1263" s="265">
        <f t="shared" si="181"/>
        <v>0</v>
      </c>
      <c r="V1263" s="255">
        <f t="shared" si="183"/>
        <v>0</v>
      </c>
      <c r="W1263" s="255" t="e">
        <f t="shared" si="184"/>
        <v>#DIV/0!</v>
      </c>
    </row>
    <row r="1264" spans="1:23" ht="15" customHeight="1">
      <c r="A1264" s="96"/>
      <c r="B1264" s="96"/>
      <c r="C1264" s="96"/>
      <c r="D1264" s="96"/>
      <c r="E1264" s="96"/>
      <c r="F1264" s="96"/>
      <c r="G1264" s="366"/>
      <c r="H1264" s="289"/>
      <c r="I1264" s="289"/>
      <c r="J1264" s="289"/>
      <c r="K1264" s="96"/>
      <c r="L1264" s="171"/>
      <c r="M1264" s="96"/>
      <c r="N1264" s="9"/>
      <c r="O1264" s="9"/>
      <c r="P1264" s="9"/>
      <c r="Q1264" s="9"/>
      <c r="R1264" s="10"/>
      <c r="S1264" s="255">
        <f t="shared" si="182"/>
        <v>0</v>
      </c>
      <c r="T1264" s="192"/>
      <c r="U1264" s="265">
        <f t="shared" si="181"/>
        <v>0</v>
      </c>
      <c r="V1264" s="255">
        <f t="shared" si="183"/>
        <v>0</v>
      </c>
      <c r="W1264" s="255" t="e">
        <f t="shared" si="184"/>
        <v>#DIV/0!</v>
      </c>
    </row>
    <row r="1265" spans="1:23" ht="15" customHeight="1">
      <c r="A1265" s="96"/>
      <c r="B1265" s="96"/>
      <c r="C1265" s="96"/>
      <c r="D1265" s="96"/>
      <c r="E1265" s="96"/>
      <c r="F1265" s="96"/>
      <c r="G1265" s="366"/>
      <c r="H1265" s="289"/>
      <c r="I1265" s="289"/>
      <c r="J1265" s="289"/>
      <c r="K1265" s="96"/>
      <c r="L1265" s="171"/>
      <c r="M1265" s="96"/>
      <c r="N1265" s="9"/>
      <c r="O1265" s="9"/>
      <c r="P1265" s="9"/>
      <c r="Q1265" s="9"/>
      <c r="R1265" s="10"/>
      <c r="S1265" s="255">
        <f t="shared" si="182"/>
        <v>0</v>
      </c>
      <c r="T1265" s="192"/>
      <c r="U1265" s="265">
        <f t="shared" si="181"/>
        <v>0</v>
      </c>
      <c r="V1265" s="255">
        <f t="shared" si="183"/>
        <v>0</v>
      </c>
      <c r="W1265" s="255" t="e">
        <f t="shared" si="184"/>
        <v>#DIV/0!</v>
      </c>
    </row>
    <row r="1266" spans="1:23" ht="15.75" customHeight="1">
      <c r="A1266" s="96"/>
      <c r="B1266" s="96"/>
      <c r="C1266" s="96"/>
      <c r="D1266" s="96"/>
      <c r="E1266" s="96"/>
      <c r="F1266" s="96"/>
      <c r="G1266" s="366"/>
      <c r="H1266" s="289"/>
      <c r="I1266" s="289"/>
      <c r="J1266" s="289"/>
      <c r="K1266" s="96"/>
      <c r="L1266" s="171"/>
      <c r="M1266" s="96"/>
      <c r="N1266" s="9"/>
      <c r="O1266" s="9"/>
      <c r="P1266" s="9"/>
      <c r="Q1266" s="9"/>
      <c r="R1266" s="10"/>
      <c r="S1266" s="255">
        <f t="shared" si="182"/>
        <v>0</v>
      </c>
      <c r="T1266" s="192"/>
      <c r="U1266" s="265">
        <f t="shared" si="181"/>
        <v>0</v>
      </c>
      <c r="V1266" s="255">
        <f t="shared" si="183"/>
        <v>0</v>
      </c>
      <c r="W1266" s="255" t="e">
        <f t="shared" si="184"/>
        <v>#DIV/0!</v>
      </c>
    </row>
    <row r="1267" spans="1:23" ht="15.75" customHeight="1">
      <c r="A1267" s="96"/>
      <c r="B1267" s="96"/>
      <c r="C1267" s="96"/>
      <c r="D1267" s="96"/>
      <c r="E1267" s="96"/>
      <c r="F1267" s="96"/>
      <c r="G1267" s="366"/>
      <c r="H1267" s="289"/>
      <c r="I1267" s="289"/>
      <c r="J1267" s="289"/>
      <c r="K1267" s="96"/>
      <c r="L1267" s="171"/>
      <c r="M1267" s="377"/>
      <c r="N1267" s="179"/>
      <c r="O1267" s="9"/>
      <c r="P1267" s="9"/>
      <c r="Q1267" s="9"/>
      <c r="R1267" s="10"/>
      <c r="S1267" s="255">
        <f t="shared" si="182"/>
        <v>0</v>
      </c>
      <c r="T1267" s="192"/>
      <c r="U1267" s="265">
        <f t="shared" si="181"/>
        <v>0</v>
      </c>
      <c r="V1267" s="255">
        <f t="shared" si="183"/>
        <v>0</v>
      </c>
      <c r="W1267" s="255" t="e">
        <f t="shared" si="184"/>
        <v>#DIV/0!</v>
      </c>
    </row>
    <row r="1268" spans="1:23" ht="15.75" customHeight="1">
      <c r="A1268" s="96"/>
      <c r="B1268" s="96"/>
      <c r="C1268" s="96"/>
      <c r="D1268" s="96"/>
      <c r="E1268" s="96"/>
      <c r="F1268" s="96"/>
      <c r="G1268" s="366"/>
      <c r="H1268" s="289"/>
      <c r="I1268" s="289"/>
      <c r="J1268" s="289"/>
      <c r="K1268" s="96"/>
      <c r="L1268" s="171"/>
      <c r="M1268" s="96"/>
      <c r="N1268" s="9"/>
      <c r="O1268" s="9"/>
      <c r="P1268" s="9"/>
      <c r="Q1268" s="9"/>
      <c r="R1268" s="121"/>
      <c r="S1268" s="255">
        <f t="shared" si="182"/>
        <v>0</v>
      </c>
      <c r="T1268" s="191"/>
      <c r="U1268" s="265">
        <f t="shared" si="181"/>
        <v>0</v>
      </c>
      <c r="V1268" s="255">
        <f t="shared" si="183"/>
        <v>0</v>
      </c>
      <c r="W1268" s="255" t="e">
        <f t="shared" si="184"/>
        <v>#DIV/0!</v>
      </c>
    </row>
    <row r="1269" spans="1:23" ht="15.75" customHeight="1">
      <c r="A1269" s="96"/>
      <c r="B1269" s="96"/>
      <c r="C1269" s="96"/>
      <c r="D1269" s="96"/>
      <c r="E1269" s="96"/>
      <c r="F1269" s="96"/>
      <c r="G1269" s="366"/>
      <c r="H1269" s="289"/>
      <c r="I1269" s="289"/>
      <c r="J1269" s="289"/>
      <c r="K1269" s="96"/>
      <c r="L1269" s="171"/>
      <c r="M1269" s="96"/>
      <c r="N1269" s="9"/>
      <c r="O1269" s="9"/>
      <c r="P1269" s="9"/>
      <c r="Q1269" s="9"/>
      <c r="R1269" s="378"/>
      <c r="S1269" s="255">
        <f t="shared" si="182"/>
        <v>0</v>
      </c>
      <c r="T1269" s="374"/>
      <c r="U1269" s="265">
        <f t="shared" si="181"/>
        <v>0</v>
      </c>
      <c r="V1269" s="255">
        <f t="shared" si="183"/>
        <v>0</v>
      </c>
      <c r="W1269" s="255" t="e">
        <f t="shared" si="184"/>
        <v>#DIV/0!</v>
      </c>
    </row>
    <row r="1270" spans="1:23" ht="15.75" customHeight="1">
      <c r="A1270" s="96"/>
      <c r="B1270" s="96"/>
      <c r="C1270" s="96"/>
      <c r="D1270" s="96"/>
      <c r="E1270" s="96"/>
      <c r="F1270" s="96"/>
      <c r="G1270" s="366"/>
      <c r="H1270" s="289"/>
      <c r="I1270" s="289"/>
      <c r="J1270" s="289"/>
      <c r="K1270" s="96"/>
      <c r="L1270" s="171"/>
      <c r="M1270" s="96"/>
      <c r="N1270" s="9"/>
      <c r="O1270" s="9"/>
      <c r="P1270" s="9"/>
      <c r="Q1270" s="9"/>
      <c r="R1270" s="378"/>
      <c r="S1270" s="255">
        <f t="shared" si="182"/>
        <v>0</v>
      </c>
      <c r="T1270" s="374"/>
      <c r="U1270" s="265">
        <f t="shared" si="181"/>
        <v>0</v>
      </c>
      <c r="V1270" s="255">
        <f t="shared" si="183"/>
        <v>0</v>
      </c>
      <c r="W1270" s="255" t="e">
        <f t="shared" si="184"/>
        <v>#DIV/0!</v>
      </c>
    </row>
    <row r="1271" spans="1:23" ht="15.75" customHeight="1">
      <c r="A1271" s="96"/>
      <c r="B1271" s="96"/>
      <c r="C1271" s="96"/>
      <c r="D1271" s="96"/>
      <c r="E1271" s="96"/>
      <c r="F1271" s="96"/>
      <c r="G1271" s="366"/>
      <c r="H1271" s="289"/>
      <c r="I1271" s="289"/>
      <c r="J1271" s="289"/>
      <c r="K1271" s="96"/>
      <c r="L1271" s="171"/>
      <c r="M1271" s="96"/>
      <c r="N1271" s="9"/>
      <c r="O1271" s="9"/>
      <c r="P1271" s="9"/>
      <c r="Q1271" s="9"/>
      <c r="R1271" s="378"/>
      <c r="S1271" s="255">
        <f t="shared" si="182"/>
        <v>0</v>
      </c>
      <c r="T1271" s="374"/>
      <c r="U1271" s="265">
        <f t="shared" si="181"/>
        <v>0</v>
      </c>
      <c r="V1271" s="255">
        <f t="shared" si="183"/>
        <v>0</v>
      </c>
      <c r="W1271" s="255" t="e">
        <f t="shared" si="184"/>
        <v>#DIV/0!</v>
      </c>
    </row>
    <row r="1272" spans="1:23" ht="15" customHeight="1">
      <c r="A1272" s="96"/>
      <c r="B1272" s="96"/>
      <c r="C1272" s="96"/>
      <c r="D1272" s="96"/>
      <c r="E1272" s="96"/>
      <c r="F1272" s="96"/>
      <c r="G1272" s="366"/>
      <c r="H1272" s="289"/>
      <c r="I1272" s="289"/>
      <c r="J1272" s="289"/>
      <c r="K1272" s="96"/>
      <c r="L1272" s="171"/>
      <c r="M1272" s="96"/>
      <c r="N1272" s="9"/>
      <c r="O1272" s="9"/>
      <c r="P1272" s="9"/>
      <c r="Q1272" s="9"/>
      <c r="R1272" s="10"/>
      <c r="S1272" s="255">
        <f t="shared" si="182"/>
        <v>0</v>
      </c>
      <c r="T1272" s="192"/>
      <c r="U1272" s="265">
        <f t="shared" si="181"/>
        <v>0</v>
      </c>
      <c r="V1272" s="255">
        <f t="shared" si="183"/>
        <v>0</v>
      </c>
      <c r="W1272" s="255" t="e">
        <f t="shared" si="184"/>
        <v>#DIV/0!</v>
      </c>
    </row>
    <row r="1273" spans="1:23" ht="15" customHeight="1">
      <c r="A1273" s="96"/>
      <c r="B1273" s="96"/>
      <c r="C1273" s="96"/>
      <c r="D1273" s="96"/>
      <c r="E1273" s="96"/>
      <c r="F1273" s="96"/>
      <c r="G1273" s="366"/>
      <c r="H1273" s="289"/>
      <c r="I1273" s="289"/>
      <c r="J1273" s="289"/>
      <c r="K1273" s="96"/>
      <c r="L1273" s="171"/>
      <c r="M1273" s="96"/>
      <c r="N1273" s="9"/>
      <c r="O1273" s="9"/>
      <c r="P1273" s="9"/>
      <c r="Q1273" s="9"/>
      <c r="R1273" s="10"/>
      <c r="S1273" s="255">
        <f t="shared" si="182"/>
        <v>0</v>
      </c>
      <c r="T1273" s="192"/>
      <c r="U1273" s="265">
        <f t="shared" si="181"/>
        <v>0</v>
      </c>
      <c r="V1273" s="255">
        <f t="shared" si="183"/>
        <v>0</v>
      </c>
      <c r="W1273" s="255" t="e">
        <f t="shared" si="184"/>
        <v>#DIV/0!</v>
      </c>
    </row>
    <row r="1274" spans="1:23" ht="15" customHeight="1">
      <c r="A1274" s="96"/>
      <c r="B1274" s="96"/>
      <c r="C1274" s="96"/>
      <c r="D1274" s="96"/>
      <c r="E1274" s="96"/>
      <c r="F1274" s="96"/>
      <c r="G1274" s="366"/>
      <c r="H1274" s="289"/>
      <c r="I1274" s="289"/>
      <c r="J1274" s="289"/>
      <c r="K1274" s="96"/>
      <c r="L1274" s="171"/>
      <c r="M1274" s="96"/>
      <c r="N1274" s="9"/>
      <c r="O1274" s="9"/>
      <c r="P1274" s="9"/>
      <c r="Q1274" s="9"/>
      <c r="R1274" s="10"/>
      <c r="S1274" s="255">
        <f t="shared" si="182"/>
        <v>0</v>
      </c>
      <c r="T1274" s="192"/>
      <c r="U1274" s="265">
        <f t="shared" si="181"/>
        <v>0</v>
      </c>
      <c r="V1274" s="255">
        <f t="shared" si="183"/>
        <v>0</v>
      </c>
      <c r="W1274" s="255" t="e">
        <f t="shared" si="184"/>
        <v>#DIV/0!</v>
      </c>
    </row>
    <row r="1275" spans="1:23" ht="15" customHeight="1">
      <c r="A1275" s="96"/>
      <c r="B1275" s="96"/>
      <c r="C1275" s="96"/>
      <c r="D1275" s="96"/>
      <c r="E1275" s="96"/>
      <c r="F1275" s="96"/>
      <c r="G1275" s="366"/>
      <c r="H1275" s="289"/>
      <c r="I1275" s="289"/>
      <c r="J1275" s="289"/>
      <c r="K1275" s="96"/>
      <c r="L1275" s="171"/>
      <c r="M1275" s="96"/>
      <c r="N1275" s="9"/>
      <c r="O1275" s="9"/>
      <c r="P1275" s="9"/>
      <c r="Q1275" s="9"/>
      <c r="R1275" s="10"/>
      <c r="S1275" s="255">
        <f t="shared" si="182"/>
        <v>0</v>
      </c>
      <c r="T1275" s="192"/>
      <c r="U1275" s="265">
        <f t="shared" si="181"/>
        <v>0</v>
      </c>
      <c r="V1275" s="255">
        <f t="shared" si="183"/>
        <v>0</v>
      </c>
      <c r="W1275" s="255" t="e">
        <f t="shared" si="184"/>
        <v>#DIV/0!</v>
      </c>
    </row>
    <row r="1276" spans="1:23" ht="15" customHeight="1">
      <c r="A1276" s="96"/>
      <c r="B1276" s="96"/>
      <c r="C1276" s="96"/>
      <c r="D1276" s="96"/>
      <c r="E1276" s="96"/>
      <c r="F1276" s="96"/>
      <c r="G1276" s="366"/>
      <c r="H1276" s="289"/>
      <c r="I1276" s="289"/>
      <c r="J1276" s="289"/>
      <c r="K1276" s="96"/>
      <c r="L1276" s="171"/>
      <c r="M1276" s="96"/>
      <c r="N1276" s="9"/>
      <c r="O1276" s="9"/>
      <c r="P1276" s="9"/>
      <c r="Q1276" s="9"/>
      <c r="R1276" s="10"/>
      <c r="S1276" s="255">
        <f t="shared" si="182"/>
        <v>0</v>
      </c>
      <c r="T1276" s="192"/>
      <c r="U1276" s="265">
        <f t="shared" si="181"/>
        <v>0</v>
      </c>
      <c r="V1276" s="255">
        <f t="shared" si="183"/>
        <v>0</v>
      </c>
      <c r="W1276" s="255" t="e">
        <f t="shared" si="184"/>
        <v>#DIV/0!</v>
      </c>
    </row>
    <row r="1277" spans="1:23" ht="15" customHeight="1">
      <c r="A1277" s="96"/>
      <c r="B1277" s="96"/>
      <c r="C1277" s="96"/>
      <c r="D1277" s="96"/>
      <c r="E1277" s="96"/>
      <c r="F1277" s="96"/>
      <c r="G1277" s="366"/>
      <c r="H1277" s="289"/>
      <c r="I1277" s="289"/>
      <c r="J1277" s="289"/>
      <c r="K1277" s="96"/>
      <c r="L1277" s="171"/>
      <c r="M1277" s="96"/>
      <c r="N1277" s="9"/>
      <c r="O1277" s="9"/>
      <c r="P1277" s="9"/>
      <c r="Q1277" s="9"/>
      <c r="R1277" s="10"/>
      <c r="S1277" s="255">
        <f t="shared" si="182"/>
        <v>0</v>
      </c>
      <c r="T1277" s="192"/>
      <c r="U1277" s="265">
        <f t="shared" ref="U1277:U1340" si="185">S1277*$T$828/SUM($S$828:$S$841)</f>
        <v>0</v>
      </c>
      <c r="V1277" s="255">
        <f t="shared" si="183"/>
        <v>0</v>
      </c>
      <c r="W1277" s="255" t="e">
        <f t="shared" si="184"/>
        <v>#DIV/0!</v>
      </c>
    </row>
    <row r="1278" spans="1:23" ht="15" customHeight="1">
      <c r="A1278" s="96"/>
      <c r="B1278" s="96"/>
      <c r="C1278" s="96"/>
      <c r="D1278" s="96"/>
      <c r="E1278" s="96"/>
      <c r="F1278" s="96"/>
      <c r="G1278" s="366"/>
      <c r="H1278" s="289"/>
      <c r="I1278" s="289"/>
      <c r="J1278" s="289"/>
      <c r="K1278" s="96"/>
      <c r="L1278" s="171"/>
      <c r="M1278" s="96"/>
      <c r="N1278" s="9"/>
      <c r="O1278" s="9"/>
      <c r="P1278" s="9"/>
      <c r="Q1278" s="9"/>
      <c r="R1278" s="10"/>
      <c r="S1278" s="255">
        <f t="shared" si="182"/>
        <v>0</v>
      </c>
      <c r="T1278" s="192"/>
      <c r="U1278" s="265">
        <f t="shared" si="185"/>
        <v>0</v>
      </c>
      <c r="V1278" s="255">
        <f t="shared" si="183"/>
        <v>0</v>
      </c>
      <c r="W1278" s="255" t="e">
        <f t="shared" si="184"/>
        <v>#DIV/0!</v>
      </c>
    </row>
    <row r="1279" spans="1:23" ht="15" customHeight="1">
      <c r="A1279" s="96"/>
      <c r="B1279" s="96"/>
      <c r="C1279" s="96"/>
      <c r="D1279" s="96"/>
      <c r="E1279" s="96"/>
      <c r="F1279" s="96"/>
      <c r="G1279" s="366"/>
      <c r="H1279" s="289"/>
      <c r="I1279" s="289"/>
      <c r="J1279" s="289"/>
      <c r="K1279" s="96"/>
      <c r="L1279" s="171"/>
      <c r="M1279" s="96"/>
      <c r="N1279" s="9"/>
      <c r="O1279" s="9"/>
      <c r="P1279" s="9"/>
      <c r="Q1279" s="9"/>
      <c r="R1279" s="10"/>
      <c r="S1279" s="255">
        <f t="shared" si="182"/>
        <v>0</v>
      </c>
      <c r="T1279" s="192"/>
      <c r="U1279" s="265">
        <f t="shared" si="185"/>
        <v>0</v>
      </c>
      <c r="V1279" s="255">
        <f t="shared" si="183"/>
        <v>0</v>
      </c>
      <c r="W1279" s="255" t="e">
        <f t="shared" si="184"/>
        <v>#DIV/0!</v>
      </c>
    </row>
    <row r="1280" spans="1:23" ht="15" customHeight="1">
      <c r="A1280" s="96"/>
      <c r="B1280" s="96"/>
      <c r="C1280" s="96"/>
      <c r="D1280" s="96"/>
      <c r="E1280" s="96"/>
      <c r="F1280" s="96"/>
      <c r="G1280" s="366"/>
      <c r="H1280" s="289"/>
      <c r="I1280" s="289"/>
      <c r="J1280" s="289"/>
      <c r="K1280" s="96"/>
      <c r="L1280" s="171"/>
      <c r="M1280" s="96"/>
      <c r="N1280" s="9"/>
      <c r="O1280" s="9"/>
      <c r="P1280" s="9"/>
      <c r="Q1280" s="9"/>
      <c r="R1280" s="10"/>
      <c r="S1280" s="255">
        <f t="shared" si="182"/>
        <v>0</v>
      </c>
      <c r="T1280" s="192"/>
      <c r="U1280" s="265">
        <f t="shared" si="185"/>
        <v>0</v>
      </c>
      <c r="V1280" s="255">
        <f t="shared" si="183"/>
        <v>0</v>
      </c>
      <c r="W1280" s="255" t="e">
        <f t="shared" si="184"/>
        <v>#DIV/0!</v>
      </c>
    </row>
    <row r="1281" spans="1:23" ht="15" customHeight="1">
      <c r="A1281" s="96"/>
      <c r="B1281" s="96"/>
      <c r="C1281" s="96"/>
      <c r="D1281" s="96"/>
      <c r="E1281" s="96"/>
      <c r="F1281" s="96"/>
      <c r="G1281" s="366"/>
      <c r="H1281" s="289"/>
      <c r="I1281" s="289"/>
      <c r="J1281" s="289"/>
      <c r="K1281" s="96"/>
      <c r="L1281" s="171"/>
      <c r="M1281" s="96"/>
      <c r="N1281" s="9"/>
      <c r="O1281" s="9"/>
      <c r="P1281" s="9"/>
      <c r="Q1281" s="9"/>
      <c r="R1281" s="10"/>
      <c r="S1281" s="255">
        <f t="shared" si="182"/>
        <v>0</v>
      </c>
      <c r="T1281" s="192"/>
      <c r="U1281" s="265">
        <f t="shared" si="185"/>
        <v>0</v>
      </c>
      <c r="V1281" s="255">
        <f t="shared" si="183"/>
        <v>0</v>
      </c>
      <c r="W1281" s="255" t="e">
        <f t="shared" si="184"/>
        <v>#DIV/0!</v>
      </c>
    </row>
    <row r="1282" spans="1:23" ht="15" customHeight="1">
      <c r="A1282" s="96"/>
      <c r="B1282" s="96"/>
      <c r="C1282" s="96"/>
      <c r="D1282" s="96"/>
      <c r="E1282" s="96"/>
      <c r="F1282" s="96"/>
      <c r="G1282" s="366"/>
      <c r="H1282" s="289"/>
      <c r="I1282" s="289"/>
      <c r="J1282" s="289"/>
      <c r="K1282" s="96"/>
      <c r="L1282" s="171"/>
      <c r="M1282" s="96"/>
      <c r="N1282" s="9"/>
      <c r="O1282" s="9"/>
      <c r="P1282" s="9"/>
      <c r="Q1282" s="9"/>
      <c r="R1282" s="10"/>
      <c r="S1282" s="255">
        <f t="shared" si="182"/>
        <v>0</v>
      </c>
      <c r="T1282" s="192"/>
      <c r="U1282" s="265">
        <f t="shared" si="185"/>
        <v>0</v>
      </c>
      <c r="V1282" s="255">
        <f t="shared" si="183"/>
        <v>0</v>
      </c>
      <c r="W1282" s="255" t="e">
        <f t="shared" si="184"/>
        <v>#DIV/0!</v>
      </c>
    </row>
    <row r="1283" spans="1:23" ht="15" customHeight="1">
      <c r="A1283" s="96"/>
      <c r="B1283" s="96"/>
      <c r="C1283" s="96"/>
      <c r="D1283" s="96"/>
      <c r="E1283" s="96"/>
      <c r="F1283" s="96"/>
      <c r="G1283" s="366"/>
      <c r="H1283" s="289"/>
      <c r="I1283" s="289"/>
      <c r="J1283" s="289"/>
      <c r="K1283" s="96"/>
      <c r="L1283" s="171"/>
      <c r="M1283" s="96"/>
      <c r="N1283" s="9"/>
      <c r="O1283" s="9"/>
      <c r="P1283" s="9"/>
      <c r="Q1283" s="9"/>
      <c r="R1283" s="10"/>
      <c r="S1283" s="255">
        <f t="shared" ref="S1283:S1346" si="186">P1283*R1283</f>
        <v>0</v>
      </c>
      <c r="T1283" s="192"/>
      <c r="U1283" s="265">
        <f t="shared" si="185"/>
        <v>0</v>
      </c>
      <c r="V1283" s="255">
        <f t="shared" si="183"/>
        <v>0</v>
      </c>
      <c r="W1283" s="255" t="e">
        <f t="shared" si="184"/>
        <v>#DIV/0!</v>
      </c>
    </row>
    <row r="1284" spans="1:23" ht="15.75" customHeight="1">
      <c r="A1284" s="96"/>
      <c r="B1284" s="96"/>
      <c r="C1284" s="96"/>
      <c r="D1284" s="96"/>
      <c r="E1284" s="96"/>
      <c r="F1284" s="96"/>
      <c r="G1284" s="366"/>
      <c r="H1284" s="289"/>
      <c r="I1284" s="289"/>
      <c r="J1284" s="289"/>
      <c r="K1284" s="96"/>
      <c r="L1284" s="171"/>
      <c r="M1284" s="96"/>
      <c r="N1284" s="9"/>
      <c r="O1284" s="9"/>
      <c r="P1284" s="9"/>
      <c r="Q1284" s="9"/>
      <c r="R1284" s="10"/>
      <c r="S1284" s="255">
        <f t="shared" si="186"/>
        <v>0</v>
      </c>
      <c r="T1284" s="192"/>
      <c r="U1284" s="265">
        <f t="shared" si="185"/>
        <v>0</v>
      </c>
      <c r="V1284" s="255">
        <f t="shared" si="183"/>
        <v>0</v>
      </c>
      <c r="W1284" s="255" t="e">
        <f t="shared" si="184"/>
        <v>#DIV/0!</v>
      </c>
    </row>
    <row r="1285" spans="1:23" ht="15" customHeight="1">
      <c r="A1285" s="96"/>
      <c r="B1285" s="96"/>
      <c r="C1285" s="96"/>
      <c r="D1285" s="96"/>
      <c r="E1285" s="96"/>
      <c r="F1285" s="96"/>
      <c r="G1285" s="366"/>
      <c r="H1285" s="289"/>
      <c r="I1285" s="289"/>
      <c r="J1285" s="289"/>
      <c r="K1285" s="96"/>
      <c r="L1285" s="171"/>
      <c r="M1285" s="96"/>
      <c r="N1285" s="9"/>
      <c r="O1285" s="9"/>
      <c r="P1285" s="9"/>
      <c r="Q1285" s="9"/>
      <c r="R1285" s="121"/>
      <c r="S1285" s="255">
        <f t="shared" si="186"/>
        <v>0</v>
      </c>
      <c r="T1285" s="191"/>
      <c r="U1285" s="265">
        <f t="shared" si="185"/>
        <v>0</v>
      </c>
      <c r="V1285" s="255">
        <f t="shared" si="183"/>
        <v>0</v>
      </c>
      <c r="W1285" s="255" t="e">
        <f t="shared" si="184"/>
        <v>#DIV/0!</v>
      </c>
    </row>
    <row r="1286" spans="1:23" ht="15" customHeight="1">
      <c r="A1286" s="96"/>
      <c r="B1286" s="96"/>
      <c r="C1286" s="96"/>
      <c r="D1286" s="96"/>
      <c r="E1286" s="96"/>
      <c r="F1286" s="96"/>
      <c r="G1286" s="366"/>
      <c r="H1286" s="289"/>
      <c r="I1286" s="289"/>
      <c r="J1286" s="289"/>
      <c r="K1286" s="96"/>
      <c r="L1286" s="171"/>
      <c r="M1286" s="96"/>
      <c r="N1286" s="9"/>
      <c r="O1286" s="9"/>
      <c r="P1286" s="9"/>
      <c r="Q1286" s="9"/>
      <c r="R1286" s="121"/>
      <c r="S1286" s="255">
        <f t="shared" si="186"/>
        <v>0</v>
      </c>
      <c r="T1286" s="121"/>
      <c r="U1286" s="265">
        <f t="shared" si="185"/>
        <v>0</v>
      </c>
      <c r="V1286" s="255">
        <f t="shared" si="183"/>
        <v>0</v>
      </c>
      <c r="W1286" s="255" t="e">
        <f t="shared" si="184"/>
        <v>#DIV/0!</v>
      </c>
    </row>
    <row r="1287" spans="1:23" ht="15" customHeight="1">
      <c r="A1287" s="96"/>
      <c r="B1287" s="96"/>
      <c r="C1287" s="96"/>
      <c r="D1287" s="96"/>
      <c r="E1287" s="96"/>
      <c r="F1287" s="96"/>
      <c r="G1287" s="366"/>
      <c r="H1287" s="289"/>
      <c r="I1287" s="289"/>
      <c r="J1287" s="289"/>
      <c r="K1287" s="96"/>
      <c r="L1287" s="171"/>
      <c r="M1287" s="96"/>
      <c r="N1287" s="9"/>
      <c r="O1287" s="9"/>
      <c r="P1287" s="9"/>
      <c r="Q1287" s="9"/>
      <c r="R1287" s="121"/>
      <c r="S1287" s="255">
        <f t="shared" si="186"/>
        <v>0</v>
      </c>
      <c r="T1287" s="121"/>
      <c r="U1287" s="265">
        <f t="shared" si="185"/>
        <v>0</v>
      </c>
      <c r="V1287" s="255">
        <f t="shared" si="183"/>
        <v>0</v>
      </c>
      <c r="W1287" s="255" t="e">
        <f t="shared" si="184"/>
        <v>#DIV/0!</v>
      </c>
    </row>
    <row r="1288" spans="1:23" ht="15" customHeight="1">
      <c r="A1288" s="96"/>
      <c r="B1288" s="96"/>
      <c r="C1288" s="96"/>
      <c r="D1288" s="96"/>
      <c r="E1288" s="96"/>
      <c r="F1288" s="96"/>
      <c r="G1288" s="366"/>
      <c r="H1288" s="289"/>
      <c r="I1288" s="289"/>
      <c r="J1288" s="289"/>
      <c r="K1288" s="96"/>
      <c r="L1288" s="171"/>
      <c r="M1288" s="96"/>
      <c r="N1288" s="9"/>
      <c r="O1288" s="9"/>
      <c r="P1288" s="9"/>
      <c r="Q1288" s="9"/>
      <c r="R1288" s="121"/>
      <c r="S1288" s="255">
        <f t="shared" si="186"/>
        <v>0</v>
      </c>
      <c r="T1288" s="121"/>
      <c r="U1288" s="265">
        <f t="shared" si="185"/>
        <v>0</v>
      </c>
      <c r="V1288" s="255">
        <f t="shared" si="183"/>
        <v>0</v>
      </c>
      <c r="W1288" s="255" t="e">
        <f t="shared" si="184"/>
        <v>#DIV/0!</v>
      </c>
    </row>
    <row r="1289" spans="1:23" ht="15" customHeight="1">
      <c r="A1289" s="96"/>
      <c r="B1289" s="96"/>
      <c r="C1289" s="96"/>
      <c r="D1289" s="96"/>
      <c r="E1289" s="96"/>
      <c r="F1289" s="96"/>
      <c r="G1289" s="366"/>
      <c r="H1289" s="289"/>
      <c r="I1289" s="289"/>
      <c r="J1289" s="289"/>
      <c r="K1289" s="96"/>
      <c r="L1289" s="171"/>
      <c r="M1289" s="96"/>
      <c r="N1289" s="9"/>
      <c r="O1289" s="9"/>
      <c r="P1289" s="9"/>
      <c r="Q1289" s="9"/>
      <c r="R1289" s="121"/>
      <c r="S1289" s="255">
        <f t="shared" si="186"/>
        <v>0</v>
      </c>
      <c r="T1289" s="121"/>
      <c r="U1289" s="265">
        <f t="shared" si="185"/>
        <v>0</v>
      </c>
      <c r="V1289" s="255">
        <f t="shared" si="183"/>
        <v>0</v>
      </c>
      <c r="W1289" s="255" t="e">
        <f t="shared" si="184"/>
        <v>#DIV/0!</v>
      </c>
    </row>
    <row r="1290" spans="1:23" ht="15" customHeight="1">
      <c r="A1290" s="96"/>
      <c r="B1290" s="96"/>
      <c r="C1290" s="96"/>
      <c r="D1290" s="96"/>
      <c r="E1290" s="96"/>
      <c r="F1290" s="96"/>
      <c r="G1290" s="366"/>
      <c r="H1290" s="289"/>
      <c r="I1290" s="289"/>
      <c r="J1290" s="289"/>
      <c r="K1290" s="96"/>
      <c r="L1290" s="171"/>
      <c r="M1290" s="96"/>
      <c r="N1290" s="9"/>
      <c r="O1290" s="9"/>
      <c r="P1290" s="9"/>
      <c r="Q1290" s="9"/>
      <c r="R1290" s="121"/>
      <c r="S1290" s="255">
        <f t="shared" si="186"/>
        <v>0</v>
      </c>
      <c r="T1290" s="121"/>
      <c r="U1290" s="265">
        <f t="shared" si="185"/>
        <v>0</v>
      </c>
      <c r="V1290" s="255">
        <f t="shared" si="183"/>
        <v>0</v>
      </c>
      <c r="W1290" s="255" t="e">
        <f t="shared" si="184"/>
        <v>#DIV/0!</v>
      </c>
    </row>
    <row r="1291" spans="1:23" ht="15" customHeight="1">
      <c r="A1291" s="96"/>
      <c r="B1291" s="96"/>
      <c r="C1291" s="96"/>
      <c r="D1291" s="96"/>
      <c r="E1291" s="96"/>
      <c r="F1291" s="96"/>
      <c r="G1291" s="366"/>
      <c r="H1291" s="289"/>
      <c r="I1291" s="289"/>
      <c r="J1291" s="289"/>
      <c r="K1291" s="96"/>
      <c r="L1291" s="171"/>
      <c r="M1291" s="96"/>
      <c r="N1291" s="9"/>
      <c r="O1291" s="9"/>
      <c r="P1291" s="9"/>
      <c r="Q1291" s="9"/>
      <c r="R1291" s="121"/>
      <c r="S1291" s="255">
        <f t="shared" si="186"/>
        <v>0</v>
      </c>
      <c r="T1291" s="121"/>
      <c r="U1291" s="265">
        <f t="shared" si="185"/>
        <v>0</v>
      </c>
      <c r="V1291" s="255">
        <f t="shared" si="183"/>
        <v>0</v>
      </c>
      <c r="W1291" s="255" t="e">
        <f t="shared" si="184"/>
        <v>#DIV/0!</v>
      </c>
    </row>
    <row r="1292" spans="1:23" ht="15.75" customHeight="1">
      <c r="A1292" s="96"/>
      <c r="B1292" s="96"/>
      <c r="C1292" s="96"/>
      <c r="D1292" s="96"/>
      <c r="E1292" s="96"/>
      <c r="F1292" s="96"/>
      <c r="G1292" s="366"/>
      <c r="H1292" s="289"/>
      <c r="I1292" s="289"/>
      <c r="J1292" s="289"/>
      <c r="K1292" s="96"/>
      <c r="L1292" s="171"/>
      <c r="M1292" s="96"/>
      <c r="N1292" s="9"/>
      <c r="O1292" s="9"/>
      <c r="P1292" s="9"/>
      <c r="Q1292" s="9"/>
      <c r="R1292" s="121"/>
      <c r="S1292" s="255">
        <f t="shared" si="186"/>
        <v>0</v>
      </c>
      <c r="T1292" s="121"/>
      <c r="U1292" s="265">
        <f t="shared" si="185"/>
        <v>0</v>
      </c>
      <c r="V1292" s="255">
        <f t="shared" si="183"/>
        <v>0</v>
      </c>
      <c r="W1292" s="255" t="e">
        <f t="shared" si="184"/>
        <v>#DIV/0!</v>
      </c>
    </row>
    <row r="1293" spans="1:23" ht="15" customHeight="1">
      <c r="A1293" s="96"/>
      <c r="B1293" s="96"/>
      <c r="C1293" s="96"/>
      <c r="D1293" s="96"/>
      <c r="E1293" s="96"/>
      <c r="F1293" s="96"/>
      <c r="G1293" s="366"/>
      <c r="H1293" s="289"/>
      <c r="I1293" s="289"/>
      <c r="J1293" s="289"/>
      <c r="K1293" s="96"/>
      <c r="L1293" s="171"/>
      <c r="M1293" s="124"/>
      <c r="N1293" s="9"/>
      <c r="O1293" s="9"/>
      <c r="P1293" s="9"/>
      <c r="Q1293" s="9"/>
      <c r="R1293" s="10"/>
      <c r="S1293" s="255">
        <f t="shared" si="186"/>
        <v>0</v>
      </c>
      <c r="T1293" s="192"/>
      <c r="U1293" s="265">
        <f t="shared" si="185"/>
        <v>0</v>
      </c>
      <c r="V1293" s="255">
        <f t="shared" si="183"/>
        <v>0</v>
      </c>
      <c r="W1293" s="255" t="e">
        <f t="shared" si="184"/>
        <v>#DIV/0!</v>
      </c>
    </row>
    <row r="1294" spans="1:23" ht="15" customHeight="1">
      <c r="A1294" s="96"/>
      <c r="B1294" s="96"/>
      <c r="C1294" s="96"/>
      <c r="D1294" s="96"/>
      <c r="E1294" s="96"/>
      <c r="F1294" s="96"/>
      <c r="G1294" s="366"/>
      <c r="H1294" s="289"/>
      <c r="I1294" s="289"/>
      <c r="J1294" s="289"/>
      <c r="K1294" s="96"/>
      <c r="L1294" s="171"/>
      <c r="M1294" s="124"/>
      <c r="N1294" s="124"/>
      <c r="O1294" s="9"/>
      <c r="P1294" s="9"/>
      <c r="Q1294" s="9"/>
      <c r="R1294" s="10"/>
      <c r="S1294" s="255">
        <f t="shared" si="186"/>
        <v>0</v>
      </c>
      <c r="T1294" s="192"/>
      <c r="U1294" s="265">
        <f t="shared" si="185"/>
        <v>0</v>
      </c>
      <c r="V1294" s="255">
        <f t="shared" si="183"/>
        <v>0</v>
      </c>
      <c r="W1294" s="255" t="e">
        <f t="shared" si="184"/>
        <v>#DIV/0!</v>
      </c>
    </row>
    <row r="1295" spans="1:23" ht="15" customHeight="1">
      <c r="A1295" s="96"/>
      <c r="B1295" s="96"/>
      <c r="C1295" s="96"/>
      <c r="D1295" s="96"/>
      <c r="E1295" s="96"/>
      <c r="F1295" s="96"/>
      <c r="G1295" s="366"/>
      <c r="H1295" s="289"/>
      <c r="I1295" s="289"/>
      <c r="J1295" s="289"/>
      <c r="K1295" s="96"/>
      <c r="L1295" s="171"/>
      <c r="M1295" s="124"/>
      <c r="N1295" s="9"/>
      <c r="O1295" s="9"/>
      <c r="P1295" s="9"/>
      <c r="Q1295" s="9"/>
      <c r="R1295" s="10"/>
      <c r="S1295" s="255">
        <f t="shared" si="186"/>
        <v>0</v>
      </c>
      <c r="T1295" s="192"/>
      <c r="U1295" s="265">
        <f t="shared" si="185"/>
        <v>0</v>
      </c>
      <c r="V1295" s="255">
        <f t="shared" si="183"/>
        <v>0</v>
      </c>
      <c r="W1295" s="255" t="e">
        <f t="shared" si="184"/>
        <v>#DIV/0!</v>
      </c>
    </row>
    <row r="1296" spans="1:23" ht="15" customHeight="1">
      <c r="A1296" s="96"/>
      <c r="B1296" s="96"/>
      <c r="C1296" s="96"/>
      <c r="D1296" s="96"/>
      <c r="E1296" s="96"/>
      <c r="F1296" s="96"/>
      <c r="G1296" s="366"/>
      <c r="H1296" s="289"/>
      <c r="I1296" s="289"/>
      <c r="J1296" s="289"/>
      <c r="K1296" s="96"/>
      <c r="L1296" s="171"/>
      <c r="M1296" s="124"/>
      <c r="N1296" s="124"/>
      <c r="O1296" s="9"/>
      <c r="P1296" s="9"/>
      <c r="Q1296" s="9"/>
      <c r="R1296" s="10"/>
      <c r="S1296" s="255">
        <f t="shared" si="186"/>
        <v>0</v>
      </c>
      <c r="T1296" s="192"/>
      <c r="U1296" s="265">
        <f t="shared" si="185"/>
        <v>0</v>
      </c>
      <c r="V1296" s="255">
        <f t="shared" si="183"/>
        <v>0</v>
      </c>
      <c r="W1296" s="255" t="e">
        <f t="shared" si="184"/>
        <v>#DIV/0!</v>
      </c>
    </row>
    <row r="1297" spans="1:23" ht="15" customHeight="1">
      <c r="A1297" s="96"/>
      <c r="B1297" s="96"/>
      <c r="C1297" s="96"/>
      <c r="D1297" s="96"/>
      <c r="E1297" s="96"/>
      <c r="F1297" s="96"/>
      <c r="G1297" s="366"/>
      <c r="H1297" s="289"/>
      <c r="I1297" s="289"/>
      <c r="J1297" s="289"/>
      <c r="K1297" s="96"/>
      <c r="L1297" s="171"/>
      <c r="M1297" s="124"/>
      <c r="N1297" s="9"/>
      <c r="O1297" s="9"/>
      <c r="P1297" s="9"/>
      <c r="Q1297" s="9"/>
      <c r="R1297" s="10"/>
      <c r="S1297" s="255">
        <f t="shared" si="186"/>
        <v>0</v>
      </c>
      <c r="T1297" s="192"/>
      <c r="U1297" s="265">
        <f t="shared" si="185"/>
        <v>0</v>
      </c>
      <c r="V1297" s="255">
        <f t="shared" si="183"/>
        <v>0</v>
      </c>
      <c r="W1297" s="255" t="e">
        <f t="shared" si="184"/>
        <v>#DIV/0!</v>
      </c>
    </row>
    <row r="1298" spans="1:23" ht="15" customHeight="1">
      <c r="A1298" s="96"/>
      <c r="B1298" s="96"/>
      <c r="C1298" s="96"/>
      <c r="D1298" s="96"/>
      <c r="E1298" s="96"/>
      <c r="F1298" s="96"/>
      <c r="G1298" s="366"/>
      <c r="H1298" s="289"/>
      <c r="I1298" s="289"/>
      <c r="J1298" s="289"/>
      <c r="K1298" s="96"/>
      <c r="L1298" s="171"/>
      <c r="M1298" s="124"/>
      <c r="N1298" s="9"/>
      <c r="O1298" s="9"/>
      <c r="P1298" s="9"/>
      <c r="Q1298" s="9"/>
      <c r="R1298" s="10"/>
      <c r="S1298" s="255">
        <f t="shared" si="186"/>
        <v>0</v>
      </c>
      <c r="T1298" s="192"/>
      <c r="U1298" s="265">
        <f t="shared" si="185"/>
        <v>0</v>
      </c>
      <c r="V1298" s="255">
        <f t="shared" si="183"/>
        <v>0</v>
      </c>
      <c r="W1298" s="255" t="e">
        <f t="shared" si="184"/>
        <v>#DIV/0!</v>
      </c>
    </row>
    <row r="1299" spans="1:23" ht="15" customHeight="1">
      <c r="A1299" s="96"/>
      <c r="B1299" s="96"/>
      <c r="C1299" s="96"/>
      <c r="D1299" s="96"/>
      <c r="E1299" s="96"/>
      <c r="F1299" s="96"/>
      <c r="G1299" s="366"/>
      <c r="H1299" s="289"/>
      <c r="I1299" s="289"/>
      <c r="J1299" s="289"/>
      <c r="K1299" s="96"/>
      <c r="L1299" s="171"/>
      <c r="M1299" s="124"/>
      <c r="N1299" s="9"/>
      <c r="O1299" s="9"/>
      <c r="P1299" s="9"/>
      <c r="Q1299" s="9"/>
      <c r="R1299" s="10"/>
      <c r="S1299" s="255">
        <f t="shared" si="186"/>
        <v>0</v>
      </c>
      <c r="T1299" s="192"/>
      <c r="U1299" s="265">
        <f t="shared" si="185"/>
        <v>0</v>
      </c>
      <c r="V1299" s="255">
        <f t="shared" si="183"/>
        <v>0</v>
      </c>
      <c r="W1299" s="255" t="e">
        <f t="shared" si="184"/>
        <v>#DIV/0!</v>
      </c>
    </row>
    <row r="1300" spans="1:23" ht="15" customHeight="1">
      <c r="A1300" s="96"/>
      <c r="B1300" s="96"/>
      <c r="C1300" s="96"/>
      <c r="D1300" s="96"/>
      <c r="E1300" s="96"/>
      <c r="F1300" s="96"/>
      <c r="G1300" s="366"/>
      <c r="H1300" s="289"/>
      <c r="I1300" s="289"/>
      <c r="J1300" s="289"/>
      <c r="K1300" s="96"/>
      <c r="L1300" s="171"/>
      <c r="M1300" s="124"/>
      <c r="N1300" s="9"/>
      <c r="O1300" s="9"/>
      <c r="P1300" s="9"/>
      <c r="Q1300" s="9"/>
      <c r="R1300" s="10"/>
      <c r="S1300" s="255">
        <f t="shared" si="186"/>
        <v>0</v>
      </c>
      <c r="T1300" s="192"/>
      <c r="U1300" s="265">
        <f t="shared" si="185"/>
        <v>0</v>
      </c>
      <c r="V1300" s="255">
        <f t="shared" si="183"/>
        <v>0</v>
      </c>
      <c r="W1300" s="255" t="e">
        <f t="shared" si="184"/>
        <v>#DIV/0!</v>
      </c>
    </row>
    <row r="1301" spans="1:23" ht="15" customHeight="1">
      <c r="A1301" s="96"/>
      <c r="B1301" s="96"/>
      <c r="C1301" s="96"/>
      <c r="D1301" s="96"/>
      <c r="E1301" s="96"/>
      <c r="F1301" s="96"/>
      <c r="G1301" s="366"/>
      <c r="H1301" s="289"/>
      <c r="I1301" s="289"/>
      <c r="J1301" s="289"/>
      <c r="K1301" s="96"/>
      <c r="L1301" s="171"/>
      <c r="M1301" s="124"/>
      <c r="N1301" s="9"/>
      <c r="O1301" s="9"/>
      <c r="P1301" s="9"/>
      <c r="Q1301" s="9"/>
      <c r="R1301" s="10"/>
      <c r="S1301" s="255">
        <f t="shared" si="186"/>
        <v>0</v>
      </c>
      <c r="T1301" s="192"/>
      <c r="U1301" s="265">
        <f t="shared" si="185"/>
        <v>0</v>
      </c>
      <c r="V1301" s="255">
        <f t="shared" si="183"/>
        <v>0</v>
      </c>
      <c r="W1301" s="255" t="e">
        <f t="shared" si="184"/>
        <v>#DIV/0!</v>
      </c>
    </row>
    <row r="1302" spans="1:23" ht="15" customHeight="1">
      <c r="A1302" s="96"/>
      <c r="B1302" s="96"/>
      <c r="C1302" s="96"/>
      <c r="D1302" s="96"/>
      <c r="E1302" s="96"/>
      <c r="F1302" s="96"/>
      <c r="G1302" s="366"/>
      <c r="H1302" s="289"/>
      <c r="I1302" s="289"/>
      <c r="J1302" s="289"/>
      <c r="K1302" s="96"/>
      <c r="L1302" s="171"/>
      <c r="M1302" s="124"/>
      <c r="N1302" s="9"/>
      <c r="O1302" s="9"/>
      <c r="P1302" s="9"/>
      <c r="Q1302" s="9"/>
      <c r="R1302" s="10"/>
      <c r="S1302" s="255">
        <f t="shared" si="186"/>
        <v>0</v>
      </c>
      <c r="T1302" s="192"/>
      <c r="U1302" s="265">
        <f t="shared" si="185"/>
        <v>0</v>
      </c>
      <c r="V1302" s="255">
        <f t="shared" si="183"/>
        <v>0</v>
      </c>
      <c r="W1302" s="255" t="e">
        <f t="shared" si="184"/>
        <v>#DIV/0!</v>
      </c>
    </row>
    <row r="1303" spans="1:23" ht="15" customHeight="1">
      <c r="A1303" s="96"/>
      <c r="B1303" s="96"/>
      <c r="C1303" s="96"/>
      <c r="D1303" s="96"/>
      <c r="E1303" s="96"/>
      <c r="F1303" s="96"/>
      <c r="G1303" s="366"/>
      <c r="H1303" s="289"/>
      <c r="I1303" s="289"/>
      <c r="J1303" s="289"/>
      <c r="K1303" s="96"/>
      <c r="L1303" s="171"/>
      <c r="M1303" s="124"/>
      <c r="N1303" s="9"/>
      <c r="O1303" s="9"/>
      <c r="P1303" s="9"/>
      <c r="Q1303" s="9"/>
      <c r="R1303" s="10"/>
      <c r="S1303" s="255">
        <f t="shared" si="186"/>
        <v>0</v>
      </c>
      <c r="T1303" s="192"/>
      <c r="U1303" s="265">
        <f t="shared" si="185"/>
        <v>0</v>
      </c>
      <c r="V1303" s="255">
        <f t="shared" si="183"/>
        <v>0</v>
      </c>
      <c r="W1303" s="255" t="e">
        <f t="shared" si="184"/>
        <v>#DIV/0!</v>
      </c>
    </row>
    <row r="1304" spans="1:23" ht="15.75" customHeight="1">
      <c r="A1304" s="96"/>
      <c r="B1304" s="96"/>
      <c r="C1304" s="96"/>
      <c r="D1304" s="96"/>
      <c r="E1304" s="96"/>
      <c r="F1304" s="96"/>
      <c r="G1304" s="366"/>
      <c r="H1304" s="289"/>
      <c r="I1304" s="289"/>
      <c r="J1304" s="289"/>
      <c r="K1304" s="96"/>
      <c r="L1304" s="171"/>
      <c r="M1304" s="124"/>
      <c r="N1304" s="9"/>
      <c r="O1304" s="9"/>
      <c r="P1304" s="9"/>
      <c r="Q1304" s="9"/>
      <c r="R1304" s="10"/>
      <c r="S1304" s="255">
        <f t="shared" si="186"/>
        <v>0</v>
      </c>
      <c r="T1304" s="192"/>
      <c r="U1304" s="265">
        <f t="shared" si="185"/>
        <v>0</v>
      </c>
      <c r="V1304" s="255">
        <f t="shared" si="183"/>
        <v>0</v>
      </c>
      <c r="W1304" s="255" t="e">
        <f t="shared" si="184"/>
        <v>#DIV/0!</v>
      </c>
    </row>
    <row r="1305" spans="1:23" ht="15.75" customHeight="1">
      <c r="A1305" s="96"/>
      <c r="B1305" s="96"/>
      <c r="C1305" s="96"/>
      <c r="D1305" s="96"/>
      <c r="E1305" s="96"/>
      <c r="F1305" s="96"/>
      <c r="G1305" s="366"/>
      <c r="H1305" s="289"/>
      <c r="I1305" s="289"/>
      <c r="J1305" s="289"/>
      <c r="K1305" s="96"/>
      <c r="L1305" s="171"/>
      <c r="M1305" s="96"/>
      <c r="N1305" s="9"/>
      <c r="O1305" s="9"/>
      <c r="P1305" s="9"/>
      <c r="Q1305" s="9"/>
      <c r="R1305" s="121"/>
      <c r="S1305" s="255">
        <f t="shared" si="186"/>
        <v>0</v>
      </c>
      <c r="T1305" s="191"/>
      <c r="U1305" s="265">
        <f t="shared" si="185"/>
        <v>0</v>
      </c>
      <c r="V1305" s="255">
        <f t="shared" si="183"/>
        <v>0</v>
      </c>
      <c r="W1305" s="255" t="e">
        <f t="shared" si="184"/>
        <v>#DIV/0!</v>
      </c>
    </row>
    <row r="1306" spans="1:23" ht="15" customHeight="1">
      <c r="A1306" s="96"/>
      <c r="B1306" s="96"/>
      <c r="C1306" s="96"/>
      <c r="D1306" s="96"/>
      <c r="E1306" s="96"/>
      <c r="F1306" s="96"/>
      <c r="G1306" s="366"/>
      <c r="H1306" s="289"/>
      <c r="I1306" s="289"/>
      <c r="J1306" s="289"/>
      <c r="K1306" s="96"/>
      <c r="L1306" s="171"/>
      <c r="M1306" s="349"/>
      <c r="N1306" s="9"/>
      <c r="O1306" s="9"/>
      <c r="P1306" s="9"/>
      <c r="Q1306" s="9"/>
      <c r="R1306" s="10"/>
      <c r="S1306" s="255">
        <f t="shared" si="186"/>
        <v>0</v>
      </c>
      <c r="T1306" s="192"/>
      <c r="U1306" s="265">
        <f t="shared" si="185"/>
        <v>0</v>
      </c>
      <c r="V1306" s="255">
        <f t="shared" si="183"/>
        <v>0</v>
      </c>
      <c r="W1306" s="255" t="e">
        <f t="shared" si="184"/>
        <v>#DIV/0!</v>
      </c>
    </row>
    <row r="1307" spans="1:23" ht="15.75" customHeight="1">
      <c r="A1307" s="96"/>
      <c r="B1307" s="96"/>
      <c r="C1307" s="96"/>
      <c r="D1307" s="96"/>
      <c r="E1307" s="96"/>
      <c r="F1307" s="96"/>
      <c r="G1307" s="366"/>
      <c r="H1307" s="289"/>
      <c r="I1307" s="289"/>
      <c r="J1307" s="289"/>
      <c r="K1307" s="96"/>
      <c r="L1307" s="171"/>
      <c r="M1307" s="349"/>
      <c r="N1307" s="379"/>
      <c r="O1307" s="9"/>
      <c r="P1307" s="9"/>
      <c r="Q1307" s="9"/>
      <c r="R1307" s="10"/>
      <c r="S1307" s="255">
        <f t="shared" si="186"/>
        <v>0</v>
      </c>
      <c r="T1307" s="192"/>
      <c r="U1307" s="265">
        <f t="shared" si="185"/>
        <v>0</v>
      </c>
      <c r="V1307" s="255">
        <f t="shared" si="183"/>
        <v>0</v>
      </c>
      <c r="W1307" s="255" t="e">
        <f t="shared" si="184"/>
        <v>#DIV/0!</v>
      </c>
    </row>
    <row r="1308" spans="1:23" ht="15.75" customHeight="1">
      <c r="A1308" s="96"/>
      <c r="B1308" s="96"/>
      <c r="C1308" s="96"/>
      <c r="D1308" s="96"/>
      <c r="E1308" s="96"/>
      <c r="F1308" s="96"/>
      <c r="G1308" s="366"/>
      <c r="H1308" s="289"/>
      <c r="I1308" s="289"/>
      <c r="J1308" s="289"/>
      <c r="K1308" s="96"/>
      <c r="L1308" s="171"/>
      <c r="M1308" s="96"/>
      <c r="N1308" s="9"/>
      <c r="O1308" s="9"/>
      <c r="P1308" s="9"/>
      <c r="Q1308" s="9"/>
      <c r="R1308" s="121"/>
      <c r="S1308" s="255">
        <f t="shared" si="186"/>
        <v>0</v>
      </c>
      <c r="T1308" s="191"/>
      <c r="U1308" s="265">
        <f t="shared" si="185"/>
        <v>0</v>
      </c>
      <c r="V1308" s="255">
        <f t="shared" si="183"/>
        <v>0</v>
      </c>
      <c r="W1308" s="255" t="e">
        <f t="shared" si="184"/>
        <v>#DIV/0!</v>
      </c>
    </row>
    <row r="1309" spans="1:23" ht="15" customHeight="1">
      <c r="A1309" s="96"/>
      <c r="B1309" s="96"/>
      <c r="C1309" s="96"/>
      <c r="D1309" s="96"/>
      <c r="E1309" s="96"/>
      <c r="F1309" s="96"/>
      <c r="G1309" s="366"/>
      <c r="H1309" s="289"/>
      <c r="I1309" s="289"/>
      <c r="J1309" s="289"/>
      <c r="K1309" s="96"/>
      <c r="L1309" s="171"/>
      <c r="M1309" s="96"/>
      <c r="N1309" s="9"/>
      <c r="O1309" s="9"/>
      <c r="P1309" s="9"/>
      <c r="Q1309" s="9"/>
      <c r="R1309" s="10"/>
      <c r="S1309" s="255">
        <f t="shared" si="186"/>
        <v>0</v>
      </c>
      <c r="T1309" s="192"/>
      <c r="U1309" s="265">
        <f t="shared" si="185"/>
        <v>0</v>
      </c>
      <c r="V1309" s="255">
        <f t="shared" si="183"/>
        <v>0</v>
      </c>
      <c r="W1309" s="255" t="e">
        <f t="shared" si="184"/>
        <v>#DIV/0!</v>
      </c>
    </row>
    <row r="1310" spans="1:23" ht="15.75" customHeight="1">
      <c r="A1310" s="96"/>
      <c r="B1310" s="96"/>
      <c r="C1310" s="96"/>
      <c r="D1310" s="96"/>
      <c r="E1310" s="96"/>
      <c r="F1310" s="96"/>
      <c r="G1310" s="366"/>
      <c r="H1310" s="289"/>
      <c r="I1310" s="289"/>
      <c r="J1310" s="289"/>
      <c r="K1310" s="96"/>
      <c r="L1310" s="171"/>
      <c r="M1310" s="96"/>
      <c r="N1310" s="9"/>
      <c r="O1310" s="9"/>
      <c r="P1310" s="9"/>
      <c r="Q1310" s="9"/>
      <c r="R1310" s="10"/>
      <c r="S1310" s="255">
        <f t="shared" si="186"/>
        <v>0</v>
      </c>
      <c r="T1310" s="192"/>
      <c r="U1310" s="265">
        <f t="shared" si="185"/>
        <v>0</v>
      </c>
      <c r="V1310" s="255">
        <f t="shared" si="183"/>
        <v>0</v>
      </c>
      <c r="W1310" s="255" t="e">
        <f t="shared" si="184"/>
        <v>#DIV/0!</v>
      </c>
    </row>
    <row r="1311" spans="1:23" ht="15.75" customHeight="1">
      <c r="A1311" s="96"/>
      <c r="B1311" s="96"/>
      <c r="C1311" s="96"/>
      <c r="D1311" s="96"/>
      <c r="E1311" s="96"/>
      <c r="F1311" s="96"/>
      <c r="G1311" s="366"/>
      <c r="H1311" s="289"/>
      <c r="I1311" s="289"/>
      <c r="J1311" s="289"/>
      <c r="K1311" s="96"/>
      <c r="L1311" s="171"/>
      <c r="M1311" s="96"/>
      <c r="N1311" s="9"/>
      <c r="O1311" s="9"/>
      <c r="P1311" s="9"/>
      <c r="Q1311" s="9"/>
      <c r="R1311" s="121"/>
      <c r="S1311" s="255">
        <f t="shared" si="186"/>
        <v>0</v>
      </c>
      <c r="T1311" s="191"/>
      <c r="U1311" s="265">
        <f t="shared" si="185"/>
        <v>0</v>
      </c>
      <c r="V1311" s="255">
        <f t="shared" si="183"/>
        <v>0</v>
      </c>
      <c r="W1311" s="255" t="e">
        <f t="shared" si="184"/>
        <v>#DIV/0!</v>
      </c>
    </row>
    <row r="1312" spans="1:23" ht="15" customHeight="1">
      <c r="A1312" s="96"/>
      <c r="B1312" s="96"/>
      <c r="C1312" s="96"/>
      <c r="D1312" s="96"/>
      <c r="E1312" s="96"/>
      <c r="F1312" s="96"/>
      <c r="G1312" s="366"/>
      <c r="H1312" s="289"/>
      <c r="I1312" s="289"/>
      <c r="J1312" s="289"/>
      <c r="K1312" s="96"/>
      <c r="L1312" s="171"/>
      <c r="M1312" s="96"/>
      <c r="N1312" s="9"/>
      <c r="O1312" s="9"/>
      <c r="P1312" s="9"/>
      <c r="Q1312" s="9"/>
      <c r="R1312" s="10"/>
      <c r="S1312" s="255">
        <f t="shared" si="186"/>
        <v>0</v>
      </c>
      <c r="T1312" s="192"/>
      <c r="U1312" s="265">
        <f t="shared" si="185"/>
        <v>0</v>
      </c>
      <c r="V1312" s="255">
        <f t="shared" si="183"/>
        <v>0</v>
      </c>
      <c r="W1312" s="255" t="e">
        <f t="shared" si="184"/>
        <v>#DIV/0!</v>
      </c>
    </row>
    <row r="1313" spans="1:23" ht="15" customHeight="1">
      <c r="A1313" s="96"/>
      <c r="B1313" s="96"/>
      <c r="C1313" s="96"/>
      <c r="D1313" s="96"/>
      <c r="E1313" s="96"/>
      <c r="F1313" s="96"/>
      <c r="G1313" s="366"/>
      <c r="H1313" s="289"/>
      <c r="I1313" s="289"/>
      <c r="J1313" s="289"/>
      <c r="K1313" s="96"/>
      <c r="L1313" s="171"/>
      <c r="M1313" s="96"/>
      <c r="N1313" s="9"/>
      <c r="O1313" s="9"/>
      <c r="P1313" s="9"/>
      <c r="Q1313" s="9"/>
      <c r="R1313" s="10"/>
      <c r="S1313" s="255">
        <f t="shared" si="186"/>
        <v>0</v>
      </c>
      <c r="T1313" s="192"/>
      <c r="U1313" s="265">
        <f t="shared" si="185"/>
        <v>0</v>
      </c>
      <c r="V1313" s="255">
        <f t="shared" si="183"/>
        <v>0</v>
      </c>
      <c r="W1313" s="255" t="e">
        <f t="shared" si="184"/>
        <v>#DIV/0!</v>
      </c>
    </row>
    <row r="1314" spans="1:23" ht="15" customHeight="1">
      <c r="A1314" s="96"/>
      <c r="B1314" s="96"/>
      <c r="C1314" s="96"/>
      <c r="D1314" s="96"/>
      <c r="E1314" s="96"/>
      <c r="F1314" s="96"/>
      <c r="G1314" s="366"/>
      <c r="H1314" s="289"/>
      <c r="I1314" s="289"/>
      <c r="J1314" s="289"/>
      <c r="K1314" s="96"/>
      <c r="L1314" s="171"/>
      <c r="M1314" s="96"/>
      <c r="N1314" s="9"/>
      <c r="O1314" s="9"/>
      <c r="P1314" s="9"/>
      <c r="Q1314" s="9"/>
      <c r="R1314" s="10"/>
      <c r="S1314" s="255">
        <f t="shared" si="186"/>
        <v>0</v>
      </c>
      <c r="T1314" s="192"/>
      <c r="U1314" s="265">
        <f t="shared" si="185"/>
        <v>0</v>
      </c>
      <c r="V1314" s="255">
        <f t="shared" si="183"/>
        <v>0</v>
      </c>
      <c r="W1314" s="255" t="e">
        <f t="shared" si="184"/>
        <v>#DIV/0!</v>
      </c>
    </row>
    <row r="1315" spans="1:23" ht="15" customHeight="1">
      <c r="A1315" s="96"/>
      <c r="B1315" s="96"/>
      <c r="C1315" s="96"/>
      <c r="D1315" s="96"/>
      <c r="E1315" s="96"/>
      <c r="F1315" s="96"/>
      <c r="G1315" s="366"/>
      <c r="H1315" s="289"/>
      <c r="I1315" s="289"/>
      <c r="J1315" s="289"/>
      <c r="K1315" s="96"/>
      <c r="L1315" s="171"/>
      <c r="M1315" s="96"/>
      <c r="N1315" s="9"/>
      <c r="O1315" s="9"/>
      <c r="P1315" s="9"/>
      <c r="Q1315" s="9"/>
      <c r="R1315" s="10"/>
      <c r="S1315" s="255">
        <f t="shared" si="186"/>
        <v>0</v>
      </c>
      <c r="T1315" s="192"/>
      <c r="U1315" s="265">
        <f t="shared" si="185"/>
        <v>0</v>
      </c>
      <c r="V1315" s="255">
        <f t="shared" si="183"/>
        <v>0</v>
      </c>
      <c r="W1315" s="255" t="e">
        <f t="shared" si="184"/>
        <v>#DIV/0!</v>
      </c>
    </row>
    <row r="1316" spans="1:23" ht="15" customHeight="1">
      <c r="A1316" s="96"/>
      <c r="B1316" s="96"/>
      <c r="C1316" s="96"/>
      <c r="D1316" s="96"/>
      <c r="E1316" s="96"/>
      <c r="F1316" s="96"/>
      <c r="G1316" s="366"/>
      <c r="H1316" s="289"/>
      <c r="I1316" s="289"/>
      <c r="J1316" s="289"/>
      <c r="K1316" s="96"/>
      <c r="L1316" s="171"/>
      <c r="M1316" s="96"/>
      <c r="N1316" s="9"/>
      <c r="O1316" s="9"/>
      <c r="P1316" s="9"/>
      <c r="Q1316" s="9"/>
      <c r="R1316" s="10"/>
      <c r="S1316" s="255">
        <f t="shared" si="186"/>
        <v>0</v>
      </c>
      <c r="T1316" s="192"/>
      <c r="U1316" s="265">
        <f t="shared" si="185"/>
        <v>0</v>
      </c>
      <c r="V1316" s="255">
        <f t="shared" si="183"/>
        <v>0</v>
      </c>
      <c r="W1316" s="255" t="e">
        <f t="shared" si="184"/>
        <v>#DIV/0!</v>
      </c>
    </row>
    <row r="1317" spans="1:23" ht="15" customHeight="1">
      <c r="A1317" s="96"/>
      <c r="B1317" s="96"/>
      <c r="C1317" s="96"/>
      <c r="D1317" s="96"/>
      <c r="E1317" s="96"/>
      <c r="F1317" s="96"/>
      <c r="G1317" s="366"/>
      <c r="H1317" s="289"/>
      <c r="I1317" s="289"/>
      <c r="J1317" s="289"/>
      <c r="K1317" s="96"/>
      <c r="L1317" s="171"/>
      <c r="M1317" s="96"/>
      <c r="N1317" s="9"/>
      <c r="O1317" s="9"/>
      <c r="P1317" s="9"/>
      <c r="Q1317" s="9"/>
      <c r="R1317" s="10"/>
      <c r="S1317" s="255">
        <f t="shared" si="186"/>
        <v>0</v>
      </c>
      <c r="T1317" s="192"/>
      <c r="U1317" s="265">
        <f t="shared" si="185"/>
        <v>0</v>
      </c>
      <c r="V1317" s="255">
        <f t="shared" si="183"/>
        <v>0</v>
      </c>
      <c r="W1317" s="255" t="e">
        <f t="shared" si="184"/>
        <v>#DIV/0!</v>
      </c>
    </row>
    <row r="1318" spans="1:23" ht="15" customHeight="1">
      <c r="A1318" s="96"/>
      <c r="B1318" s="96"/>
      <c r="C1318" s="96"/>
      <c r="D1318" s="96"/>
      <c r="E1318" s="96"/>
      <c r="F1318" s="96"/>
      <c r="G1318" s="366"/>
      <c r="H1318" s="289"/>
      <c r="I1318" s="289"/>
      <c r="J1318" s="289"/>
      <c r="K1318" s="96"/>
      <c r="L1318" s="171"/>
      <c r="M1318" s="96"/>
      <c r="N1318" s="9"/>
      <c r="O1318" s="9"/>
      <c r="P1318" s="9"/>
      <c r="Q1318" s="9"/>
      <c r="R1318" s="10"/>
      <c r="S1318" s="255">
        <f t="shared" si="186"/>
        <v>0</v>
      </c>
      <c r="T1318" s="192"/>
      <c r="U1318" s="265">
        <f t="shared" si="185"/>
        <v>0</v>
      </c>
      <c r="V1318" s="255">
        <f t="shared" si="183"/>
        <v>0</v>
      </c>
      <c r="W1318" s="255" t="e">
        <f t="shared" si="184"/>
        <v>#DIV/0!</v>
      </c>
    </row>
    <row r="1319" spans="1:23" ht="15" customHeight="1">
      <c r="A1319" s="96"/>
      <c r="B1319" s="96"/>
      <c r="C1319" s="96"/>
      <c r="D1319" s="96"/>
      <c r="E1319" s="96"/>
      <c r="F1319" s="96"/>
      <c r="G1319" s="366"/>
      <c r="H1319" s="289"/>
      <c r="I1319" s="289"/>
      <c r="J1319" s="289"/>
      <c r="K1319" s="96"/>
      <c r="L1319" s="171"/>
      <c r="M1319" s="96"/>
      <c r="N1319" s="179"/>
      <c r="O1319" s="9"/>
      <c r="P1319" s="9"/>
      <c r="Q1319" s="9"/>
      <c r="R1319" s="10"/>
      <c r="S1319" s="255">
        <f t="shared" si="186"/>
        <v>0</v>
      </c>
      <c r="T1319" s="192"/>
      <c r="U1319" s="265">
        <f t="shared" si="185"/>
        <v>0</v>
      </c>
      <c r="V1319" s="255">
        <f t="shared" si="183"/>
        <v>0</v>
      </c>
      <c r="W1319" s="255" t="e">
        <f t="shared" si="184"/>
        <v>#DIV/0!</v>
      </c>
    </row>
    <row r="1320" spans="1:23" ht="15" customHeight="1">
      <c r="A1320" s="96"/>
      <c r="B1320" s="96"/>
      <c r="C1320" s="96"/>
      <c r="D1320" s="96"/>
      <c r="E1320" s="96"/>
      <c r="F1320" s="96"/>
      <c r="G1320" s="366"/>
      <c r="H1320" s="289"/>
      <c r="I1320" s="289"/>
      <c r="J1320" s="289"/>
      <c r="K1320" s="96"/>
      <c r="L1320" s="171"/>
      <c r="M1320" s="96"/>
      <c r="N1320" s="9"/>
      <c r="O1320" s="9"/>
      <c r="P1320" s="9"/>
      <c r="Q1320" s="9"/>
      <c r="R1320" s="10"/>
      <c r="S1320" s="255">
        <f t="shared" si="186"/>
        <v>0</v>
      </c>
      <c r="T1320" s="192"/>
      <c r="U1320" s="265">
        <f t="shared" si="185"/>
        <v>0</v>
      </c>
      <c r="V1320" s="255">
        <f t="shared" si="183"/>
        <v>0</v>
      </c>
      <c r="W1320" s="255" t="e">
        <f t="shared" si="184"/>
        <v>#DIV/0!</v>
      </c>
    </row>
    <row r="1321" spans="1:23" ht="15.75" customHeight="1">
      <c r="A1321" s="96"/>
      <c r="B1321" s="96"/>
      <c r="C1321" s="96"/>
      <c r="D1321" s="96"/>
      <c r="E1321" s="96"/>
      <c r="F1321" s="96"/>
      <c r="G1321" s="366"/>
      <c r="H1321" s="289"/>
      <c r="I1321" s="289"/>
      <c r="J1321" s="289"/>
      <c r="K1321" s="96"/>
      <c r="L1321" s="171"/>
      <c r="M1321" s="96"/>
      <c r="N1321" s="9"/>
      <c r="O1321" s="9"/>
      <c r="P1321" s="9"/>
      <c r="Q1321" s="9"/>
      <c r="R1321" s="10"/>
      <c r="S1321" s="255">
        <f t="shared" si="186"/>
        <v>0</v>
      </c>
      <c r="T1321" s="192"/>
      <c r="U1321" s="265">
        <f t="shared" si="185"/>
        <v>0</v>
      </c>
      <c r="V1321" s="255">
        <f t="shared" si="183"/>
        <v>0</v>
      </c>
      <c r="W1321" s="255" t="e">
        <f t="shared" si="184"/>
        <v>#DIV/0!</v>
      </c>
    </row>
    <row r="1322" spans="1:23" ht="15" customHeight="1">
      <c r="A1322" s="96"/>
      <c r="B1322" s="96"/>
      <c r="C1322" s="96"/>
      <c r="D1322" s="96"/>
      <c r="E1322" s="96"/>
      <c r="F1322" s="96"/>
      <c r="G1322" s="366"/>
      <c r="H1322" s="289"/>
      <c r="I1322" s="289"/>
      <c r="J1322" s="289"/>
      <c r="K1322" s="345"/>
      <c r="L1322" s="171"/>
      <c r="M1322" s="349"/>
      <c r="N1322" s="8"/>
      <c r="O1322" s="9"/>
      <c r="P1322" s="9"/>
      <c r="Q1322" s="9"/>
      <c r="R1322" s="10"/>
      <c r="S1322" s="255">
        <f t="shared" si="186"/>
        <v>0</v>
      </c>
      <c r="T1322" s="192"/>
      <c r="U1322" s="265">
        <f t="shared" si="185"/>
        <v>0</v>
      </c>
      <c r="V1322" s="255">
        <f t="shared" ref="V1322:V1385" si="187">U1322+S1322</f>
        <v>0</v>
      </c>
      <c r="W1322" s="255" t="e">
        <f t="shared" ref="W1322:W1385" si="188">V1322/P1322</f>
        <v>#DIV/0!</v>
      </c>
    </row>
    <row r="1323" spans="1:23" ht="15" customHeight="1">
      <c r="A1323" s="96"/>
      <c r="B1323" s="96"/>
      <c r="C1323" s="96"/>
      <c r="D1323" s="96"/>
      <c r="E1323" s="96"/>
      <c r="F1323" s="96"/>
      <c r="G1323" s="366"/>
      <c r="H1323" s="289"/>
      <c r="I1323" s="289"/>
      <c r="J1323" s="289"/>
      <c r="K1323" s="345"/>
      <c r="L1323" s="171"/>
      <c r="M1323" s="349"/>
      <c r="N1323" s="9"/>
      <c r="O1323" s="9"/>
      <c r="P1323" s="9"/>
      <c r="Q1323" s="9"/>
      <c r="R1323" s="10"/>
      <c r="S1323" s="255">
        <f t="shared" si="186"/>
        <v>0</v>
      </c>
      <c r="T1323" s="192"/>
      <c r="U1323" s="265">
        <f t="shared" si="185"/>
        <v>0</v>
      </c>
      <c r="V1323" s="255">
        <f t="shared" si="187"/>
        <v>0</v>
      </c>
      <c r="W1323" s="255" t="e">
        <f t="shared" si="188"/>
        <v>#DIV/0!</v>
      </c>
    </row>
    <row r="1324" spans="1:23" ht="15" customHeight="1">
      <c r="A1324" s="96"/>
      <c r="B1324" s="96"/>
      <c r="C1324" s="96"/>
      <c r="D1324" s="96"/>
      <c r="E1324" s="96"/>
      <c r="F1324" s="96"/>
      <c r="G1324" s="366"/>
      <c r="H1324" s="289"/>
      <c r="I1324" s="289"/>
      <c r="J1324" s="289"/>
      <c r="K1324" s="345"/>
      <c r="L1324" s="171"/>
      <c r="M1324" s="349"/>
      <c r="N1324" s="9"/>
      <c r="O1324" s="9"/>
      <c r="P1324" s="9"/>
      <c r="Q1324" s="9"/>
      <c r="R1324" s="10"/>
      <c r="S1324" s="255">
        <f t="shared" si="186"/>
        <v>0</v>
      </c>
      <c r="T1324" s="192"/>
      <c r="U1324" s="265">
        <f t="shared" si="185"/>
        <v>0</v>
      </c>
      <c r="V1324" s="255">
        <f t="shared" si="187"/>
        <v>0</v>
      </c>
      <c r="W1324" s="255" t="e">
        <f t="shared" si="188"/>
        <v>#DIV/0!</v>
      </c>
    </row>
    <row r="1325" spans="1:23" ht="15" customHeight="1">
      <c r="A1325" s="96"/>
      <c r="B1325" s="96"/>
      <c r="C1325" s="96"/>
      <c r="D1325" s="96"/>
      <c r="E1325" s="96"/>
      <c r="F1325" s="96"/>
      <c r="G1325" s="366"/>
      <c r="H1325" s="289"/>
      <c r="I1325" s="289"/>
      <c r="J1325" s="289"/>
      <c r="K1325" s="345"/>
      <c r="L1325" s="171"/>
      <c r="M1325" s="349"/>
      <c r="N1325" s="9"/>
      <c r="O1325" s="9"/>
      <c r="P1325" s="9"/>
      <c r="Q1325" s="9"/>
      <c r="R1325" s="10"/>
      <c r="S1325" s="255">
        <f t="shared" si="186"/>
        <v>0</v>
      </c>
      <c r="T1325" s="192"/>
      <c r="U1325" s="265">
        <f t="shared" si="185"/>
        <v>0</v>
      </c>
      <c r="V1325" s="255">
        <f t="shared" si="187"/>
        <v>0</v>
      </c>
      <c r="W1325" s="255" t="e">
        <f t="shared" si="188"/>
        <v>#DIV/0!</v>
      </c>
    </row>
    <row r="1326" spans="1:23" ht="15" customHeight="1">
      <c r="A1326" s="96"/>
      <c r="B1326" s="96"/>
      <c r="C1326" s="96"/>
      <c r="D1326" s="96"/>
      <c r="E1326" s="96"/>
      <c r="F1326" s="96"/>
      <c r="G1326" s="366"/>
      <c r="H1326" s="289"/>
      <c r="I1326" s="289"/>
      <c r="J1326" s="289"/>
      <c r="K1326" s="345"/>
      <c r="L1326" s="171"/>
      <c r="M1326" s="349"/>
      <c r="N1326" s="9"/>
      <c r="O1326" s="9"/>
      <c r="P1326" s="9"/>
      <c r="Q1326" s="9"/>
      <c r="R1326" s="10"/>
      <c r="S1326" s="255">
        <f t="shared" si="186"/>
        <v>0</v>
      </c>
      <c r="T1326" s="192"/>
      <c r="U1326" s="265">
        <f t="shared" si="185"/>
        <v>0</v>
      </c>
      <c r="V1326" s="255">
        <f t="shared" si="187"/>
        <v>0</v>
      </c>
      <c r="W1326" s="255" t="e">
        <f t="shared" si="188"/>
        <v>#DIV/0!</v>
      </c>
    </row>
    <row r="1327" spans="1:23" ht="15" customHeight="1">
      <c r="A1327" s="96"/>
      <c r="B1327" s="96"/>
      <c r="C1327" s="96"/>
      <c r="D1327" s="96"/>
      <c r="E1327" s="96"/>
      <c r="F1327" s="96"/>
      <c r="G1327" s="366"/>
      <c r="H1327" s="289"/>
      <c r="I1327" s="289"/>
      <c r="J1327" s="289"/>
      <c r="K1327" s="345"/>
      <c r="L1327" s="171"/>
      <c r="M1327" s="349"/>
      <c r="N1327" s="9"/>
      <c r="O1327" s="9"/>
      <c r="P1327" s="9"/>
      <c r="Q1327" s="9"/>
      <c r="R1327" s="10"/>
      <c r="S1327" s="255">
        <f t="shared" si="186"/>
        <v>0</v>
      </c>
      <c r="T1327" s="192"/>
      <c r="U1327" s="265">
        <f t="shared" si="185"/>
        <v>0</v>
      </c>
      <c r="V1327" s="255">
        <f t="shared" si="187"/>
        <v>0</v>
      </c>
      <c r="W1327" s="255" t="e">
        <f t="shared" si="188"/>
        <v>#DIV/0!</v>
      </c>
    </row>
    <row r="1328" spans="1:23" ht="15" customHeight="1">
      <c r="A1328" s="96"/>
      <c r="B1328" s="96"/>
      <c r="C1328" s="96"/>
      <c r="D1328" s="96"/>
      <c r="E1328" s="96"/>
      <c r="F1328" s="96"/>
      <c r="G1328" s="366"/>
      <c r="H1328" s="289"/>
      <c r="I1328" s="289"/>
      <c r="J1328" s="289"/>
      <c r="K1328" s="345"/>
      <c r="L1328" s="171"/>
      <c r="M1328" s="349"/>
      <c r="N1328" s="9"/>
      <c r="O1328" s="286"/>
      <c r="P1328" s="9"/>
      <c r="Q1328" s="9"/>
      <c r="R1328" s="10"/>
      <c r="S1328" s="255">
        <f t="shared" si="186"/>
        <v>0</v>
      </c>
      <c r="T1328" s="192"/>
      <c r="U1328" s="265">
        <f t="shared" si="185"/>
        <v>0</v>
      </c>
      <c r="V1328" s="255">
        <f t="shared" si="187"/>
        <v>0</v>
      </c>
      <c r="W1328" s="255" t="e">
        <f t="shared" si="188"/>
        <v>#DIV/0!</v>
      </c>
    </row>
    <row r="1329" spans="1:23" ht="15" customHeight="1">
      <c r="A1329" s="96"/>
      <c r="B1329" s="96"/>
      <c r="C1329" s="96"/>
      <c r="D1329" s="96"/>
      <c r="E1329" s="96"/>
      <c r="F1329" s="96"/>
      <c r="G1329" s="366"/>
      <c r="H1329" s="289"/>
      <c r="I1329" s="289"/>
      <c r="J1329" s="289"/>
      <c r="K1329" s="345"/>
      <c r="L1329" s="171"/>
      <c r="M1329" s="349"/>
      <c r="N1329" s="9"/>
      <c r="O1329" s="286"/>
      <c r="P1329" s="9"/>
      <c r="Q1329" s="9"/>
      <c r="R1329" s="10"/>
      <c r="S1329" s="255">
        <f t="shared" si="186"/>
        <v>0</v>
      </c>
      <c r="T1329" s="192"/>
      <c r="U1329" s="265">
        <f t="shared" si="185"/>
        <v>0</v>
      </c>
      <c r="V1329" s="255">
        <f t="shared" si="187"/>
        <v>0</v>
      </c>
      <c r="W1329" s="255" t="e">
        <f t="shared" si="188"/>
        <v>#DIV/0!</v>
      </c>
    </row>
    <row r="1330" spans="1:23" ht="15" customHeight="1">
      <c r="A1330" s="96"/>
      <c r="B1330" s="96"/>
      <c r="C1330" s="96"/>
      <c r="D1330" s="96"/>
      <c r="E1330" s="96"/>
      <c r="F1330" s="96"/>
      <c r="G1330" s="366"/>
      <c r="H1330" s="289"/>
      <c r="I1330" s="289"/>
      <c r="J1330" s="289"/>
      <c r="K1330" s="345"/>
      <c r="L1330" s="171"/>
      <c r="M1330" s="349"/>
      <c r="N1330" s="9"/>
      <c r="O1330" s="286"/>
      <c r="P1330" s="9"/>
      <c r="Q1330" s="9"/>
      <c r="R1330" s="10"/>
      <c r="S1330" s="255">
        <f t="shared" si="186"/>
        <v>0</v>
      </c>
      <c r="T1330" s="192"/>
      <c r="U1330" s="265">
        <f t="shared" si="185"/>
        <v>0</v>
      </c>
      <c r="V1330" s="255">
        <f t="shared" si="187"/>
        <v>0</v>
      </c>
      <c r="W1330" s="255" t="e">
        <f t="shared" si="188"/>
        <v>#DIV/0!</v>
      </c>
    </row>
    <row r="1331" spans="1:23" ht="15" customHeight="1">
      <c r="A1331" s="96"/>
      <c r="B1331" s="96"/>
      <c r="C1331" s="96"/>
      <c r="D1331" s="96"/>
      <c r="E1331" s="96"/>
      <c r="F1331" s="96"/>
      <c r="G1331" s="366"/>
      <c r="H1331" s="289"/>
      <c r="I1331" s="289"/>
      <c r="J1331" s="289"/>
      <c r="K1331" s="345"/>
      <c r="L1331" s="171"/>
      <c r="M1331" s="349"/>
      <c r="N1331" s="9"/>
      <c r="O1331" s="9"/>
      <c r="P1331" s="9"/>
      <c r="Q1331" s="9"/>
      <c r="R1331" s="10"/>
      <c r="S1331" s="255">
        <f t="shared" si="186"/>
        <v>0</v>
      </c>
      <c r="T1331" s="192"/>
      <c r="U1331" s="265">
        <f t="shared" si="185"/>
        <v>0</v>
      </c>
      <c r="V1331" s="255">
        <f t="shared" si="187"/>
        <v>0</v>
      </c>
      <c r="W1331" s="255" t="e">
        <f t="shared" si="188"/>
        <v>#DIV/0!</v>
      </c>
    </row>
    <row r="1332" spans="1:23" ht="15" customHeight="1">
      <c r="A1332" s="96"/>
      <c r="B1332" s="96"/>
      <c r="C1332" s="96"/>
      <c r="D1332" s="96"/>
      <c r="E1332" s="96"/>
      <c r="F1332" s="96"/>
      <c r="G1332" s="366"/>
      <c r="H1332" s="289"/>
      <c r="I1332" s="289"/>
      <c r="J1332" s="289"/>
      <c r="K1332" s="345"/>
      <c r="L1332" s="171"/>
      <c r="M1332" s="349"/>
      <c r="N1332" s="9"/>
      <c r="O1332" s="9"/>
      <c r="P1332" s="9"/>
      <c r="Q1332" s="9"/>
      <c r="R1332" s="10"/>
      <c r="S1332" s="255">
        <f t="shared" si="186"/>
        <v>0</v>
      </c>
      <c r="T1332" s="192"/>
      <c r="U1332" s="265">
        <f t="shared" si="185"/>
        <v>0</v>
      </c>
      <c r="V1332" s="255">
        <f t="shared" si="187"/>
        <v>0</v>
      </c>
      <c r="W1332" s="255" t="e">
        <f t="shared" si="188"/>
        <v>#DIV/0!</v>
      </c>
    </row>
    <row r="1333" spans="1:23" ht="15" customHeight="1">
      <c r="A1333" s="96"/>
      <c r="B1333" s="96"/>
      <c r="C1333" s="96"/>
      <c r="D1333" s="96"/>
      <c r="E1333" s="96"/>
      <c r="F1333" s="96"/>
      <c r="G1333" s="366"/>
      <c r="H1333" s="289"/>
      <c r="I1333" s="289"/>
      <c r="J1333" s="289"/>
      <c r="K1333" s="345"/>
      <c r="L1333" s="171"/>
      <c r="M1333" s="349"/>
      <c r="N1333" s="9"/>
      <c r="O1333" s="286"/>
      <c r="P1333" s="9"/>
      <c r="Q1333" s="9"/>
      <c r="R1333" s="10"/>
      <c r="S1333" s="255">
        <f t="shared" si="186"/>
        <v>0</v>
      </c>
      <c r="T1333" s="192"/>
      <c r="U1333" s="265">
        <f t="shared" si="185"/>
        <v>0</v>
      </c>
      <c r="V1333" s="255">
        <f t="shared" si="187"/>
        <v>0</v>
      </c>
      <c r="W1333" s="255" t="e">
        <f t="shared" si="188"/>
        <v>#DIV/0!</v>
      </c>
    </row>
    <row r="1334" spans="1:23" ht="15" customHeight="1">
      <c r="A1334" s="96"/>
      <c r="B1334" s="96"/>
      <c r="C1334" s="96"/>
      <c r="D1334" s="96"/>
      <c r="E1334" s="96"/>
      <c r="F1334" s="96"/>
      <c r="G1334" s="366"/>
      <c r="H1334" s="289"/>
      <c r="I1334" s="289"/>
      <c r="J1334" s="289"/>
      <c r="K1334" s="345"/>
      <c r="L1334" s="171"/>
      <c r="M1334" s="349"/>
      <c r="N1334" s="9"/>
      <c r="O1334" s="9"/>
      <c r="P1334" s="9"/>
      <c r="Q1334" s="9"/>
      <c r="R1334" s="10"/>
      <c r="S1334" s="255">
        <f t="shared" si="186"/>
        <v>0</v>
      </c>
      <c r="T1334" s="192"/>
      <c r="U1334" s="265">
        <f t="shared" si="185"/>
        <v>0</v>
      </c>
      <c r="V1334" s="255">
        <f t="shared" si="187"/>
        <v>0</v>
      </c>
      <c r="W1334" s="255" t="e">
        <f t="shared" si="188"/>
        <v>#DIV/0!</v>
      </c>
    </row>
    <row r="1335" spans="1:23" ht="15" customHeight="1">
      <c r="A1335" s="96"/>
      <c r="B1335" s="96"/>
      <c r="C1335" s="96"/>
      <c r="D1335" s="96"/>
      <c r="E1335" s="96"/>
      <c r="F1335" s="96"/>
      <c r="G1335" s="366"/>
      <c r="H1335" s="289"/>
      <c r="I1335" s="289"/>
      <c r="J1335" s="289"/>
      <c r="K1335" s="345"/>
      <c r="L1335" s="171"/>
      <c r="M1335" s="349"/>
      <c r="N1335" s="9"/>
      <c r="O1335" s="9"/>
      <c r="P1335" s="9"/>
      <c r="Q1335" s="9"/>
      <c r="R1335" s="10"/>
      <c r="S1335" s="255">
        <f t="shared" si="186"/>
        <v>0</v>
      </c>
      <c r="T1335" s="192"/>
      <c r="U1335" s="265">
        <f t="shared" si="185"/>
        <v>0</v>
      </c>
      <c r="V1335" s="255">
        <f t="shared" si="187"/>
        <v>0</v>
      </c>
      <c r="W1335" s="255" t="e">
        <f t="shared" si="188"/>
        <v>#DIV/0!</v>
      </c>
    </row>
    <row r="1336" spans="1:23" ht="15" customHeight="1">
      <c r="A1336" s="96"/>
      <c r="B1336" s="96"/>
      <c r="C1336" s="96"/>
      <c r="D1336" s="96"/>
      <c r="E1336" s="96"/>
      <c r="F1336" s="96"/>
      <c r="G1336" s="366"/>
      <c r="H1336" s="289"/>
      <c r="I1336" s="289"/>
      <c r="J1336" s="289"/>
      <c r="K1336" s="345"/>
      <c r="L1336" s="171"/>
      <c r="M1336" s="349"/>
      <c r="N1336" s="9"/>
      <c r="O1336" s="9"/>
      <c r="P1336" s="9"/>
      <c r="Q1336" s="9"/>
      <c r="R1336" s="10"/>
      <c r="S1336" s="255">
        <f t="shared" si="186"/>
        <v>0</v>
      </c>
      <c r="T1336" s="192"/>
      <c r="U1336" s="265">
        <f t="shared" si="185"/>
        <v>0</v>
      </c>
      <c r="V1336" s="255">
        <f t="shared" si="187"/>
        <v>0</v>
      </c>
      <c r="W1336" s="255" t="e">
        <f t="shared" si="188"/>
        <v>#DIV/0!</v>
      </c>
    </row>
    <row r="1337" spans="1:23" ht="15" customHeight="1">
      <c r="A1337" s="96"/>
      <c r="B1337" s="96"/>
      <c r="C1337" s="96"/>
      <c r="D1337" s="96"/>
      <c r="E1337" s="96"/>
      <c r="F1337" s="96"/>
      <c r="G1337" s="366"/>
      <c r="H1337" s="289"/>
      <c r="I1337" s="289"/>
      <c r="J1337" s="289"/>
      <c r="K1337" s="345"/>
      <c r="L1337" s="171"/>
      <c r="M1337" s="349"/>
      <c r="N1337" s="9"/>
      <c r="O1337" s="9"/>
      <c r="P1337" s="9"/>
      <c r="Q1337" s="9"/>
      <c r="R1337" s="10"/>
      <c r="S1337" s="255">
        <f t="shared" si="186"/>
        <v>0</v>
      </c>
      <c r="T1337" s="192"/>
      <c r="U1337" s="265">
        <f t="shared" si="185"/>
        <v>0</v>
      </c>
      <c r="V1337" s="255">
        <f t="shared" si="187"/>
        <v>0</v>
      </c>
      <c r="W1337" s="255" t="e">
        <f t="shared" si="188"/>
        <v>#DIV/0!</v>
      </c>
    </row>
    <row r="1338" spans="1:23" ht="15" customHeight="1">
      <c r="A1338" s="96"/>
      <c r="B1338" s="96"/>
      <c r="C1338" s="96"/>
      <c r="D1338" s="96"/>
      <c r="E1338" s="96"/>
      <c r="F1338" s="96"/>
      <c r="G1338" s="366"/>
      <c r="H1338" s="289"/>
      <c r="I1338" s="289"/>
      <c r="J1338" s="289"/>
      <c r="K1338" s="345"/>
      <c r="L1338" s="171"/>
      <c r="M1338" s="349"/>
      <c r="N1338" s="9"/>
      <c r="O1338" s="9"/>
      <c r="P1338" s="9"/>
      <c r="Q1338" s="9"/>
      <c r="R1338" s="10"/>
      <c r="S1338" s="255">
        <f t="shared" si="186"/>
        <v>0</v>
      </c>
      <c r="T1338" s="192"/>
      <c r="U1338" s="265">
        <f t="shared" si="185"/>
        <v>0</v>
      </c>
      <c r="V1338" s="255">
        <f t="shared" si="187"/>
        <v>0</v>
      </c>
      <c r="W1338" s="255" t="e">
        <f t="shared" si="188"/>
        <v>#DIV/0!</v>
      </c>
    </row>
    <row r="1339" spans="1:23" ht="15.75" customHeight="1">
      <c r="A1339" s="96"/>
      <c r="B1339" s="96"/>
      <c r="C1339" s="96"/>
      <c r="D1339" s="96"/>
      <c r="E1339" s="96"/>
      <c r="F1339" s="96"/>
      <c r="G1339" s="366"/>
      <c r="H1339" s="289"/>
      <c r="I1339" s="289"/>
      <c r="J1339" s="289"/>
      <c r="K1339" s="345"/>
      <c r="L1339" s="171"/>
      <c r="M1339" s="349"/>
      <c r="N1339" s="9"/>
      <c r="O1339" s="9"/>
      <c r="P1339" s="9"/>
      <c r="Q1339" s="9"/>
      <c r="R1339" s="10"/>
      <c r="S1339" s="255">
        <f t="shared" si="186"/>
        <v>0</v>
      </c>
      <c r="T1339" s="192"/>
      <c r="U1339" s="265">
        <f t="shared" si="185"/>
        <v>0</v>
      </c>
      <c r="V1339" s="255">
        <f t="shared" si="187"/>
        <v>0</v>
      </c>
      <c r="W1339" s="255" t="e">
        <f t="shared" si="188"/>
        <v>#DIV/0!</v>
      </c>
    </row>
    <row r="1340" spans="1:23" ht="15.75" customHeight="1">
      <c r="A1340" s="96"/>
      <c r="B1340" s="96"/>
      <c r="C1340" s="96"/>
      <c r="D1340" s="96"/>
      <c r="E1340" s="96"/>
      <c r="F1340" s="96"/>
      <c r="G1340" s="366"/>
      <c r="H1340" s="289"/>
      <c r="I1340" s="289"/>
      <c r="J1340" s="289"/>
      <c r="K1340" s="96"/>
      <c r="L1340" s="171"/>
      <c r="M1340" s="96"/>
      <c r="N1340" s="9"/>
      <c r="O1340" s="9"/>
      <c r="P1340" s="9"/>
      <c r="Q1340" s="9"/>
      <c r="R1340" s="121"/>
      <c r="S1340" s="255">
        <f t="shared" si="186"/>
        <v>0</v>
      </c>
      <c r="T1340" s="121"/>
      <c r="U1340" s="265">
        <f t="shared" si="185"/>
        <v>0</v>
      </c>
      <c r="V1340" s="255">
        <f t="shared" si="187"/>
        <v>0</v>
      </c>
      <c r="W1340" s="255" t="e">
        <f t="shared" si="188"/>
        <v>#DIV/0!</v>
      </c>
    </row>
    <row r="1341" spans="1:23" ht="15" customHeight="1">
      <c r="A1341" s="96"/>
      <c r="B1341" s="96"/>
      <c r="C1341" s="96"/>
      <c r="D1341" s="96"/>
      <c r="E1341" s="96"/>
      <c r="F1341" s="96"/>
      <c r="G1341" s="366"/>
      <c r="H1341" s="289"/>
      <c r="I1341" s="289"/>
      <c r="J1341" s="289"/>
      <c r="K1341" s="96"/>
      <c r="L1341" s="171"/>
      <c r="M1341" s="96"/>
      <c r="N1341" s="9"/>
      <c r="O1341" s="9"/>
      <c r="P1341" s="9"/>
      <c r="Q1341" s="9"/>
      <c r="R1341" s="121"/>
      <c r="S1341" s="255">
        <f t="shared" si="186"/>
        <v>0</v>
      </c>
      <c r="T1341" s="121"/>
      <c r="U1341" s="265">
        <f t="shared" ref="U1341:U1404" si="189">S1341*$T$828/SUM($S$828:$S$841)</f>
        <v>0</v>
      </c>
      <c r="V1341" s="255">
        <f t="shared" si="187"/>
        <v>0</v>
      </c>
      <c r="W1341" s="255" t="e">
        <f t="shared" si="188"/>
        <v>#DIV/0!</v>
      </c>
    </row>
    <row r="1342" spans="1:23" ht="15" customHeight="1">
      <c r="A1342" s="96"/>
      <c r="B1342" s="96"/>
      <c r="C1342" s="96"/>
      <c r="D1342" s="96"/>
      <c r="E1342" s="96"/>
      <c r="F1342" s="96"/>
      <c r="G1342" s="366"/>
      <c r="H1342" s="289"/>
      <c r="I1342" s="289"/>
      <c r="J1342" s="289"/>
      <c r="K1342" s="96"/>
      <c r="L1342" s="171"/>
      <c r="M1342" s="96"/>
      <c r="N1342" s="9"/>
      <c r="O1342" s="9"/>
      <c r="P1342" s="9"/>
      <c r="Q1342" s="9"/>
      <c r="R1342" s="121"/>
      <c r="S1342" s="255">
        <f t="shared" si="186"/>
        <v>0</v>
      </c>
      <c r="T1342" s="121"/>
      <c r="U1342" s="265">
        <f t="shared" si="189"/>
        <v>0</v>
      </c>
      <c r="V1342" s="255">
        <f t="shared" si="187"/>
        <v>0</v>
      </c>
      <c r="W1342" s="255" t="e">
        <f t="shared" si="188"/>
        <v>#DIV/0!</v>
      </c>
    </row>
    <row r="1343" spans="1:23" ht="15" customHeight="1">
      <c r="A1343" s="96"/>
      <c r="B1343" s="96"/>
      <c r="C1343" s="96"/>
      <c r="D1343" s="96"/>
      <c r="E1343" s="96"/>
      <c r="F1343" s="96"/>
      <c r="G1343" s="366"/>
      <c r="H1343" s="289"/>
      <c r="I1343" s="289"/>
      <c r="J1343" s="289"/>
      <c r="K1343" s="96"/>
      <c r="L1343" s="171"/>
      <c r="M1343" s="96"/>
      <c r="N1343" s="9"/>
      <c r="O1343" s="9"/>
      <c r="P1343" s="9"/>
      <c r="Q1343" s="9"/>
      <c r="R1343" s="121"/>
      <c r="S1343" s="255">
        <f t="shared" si="186"/>
        <v>0</v>
      </c>
      <c r="T1343" s="121"/>
      <c r="U1343" s="265">
        <f t="shared" si="189"/>
        <v>0</v>
      </c>
      <c r="V1343" s="255">
        <f t="shared" si="187"/>
        <v>0</v>
      </c>
      <c r="W1343" s="255" t="e">
        <f t="shared" si="188"/>
        <v>#DIV/0!</v>
      </c>
    </row>
    <row r="1344" spans="1:23" ht="15.75" customHeight="1">
      <c r="A1344" s="96"/>
      <c r="B1344" s="96"/>
      <c r="C1344" s="96"/>
      <c r="D1344" s="96"/>
      <c r="E1344" s="96"/>
      <c r="F1344" s="96"/>
      <c r="G1344" s="366"/>
      <c r="H1344" s="289"/>
      <c r="I1344" s="289"/>
      <c r="J1344" s="289"/>
      <c r="K1344" s="96"/>
      <c r="L1344" s="171"/>
      <c r="M1344" s="96"/>
      <c r="N1344" s="9"/>
      <c r="O1344" s="9"/>
      <c r="P1344" s="9"/>
      <c r="Q1344" s="9"/>
      <c r="R1344" s="121"/>
      <c r="S1344" s="255">
        <f t="shared" si="186"/>
        <v>0</v>
      </c>
      <c r="T1344" s="121"/>
      <c r="U1344" s="265">
        <f t="shared" si="189"/>
        <v>0</v>
      </c>
      <c r="V1344" s="255">
        <f t="shared" si="187"/>
        <v>0</v>
      </c>
      <c r="W1344" s="255" t="e">
        <f t="shared" si="188"/>
        <v>#DIV/0!</v>
      </c>
    </row>
    <row r="1345" spans="1:23" ht="15.75" customHeight="1">
      <c r="A1345" s="96"/>
      <c r="B1345" s="96"/>
      <c r="C1345" s="96"/>
      <c r="D1345" s="96"/>
      <c r="E1345" s="96"/>
      <c r="F1345" s="96"/>
      <c r="G1345" s="366"/>
      <c r="H1345" s="289"/>
      <c r="I1345" s="289"/>
      <c r="J1345" s="289"/>
      <c r="K1345" s="96"/>
      <c r="L1345" s="171"/>
      <c r="M1345" s="96"/>
      <c r="N1345" s="9"/>
      <c r="O1345" s="9"/>
      <c r="P1345" s="9"/>
      <c r="Q1345" s="9"/>
      <c r="R1345" s="121"/>
      <c r="S1345" s="255">
        <f t="shared" si="186"/>
        <v>0</v>
      </c>
      <c r="T1345" s="121"/>
      <c r="U1345" s="265">
        <f t="shared" si="189"/>
        <v>0</v>
      </c>
      <c r="V1345" s="255">
        <f t="shared" si="187"/>
        <v>0</v>
      </c>
      <c r="W1345" s="255" t="e">
        <f t="shared" si="188"/>
        <v>#DIV/0!</v>
      </c>
    </row>
    <row r="1346" spans="1:23" ht="15.75" customHeight="1">
      <c r="A1346" s="124"/>
      <c r="B1346" s="124"/>
      <c r="C1346" s="124"/>
      <c r="D1346" s="124"/>
      <c r="E1346" s="96"/>
      <c r="F1346" s="96"/>
      <c r="G1346" s="366"/>
      <c r="H1346" s="289"/>
      <c r="I1346" s="289"/>
      <c r="J1346" s="289"/>
      <c r="K1346" s="96"/>
      <c r="L1346" s="171"/>
      <c r="M1346" s="96"/>
      <c r="N1346" s="9"/>
      <c r="O1346" s="9"/>
      <c r="P1346" s="9"/>
      <c r="Q1346" s="9"/>
      <c r="R1346" s="10"/>
      <c r="S1346" s="255">
        <f t="shared" si="186"/>
        <v>0</v>
      </c>
      <c r="T1346" s="121"/>
      <c r="U1346" s="265">
        <f t="shared" si="189"/>
        <v>0</v>
      </c>
      <c r="V1346" s="255">
        <f t="shared" si="187"/>
        <v>0</v>
      </c>
      <c r="W1346" s="255" t="e">
        <f t="shared" si="188"/>
        <v>#DIV/0!</v>
      </c>
    </row>
    <row r="1347" spans="1:23" ht="15.75" customHeight="1">
      <c r="A1347" s="96"/>
      <c r="B1347" s="96"/>
      <c r="C1347" s="96"/>
      <c r="D1347" s="96"/>
      <c r="E1347" s="96"/>
      <c r="F1347" s="96"/>
      <c r="G1347" s="366"/>
      <c r="H1347" s="289"/>
      <c r="I1347" s="289"/>
      <c r="J1347" s="289"/>
      <c r="K1347" s="96"/>
      <c r="L1347" s="171"/>
      <c r="M1347" s="96"/>
      <c r="N1347" s="9"/>
      <c r="O1347" s="9"/>
      <c r="P1347" s="9"/>
      <c r="Q1347" s="9"/>
      <c r="R1347" s="121"/>
      <c r="S1347" s="255">
        <f t="shared" ref="S1347:S1410" si="190">P1347*R1347</f>
        <v>0</v>
      </c>
      <c r="T1347" s="121"/>
      <c r="U1347" s="265">
        <f t="shared" si="189"/>
        <v>0</v>
      </c>
      <c r="V1347" s="255">
        <f t="shared" si="187"/>
        <v>0</v>
      </c>
      <c r="W1347" s="255" t="e">
        <f t="shared" si="188"/>
        <v>#DIV/0!</v>
      </c>
    </row>
    <row r="1348" spans="1:23" ht="15" customHeight="1">
      <c r="A1348" s="96"/>
      <c r="B1348" s="96"/>
      <c r="C1348" s="96"/>
      <c r="D1348" s="96"/>
      <c r="E1348" s="96"/>
      <c r="F1348" s="96"/>
      <c r="G1348" s="366"/>
      <c r="H1348" s="289"/>
      <c r="I1348" s="289"/>
      <c r="J1348" s="289"/>
      <c r="K1348" s="96"/>
      <c r="L1348" s="171"/>
      <c r="M1348" s="96"/>
      <c r="N1348" s="9"/>
      <c r="O1348" s="9"/>
      <c r="P1348" s="9"/>
      <c r="Q1348" s="9"/>
      <c r="R1348" s="10"/>
      <c r="S1348" s="255">
        <f t="shared" si="190"/>
        <v>0</v>
      </c>
      <c r="T1348" s="192"/>
      <c r="U1348" s="265">
        <f t="shared" si="189"/>
        <v>0</v>
      </c>
      <c r="V1348" s="255">
        <f t="shared" si="187"/>
        <v>0</v>
      </c>
      <c r="W1348" s="255" t="e">
        <f t="shared" si="188"/>
        <v>#DIV/0!</v>
      </c>
    </row>
    <row r="1349" spans="1:23" ht="15" customHeight="1">
      <c r="A1349" s="96"/>
      <c r="B1349" s="96"/>
      <c r="C1349" s="96"/>
      <c r="D1349" s="96"/>
      <c r="E1349" s="96"/>
      <c r="F1349" s="96"/>
      <c r="G1349" s="366"/>
      <c r="H1349" s="289"/>
      <c r="I1349" s="289"/>
      <c r="J1349" s="289"/>
      <c r="K1349" s="96"/>
      <c r="L1349" s="171"/>
      <c r="M1349" s="96"/>
      <c r="N1349" s="9"/>
      <c r="O1349" s="9"/>
      <c r="P1349" s="9"/>
      <c r="Q1349" s="9"/>
      <c r="R1349" s="10"/>
      <c r="S1349" s="255">
        <f t="shared" si="190"/>
        <v>0</v>
      </c>
      <c r="T1349" s="192"/>
      <c r="U1349" s="265">
        <f t="shared" si="189"/>
        <v>0</v>
      </c>
      <c r="V1349" s="255">
        <f t="shared" si="187"/>
        <v>0</v>
      </c>
      <c r="W1349" s="255" t="e">
        <f t="shared" si="188"/>
        <v>#DIV/0!</v>
      </c>
    </row>
    <row r="1350" spans="1:23" ht="15" customHeight="1">
      <c r="A1350" s="96"/>
      <c r="B1350" s="96"/>
      <c r="C1350" s="96"/>
      <c r="D1350" s="96"/>
      <c r="E1350" s="96"/>
      <c r="F1350" s="96"/>
      <c r="G1350" s="366"/>
      <c r="H1350" s="289"/>
      <c r="I1350" s="289"/>
      <c r="J1350" s="289"/>
      <c r="K1350" s="96"/>
      <c r="L1350" s="171"/>
      <c r="M1350" s="96"/>
      <c r="N1350" s="9"/>
      <c r="O1350" s="9"/>
      <c r="P1350" s="9"/>
      <c r="Q1350" s="9"/>
      <c r="R1350" s="10"/>
      <c r="S1350" s="255">
        <f t="shared" si="190"/>
        <v>0</v>
      </c>
      <c r="T1350" s="192"/>
      <c r="U1350" s="265">
        <f t="shared" si="189"/>
        <v>0</v>
      </c>
      <c r="V1350" s="255">
        <f t="shared" si="187"/>
        <v>0</v>
      </c>
      <c r="W1350" s="255" t="e">
        <f t="shared" si="188"/>
        <v>#DIV/0!</v>
      </c>
    </row>
    <row r="1351" spans="1:23" ht="15" customHeight="1">
      <c r="A1351" s="96"/>
      <c r="B1351" s="96"/>
      <c r="C1351" s="96"/>
      <c r="D1351" s="96"/>
      <c r="E1351" s="96"/>
      <c r="F1351" s="96"/>
      <c r="G1351" s="366"/>
      <c r="H1351" s="289"/>
      <c r="I1351" s="289"/>
      <c r="J1351" s="289"/>
      <c r="K1351" s="96"/>
      <c r="L1351" s="171"/>
      <c r="M1351" s="96"/>
      <c r="N1351" s="9"/>
      <c r="O1351" s="9"/>
      <c r="P1351" s="9"/>
      <c r="Q1351" s="9"/>
      <c r="R1351" s="10"/>
      <c r="S1351" s="255">
        <f t="shared" si="190"/>
        <v>0</v>
      </c>
      <c r="T1351" s="192"/>
      <c r="U1351" s="265">
        <f t="shared" si="189"/>
        <v>0</v>
      </c>
      <c r="V1351" s="255">
        <f t="shared" si="187"/>
        <v>0</v>
      </c>
      <c r="W1351" s="255" t="e">
        <f t="shared" si="188"/>
        <v>#DIV/0!</v>
      </c>
    </row>
    <row r="1352" spans="1:23" ht="15" customHeight="1">
      <c r="A1352" s="96"/>
      <c r="B1352" s="96"/>
      <c r="C1352" s="96"/>
      <c r="D1352" s="96"/>
      <c r="E1352" s="96"/>
      <c r="F1352" s="96"/>
      <c r="G1352" s="366"/>
      <c r="H1352" s="289"/>
      <c r="I1352" s="289"/>
      <c r="J1352" s="289"/>
      <c r="K1352" s="96"/>
      <c r="L1352" s="171"/>
      <c r="M1352" s="96"/>
      <c r="N1352" s="9"/>
      <c r="O1352" s="9"/>
      <c r="P1352" s="9"/>
      <c r="Q1352" s="9"/>
      <c r="R1352" s="10"/>
      <c r="S1352" s="255">
        <f t="shared" si="190"/>
        <v>0</v>
      </c>
      <c r="T1352" s="192"/>
      <c r="U1352" s="265">
        <f t="shared" si="189"/>
        <v>0</v>
      </c>
      <c r="V1352" s="255">
        <f t="shared" si="187"/>
        <v>0</v>
      </c>
      <c r="W1352" s="255" t="e">
        <f t="shared" si="188"/>
        <v>#DIV/0!</v>
      </c>
    </row>
    <row r="1353" spans="1:23" ht="15" customHeight="1">
      <c r="A1353" s="96"/>
      <c r="B1353" s="96"/>
      <c r="C1353" s="96"/>
      <c r="D1353" s="96"/>
      <c r="E1353" s="96"/>
      <c r="F1353" s="96"/>
      <c r="G1353" s="366"/>
      <c r="H1353" s="289"/>
      <c r="I1353" s="289"/>
      <c r="J1353" s="289"/>
      <c r="K1353" s="96"/>
      <c r="L1353" s="171"/>
      <c r="M1353" s="96"/>
      <c r="N1353" s="9"/>
      <c r="O1353" s="9"/>
      <c r="P1353" s="9"/>
      <c r="Q1353" s="9"/>
      <c r="R1353" s="10"/>
      <c r="S1353" s="255">
        <f t="shared" si="190"/>
        <v>0</v>
      </c>
      <c r="T1353" s="192"/>
      <c r="U1353" s="265">
        <f t="shared" si="189"/>
        <v>0</v>
      </c>
      <c r="V1353" s="255">
        <f t="shared" si="187"/>
        <v>0</v>
      </c>
      <c r="W1353" s="255" t="e">
        <f t="shared" si="188"/>
        <v>#DIV/0!</v>
      </c>
    </row>
    <row r="1354" spans="1:23" ht="15" customHeight="1">
      <c r="A1354" s="96"/>
      <c r="B1354" s="96"/>
      <c r="C1354" s="96"/>
      <c r="D1354" s="96"/>
      <c r="E1354" s="96"/>
      <c r="F1354" s="96"/>
      <c r="G1354" s="366"/>
      <c r="H1354" s="289"/>
      <c r="I1354" s="289"/>
      <c r="J1354" s="289"/>
      <c r="K1354" s="96"/>
      <c r="L1354" s="171"/>
      <c r="M1354" s="96"/>
      <c r="N1354" s="9"/>
      <c r="O1354" s="9"/>
      <c r="P1354" s="9"/>
      <c r="Q1354" s="9"/>
      <c r="R1354" s="10"/>
      <c r="S1354" s="255">
        <f t="shared" si="190"/>
        <v>0</v>
      </c>
      <c r="T1354" s="192"/>
      <c r="U1354" s="265">
        <f t="shared" si="189"/>
        <v>0</v>
      </c>
      <c r="V1354" s="255">
        <f t="shared" si="187"/>
        <v>0</v>
      </c>
      <c r="W1354" s="255" t="e">
        <f t="shared" si="188"/>
        <v>#DIV/0!</v>
      </c>
    </row>
    <row r="1355" spans="1:23" ht="15" customHeight="1">
      <c r="A1355" s="96"/>
      <c r="B1355" s="96"/>
      <c r="C1355" s="96"/>
      <c r="D1355" s="96"/>
      <c r="E1355" s="96"/>
      <c r="F1355" s="96"/>
      <c r="G1355" s="366"/>
      <c r="H1355" s="289"/>
      <c r="I1355" s="289"/>
      <c r="J1355" s="289"/>
      <c r="K1355" s="96"/>
      <c r="L1355" s="171"/>
      <c r="M1355" s="96"/>
      <c r="N1355" s="9"/>
      <c r="O1355" s="9"/>
      <c r="P1355" s="9"/>
      <c r="Q1355" s="9"/>
      <c r="R1355" s="10"/>
      <c r="S1355" s="255">
        <f t="shared" si="190"/>
        <v>0</v>
      </c>
      <c r="T1355" s="192"/>
      <c r="U1355" s="265">
        <f t="shared" si="189"/>
        <v>0</v>
      </c>
      <c r="V1355" s="255">
        <f t="shared" si="187"/>
        <v>0</v>
      </c>
      <c r="W1355" s="255" t="e">
        <f t="shared" si="188"/>
        <v>#DIV/0!</v>
      </c>
    </row>
    <row r="1356" spans="1:23" ht="15" customHeight="1">
      <c r="A1356" s="96"/>
      <c r="B1356" s="96"/>
      <c r="C1356" s="96"/>
      <c r="D1356" s="96"/>
      <c r="E1356" s="96"/>
      <c r="F1356" s="96"/>
      <c r="G1356" s="366"/>
      <c r="H1356" s="289"/>
      <c r="I1356" s="289"/>
      <c r="J1356" s="289"/>
      <c r="K1356" s="96"/>
      <c r="L1356" s="171"/>
      <c r="M1356" s="96"/>
      <c r="N1356" s="9"/>
      <c r="O1356" s="9"/>
      <c r="P1356" s="9"/>
      <c r="Q1356" s="9"/>
      <c r="R1356" s="10"/>
      <c r="S1356" s="255">
        <f t="shared" si="190"/>
        <v>0</v>
      </c>
      <c r="T1356" s="192"/>
      <c r="U1356" s="265">
        <f t="shared" si="189"/>
        <v>0</v>
      </c>
      <c r="V1356" s="255">
        <f t="shared" si="187"/>
        <v>0</v>
      </c>
      <c r="W1356" s="255" t="e">
        <f t="shared" si="188"/>
        <v>#DIV/0!</v>
      </c>
    </row>
    <row r="1357" spans="1:23" ht="15" customHeight="1">
      <c r="A1357" s="96"/>
      <c r="B1357" s="96"/>
      <c r="C1357" s="96"/>
      <c r="D1357" s="96"/>
      <c r="E1357" s="96"/>
      <c r="F1357" s="96"/>
      <c r="G1357" s="366"/>
      <c r="H1357" s="289"/>
      <c r="I1357" s="289"/>
      <c r="J1357" s="289"/>
      <c r="K1357" s="96"/>
      <c r="L1357" s="171"/>
      <c r="M1357" s="96"/>
      <c r="N1357" s="9"/>
      <c r="O1357" s="9"/>
      <c r="P1357" s="9"/>
      <c r="Q1357" s="9"/>
      <c r="R1357" s="10"/>
      <c r="S1357" s="255">
        <f t="shared" si="190"/>
        <v>0</v>
      </c>
      <c r="T1357" s="192"/>
      <c r="U1357" s="265">
        <f t="shared" si="189"/>
        <v>0</v>
      </c>
      <c r="V1357" s="255">
        <f t="shared" si="187"/>
        <v>0</v>
      </c>
      <c r="W1357" s="255" t="e">
        <f t="shared" si="188"/>
        <v>#DIV/0!</v>
      </c>
    </row>
    <row r="1358" spans="1:23" ht="15" customHeight="1">
      <c r="A1358" s="96"/>
      <c r="B1358" s="96"/>
      <c r="C1358" s="96"/>
      <c r="D1358" s="96"/>
      <c r="E1358" s="96"/>
      <c r="F1358" s="96"/>
      <c r="G1358" s="366"/>
      <c r="H1358" s="289"/>
      <c r="I1358" s="289"/>
      <c r="J1358" s="289"/>
      <c r="K1358" s="96"/>
      <c r="L1358" s="171"/>
      <c r="M1358" s="96"/>
      <c r="N1358" s="9"/>
      <c r="O1358" s="8"/>
      <c r="P1358" s="9"/>
      <c r="Q1358" s="9"/>
      <c r="R1358" s="10"/>
      <c r="S1358" s="255">
        <f t="shared" si="190"/>
        <v>0</v>
      </c>
      <c r="T1358" s="192"/>
      <c r="U1358" s="265">
        <f t="shared" si="189"/>
        <v>0</v>
      </c>
      <c r="V1358" s="255">
        <f t="shared" si="187"/>
        <v>0</v>
      </c>
      <c r="W1358" s="255" t="e">
        <f t="shared" si="188"/>
        <v>#DIV/0!</v>
      </c>
    </row>
    <row r="1359" spans="1:23" ht="15" customHeight="1">
      <c r="A1359" s="96"/>
      <c r="B1359" s="96"/>
      <c r="C1359" s="96"/>
      <c r="D1359" s="96"/>
      <c r="E1359" s="96"/>
      <c r="F1359" s="96"/>
      <c r="G1359" s="366"/>
      <c r="H1359" s="289"/>
      <c r="I1359" s="289"/>
      <c r="J1359" s="289"/>
      <c r="K1359" s="96"/>
      <c r="L1359" s="171"/>
      <c r="M1359" s="96"/>
      <c r="N1359" s="9"/>
      <c r="O1359" s="8"/>
      <c r="P1359" s="9"/>
      <c r="Q1359" s="9"/>
      <c r="R1359" s="10"/>
      <c r="S1359" s="255">
        <f t="shared" si="190"/>
        <v>0</v>
      </c>
      <c r="T1359" s="192"/>
      <c r="U1359" s="265">
        <f t="shared" si="189"/>
        <v>0</v>
      </c>
      <c r="V1359" s="255">
        <f t="shared" si="187"/>
        <v>0</v>
      </c>
      <c r="W1359" s="255" t="e">
        <f t="shared" si="188"/>
        <v>#DIV/0!</v>
      </c>
    </row>
    <row r="1360" spans="1:23" ht="15" customHeight="1">
      <c r="A1360" s="96"/>
      <c r="B1360" s="96"/>
      <c r="C1360" s="96"/>
      <c r="D1360" s="96"/>
      <c r="E1360" s="96"/>
      <c r="F1360" s="96"/>
      <c r="G1360" s="366"/>
      <c r="H1360" s="289"/>
      <c r="I1360" s="289"/>
      <c r="J1360" s="289"/>
      <c r="K1360" s="96"/>
      <c r="L1360" s="171"/>
      <c r="M1360" s="96"/>
      <c r="N1360" s="9"/>
      <c r="O1360" s="9"/>
      <c r="P1360" s="9"/>
      <c r="Q1360" s="9"/>
      <c r="R1360" s="10"/>
      <c r="S1360" s="255">
        <f t="shared" si="190"/>
        <v>0</v>
      </c>
      <c r="T1360" s="192"/>
      <c r="U1360" s="265">
        <f t="shared" si="189"/>
        <v>0</v>
      </c>
      <c r="V1360" s="255">
        <f t="shared" si="187"/>
        <v>0</v>
      </c>
      <c r="W1360" s="255" t="e">
        <f t="shared" si="188"/>
        <v>#DIV/0!</v>
      </c>
    </row>
    <row r="1361" spans="1:23" ht="15" customHeight="1">
      <c r="A1361" s="96"/>
      <c r="B1361" s="96"/>
      <c r="C1361" s="96"/>
      <c r="D1361" s="96"/>
      <c r="E1361" s="96"/>
      <c r="F1361" s="96"/>
      <c r="G1361" s="366"/>
      <c r="H1361" s="289"/>
      <c r="I1361" s="289"/>
      <c r="J1361" s="289"/>
      <c r="K1361" s="96"/>
      <c r="L1361" s="171"/>
      <c r="M1361" s="96"/>
      <c r="N1361" s="9"/>
      <c r="O1361" s="9"/>
      <c r="P1361" s="9"/>
      <c r="Q1361" s="9"/>
      <c r="R1361" s="10"/>
      <c r="S1361" s="255">
        <f t="shared" si="190"/>
        <v>0</v>
      </c>
      <c r="T1361" s="192"/>
      <c r="U1361" s="265">
        <f t="shared" si="189"/>
        <v>0</v>
      </c>
      <c r="V1361" s="255">
        <f t="shared" si="187"/>
        <v>0</v>
      </c>
      <c r="W1361" s="255" t="e">
        <f t="shared" si="188"/>
        <v>#DIV/0!</v>
      </c>
    </row>
    <row r="1362" spans="1:23" ht="15" customHeight="1">
      <c r="A1362" s="96"/>
      <c r="B1362" s="96"/>
      <c r="C1362" s="96"/>
      <c r="D1362" s="96"/>
      <c r="E1362" s="96"/>
      <c r="F1362" s="96"/>
      <c r="G1362" s="366"/>
      <c r="H1362" s="289"/>
      <c r="I1362" s="289"/>
      <c r="J1362" s="289"/>
      <c r="K1362" s="96"/>
      <c r="L1362" s="171"/>
      <c r="M1362" s="96"/>
      <c r="N1362" s="9"/>
      <c r="O1362" s="8"/>
      <c r="P1362" s="9"/>
      <c r="Q1362" s="9"/>
      <c r="R1362" s="10"/>
      <c r="S1362" s="255">
        <f t="shared" si="190"/>
        <v>0</v>
      </c>
      <c r="T1362" s="192"/>
      <c r="U1362" s="265">
        <f t="shared" si="189"/>
        <v>0</v>
      </c>
      <c r="V1362" s="255">
        <f t="shared" si="187"/>
        <v>0</v>
      </c>
      <c r="W1362" s="255" t="e">
        <f t="shared" si="188"/>
        <v>#DIV/0!</v>
      </c>
    </row>
    <row r="1363" spans="1:23" ht="15" customHeight="1">
      <c r="A1363" s="96"/>
      <c r="B1363" s="96"/>
      <c r="C1363" s="96"/>
      <c r="D1363" s="96"/>
      <c r="E1363" s="96"/>
      <c r="F1363" s="96"/>
      <c r="G1363" s="366"/>
      <c r="H1363" s="289"/>
      <c r="I1363" s="289"/>
      <c r="J1363" s="289"/>
      <c r="K1363" s="96"/>
      <c r="L1363" s="171"/>
      <c r="M1363" s="96"/>
      <c r="N1363" s="9"/>
      <c r="O1363" s="9"/>
      <c r="P1363" s="9"/>
      <c r="Q1363" s="9"/>
      <c r="R1363" s="10"/>
      <c r="S1363" s="255">
        <f t="shared" si="190"/>
        <v>0</v>
      </c>
      <c r="T1363" s="192"/>
      <c r="U1363" s="265">
        <f t="shared" si="189"/>
        <v>0</v>
      </c>
      <c r="V1363" s="255">
        <f t="shared" si="187"/>
        <v>0</v>
      </c>
      <c r="W1363" s="255" t="e">
        <f t="shared" si="188"/>
        <v>#DIV/0!</v>
      </c>
    </row>
    <row r="1364" spans="1:23" ht="15" customHeight="1">
      <c r="A1364" s="96"/>
      <c r="B1364" s="96"/>
      <c r="C1364" s="96"/>
      <c r="D1364" s="96"/>
      <c r="E1364" s="96"/>
      <c r="F1364" s="96"/>
      <c r="G1364" s="366"/>
      <c r="H1364" s="289"/>
      <c r="I1364" s="289"/>
      <c r="J1364" s="289"/>
      <c r="K1364" s="96"/>
      <c r="L1364" s="171"/>
      <c r="M1364" s="96"/>
      <c r="N1364" s="9"/>
      <c r="O1364" s="9"/>
      <c r="P1364" s="9"/>
      <c r="Q1364" s="9"/>
      <c r="R1364" s="10"/>
      <c r="S1364" s="255">
        <f t="shared" si="190"/>
        <v>0</v>
      </c>
      <c r="T1364" s="192"/>
      <c r="U1364" s="265">
        <f t="shared" si="189"/>
        <v>0</v>
      </c>
      <c r="V1364" s="255">
        <f t="shared" si="187"/>
        <v>0</v>
      </c>
      <c r="W1364" s="255" t="e">
        <f t="shared" si="188"/>
        <v>#DIV/0!</v>
      </c>
    </row>
    <row r="1365" spans="1:23" ht="15" customHeight="1">
      <c r="A1365" s="96"/>
      <c r="B1365" s="96"/>
      <c r="C1365" s="96"/>
      <c r="D1365" s="96"/>
      <c r="E1365" s="96"/>
      <c r="F1365" s="96"/>
      <c r="G1365" s="366"/>
      <c r="H1365" s="289"/>
      <c r="I1365" s="289"/>
      <c r="J1365" s="289"/>
      <c r="K1365" s="96"/>
      <c r="L1365" s="171"/>
      <c r="M1365" s="96"/>
      <c r="N1365" s="9"/>
      <c r="O1365" s="9"/>
      <c r="P1365" s="9"/>
      <c r="Q1365" s="9"/>
      <c r="R1365" s="10"/>
      <c r="S1365" s="255">
        <f t="shared" si="190"/>
        <v>0</v>
      </c>
      <c r="T1365" s="192"/>
      <c r="U1365" s="265">
        <f t="shared" si="189"/>
        <v>0</v>
      </c>
      <c r="V1365" s="255">
        <f t="shared" si="187"/>
        <v>0</v>
      </c>
      <c r="W1365" s="255" t="e">
        <f t="shared" si="188"/>
        <v>#DIV/0!</v>
      </c>
    </row>
    <row r="1366" spans="1:23" ht="15" customHeight="1">
      <c r="A1366" s="96"/>
      <c r="B1366" s="96"/>
      <c r="C1366" s="96"/>
      <c r="D1366" s="96"/>
      <c r="E1366" s="96"/>
      <c r="F1366" s="96"/>
      <c r="G1366" s="366"/>
      <c r="H1366" s="289"/>
      <c r="I1366" s="289"/>
      <c r="J1366" s="289"/>
      <c r="K1366" s="96"/>
      <c r="L1366" s="171"/>
      <c r="M1366" s="96"/>
      <c r="N1366" s="9"/>
      <c r="O1366" s="9"/>
      <c r="P1366" s="9"/>
      <c r="Q1366" s="9"/>
      <c r="R1366" s="10"/>
      <c r="S1366" s="255">
        <f t="shared" si="190"/>
        <v>0</v>
      </c>
      <c r="T1366" s="192"/>
      <c r="U1366" s="265">
        <f t="shared" si="189"/>
        <v>0</v>
      </c>
      <c r="V1366" s="255">
        <f t="shared" si="187"/>
        <v>0</v>
      </c>
      <c r="W1366" s="255" t="e">
        <f t="shared" si="188"/>
        <v>#DIV/0!</v>
      </c>
    </row>
    <row r="1367" spans="1:23" ht="15" customHeight="1">
      <c r="A1367" s="96"/>
      <c r="B1367" s="96"/>
      <c r="C1367" s="96"/>
      <c r="D1367" s="96"/>
      <c r="E1367" s="96"/>
      <c r="F1367" s="96"/>
      <c r="G1367" s="366"/>
      <c r="H1367" s="289"/>
      <c r="I1367" s="289"/>
      <c r="J1367" s="289"/>
      <c r="K1367" s="96"/>
      <c r="L1367" s="171"/>
      <c r="M1367" s="96"/>
      <c r="N1367" s="9"/>
      <c r="O1367" s="8"/>
      <c r="P1367" s="9"/>
      <c r="Q1367" s="9"/>
      <c r="R1367" s="10"/>
      <c r="S1367" s="255">
        <f t="shared" si="190"/>
        <v>0</v>
      </c>
      <c r="T1367" s="192"/>
      <c r="U1367" s="265">
        <f t="shared" si="189"/>
        <v>0</v>
      </c>
      <c r="V1367" s="255">
        <f t="shared" si="187"/>
        <v>0</v>
      </c>
      <c r="W1367" s="255" t="e">
        <f t="shared" si="188"/>
        <v>#DIV/0!</v>
      </c>
    </row>
    <row r="1368" spans="1:23" ht="15" customHeight="1">
      <c r="A1368" s="96"/>
      <c r="B1368" s="96"/>
      <c r="C1368" s="96"/>
      <c r="D1368" s="96"/>
      <c r="E1368" s="96"/>
      <c r="F1368" s="96"/>
      <c r="G1368" s="366"/>
      <c r="H1368" s="289"/>
      <c r="I1368" s="289"/>
      <c r="J1368" s="289"/>
      <c r="K1368" s="96"/>
      <c r="L1368" s="171"/>
      <c r="M1368" s="96"/>
      <c r="N1368" s="9"/>
      <c r="O1368" s="9"/>
      <c r="P1368" s="9"/>
      <c r="Q1368" s="9"/>
      <c r="R1368" s="10"/>
      <c r="S1368" s="255">
        <f t="shared" si="190"/>
        <v>0</v>
      </c>
      <c r="T1368" s="192"/>
      <c r="U1368" s="265">
        <f t="shared" si="189"/>
        <v>0</v>
      </c>
      <c r="V1368" s="255">
        <f t="shared" si="187"/>
        <v>0</v>
      </c>
      <c r="W1368" s="255" t="e">
        <f t="shared" si="188"/>
        <v>#DIV/0!</v>
      </c>
    </row>
    <row r="1369" spans="1:23" ht="15" customHeight="1">
      <c r="A1369" s="96"/>
      <c r="B1369" s="96"/>
      <c r="C1369" s="96"/>
      <c r="D1369" s="96"/>
      <c r="E1369" s="96"/>
      <c r="F1369" s="96"/>
      <c r="G1369" s="366"/>
      <c r="H1369" s="289"/>
      <c r="I1369" s="289"/>
      <c r="J1369" s="289"/>
      <c r="K1369" s="96"/>
      <c r="L1369" s="171"/>
      <c r="M1369" s="96"/>
      <c r="N1369" s="9"/>
      <c r="O1369" s="8"/>
      <c r="P1369" s="9"/>
      <c r="Q1369" s="9"/>
      <c r="R1369" s="10"/>
      <c r="S1369" s="255">
        <f t="shared" si="190"/>
        <v>0</v>
      </c>
      <c r="T1369" s="192"/>
      <c r="U1369" s="265">
        <f t="shared" si="189"/>
        <v>0</v>
      </c>
      <c r="V1369" s="255">
        <f t="shared" si="187"/>
        <v>0</v>
      </c>
      <c r="W1369" s="255" t="e">
        <f t="shared" si="188"/>
        <v>#DIV/0!</v>
      </c>
    </row>
    <row r="1370" spans="1:23" ht="15" customHeight="1">
      <c r="A1370" s="96"/>
      <c r="B1370" s="96"/>
      <c r="C1370" s="96"/>
      <c r="D1370" s="96"/>
      <c r="E1370" s="96"/>
      <c r="F1370" s="96"/>
      <c r="G1370" s="366"/>
      <c r="H1370" s="289"/>
      <c r="I1370" s="289"/>
      <c r="J1370" s="289"/>
      <c r="K1370" s="96"/>
      <c r="L1370" s="171"/>
      <c r="M1370" s="96"/>
      <c r="N1370" s="8"/>
      <c r="O1370" s="8"/>
      <c r="P1370" s="9"/>
      <c r="Q1370" s="9"/>
      <c r="R1370" s="10"/>
      <c r="S1370" s="255">
        <f t="shared" si="190"/>
        <v>0</v>
      </c>
      <c r="T1370" s="192"/>
      <c r="U1370" s="265">
        <f t="shared" si="189"/>
        <v>0</v>
      </c>
      <c r="V1370" s="255">
        <f t="shared" si="187"/>
        <v>0</v>
      </c>
      <c r="W1370" s="255" t="e">
        <f t="shared" si="188"/>
        <v>#DIV/0!</v>
      </c>
    </row>
    <row r="1371" spans="1:23" ht="15" customHeight="1">
      <c r="A1371" s="96"/>
      <c r="B1371" s="96"/>
      <c r="C1371" s="96"/>
      <c r="D1371" s="96"/>
      <c r="E1371" s="96"/>
      <c r="F1371" s="96"/>
      <c r="G1371" s="366"/>
      <c r="H1371" s="289"/>
      <c r="I1371" s="289"/>
      <c r="J1371" s="289"/>
      <c r="K1371" s="96"/>
      <c r="L1371" s="171"/>
      <c r="M1371" s="96"/>
      <c r="N1371" s="9"/>
      <c r="O1371" s="9"/>
      <c r="P1371" s="9"/>
      <c r="Q1371" s="9"/>
      <c r="R1371" s="10"/>
      <c r="S1371" s="255">
        <f t="shared" si="190"/>
        <v>0</v>
      </c>
      <c r="T1371" s="192"/>
      <c r="U1371" s="265">
        <f t="shared" si="189"/>
        <v>0</v>
      </c>
      <c r="V1371" s="255">
        <f t="shared" si="187"/>
        <v>0</v>
      </c>
      <c r="W1371" s="255" t="e">
        <f t="shared" si="188"/>
        <v>#DIV/0!</v>
      </c>
    </row>
    <row r="1372" spans="1:23" ht="15" customHeight="1">
      <c r="A1372" s="96"/>
      <c r="B1372" s="96"/>
      <c r="C1372" s="96"/>
      <c r="D1372" s="96"/>
      <c r="E1372" s="96"/>
      <c r="F1372" s="96"/>
      <c r="G1372" s="366"/>
      <c r="H1372" s="289"/>
      <c r="I1372" s="289"/>
      <c r="J1372" s="289"/>
      <c r="K1372" s="96"/>
      <c r="L1372" s="171"/>
      <c r="M1372" s="96"/>
      <c r="N1372" s="9"/>
      <c r="O1372" s="9"/>
      <c r="P1372" s="9"/>
      <c r="Q1372" s="9"/>
      <c r="R1372" s="10"/>
      <c r="S1372" s="255">
        <f t="shared" si="190"/>
        <v>0</v>
      </c>
      <c r="T1372" s="192"/>
      <c r="U1372" s="265">
        <f t="shared" si="189"/>
        <v>0</v>
      </c>
      <c r="V1372" s="255">
        <f t="shared" si="187"/>
        <v>0</v>
      </c>
      <c r="W1372" s="255" t="e">
        <f t="shared" si="188"/>
        <v>#DIV/0!</v>
      </c>
    </row>
    <row r="1373" spans="1:23" ht="15" customHeight="1">
      <c r="A1373" s="96"/>
      <c r="B1373" s="96"/>
      <c r="C1373" s="96"/>
      <c r="D1373" s="96"/>
      <c r="E1373" s="96"/>
      <c r="F1373" s="96"/>
      <c r="G1373" s="366"/>
      <c r="H1373" s="289"/>
      <c r="I1373" s="289"/>
      <c r="J1373" s="289"/>
      <c r="K1373" s="96"/>
      <c r="L1373" s="171"/>
      <c r="M1373" s="96"/>
      <c r="N1373" s="9"/>
      <c r="O1373" s="9"/>
      <c r="P1373" s="9"/>
      <c r="Q1373" s="9"/>
      <c r="R1373" s="10"/>
      <c r="S1373" s="255">
        <f t="shared" si="190"/>
        <v>0</v>
      </c>
      <c r="T1373" s="192"/>
      <c r="U1373" s="265">
        <f t="shared" si="189"/>
        <v>0</v>
      </c>
      <c r="V1373" s="255">
        <f t="shared" si="187"/>
        <v>0</v>
      </c>
      <c r="W1373" s="255" t="e">
        <f t="shared" si="188"/>
        <v>#DIV/0!</v>
      </c>
    </row>
    <row r="1374" spans="1:23" ht="15" customHeight="1">
      <c r="A1374" s="96"/>
      <c r="B1374" s="96"/>
      <c r="C1374" s="96"/>
      <c r="D1374" s="96"/>
      <c r="E1374" s="96"/>
      <c r="F1374" s="96"/>
      <c r="G1374" s="366"/>
      <c r="H1374" s="289"/>
      <c r="I1374" s="289"/>
      <c r="J1374" s="289"/>
      <c r="K1374" s="96"/>
      <c r="L1374" s="171"/>
      <c r="M1374" s="96"/>
      <c r="N1374" s="9"/>
      <c r="O1374" s="9"/>
      <c r="P1374" s="9"/>
      <c r="Q1374" s="9"/>
      <c r="R1374" s="10"/>
      <c r="S1374" s="255">
        <f t="shared" si="190"/>
        <v>0</v>
      </c>
      <c r="T1374" s="192"/>
      <c r="U1374" s="265">
        <f t="shared" si="189"/>
        <v>0</v>
      </c>
      <c r="V1374" s="255">
        <f t="shared" si="187"/>
        <v>0</v>
      </c>
      <c r="W1374" s="255" t="e">
        <f t="shared" si="188"/>
        <v>#DIV/0!</v>
      </c>
    </row>
    <row r="1375" spans="1:23" ht="15" customHeight="1">
      <c r="A1375" s="96"/>
      <c r="B1375" s="96"/>
      <c r="C1375" s="96"/>
      <c r="D1375" s="96"/>
      <c r="E1375" s="96"/>
      <c r="F1375" s="96"/>
      <c r="G1375" s="366"/>
      <c r="H1375" s="289"/>
      <c r="I1375" s="289"/>
      <c r="J1375" s="289"/>
      <c r="K1375" s="96"/>
      <c r="L1375" s="171"/>
      <c r="M1375" s="96"/>
      <c r="N1375" s="9"/>
      <c r="O1375" s="9"/>
      <c r="P1375" s="9"/>
      <c r="Q1375" s="9"/>
      <c r="R1375" s="10"/>
      <c r="S1375" s="255">
        <f t="shared" si="190"/>
        <v>0</v>
      </c>
      <c r="T1375" s="192"/>
      <c r="U1375" s="265">
        <f t="shared" si="189"/>
        <v>0</v>
      </c>
      <c r="V1375" s="255">
        <f t="shared" si="187"/>
        <v>0</v>
      </c>
      <c r="W1375" s="255" t="e">
        <f t="shared" si="188"/>
        <v>#DIV/0!</v>
      </c>
    </row>
    <row r="1376" spans="1:23" ht="15" customHeight="1">
      <c r="A1376" s="96"/>
      <c r="B1376" s="96"/>
      <c r="C1376" s="96"/>
      <c r="D1376" s="96"/>
      <c r="E1376" s="96"/>
      <c r="F1376" s="96"/>
      <c r="G1376" s="366"/>
      <c r="H1376" s="289"/>
      <c r="I1376" s="289"/>
      <c r="J1376" s="289"/>
      <c r="K1376" s="96"/>
      <c r="L1376" s="171"/>
      <c r="M1376" s="96"/>
      <c r="N1376" s="9"/>
      <c r="O1376" s="9"/>
      <c r="P1376" s="9"/>
      <c r="Q1376" s="9"/>
      <c r="R1376" s="10"/>
      <c r="S1376" s="255">
        <f t="shared" si="190"/>
        <v>0</v>
      </c>
      <c r="T1376" s="192"/>
      <c r="U1376" s="265">
        <f t="shared" si="189"/>
        <v>0</v>
      </c>
      <c r="V1376" s="255">
        <f t="shared" si="187"/>
        <v>0</v>
      </c>
      <c r="W1376" s="255" t="e">
        <f t="shared" si="188"/>
        <v>#DIV/0!</v>
      </c>
    </row>
    <row r="1377" spans="1:23" ht="15" customHeight="1">
      <c r="A1377" s="96"/>
      <c r="B1377" s="96"/>
      <c r="C1377" s="96"/>
      <c r="D1377" s="96"/>
      <c r="E1377" s="96"/>
      <c r="F1377" s="96"/>
      <c r="G1377" s="366"/>
      <c r="H1377" s="289"/>
      <c r="I1377" s="289"/>
      <c r="J1377" s="289"/>
      <c r="K1377" s="96"/>
      <c r="L1377" s="171"/>
      <c r="M1377" s="96"/>
      <c r="N1377" s="9"/>
      <c r="O1377" s="9"/>
      <c r="P1377" s="9"/>
      <c r="Q1377" s="9"/>
      <c r="R1377" s="10"/>
      <c r="S1377" s="255">
        <f t="shared" si="190"/>
        <v>0</v>
      </c>
      <c r="T1377" s="192"/>
      <c r="U1377" s="265">
        <f t="shared" si="189"/>
        <v>0</v>
      </c>
      <c r="V1377" s="255">
        <f t="shared" si="187"/>
        <v>0</v>
      </c>
      <c r="W1377" s="255" t="e">
        <f t="shared" si="188"/>
        <v>#DIV/0!</v>
      </c>
    </row>
    <row r="1378" spans="1:23" ht="15" customHeight="1">
      <c r="A1378" s="96"/>
      <c r="B1378" s="96"/>
      <c r="C1378" s="96"/>
      <c r="D1378" s="96"/>
      <c r="E1378" s="96"/>
      <c r="F1378" s="96"/>
      <c r="G1378" s="366"/>
      <c r="H1378" s="289"/>
      <c r="I1378" s="289"/>
      <c r="J1378" s="289"/>
      <c r="K1378" s="96"/>
      <c r="L1378" s="171"/>
      <c r="M1378" s="96"/>
      <c r="N1378" s="9"/>
      <c r="O1378" s="9"/>
      <c r="P1378" s="9"/>
      <c r="Q1378" s="9"/>
      <c r="R1378" s="10"/>
      <c r="S1378" s="255">
        <f t="shared" si="190"/>
        <v>0</v>
      </c>
      <c r="T1378" s="192"/>
      <c r="U1378" s="265">
        <f t="shared" si="189"/>
        <v>0</v>
      </c>
      <c r="V1378" s="255">
        <f t="shared" si="187"/>
        <v>0</v>
      </c>
      <c r="W1378" s="255" t="e">
        <f t="shared" si="188"/>
        <v>#DIV/0!</v>
      </c>
    </row>
    <row r="1379" spans="1:23" ht="15" customHeight="1">
      <c r="A1379" s="96"/>
      <c r="B1379" s="96"/>
      <c r="C1379" s="96"/>
      <c r="D1379" s="96"/>
      <c r="E1379" s="96"/>
      <c r="F1379" s="96"/>
      <c r="G1379" s="366"/>
      <c r="H1379" s="289"/>
      <c r="I1379" s="289"/>
      <c r="J1379" s="289"/>
      <c r="K1379" s="96"/>
      <c r="L1379" s="171"/>
      <c r="M1379" s="96"/>
      <c r="N1379" s="9"/>
      <c r="O1379" s="9"/>
      <c r="P1379" s="9"/>
      <c r="Q1379" s="9"/>
      <c r="R1379" s="10"/>
      <c r="S1379" s="255">
        <f t="shared" si="190"/>
        <v>0</v>
      </c>
      <c r="T1379" s="192"/>
      <c r="U1379" s="265">
        <f t="shared" si="189"/>
        <v>0</v>
      </c>
      <c r="V1379" s="255">
        <f t="shared" si="187"/>
        <v>0</v>
      </c>
      <c r="W1379" s="255" t="e">
        <f t="shared" si="188"/>
        <v>#DIV/0!</v>
      </c>
    </row>
    <row r="1380" spans="1:23" ht="15" customHeight="1">
      <c r="A1380" s="96"/>
      <c r="B1380" s="96"/>
      <c r="C1380" s="96"/>
      <c r="D1380" s="96"/>
      <c r="E1380" s="96"/>
      <c r="F1380" s="96"/>
      <c r="G1380" s="366"/>
      <c r="H1380" s="289"/>
      <c r="I1380" s="289"/>
      <c r="J1380" s="289"/>
      <c r="K1380" s="96"/>
      <c r="L1380" s="171"/>
      <c r="M1380" s="96"/>
      <c r="N1380" s="9"/>
      <c r="O1380" s="8"/>
      <c r="P1380" s="9"/>
      <c r="Q1380" s="9"/>
      <c r="R1380" s="10"/>
      <c r="S1380" s="255">
        <f t="shared" si="190"/>
        <v>0</v>
      </c>
      <c r="T1380" s="192"/>
      <c r="U1380" s="265">
        <f t="shared" si="189"/>
        <v>0</v>
      </c>
      <c r="V1380" s="255">
        <f t="shared" si="187"/>
        <v>0</v>
      </c>
      <c r="W1380" s="255" t="e">
        <f t="shared" si="188"/>
        <v>#DIV/0!</v>
      </c>
    </row>
    <row r="1381" spans="1:23" ht="15" customHeight="1">
      <c r="A1381" s="96"/>
      <c r="B1381" s="96"/>
      <c r="C1381" s="96"/>
      <c r="D1381" s="96"/>
      <c r="E1381" s="96"/>
      <c r="F1381" s="96"/>
      <c r="G1381" s="366"/>
      <c r="H1381" s="289"/>
      <c r="I1381" s="289"/>
      <c r="J1381" s="289"/>
      <c r="K1381" s="96"/>
      <c r="L1381" s="171"/>
      <c r="M1381" s="96"/>
      <c r="N1381" s="9"/>
      <c r="O1381" s="9"/>
      <c r="P1381" s="9"/>
      <c r="Q1381" s="9"/>
      <c r="R1381" s="10"/>
      <c r="S1381" s="255">
        <f t="shared" si="190"/>
        <v>0</v>
      </c>
      <c r="T1381" s="192"/>
      <c r="U1381" s="265">
        <f t="shared" si="189"/>
        <v>0</v>
      </c>
      <c r="V1381" s="255">
        <f t="shared" si="187"/>
        <v>0</v>
      </c>
      <c r="W1381" s="255" t="e">
        <f t="shared" si="188"/>
        <v>#DIV/0!</v>
      </c>
    </row>
    <row r="1382" spans="1:23" ht="15" customHeight="1">
      <c r="A1382" s="96"/>
      <c r="B1382" s="96"/>
      <c r="C1382" s="96"/>
      <c r="D1382" s="96"/>
      <c r="E1382" s="96"/>
      <c r="F1382" s="96"/>
      <c r="G1382" s="366"/>
      <c r="H1382" s="289"/>
      <c r="I1382" s="289"/>
      <c r="J1382" s="289"/>
      <c r="K1382" s="96"/>
      <c r="L1382" s="171"/>
      <c r="M1382" s="96"/>
      <c r="N1382" s="9"/>
      <c r="O1382" s="9"/>
      <c r="P1382" s="9"/>
      <c r="Q1382" s="9"/>
      <c r="R1382" s="10"/>
      <c r="S1382" s="255">
        <f t="shared" si="190"/>
        <v>0</v>
      </c>
      <c r="T1382" s="192"/>
      <c r="U1382" s="265">
        <f t="shared" si="189"/>
        <v>0</v>
      </c>
      <c r="V1382" s="255">
        <f t="shared" si="187"/>
        <v>0</v>
      </c>
      <c r="W1382" s="255" t="e">
        <f t="shared" si="188"/>
        <v>#DIV/0!</v>
      </c>
    </row>
    <row r="1383" spans="1:23" ht="15" customHeight="1">
      <c r="A1383" s="96"/>
      <c r="B1383" s="96"/>
      <c r="C1383" s="96"/>
      <c r="D1383" s="96"/>
      <c r="E1383" s="96"/>
      <c r="F1383" s="96"/>
      <c r="G1383" s="366"/>
      <c r="H1383" s="289"/>
      <c r="I1383" s="289"/>
      <c r="J1383" s="289"/>
      <c r="K1383" s="96"/>
      <c r="L1383" s="171"/>
      <c r="M1383" s="96"/>
      <c r="N1383" s="9"/>
      <c r="O1383" s="9"/>
      <c r="P1383" s="9"/>
      <c r="Q1383" s="9"/>
      <c r="R1383" s="10"/>
      <c r="S1383" s="255">
        <f t="shared" si="190"/>
        <v>0</v>
      </c>
      <c r="T1383" s="192"/>
      <c r="U1383" s="265">
        <f t="shared" si="189"/>
        <v>0</v>
      </c>
      <c r="V1383" s="255">
        <f t="shared" si="187"/>
        <v>0</v>
      </c>
      <c r="W1383" s="255" t="e">
        <f t="shared" si="188"/>
        <v>#DIV/0!</v>
      </c>
    </row>
    <row r="1384" spans="1:23" ht="15" customHeight="1">
      <c r="A1384" s="96"/>
      <c r="B1384" s="96"/>
      <c r="C1384" s="96"/>
      <c r="D1384" s="96"/>
      <c r="E1384" s="96"/>
      <c r="F1384" s="96"/>
      <c r="G1384" s="366"/>
      <c r="H1384" s="289"/>
      <c r="I1384" s="289"/>
      <c r="J1384" s="289"/>
      <c r="K1384" s="96"/>
      <c r="L1384" s="171"/>
      <c r="M1384" s="96"/>
      <c r="N1384" s="9"/>
      <c r="O1384" s="9"/>
      <c r="P1384" s="9"/>
      <c r="Q1384" s="9"/>
      <c r="R1384" s="10"/>
      <c r="S1384" s="255">
        <f t="shared" si="190"/>
        <v>0</v>
      </c>
      <c r="T1384" s="192"/>
      <c r="U1384" s="265">
        <f t="shared" si="189"/>
        <v>0</v>
      </c>
      <c r="V1384" s="255">
        <f t="shared" si="187"/>
        <v>0</v>
      </c>
      <c r="W1384" s="255" t="e">
        <f t="shared" si="188"/>
        <v>#DIV/0!</v>
      </c>
    </row>
    <row r="1385" spans="1:23" ht="15" customHeight="1">
      <c r="A1385" s="96"/>
      <c r="B1385" s="96"/>
      <c r="C1385" s="96"/>
      <c r="D1385" s="96"/>
      <c r="E1385" s="96"/>
      <c r="F1385" s="96"/>
      <c r="G1385" s="366"/>
      <c r="H1385" s="289"/>
      <c r="I1385" s="289"/>
      <c r="J1385" s="289"/>
      <c r="K1385" s="96"/>
      <c r="L1385" s="171"/>
      <c r="M1385" s="96"/>
      <c r="N1385" s="9"/>
      <c r="O1385" s="9"/>
      <c r="P1385" s="9"/>
      <c r="Q1385" s="9"/>
      <c r="R1385" s="10"/>
      <c r="S1385" s="255">
        <f t="shared" si="190"/>
        <v>0</v>
      </c>
      <c r="T1385" s="192"/>
      <c r="U1385" s="265">
        <f t="shared" si="189"/>
        <v>0</v>
      </c>
      <c r="V1385" s="255">
        <f t="shared" si="187"/>
        <v>0</v>
      </c>
      <c r="W1385" s="255" t="e">
        <f t="shared" si="188"/>
        <v>#DIV/0!</v>
      </c>
    </row>
    <row r="1386" spans="1:23" ht="15.75" customHeight="1">
      <c r="A1386" s="96"/>
      <c r="B1386" s="96"/>
      <c r="C1386" s="96"/>
      <c r="D1386" s="96"/>
      <c r="E1386" s="96"/>
      <c r="F1386" s="96"/>
      <c r="G1386" s="366"/>
      <c r="H1386" s="289"/>
      <c r="I1386" s="289"/>
      <c r="J1386" s="289"/>
      <c r="K1386" s="96"/>
      <c r="L1386" s="171"/>
      <c r="M1386" s="96"/>
      <c r="N1386" s="9"/>
      <c r="O1386" s="9"/>
      <c r="P1386" s="9"/>
      <c r="Q1386" s="9"/>
      <c r="R1386" s="10"/>
      <c r="S1386" s="255">
        <f t="shared" si="190"/>
        <v>0</v>
      </c>
      <c r="T1386" s="192"/>
      <c r="U1386" s="265">
        <f t="shared" si="189"/>
        <v>0</v>
      </c>
      <c r="V1386" s="255">
        <f t="shared" ref="V1386:V1449" si="191">U1386+S1386</f>
        <v>0</v>
      </c>
      <c r="W1386" s="255" t="e">
        <f t="shared" ref="W1386:W1449" si="192">V1386/P1386</f>
        <v>#DIV/0!</v>
      </c>
    </row>
    <row r="1387" spans="1:23" ht="15" customHeight="1">
      <c r="A1387" s="96"/>
      <c r="B1387" s="96"/>
      <c r="C1387" s="96"/>
      <c r="D1387" s="96"/>
      <c r="E1387" s="96"/>
      <c r="F1387" s="96"/>
      <c r="G1387" s="366"/>
      <c r="H1387" s="289"/>
      <c r="I1387" s="289"/>
      <c r="J1387" s="289"/>
      <c r="K1387" s="96"/>
      <c r="L1387" s="171"/>
      <c r="M1387" s="96"/>
      <c r="N1387" s="8"/>
      <c r="O1387" s="8"/>
      <c r="P1387" s="9"/>
      <c r="Q1387" s="9"/>
      <c r="R1387" s="10"/>
      <c r="S1387" s="255">
        <f t="shared" si="190"/>
        <v>0</v>
      </c>
      <c r="T1387" s="192"/>
      <c r="U1387" s="265">
        <f t="shared" si="189"/>
        <v>0</v>
      </c>
      <c r="V1387" s="255">
        <f t="shared" si="191"/>
        <v>0</v>
      </c>
      <c r="W1387" s="255" t="e">
        <f t="shared" si="192"/>
        <v>#DIV/0!</v>
      </c>
    </row>
    <row r="1388" spans="1:23" ht="15" customHeight="1">
      <c r="A1388" s="96"/>
      <c r="B1388" s="96"/>
      <c r="C1388" s="96"/>
      <c r="D1388" s="96"/>
      <c r="E1388" s="96"/>
      <c r="F1388" s="96"/>
      <c r="G1388" s="366"/>
      <c r="H1388" s="289"/>
      <c r="I1388" s="289"/>
      <c r="J1388" s="289"/>
      <c r="K1388" s="96"/>
      <c r="L1388" s="171"/>
      <c r="M1388" s="96"/>
      <c r="N1388" s="8"/>
      <c r="O1388" s="8"/>
      <c r="P1388" s="9"/>
      <c r="Q1388" s="9"/>
      <c r="R1388" s="10"/>
      <c r="S1388" s="255">
        <f t="shared" si="190"/>
        <v>0</v>
      </c>
      <c r="T1388" s="192"/>
      <c r="U1388" s="265">
        <f t="shared" si="189"/>
        <v>0</v>
      </c>
      <c r="V1388" s="255">
        <f t="shared" si="191"/>
        <v>0</v>
      </c>
      <c r="W1388" s="255" t="e">
        <f t="shared" si="192"/>
        <v>#DIV/0!</v>
      </c>
    </row>
    <row r="1389" spans="1:23" ht="15" customHeight="1">
      <c r="A1389" s="96"/>
      <c r="B1389" s="96"/>
      <c r="C1389" s="96"/>
      <c r="D1389" s="96"/>
      <c r="E1389" s="96"/>
      <c r="F1389" s="96"/>
      <c r="G1389" s="366"/>
      <c r="H1389" s="289"/>
      <c r="I1389" s="289"/>
      <c r="J1389" s="289"/>
      <c r="K1389" s="96"/>
      <c r="L1389" s="171"/>
      <c r="M1389" s="96"/>
      <c r="N1389" s="8"/>
      <c r="O1389" s="8"/>
      <c r="P1389" s="9"/>
      <c r="Q1389" s="9"/>
      <c r="R1389" s="10"/>
      <c r="S1389" s="255">
        <f t="shared" si="190"/>
        <v>0</v>
      </c>
      <c r="T1389" s="192"/>
      <c r="U1389" s="265">
        <f t="shared" si="189"/>
        <v>0</v>
      </c>
      <c r="V1389" s="255">
        <f t="shared" si="191"/>
        <v>0</v>
      </c>
      <c r="W1389" s="255" t="e">
        <f t="shared" si="192"/>
        <v>#DIV/0!</v>
      </c>
    </row>
    <row r="1390" spans="1:23" ht="15" customHeight="1">
      <c r="A1390" s="96"/>
      <c r="B1390" s="96"/>
      <c r="C1390" s="96"/>
      <c r="D1390" s="96"/>
      <c r="E1390" s="96"/>
      <c r="F1390" s="96"/>
      <c r="G1390" s="366"/>
      <c r="H1390" s="289"/>
      <c r="I1390" s="289"/>
      <c r="J1390" s="289"/>
      <c r="K1390" s="96"/>
      <c r="L1390" s="171"/>
      <c r="M1390" s="96"/>
      <c r="N1390" s="8"/>
      <c r="O1390" s="8"/>
      <c r="P1390" s="9"/>
      <c r="Q1390" s="9"/>
      <c r="R1390" s="10"/>
      <c r="S1390" s="255">
        <f t="shared" si="190"/>
        <v>0</v>
      </c>
      <c r="T1390" s="192"/>
      <c r="U1390" s="265">
        <f t="shared" si="189"/>
        <v>0</v>
      </c>
      <c r="V1390" s="255">
        <f t="shared" si="191"/>
        <v>0</v>
      </c>
      <c r="W1390" s="255" t="e">
        <f t="shared" si="192"/>
        <v>#DIV/0!</v>
      </c>
    </row>
    <row r="1391" spans="1:23" ht="15.75" customHeight="1">
      <c r="A1391" s="96"/>
      <c r="B1391" s="96"/>
      <c r="C1391" s="96"/>
      <c r="D1391" s="96"/>
      <c r="E1391" s="96"/>
      <c r="F1391" s="96"/>
      <c r="G1391" s="366"/>
      <c r="H1391" s="289"/>
      <c r="I1391" s="289"/>
      <c r="J1391" s="289"/>
      <c r="K1391" s="96"/>
      <c r="L1391" s="171"/>
      <c r="M1391" s="96"/>
      <c r="N1391" s="8"/>
      <c r="O1391" s="8"/>
      <c r="P1391" s="9"/>
      <c r="Q1391" s="9"/>
      <c r="R1391" s="10"/>
      <c r="S1391" s="255">
        <f t="shared" si="190"/>
        <v>0</v>
      </c>
      <c r="T1391" s="192"/>
      <c r="U1391" s="265">
        <f t="shared" si="189"/>
        <v>0</v>
      </c>
      <c r="V1391" s="255">
        <f t="shared" si="191"/>
        <v>0</v>
      </c>
      <c r="W1391" s="255" t="e">
        <f t="shared" si="192"/>
        <v>#DIV/0!</v>
      </c>
    </row>
    <row r="1392" spans="1:23" ht="15" customHeight="1">
      <c r="A1392" s="96"/>
      <c r="B1392" s="96"/>
      <c r="C1392" s="96"/>
      <c r="D1392" s="96"/>
      <c r="E1392" s="96"/>
      <c r="F1392" s="96"/>
      <c r="G1392" s="366"/>
      <c r="H1392" s="96"/>
      <c r="I1392" s="96"/>
      <c r="J1392" s="96"/>
      <c r="K1392" s="96"/>
      <c r="L1392" s="171"/>
      <c r="M1392" s="349"/>
      <c r="N1392" s="9"/>
      <c r="O1392" s="9"/>
      <c r="P1392" s="9"/>
      <c r="Q1392" s="9"/>
      <c r="R1392" s="10"/>
      <c r="S1392" s="255">
        <f t="shared" si="190"/>
        <v>0</v>
      </c>
      <c r="T1392" s="192"/>
      <c r="U1392" s="265">
        <f t="shared" si="189"/>
        <v>0</v>
      </c>
      <c r="V1392" s="255">
        <f t="shared" si="191"/>
        <v>0</v>
      </c>
      <c r="W1392" s="255" t="e">
        <f t="shared" si="192"/>
        <v>#DIV/0!</v>
      </c>
    </row>
    <row r="1393" spans="1:23" ht="15" customHeight="1">
      <c r="A1393" s="96"/>
      <c r="B1393" s="96"/>
      <c r="C1393" s="96"/>
      <c r="D1393" s="96"/>
      <c r="E1393" s="96"/>
      <c r="F1393" s="96"/>
      <c r="G1393" s="366"/>
      <c r="H1393" s="96"/>
      <c r="I1393" s="96"/>
      <c r="J1393" s="96"/>
      <c r="K1393" s="96"/>
      <c r="L1393" s="171"/>
      <c r="M1393" s="349"/>
      <c r="N1393" s="9"/>
      <c r="O1393" s="9"/>
      <c r="P1393" s="9"/>
      <c r="Q1393" s="9"/>
      <c r="R1393" s="10"/>
      <c r="S1393" s="255">
        <f t="shared" si="190"/>
        <v>0</v>
      </c>
      <c r="T1393" s="192"/>
      <c r="U1393" s="265">
        <f t="shared" si="189"/>
        <v>0</v>
      </c>
      <c r="V1393" s="255">
        <f t="shared" si="191"/>
        <v>0</v>
      </c>
      <c r="W1393" s="255" t="e">
        <f t="shared" si="192"/>
        <v>#DIV/0!</v>
      </c>
    </row>
    <row r="1394" spans="1:23" ht="15" customHeight="1">
      <c r="A1394" s="96"/>
      <c r="B1394" s="96"/>
      <c r="C1394" s="96"/>
      <c r="D1394" s="96"/>
      <c r="E1394" s="96"/>
      <c r="F1394" s="96"/>
      <c r="G1394" s="366"/>
      <c r="H1394" s="96"/>
      <c r="I1394" s="96"/>
      <c r="J1394" s="96"/>
      <c r="K1394" s="96"/>
      <c r="L1394" s="171"/>
      <c r="M1394" s="349"/>
      <c r="N1394" s="9"/>
      <c r="O1394" s="9"/>
      <c r="P1394" s="9"/>
      <c r="Q1394" s="9"/>
      <c r="R1394" s="10"/>
      <c r="S1394" s="255">
        <f t="shared" si="190"/>
        <v>0</v>
      </c>
      <c r="T1394" s="192"/>
      <c r="U1394" s="265">
        <f t="shared" si="189"/>
        <v>0</v>
      </c>
      <c r="V1394" s="255">
        <f t="shared" si="191"/>
        <v>0</v>
      </c>
      <c r="W1394" s="255" t="e">
        <f t="shared" si="192"/>
        <v>#DIV/0!</v>
      </c>
    </row>
    <row r="1395" spans="1:23" ht="15" customHeight="1">
      <c r="A1395" s="96"/>
      <c r="B1395" s="96"/>
      <c r="C1395" s="96"/>
      <c r="D1395" s="96"/>
      <c r="E1395" s="96"/>
      <c r="F1395" s="96"/>
      <c r="G1395" s="366"/>
      <c r="H1395" s="96"/>
      <c r="I1395" s="96"/>
      <c r="J1395" s="96"/>
      <c r="K1395" s="96"/>
      <c r="L1395" s="171"/>
      <c r="M1395" s="349"/>
      <c r="N1395" s="9"/>
      <c r="O1395" s="9"/>
      <c r="P1395" s="9"/>
      <c r="Q1395" s="9"/>
      <c r="R1395" s="10"/>
      <c r="S1395" s="255">
        <f t="shared" si="190"/>
        <v>0</v>
      </c>
      <c r="T1395" s="192"/>
      <c r="U1395" s="265">
        <f t="shared" si="189"/>
        <v>0</v>
      </c>
      <c r="V1395" s="255">
        <f t="shared" si="191"/>
        <v>0</v>
      </c>
      <c r="W1395" s="255" t="e">
        <f t="shared" si="192"/>
        <v>#DIV/0!</v>
      </c>
    </row>
    <row r="1396" spans="1:23" ht="15" customHeight="1">
      <c r="A1396" s="96"/>
      <c r="B1396" s="96"/>
      <c r="C1396" s="96"/>
      <c r="D1396" s="96"/>
      <c r="E1396" s="96"/>
      <c r="F1396" s="96"/>
      <c r="G1396" s="366"/>
      <c r="H1396" s="96"/>
      <c r="I1396" s="96"/>
      <c r="J1396" s="96"/>
      <c r="K1396" s="96"/>
      <c r="L1396" s="171"/>
      <c r="M1396" s="349"/>
      <c r="N1396" s="9"/>
      <c r="O1396" s="9"/>
      <c r="P1396" s="9"/>
      <c r="Q1396" s="9"/>
      <c r="R1396" s="10"/>
      <c r="S1396" s="255">
        <f t="shared" si="190"/>
        <v>0</v>
      </c>
      <c r="T1396" s="192"/>
      <c r="U1396" s="265">
        <f t="shared" si="189"/>
        <v>0</v>
      </c>
      <c r="V1396" s="255">
        <f t="shared" si="191"/>
        <v>0</v>
      </c>
      <c r="W1396" s="255" t="e">
        <f t="shared" si="192"/>
        <v>#DIV/0!</v>
      </c>
    </row>
    <row r="1397" spans="1:23" ht="15.75" customHeight="1">
      <c r="A1397" s="96"/>
      <c r="B1397" s="96"/>
      <c r="C1397" s="96"/>
      <c r="D1397" s="96"/>
      <c r="E1397" s="96"/>
      <c r="F1397" s="96"/>
      <c r="G1397" s="366"/>
      <c r="H1397" s="96"/>
      <c r="I1397" s="96"/>
      <c r="J1397" s="96"/>
      <c r="K1397" s="96"/>
      <c r="L1397" s="171"/>
      <c r="M1397" s="349"/>
      <c r="N1397" s="9"/>
      <c r="O1397" s="9"/>
      <c r="P1397" s="9"/>
      <c r="Q1397" s="9"/>
      <c r="R1397" s="10"/>
      <c r="S1397" s="255">
        <f t="shared" si="190"/>
        <v>0</v>
      </c>
      <c r="T1397" s="192"/>
      <c r="U1397" s="265">
        <f t="shared" si="189"/>
        <v>0</v>
      </c>
      <c r="V1397" s="255">
        <f t="shared" si="191"/>
        <v>0</v>
      </c>
      <c r="W1397" s="255" t="e">
        <f t="shared" si="192"/>
        <v>#DIV/0!</v>
      </c>
    </row>
    <row r="1398" spans="1:23" ht="15" customHeight="1">
      <c r="A1398" s="96"/>
      <c r="B1398" s="96"/>
      <c r="C1398" s="96"/>
      <c r="D1398" s="96"/>
      <c r="E1398" s="96"/>
      <c r="F1398" s="96"/>
      <c r="G1398" s="366"/>
      <c r="H1398" s="96"/>
      <c r="I1398" s="96"/>
      <c r="J1398" s="96"/>
      <c r="K1398" s="96"/>
      <c r="L1398" s="171"/>
      <c r="M1398" s="349"/>
      <c r="N1398" s="9"/>
      <c r="O1398" s="9"/>
      <c r="P1398" s="9"/>
      <c r="Q1398" s="9"/>
      <c r="R1398" s="10"/>
      <c r="S1398" s="255">
        <f t="shared" si="190"/>
        <v>0</v>
      </c>
      <c r="T1398" s="192"/>
      <c r="U1398" s="265">
        <f t="shared" si="189"/>
        <v>0</v>
      </c>
      <c r="V1398" s="255">
        <f t="shared" si="191"/>
        <v>0</v>
      </c>
      <c r="W1398" s="255" t="e">
        <f t="shared" si="192"/>
        <v>#DIV/0!</v>
      </c>
    </row>
    <row r="1399" spans="1:23" ht="15" customHeight="1">
      <c r="A1399" s="96"/>
      <c r="B1399" s="96"/>
      <c r="C1399" s="96"/>
      <c r="D1399" s="96"/>
      <c r="E1399" s="96"/>
      <c r="F1399" s="96"/>
      <c r="G1399" s="366"/>
      <c r="H1399" s="96"/>
      <c r="I1399" s="96"/>
      <c r="J1399" s="96"/>
      <c r="K1399" s="96"/>
      <c r="L1399" s="171"/>
      <c r="M1399" s="349"/>
      <c r="N1399" s="9"/>
      <c r="O1399" s="9"/>
      <c r="P1399" s="9"/>
      <c r="Q1399" s="9"/>
      <c r="R1399" s="10"/>
      <c r="S1399" s="255">
        <f t="shared" si="190"/>
        <v>0</v>
      </c>
      <c r="T1399" s="192"/>
      <c r="U1399" s="265">
        <f t="shared" si="189"/>
        <v>0</v>
      </c>
      <c r="V1399" s="255">
        <f t="shared" si="191"/>
        <v>0</v>
      </c>
      <c r="W1399" s="255" t="e">
        <f t="shared" si="192"/>
        <v>#DIV/0!</v>
      </c>
    </row>
    <row r="1400" spans="1:23" ht="15" customHeight="1">
      <c r="A1400" s="96"/>
      <c r="B1400" s="96"/>
      <c r="C1400" s="96"/>
      <c r="D1400" s="96"/>
      <c r="E1400" s="96"/>
      <c r="F1400" s="96"/>
      <c r="G1400" s="366"/>
      <c r="H1400" s="96"/>
      <c r="I1400" s="96"/>
      <c r="J1400" s="96"/>
      <c r="K1400" s="96"/>
      <c r="L1400" s="171"/>
      <c r="M1400" s="349"/>
      <c r="N1400" s="9"/>
      <c r="O1400" s="9"/>
      <c r="P1400" s="9"/>
      <c r="Q1400" s="9"/>
      <c r="R1400" s="10"/>
      <c r="S1400" s="255">
        <f t="shared" si="190"/>
        <v>0</v>
      </c>
      <c r="T1400" s="192"/>
      <c r="U1400" s="265">
        <f t="shared" si="189"/>
        <v>0</v>
      </c>
      <c r="V1400" s="255">
        <f t="shared" si="191"/>
        <v>0</v>
      </c>
      <c r="W1400" s="255" t="e">
        <f t="shared" si="192"/>
        <v>#DIV/0!</v>
      </c>
    </row>
    <row r="1401" spans="1:23" ht="15" customHeight="1">
      <c r="A1401" s="96"/>
      <c r="B1401" s="96"/>
      <c r="C1401" s="96"/>
      <c r="D1401" s="96"/>
      <c r="E1401" s="96"/>
      <c r="F1401" s="96"/>
      <c r="G1401" s="366"/>
      <c r="H1401" s="96"/>
      <c r="I1401" s="96"/>
      <c r="J1401" s="96"/>
      <c r="K1401" s="96"/>
      <c r="L1401" s="171"/>
      <c r="M1401" s="349"/>
      <c r="N1401" s="9"/>
      <c r="O1401" s="9"/>
      <c r="P1401" s="9"/>
      <c r="Q1401" s="9"/>
      <c r="R1401" s="10"/>
      <c r="S1401" s="255">
        <f t="shared" si="190"/>
        <v>0</v>
      </c>
      <c r="T1401" s="192"/>
      <c r="U1401" s="265">
        <f t="shared" si="189"/>
        <v>0</v>
      </c>
      <c r="V1401" s="255">
        <f t="shared" si="191"/>
        <v>0</v>
      </c>
      <c r="W1401" s="255" t="e">
        <f t="shared" si="192"/>
        <v>#DIV/0!</v>
      </c>
    </row>
    <row r="1402" spans="1:23" ht="15" customHeight="1">
      <c r="A1402" s="96"/>
      <c r="B1402" s="96"/>
      <c r="C1402" s="96"/>
      <c r="D1402" s="96"/>
      <c r="E1402" s="96"/>
      <c r="F1402" s="96"/>
      <c r="G1402" s="366"/>
      <c r="H1402" s="96"/>
      <c r="I1402" s="96"/>
      <c r="J1402" s="96"/>
      <c r="K1402" s="96"/>
      <c r="L1402" s="171"/>
      <c r="M1402" s="349"/>
      <c r="N1402" s="9"/>
      <c r="O1402" s="9"/>
      <c r="P1402" s="9"/>
      <c r="Q1402" s="9"/>
      <c r="R1402" s="10"/>
      <c r="S1402" s="255">
        <f t="shared" si="190"/>
        <v>0</v>
      </c>
      <c r="T1402" s="192"/>
      <c r="U1402" s="265">
        <f t="shared" si="189"/>
        <v>0</v>
      </c>
      <c r="V1402" s="255">
        <f t="shared" si="191"/>
        <v>0</v>
      </c>
      <c r="W1402" s="255" t="e">
        <f t="shared" si="192"/>
        <v>#DIV/0!</v>
      </c>
    </row>
    <row r="1403" spans="1:23" ht="15" customHeight="1">
      <c r="A1403" s="96"/>
      <c r="B1403" s="96"/>
      <c r="C1403" s="96"/>
      <c r="D1403" s="96"/>
      <c r="E1403" s="96"/>
      <c r="F1403" s="96"/>
      <c r="G1403" s="366"/>
      <c r="H1403" s="96"/>
      <c r="I1403" s="96"/>
      <c r="J1403" s="96"/>
      <c r="K1403" s="96"/>
      <c r="L1403" s="171"/>
      <c r="M1403" s="349"/>
      <c r="N1403" s="9"/>
      <c r="O1403" s="9"/>
      <c r="P1403" s="9"/>
      <c r="Q1403" s="9"/>
      <c r="R1403" s="10"/>
      <c r="S1403" s="255">
        <f t="shared" si="190"/>
        <v>0</v>
      </c>
      <c r="T1403" s="192"/>
      <c r="U1403" s="265">
        <f t="shared" si="189"/>
        <v>0</v>
      </c>
      <c r="V1403" s="255">
        <f t="shared" si="191"/>
        <v>0</v>
      </c>
      <c r="W1403" s="255" t="e">
        <f t="shared" si="192"/>
        <v>#DIV/0!</v>
      </c>
    </row>
    <row r="1404" spans="1:23" ht="15" customHeight="1">
      <c r="A1404" s="96"/>
      <c r="B1404" s="96"/>
      <c r="C1404" s="96"/>
      <c r="D1404" s="96"/>
      <c r="E1404" s="96"/>
      <c r="F1404" s="96"/>
      <c r="G1404" s="366"/>
      <c r="H1404" s="96"/>
      <c r="I1404" s="96"/>
      <c r="J1404" s="96"/>
      <c r="K1404" s="96"/>
      <c r="L1404" s="171"/>
      <c r="M1404" s="349"/>
      <c r="N1404" s="9"/>
      <c r="O1404" s="9"/>
      <c r="P1404" s="9"/>
      <c r="Q1404" s="9"/>
      <c r="R1404" s="10"/>
      <c r="S1404" s="255">
        <f t="shared" si="190"/>
        <v>0</v>
      </c>
      <c r="T1404" s="192"/>
      <c r="U1404" s="265">
        <f t="shared" si="189"/>
        <v>0</v>
      </c>
      <c r="V1404" s="255">
        <f t="shared" si="191"/>
        <v>0</v>
      </c>
      <c r="W1404" s="255" t="e">
        <f t="shared" si="192"/>
        <v>#DIV/0!</v>
      </c>
    </row>
    <row r="1405" spans="1:23" ht="15" customHeight="1">
      <c r="A1405" s="96"/>
      <c r="B1405" s="96"/>
      <c r="C1405" s="96"/>
      <c r="D1405" s="96"/>
      <c r="E1405" s="96"/>
      <c r="F1405" s="96"/>
      <c r="G1405" s="366"/>
      <c r="H1405" s="96"/>
      <c r="I1405" s="96"/>
      <c r="J1405" s="96"/>
      <c r="K1405" s="96"/>
      <c r="L1405" s="171"/>
      <c r="M1405" s="349"/>
      <c r="N1405" s="9"/>
      <c r="O1405" s="9"/>
      <c r="P1405" s="9"/>
      <c r="Q1405" s="9"/>
      <c r="R1405" s="10"/>
      <c r="S1405" s="255">
        <f t="shared" si="190"/>
        <v>0</v>
      </c>
      <c r="T1405" s="192"/>
      <c r="U1405" s="265">
        <f t="shared" ref="U1405:U1468" si="193">S1405*$T$828/SUM($S$828:$S$841)</f>
        <v>0</v>
      </c>
      <c r="V1405" s="255">
        <f t="shared" si="191"/>
        <v>0</v>
      </c>
      <c r="W1405" s="255" t="e">
        <f t="shared" si="192"/>
        <v>#DIV/0!</v>
      </c>
    </row>
    <row r="1406" spans="1:23" ht="15.75" customHeight="1">
      <c r="A1406" s="96"/>
      <c r="B1406" s="96"/>
      <c r="C1406" s="96"/>
      <c r="D1406" s="96"/>
      <c r="E1406" s="96"/>
      <c r="F1406" s="96"/>
      <c r="G1406" s="366"/>
      <c r="H1406" s="96"/>
      <c r="I1406" s="96"/>
      <c r="J1406" s="96"/>
      <c r="K1406" s="96"/>
      <c r="L1406" s="171"/>
      <c r="M1406" s="349"/>
      <c r="N1406" s="9"/>
      <c r="O1406" s="9"/>
      <c r="P1406" s="9"/>
      <c r="Q1406" s="9"/>
      <c r="R1406" s="10"/>
      <c r="S1406" s="255">
        <f t="shared" si="190"/>
        <v>0</v>
      </c>
      <c r="T1406" s="192"/>
      <c r="U1406" s="265">
        <f t="shared" si="193"/>
        <v>0</v>
      </c>
      <c r="V1406" s="255">
        <f t="shared" si="191"/>
        <v>0</v>
      </c>
      <c r="W1406" s="255" t="e">
        <f t="shared" si="192"/>
        <v>#DIV/0!</v>
      </c>
    </row>
    <row r="1407" spans="1:23" ht="15" customHeight="1">
      <c r="A1407" s="96"/>
      <c r="B1407" s="96"/>
      <c r="C1407" s="96"/>
      <c r="D1407" s="96"/>
      <c r="E1407" s="96"/>
      <c r="F1407" s="96"/>
      <c r="G1407" s="366"/>
      <c r="H1407" s="96"/>
      <c r="I1407" s="96"/>
      <c r="J1407" s="96"/>
      <c r="K1407" s="96"/>
      <c r="L1407" s="171"/>
      <c r="M1407" s="349"/>
      <c r="N1407" s="9"/>
      <c r="O1407" s="9"/>
      <c r="P1407" s="9"/>
      <c r="Q1407" s="9"/>
      <c r="R1407" s="10"/>
      <c r="S1407" s="255">
        <f t="shared" si="190"/>
        <v>0</v>
      </c>
      <c r="T1407" s="192"/>
      <c r="U1407" s="265">
        <f t="shared" si="193"/>
        <v>0</v>
      </c>
      <c r="V1407" s="255">
        <f t="shared" si="191"/>
        <v>0</v>
      </c>
      <c r="W1407" s="255" t="e">
        <f t="shared" si="192"/>
        <v>#DIV/0!</v>
      </c>
    </row>
    <row r="1408" spans="1:23" ht="15" customHeight="1">
      <c r="A1408" s="96"/>
      <c r="B1408" s="96"/>
      <c r="C1408" s="96"/>
      <c r="D1408" s="96"/>
      <c r="E1408" s="96"/>
      <c r="F1408" s="96"/>
      <c r="G1408" s="366"/>
      <c r="H1408" s="96"/>
      <c r="I1408" s="96"/>
      <c r="J1408" s="96"/>
      <c r="K1408" s="96"/>
      <c r="L1408" s="171"/>
      <c r="M1408" s="349"/>
      <c r="N1408" s="9"/>
      <c r="O1408" s="9"/>
      <c r="P1408" s="9"/>
      <c r="Q1408" s="9"/>
      <c r="R1408" s="10"/>
      <c r="S1408" s="255">
        <f t="shared" si="190"/>
        <v>0</v>
      </c>
      <c r="T1408" s="192"/>
      <c r="U1408" s="265">
        <f t="shared" si="193"/>
        <v>0</v>
      </c>
      <c r="V1408" s="255">
        <f t="shared" si="191"/>
        <v>0</v>
      </c>
      <c r="W1408" s="255" t="e">
        <f t="shared" si="192"/>
        <v>#DIV/0!</v>
      </c>
    </row>
    <row r="1409" spans="1:23" ht="15" customHeight="1">
      <c r="A1409" s="96"/>
      <c r="B1409" s="96"/>
      <c r="C1409" s="96"/>
      <c r="D1409" s="96"/>
      <c r="E1409" s="96"/>
      <c r="F1409" s="96"/>
      <c r="G1409" s="366"/>
      <c r="H1409" s="96"/>
      <c r="I1409" s="96"/>
      <c r="J1409" s="96"/>
      <c r="K1409" s="96"/>
      <c r="L1409" s="171"/>
      <c r="M1409" s="349"/>
      <c r="N1409" s="9"/>
      <c r="O1409" s="9"/>
      <c r="P1409" s="9"/>
      <c r="Q1409" s="9"/>
      <c r="R1409" s="10"/>
      <c r="S1409" s="255">
        <f t="shared" si="190"/>
        <v>0</v>
      </c>
      <c r="T1409" s="192"/>
      <c r="U1409" s="265">
        <f t="shared" si="193"/>
        <v>0</v>
      </c>
      <c r="V1409" s="255">
        <f t="shared" si="191"/>
        <v>0</v>
      </c>
      <c r="W1409" s="255" t="e">
        <f t="shared" si="192"/>
        <v>#DIV/0!</v>
      </c>
    </row>
    <row r="1410" spans="1:23" ht="15" customHeight="1">
      <c r="A1410" s="96"/>
      <c r="B1410" s="96"/>
      <c r="C1410" s="96"/>
      <c r="D1410" s="96"/>
      <c r="E1410" s="96"/>
      <c r="F1410" s="96"/>
      <c r="G1410" s="366"/>
      <c r="H1410" s="96"/>
      <c r="I1410" s="96"/>
      <c r="J1410" s="96"/>
      <c r="K1410" s="96"/>
      <c r="L1410" s="171"/>
      <c r="M1410" s="349"/>
      <c r="N1410" s="9"/>
      <c r="O1410" s="9"/>
      <c r="P1410" s="9"/>
      <c r="Q1410" s="9"/>
      <c r="R1410" s="10"/>
      <c r="S1410" s="255">
        <f t="shared" si="190"/>
        <v>0</v>
      </c>
      <c r="T1410" s="192"/>
      <c r="U1410" s="265">
        <f t="shared" si="193"/>
        <v>0</v>
      </c>
      <c r="V1410" s="255">
        <f t="shared" si="191"/>
        <v>0</v>
      </c>
      <c r="W1410" s="255" t="e">
        <f t="shared" si="192"/>
        <v>#DIV/0!</v>
      </c>
    </row>
    <row r="1411" spans="1:23" ht="15" customHeight="1">
      <c r="A1411" s="96"/>
      <c r="B1411" s="96"/>
      <c r="C1411" s="96"/>
      <c r="D1411" s="96"/>
      <c r="E1411" s="96"/>
      <c r="F1411" s="96"/>
      <c r="G1411" s="366"/>
      <c r="H1411" s="96"/>
      <c r="I1411" s="96"/>
      <c r="J1411" s="96"/>
      <c r="K1411" s="96"/>
      <c r="L1411" s="171"/>
      <c r="M1411" s="349"/>
      <c r="N1411" s="9"/>
      <c r="O1411" s="9"/>
      <c r="P1411" s="9"/>
      <c r="Q1411" s="9"/>
      <c r="R1411" s="10"/>
      <c r="S1411" s="255">
        <f t="shared" ref="S1411:S1474" si="194">P1411*R1411</f>
        <v>0</v>
      </c>
      <c r="T1411" s="192"/>
      <c r="U1411" s="265">
        <f t="shared" si="193"/>
        <v>0</v>
      </c>
      <c r="V1411" s="255">
        <f t="shared" si="191"/>
        <v>0</v>
      </c>
      <c r="W1411" s="255" t="e">
        <f t="shared" si="192"/>
        <v>#DIV/0!</v>
      </c>
    </row>
    <row r="1412" spans="1:23" ht="15" customHeight="1">
      <c r="A1412" s="96"/>
      <c r="B1412" s="96"/>
      <c r="C1412" s="96"/>
      <c r="D1412" s="96"/>
      <c r="E1412" s="96"/>
      <c r="F1412" s="96"/>
      <c r="G1412" s="366"/>
      <c r="H1412" s="96"/>
      <c r="I1412" s="96"/>
      <c r="J1412" s="96"/>
      <c r="K1412" s="96"/>
      <c r="L1412" s="171"/>
      <c r="M1412" s="349"/>
      <c r="N1412" s="9"/>
      <c r="O1412" s="9"/>
      <c r="P1412" s="9"/>
      <c r="Q1412" s="9"/>
      <c r="R1412" s="10"/>
      <c r="S1412" s="255">
        <f t="shared" si="194"/>
        <v>0</v>
      </c>
      <c r="T1412" s="192"/>
      <c r="U1412" s="265">
        <f t="shared" si="193"/>
        <v>0</v>
      </c>
      <c r="V1412" s="255">
        <f t="shared" si="191"/>
        <v>0</v>
      </c>
      <c r="W1412" s="255" t="e">
        <f t="shared" si="192"/>
        <v>#DIV/0!</v>
      </c>
    </row>
    <row r="1413" spans="1:23" ht="15" customHeight="1">
      <c r="A1413" s="96"/>
      <c r="B1413" s="96"/>
      <c r="C1413" s="96"/>
      <c r="D1413" s="96"/>
      <c r="E1413" s="96"/>
      <c r="F1413" s="96"/>
      <c r="G1413" s="366"/>
      <c r="H1413" s="96"/>
      <c r="I1413" s="96"/>
      <c r="J1413" s="96"/>
      <c r="K1413" s="96"/>
      <c r="L1413" s="171"/>
      <c r="M1413" s="349"/>
      <c r="N1413" s="9"/>
      <c r="O1413" s="9"/>
      <c r="P1413" s="9"/>
      <c r="Q1413" s="9"/>
      <c r="R1413" s="10"/>
      <c r="S1413" s="255">
        <f t="shared" si="194"/>
        <v>0</v>
      </c>
      <c r="T1413" s="192"/>
      <c r="U1413" s="265">
        <f t="shared" si="193"/>
        <v>0</v>
      </c>
      <c r="V1413" s="255">
        <f t="shared" si="191"/>
        <v>0</v>
      </c>
      <c r="W1413" s="255" t="e">
        <f t="shared" si="192"/>
        <v>#DIV/0!</v>
      </c>
    </row>
    <row r="1414" spans="1:23" ht="15" customHeight="1">
      <c r="A1414" s="96"/>
      <c r="B1414" s="96"/>
      <c r="C1414" s="96"/>
      <c r="D1414" s="96"/>
      <c r="E1414" s="96"/>
      <c r="F1414" s="96"/>
      <c r="G1414" s="366"/>
      <c r="H1414" s="96"/>
      <c r="I1414" s="96"/>
      <c r="J1414" s="96"/>
      <c r="K1414" s="96"/>
      <c r="L1414" s="171"/>
      <c r="M1414" s="349"/>
      <c r="N1414" s="9"/>
      <c r="O1414" s="9"/>
      <c r="P1414" s="9"/>
      <c r="Q1414" s="9"/>
      <c r="R1414" s="10"/>
      <c r="S1414" s="255">
        <f t="shared" si="194"/>
        <v>0</v>
      </c>
      <c r="T1414" s="192"/>
      <c r="U1414" s="265">
        <f t="shared" si="193"/>
        <v>0</v>
      </c>
      <c r="V1414" s="255">
        <f t="shared" si="191"/>
        <v>0</v>
      </c>
      <c r="W1414" s="255" t="e">
        <f t="shared" si="192"/>
        <v>#DIV/0!</v>
      </c>
    </row>
    <row r="1415" spans="1:23" ht="15.75" customHeight="1">
      <c r="A1415" s="96"/>
      <c r="B1415" s="96"/>
      <c r="C1415" s="96"/>
      <c r="D1415" s="96"/>
      <c r="E1415" s="96"/>
      <c r="F1415" s="96"/>
      <c r="G1415" s="366"/>
      <c r="H1415" s="96"/>
      <c r="I1415" s="96"/>
      <c r="J1415" s="96"/>
      <c r="K1415" s="96"/>
      <c r="L1415" s="171"/>
      <c r="M1415" s="349"/>
      <c r="N1415" s="9"/>
      <c r="O1415" s="9"/>
      <c r="P1415" s="9"/>
      <c r="Q1415" s="9"/>
      <c r="R1415" s="10"/>
      <c r="S1415" s="255">
        <f t="shared" si="194"/>
        <v>0</v>
      </c>
      <c r="T1415" s="192"/>
      <c r="U1415" s="265">
        <f t="shared" si="193"/>
        <v>0</v>
      </c>
      <c r="V1415" s="255">
        <f t="shared" si="191"/>
        <v>0</v>
      </c>
      <c r="W1415" s="255" t="e">
        <f t="shared" si="192"/>
        <v>#DIV/0!</v>
      </c>
    </row>
    <row r="1416" spans="1:23" ht="15" customHeight="1">
      <c r="A1416" s="96"/>
      <c r="B1416" s="96"/>
      <c r="C1416" s="96"/>
      <c r="D1416" s="96"/>
      <c r="E1416" s="96"/>
      <c r="F1416" s="96"/>
      <c r="G1416" s="366"/>
      <c r="H1416" s="96"/>
      <c r="I1416" s="96"/>
      <c r="J1416" s="96"/>
      <c r="K1416" s="96"/>
      <c r="L1416" s="171"/>
      <c r="M1416" s="96"/>
      <c r="N1416" s="9"/>
      <c r="O1416" s="9"/>
      <c r="P1416" s="9"/>
      <c r="Q1416" s="9"/>
      <c r="R1416" s="10"/>
      <c r="S1416" s="255">
        <f t="shared" si="194"/>
        <v>0</v>
      </c>
      <c r="T1416" s="192"/>
      <c r="U1416" s="265">
        <f t="shared" si="193"/>
        <v>0</v>
      </c>
      <c r="V1416" s="255">
        <f t="shared" si="191"/>
        <v>0</v>
      </c>
      <c r="W1416" s="255" t="e">
        <f t="shared" si="192"/>
        <v>#DIV/0!</v>
      </c>
    </row>
    <row r="1417" spans="1:23" ht="15" customHeight="1">
      <c r="A1417" s="96"/>
      <c r="B1417" s="96"/>
      <c r="C1417" s="96"/>
      <c r="D1417" s="96"/>
      <c r="E1417" s="96"/>
      <c r="F1417" s="96"/>
      <c r="G1417" s="366"/>
      <c r="H1417" s="96"/>
      <c r="I1417" s="96"/>
      <c r="J1417" s="96"/>
      <c r="K1417" s="96"/>
      <c r="L1417" s="171"/>
      <c r="M1417" s="96"/>
      <c r="N1417" s="9"/>
      <c r="O1417" s="9"/>
      <c r="P1417" s="9"/>
      <c r="Q1417" s="9"/>
      <c r="R1417" s="10"/>
      <c r="S1417" s="255">
        <f t="shared" si="194"/>
        <v>0</v>
      </c>
      <c r="T1417" s="192"/>
      <c r="U1417" s="265">
        <f t="shared" si="193"/>
        <v>0</v>
      </c>
      <c r="V1417" s="255">
        <f t="shared" si="191"/>
        <v>0</v>
      </c>
      <c r="W1417" s="255" t="e">
        <f t="shared" si="192"/>
        <v>#DIV/0!</v>
      </c>
    </row>
    <row r="1418" spans="1:23" ht="15" customHeight="1">
      <c r="A1418" s="96"/>
      <c r="B1418" s="96"/>
      <c r="C1418" s="96"/>
      <c r="D1418" s="96"/>
      <c r="E1418" s="96"/>
      <c r="F1418" s="96"/>
      <c r="G1418" s="366"/>
      <c r="H1418" s="96"/>
      <c r="I1418" s="96"/>
      <c r="J1418" s="96"/>
      <c r="K1418" s="96"/>
      <c r="L1418" s="171"/>
      <c r="M1418" s="96"/>
      <c r="N1418" s="9"/>
      <c r="O1418" s="9"/>
      <c r="P1418" s="9"/>
      <c r="Q1418" s="9"/>
      <c r="R1418" s="10"/>
      <c r="S1418" s="255">
        <f t="shared" si="194"/>
        <v>0</v>
      </c>
      <c r="T1418" s="192"/>
      <c r="U1418" s="265">
        <f t="shared" si="193"/>
        <v>0</v>
      </c>
      <c r="V1418" s="255">
        <f t="shared" si="191"/>
        <v>0</v>
      </c>
      <c r="W1418" s="255" t="e">
        <f t="shared" si="192"/>
        <v>#DIV/0!</v>
      </c>
    </row>
    <row r="1419" spans="1:23" ht="15" customHeight="1">
      <c r="A1419" s="96"/>
      <c r="B1419" s="96"/>
      <c r="C1419" s="96"/>
      <c r="D1419" s="96"/>
      <c r="E1419" s="96"/>
      <c r="F1419" s="96"/>
      <c r="G1419" s="366"/>
      <c r="H1419" s="96"/>
      <c r="I1419" s="96"/>
      <c r="J1419" s="96"/>
      <c r="K1419" s="96"/>
      <c r="L1419" s="171"/>
      <c r="M1419" s="96"/>
      <c r="N1419" s="9"/>
      <c r="O1419" s="9"/>
      <c r="P1419" s="9"/>
      <c r="Q1419" s="9"/>
      <c r="R1419" s="10"/>
      <c r="S1419" s="255">
        <f t="shared" si="194"/>
        <v>0</v>
      </c>
      <c r="T1419" s="192"/>
      <c r="U1419" s="265">
        <f t="shared" si="193"/>
        <v>0</v>
      </c>
      <c r="V1419" s="255">
        <f t="shared" si="191"/>
        <v>0</v>
      </c>
      <c r="W1419" s="255" t="e">
        <f t="shared" si="192"/>
        <v>#DIV/0!</v>
      </c>
    </row>
    <row r="1420" spans="1:23" ht="15" customHeight="1">
      <c r="A1420" s="96"/>
      <c r="B1420" s="96"/>
      <c r="C1420" s="96"/>
      <c r="D1420" s="96"/>
      <c r="E1420" s="96"/>
      <c r="F1420" s="96"/>
      <c r="G1420" s="366"/>
      <c r="H1420" s="96"/>
      <c r="I1420" s="96"/>
      <c r="J1420" s="96"/>
      <c r="K1420" s="96"/>
      <c r="L1420" s="171"/>
      <c r="M1420" s="96"/>
      <c r="N1420" s="9"/>
      <c r="O1420" s="9"/>
      <c r="P1420" s="9"/>
      <c r="Q1420" s="9"/>
      <c r="R1420" s="10"/>
      <c r="S1420" s="255">
        <f t="shared" si="194"/>
        <v>0</v>
      </c>
      <c r="T1420" s="192"/>
      <c r="U1420" s="265">
        <f t="shared" si="193"/>
        <v>0</v>
      </c>
      <c r="V1420" s="255">
        <f t="shared" si="191"/>
        <v>0</v>
      </c>
      <c r="W1420" s="255" t="e">
        <f t="shared" si="192"/>
        <v>#DIV/0!</v>
      </c>
    </row>
    <row r="1421" spans="1:23" ht="15" customHeight="1">
      <c r="A1421" s="96"/>
      <c r="B1421" s="96"/>
      <c r="C1421" s="96"/>
      <c r="D1421" s="96"/>
      <c r="E1421" s="96"/>
      <c r="F1421" s="96"/>
      <c r="G1421" s="366"/>
      <c r="H1421" s="96"/>
      <c r="I1421" s="96"/>
      <c r="J1421" s="96"/>
      <c r="K1421" s="96"/>
      <c r="L1421" s="171"/>
      <c r="M1421" s="96"/>
      <c r="N1421" s="9"/>
      <c r="O1421" s="9"/>
      <c r="P1421" s="9"/>
      <c r="Q1421" s="9"/>
      <c r="R1421" s="10"/>
      <c r="S1421" s="255">
        <f t="shared" si="194"/>
        <v>0</v>
      </c>
      <c r="T1421" s="192"/>
      <c r="U1421" s="265">
        <f t="shared" si="193"/>
        <v>0</v>
      </c>
      <c r="V1421" s="255">
        <f t="shared" si="191"/>
        <v>0</v>
      </c>
      <c r="W1421" s="255" t="e">
        <f t="shared" si="192"/>
        <v>#DIV/0!</v>
      </c>
    </row>
    <row r="1422" spans="1:23" ht="15" customHeight="1">
      <c r="A1422" s="96"/>
      <c r="B1422" s="96"/>
      <c r="C1422" s="96"/>
      <c r="D1422" s="96"/>
      <c r="E1422" s="96"/>
      <c r="F1422" s="96"/>
      <c r="G1422" s="366"/>
      <c r="H1422" s="96"/>
      <c r="I1422" s="96"/>
      <c r="J1422" s="96"/>
      <c r="K1422" s="96"/>
      <c r="L1422" s="171"/>
      <c r="M1422" s="96"/>
      <c r="N1422" s="9"/>
      <c r="O1422" s="9"/>
      <c r="P1422" s="9"/>
      <c r="Q1422" s="9"/>
      <c r="R1422" s="10"/>
      <c r="S1422" s="255">
        <f t="shared" si="194"/>
        <v>0</v>
      </c>
      <c r="T1422" s="192"/>
      <c r="U1422" s="265">
        <f t="shared" si="193"/>
        <v>0</v>
      </c>
      <c r="V1422" s="255">
        <f t="shared" si="191"/>
        <v>0</v>
      </c>
      <c r="W1422" s="255" t="e">
        <f t="shared" si="192"/>
        <v>#DIV/0!</v>
      </c>
    </row>
    <row r="1423" spans="1:23" ht="15" customHeight="1">
      <c r="A1423" s="96"/>
      <c r="B1423" s="96"/>
      <c r="C1423" s="96"/>
      <c r="D1423" s="96"/>
      <c r="E1423" s="96"/>
      <c r="F1423" s="96"/>
      <c r="G1423" s="366"/>
      <c r="H1423" s="96"/>
      <c r="I1423" s="96"/>
      <c r="J1423" s="96"/>
      <c r="K1423" s="96"/>
      <c r="L1423" s="171"/>
      <c r="M1423" s="96"/>
      <c r="N1423" s="9"/>
      <c r="O1423" s="9"/>
      <c r="P1423" s="9"/>
      <c r="Q1423" s="9"/>
      <c r="R1423" s="10"/>
      <c r="S1423" s="255">
        <f t="shared" si="194"/>
        <v>0</v>
      </c>
      <c r="T1423" s="192"/>
      <c r="U1423" s="265">
        <f t="shared" si="193"/>
        <v>0</v>
      </c>
      <c r="V1423" s="255">
        <f t="shared" si="191"/>
        <v>0</v>
      </c>
      <c r="W1423" s="255" t="e">
        <f t="shared" si="192"/>
        <v>#DIV/0!</v>
      </c>
    </row>
    <row r="1424" spans="1:23" ht="15" customHeight="1">
      <c r="A1424" s="96"/>
      <c r="B1424" s="96"/>
      <c r="C1424" s="96"/>
      <c r="D1424" s="96"/>
      <c r="E1424" s="96"/>
      <c r="F1424" s="96"/>
      <c r="G1424" s="366"/>
      <c r="H1424" s="96"/>
      <c r="I1424" s="96"/>
      <c r="J1424" s="96"/>
      <c r="K1424" s="96"/>
      <c r="L1424" s="171"/>
      <c r="M1424" s="96"/>
      <c r="N1424" s="9"/>
      <c r="O1424" s="9"/>
      <c r="P1424" s="9"/>
      <c r="Q1424" s="9"/>
      <c r="R1424" s="10"/>
      <c r="S1424" s="255">
        <f t="shared" si="194"/>
        <v>0</v>
      </c>
      <c r="T1424" s="192"/>
      <c r="U1424" s="265">
        <f t="shared" si="193"/>
        <v>0</v>
      </c>
      <c r="V1424" s="255">
        <f t="shared" si="191"/>
        <v>0</v>
      </c>
      <c r="W1424" s="255" t="e">
        <f t="shared" si="192"/>
        <v>#DIV/0!</v>
      </c>
    </row>
    <row r="1425" spans="1:23" ht="15" customHeight="1">
      <c r="A1425" s="96"/>
      <c r="B1425" s="96"/>
      <c r="C1425" s="96"/>
      <c r="D1425" s="96"/>
      <c r="E1425" s="96"/>
      <c r="F1425" s="96"/>
      <c r="G1425" s="366"/>
      <c r="H1425" s="96"/>
      <c r="I1425" s="96"/>
      <c r="J1425" s="96"/>
      <c r="K1425" s="96"/>
      <c r="L1425" s="171"/>
      <c r="M1425" s="96"/>
      <c r="N1425" s="9"/>
      <c r="O1425" s="9"/>
      <c r="P1425" s="9"/>
      <c r="Q1425" s="9"/>
      <c r="R1425" s="10"/>
      <c r="S1425" s="255">
        <f t="shared" si="194"/>
        <v>0</v>
      </c>
      <c r="T1425" s="192"/>
      <c r="U1425" s="265">
        <f t="shared" si="193"/>
        <v>0</v>
      </c>
      <c r="V1425" s="255">
        <f t="shared" si="191"/>
        <v>0</v>
      </c>
      <c r="W1425" s="255" t="e">
        <f t="shared" si="192"/>
        <v>#DIV/0!</v>
      </c>
    </row>
    <row r="1426" spans="1:23" ht="15" customHeight="1">
      <c r="A1426" s="96"/>
      <c r="B1426" s="96"/>
      <c r="C1426" s="96"/>
      <c r="D1426" s="96"/>
      <c r="E1426" s="96"/>
      <c r="F1426" s="96"/>
      <c r="G1426" s="366"/>
      <c r="H1426" s="96"/>
      <c r="I1426" s="96"/>
      <c r="J1426" s="96"/>
      <c r="K1426" s="96"/>
      <c r="L1426" s="171"/>
      <c r="M1426" s="96"/>
      <c r="N1426" s="9"/>
      <c r="O1426" s="9"/>
      <c r="P1426" s="9"/>
      <c r="Q1426" s="9"/>
      <c r="R1426" s="10"/>
      <c r="S1426" s="255">
        <f t="shared" si="194"/>
        <v>0</v>
      </c>
      <c r="T1426" s="192"/>
      <c r="U1426" s="265">
        <f t="shared" si="193"/>
        <v>0</v>
      </c>
      <c r="V1426" s="255">
        <f t="shared" si="191"/>
        <v>0</v>
      </c>
      <c r="W1426" s="255" t="e">
        <f t="shared" si="192"/>
        <v>#DIV/0!</v>
      </c>
    </row>
    <row r="1427" spans="1:23" ht="15" customHeight="1">
      <c r="A1427" s="96"/>
      <c r="B1427" s="96"/>
      <c r="C1427" s="96"/>
      <c r="D1427" s="96"/>
      <c r="E1427" s="96"/>
      <c r="F1427" s="96"/>
      <c r="G1427" s="366"/>
      <c r="H1427" s="96"/>
      <c r="I1427" s="96"/>
      <c r="J1427" s="96"/>
      <c r="K1427" s="96"/>
      <c r="L1427" s="171"/>
      <c r="M1427" s="96"/>
      <c r="N1427" s="9"/>
      <c r="O1427" s="9"/>
      <c r="P1427" s="9"/>
      <c r="Q1427" s="9"/>
      <c r="R1427" s="10"/>
      <c r="S1427" s="255">
        <f t="shared" si="194"/>
        <v>0</v>
      </c>
      <c r="T1427" s="192"/>
      <c r="U1427" s="265">
        <f t="shared" si="193"/>
        <v>0</v>
      </c>
      <c r="V1427" s="255">
        <f t="shared" si="191"/>
        <v>0</v>
      </c>
      <c r="W1427" s="255" t="e">
        <f t="shared" si="192"/>
        <v>#DIV/0!</v>
      </c>
    </row>
    <row r="1428" spans="1:23" ht="15.75" customHeight="1">
      <c r="A1428" s="96"/>
      <c r="B1428" s="96"/>
      <c r="C1428" s="96"/>
      <c r="D1428" s="96"/>
      <c r="E1428" s="96"/>
      <c r="F1428" s="96"/>
      <c r="G1428" s="366"/>
      <c r="H1428" s="96"/>
      <c r="I1428" s="96"/>
      <c r="J1428" s="96"/>
      <c r="K1428" s="96"/>
      <c r="L1428" s="171"/>
      <c r="M1428" s="96"/>
      <c r="N1428" s="9"/>
      <c r="O1428" s="9"/>
      <c r="P1428" s="9"/>
      <c r="Q1428" s="9"/>
      <c r="R1428" s="10"/>
      <c r="S1428" s="255">
        <f t="shared" si="194"/>
        <v>0</v>
      </c>
      <c r="T1428" s="192"/>
      <c r="U1428" s="265">
        <f t="shared" si="193"/>
        <v>0</v>
      </c>
      <c r="V1428" s="255">
        <f t="shared" si="191"/>
        <v>0</v>
      </c>
      <c r="W1428" s="255" t="e">
        <f t="shared" si="192"/>
        <v>#DIV/0!</v>
      </c>
    </row>
    <row r="1429" spans="1:23" ht="15" customHeight="1">
      <c r="A1429" s="96"/>
      <c r="B1429" s="96"/>
      <c r="C1429" s="96"/>
      <c r="D1429" s="96"/>
      <c r="E1429" s="96"/>
      <c r="F1429" s="96"/>
      <c r="G1429" s="366"/>
      <c r="H1429" s="289"/>
      <c r="I1429" s="289"/>
      <c r="J1429" s="289"/>
      <c r="K1429" s="96"/>
      <c r="L1429" s="171"/>
      <c r="M1429" s="349"/>
      <c r="N1429" s="9"/>
      <c r="O1429" s="9"/>
      <c r="P1429" s="9"/>
      <c r="Q1429" s="9"/>
      <c r="R1429" s="10"/>
      <c r="S1429" s="255">
        <f t="shared" si="194"/>
        <v>0</v>
      </c>
      <c r="T1429" s="192"/>
      <c r="U1429" s="265">
        <f t="shared" si="193"/>
        <v>0</v>
      </c>
      <c r="V1429" s="255">
        <f t="shared" si="191"/>
        <v>0</v>
      </c>
      <c r="W1429" s="255" t="e">
        <f t="shared" si="192"/>
        <v>#DIV/0!</v>
      </c>
    </row>
    <row r="1430" spans="1:23" ht="15" customHeight="1">
      <c r="A1430" s="96"/>
      <c r="B1430" s="96"/>
      <c r="C1430" s="96"/>
      <c r="D1430" s="96"/>
      <c r="E1430" s="96"/>
      <c r="F1430" s="96"/>
      <c r="G1430" s="366"/>
      <c r="H1430" s="289"/>
      <c r="I1430" s="289"/>
      <c r="J1430" s="289"/>
      <c r="K1430" s="96"/>
      <c r="L1430" s="171"/>
      <c r="M1430" s="349"/>
      <c r="N1430" s="9"/>
      <c r="O1430" s="9"/>
      <c r="P1430" s="9"/>
      <c r="Q1430" s="9"/>
      <c r="R1430" s="10"/>
      <c r="S1430" s="255">
        <f t="shared" si="194"/>
        <v>0</v>
      </c>
      <c r="T1430" s="192"/>
      <c r="U1430" s="265">
        <f t="shared" si="193"/>
        <v>0</v>
      </c>
      <c r="V1430" s="255">
        <f t="shared" si="191"/>
        <v>0</v>
      </c>
      <c r="W1430" s="255" t="e">
        <f t="shared" si="192"/>
        <v>#DIV/0!</v>
      </c>
    </row>
    <row r="1431" spans="1:23" ht="15.75" customHeight="1">
      <c r="A1431" s="96"/>
      <c r="B1431" s="96"/>
      <c r="C1431" s="96"/>
      <c r="D1431" s="96"/>
      <c r="E1431" s="96"/>
      <c r="F1431" s="96"/>
      <c r="G1431" s="366"/>
      <c r="H1431" s="289"/>
      <c r="I1431" s="289"/>
      <c r="J1431" s="289"/>
      <c r="K1431" s="96"/>
      <c r="L1431" s="171"/>
      <c r="M1431" s="349"/>
      <c r="N1431" s="9"/>
      <c r="O1431" s="9"/>
      <c r="P1431" s="9"/>
      <c r="Q1431" s="9"/>
      <c r="R1431" s="10"/>
      <c r="S1431" s="255">
        <f t="shared" si="194"/>
        <v>0</v>
      </c>
      <c r="T1431" s="192"/>
      <c r="U1431" s="265">
        <f t="shared" si="193"/>
        <v>0</v>
      </c>
      <c r="V1431" s="255">
        <f t="shared" si="191"/>
        <v>0</v>
      </c>
      <c r="W1431" s="255" t="e">
        <f t="shared" si="192"/>
        <v>#DIV/0!</v>
      </c>
    </row>
    <row r="1432" spans="1:23" ht="15" customHeight="1">
      <c r="A1432" s="96"/>
      <c r="B1432" s="96"/>
      <c r="C1432" s="96"/>
      <c r="D1432" s="96"/>
      <c r="E1432" s="96"/>
      <c r="F1432" s="96"/>
      <c r="G1432" s="366"/>
      <c r="H1432" s="289"/>
      <c r="I1432" s="289"/>
      <c r="J1432" s="289"/>
      <c r="K1432" s="96"/>
      <c r="L1432" s="171"/>
      <c r="M1432" s="349"/>
      <c r="N1432" s="9"/>
      <c r="O1432" s="9"/>
      <c r="P1432" s="9"/>
      <c r="Q1432" s="9"/>
      <c r="R1432" s="10"/>
      <c r="S1432" s="255">
        <f t="shared" si="194"/>
        <v>0</v>
      </c>
      <c r="T1432" s="192"/>
      <c r="U1432" s="265">
        <f t="shared" si="193"/>
        <v>0</v>
      </c>
      <c r="V1432" s="255">
        <f t="shared" si="191"/>
        <v>0</v>
      </c>
      <c r="W1432" s="255" t="e">
        <f t="shared" si="192"/>
        <v>#DIV/0!</v>
      </c>
    </row>
    <row r="1433" spans="1:23" ht="15" customHeight="1">
      <c r="A1433" s="96"/>
      <c r="B1433" s="96"/>
      <c r="C1433" s="96"/>
      <c r="D1433" s="96"/>
      <c r="E1433" s="96"/>
      <c r="F1433" s="96"/>
      <c r="G1433" s="366"/>
      <c r="H1433" s="289"/>
      <c r="I1433" s="289"/>
      <c r="J1433" s="289"/>
      <c r="K1433" s="96"/>
      <c r="L1433" s="171"/>
      <c r="M1433" s="349"/>
      <c r="N1433" s="9"/>
      <c r="O1433" s="9"/>
      <c r="P1433" s="9"/>
      <c r="Q1433" s="9"/>
      <c r="R1433" s="10"/>
      <c r="S1433" s="255">
        <f t="shared" si="194"/>
        <v>0</v>
      </c>
      <c r="T1433" s="192"/>
      <c r="U1433" s="265">
        <f t="shared" si="193"/>
        <v>0</v>
      </c>
      <c r="V1433" s="255">
        <f t="shared" si="191"/>
        <v>0</v>
      </c>
      <c r="W1433" s="255" t="e">
        <f t="shared" si="192"/>
        <v>#DIV/0!</v>
      </c>
    </row>
    <row r="1434" spans="1:23" ht="15" customHeight="1">
      <c r="A1434" s="96"/>
      <c r="B1434" s="96"/>
      <c r="C1434" s="96"/>
      <c r="D1434" s="96"/>
      <c r="E1434" s="96"/>
      <c r="F1434" s="96"/>
      <c r="G1434" s="366"/>
      <c r="H1434" s="289"/>
      <c r="I1434" s="289"/>
      <c r="J1434" s="289"/>
      <c r="K1434" s="96"/>
      <c r="L1434" s="171"/>
      <c r="M1434" s="349"/>
      <c r="N1434" s="9"/>
      <c r="O1434" s="9"/>
      <c r="P1434" s="9"/>
      <c r="Q1434" s="9"/>
      <c r="R1434" s="10"/>
      <c r="S1434" s="255">
        <f t="shared" si="194"/>
        <v>0</v>
      </c>
      <c r="T1434" s="192"/>
      <c r="U1434" s="265">
        <f t="shared" si="193"/>
        <v>0</v>
      </c>
      <c r="V1434" s="255">
        <f t="shared" si="191"/>
        <v>0</v>
      </c>
      <c r="W1434" s="255" t="e">
        <f t="shared" si="192"/>
        <v>#DIV/0!</v>
      </c>
    </row>
    <row r="1435" spans="1:23" ht="15" customHeight="1">
      <c r="A1435" s="96"/>
      <c r="B1435" s="96"/>
      <c r="C1435" s="96"/>
      <c r="D1435" s="96"/>
      <c r="E1435" s="96"/>
      <c r="F1435" s="96"/>
      <c r="G1435" s="366"/>
      <c r="H1435" s="289"/>
      <c r="I1435" s="289"/>
      <c r="J1435" s="289"/>
      <c r="K1435" s="96"/>
      <c r="L1435" s="171"/>
      <c r="M1435" s="349"/>
      <c r="N1435" s="9"/>
      <c r="O1435" s="9"/>
      <c r="P1435" s="9"/>
      <c r="Q1435" s="9"/>
      <c r="R1435" s="10"/>
      <c r="S1435" s="255">
        <f t="shared" si="194"/>
        <v>0</v>
      </c>
      <c r="T1435" s="192"/>
      <c r="U1435" s="265">
        <f t="shared" si="193"/>
        <v>0</v>
      </c>
      <c r="V1435" s="255">
        <f t="shared" si="191"/>
        <v>0</v>
      </c>
      <c r="W1435" s="255" t="e">
        <f t="shared" si="192"/>
        <v>#DIV/0!</v>
      </c>
    </row>
    <row r="1436" spans="1:23" ht="15" customHeight="1">
      <c r="A1436" s="96"/>
      <c r="B1436" s="96"/>
      <c r="C1436" s="96"/>
      <c r="D1436" s="96"/>
      <c r="E1436" s="96"/>
      <c r="F1436" s="96"/>
      <c r="G1436" s="366"/>
      <c r="H1436" s="289"/>
      <c r="I1436" s="289"/>
      <c r="J1436" s="289"/>
      <c r="K1436" s="96"/>
      <c r="L1436" s="171"/>
      <c r="M1436" s="349"/>
      <c r="N1436" s="9"/>
      <c r="O1436" s="9"/>
      <c r="P1436" s="9"/>
      <c r="Q1436" s="9"/>
      <c r="R1436" s="10"/>
      <c r="S1436" s="255">
        <f t="shared" si="194"/>
        <v>0</v>
      </c>
      <c r="T1436" s="192"/>
      <c r="U1436" s="265">
        <f t="shared" si="193"/>
        <v>0</v>
      </c>
      <c r="V1436" s="255">
        <f t="shared" si="191"/>
        <v>0</v>
      </c>
      <c r="W1436" s="255" t="e">
        <f t="shared" si="192"/>
        <v>#DIV/0!</v>
      </c>
    </row>
    <row r="1437" spans="1:23" ht="15.75" customHeight="1">
      <c r="A1437" s="96"/>
      <c r="B1437" s="96"/>
      <c r="C1437" s="96"/>
      <c r="D1437" s="96"/>
      <c r="E1437" s="96"/>
      <c r="F1437" s="96"/>
      <c r="G1437" s="366"/>
      <c r="H1437" s="289"/>
      <c r="I1437" s="289"/>
      <c r="J1437" s="289"/>
      <c r="K1437" s="96"/>
      <c r="L1437" s="171"/>
      <c r="M1437" s="349"/>
      <c r="N1437" s="9"/>
      <c r="O1437" s="9"/>
      <c r="P1437" s="9"/>
      <c r="Q1437" s="9"/>
      <c r="R1437" s="10"/>
      <c r="S1437" s="255">
        <f t="shared" si="194"/>
        <v>0</v>
      </c>
      <c r="T1437" s="192"/>
      <c r="U1437" s="265">
        <f t="shared" si="193"/>
        <v>0</v>
      </c>
      <c r="V1437" s="255">
        <f t="shared" si="191"/>
        <v>0</v>
      </c>
      <c r="W1437" s="255" t="e">
        <f t="shared" si="192"/>
        <v>#DIV/0!</v>
      </c>
    </row>
    <row r="1438" spans="1:23" ht="15" customHeight="1">
      <c r="A1438" s="96"/>
      <c r="B1438" s="96"/>
      <c r="C1438" s="96"/>
      <c r="D1438" s="96"/>
      <c r="E1438" s="96"/>
      <c r="F1438" s="96"/>
      <c r="G1438" s="366"/>
      <c r="H1438" s="289"/>
      <c r="I1438" s="289"/>
      <c r="J1438" s="289"/>
      <c r="K1438" s="96"/>
      <c r="L1438" s="171"/>
      <c r="M1438" s="349"/>
      <c r="N1438" s="9"/>
      <c r="O1438" s="9"/>
      <c r="P1438" s="9"/>
      <c r="Q1438" s="9"/>
      <c r="R1438" s="10"/>
      <c r="S1438" s="255">
        <f t="shared" si="194"/>
        <v>0</v>
      </c>
      <c r="T1438" s="192"/>
      <c r="U1438" s="265">
        <f t="shared" si="193"/>
        <v>0</v>
      </c>
      <c r="V1438" s="255">
        <f t="shared" si="191"/>
        <v>0</v>
      </c>
      <c r="W1438" s="255" t="e">
        <f t="shared" si="192"/>
        <v>#DIV/0!</v>
      </c>
    </row>
    <row r="1439" spans="1:23" ht="15.75" customHeight="1">
      <c r="A1439" s="96"/>
      <c r="B1439" s="96"/>
      <c r="C1439" s="96"/>
      <c r="D1439" s="96"/>
      <c r="E1439" s="96"/>
      <c r="F1439" s="96"/>
      <c r="G1439" s="366"/>
      <c r="H1439" s="289"/>
      <c r="I1439" s="289"/>
      <c r="J1439" s="289"/>
      <c r="K1439" s="96"/>
      <c r="L1439" s="171"/>
      <c r="M1439" s="349"/>
      <c r="N1439" s="9"/>
      <c r="O1439" s="9"/>
      <c r="P1439" s="9"/>
      <c r="Q1439" s="9"/>
      <c r="R1439" s="10"/>
      <c r="S1439" s="255">
        <f t="shared" si="194"/>
        <v>0</v>
      </c>
      <c r="T1439" s="192"/>
      <c r="U1439" s="265">
        <f t="shared" si="193"/>
        <v>0</v>
      </c>
      <c r="V1439" s="255">
        <f t="shared" si="191"/>
        <v>0</v>
      </c>
      <c r="W1439" s="255" t="e">
        <f t="shared" si="192"/>
        <v>#DIV/0!</v>
      </c>
    </row>
    <row r="1440" spans="1:23" ht="15" customHeight="1">
      <c r="A1440" s="96"/>
      <c r="B1440" s="96"/>
      <c r="C1440" s="96"/>
      <c r="D1440" s="96"/>
      <c r="E1440" s="96"/>
      <c r="F1440" s="96"/>
      <c r="G1440" s="366"/>
      <c r="H1440" s="289"/>
      <c r="I1440" s="289"/>
      <c r="J1440" s="289"/>
      <c r="K1440" s="96"/>
      <c r="L1440" s="171"/>
      <c r="M1440" s="96"/>
      <c r="N1440" s="9"/>
      <c r="O1440" s="9"/>
      <c r="P1440" s="9"/>
      <c r="Q1440" s="9"/>
      <c r="R1440" s="10"/>
      <c r="S1440" s="255">
        <f t="shared" si="194"/>
        <v>0</v>
      </c>
      <c r="T1440" s="192"/>
      <c r="U1440" s="265">
        <f t="shared" si="193"/>
        <v>0</v>
      </c>
      <c r="V1440" s="255">
        <f t="shared" si="191"/>
        <v>0</v>
      </c>
      <c r="W1440" s="255" t="e">
        <f t="shared" si="192"/>
        <v>#DIV/0!</v>
      </c>
    </row>
    <row r="1441" spans="1:23" ht="15" customHeight="1">
      <c r="A1441" s="96"/>
      <c r="B1441" s="96"/>
      <c r="C1441" s="96"/>
      <c r="D1441" s="96"/>
      <c r="E1441" s="96"/>
      <c r="F1441" s="96"/>
      <c r="G1441" s="366"/>
      <c r="H1441" s="289"/>
      <c r="I1441" s="289"/>
      <c r="J1441" s="289"/>
      <c r="K1441" s="96"/>
      <c r="L1441" s="171"/>
      <c r="M1441" s="96"/>
      <c r="N1441" s="9"/>
      <c r="O1441" s="9"/>
      <c r="P1441" s="9"/>
      <c r="Q1441" s="9"/>
      <c r="R1441" s="10"/>
      <c r="S1441" s="255">
        <f t="shared" si="194"/>
        <v>0</v>
      </c>
      <c r="T1441" s="192"/>
      <c r="U1441" s="265">
        <f t="shared" si="193"/>
        <v>0</v>
      </c>
      <c r="V1441" s="255">
        <f t="shared" si="191"/>
        <v>0</v>
      </c>
      <c r="W1441" s="255" t="e">
        <f t="shared" si="192"/>
        <v>#DIV/0!</v>
      </c>
    </row>
    <row r="1442" spans="1:23" ht="15" customHeight="1">
      <c r="A1442" s="96"/>
      <c r="B1442" s="96"/>
      <c r="C1442" s="96"/>
      <c r="D1442" s="96"/>
      <c r="E1442" s="96"/>
      <c r="F1442" s="96"/>
      <c r="G1442" s="366"/>
      <c r="H1442" s="289"/>
      <c r="I1442" s="289"/>
      <c r="J1442" s="289"/>
      <c r="K1442" s="96"/>
      <c r="L1442" s="171"/>
      <c r="M1442" s="96"/>
      <c r="N1442" s="9"/>
      <c r="O1442" s="9"/>
      <c r="P1442" s="9"/>
      <c r="Q1442" s="9"/>
      <c r="R1442" s="10"/>
      <c r="S1442" s="255">
        <f t="shared" si="194"/>
        <v>0</v>
      </c>
      <c r="T1442" s="192"/>
      <c r="U1442" s="265">
        <f t="shared" si="193"/>
        <v>0</v>
      </c>
      <c r="V1442" s="255">
        <f t="shared" si="191"/>
        <v>0</v>
      </c>
      <c r="W1442" s="255" t="e">
        <f t="shared" si="192"/>
        <v>#DIV/0!</v>
      </c>
    </row>
    <row r="1443" spans="1:23" ht="15" customHeight="1">
      <c r="A1443" s="96"/>
      <c r="B1443" s="96"/>
      <c r="C1443" s="96"/>
      <c r="D1443" s="96"/>
      <c r="E1443" s="96"/>
      <c r="F1443" s="96"/>
      <c r="G1443" s="366"/>
      <c r="H1443" s="289"/>
      <c r="I1443" s="289"/>
      <c r="J1443" s="289"/>
      <c r="K1443" s="96"/>
      <c r="L1443" s="171"/>
      <c r="M1443" s="96"/>
      <c r="N1443" s="9"/>
      <c r="O1443" s="9"/>
      <c r="P1443" s="9"/>
      <c r="Q1443" s="9"/>
      <c r="R1443" s="10"/>
      <c r="S1443" s="255">
        <f t="shared" si="194"/>
        <v>0</v>
      </c>
      <c r="T1443" s="192"/>
      <c r="U1443" s="265">
        <f t="shared" si="193"/>
        <v>0</v>
      </c>
      <c r="V1443" s="255">
        <f t="shared" si="191"/>
        <v>0</v>
      </c>
      <c r="W1443" s="255" t="e">
        <f t="shared" si="192"/>
        <v>#DIV/0!</v>
      </c>
    </row>
    <row r="1444" spans="1:23" ht="15" customHeight="1">
      <c r="A1444" s="96"/>
      <c r="B1444" s="96"/>
      <c r="C1444" s="96"/>
      <c r="D1444" s="96"/>
      <c r="E1444" s="96"/>
      <c r="F1444" s="96"/>
      <c r="G1444" s="366"/>
      <c r="H1444" s="289"/>
      <c r="I1444" s="289"/>
      <c r="J1444" s="289"/>
      <c r="K1444" s="96"/>
      <c r="L1444" s="171"/>
      <c r="M1444" s="96"/>
      <c r="N1444" s="9"/>
      <c r="O1444" s="9"/>
      <c r="P1444" s="9"/>
      <c r="Q1444" s="9"/>
      <c r="R1444" s="10"/>
      <c r="S1444" s="255">
        <f t="shared" si="194"/>
        <v>0</v>
      </c>
      <c r="T1444" s="192"/>
      <c r="U1444" s="265">
        <f t="shared" si="193"/>
        <v>0</v>
      </c>
      <c r="V1444" s="255">
        <f t="shared" si="191"/>
        <v>0</v>
      </c>
      <c r="W1444" s="255" t="e">
        <f t="shared" si="192"/>
        <v>#DIV/0!</v>
      </c>
    </row>
    <row r="1445" spans="1:23" ht="15" customHeight="1">
      <c r="A1445" s="96"/>
      <c r="B1445" s="96"/>
      <c r="C1445" s="96"/>
      <c r="D1445" s="96"/>
      <c r="E1445" s="96"/>
      <c r="F1445" s="96"/>
      <c r="G1445" s="366"/>
      <c r="H1445" s="289"/>
      <c r="I1445" s="289"/>
      <c r="J1445" s="289"/>
      <c r="K1445" s="96"/>
      <c r="L1445" s="171"/>
      <c r="M1445" s="96"/>
      <c r="N1445" s="9"/>
      <c r="O1445" s="9"/>
      <c r="P1445" s="9"/>
      <c r="Q1445" s="9"/>
      <c r="R1445" s="10"/>
      <c r="S1445" s="255">
        <f t="shared" si="194"/>
        <v>0</v>
      </c>
      <c r="T1445" s="192"/>
      <c r="U1445" s="265">
        <f t="shared" si="193"/>
        <v>0</v>
      </c>
      <c r="V1445" s="255">
        <f t="shared" si="191"/>
        <v>0</v>
      </c>
      <c r="W1445" s="255" t="e">
        <f t="shared" si="192"/>
        <v>#DIV/0!</v>
      </c>
    </row>
    <row r="1446" spans="1:23" ht="15" customHeight="1">
      <c r="A1446" s="96"/>
      <c r="B1446" s="96"/>
      <c r="C1446" s="96"/>
      <c r="D1446" s="96"/>
      <c r="E1446" s="96"/>
      <c r="F1446" s="96"/>
      <c r="G1446" s="366"/>
      <c r="H1446" s="289"/>
      <c r="I1446" s="289"/>
      <c r="J1446" s="289"/>
      <c r="K1446" s="96"/>
      <c r="L1446" s="171"/>
      <c r="M1446" s="96"/>
      <c r="N1446" s="9"/>
      <c r="O1446" s="9"/>
      <c r="P1446" s="9"/>
      <c r="Q1446" s="9"/>
      <c r="R1446" s="10"/>
      <c r="S1446" s="255">
        <f t="shared" si="194"/>
        <v>0</v>
      </c>
      <c r="T1446" s="192"/>
      <c r="U1446" s="265">
        <f t="shared" si="193"/>
        <v>0</v>
      </c>
      <c r="V1446" s="255">
        <f t="shared" si="191"/>
        <v>0</v>
      </c>
      <c r="W1446" s="255" t="e">
        <f t="shared" si="192"/>
        <v>#DIV/0!</v>
      </c>
    </row>
    <row r="1447" spans="1:23" ht="15" customHeight="1">
      <c r="A1447" s="96"/>
      <c r="B1447" s="96"/>
      <c r="C1447" s="96"/>
      <c r="D1447" s="96"/>
      <c r="E1447" s="96"/>
      <c r="F1447" s="96"/>
      <c r="G1447" s="366"/>
      <c r="H1447" s="289"/>
      <c r="I1447" s="289"/>
      <c r="J1447" s="289"/>
      <c r="K1447" s="96"/>
      <c r="L1447" s="171"/>
      <c r="M1447" s="96"/>
      <c r="N1447" s="9"/>
      <c r="O1447" s="9"/>
      <c r="P1447" s="9"/>
      <c r="Q1447" s="9"/>
      <c r="R1447" s="10"/>
      <c r="S1447" s="255">
        <f t="shared" si="194"/>
        <v>0</v>
      </c>
      <c r="T1447" s="192"/>
      <c r="U1447" s="265">
        <f t="shared" si="193"/>
        <v>0</v>
      </c>
      <c r="V1447" s="255">
        <f t="shared" si="191"/>
        <v>0</v>
      </c>
      <c r="W1447" s="255" t="e">
        <f t="shared" si="192"/>
        <v>#DIV/0!</v>
      </c>
    </row>
    <row r="1448" spans="1:23" ht="15" customHeight="1">
      <c r="A1448" s="96"/>
      <c r="B1448" s="96"/>
      <c r="C1448" s="96"/>
      <c r="D1448" s="96"/>
      <c r="E1448" s="96"/>
      <c r="F1448" s="96"/>
      <c r="G1448" s="366"/>
      <c r="H1448" s="289"/>
      <c r="I1448" s="289"/>
      <c r="J1448" s="289"/>
      <c r="K1448" s="96"/>
      <c r="L1448" s="171"/>
      <c r="M1448" s="96"/>
      <c r="N1448" s="9"/>
      <c r="O1448" s="9"/>
      <c r="P1448" s="9"/>
      <c r="Q1448" s="9"/>
      <c r="R1448" s="10"/>
      <c r="S1448" s="255">
        <f t="shared" si="194"/>
        <v>0</v>
      </c>
      <c r="T1448" s="192"/>
      <c r="U1448" s="265">
        <f t="shared" si="193"/>
        <v>0</v>
      </c>
      <c r="V1448" s="255">
        <f t="shared" si="191"/>
        <v>0</v>
      </c>
      <c r="W1448" s="255" t="e">
        <f t="shared" si="192"/>
        <v>#DIV/0!</v>
      </c>
    </row>
    <row r="1449" spans="1:23" ht="15" customHeight="1">
      <c r="A1449" s="96"/>
      <c r="B1449" s="96"/>
      <c r="C1449" s="96"/>
      <c r="D1449" s="96"/>
      <c r="E1449" s="96"/>
      <c r="F1449" s="96"/>
      <c r="G1449" s="366"/>
      <c r="H1449" s="289"/>
      <c r="I1449" s="289"/>
      <c r="J1449" s="289"/>
      <c r="K1449" s="96"/>
      <c r="L1449" s="171"/>
      <c r="M1449" s="96"/>
      <c r="N1449" s="9"/>
      <c r="O1449" s="9"/>
      <c r="P1449" s="9"/>
      <c r="Q1449" s="9"/>
      <c r="R1449" s="10"/>
      <c r="S1449" s="255">
        <f t="shared" si="194"/>
        <v>0</v>
      </c>
      <c r="T1449" s="192"/>
      <c r="U1449" s="265">
        <f t="shared" si="193"/>
        <v>0</v>
      </c>
      <c r="V1449" s="255">
        <f t="shared" si="191"/>
        <v>0</v>
      </c>
      <c r="W1449" s="255" t="e">
        <f t="shared" si="192"/>
        <v>#DIV/0!</v>
      </c>
    </row>
    <row r="1450" spans="1:23" ht="15.75" customHeight="1">
      <c r="A1450" s="96"/>
      <c r="B1450" s="96"/>
      <c r="C1450" s="96"/>
      <c r="D1450" s="96"/>
      <c r="E1450" s="96"/>
      <c r="F1450" s="96"/>
      <c r="G1450" s="366"/>
      <c r="H1450" s="289"/>
      <c r="I1450" s="289"/>
      <c r="J1450" s="289"/>
      <c r="K1450" s="96"/>
      <c r="L1450" s="171"/>
      <c r="M1450" s="96"/>
      <c r="N1450" s="9"/>
      <c r="O1450" s="9"/>
      <c r="P1450" s="9"/>
      <c r="Q1450" s="9"/>
      <c r="R1450" s="10"/>
      <c r="S1450" s="255">
        <f t="shared" si="194"/>
        <v>0</v>
      </c>
      <c r="T1450" s="192"/>
      <c r="U1450" s="265">
        <f t="shared" si="193"/>
        <v>0</v>
      </c>
      <c r="V1450" s="255">
        <f t="shared" ref="V1450:V1513" si="195">U1450+S1450</f>
        <v>0</v>
      </c>
      <c r="W1450" s="255" t="e">
        <f t="shared" ref="W1450:W1513" si="196">V1450/P1450</f>
        <v>#DIV/0!</v>
      </c>
    </row>
    <row r="1451" spans="1:23" ht="15" customHeight="1">
      <c r="A1451" s="96"/>
      <c r="B1451" s="96"/>
      <c r="C1451" s="96"/>
      <c r="D1451" s="96"/>
      <c r="E1451" s="96"/>
      <c r="F1451" s="96"/>
      <c r="G1451" s="366"/>
      <c r="H1451" s="289"/>
      <c r="I1451" s="289"/>
      <c r="J1451" s="289"/>
      <c r="K1451" s="96"/>
      <c r="L1451" s="171"/>
      <c r="M1451" s="96"/>
      <c r="N1451" s="9"/>
      <c r="O1451" s="9"/>
      <c r="P1451" s="9"/>
      <c r="Q1451" s="9"/>
      <c r="R1451" s="10"/>
      <c r="S1451" s="255">
        <f t="shared" si="194"/>
        <v>0</v>
      </c>
      <c r="T1451" s="192"/>
      <c r="U1451" s="265">
        <f t="shared" si="193"/>
        <v>0</v>
      </c>
      <c r="V1451" s="255">
        <f t="shared" si="195"/>
        <v>0</v>
      </c>
      <c r="W1451" s="255" t="e">
        <f t="shared" si="196"/>
        <v>#DIV/0!</v>
      </c>
    </row>
    <row r="1452" spans="1:23" ht="15" customHeight="1">
      <c r="A1452" s="96"/>
      <c r="B1452" s="96"/>
      <c r="C1452" s="96"/>
      <c r="D1452" s="96"/>
      <c r="E1452" s="96"/>
      <c r="F1452" s="96"/>
      <c r="G1452" s="366"/>
      <c r="H1452" s="289"/>
      <c r="I1452" s="289"/>
      <c r="J1452" s="289"/>
      <c r="K1452" s="96"/>
      <c r="L1452" s="171"/>
      <c r="M1452" s="96"/>
      <c r="N1452" s="9"/>
      <c r="O1452" s="9"/>
      <c r="P1452" s="9"/>
      <c r="Q1452" s="9"/>
      <c r="R1452" s="10"/>
      <c r="S1452" s="255">
        <f t="shared" si="194"/>
        <v>0</v>
      </c>
      <c r="T1452" s="192"/>
      <c r="U1452" s="265">
        <f t="shared" si="193"/>
        <v>0</v>
      </c>
      <c r="V1452" s="255">
        <f t="shared" si="195"/>
        <v>0</v>
      </c>
      <c r="W1452" s="255" t="e">
        <f t="shared" si="196"/>
        <v>#DIV/0!</v>
      </c>
    </row>
    <row r="1453" spans="1:23" ht="15" customHeight="1">
      <c r="A1453" s="96"/>
      <c r="B1453" s="96"/>
      <c r="C1453" s="96"/>
      <c r="D1453" s="96"/>
      <c r="E1453" s="96"/>
      <c r="F1453" s="96"/>
      <c r="G1453" s="366"/>
      <c r="H1453" s="289"/>
      <c r="I1453" s="289"/>
      <c r="J1453" s="289"/>
      <c r="K1453" s="96"/>
      <c r="L1453" s="171"/>
      <c r="M1453" s="96"/>
      <c r="N1453" s="9"/>
      <c r="O1453" s="9"/>
      <c r="P1453" s="9"/>
      <c r="Q1453" s="9"/>
      <c r="R1453" s="10"/>
      <c r="S1453" s="255">
        <f t="shared" si="194"/>
        <v>0</v>
      </c>
      <c r="T1453" s="192"/>
      <c r="U1453" s="265">
        <f t="shared" si="193"/>
        <v>0</v>
      </c>
      <c r="V1453" s="255">
        <f t="shared" si="195"/>
        <v>0</v>
      </c>
      <c r="W1453" s="255" t="e">
        <f t="shared" si="196"/>
        <v>#DIV/0!</v>
      </c>
    </row>
    <row r="1454" spans="1:23" ht="15" customHeight="1">
      <c r="A1454" s="96"/>
      <c r="B1454" s="96"/>
      <c r="C1454" s="96"/>
      <c r="D1454" s="96"/>
      <c r="E1454" s="96"/>
      <c r="F1454" s="96"/>
      <c r="G1454" s="366"/>
      <c r="H1454" s="289"/>
      <c r="I1454" s="289"/>
      <c r="J1454" s="289"/>
      <c r="K1454" s="96"/>
      <c r="L1454" s="171"/>
      <c r="M1454" s="96"/>
      <c r="N1454" s="9"/>
      <c r="O1454" s="9"/>
      <c r="P1454" s="9"/>
      <c r="Q1454" s="9"/>
      <c r="R1454" s="10"/>
      <c r="S1454" s="255">
        <f t="shared" si="194"/>
        <v>0</v>
      </c>
      <c r="T1454" s="192"/>
      <c r="U1454" s="265">
        <f t="shared" si="193"/>
        <v>0</v>
      </c>
      <c r="V1454" s="255">
        <f t="shared" si="195"/>
        <v>0</v>
      </c>
      <c r="W1454" s="255" t="e">
        <f t="shared" si="196"/>
        <v>#DIV/0!</v>
      </c>
    </row>
    <row r="1455" spans="1:23" ht="15" customHeight="1">
      <c r="A1455" s="96"/>
      <c r="B1455" s="96"/>
      <c r="C1455" s="96"/>
      <c r="D1455" s="96"/>
      <c r="E1455" s="96"/>
      <c r="F1455" s="96"/>
      <c r="G1455" s="366"/>
      <c r="H1455" s="289"/>
      <c r="I1455" s="289"/>
      <c r="J1455" s="289"/>
      <c r="K1455" s="96"/>
      <c r="L1455" s="171"/>
      <c r="M1455" s="96"/>
      <c r="N1455" s="9"/>
      <c r="O1455" s="9"/>
      <c r="P1455" s="9"/>
      <c r="Q1455" s="9"/>
      <c r="R1455" s="10"/>
      <c r="S1455" s="255">
        <f t="shared" si="194"/>
        <v>0</v>
      </c>
      <c r="T1455" s="192"/>
      <c r="U1455" s="265">
        <f t="shared" si="193"/>
        <v>0</v>
      </c>
      <c r="V1455" s="255">
        <f t="shared" si="195"/>
        <v>0</v>
      </c>
      <c r="W1455" s="255" t="e">
        <f t="shared" si="196"/>
        <v>#DIV/0!</v>
      </c>
    </row>
    <row r="1456" spans="1:23" ht="15" customHeight="1">
      <c r="A1456" s="96"/>
      <c r="B1456" s="96"/>
      <c r="C1456" s="96"/>
      <c r="D1456" s="96"/>
      <c r="E1456" s="96"/>
      <c r="F1456" s="96"/>
      <c r="G1456" s="366"/>
      <c r="H1456" s="289"/>
      <c r="I1456" s="289"/>
      <c r="J1456" s="289"/>
      <c r="K1456" s="96"/>
      <c r="L1456" s="171"/>
      <c r="M1456" s="96"/>
      <c r="N1456" s="9"/>
      <c r="O1456" s="9"/>
      <c r="P1456" s="9"/>
      <c r="Q1456" s="9"/>
      <c r="R1456" s="10"/>
      <c r="S1456" s="255">
        <f t="shared" si="194"/>
        <v>0</v>
      </c>
      <c r="T1456" s="192"/>
      <c r="U1456" s="265">
        <f t="shared" si="193"/>
        <v>0</v>
      </c>
      <c r="V1456" s="255">
        <f t="shared" si="195"/>
        <v>0</v>
      </c>
      <c r="W1456" s="255" t="e">
        <f t="shared" si="196"/>
        <v>#DIV/0!</v>
      </c>
    </row>
    <row r="1457" spans="1:23" ht="15" customHeight="1">
      <c r="A1457" s="96"/>
      <c r="B1457" s="96"/>
      <c r="C1457" s="96"/>
      <c r="D1457" s="96"/>
      <c r="E1457" s="96"/>
      <c r="F1457" s="96"/>
      <c r="G1457" s="366"/>
      <c r="H1457" s="289"/>
      <c r="I1457" s="289"/>
      <c r="J1457" s="289"/>
      <c r="K1457" s="96"/>
      <c r="L1457" s="171"/>
      <c r="M1457" s="96"/>
      <c r="N1457" s="9"/>
      <c r="O1457" s="9"/>
      <c r="P1457" s="9"/>
      <c r="Q1457" s="9"/>
      <c r="R1457" s="10"/>
      <c r="S1457" s="255">
        <f t="shared" si="194"/>
        <v>0</v>
      </c>
      <c r="T1457" s="192"/>
      <c r="U1457" s="265">
        <f t="shared" si="193"/>
        <v>0</v>
      </c>
      <c r="V1457" s="255">
        <f t="shared" si="195"/>
        <v>0</v>
      </c>
      <c r="W1457" s="255" t="e">
        <f t="shared" si="196"/>
        <v>#DIV/0!</v>
      </c>
    </row>
    <row r="1458" spans="1:23" ht="15" customHeight="1">
      <c r="A1458" s="96"/>
      <c r="B1458" s="96"/>
      <c r="C1458" s="96"/>
      <c r="D1458" s="96"/>
      <c r="E1458" s="96"/>
      <c r="F1458" s="96"/>
      <c r="G1458" s="366"/>
      <c r="H1458" s="289"/>
      <c r="I1458" s="289"/>
      <c r="J1458" s="289"/>
      <c r="K1458" s="96"/>
      <c r="L1458" s="171"/>
      <c r="M1458" s="96"/>
      <c r="N1458" s="9"/>
      <c r="O1458" s="9"/>
      <c r="P1458" s="9"/>
      <c r="Q1458" s="9"/>
      <c r="R1458" s="10"/>
      <c r="S1458" s="255">
        <f t="shared" si="194"/>
        <v>0</v>
      </c>
      <c r="T1458" s="192"/>
      <c r="U1458" s="265">
        <f t="shared" si="193"/>
        <v>0</v>
      </c>
      <c r="V1458" s="255">
        <f t="shared" si="195"/>
        <v>0</v>
      </c>
      <c r="W1458" s="255" t="e">
        <f t="shared" si="196"/>
        <v>#DIV/0!</v>
      </c>
    </row>
    <row r="1459" spans="1:23" ht="15" customHeight="1">
      <c r="A1459" s="96"/>
      <c r="B1459" s="96"/>
      <c r="C1459" s="96"/>
      <c r="D1459" s="96"/>
      <c r="E1459" s="96"/>
      <c r="F1459" s="96"/>
      <c r="G1459" s="366"/>
      <c r="H1459" s="289"/>
      <c r="I1459" s="289"/>
      <c r="J1459" s="289"/>
      <c r="K1459" s="96"/>
      <c r="L1459" s="171"/>
      <c r="M1459" s="96"/>
      <c r="N1459" s="9"/>
      <c r="O1459" s="9"/>
      <c r="P1459" s="9"/>
      <c r="Q1459" s="9"/>
      <c r="R1459" s="10"/>
      <c r="S1459" s="255">
        <f t="shared" si="194"/>
        <v>0</v>
      </c>
      <c r="T1459" s="192"/>
      <c r="U1459" s="265">
        <f t="shared" si="193"/>
        <v>0</v>
      </c>
      <c r="V1459" s="255">
        <f t="shared" si="195"/>
        <v>0</v>
      </c>
      <c r="W1459" s="255" t="e">
        <f t="shared" si="196"/>
        <v>#DIV/0!</v>
      </c>
    </row>
    <row r="1460" spans="1:23" ht="15" customHeight="1">
      <c r="A1460" s="96"/>
      <c r="B1460" s="96"/>
      <c r="C1460" s="96"/>
      <c r="D1460" s="96"/>
      <c r="E1460" s="96"/>
      <c r="F1460" s="96"/>
      <c r="G1460" s="366"/>
      <c r="H1460" s="289"/>
      <c r="I1460" s="289"/>
      <c r="J1460" s="289"/>
      <c r="K1460" s="96"/>
      <c r="L1460" s="171"/>
      <c r="M1460" s="96"/>
      <c r="N1460" s="9"/>
      <c r="O1460" s="9"/>
      <c r="P1460" s="9"/>
      <c r="Q1460" s="9"/>
      <c r="R1460" s="10"/>
      <c r="S1460" s="255">
        <f t="shared" si="194"/>
        <v>0</v>
      </c>
      <c r="T1460" s="192"/>
      <c r="U1460" s="265">
        <f t="shared" si="193"/>
        <v>0</v>
      </c>
      <c r="V1460" s="255">
        <f t="shared" si="195"/>
        <v>0</v>
      </c>
      <c r="W1460" s="255" t="e">
        <f t="shared" si="196"/>
        <v>#DIV/0!</v>
      </c>
    </row>
    <row r="1461" spans="1:23" ht="15" customHeight="1">
      <c r="A1461" s="96"/>
      <c r="B1461" s="96"/>
      <c r="C1461" s="96"/>
      <c r="D1461" s="96"/>
      <c r="E1461" s="96"/>
      <c r="F1461" s="96"/>
      <c r="G1461" s="366"/>
      <c r="H1461" s="289"/>
      <c r="I1461" s="289"/>
      <c r="J1461" s="289"/>
      <c r="K1461" s="96"/>
      <c r="L1461" s="171"/>
      <c r="M1461" s="96"/>
      <c r="N1461" s="9"/>
      <c r="O1461" s="9"/>
      <c r="P1461" s="9"/>
      <c r="Q1461" s="9"/>
      <c r="R1461" s="10"/>
      <c r="S1461" s="255">
        <f t="shared" si="194"/>
        <v>0</v>
      </c>
      <c r="T1461" s="192"/>
      <c r="U1461" s="265">
        <f t="shared" si="193"/>
        <v>0</v>
      </c>
      <c r="V1461" s="255">
        <f t="shared" si="195"/>
        <v>0</v>
      </c>
      <c r="W1461" s="255" t="e">
        <f t="shared" si="196"/>
        <v>#DIV/0!</v>
      </c>
    </row>
    <row r="1462" spans="1:23" ht="15.75" customHeight="1">
      <c r="A1462" s="96"/>
      <c r="B1462" s="96"/>
      <c r="C1462" s="96"/>
      <c r="D1462" s="96"/>
      <c r="E1462" s="96"/>
      <c r="F1462" s="96"/>
      <c r="G1462" s="366"/>
      <c r="H1462" s="289"/>
      <c r="I1462" s="289"/>
      <c r="J1462" s="289"/>
      <c r="K1462" s="96"/>
      <c r="L1462" s="171"/>
      <c r="M1462" s="96"/>
      <c r="N1462" s="9"/>
      <c r="O1462" s="9"/>
      <c r="P1462" s="9"/>
      <c r="Q1462" s="9"/>
      <c r="R1462" s="10"/>
      <c r="S1462" s="255">
        <f t="shared" si="194"/>
        <v>0</v>
      </c>
      <c r="T1462" s="192"/>
      <c r="U1462" s="265">
        <f t="shared" si="193"/>
        <v>0</v>
      </c>
      <c r="V1462" s="255">
        <f t="shared" si="195"/>
        <v>0</v>
      </c>
      <c r="W1462" s="255" t="e">
        <f t="shared" si="196"/>
        <v>#DIV/0!</v>
      </c>
    </row>
    <row r="1463" spans="1:23" ht="15" customHeight="1">
      <c r="A1463" s="96"/>
      <c r="B1463" s="96"/>
      <c r="C1463" s="96"/>
      <c r="D1463" s="96"/>
      <c r="E1463" s="96"/>
      <c r="F1463" s="96"/>
      <c r="G1463" s="366"/>
      <c r="H1463" s="289"/>
      <c r="I1463" s="289"/>
      <c r="J1463" s="289"/>
      <c r="K1463" s="96"/>
      <c r="L1463" s="171"/>
      <c r="M1463" s="349"/>
      <c r="N1463" s="9"/>
      <c r="O1463" s="9"/>
      <c r="P1463" s="9"/>
      <c r="Q1463" s="9"/>
      <c r="R1463" s="10"/>
      <c r="S1463" s="255">
        <f t="shared" si="194"/>
        <v>0</v>
      </c>
      <c r="T1463" s="192"/>
      <c r="U1463" s="265">
        <f t="shared" si="193"/>
        <v>0</v>
      </c>
      <c r="V1463" s="255">
        <f t="shared" si="195"/>
        <v>0</v>
      </c>
      <c r="W1463" s="255" t="e">
        <f t="shared" si="196"/>
        <v>#DIV/0!</v>
      </c>
    </row>
    <row r="1464" spans="1:23" ht="15" customHeight="1">
      <c r="A1464" s="96"/>
      <c r="B1464" s="96"/>
      <c r="C1464" s="96"/>
      <c r="D1464" s="96"/>
      <c r="E1464" s="96"/>
      <c r="F1464" s="96"/>
      <c r="G1464" s="366"/>
      <c r="H1464" s="289"/>
      <c r="I1464" s="289"/>
      <c r="J1464" s="289"/>
      <c r="K1464" s="96"/>
      <c r="L1464" s="171"/>
      <c r="M1464" s="349"/>
      <c r="N1464" s="9"/>
      <c r="O1464" s="9"/>
      <c r="P1464" s="9"/>
      <c r="Q1464" s="9"/>
      <c r="R1464" s="10"/>
      <c r="S1464" s="255">
        <f t="shared" si="194"/>
        <v>0</v>
      </c>
      <c r="T1464" s="192"/>
      <c r="U1464" s="265">
        <f t="shared" si="193"/>
        <v>0</v>
      </c>
      <c r="V1464" s="255">
        <f t="shared" si="195"/>
        <v>0</v>
      </c>
      <c r="W1464" s="255" t="e">
        <f t="shared" si="196"/>
        <v>#DIV/0!</v>
      </c>
    </row>
    <row r="1465" spans="1:23" ht="15" customHeight="1">
      <c r="A1465" s="96"/>
      <c r="B1465" s="96"/>
      <c r="C1465" s="96"/>
      <c r="D1465" s="96"/>
      <c r="E1465" s="96"/>
      <c r="F1465" s="96"/>
      <c r="G1465" s="366"/>
      <c r="H1465" s="289"/>
      <c r="I1465" s="289"/>
      <c r="J1465" s="289"/>
      <c r="K1465" s="96"/>
      <c r="L1465" s="171"/>
      <c r="M1465" s="349"/>
      <c r="N1465" s="9"/>
      <c r="O1465" s="9"/>
      <c r="P1465" s="9"/>
      <c r="Q1465" s="9"/>
      <c r="R1465" s="10"/>
      <c r="S1465" s="255">
        <f t="shared" si="194"/>
        <v>0</v>
      </c>
      <c r="T1465" s="192"/>
      <c r="U1465" s="265">
        <f t="shared" si="193"/>
        <v>0</v>
      </c>
      <c r="V1465" s="255">
        <f t="shared" si="195"/>
        <v>0</v>
      </c>
      <c r="W1465" s="255" t="e">
        <f t="shared" si="196"/>
        <v>#DIV/0!</v>
      </c>
    </row>
    <row r="1466" spans="1:23" ht="15" customHeight="1">
      <c r="A1466" s="96"/>
      <c r="B1466" s="96"/>
      <c r="C1466" s="96"/>
      <c r="D1466" s="96"/>
      <c r="E1466" s="96"/>
      <c r="F1466" s="96"/>
      <c r="G1466" s="366"/>
      <c r="H1466" s="289"/>
      <c r="I1466" s="289"/>
      <c r="J1466" s="289"/>
      <c r="K1466" s="96"/>
      <c r="L1466" s="171"/>
      <c r="M1466" s="349"/>
      <c r="N1466" s="9"/>
      <c r="O1466" s="9"/>
      <c r="P1466" s="9"/>
      <c r="Q1466" s="9"/>
      <c r="R1466" s="10"/>
      <c r="S1466" s="255">
        <f t="shared" si="194"/>
        <v>0</v>
      </c>
      <c r="T1466" s="192"/>
      <c r="U1466" s="265">
        <f t="shared" si="193"/>
        <v>0</v>
      </c>
      <c r="V1466" s="255">
        <f t="shared" si="195"/>
        <v>0</v>
      </c>
      <c r="W1466" s="255" t="e">
        <f t="shared" si="196"/>
        <v>#DIV/0!</v>
      </c>
    </row>
    <row r="1467" spans="1:23" ht="15" customHeight="1">
      <c r="A1467" s="96"/>
      <c r="B1467" s="96"/>
      <c r="C1467" s="96"/>
      <c r="D1467" s="96"/>
      <c r="E1467" s="96"/>
      <c r="F1467" s="96"/>
      <c r="G1467" s="366"/>
      <c r="H1467" s="289"/>
      <c r="I1467" s="289"/>
      <c r="J1467" s="289"/>
      <c r="K1467" s="96"/>
      <c r="L1467" s="171"/>
      <c r="M1467" s="349"/>
      <c r="N1467" s="9"/>
      <c r="O1467" s="9"/>
      <c r="P1467" s="9"/>
      <c r="Q1467" s="9"/>
      <c r="R1467" s="10"/>
      <c r="S1467" s="255">
        <f t="shared" si="194"/>
        <v>0</v>
      </c>
      <c r="T1467" s="192"/>
      <c r="U1467" s="265">
        <f t="shared" si="193"/>
        <v>0</v>
      </c>
      <c r="V1467" s="255">
        <f t="shared" si="195"/>
        <v>0</v>
      </c>
      <c r="W1467" s="255" t="e">
        <f t="shared" si="196"/>
        <v>#DIV/0!</v>
      </c>
    </row>
    <row r="1468" spans="1:23" ht="15" customHeight="1">
      <c r="A1468" s="96"/>
      <c r="B1468" s="96"/>
      <c r="C1468" s="96"/>
      <c r="D1468" s="96"/>
      <c r="E1468" s="96"/>
      <c r="F1468" s="96"/>
      <c r="G1468" s="366"/>
      <c r="H1468" s="289"/>
      <c r="I1468" s="289"/>
      <c r="J1468" s="289"/>
      <c r="K1468" s="96"/>
      <c r="L1468" s="171"/>
      <c r="M1468" s="349"/>
      <c r="N1468" s="9"/>
      <c r="O1468" s="9"/>
      <c r="P1468" s="9"/>
      <c r="Q1468" s="9"/>
      <c r="R1468" s="10"/>
      <c r="S1468" s="255">
        <f t="shared" si="194"/>
        <v>0</v>
      </c>
      <c r="T1468" s="192"/>
      <c r="U1468" s="265">
        <f t="shared" si="193"/>
        <v>0</v>
      </c>
      <c r="V1468" s="255">
        <f t="shared" si="195"/>
        <v>0</v>
      </c>
      <c r="W1468" s="255" t="e">
        <f t="shared" si="196"/>
        <v>#DIV/0!</v>
      </c>
    </row>
    <row r="1469" spans="1:23" ht="15" customHeight="1">
      <c r="A1469" s="96"/>
      <c r="B1469" s="96"/>
      <c r="C1469" s="96"/>
      <c r="D1469" s="96"/>
      <c r="E1469" s="96"/>
      <c r="F1469" s="96"/>
      <c r="G1469" s="366"/>
      <c r="H1469" s="289"/>
      <c r="I1469" s="289"/>
      <c r="J1469" s="289"/>
      <c r="K1469" s="96"/>
      <c r="L1469" s="171"/>
      <c r="M1469" s="349"/>
      <c r="N1469" s="9"/>
      <c r="O1469" s="9"/>
      <c r="P1469" s="9"/>
      <c r="Q1469" s="9"/>
      <c r="R1469" s="10"/>
      <c r="S1469" s="255">
        <f t="shared" si="194"/>
        <v>0</v>
      </c>
      <c r="T1469" s="192"/>
      <c r="U1469" s="265">
        <f t="shared" ref="U1469:U1532" si="197">S1469*$T$828/SUM($S$828:$S$841)</f>
        <v>0</v>
      </c>
      <c r="V1469" s="255">
        <f t="shared" si="195"/>
        <v>0</v>
      </c>
      <c r="W1469" s="255" t="e">
        <f t="shared" si="196"/>
        <v>#DIV/0!</v>
      </c>
    </row>
    <row r="1470" spans="1:23" ht="15" customHeight="1">
      <c r="A1470" s="96"/>
      <c r="B1470" s="96"/>
      <c r="C1470" s="96"/>
      <c r="D1470" s="96"/>
      <c r="E1470" s="96"/>
      <c r="F1470" s="96"/>
      <c r="G1470" s="366"/>
      <c r="H1470" s="289"/>
      <c r="I1470" s="289"/>
      <c r="J1470" s="289"/>
      <c r="K1470" s="96"/>
      <c r="L1470" s="171"/>
      <c r="M1470" s="349"/>
      <c r="N1470" s="9"/>
      <c r="O1470" s="9"/>
      <c r="P1470" s="9"/>
      <c r="Q1470" s="9"/>
      <c r="R1470" s="10"/>
      <c r="S1470" s="255">
        <f t="shared" si="194"/>
        <v>0</v>
      </c>
      <c r="T1470" s="192"/>
      <c r="U1470" s="265">
        <f t="shared" si="197"/>
        <v>0</v>
      </c>
      <c r="V1470" s="255">
        <f t="shared" si="195"/>
        <v>0</v>
      </c>
      <c r="W1470" s="255" t="e">
        <f t="shared" si="196"/>
        <v>#DIV/0!</v>
      </c>
    </row>
    <row r="1471" spans="1:23" ht="15" customHeight="1">
      <c r="A1471" s="96"/>
      <c r="B1471" s="96"/>
      <c r="C1471" s="96"/>
      <c r="D1471" s="96"/>
      <c r="E1471" s="96"/>
      <c r="F1471" s="96"/>
      <c r="G1471" s="366"/>
      <c r="H1471" s="289"/>
      <c r="I1471" s="289"/>
      <c r="J1471" s="289"/>
      <c r="K1471" s="96"/>
      <c r="L1471" s="171"/>
      <c r="M1471" s="349"/>
      <c r="N1471" s="9"/>
      <c r="O1471" s="9"/>
      <c r="P1471" s="9"/>
      <c r="Q1471" s="9"/>
      <c r="R1471" s="10"/>
      <c r="S1471" s="255">
        <f t="shared" si="194"/>
        <v>0</v>
      </c>
      <c r="T1471" s="192"/>
      <c r="U1471" s="265">
        <f t="shared" si="197"/>
        <v>0</v>
      </c>
      <c r="V1471" s="255">
        <f t="shared" si="195"/>
        <v>0</v>
      </c>
      <c r="W1471" s="255" t="e">
        <f t="shared" si="196"/>
        <v>#DIV/0!</v>
      </c>
    </row>
    <row r="1472" spans="1:23" ht="15" customHeight="1">
      <c r="A1472" s="96"/>
      <c r="B1472" s="96"/>
      <c r="C1472" s="96"/>
      <c r="D1472" s="96"/>
      <c r="E1472" s="96"/>
      <c r="F1472" s="96"/>
      <c r="G1472" s="366"/>
      <c r="H1472" s="289"/>
      <c r="I1472" s="289"/>
      <c r="J1472" s="289"/>
      <c r="K1472" s="96"/>
      <c r="L1472" s="171"/>
      <c r="M1472" s="349"/>
      <c r="N1472" s="9"/>
      <c r="O1472" s="9"/>
      <c r="P1472" s="9"/>
      <c r="Q1472" s="9"/>
      <c r="R1472" s="10"/>
      <c r="S1472" s="255">
        <f t="shared" si="194"/>
        <v>0</v>
      </c>
      <c r="T1472" s="192"/>
      <c r="U1472" s="265">
        <f t="shared" si="197"/>
        <v>0</v>
      </c>
      <c r="V1472" s="255">
        <f t="shared" si="195"/>
        <v>0</v>
      </c>
      <c r="W1472" s="255" t="e">
        <f t="shared" si="196"/>
        <v>#DIV/0!</v>
      </c>
    </row>
    <row r="1473" spans="1:23" ht="15.75" customHeight="1">
      <c r="A1473" s="113"/>
      <c r="B1473" s="113"/>
      <c r="C1473" s="113"/>
      <c r="D1473" s="113"/>
      <c r="E1473" s="113"/>
      <c r="F1473" s="113"/>
      <c r="G1473" s="367"/>
      <c r="H1473" s="193"/>
      <c r="I1473" s="193"/>
      <c r="J1473" s="193"/>
      <c r="K1473" s="113"/>
      <c r="L1473" s="167"/>
      <c r="M1473" s="349"/>
      <c r="N1473" s="8"/>
      <c r="O1473" s="8"/>
      <c r="P1473" s="8"/>
      <c r="Q1473" s="8"/>
      <c r="R1473" s="12"/>
      <c r="S1473" s="255">
        <f t="shared" si="194"/>
        <v>0</v>
      </c>
      <c r="T1473" s="219"/>
      <c r="U1473" s="265">
        <f t="shared" si="197"/>
        <v>0</v>
      </c>
      <c r="V1473" s="255">
        <f t="shared" si="195"/>
        <v>0</v>
      </c>
      <c r="W1473" s="255" t="e">
        <f t="shared" si="196"/>
        <v>#DIV/0!</v>
      </c>
    </row>
    <row r="1474" spans="1:23" ht="15" customHeight="1">
      <c r="A1474" s="96"/>
      <c r="B1474" s="96"/>
      <c r="C1474" s="96"/>
      <c r="D1474" s="96"/>
      <c r="E1474" s="96"/>
      <c r="F1474" s="96"/>
      <c r="G1474" s="366"/>
      <c r="H1474" s="289"/>
      <c r="I1474" s="289"/>
      <c r="J1474" s="289"/>
      <c r="K1474" s="96"/>
      <c r="L1474" s="171"/>
      <c r="M1474" s="96"/>
      <c r="N1474" s="9"/>
      <c r="O1474" s="9"/>
      <c r="P1474" s="9"/>
      <c r="Q1474" s="9"/>
      <c r="R1474" s="10"/>
      <c r="S1474" s="255">
        <f t="shared" si="194"/>
        <v>0</v>
      </c>
      <c r="T1474" s="192"/>
      <c r="U1474" s="265">
        <f t="shared" si="197"/>
        <v>0</v>
      </c>
      <c r="V1474" s="255">
        <f t="shared" si="195"/>
        <v>0</v>
      </c>
      <c r="W1474" s="255" t="e">
        <f t="shared" si="196"/>
        <v>#DIV/0!</v>
      </c>
    </row>
    <row r="1475" spans="1:23" ht="15" customHeight="1">
      <c r="A1475" s="96"/>
      <c r="B1475" s="96"/>
      <c r="C1475" s="96"/>
      <c r="D1475" s="96"/>
      <c r="E1475" s="96"/>
      <c r="F1475" s="96"/>
      <c r="G1475" s="366"/>
      <c r="H1475" s="289"/>
      <c r="I1475" s="289"/>
      <c r="J1475" s="289"/>
      <c r="K1475" s="96"/>
      <c r="L1475" s="171"/>
      <c r="M1475" s="96"/>
      <c r="N1475" s="9"/>
      <c r="O1475" s="9"/>
      <c r="P1475" s="9"/>
      <c r="Q1475" s="9"/>
      <c r="R1475" s="10"/>
      <c r="S1475" s="255">
        <f t="shared" ref="S1475:S1538" si="198">P1475*R1475</f>
        <v>0</v>
      </c>
      <c r="T1475" s="192"/>
      <c r="U1475" s="265">
        <f t="shared" si="197"/>
        <v>0</v>
      </c>
      <c r="V1475" s="255">
        <f t="shared" si="195"/>
        <v>0</v>
      </c>
      <c r="W1475" s="255" t="e">
        <f t="shared" si="196"/>
        <v>#DIV/0!</v>
      </c>
    </row>
    <row r="1476" spans="1:23" ht="15.75" customHeight="1">
      <c r="A1476" s="96"/>
      <c r="B1476" s="96"/>
      <c r="C1476" s="96"/>
      <c r="D1476" s="96"/>
      <c r="E1476" s="96"/>
      <c r="F1476" s="96"/>
      <c r="G1476" s="366"/>
      <c r="H1476" s="289"/>
      <c r="I1476" s="289"/>
      <c r="J1476" s="289"/>
      <c r="K1476" s="96"/>
      <c r="L1476" s="171"/>
      <c r="M1476" s="96"/>
      <c r="N1476" s="9"/>
      <c r="O1476" s="9"/>
      <c r="P1476" s="9"/>
      <c r="Q1476" s="9"/>
      <c r="R1476" s="10"/>
      <c r="S1476" s="255">
        <f t="shared" si="198"/>
        <v>0</v>
      </c>
      <c r="T1476" s="192"/>
      <c r="U1476" s="265">
        <f t="shared" si="197"/>
        <v>0</v>
      </c>
      <c r="V1476" s="255">
        <f t="shared" si="195"/>
        <v>0</v>
      </c>
      <c r="W1476" s="255" t="e">
        <f t="shared" si="196"/>
        <v>#DIV/0!</v>
      </c>
    </row>
    <row r="1477" spans="1:23" ht="15.75" customHeight="1">
      <c r="A1477" s="96"/>
      <c r="B1477" s="96"/>
      <c r="C1477" s="96"/>
      <c r="D1477" s="96"/>
      <c r="E1477" s="96"/>
      <c r="F1477" s="96"/>
      <c r="G1477" s="366"/>
      <c r="H1477" s="289"/>
      <c r="I1477" s="289"/>
      <c r="J1477" s="289"/>
      <c r="K1477" s="96"/>
      <c r="L1477" s="171"/>
      <c r="M1477" s="96"/>
      <c r="N1477" s="9"/>
      <c r="O1477" s="9"/>
      <c r="P1477" s="9"/>
      <c r="Q1477" s="9"/>
      <c r="R1477" s="10"/>
      <c r="S1477" s="255">
        <f t="shared" si="198"/>
        <v>0</v>
      </c>
      <c r="T1477" s="192"/>
      <c r="U1477" s="265">
        <f t="shared" si="197"/>
        <v>0</v>
      </c>
      <c r="V1477" s="255">
        <f t="shared" si="195"/>
        <v>0</v>
      </c>
      <c r="W1477" s="255" t="e">
        <f t="shared" si="196"/>
        <v>#DIV/0!</v>
      </c>
    </row>
    <row r="1478" spans="1:23" ht="15.75" customHeight="1">
      <c r="A1478" s="96"/>
      <c r="B1478" s="96"/>
      <c r="C1478" s="96"/>
      <c r="D1478" s="96"/>
      <c r="E1478" s="96"/>
      <c r="F1478" s="96"/>
      <c r="G1478" s="366"/>
      <c r="H1478" s="289"/>
      <c r="I1478" s="289"/>
      <c r="J1478" s="289"/>
      <c r="K1478" s="96"/>
      <c r="L1478" s="171"/>
      <c r="M1478" s="96"/>
      <c r="N1478" s="9"/>
      <c r="O1478" s="9"/>
      <c r="P1478" s="9"/>
      <c r="Q1478" s="9"/>
      <c r="R1478" s="10"/>
      <c r="S1478" s="255">
        <f t="shared" si="198"/>
        <v>0</v>
      </c>
      <c r="T1478" s="192"/>
      <c r="U1478" s="265">
        <f t="shared" si="197"/>
        <v>0</v>
      </c>
      <c r="V1478" s="255">
        <f t="shared" si="195"/>
        <v>0</v>
      </c>
      <c r="W1478" s="255" t="e">
        <f t="shared" si="196"/>
        <v>#DIV/0!</v>
      </c>
    </row>
    <row r="1479" spans="1:23" ht="15.75" customHeight="1">
      <c r="A1479" s="96"/>
      <c r="B1479" s="96"/>
      <c r="C1479" s="96"/>
      <c r="D1479" s="96"/>
      <c r="E1479" s="96"/>
      <c r="F1479" s="96"/>
      <c r="G1479" s="366"/>
      <c r="H1479" s="289"/>
      <c r="I1479" s="289"/>
      <c r="J1479" s="289"/>
      <c r="K1479" s="96"/>
      <c r="L1479" s="171"/>
      <c r="M1479" s="96"/>
      <c r="N1479" s="9"/>
      <c r="O1479" s="9"/>
      <c r="P1479" s="9"/>
      <c r="Q1479" s="9"/>
      <c r="R1479" s="10"/>
      <c r="S1479" s="255">
        <f t="shared" si="198"/>
        <v>0</v>
      </c>
      <c r="T1479" s="192"/>
      <c r="U1479" s="265">
        <f t="shared" si="197"/>
        <v>0</v>
      </c>
      <c r="V1479" s="255">
        <f t="shared" si="195"/>
        <v>0</v>
      </c>
      <c r="W1479" s="255" t="e">
        <f t="shared" si="196"/>
        <v>#DIV/0!</v>
      </c>
    </row>
    <row r="1480" spans="1:23" ht="15" customHeight="1">
      <c r="A1480" s="96"/>
      <c r="B1480" s="96"/>
      <c r="C1480" s="96"/>
      <c r="D1480" s="96"/>
      <c r="E1480" s="96"/>
      <c r="F1480" s="96"/>
      <c r="G1480" s="366"/>
      <c r="H1480" s="289"/>
      <c r="I1480" s="289"/>
      <c r="J1480" s="289"/>
      <c r="K1480" s="96"/>
      <c r="L1480" s="171"/>
      <c r="M1480" s="96"/>
      <c r="N1480" s="9"/>
      <c r="O1480" s="9"/>
      <c r="P1480" s="9"/>
      <c r="Q1480" s="9"/>
      <c r="R1480" s="10"/>
      <c r="S1480" s="255">
        <f t="shared" si="198"/>
        <v>0</v>
      </c>
      <c r="T1480" s="192"/>
      <c r="U1480" s="265">
        <f t="shared" si="197"/>
        <v>0</v>
      </c>
      <c r="V1480" s="255">
        <f t="shared" si="195"/>
        <v>0</v>
      </c>
      <c r="W1480" s="255" t="e">
        <f t="shared" si="196"/>
        <v>#DIV/0!</v>
      </c>
    </row>
    <row r="1481" spans="1:23" ht="15" customHeight="1">
      <c r="A1481" s="96"/>
      <c r="B1481" s="96"/>
      <c r="C1481" s="96"/>
      <c r="D1481" s="96"/>
      <c r="E1481" s="96"/>
      <c r="F1481" s="96"/>
      <c r="G1481" s="366"/>
      <c r="H1481" s="289"/>
      <c r="I1481" s="289"/>
      <c r="J1481" s="289"/>
      <c r="K1481" s="96"/>
      <c r="L1481" s="171"/>
      <c r="M1481" s="96"/>
      <c r="N1481" s="9"/>
      <c r="O1481" s="9"/>
      <c r="P1481" s="9"/>
      <c r="Q1481" s="9"/>
      <c r="R1481" s="10"/>
      <c r="S1481" s="255">
        <f t="shared" si="198"/>
        <v>0</v>
      </c>
      <c r="T1481" s="192"/>
      <c r="U1481" s="265">
        <f t="shared" si="197"/>
        <v>0</v>
      </c>
      <c r="V1481" s="255">
        <f t="shared" si="195"/>
        <v>0</v>
      </c>
      <c r="W1481" s="255" t="e">
        <f t="shared" si="196"/>
        <v>#DIV/0!</v>
      </c>
    </row>
    <row r="1482" spans="1:23" ht="15" customHeight="1">
      <c r="A1482" s="96"/>
      <c r="B1482" s="96"/>
      <c r="C1482" s="96"/>
      <c r="D1482" s="96"/>
      <c r="E1482" s="96"/>
      <c r="F1482" s="96"/>
      <c r="G1482" s="366"/>
      <c r="H1482" s="289"/>
      <c r="I1482" s="289"/>
      <c r="J1482" s="289"/>
      <c r="K1482" s="96"/>
      <c r="L1482" s="171"/>
      <c r="M1482" s="96"/>
      <c r="N1482" s="9"/>
      <c r="O1482" s="9"/>
      <c r="P1482" s="9"/>
      <c r="Q1482" s="9"/>
      <c r="R1482" s="10"/>
      <c r="S1482" s="255">
        <f t="shared" si="198"/>
        <v>0</v>
      </c>
      <c r="T1482" s="192"/>
      <c r="U1482" s="265">
        <f t="shared" si="197"/>
        <v>0</v>
      </c>
      <c r="V1482" s="255">
        <f t="shared" si="195"/>
        <v>0</v>
      </c>
      <c r="W1482" s="255" t="e">
        <f t="shared" si="196"/>
        <v>#DIV/0!</v>
      </c>
    </row>
    <row r="1483" spans="1:23" ht="15.75" customHeight="1">
      <c r="A1483" s="96"/>
      <c r="B1483" s="96"/>
      <c r="C1483" s="96"/>
      <c r="D1483" s="96"/>
      <c r="E1483" s="96"/>
      <c r="F1483" s="96"/>
      <c r="G1483" s="366"/>
      <c r="H1483" s="289"/>
      <c r="I1483" s="289"/>
      <c r="J1483" s="289"/>
      <c r="K1483" s="96"/>
      <c r="L1483" s="171"/>
      <c r="M1483" s="96"/>
      <c r="N1483" s="9"/>
      <c r="O1483" s="9"/>
      <c r="P1483" s="9"/>
      <c r="Q1483" s="9"/>
      <c r="R1483" s="10"/>
      <c r="S1483" s="255">
        <f t="shared" si="198"/>
        <v>0</v>
      </c>
      <c r="T1483" s="192"/>
      <c r="U1483" s="265">
        <f t="shared" si="197"/>
        <v>0</v>
      </c>
      <c r="V1483" s="255">
        <f t="shared" si="195"/>
        <v>0</v>
      </c>
      <c r="W1483" s="255" t="e">
        <f t="shared" si="196"/>
        <v>#DIV/0!</v>
      </c>
    </row>
    <row r="1484" spans="1:23" ht="15" customHeight="1">
      <c r="A1484" s="96"/>
      <c r="B1484" s="96"/>
      <c r="C1484" s="96"/>
      <c r="D1484" s="96"/>
      <c r="E1484" s="96"/>
      <c r="F1484" s="96"/>
      <c r="G1484" s="366"/>
      <c r="H1484" s="289"/>
      <c r="I1484" s="289"/>
      <c r="J1484" s="289"/>
      <c r="K1484" s="96"/>
      <c r="L1484" s="171"/>
      <c r="M1484" s="96"/>
      <c r="N1484" s="9"/>
      <c r="O1484" s="9"/>
      <c r="P1484" s="9"/>
      <c r="Q1484" s="9"/>
      <c r="R1484" s="10"/>
      <c r="S1484" s="255">
        <f t="shared" si="198"/>
        <v>0</v>
      </c>
      <c r="T1484" s="192"/>
      <c r="U1484" s="265">
        <f t="shared" si="197"/>
        <v>0</v>
      </c>
      <c r="V1484" s="255">
        <f t="shared" si="195"/>
        <v>0</v>
      </c>
      <c r="W1484" s="255" t="e">
        <f t="shared" si="196"/>
        <v>#DIV/0!</v>
      </c>
    </row>
    <row r="1485" spans="1:23" ht="15.75" customHeight="1">
      <c r="A1485" s="96"/>
      <c r="B1485" s="96"/>
      <c r="C1485" s="96"/>
      <c r="D1485" s="96"/>
      <c r="E1485" s="96"/>
      <c r="F1485" s="96"/>
      <c r="G1485" s="366"/>
      <c r="H1485" s="289"/>
      <c r="I1485" s="289"/>
      <c r="J1485" s="289"/>
      <c r="K1485" s="96"/>
      <c r="L1485" s="171"/>
      <c r="M1485" s="96"/>
      <c r="N1485" s="9"/>
      <c r="O1485" s="9"/>
      <c r="P1485" s="9"/>
      <c r="Q1485" s="9"/>
      <c r="R1485" s="10"/>
      <c r="S1485" s="255">
        <f t="shared" si="198"/>
        <v>0</v>
      </c>
      <c r="T1485" s="192"/>
      <c r="U1485" s="265">
        <f t="shared" si="197"/>
        <v>0</v>
      </c>
      <c r="V1485" s="255">
        <f t="shared" si="195"/>
        <v>0</v>
      </c>
      <c r="W1485" s="255" t="e">
        <f t="shared" si="196"/>
        <v>#DIV/0!</v>
      </c>
    </row>
    <row r="1486" spans="1:23" ht="15" customHeight="1">
      <c r="A1486" s="96"/>
      <c r="B1486" s="96"/>
      <c r="C1486" s="96"/>
      <c r="D1486" s="96"/>
      <c r="E1486" s="96"/>
      <c r="F1486" s="96"/>
      <c r="G1486" s="366"/>
      <c r="H1486" s="289"/>
      <c r="I1486" s="289"/>
      <c r="J1486" s="289"/>
      <c r="K1486" s="96"/>
      <c r="L1486" s="171"/>
      <c r="M1486" s="96"/>
      <c r="N1486" s="9"/>
      <c r="O1486" s="9"/>
      <c r="P1486" s="9"/>
      <c r="Q1486" s="9"/>
      <c r="R1486" s="10"/>
      <c r="S1486" s="255">
        <f t="shared" si="198"/>
        <v>0</v>
      </c>
      <c r="T1486" s="192"/>
      <c r="U1486" s="265">
        <f t="shared" si="197"/>
        <v>0</v>
      </c>
      <c r="V1486" s="255">
        <f t="shared" si="195"/>
        <v>0</v>
      </c>
      <c r="W1486" s="255" t="e">
        <f t="shared" si="196"/>
        <v>#DIV/0!</v>
      </c>
    </row>
    <row r="1487" spans="1:23" ht="15" customHeight="1">
      <c r="A1487" s="96"/>
      <c r="B1487" s="96"/>
      <c r="C1487" s="96"/>
      <c r="D1487" s="96"/>
      <c r="E1487" s="96"/>
      <c r="F1487" s="96"/>
      <c r="G1487" s="366"/>
      <c r="H1487" s="289"/>
      <c r="I1487" s="289"/>
      <c r="J1487" s="289"/>
      <c r="K1487" s="96"/>
      <c r="L1487" s="171"/>
      <c r="M1487" s="96"/>
      <c r="N1487" s="9"/>
      <c r="O1487" s="9"/>
      <c r="P1487" s="9"/>
      <c r="Q1487" s="9"/>
      <c r="R1487" s="10"/>
      <c r="S1487" s="255">
        <f t="shared" si="198"/>
        <v>0</v>
      </c>
      <c r="T1487" s="192"/>
      <c r="U1487" s="265">
        <f t="shared" si="197"/>
        <v>0</v>
      </c>
      <c r="V1487" s="255">
        <f t="shared" si="195"/>
        <v>0</v>
      </c>
      <c r="W1487" s="255" t="e">
        <f t="shared" si="196"/>
        <v>#DIV/0!</v>
      </c>
    </row>
    <row r="1488" spans="1:23" ht="15.75" customHeight="1">
      <c r="A1488" s="96"/>
      <c r="B1488" s="96"/>
      <c r="C1488" s="96"/>
      <c r="D1488" s="96"/>
      <c r="E1488" s="96"/>
      <c r="F1488" s="96"/>
      <c r="G1488" s="366"/>
      <c r="H1488" s="289"/>
      <c r="I1488" s="289"/>
      <c r="J1488" s="289"/>
      <c r="K1488" s="96"/>
      <c r="L1488" s="171"/>
      <c r="M1488" s="96"/>
      <c r="N1488" s="9"/>
      <c r="O1488" s="9"/>
      <c r="P1488" s="9"/>
      <c r="Q1488" s="9"/>
      <c r="R1488" s="10"/>
      <c r="S1488" s="255">
        <f t="shared" si="198"/>
        <v>0</v>
      </c>
      <c r="T1488" s="192"/>
      <c r="U1488" s="265">
        <f t="shared" si="197"/>
        <v>0</v>
      </c>
      <c r="V1488" s="255">
        <f t="shared" si="195"/>
        <v>0</v>
      </c>
      <c r="W1488" s="255" t="e">
        <f t="shared" si="196"/>
        <v>#DIV/0!</v>
      </c>
    </row>
    <row r="1489" spans="1:23" ht="15" customHeight="1">
      <c r="A1489" s="96"/>
      <c r="B1489" s="96"/>
      <c r="C1489" s="96"/>
      <c r="D1489" s="96"/>
      <c r="E1489" s="96"/>
      <c r="F1489" s="96"/>
      <c r="G1489" s="366"/>
      <c r="H1489" s="289"/>
      <c r="I1489" s="289"/>
      <c r="J1489" s="289"/>
      <c r="K1489" s="96"/>
      <c r="L1489" s="171"/>
      <c r="M1489" s="349"/>
      <c r="N1489" s="9"/>
      <c r="O1489" s="9"/>
      <c r="P1489" s="9"/>
      <c r="Q1489" s="9"/>
      <c r="R1489" s="10"/>
      <c r="S1489" s="255">
        <f t="shared" si="198"/>
        <v>0</v>
      </c>
      <c r="T1489" s="192"/>
      <c r="U1489" s="265">
        <f t="shared" si="197"/>
        <v>0</v>
      </c>
      <c r="V1489" s="255">
        <f t="shared" si="195"/>
        <v>0</v>
      </c>
      <c r="W1489" s="255" t="e">
        <f t="shared" si="196"/>
        <v>#DIV/0!</v>
      </c>
    </row>
    <row r="1490" spans="1:23" ht="15" customHeight="1">
      <c r="A1490" s="96"/>
      <c r="B1490" s="96"/>
      <c r="C1490" s="96"/>
      <c r="D1490" s="96"/>
      <c r="E1490" s="96"/>
      <c r="F1490" s="96"/>
      <c r="G1490" s="366"/>
      <c r="H1490" s="289"/>
      <c r="I1490" s="289"/>
      <c r="J1490" s="289"/>
      <c r="K1490" s="96"/>
      <c r="L1490" s="171"/>
      <c r="M1490" s="349"/>
      <c r="N1490" s="9"/>
      <c r="O1490" s="9"/>
      <c r="P1490" s="9"/>
      <c r="Q1490" s="9"/>
      <c r="R1490" s="10"/>
      <c r="S1490" s="255">
        <f t="shared" si="198"/>
        <v>0</v>
      </c>
      <c r="T1490" s="192"/>
      <c r="U1490" s="265">
        <f t="shared" si="197"/>
        <v>0</v>
      </c>
      <c r="V1490" s="255">
        <f t="shared" si="195"/>
        <v>0</v>
      </c>
      <c r="W1490" s="255" t="e">
        <f t="shared" si="196"/>
        <v>#DIV/0!</v>
      </c>
    </row>
    <row r="1491" spans="1:23" ht="15.75" customHeight="1">
      <c r="A1491" s="96"/>
      <c r="B1491" s="96"/>
      <c r="C1491" s="96"/>
      <c r="D1491" s="96"/>
      <c r="E1491" s="96"/>
      <c r="F1491" s="96"/>
      <c r="G1491" s="366"/>
      <c r="H1491" s="289"/>
      <c r="I1491" s="289"/>
      <c r="J1491" s="289"/>
      <c r="K1491" s="96"/>
      <c r="L1491" s="171"/>
      <c r="M1491" s="349"/>
      <c r="N1491" s="9"/>
      <c r="O1491" s="9"/>
      <c r="P1491" s="9"/>
      <c r="Q1491" s="9"/>
      <c r="R1491" s="10"/>
      <c r="S1491" s="255">
        <f t="shared" si="198"/>
        <v>0</v>
      </c>
      <c r="T1491" s="192"/>
      <c r="U1491" s="265">
        <f t="shared" si="197"/>
        <v>0</v>
      </c>
      <c r="V1491" s="255">
        <f t="shared" si="195"/>
        <v>0</v>
      </c>
      <c r="W1491" s="255" t="e">
        <f t="shared" si="196"/>
        <v>#DIV/0!</v>
      </c>
    </row>
    <row r="1492" spans="1:23" ht="15" customHeight="1">
      <c r="A1492" s="96"/>
      <c r="B1492" s="96"/>
      <c r="C1492" s="96"/>
      <c r="D1492" s="96"/>
      <c r="E1492" s="96"/>
      <c r="F1492" s="96"/>
      <c r="G1492" s="366"/>
      <c r="H1492" s="289"/>
      <c r="I1492" s="289"/>
      <c r="J1492" s="289"/>
      <c r="K1492" s="96"/>
      <c r="L1492" s="171"/>
      <c r="M1492" s="96"/>
      <c r="N1492" s="124"/>
      <c r="O1492" s="8"/>
      <c r="P1492" s="124"/>
      <c r="Q1492" s="8"/>
      <c r="R1492" s="124"/>
      <c r="S1492" s="255">
        <f t="shared" si="198"/>
        <v>0</v>
      </c>
      <c r="T1492" s="192"/>
      <c r="U1492" s="265">
        <f t="shared" si="197"/>
        <v>0</v>
      </c>
      <c r="V1492" s="255">
        <f t="shared" si="195"/>
        <v>0</v>
      </c>
      <c r="W1492" s="255" t="e">
        <f t="shared" si="196"/>
        <v>#DIV/0!</v>
      </c>
    </row>
    <row r="1493" spans="1:23" ht="15" customHeight="1">
      <c r="A1493" s="96"/>
      <c r="B1493" s="96"/>
      <c r="C1493" s="96"/>
      <c r="D1493" s="96"/>
      <c r="E1493" s="96"/>
      <c r="F1493" s="96"/>
      <c r="G1493" s="366"/>
      <c r="H1493" s="289"/>
      <c r="I1493" s="289"/>
      <c r="J1493" s="289"/>
      <c r="K1493" s="96"/>
      <c r="L1493" s="171"/>
      <c r="M1493" s="96"/>
      <c r="N1493" s="124"/>
      <c r="O1493" s="8"/>
      <c r="P1493" s="124"/>
      <c r="Q1493" s="8"/>
      <c r="R1493" s="124"/>
      <c r="S1493" s="255">
        <f t="shared" si="198"/>
        <v>0</v>
      </c>
      <c r="T1493" s="192"/>
      <c r="U1493" s="265">
        <f t="shared" si="197"/>
        <v>0</v>
      </c>
      <c r="V1493" s="255">
        <f t="shared" si="195"/>
        <v>0</v>
      </c>
      <c r="W1493" s="255" t="e">
        <f t="shared" si="196"/>
        <v>#DIV/0!</v>
      </c>
    </row>
    <row r="1494" spans="1:23" ht="15" customHeight="1">
      <c r="A1494" s="96"/>
      <c r="B1494" s="96"/>
      <c r="C1494" s="96"/>
      <c r="D1494" s="96"/>
      <c r="E1494" s="96"/>
      <c r="F1494" s="96"/>
      <c r="G1494" s="366"/>
      <c r="H1494" s="289"/>
      <c r="I1494" s="289"/>
      <c r="J1494" s="289"/>
      <c r="K1494" s="96"/>
      <c r="L1494" s="171"/>
      <c r="M1494" s="96"/>
      <c r="N1494" s="124"/>
      <c r="O1494" s="8"/>
      <c r="P1494" s="124"/>
      <c r="Q1494" s="8"/>
      <c r="R1494" s="124"/>
      <c r="S1494" s="255">
        <f t="shared" si="198"/>
        <v>0</v>
      </c>
      <c r="T1494" s="192"/>
      <c r="U1494" s="265">
        <f t="shared" si="197"/>
        <v>0</v>
      </c>
      <c r="V1494" s="255">
        <f t="shared" si="195"/>
        <v>0</v>
      </c>
      <c r="W1494" s="255" t="e">
        <f t="shared" si="196"/>
        <v>#DIV/0!</v>
      </c>
    </row>
    <row r="1495" spans="1:23" ht="15" customHeight="1">
      <c r="A1495" s="96"/>
      <c r="B1495" s="96"/>
      <c r="C1495" s="96"/>
      <c r="D1495" s="96"/>
      <c r="E1495" s="96"/>
      <c r="F1495" s="96"/>
      <c r="G1495" s="366"/>
      <c r="H1495" s="289"/>
      <c r="I1495" s="289"/>
      <c r="J1495" s="289"/>
      <c r="K1495" s="96"/>
      <c r="L1495" s="171"/>
      <c r="M1495" s="96"/>
      <c r="N1495" s="124"/>
      <c r="O1495" s="8"/>
      <c r="P1495" s="124"/>
      <c r="Q1495" s="8"/>
      <c r="R1495" s="124"/>
      <c r="S1495" s="255">
        <f t="shared" si="198"/>
        <v>0</v>
      </c>
      <c r="T1495" s="192"/>
      <c r="U1495" s="265">
        <f t="shared" si="197"/>
        <v>0</v>
      </c>
      <c r="V1495" s="255">
        <f t="shared" si="195"/>
        <v>0</v>
      </c>
      <c r="W1495" s="255" t="e">
        <f t="shared" si="196"/>
        <v>#DIV/0!</v>
      </c>
    </row>
    <row r="1496" spans="1:23" ht="15" customHeight="1">
      <c r="A1496" s="96"/>
      <c r="B1496" s="96"/>
      <c r="C1496" s="96"/>
      <c r="D1496" s="96"/>
      <c r="E1496" s="96"/>
      <c r="F1496" s="96"/>
      <c r="G1496" s="366"/>
      <c r="H1496" s="289"/>
      <c r="I1496" s="289"/>
      <c r="J1496" s="289"/>
      <c r="K1496" s="96"/>
      <c r="L1496" s="171"/>
      <c r="M1496" s="96"/>
      <c r="N1496" s="124"/>
      <c r="O1496" s="8"/>
      <c r="P1496" s="124"/>
      <c r="Q1496" s="8"/>
      <c r="R1496" s="124"/>
      <c r="S1496" s="255">
        <f t="shared" si="198"/>
        <v>0</v>
      </c>
      <c r="T1496" s="192"/>
      <c r="U1496" s="265">
        <f t="shared" si="197"/>
        <v>0</v>
      </c>
      <c r="V1496" s="255">
        <f t="shared" si="195"/>
        <v>0</v>
      </c>
      <c r="W1496" s="255" t="e">
        <f t="shared" si="196"/>
        <v>#DIV/0!</v>
      </c>
    </row>
    <row r="1497" spans="1:23" ht="15" customHeight="1">
      <c r="A1497" s="96"/>
      <c r="B1497" s="96"/>
      <c r="C1497" s="96"/>
      <c r="D1497" s="96"/>
      <c r="E1497" s="96"/>
      <c r="F1497" s="96"/>
      <c r="G1497" s="366"/>
      <c r="H1497" s="289"/>
      <c r="I1497" s="289"/>
      <c r="J1497" s="289"/>
      <c r="K1497" s="96"/>
      <c r="L1497" s="171"/>
      <c r="M1497" s="96"/>
      <c r="N1497" s="124"/>
      <c r="O1497" s="8"/>
      <c r="P1497" s="124"/>
      <c r="Q1497" s="8"/>
      <c r="R1497" s="124"/>
      <c r="S1497" s="255">
        <f t="shared" si="198"/>
        <v>0</v>
      </c>
      <c r="T1497" s="192"/>
      <c r="U1497" s="265">
        <f t="shared" si="197"/>
        <v>0</v>
      </c>
      <c r="V1497" s="255">
        <f t="shared" si="195"/>
        <v>0</v>
      </c>
      <c r="W1497" s="255" t="e">
        <f t="shared" si="196"/>
        <v>#DIV/0!</v>
      </c>
    </row>
    <row r="1498" spans="1:23" ht="15" customHeight="1">
      <c r="A1498" s="96"/>
      <c r="B1498" s="96"/>
      <c r="C1498" s="96"/>
      <c r="D1498" s="96"/>
      <c r="E1498" s="96"/>
      <c r="F1498" s="96"/>
      <c r="G1498" s="366"/>
      <c r="H1498" s="289"/>
      <c r="I1498" s="289"/>
      <c r="J1498" s="289"/>
      <c r="K1498" s="96"/>
      <c r="L1498" s="171"/>
      <c r="M1498" s="96"/>
      <c r="N1498" s="124"/>
      <c r="O1498" s="8"/>
      <c r="P1498" s="124"/>
      <c r="Q1498" s="8"/>
      <c r="R1498" s="124"/>
      <c r="S1498" s="255">
        <f t="shared" si="198"/>
        <v>0</v>
      </c>
      <c r="T1498" s="192"/>
      <c r="U1498" s="265">
        <f t="shared" si="197"/>
        <v>0</v>
      </c>
      <c r="V1498" s="255">
        <f t="shared" si="195"/>
        <v>0</v>
      </c>
      <c r="W1498" s="255" t="e">
        <f t="shared" si="196"/>
        <v>#DIV/0!</v>
      </c>
    </row>
    <row r="1499" spans="1:23" ht="15" customHeight="1">
      <c r="A1499" s="96"/>
      <c r="B1499" s="96"/>
      <c r="C1499" s="96"/>
      <c r="D1499" s="96"/>
      <c r="E1499" s="96"/>
      <c r="F1499" s="96"/>
      <c r="G1499" s="366"/>
      <c r="H1499" s="289"/>
      <c r="I1499" s="289"/>
      <c r="J1499" s="289"/>
      <c r="K1499" s="96"/>
      <c r="L1499" s="171"/>
      <c r="M1499" s="96"/>
      <c r="N1499" s="124"/>
      <c r="O1499" s="8"/>
      <c r="P1499" s="124"/>
      <c r="Q1499" s="8"/>
      <c r="R1499" s="124"/>
      <c r="S1499" s="255">
        <f t="shared" si="198"/>
        <v>0</v>
      </c>
      <c r="T1499" s="192"/>
      <c r="U1499" s="265">
        <f t="shared" si="197"/>
        <v>0</v>
      </c>
      <c r="V1499" s="255">
        <f t="shared" si="195"/>
        <v>0</v>
      </c>
      <c r="W1499" s="255" t="e">
        <f t="shared" si="196"/>
        <v>#DIV/0!</v>
      </c>
    </row>
    <row r="1500" spans="1:23" ht="15" customHeight="1">
      <c r="A1500" s="96"/>
      <c r="B1500" s="96"/>
      <c r="C1500" s="96"/>
      <c r="D1500" s="96"/>
      <c r="E1500" s="96"/>
      <c r="F1500" s="96"/>
      <c r="G1500" s="366"/>
      <c r="H1500" s="289"/>
      <c r="I1500" s="289"/>
      <c r="J1500" s="289"/>
      <c r="K1500" s="96"/>
      <c r="L1500" s="171"/>
      <c r="M1500" s="96"/>
      <c r="N1500" s="124"/>
      <c r="O1500" s="8"/>
      <c r="P1500" s="124"/>
      <c r="Q1500" s="8"/>
      <c r="R1500" s="124"/>
      <c r="S1500" s="255">
        <f t="shared" si="198"/>
        <v>0</v>
      </c>
      <c r="T1500" s="192"/>
      <c r="U1500" s="265">
        <f t="shared" si="197"/>
        <v>0</v>
      </c>
      <c r="V1500" s="255">
        <f t="shared" si="195"/>
        <v>0</v>
      </c>
      <c r="W1500" s="255" t="e">
        <f t="shared" si="196"/>
        <v>#DIV/0!</v>
      </c>
    </row>
    <row r="1501" spans="1:23" ht="15.75" customHeight="1">
      <c r="A1501" s="96"/>
      <c r="B1501" s="96"/>
      <c r="C1501" s="96"/>
      <c r="D1501" s="96"/>
      <c r="E1501" s="96"/>
      <c r="F1501" s="96"/>
      <c r="G1501" s="366"/>
      <c r="H1501" s="289"/>
      <c r="I1501" s="289"/>
      <c r="J1501" s="289"/>
      <c r="K1501" s="96"/>
      <c r="L1501" s="171"/>
      <c r="M1501" s="96"/>
      <c r="N1501" s="124"/>
      <c r="O1501" s="8"/>
      <c r="P1501" s="124"/>
      <c r="Q1501" s="8"/>
      <c r="R1501" s="124"/>
      <c r="S1501" s="255">
        <f t="shared" si="198"/>
        <v>0</v>
      </c>
      <c r="T1501" s="192"/>
      <c r="U1501" s="265">
        <f t="shared" si="197"/>
        <v>0</v>
      </c>
      <c r="V1501" s="255">
        <f t="shared" si="195"/>
        <v>0</v>
      </c>
      <c r="W1501" s="255" t="e">
        <f t="shared" si="196"/>
        <v>#DIV/0!</v>
      </c>
    </row>
    <row r="1502" spans="1:23" ht="15" customHeight="1">
      <c r="A1502" s="96"/>
      <c r="B1502" s="96"/>
      <c r="C1502" s="96"/>
      <c r="D1502" s="96"/>
      <c r="E1502" s="96"/>
      <c r="F1502" s="96"/>
      <c r="G1502" s="366"/>
      <c r="H1502" s="289"/>
      <c r="I1502" s="289"/>
      <c r="J1502" s="289"/>
      <c r="K1502" s="96"/>
      <c r="L1502" s="171"/>
      <c r="M1502" s="349"/>
      <c r="N1502" s="9"/>
      <c r="O1502" s="9"/>
      <c r="P1502" s="9"/>
      <c r="Q1502" s="9"/>
      <c r="R1502" s="10"/>
      <c r="S1502" s="255">
        <f t="shared" si="198"/>
        <v>0</v>
      </c>
      <c r="T1502" s="192"/>
      <c r="U1502" s="265">
        <f t="shared" si="197"/>
        <v>0</v>
      </c>
      <c r="V1502" s="255">
        <f t="shared" si="195"/>
        <v>0</v>
      </c>
      <c r="W1502" s="255" t="e">
        <f t="shared" si="196"/>
        <v>#DIV/0!</v>
      </c>
    </row>
    <row r="1503" spans="1:23" ht="15" customHeight="1">
      <c r="A1503" s="96"/>
      <c r="B1503" s="96"/>
      <c r="C1503" s="96"/>
      <c r="D1503" s="96"/>
      <c r="E1503" s="96"/>
      <c r="F1503" s="96"/>
      <c r="G1503" s="366"/>
      <c r="H1503" s="289"/>
      <c r="I1503" s="289"/>
      <c r="J1503" s="289"/>
      <c r="K1503" s="96"/>
      <c r="L1503" s="171"/>
      <c r="M1503" s="349"/>
      <c r="N1503" s="9"/>
      <c r="O1503" s="9"/>
      <c r="P1503" s="9"/>
      <c r="Q1503" s="9"/>
      <c r="R1503" s="10"/>
      <c r="S1503" s="255">
        <f t="shared" si="198"/>
        <v>0</v>
      </c>
      <c r="T1503" s="192"/>
      <c r="U1503" s="265">
        <f t="shared" si="197"/>
        <v>0</v>
      </c>
      <c r="V1503" s="255">
        <f t="shared" si="195"/>
        <v>0</v>
      </c>
      <c r="W1503" s="255" t="e">
        <f t="shared" si="196"/>
        <v>#DIV/0!</v>
      </c>
    </row>
    <row r="1504" spans="1:23" ht="15" customHeight="1">
      <c r="A1504" s="96"/>
      <c r="B1504" s="96"/>
      <c r="C1504" s="96"/>
      <c r="D1504" s="96"/>
      <c r="E1504" s="96"/>
      <c r="F1504" s="96"/>
      <c r="G1504" s="366"/>
      <c r="H1504" s="289"/>
      <c r="I1504" s="289"/>
      <c r="J1504" s="289"/>
      <c r="K1504" s="96"/>
      <c r="L1504" s="171"/>
      <c r="M1504" s="349"/>
      <c r="N1504" s="9"/>
      <c r="O1504" s="9"/>
      <c r="P1504" s="9"/>
      <c r="Q1504" s="9"/>
      <c r="R1504" s="10"/>
      <c r="S1504" s="255">
        <f t="shared" si="198"/>
        <v>0</v>
      </c>
      <c r="T1504" s="192"/>
      <c r="U1504" s="265">
        <f t="shared" si="197"/>
        <v>0</v>
      </c>
      <c r="V1504" s="255">
        <f t="shared" si="195"/>
        <v>0</v>
      </c>
      <c r="W1504" s="255" t="e">
        <f t="shared" si="196"/>
        <v>#DIV/0!</v>
      </c>
    </row>
    <row r="1505" spans="1:23" ht="15" customHeight="1">
      <c r="A1505" s="96"/>
      <c r="B1505" s="96"/>
      <c r="C1505" s="96"/>
      <c r="D1505" s="96"/>
      <c r="E1505" s="96"/>
      <c r="F1505" s="96"/>
      <c r="G1505" s="366"/>
      <c r="H1505" s="289"/>
      <c r="I1505" s="289"/>
      <c r="J1505" s="289"/>
      <c r="K1505" s="96"/>
      <c r="L1505" s="171"/>
      <c r="M1505" s="349"/>
      <c r="N1505" s="9"/>
      <c r="O1505" s="380"/>
      <c r="P1505" s="9"/>
      <c r="Q1505" s="9"/>
      <c r="R1505" s="10"/>
      <c r="S1505" s="255">
        <f t="shared" si="198"/>
        <v>0</v>
      </c>
      <c r="T1505" s="192"/>
      <c r="U1505" s="265">
        <f t="shared" si="197"/>
        <v>0</v>
      </c>
      <c r="V1505" s="255">
        <f t="shared" si="195"/>
        <v>0</v>
      </c>
      <c r="W1505" s="255" t="e">
        <f t="shared" si="196"/>
        <v>#DIV/0!</v>
      </c>
    </row>
    <row r="1506" spans="1:23" ht="15" customHeight="1">
      <c r="A1506" s="96"/>
      <c r="B1506" s="96"/>
      <c r="C1506" s="96"/>
      <c r="D1506" s="96"/>
      <c r="E1506" s="96"/>
      <c r="F1506" s="96"/>
      <c r="G1506" s="366"/>
      <c r="H1506" s="289"/>
      <c r="I1506" s="289"/>
      <c r="J1506" s="289"/>
      <c r="K1506" s="96"/>
      <c r="L1506" s="171"/>
      <c r="M1506" s="349"/>
      <c r="N1506" s="9"/>
      <c r="O1506" s="9"/>
      <c r="P1506" s="9"/>
      <c r="Q1506" s="9"/>
      <c r="R1506" s="10"/>
      <c r="S1506" s="255">
        <f t="shared" si="198"/>
        <v>0</v>
      </c>
      <c r="T1506" s="192"/>
      <c r="U1506" s="265">
        <f t="shared" si="197"/>
        <v>0</v>
      </c>
      <c r="V1506" s="255">
        <f t="shared" si="195"/>
        <v>0</v>
      </c>
      <c r="W1506" s="255" t="e">
        <f t="shared" si="196"/>
        <v>#DIV/0!</v>
      </c>
    </row>
    <row r="1507" spans="1:23" ht="15" customHeight="1">
      <c r="A1507" s="96"/>
      <c r="B1507" s="96"/>
      <c r="C1507" s="96"/>
      <c r="D1507" s="96"/>
      <c r="E1507" s="96"/>
      <c r="F1507" s="96"/>
      <c r="G1507" s="366"/>
      <c r="H1507" s="289"/>
      <c r="I1507" s="289"/>
      <c r="J1507" s="289"/>
      <c r="K1507" s="96"/>
      <c r="L1507" s="171"/>
      <c r="M1507" s="349"/>
      <c r="N1507" s="9"/>
      <c r="O1507" s="9"/>
      <c r="P1507" s="9"/>
      <c r="Q1507" s="9"/>
      <c r="R1507" s="10"/>
      <c r="S1507" s="255">
        <f t="shared" si="198"/>
        <v>0</v>
      </c>
      <c r="T1507" s="192"/>
      <c r="U1507" s="265">
        <f t="shared" si="197"/>
        <v>0</v>
      </c>
      <c r="V1507" s="255">
        <f t="shared" si="195"/>
        <v>0</v>
      </c>
      <c r="W1507" s="255" t="e">
        <f t="shared" si="196"/>
        <v>#DIV/0!</v>
      </c>
    </row>
    <row r="1508" spans="1:23" ht="15" customHeight="1">
      <c r="A1508" s="96"/>
      <c r="B1508" s="96"/>
      <c r="C1508" s="96"/>
      <c r="D1508" s="96"/>
      <c r="E1508" s="96"/>
      <c r="F1508" s="96"/>
      <c r="G1508" s="366"/>
      <c r="H1508" s="289"/>
      <c r="I1508" s="289"/>
      <c r="J1508" s="289"/>
      <c r="K1508" s="96"/>
      <c r="L1508" s="171"/>
      <c r="M1508" s="349"/>
      <c r="N1508" s="9"/>
      <c r="O1508" s="380"/>
      <c r="P1508" s="9"/>
      <c r="Q1508" s="9"/>
      <c r="R1508" s="10"/>
      <c r="S1508" s="255">
        <f t="shared" si="198"/>
        <v>0</v>
      </c>
      <c r="T1508" s="192"/>
      <c r="U1508" s="265">
        <f t="shared" si="197"/>
        <v>0</v>
      </c>
      <c r="V1508" s="255">
        <f t="shared" si="195"/>
        <v>0</v>
      </c>
      <c r="W1508" s="255" t="e">
        <f t="shared" si="196"/>
        <v>#DIV/0!</v>
      </c>
    </row>
    <row r="1509" spans="1:23" ht="15" customHeight="1">
      <c r="A1509" s="96"/>
      <c r="B1509" s="96"/>
      <c r="C1509" s="96"/>
      <c r="D1509" s="96"/>
      <c r="E1509" s="96"/>
      <c r="F1509" s="96"/>
      <c r="G1509" s="366"/>
      <c r="H1509" s="289"/>
      <c r="I1509" s="289"/>
      <c r="J1509" s="289"/>
      <c r="K1509" s="96"/>
      <c r="L1509" s="171"/>
      <c r="M1509" s="349"/>
      <c r="N1509" s="9"/>
      <c r="O1509" s="9"/>
      <c r="P1509" s="9"/>
      <c r="Q1509" s="9"/>
      <c r="R1509" s="10"/>
      <c r="S1509" s="255">
        <f t="shared" si="198"/>
        <v>0</v>
      </c>
      <c r="T1509" s="192"/>
      <c r="U1509" s="265">
        <f t="shared" si="197"/>
        <v>0</v>
      </c>
      <c r="V1509" s="255">
        <f t="shared" si="195"/>
        <v>0</v>
      </c>
      <c r="W1509" s="255" t="e">
        <f t="shared" si="196"/>
        <v>#DIV/0!</v>
      </c>
    </row>
    <row r="1510" spans="1:23" ht="15" customHeight="1">
      <c r="A1510" s="96"/>
      <c r="B1510" s="96"/>
      <c r="C1510" s="96"/>
      <c r="D1510" s="96"/>
      <c r="E1510" s="96"/>
      <c r="F1510" s="96"/>
      <c r="G1510" s="366"/>
      <c r="H1510" s="289"/>
      <c r="I1510" s="289"/>
      <c r="J1510" s="289"/>
      <c r="K1510" s="96"/>
      <c r="L1510" s="171"/>
      <c r="M1510" s="349"/>
      <c r="N1510" s="9"/>
      <c r="O1510" s="9"/>
      <c r="P1510" s="9"/>
      <c r="Q1510" s="9"/>
      <c r="R1510" s="10"/>
      <c r="S1510" s="255">
        <f t="shared" si="198"/>
        <v>0</v>
      </c>
      <c r="T1510" s="192"/>
      <c r="U1510" s="265">
        <f t="shared" si="197"/>
        <v>0</v>
      </c>
      <c r="V1510" s="255">
        <f t="shared" si="195"/>
        <v>0</v>
      </c>
      <c r="W1510" s="255" t="e">
        <f t="shared" si="196"/>
        <v>#DIV/0!</v>
      </c>
    </row>
    <row r="1511" spans="1:23" ht="15" customHeight="1">
      <c r="A1511" s="96"/>
      <c r="B1511" s="96"/>
      <c r="C1511" s="96"/>
      <c r="D1511" s="96"/>
      <c r="E1511" s="96"/>
      <c r="F1511" s="96"/>
      <c r="G1511" s="366"/>
      <c r="H1511" s="289"/>
      <c r="I1511" s="289"/>
      <c r="J1511" s="289"/>
      <c r="K1511" s="96"/>
      <c r="L1511" s="171"/>
      <c r="M1511" s="349"/>
      <c r="N1511" s="9"/>
      <c r="O1511" s="9"/>
      <c r="P1511" s="9"/>
      <c r="Q1511" s="9"/>
      <c r="R1511" s="10"/>
      <c r="S1511" s="255">
        <f t="shared" si="198"/>
        <v>0</v>
      </c>
      <c r="T1511" s="192"/>
      <c r="U1511" s="265">
        <f t="shared" si="197"/>
        <v>0</v>
      </c>
      <c r="V1511" s="255">
        <f t="shared" si="195"/>
        <v>0</v>
      </c>
      <c r="W1511" s="255" t="e">
        <f t="shared" si="196"/>
        <v>#DIV/0!</v>
      </c>
    </row>
    <row r="1512" spans="1:23" ht="15" customHeight="1">
      <c r="A1512" s="96"/>
      <c r="B1512" s="96"/>
      <c r="C1512" s="96"/>
      <c r="D1512" s="96"/>
      <c r="E1512" s="96"/>
      <c r="F1512" s="96"/>
      <c r="G1512" s="366"/>
      <c r="H1512" s="289"/>
      <c r="I1512" s="289"/>
      <c r="J1512" s="289"/>
      <c r="K1512" s="96"/>
      <c r="L1512" s="171"/>
      <c r="M1512" s="349"/>
      <c r="N1512" s="9"/>
      <c r="O1512" s="9"/>
      <c r="P1512" s="9"/>
      <c r="Q1512" s="9"/>
      <c r="R1512" s="10"/>
      <c r="S1512" s="255">
        <f t="shared" si="198"/>
        <v>0</v>
      </c>
      <c r="T1512" s="192"/>
      <c r="U1512" s="265">
        <f t="shared" si="197"/>
        <v>0</v>
      </c>
      <c r="V1512" s="255">
        <f t="shared" si="195"/>
        <v>0</v>
      </c>
      <c r="W1512" s="255" t="e">
        <f t="shared" si="196"/>
        <v>#DIV/0!</v>
      </c>
    </row>
    <row r="1513" spans="1:23" ht="15" customHeight="1">
      <c r="A1513" s="96"/>
      <c r="B1513" s="96"/>
      <c r="C1513" s="96"/>
      <c r="D1513" s="96"/>
      <c r="E1513" s="96"/>
      <c r="F1513" s="96"/>
      <c r="G1513" s="366"/>
      <c r="H1513" s="289"/>
      <c r="I1513" s="289"/>
      <c r="J1513" s="289"/>
      <c r="K1513" s="96"/>
      <c r="L1513" s="171"/>
      <c r="M1513" s="349"/>
      <c r="N1513" s="9"/>
      <c r="O1513" s="9"/>
      <c r="P1513" s="9"/>
      <c r="Q1513" s="9"/>
      <c r="R1513" s="10"/>
      <c r="S1513" s="255">
        <f t="shared" si="198"/>
        <v>0</v>
      </c>
      <c r="T1513" s="192"/>
      <c r="U1513" s="265">
        <f t="shared" si="197"/>
        <v>0</v>
      </c>
      <c r="V1513" s="255">
        <f t="shared" si="195"/>
        <v>0</v>
      </c>
      <c r="W1513" s="255" t="e">
        <f t="shared" si="196"/>
        <v>#DIV/0!</v>
      </c>
    </row>
    <row r="1514" spans="1:23" ht="15" customHeight="1">
      <c r="A1514" s="96"/>
      <c r="B1514" s="96"/>
      <c r="C1514" s="96"/>
      <c r="D1514" s="96"/>
      <c r="E1514" s="96"/>
      <c r="F1514" s="96"/>
      <c r="G1514" s="366"/>
      <c r="H1514" s="289"/>
      <c r="I1514" s="289"/>
      <c r="J1514" s="289"/>
      <c r="K1514" s="96"/>
      <c r="L1514" s="171"/>
      <c r="M1514" s="349"/>
      <c r="N1514" s="9"/>
      <c r="O1514" s="9"/>
      <c r="P1514" s="9"/>
      <c r="Q1514" s="9"/>
      <c r="R1514" s="10"/>
      <c r="S1514" s="255">
        <f t="shared" si="198"/>
        <v>0</v>
      </c>
      <c r="T1514" s="192"/>
      <c r="U1514" s="265">
        <f t="shared" si="197"/>
        <v>0</v>
      </c>
      <c r="V1514" s="255">
        <f t="shared" ref="V1514:V1577" si="199">U1514+S1514</f>
        <v>0</v>
      </c>
      <c r="W1514" s="255" t="e">
        <f t="shared" ref="W1514:W1577" si="200">V1514/P1514</f>
        <v>#DIV/0!</v>
      </c>
    </row>
    <row r="1515" spans="1:23" ht="15" customHeight="1">
      <c r="A1515" s="96"/>
      <c r="B1515" s="96"/>
      <c r="C1515" s="96"/>
      <c r="D1515" s="96"/>
      <c r="E1515" s="96"/>
      <c r="F1515" s="96"/>
      <c r="G1515" s="366"/>
      <c r="H1515" s="289"/>
      <c r="I1515" s="289"/>
      <c r="J1515" s="289"/>
      <c r="K1515" s="96"/>
      <c r="L1515" s="171"/>
      <c r="M1515" s="349"/>
      <c r="N1515" s="9"/>
      <c r="O1515" s="380"/>
      <c r="P1515" s="9"/>
      <c r="Q1515" s="9"/>
      <c r="R1515" s="10"/>
      <c r="S1515" s="255">
        <f t="shared" si="198"/>
        <v>0</v>
      </c>
      <c r="T1515" s="192"/>
      <c r="U1515" s="265">
        <f t="shared" si="197"/>
        <v>0</v>
      </c>
      <c r="V1515" s="255">
        <f t="shared" si="199"/>
        <v>0</v>
      </c>
      <c r="W1515" s="255" t="e">
        <f t="shared" si="200"/>
        <v>#DIV/0!</v>
      </c>
    </row>
    <row r="1516" spans="1:23" ht="15" customHeight="1">
      <c r="A1516" s="96"/>
      <c r="B1516" s="96"/>
      <c r="C1516" s="96"/>
      <c r="D1516" s="96"/>
      <c r="E1516" s="96"/>
      <c r="F1516" s="96"/>
      <c r="G1516" s="366"/>
      <c r="H1516" s="289"/>
      <c r="I1516" s="289"/>
      <c r="J1516" s="289"/>
      <c r="K1516" s="96"/>
      <c r="L1516" s="171"/>
      <c r="M1516" s="349"/>
      <c r="N1516" s="9"/>
      <c r="O1516" s="9"/>
      <c r="P1516" s="9"/>
      <c r="Q1516" s="9"/>
      <c r="R1516" s="10"/>
      <c r="S1516" s="255">
        <f t="shared" si="198"/>
        <v>0</v>
      </c>
      <c r="T1516" s="192"/>
      <c r="U1516" s="265">
        <f t="shared" si="197"/>
        <v>0</v>
      </c>
      <c r="V1516" s="255">
        <f t="shared" si="199"/>
        <v>0</v>
      </c>
      <c r="W1516" s="255" t="e">
        <f t="shared" si="200"/>
        <v>#DIV/0!</v>
      </c>
    </row>
    <row r="1517" spans="1:23" ht="15" customHeight="1">
      <c r="A1517" s="96"/>
      <c r="B1517" s="96"/>
      <c r="C1517" s="96"/>
      <c r="D1517" s="96"/>
      <c r="E1517" s="96"/>
      <c r="F1517" s="96"/>
      <c r="G1517" s="366"/>
      <c r="H1517" s="289"/>
      <c r="I1517" s="289"/>
      <c r="J1517" s="289"/>
      <c r="K1517" s="96"/>
      <c r="L1517" s="171"/>
      <c r="M1517" s="349"/>
      <c r="N1517" s="9"/>
      <c r="O1517" s="9"/>
      <c r="P1517" s="9"/>
      <c r="Q1517" s="9"/>
      <c r="R1517" s="10"/>
      <c r="S1517" s="255">
        <f t="shared" si="198"/>
        <v>0</v>
      </c>
      <c r="T1517" s="192"/>
      <c r="U1517" s="265">
        <f t="shared" si="197"/>
        <v>0</v>
      </c>
      <c r="V1517" s="255">
        <f t="shared" si="199"/>
        <v>0</v>
      </c>
      <c r="W1517" s="255" t="e">
        <f t="shared" si="200"/>
        <v>#DIV/0!</v>
      </c>
    </row>
    <row r="1518" spans="1:23" ht="15" customHeight="1">
      <c r="A1518" s="96"/>
      <c r="B1518" s="96"/>
      <c r="C1518" s="96"/>
      <c r="D1518" s="96"/>
      <c r="E1518" s="96"/>
      <c r="F1518" s="96"/>
      <c r="G1518" s="366"/>
      <c r="H1518" s="289"/>
      <c r="I1518" s="289"/>
      <c r="J1518" s="289"/>
      <c r="K1518" s="96"/>
      <c r="L1518" s="171"/>
      <c r="M1518" s="349"/>
      <c r="N1518" s="9"/>
      <c r="O1518" s="9"/>
      <c r="P1518" s="9"/>
      <c r="Q1518" s="9"/>
      <c r="R1518" s="10"/>
      <c r="S1518" s="255">
        <f t="shared" si="198"/>
        <v>0</v>
      </c>
      <c r="T1518" s="192"/>
      <c r="U1518" s="265">
        <f t="shared" si="197"/>
        <v>0</v>
      </c>
      <c r="V1518" s="255">
        <f t="shared" si="199"/>
        <v>0</v>
      </c>
      <c r="W1518" s="255" t="e">
        <f t="shared" si="200"/>
        <v>#DIV/0!</v>
      </c>
    </row>
    <row r="1519" spans="1:23" ht="15" customHeight="1">
      <c r="A1519" s="96"/>
      <c r="B1519" s="96"/>
      <c r="C1519" s="96"/>
      <c r="D1519" s="96"/>
      <c r="E1519" s="96"/>
      <c r="F1519" s="96"/>
      <c r="G1519" s="366"/>
      <c r="H1519" s="289"/>
      <c r="I1519" s="289"/>
      <c r="J1519" s="289"/>
      <c r="K1519" s="96"/>
      <c r="L1519" s="171"/>
      <c r="M1519" s="349"/>
      <c r="N1519" s="9"/>
      <c r="O1519" s="9"/>
      <c r="P1519" s="9"/>
      <c r="Q1519" s="9"/>
      <c r="R1519" s="10"/>
      <c r="S1519" s="255">
        <f t="shared" si="198"/>
        <v>0</v>
      </c>
      <c r="T1519" s="192"/>
      <c r="U1519" s="265">
        <f t="shared" si="197"/>
        <v>0</v>
      </c>
      <c r="V1519" s="255">
        <f t="shared" si="199"/>
        <v>0</v>
      </c>
      <c r="W1519" s="255" t="e">
        <f t="shared" si="200"/>
        <v>#DIV/0!</v>
      </c>
    </row>
    <row r="1520" spans="1:23" ht="15" customHeight="1">
      <c r="A1520" s="96"/>
      <c r="B1520" s="96"/>
      <c r="C1520" s="96"/>
      <c r="D1520" s="96"/>
      <c r="E1520" s="96"/>
      <c r="F1520" s="96"/>
      <c r="G1520" s="366"/>
      <c r="H1520" s="289"/>
      <c r="I1520" s="289"/>
      <c r="J1520" s="289"/>
      <c r="K1520" s="96"/>
      <c r="L1520" s="171"/>
      <c r="M1520" s="349"/>
      <c r="N1520" s="9"/>
      <c r="O1520" s="9"/>
      <c r="P1520" s="9"/>
      <c r="Q1520" s="9"/>
      <c r="R1520" s="10"/>
      <c r="S1520" s="255">
        <f t="shared" si="198"/>
        <v>0</v>
      </c>
      <c r="T1520" s="192"/>
      <c r="U1520" s="265">
        <f t="shared" si="197"/>
        <v>0</v>
      </c>
      <c r="V1520" s="255">
        <f t="shared" si="199"/>
        <v>0</v>
      </c>
      <c r="W1520" s="255" t="e">
        <f t="shared" si="200"/>
        <v>#DIV/0!</v>
      </c>
    </row>
    <row r="1521" spans="1:23" ht="15" customHeight="1">
      <c r="A1521" s="96"/>
      <c r="B1521" s="96"/>
      <c r="C1521" s="96"/>
      <c r="D1521" s="96"/>
      <c r="E1521" s="96"/>
      <c r="F1521" s="96"/>
      <c r="G1521" s="366"/>
      <c r="H1521" s="289"/>
      <c r="I1521" s="289"/>
      <c r="J1521" s="289"/>
      <c r="K1521" s="96"/>
      <c r="L1521" s="171"/>
      <c r="M1521" s="349"/>
      <c r="N1521" s="9"/>
      <c r="O1521" s="9"/>
      <c r="P1521" s="9"/>
      <c r="Q1521" s="9"/>
      <c r="R1521" s="10"/>
      <c r="S1521" s="255">
        <f t="shared" si="198"/>
        <v>0</v>
      </c>
      <c r="T1521" s="192"/>
      <c r="U1521" s="265">
        <f t="shared" si="197"/>
        <v>0</v>
      </c>
      <c r="V1521" s="255">
        <f t="shared" si="199"/>
        <v>0</v>
      </c>
      <c r="W1521" s="255" t="e">
        <f t="shared" si="200"/>
        <v>#DIV/0!</v>
      </c>
    </row>
    <row r="1522" spans="1:23" ht="15" customHeight="1">
      <c r="A1522" s="96"/>
      <c r="B1522" s="96"/>
      <c r="C1522" s="96"/>
      <c r="D1522" s="96"/>
      <c r="E1522" s="96"/>
      <c r="F1522" s="96"/>
      <c r="G1522" s="366"/>
      <c r="H1522" s="289"/>
      <c r="I1522" s="289"/>
      <c r="J1522" s="289"/>
      <c r="K1522" s="96"/>
      <c r="L1522" s="171"/>
      <c r="M1522" s="349"/>
      <c r="N1522" s="9"/>
      <c r="O1522" s="9"/>
      <c r="P1522" s="9"/>
      <c r="Q1522" s="9"/>
      <c r="R1522" s="10"/>
      <c r="S1522" s="255">
        <f t="shared" si="198"/>
        <v>0</v>
      </c>
      <c r="T1522" s="192"/>
      <c r="U1522" s="265">
        <f t="shared" si="197"/>
        <v>0</v>
      </c>
      <c r="V1522" s="255">
        <f t="shared" si="199"/>
        <v>0</v>
      </c>
      <c r="W1522" s="255" t="e">
        <f t="shared" si="200"/>
        <v>#DIV/0!</v>
      </c>
    </row>
    <row r="1523" spans="1:23" ht="15" customHeight="1">
      <c r="A1523" s="96"/>
      <c r="B1523" s="96"/>
      <c r="C1523" s="96"/>
      <c r="D1523" s="96"/>
      <c r="E1523" s="96"/>
      <c r="F1523" s="96"/>
      <c r="G1523" s="366"/>
      <c r="H1523" s="289"/>
      <c r="I1523" s="289"/>
      <c r="J1523" s="289"/>
      <c r="K1523" s="96"/>
      <c r="L1523" s="171"/>
      <c r="M1523" s="349"/>
      <c r="N1523" s="9"/>
      <c r="O1523" s="9"/>
      <c r="P1523" s="9"/>
      <c r="Q1523" s="9"/>
      <c r="R1523" s="10"/>
      <c r="S1523" s="255">
        <f t="shared" si="198"/>
        <v>0</v>
      </c>
      <c r="T1523" s="192"/>
      <c r="U1523" s="265">
        <f t="shared" si="197"/>
        <v>0</v>
      </c>
      <c r="V1523" s="255">
        <f t="shared" si="199"/>
        <v>0</v>
      </c>
      <c r="W1523" s="255" t="e">
        <f t="shared" si="200"/>
        <v>#DIV/0!</v>
      </c>
    </row>
    <row r="1524" spans="1:23" ht="15" customHeight="1">
      <c r="A1524" s="96"/>
      <c r="B1524" s="96"/>
      <c r="C1524" s="96"/>
      <c r="D1524" s="96"/>
      <c r="E1524" s="96"/>
      <c r="F1524" s="96"/>
      <c r="G1524" s="366"/>
      <c r="H1524" s="289"/>
      <c r="I1524" s="289"/>
      <c r="J1524" s="289"/>
      <c r="K1524" s="96"/>
      <c r="L1524" s="171"/>
      <c r="M1524" s="349"/>
      <c r="N1524" s="9"/>
      <c r="O1524" s="8"/>
      <c r="P1524" s="9"/>
      <c r="Q1524" s="9"/>
      <c r="R1524" s="10"/>
      <c r="S1524" s="255">
        <f t="shared" si="198"/>
        <v>0</v>
      </c>
      <c r="T1524" s="192"/>
      <c r="U1524" s="265">
        <f t="shared" si="197"/>
        <v>0</v>
      </c>
      <c r="V1524" s="255">
        <f t="shared" si="199"/>
        <v>0</v>
      </c>
      <c r="W1524" s="255" t="e">
        <f t="shared" si="200"/>
        <v>#DIV/0!</v>
      </c>
    </row>
    <row r="1525" spans="1:23" ht="15" customHeight="1">
      <c r="A1525" s="96"/>
      <c r="B1525" s="96"/>
      <c r="C1525" s="96"/>
      <c r="D1525" s="96"/>
      <c r="E1525" s="96"/>
      <c r="F1525" s="96"/>
      <c r="G1525" s="366"/>
      <c r="H1525" s="289"/>
      <c r="I1525" s="289"/>
      <c r="J1525" s="289"/>
      <c r="K1525" s="96"/>
      <c r="L1525" s="171"/>
      <c r="M1525" s="349"/>
      <c r="N1525" s="9"/>
      <c r="O1525" s="8"/>
      <c r="P1525" s="9"/>
      <c r="Q1525" s="9"/>
      <c r="R1525" s="10"/>
      <c r="S1525" s="255">
        <f t="shared" si="198"/>
        <v>0</v>
      </c>
      <c r="T1525" s="192"/>
      <c r="U1525" s="265">
        <f t="shared" si="197"/>
        <v>0</v>
      </c>
      <c r="V1525" s="255">
        <f t="shared" si="199"/>
        <v>0</v>
      </c>
      <c r="W1525" s="255" t="e">
        <f t="shared" si="200"/>
        <v>#DIV/0!</v>
      </c>
    </row>
    <row r="1526" spans="1:23" ht="15" customHeight="1">
      <c r="A1526" s="96"/>
      <c r="B1526" s="96"/>
      <c r="C1526" s="96"/>
      <c r="D1526" s="96"/>
      <c r="E1526" s="96"/>
      <c r="F1526" s="96"/>
      <c r="G1526" s="366"/>
      <c r="H1526" s="289"/>
      <c r="I1526" s="289"/>
      <c r="J1526" s="289"/>
      <c r="K1526" s="96"/>
      <c r="L1526" s="171"/>
      <c r="M1526" s="349"/>
      <c r="N1526" s="9"/>
      <c r="O1526" s="8"/>
      <c r="P1526" s="9"/>
      <c r="Q1526" s="9"/>
      <c r="R1526" s="10"/>
      <c r="S1526" s="255">
        <f t="shared" si="198"/>
        <v>0</v>
      </c>
      <c r="T1526" s="192"/>
      <c r="U1526" s="265">
        <f t="shared" si="197"/>
        <v>0</v>
      </c>
      <c r="V1526" s="255">
        <f t="shared" si="199"/>
        <v>0</v>
      </c>
      <c r="W1526" s="255" t="e">
        <f t="shared" si="200"/>
        <v>#DIV/0!</v>
      </c>
    </row>
    <row r="1527" spans="1:23" ht="15" customHeight="1">
      <c r="A1527" s="96"/>
      <c r="B1527" s="96"/>
      <c r="C1527" s="96"/>
      <c r="D1527" s="96"/>
      <c r="E1527" s="96"/>
      <c r="F1527" s="96"/>
      <c r="G1527" s="366"/>
      <c r="H1527" s="289"/>
      <c r="I1527" s="289"/>
      <c r="J1527" s="289"/>
      <c r="K1527" s="96"/>
      <c r="L1527" s="171"/>
      <c r="M1527" s="349"/>
      <c r="N1527" s="9"/>
      <c r="O1527" s="8"/>
      <c r="P1527" s="9"/>
      <c r="Q1527" s="9"/>
      <c r="R1527" s="10"/>
      <c r="S1527" s="255">
        <f t="shared" si="198"/>
        <v>0</v>
      </c>
      <c r="T1527" s="192"/>
      <c r="U1527" s="265">
        <f t="shared" si="197"/>
        <v>0</v>
      </c>
      <c r="V1527" s="255">
        <f t="shared" si="199"/>
        <v>0</v>
      </c>
      <c r="W1527" s="255" t="e">
        <f t="shared" si="200"/>
        <v>#DIV/0!</v>
      </c>
    </row>
    <row r="1528" spans="1:23" ht="15" customHeight="1">
      <c r="A1528" s="96"/>
      <c r="B1528" s="96"/>
      <c r="C1528" s="96"/>
      <c r="D1528" s="96"/>
      <c r="E1528" s="96"/>
      <c r="F1528" s="96"/>
      <c r="G1528" s="366"/>
      <c r="H1528" s="289"/>
      <c r="I1528" s="289"/>
      <c r="J1528" s="289"/>
      <c r="K1528" s="96"/>
      <c r="L1528" s="171"/>
      <c r="M1528" s="349"/>
      <c r="N1528" s="9"/>
      <c r="O1528" s="8"/>
      <c r="P1528" s="9"/>
      <c r="Q1528" s="9"/>
      <c r="R1528" s="10"/>
      <c r="S1528" s="255">
        <f t="shared" si="198"/>
        <v>0</v>
      </c>
      <c r="T1528" s="192"/>
      <c r="U1528" s="265">
        <f t="shared" si="197"/>
        <v>0</v>
      </c>
      <c r="V1528" s="255">
        <f t="shared" si="199"/>
        <v>0</v>
      </c>
      <c r="W1528" s="255" t="e">
        <f t="shared" si="200"/>
        <v>#DIV/0!</v>
      </c>
    </row>
    <row r="1529" spans="1:23" ht="15" customHeight="1">
      <c r="A1529" s="96"/>
      <c r="B1529" s="96"/>
      <c r="C1529" s="96"/>
      <c r="D1529" s="96"/>
      <c r="E1529" s="96"/>
      <c r="F1529" s="96"/>
      <c r="G1529" s="366"/>
      <c r="H1529" s="289"/>
      <c r="I1529" s="289"/>
      <c r="J1529" s="289"/>
      <c r="K1529" s="96"/>
      <c r="L1529" s="171"/>
      <c r="M1529" s="349"/>
      <c r="N1529" s="9"/>
      <c r="O1529" s="8"/>
      <c r="P1529" s="9"/>
      <c r="Q1529" s="9"/>
      <c r="R1529" s="10"/>
      <c r="S1529" s="255">
        <f t="shared" si="198"/>
        <v>0</v>
      </c>
      <c r="T1529" s="192"/>
      <c r="U1529" s="265">
        <f t="shared" si="197"/>
        <v>0</v>
      </c>
      <c r="V1529" s="255">
        <f t="shared" si="199"/>
        <v>0</v>
      </c>
      <c r="W1529" s="255" t="e">
        <f t="shared" si="200"/>
        <v>#DIV/0!</v>
      </c>
    </row>
    <row r="1530" spans="1:23" ht="15" customHeight="1">
      <c r="A1530" s="96"/>
      <c r="B1530" s="96"/>
      <c r="C1530" s="96"/>
      <c r="D1530" s="96"/>
      <c r="E1530" s="96"/>
      <c r="F1530" s="96"/>
      <c r="G1530" s="366"/>
      <c r="H1530" s="289"/>
      <c r="I1530" s="289"/>
      <c r="J1530" s="289"/>
      <c r="K1530" s="96"/>
      <c r="L1530" s="171"/>
      <c r="M1530" s="349"/>
      <c r="N1530" s="9"/>
      <c r="O1530" s="8"/>
      <c r="P1530" s="9"/>
      <c r="Q1530" s="9"/>
      <c r="R1530" s="10"/>
      <c r="S1530" s="255">
        <f t="shared" si="198"/>
        <v>0</v>
      </c>
      <c r="T1530" s="192"/>
      <c r="U1530" s="265">
        <f t="shared" si="197"/>
        <v>0</v>
      </c>
      <c r="V1530" s="255">
        <f t="shared" si="199"/>
        <v>0</v>
      </c>
      <c r="W1530" s="255" t="e">
        <f t="shared" si="200"/>
        <v>#DIV/0!</v>
      </c>
    </row>
    <row r="1531" spans="1:23" ht="15" customHeight="1">
      <c r="A1531" s="96"/>
      <c r="B1531" s="96"/>
      <c r="C1531" s="96"/>
      <c r="D1531" s="96"/>
      <c r="E1531" s="96"/>
      <c r="F1531" s="96"/>
      <c r="G1531" s="366"/>
      <c r="H1531" s="289"/>
      <c r="I1531" s="289"/>
      <c r="J1531" s="289"/>
      <c r="K1531" s="96"/>
      <c r="L1531" s="171"/>
      <c r="M1531" s="349"/>
      <c r="N1531" s="9"/>
      <c r="O1531" s="8"/>
      <c r="P1531" s="9"/>
      <c r="Q1531" s="9"/>
      <c r="R1531" s="10"/>
      <c r="S1531" s="255">
        <f t="shared" si="198"/>
        <v>0</v>
      </c>
      <c r="T1531" s="192"/>
      <c r="U1531" s="265">
        <f t="shared" si="197"/>
        <v>0</v>
      </c>
      <c r="V1531" s="255">
        <f t="shared" si="199"/>
        <v>0</v>
      </c>
      <c r="W1531" s="255" t="e">
        <f t="shared" si="200"/>
        <v>#DIV/0!</v>
      </c>
    </row>
    <row r="1532" spans="1:23" ht="15" customHeight="1">
      <c r="A1532" s="96"/>
      <c r="B1532" s="96"/>
      <c r="C1532" s="96"/>
      <c r="D1532" s="96"/>
      <c r="E1532" s="96"/>
      <c r="F1532" s="96"/>
      <c r="G1532" s="366"/>
      <c r="H1532" s="289"/>
      <c r="I1532" s="289"/>
      <c r="J1532" s="289"/>
      <c r="K1532" s="96"/>
      <c r="L1532" s="171"/>
      <c r="M1532" s="349"/>
      <c r="N1532" s="9"/>
      <c r="O1532" s="9"/>
      <c r="P1532" s="9"/>
      <c r="Q1532" s="9"/>
      <c r="R1532" s="10"/>
      <c r="S1532" s="255">
        <f t="shared" si="198"/>
        <v>0</v>
      </c>
      <c r="T1532" s="192"/>
      <c r="U1532" s="265">
        <f t="shared" si="197"/>
        <v>0</v>
      </c>
      <c r="V1532" s="255">
        <f t="shared" si="199"/>
        <v>0</v>
      </c>
      <c r="W1532" s="255" t="e">
        <f t="shared" si="200"/>
        <v>#DIV/0!</v>
      </c>
    </row>
    <row r="1533" spans="1:23" ht="15" customHeight="1">
      <c r="A1533" s="96"/>
      <c r="B1533" s="96"/>
      <c r="C1533" s="96"/>
      <c r="D1533" s="96"/>
      <c r="E1533" s="96"/>
      <c r="F1533" s="96"/>
      <c r="G1533" s="366"/>
      <c r="H1533" s="289"/>
      <c r="I1533" s="289"/>
      <c r="J1533" s="289"/>
      <c r="K1533" s="96"/>
      <c r="L1533" s="171"/>
      <c r="M1533" s="349"/>
      <c r="N1533" s="9"/>
      <c r="O1533" s="9"/>
      <c r="P1533" s="9"/>
      <c r="Q1533" s="9"/>
      <c r="R1533" s="10"/>
      <c r="S1533" s="255">
        <f t="shared" si="198"/>
        <v>0</v>
      </c>
      <c r="T1533" s="192"/>
      <c r="U1533" s="265">
        <f t="shared" ref="U1533:U1596" si="201">S1533*$T$828/SUM($S$828:$S$841)</f>
        <v>0</v>
      </c>
      <c r="V1533" s="255">
        <f t="shared" si="199"/>
        <v>0</v>
      </c>
      <c r="W1533" s="255" t="e">
        <f t="shared" si="200"/>
        <v>#DIV/0!</v>
      </c>
    </row>
    <row r="1534" spans="1:23" ht="15" customHeight="1">
      <c r="A1534" s="96"/>
      <c r="B1534" s="96"/>
      <c r="C1534" s="96"/>
      <c r="D1534" s="96"/>
      <c r="E1534" s="96"/>
      <c r="F1534" s="96"/>
      <c r="G1534" s="366"/>
      <c r="H1534" s="289"/>
      <c r="I1534" s="289"/>
      <c r="J1534" s="289"/>
      <c r="K1534" s="96"/>
      <c r="L1534" s="171"/>
      <c r="M1534" s="349"/>
      <c r="N1534" s="9"/>
      <c r="O1534" s="9"/>
      <c r="P1534" s="9"/>
      <c r="Q1534" s="9"/>
      <c r="R1534" s="10"/>
      <c r="S1534" s="255">
        <f t="shared" si="198"/>
        <v>0</v>
      </c>
      <c r="T1534" s="192"/>
      <c r="U1534" s="265">
        <f t="shared" si="201"/>
        <v>0</v>
      </c>
      <c r="V1534" s="255">
        <f t="shared" si="199"/>
        <v>0</v>
      </c>
      <c r="W1534" s="255" t="e">
        <f t="shared" si="200"/>
        <v>#DIV/0!</v>
      </c>
    </row>
    <row r="1535" spans="1:23" ht="15" customHeight="1">
      <c r="A1535" s="96"/>
      <c r="B1535" s="96"/>
      <c r="C1535" s="96"/>
      <c r="D1535" s="96"/>
      <c r="E1535" s="96"/>
      <c r="F1535" s="96"/>
      <c r="G1535" s="366"/>
      <c r="H1535" s="289"/>
      <c r="I1535" s="289"/>
      <c r="J1535" s="289"/>
      <c r="K1535" s="96"/>
      <c r="L1535" s="171"/>
      <c r="M1535" s="349"/>
      <c r="N1535" s="9"/>
      <c r="O1535" s="9"/>
      <c r="P1535" s="9"/>
      <c r="Q1535" s="9"/>
      <c r="R1535" s="10"/>
      <c r="S1535" s="255">
        <f t="shared" si="198"/>
        <v>0</v>
      </c>
      <c r="T1535" s="192"/>
      <c r="U1535" s="265">
        <f t="shared" si="201"/>
        <v>0</v>
      </c>
      <c r="V1535" s="255">
        <f t="shared" si="199"/>
        <v>0</v>
      </c>
      <c r="W1535" s="255" t="e">
        <f t="shared" si="200"/>
        <v>#DIV/0!</v>
      </c>
    </row>
    <row r="1536" spans="1:23" ht="15" customHeight="1">
      <c r="A1536" s="96"/>
      <c r="B1536" s="96"/>
      <c r="C1536" s="96"/>
      <c r="D1536" s="96"/>
      <c r="E1536" s="96"/>
      <c r="F1536" s="96"/>
      <c r="G1536" s="366"/>
      <c r="H1536" s="289"/>
      <c r="I1536" s="289"/>
      <c r="J1536" s="289"/>
      <c r="K1536" s="96"/>
      <c r="L1536" s="171"/>
      <c r="M1536" s="349"/>
      <c r="N1536" s="9"/>
      <c r="O1536" s="9"/>
      <c r="P1536" s="9"/>
      <c r="Q1536" s="9"/>
      <c r="R1536" s="10"/>
      <c r="S1536" s="255">
        <f t="shared" si="198"/>
        <v>0</v>
      </c>
      <c r="T1536" s="192"/>
      <c r="U1536" s="265">
        <f t="shared" si="201"/>
        <v>0</v>
      </c>
      <c r="V1536" s="255">
        <f t="shared" si="199"/>
        <v>0</v>
      </c>
      <c r="W1536" s="255" t="e">
        <f t="shared" si="200"/>
        <v>#DIV/0!</v>
      </c>
    </row>
    <row r="1537" spans="1:23" ht="15" customHeight="1">
      <c r="A1537" s="96"/>
      <c r="B1537" s="96"/>
      <c r="C1537" s="96"/>
      <c r="D1537" s="96"/>
      <c r="E1537" s="96"/>
      <c r="F1537" s="96"/>
      <c r="G1537" s="366"/>
      <c r="H1537" s="289"/>
      <c r="I1537" s="289"/>
      <c r="J1537" s="289"/>
      <c r="K1537" s="96"/>
      <c r="L1537" s="171"/>
      <c r="M1537" s="349"/>
      <c r="N1537" s="9"/>
      <c r="O1537" s="9"/>
      <c r="P1537" s="9"/>
      <c r="Q1537" s="9"/>
      <c r="R1537" s="10"/>
      <c r="S1537" s="255">
        <f t="shared" si="198"/>
        <v>0</v>
      </c>
      <c r="T1537" s="192"/>
      <c r="U1537" s="265">
        <f t="shared" si="201"/>
        <v>0</v>
      </c>
      <c r="V1537" s="255">
        <f t="shared" si="199"/>
        <v>0</v>
      </c>
      <c r="W1537" s="255" t="e">
        <f t="shared" si="200"/>
        <v>#DIV/0!</v>
      </c>
    </row>
    <row r="1538" spans="1:23" ht="15" customHeight="1">
      <c r="A1538" s="96"/>
      <c r="B1538" s="96"/>
      <c r="C1538" s="96"/>
      <c r="D1538" s="96"/>
      <c r="E1538" s="96"/>
      <c r="F1538" s="96"/>
      <c r="G1538" s="366"/>
      <c r="H1538" s="289"/>
      <c r="I1538" s="289"/>
      <c r="J1538" s="289"/>
      <c r="K1538" s="96"/>
      <c r="L1538" s="171"/>
      <c r="M1538" s="349"/>
      <c r="N1538" s="9"/>
      <c r="O1538" s="380"/>
      <c r="P1538" s="9"/>
      <c r="Q1538" s="9"/>
      <c r="R1538" s="10"/>
      <c r="S1538" s="255">
        <f t="shared" si="198"/>
        <v>0</v>
      </c>
      <c r="T1538" s="192"/>
      <c r="U1538" s="265">
        <f t="shared" si="201"/>
        <v>0</v>
      </c>
      <c r="V1538" s="255">
        <f t="shared" si="199"/>
        <v>0</v>
      </c>
      <c r="W1538" s="255" t="e">
        <f t="shared" si="200"/>
        <v>#DIV/0!</v>
      </c>
    </row>
    <row r="1539" spans="1:23" ht="15" customHeight="1">
      <c r="A1539" s="96"/>
      <c r="B1539" s="96"/>
      <c r="C1539" s="96"/>
      <c r="D1539" s="96"/>
      <c r="E1539" s="96"/>
      <c r="F1539" s="96"/>
      <c r="G1539" s="366"/>
      <c r="H1539" s="289"/>
      <c r="I1539" s="289"/>
      <c r="J1539" s="289"/>
      <c r="K1539" s="96"/>
      <c r="L1539" s="171"/>
      <c r="M1539" s="349"/>
      <c r="N1539" s="9"/>
      <c r="O1539" s="380"/>
      <c r="P1539" s="9"/>
      <c r="Q1539" s="9"/>
      <c r="R1539" s="10"/>
      <c r="S1539" s="255">
        <f t="shared" ref="S1539:S1602" si="202">P1539*R1539</f>
        <v>0</v>
      </c>
      <c r="T1539" s="192"/>
      <c r="U1539" s="265">
        <f t="shared" si="201"/>
        <v>0</v>
      </c>
      <c r="V1539" s="255">
        <f t="shared" si="199"/>
        <v>0</v>
      </c>
      <c r="W1539" s="255" t="e">
        <f t="shared" si="200"/>
        <v>#DIV/0!</v>
      </c>
    </row>
    <row r="1540" spans="1:23" ht="15.75" customHeight="1">
      <c r="A1540" s="96"/>
      <c r="B1540" s="96"/>
      <c r="C1540" s="96"/>
      <c r="D1540" s="96"/>
      <c r="E1540" s="96"/>
      <c r="F1540" s="96"/>
      <c r="G1540" s="366"/>
      <c r="H1540" s="289"/>
      <c r="I1540" s="289"/>
      <c r="J1540" s="289"/>
      <c r="K1540" s="96"/>
      <c r="L1540" s="171"/>
      <c r="M1540" s="349"/>
      <c r="N1540" s="9"/>
      <c r="O1540" s="9"/>
      <c r="P1540" s="9"/>
      <c r="Q1540" s="9"/>
      <c r="R1540" s="10"/>
      <c r="S1540" s="255">
        <f t="shared" si="202"/>
        <v>0</v>
      </c>
      <c r="T1540" s="192"/>
      <c r="U1540" s="265">
        <f t="shared" si="201"/>
        <v>0</v>
      </c>
      <c r="V1540" s="255">
        <f t="shared" si="199"/>
        <v>0</v>
      </c>
      <c r="W1540" s="255" t="e">
        <f t="shared" si="200"/>
        <v>#DIV/0!</v>
      </c>
    </row>
    <row r="1541" spans="1:23" ht="15" customHeight="1">
      <c r="A1541" s="96"/>
      <c r="B1541" s="96"/>
      <c r="C1541" s="96"/>
      <c r="D1541" s="96"/>
      <c r="E1541" s="96"/>
      <c r="F1541" s="96"/>
      <c r="G1541" s="366"/>
      <c r="H1541" s="289"/>
      <c r="I1541" s="289"/>
      <c r="J1541" s="289"/>
      <c r="K1541" s="96"/>
      <c r="L1541" s="171"/>
      <c r="M1541" s="349"/>
      <c r="N1541" s="9"/>
      <c r="O1541" s="9"/>
      <c r="P1541" s="9"/>
      <c r="Q1541" s="9"/>
      <c r="R1541" s="10"/>
      <c r="S1541" s="255">
        <f t="shared" si="202"/>
        <v>0</v>
      </c>
      <c r="T1541" s="192"/>
      <c r="U1541" s="265">
        <f t="shared" si="201"/>
        <v>0</v>
      </c>
      <c r="V1541" s="255">
        <f t="shared" si="199"/>
        <v>0</v>
      </c>
      <c r="W1541" s="255" t="e">
        <f t="shared" si="200"/>
        <v>#DIV/0!</v>
      </c>
    </row>
    <row r="1542" spans="1:23" ht="15" customHeight="1">
      <c r="A1542" s="96"/>
      <c r="B1542" s="96"/>
      <c r="C1542" s="96"/>
      <c r="D1542" s="96"/>
      <c r="E1542" s="96"/>
      <c r="F1542" s="96"/>
      <c r="G1542" s="366"/>
      <c r="H1542" s="289"/>
      <c r="I1542" s="289"/>
      <c r="J1542" s="289"/>
      <c r="K1542" s="96"/>
      <c r="L1542" s="171"/>
      <c r="M1542" s="349"/>
      <c r="N1542" s="9"/>
      <c r="O1542" s="8"/>
      <c r="P1542" s="9"/>
      <c r="Q1542" s="9"/>
      <c r="R1542" s="10"/>
      <c r="S1542" s="255">
        <f t="shared" si="202"/>
        <v>0</v>
      </c>
      <c r="T1542" s="192"/>
      <c r="U1542" s="265">
        <f t="shared" si="201"/>
        <v>0</v>
      </c>
      <c r="V1542" s="255">
        <f t="shared" si="199"/>
        <v>0</v>
      </c>
      <c r="W1542" s="255" t="e">
        <f t="shared" si="200"/>
        <v>#DIV/0!</v>
      </c>
    </row>
    <row r="1543" spans="1:23" ht="15.75" customHeight="1">
      <c r="A1543" s="96"/>
      <c r="B1543" s="96"/>
      <c r="C1543" s="96"/>
      <c r="D1543" s="96"/>
      <c r="E1543" s="96"/>
      <c r="F1543" s="96"/>
      <c r="G1543" s="366"/>
      <c r="H1543" s="289"/>
      <c r="I1543" s="289"/>
      <c r="J1543" s="289"/>
      <c r="K1543" s="96"/>
      <c r="L1543" s="171"/>
      <c r="M1543" s="349"/>
      <c r="N1543" s="9"/>
      <c r="O1543" s="8"/>
      <c r="P1543" s="9"/>
      <c r="Q1543" s="9"/>
      <c r="R1543" s="10"/>
      <c r="S1543" s="255">
        <f t="shared" si="202"/>
        <v>0</v>
      </c>
      <c r="T1543" s="192"/>
      <c r="U1543" s="265">
        <f t="shared" si="201"/>
        <v>0</v>
      </c>
      <c r="V1543" s="255">
        <f t="shared" si="199"/>
        <v>0</v>
      </c>
      <c r="W1543" s="255" t="e">
        <f t="shared" si="200"/>
        <v>#DIV/0!</v>
      </c>
    </row>
    <row r="1544" spans="1:23" ht="15" customHeight="1">
      <c r="A1544" s="96"/>
      <c r="B1544" s="96"/>
      <c r="C1544" s="96"/>
      <c r="D1544" s="96"/>
      <c r="E1544" s="96"/>
      <c r="F1544" s="96"/>
      <c r="G1544" s="366"/>
      <c r="H1544" s="289"/>
      <c r="I1544" s="289"/>
      <c r="J1544" s="289"/>
      <c r="K1544" s="96"/>
      <c r="L1544" s="171"/>
      <c r="M1544" s="349"/>
      <c r="N1544" s="9"/>
      <c r="O1544" s="9"/>
      <c r="P1544" s="9"/>
      <c r="Q1544" s="9"/>
      <c r="R1544" s="10"/>
      <c r="S1544" s="255">
        <f t="shared" si="202"/>
        <v>0</v>
      </c>
      <c r="T1544" s="192"/>
      <c r="U1544" s="265">
        <f t="shared" si="201"/>
        <v>0</v>
      </c>
      <c r="V1544" s="255">
        <f t="shared" si="199"/>
        <v>0</v>
      </c>
      <c r="W1544" s="255" t="e">
        <f t="shared" si="200"/>
        <v>#DIV/0!</v>
      </c>
    </row>
    <row r="1545" spans="1:23" ht="15" customHeight="1">
      <c r="A1545" s="96"/>
      <c r="B1545" s="96"/>
      <c r="C1545" s="96"/>
      <c r="D1545" s="96"/>
      <c r="E1545" s="96"/>
      <c r="F1545" s="96"/>
      <c r="G1545" s="366"/>
      <c r="H1545" s="289"/>
      <c r="I1545" s="289"/>
      <c r="J1545" s="289"/>
      <c r="K1545" s="96"/>
      <c r="L1545" s="171"/>
      <c r="M1545" s="349"/>
      <c r="N1545" s="9"/>
      <c r="O1545" s="9"/>
      <c r="P1545" s="9"/>
      <c r="Q1545" s="9"/>
      <c r="R1545" s="10"/>
      <c r="S1545" s="255">
        <f t="shared" si="202"/>
        <v>0</v>
      </c>
      <c r="T1545" s="192"/>
      <c r="U1545" s="265">
        <f t="shared" si="201"/>
        <v>0</v>
      </c>
      <c r="V1545" s="255">
        <f t="shared" si="199"/>
        <v>0</v>
      </c>
      <c r="W1545" s="255" t="e">
        <f t="shared" si="200"/>
        <v>#DIV/0!</v>
      </c>
    </row>
    <row r="1546" spans="1:23" ht="15" customHeight="1">
      <c r="A1546" s="96"/>
      <c r="B1546" s="96"/>
      <c r="C1546" s="96"/>
      <c r="D1546" s="96"/>
      <c r="E1546" s="96"/>
      <c r="F1546" s="96"/>
      <c r="G1546" s="366"/>
      <c r="H1546" s="289"/>
      <c r="I1546" s="289"/>
      <c r="J1546" s="289"/>
      <c r="K1546" s="96"/>
      <c r="L1546" s="171"/>
      <c r="M1546" s="349"/>
      <c r="N1546" s="9"/>
      <c r="O1546" s="9"/>
      <c r="P1546" s="9"/>
      <c r="Q1546" s="9"/>
      <c r="R1546" s="10"/>
      <c r="S1546" s="255">
        <f t="shared" si="202"/>
        <v>0</v>
      </c>
      <c r="T1546" s="192"/>
      <c r="U1546" s="265">
        <f t="shared" si="201"/>
        <v>0</v>
      </c>
      <c r="V1546" s="255">
        <f t="shared" si="199"/>
        <v>0</v>
      </c>
      <c r="W1546" s="255" t="e">
        <f t="shared" si="200"/>
        <v>#DIV/0!</v>
      </c>
    </row>
    <row r="1547" spans="1:23" ht="15" customHeight="1">
      <c r="A1547" s="96"/>
      <c r="B1547" s="96"/>
      <c r="C1547" s="96"/>
      <c r="D1547" s="96"/>
      <c r="E1547" s="96"/>
      <c r="F1547" s="96"/>
      <c r="G1547" s="366"/>
      <c r="H1547" s="289"/>
      <c r="I1547" s="289"/>
      <c r="J1547" s="289"/>
      <c r="K1547" s="96"/>
      <c r="L1547" s="171"/>
      <c r="M1547" s="349"/>
      <c r="N1547" s="9"/>
      <c r="O1547" s="9"/>
      <c r="P1547" s="9"/>
      <c r="Q1547" s="9"/>
      <c r="R1547" s="10"/>
      <c r="S1547" s="255">
        <f t="shared" si="202"/>
        <v>0</v>
      </c>
      <c r="T1547" s="192"/>
      <c r="U1547" s="265">
        <f t="shared" si="201"/>
        <v>0</v>
      </c>
      <c r="V1547" s="255">
        <f t="shared" si="199"/>
        <v>0</v>
      </c>
      <c r="W1547" s="255" t="e">
        <f t="shared" si="200"/>
        <v>#DIV/0!</v>
      </c>
    </row>
    <row r="1548" spans="1:23" ht="15" customHeight="1">
      <c r="A1548" s="96"/>
      <c r="B1548" s="96"/>
      <c r="C1548" s="96"/>
      <c r="D1548" s="96"/>
      <c r="E1548" s="96"/>
      <c r="F1548" s="96"/>
      <c r="G1548" s="366"/>
      <c r="H1548" s="289"/>
      <c r="I1548" s="289"/>
      <c r="J1548" s="289"/>
      <c r="K1548" s="96"/>
      <c r="L1548" s="171"/>
      <c r="M1548" s="349"/>
      <c r="N1548" s="9"/>
      <c r="O1548" s="9"/>
      <c r="P1548" s="9"/>
      <c r="Q1548" s="9"/>
      <c r="R1548" s="10"/>
      <c r="S1548" s="255">
        <f t="shared" si="202"/>
        <v>0</v>
      </c>
      <c r="T1548" s="192"/>
      <c r="U1548" s="265">
        <f t="shared" si="201"/>
        <v>0</v>
      </c>
      <c r="V1548" s="255">
        <f t="shared" si="199"/>
        <v>0</v>
      </c>
      <c r="W1548" s="255" t="e">
        <f t="shared" si="200"/>
        <v>#DIV/0!</v>
      </c>
    </row>
    <row r="1549" spans="1:23" ht="15" customHeight="1">
      <c r="A1549" s="96"/>
      <c r="B1549" s="96"/>
      <c r="C1549" s="96"/>
      <c r="D1549" s="96"/>
      <c r="E1549" s="96"/>
      <c r="F1549" s="96"/>
      <c r="G1549" s="366"/>
      <c r="H1549" s="289"/>
      <c r="I1549" s="289"/>
      <c r="J1549" s="289"/>
      <c r="K1549" s="96"/>
      <c r="L1549" s="171"/>
      <c r="M1549" s="349"/>
      <c r="N1549" s="9"/>
      <c r="O1549" s="9"/>
      <c r="P1549" s="9"/>
      <c r="Q1549" s="9"/>
      <c r="R1549" s="10"/>
      <c r="S1549" s="255">
        <f t="shared" si="202"/>
        <v>0</v>
      </c>
      <c r="T1549" s="192"/>
      <c r="U1549" s="265">
        <f t="shared" si="201"/>
        <v>0</v>
      </c>
      <c r="V1549" s="255">
        <f t="shared" si="199"/>
        <v>0</v>
      </c>
      <c r="W1549" s="255" t="e">
        <f t="shared" si="200"/>
        <v>#DIV/0!</v>
      </c>
    </row>
    <row r="1550" spans="1:23" ht="15.75" customHeight="1">
      <c r="A1550" s="96"/>
      <c r="B1550" s="96"/>
      <c r="C1550" s="96"/>
      <c r="D1550" s="96"/>
      <c r="E1550" s="96"/>
      <c r="F1550" s="96"/>
      <c r="G1550" s="366"/>
      <c r="H1550" s="289"/>
      <c r="I1550" s="289"/>
      <c r="J1550" s="289"/>
      <c r="K1550" s="96"/>
      <c r="L1550" s="171"/>
      <c r="M1550" s="349"/>
      <c r="N1550" s="9"/>
      <c r="O1550" s="9"/>
      <c r="P1550" s="9"/>
      <c r="Q1550" s="9"/>
      <c r="R1550" s="10"/>
      <c r="S1550" s="255">
        <f t="shared" si="202"/>
        <v>0</v>
      </c>
      <c r="T1550" s="192"/>
      <c r="U1550" s="265">
        <f t="shared" si="201"/>
        <v>0</v>
      </c>
      <c r="V1550" s="255">
        <f t="shared" si="199"/>
        <v>0</v>
      </c>
      <c r="W1550" s="255" t="e">
        <f t="shared" si="200"/>
        <v>#DIV/0!</v>
      </c>
    </row>
    <row r="1551" spans="1:23" ht="15.75" customHeight="1">
      <c r="A1551" s="96"/>
      <c r="B1551" s="96"/>
      <c r="C1551" s="96"/>
      <c r="D1551" s="96"/>
      <c r="E1551" s="96"/>
      <c r="F1551" s="96"/>
      <c r="G1551" s="366"/>
      <c r="H1551" s="289"/>
      <c r="I1551" s="289"/>
      <c r="J1551" s="289"/>
      <c r="K1551" s="96"/>
      <c r="L1551" s="171"/>
      <c r="M1551" s="349"/>
      <c r="N1551" s="9"/>
      <c r="O1551" s="9"/>
      <c r="P1551" s="9"/>
      <c r="Q1551" s="9"/>
      <c r="R1551" s="10"/>
      <c r="S1551" s="255">
        <f t="shared" si="202"/>
        <v>0</v>
      </c>
      <c r="T1551" s="192"/>
      <c r="U1551" s="265">
        <f t="shared" si="201"/>
        <v>0</v>
      </c>
      <c r="V1551" s="255">
        <f t="shared" si="199"/>
        <v>0</v>
      </c>
      <c r="W1551" s="255" t="e">
        <f t="shared" si="200"/>
        <v>#DIV/0!</v>
      </c>
    </row>
    <row r="1552" spans="1:23" ht="15" customHeight="1">
      <c r="A1552" s="96"/>
      <c r="B1552" s="96"/>
      <c r="C1552" s="96"/>
      <c r="D1552" s="96"/>
      <c r="E1552" s="96"/>
      <c r="F1552" s="96"/>
      <c r="G1552" s="366"/>
      <c r="H1552" s="289"/>
      <c r="I1552" s="289"/>
      <c r="J1552" s="289"/>
      <c r="K1552" s="96"/>
      <c r="L1552" s="171"/>
      <c r="M1552" s="96"/>
      <c r="N1552" s="9"/>
      <c r="O1552" s="9"/>
      <c r="P1552" s="9"/>
      <c r="Q1552" s="9"/>
      <c r="R1552" s="10"/>
      <c r="S1552" s="255">
        <f t="shared" si="202"/>
        <v>0</v>
      </c>
      <c r="T1552" s="192"/>
      <c r="U1552" s="265">
        <f t="shared" si="201"/>
        <v>0</v>
      </c>
      <c r="V1552" s="255">
        <f t="shared" si="199"/>
        <v>0</v>
      </c>
      <c r="W1552" s="255" t="e">
        <f t="shared" si="200"/>
        <v>#DIV/0!</v>
      </c>
    </row>
    <row r="1553" spans="1:23" ht="15" customHeight="1">
      <c r="A1553" s="96"/>
      <c r="B1553" s="96"/>
      <c r="C1553" s="96"/>
      <c r="D1553" s="96"/>
      <c r="E1553" s="96"/>
      <c r="F1553" s="96"/>
      <c r="G1553" s="366"/>
      <c r="H1553" s="289"/>
      <c r="I1553" s="289"/>
      <c r="J1553" s="289"/>
      <c r="K1553" s="96"/>
      <c r="L1553" s="171"/>
      <c r="M1553" s="96"/>
      <c r="N1553" s="9"/>
      <c r="O1553" s="9"/>
      <c r="P1553" s="9"/>
      <c r="Q1553" s="9"/>
      <c r="R1553" s="10"/>
      <c r="S1553" s="255">
        <f t="shared" si="202"/>
        <v>0</v>
      </c>
      <c r="T1553" s="192"/>
      <c r="U1553" s="265">
        <f t="shared" si="201"/>
        <v>0</v>
      </c>
      <c r="V1553" s="255">
        <f t="shared" si="199"/>
        <v>0</v>
      </c>
      <c r="W1553" s="255" t="e">
        <f t="shared" si="200"/>
        <v>#DIV/0!</v>
      </c>
    </row>
    <row r="1554" spans="1:23" ht="15" customHeight="1">
      <c r="A1554" s="96"/>
      <c r="B1554" s="96"/>
      <c r="C1554" s="96"/>
      <c r="D1554" s="96"/>
      <c r="E1554" s="96"/>
      <c r="F1554" s="96"/>
      <c r="G1554" s="366"/>
      <c r="H1554" s="289"/>
      <c r="I1554" s="289"/>
      <c r="J1554" s="289"/>
      <c r="K1554" s="96"/>
      <c r="L1554" s="171"/>
      <c r="M1554" s="96"/>
      <c r="N1554" s="9"/>
      <c r="O1554" s="9"/>
      <c r="P1554" s="9"/>
      <c r="Q1554" s="9"/>
      <c r="R1554" s="10"/>
      <c r="S1554" s="255">
        <f t="shared" si="202"/>
        <v>0</v>
      </c>
      <c r="T1554" s="192"/>
      <c r="U1554" s="265">
        <f t="shared" si="201"/>
        <v>0</v>
      </c>
      <c r="V1554" s="255">
        <f t="shared" si="199"/>
        <v>0</v>
      </c>
      <c r="W1554" s="255" t="e">
        <f t="shared" si="200"/>
        <v>#DIV/0!</v>
      </c>
    </row>
    <row r="1555" spans="1:23" ht="15" customHeight="1">
      <c r="A1555" s="96"/>
      <c r="B1555" s="96"/>
      <c r="C1555" s="96"/>
      <c r="D1555" s="96"/>
      <c r="E1555" s="96"/>
      <c r="F1555" s="96"/>
      <c r="G1555" s="366"/>
      <c r="H1555" s="289"/>
      <c r="I1555" s="289"/>
      <c r="J1555" s="289"/>
      <c r="K1555" s="96"/>
      <c r="L1555" s="171"/>
      <c r="M1555" s="96"/>
      <c r="N1555" s="9"/>
      <c r="O1555" s="9"/>
      <c r="P1555" s="9"/>
      <c r="Q1555" s="9"/>
      <c r="R1555" s="10"/>
      <c r="S1555" s="255">
        <f t="shared" si="202"/>
        <v>0</v>
      </c>
      <c r="T1555" s="192"/>
      <c r="U1555" s="265">
        <f t="shared" si="201"/>
        <v>0</v>
      </c>
      <c r="V1555" s="255">
        <f t="shared" si="199"/>
        <v>0</v>
      </c>
      <c r="W1555" s="255" t="e">
        <f t="shared" si="200"/>
        <v>#DIV/0!</v>
      </c>
    </row>
    <row r="1556" spans="1:23" ht="15.75" customHeight="1">
      <c r="A1556" s="96"/>
      <c r="B1556" s="96"/>
      <c r="C1556" s="96"/>
      <c r="D1556" s="96"/>
      <c r="E1556" s="96"/>
      <c r="F1556" s="96"/>
      <c r="G1556" s="366"/>
      <c r="H1556" s="289"/>
      <c r="I1556" s="289"/>
      <c r="J1556" s="289"/>
      <c r="K1556" s="96"/>
      <c r="L1556" s="171"/>
      <c r="M1556" s="96"/>
      <c r="N1556" s="9"/>
      <c r="O1556" s="9"/>
      <c r="P1556" s="9"/>
      <c r="Q1556" s="9"/>
      <c r="R1556" s="10"/>
      <c r="S1556" s="255">
        <f t="shared" si="202"/>
        <v>0</v>
      </c>
      <c r="T1556" s="192"/>
      <c r="U1556" s="265">
        <f t="shared" si="201"/>
        <v>0</v>
      </c>
      <c r="V1556" s="255">
        <f t="shared" si="199"/>
        <v>0</v>
      </c>
      <c r="W1556" s="255" t="e">
        <f t="shared" si="200"/>
        <v>#DIV/0!</v>
      </c>
    </row>
    <row r="1557" spans="1:23" ht="15" customHeight="1">
      <c r="A1557" s="96"/>
      <c r="B1557" s="96"/>
      <c r="C1557" s="96"/>
      <c r="D1557" s="96"/>
      <c r="E1557" s="96"/>
      <c r="F1557" s="96"/>
      <c r="G1557" s="366"/>
      <c r="H1557" s="289"/>
      <c r="I1557" s="289"/>
      <c r="J1557" s="289"/>
      <c r="K1557" s="96"/>
      <c r="L1557" s="171"/>
      <c r="M1557" s="349"/>
      <c r="N1557" s="9"/>
      <c r="O1557" s="9"/>
      <c r="P1557" s="9"/>
      <c r="Q1557" s="9"/>
      <c r="R1557" s="10"/>
      <c r="S1557" s="255">
        <f t="shared" si="202"/>
        <v>0</v>
      </c>
      <c r="T1557" s="192"/>
      <c r="U1557" s="265">
        <f t="shared" si="201"/>
        <v>0</v>
      </c>
      <c r="V1557" s="255">
        <f t="shared" si="199"/>
        <v>0</v>
      </c>
      <c r="W1557" s="255" t="e">
        <f t="shared" si="200"/>
        <v>#DIV/0!</v>
      </c>
    </row>
    <row r="1558" spans="1:23" ht="15" customHeight="1">
      <c r="A1558" s="96"/>
      <c r="B1558" s="96"/>
      <c r="C1558" s="96"/>
      <c r="D1558" s="96"/>
      <c r="E1558" s="96"/>
      <c r="F1558" s="96"/>
      <c r="G1558" s="366"/>
      <c r="H1558" s="289"/>
      <c r="I1558" s="289"/>
      <c r="J1558" s="289"/>
      <c r="K1558" s="96"/>
      <c r="L1558" s="171"/>
      <c r="M1558" s="349"/>
      <c r="N1558" s="9"/>
      <c r="O1558" s="9"/>
      <c r="P1558" s="9"/>
      <c r="Q1558" s="9"/>
      <c r="R1558" s="10"/>
      <c r="S1558" s="255">
        <f t="shared" si="202"/>
        <v>0</v>
      </c>
      <c r="T1558" s="192"/>
      <c r="U1558" s="265">
        <f t="shared" si="201"/>
        <v>0</v>
      </c>
      <c r="V1558" s="255">
        <f t="shared" si="199"/>
        <v>0</v>
      </c>
      <c r="W1558" s="255" t="e">
        <f t="shared" si="200"/>
        <v>#DIV/0!</v>
      </c>
    </row>
    <row r="1559" spans="1:23" ht="15" customHeight="1">
      <c r="A1559" s="96"/>
      <c r="B1559" s="96"/>
      <c r="C1559" s="96"/>
      <c r="D1559" s="96"/>
      <c r="E1559" s="96"/>
      <c r="F1559" s="96"/>
      <c r="G1559" s="366"/>
      <c r="H1559" s="289"/>
      <c r="I1559" s="289"/>
      <c r="J1559" s="289"/>
      <c r="K1559" s="96"/>
      <c r="L1559" s="171"/>
      <c r="M1559" s="349"/>
      <c r="N1559" s="9"/>
      <c r="O1559" s="9"/>
      <c r="P1559" s="9"/>
      <c r="Q1559" s="9"/>
      <c r="R1559" s="10"/>
      <c r="S1559" s="255">
        <f t="shared" si="202"/>
        <v>0</v>
      </c>
      <c r="T1559" s="192"/>
      <c r="U1559" s="265">
        <f t="shared" si="201"/>
        <v>0</v>
      </c>
      <c r="V1559" s="255">
        <f t="shared" si="199"/>
        <v>0</v>
      </c>
      <c r="W1559" s="255" t="e">
        <f t="shared" si="200"/>
        <v>#DIV/0!</v>
      </c>
    </row>
    <row r="1560" spans="1:23" ht="15" customHeight="1">
      <c r="A1560" s="96"/>
      <c r="B1560" s="96"/>
      <c r="C1560" s="96"/>
      <c r="D1560" s="96"/>
      <c r="E1560" s="96"/>
      <c r="F1560" s="96"/>
      <c r="G1560" s="366"/>
      <c r="H1560" s="289"/>
      <c r="I1560" s="289"/>
      <c r="J1560" s="289"/>
      <c r="K1560" s="96"/>
      <c r="L1560" s="171"/>
      <c r="M1560" s="349"/>
      <c r="N1560" s="9"/>
      <c r="O1560" s="9"/>
      <c r="P1560" s="9"/>
      <c r="Q1560" s="9"/>
      <c r="R1560" s="10"/>
      <c r="S1560" s="255">
        <f t="shared" si="202"/>
        <v>0</v>
      </c>
      <c r="T1560" s="192"/>
      <c r="U1560" s="265">
        <f t="shared" si="201"/>
        <v>0</v>
      </c>
      <c r="V1560" s="255">
        <f t="shared" si="199"/>
        <v>0</v>
      </c>
      <c r="W1560" s="255" t="e">
        <f t="shared" si="200"/>
        <v>#DIV/0!</v>
      </c>
    </row>
    <row r="1561" spans="1:23" ht="15" customHeight="1">
      <c r="A1561" s="96"/>
      <c r="B1561" s="96"/>
      <c r="C1561" s="96"/>
      <c r="D1561" s="96"/>
      <c r="E1561" s="96"/>
      <c r="F1561" s="96"/>
      <c r="G1561" s="366"/>
      <c r="H1561" s="289"/>
      <c r="I1561" s="289"/>
      <c r="J1561" s="289"/>
      <c r="K1561" s="96"/>
      <c r="L1561" s="171"/>
      <c r="M1561" s="349"/>
      <c r="N1561" s="9"/>
      <c r="O1561" s="9"/>
      <c r="P1561" s="9"/>
      <c r="Q1561" s="9"/>
      <c r="R1561" s="10"/>
      <c r="S1561" s="255">
        <f t="shared" si="202"/>
        <v>0</v>
      </c>
      <c r="T1561" s="192"/>
      <c r="U1561" s="265">
        <f t="shared" si="201"/>
        <v>0</v>
      </c>
      <c r="V1561" s="255">
        <f t="shared" si="199"/>
        <v>0</v>
      </c>
      <c r="W1561" s="255" t="e">
        <f t="shared" si="200"/>
        <v>#DIV/0!</v>
      </c>
    </row>
    <row r="1562" spans="1:23" ht="15" customHeight="1">
      <c r="A1562" s="96"/>
      <c r="B1562" s="96"/>
      <c r="C1562" s="96"/>
      <c r="D1562" s="96"/>
      <c r="E1562" s="96"/>
      <c r="F1562" s="96"/>
      <c r="G1562" s="366"/>
      <c r="H1562" s="289"/>
      <c r="I1562" s="289"/>
      <c r="J1562" s="289"/>
      <c r="K1562" s="96"/>
      <c r="L1562" s="171"/>
      <c r="M1562" s="349"/>
      <c r="N1562" s="9"/>
      <c r="O1562" s="9"/>
      <c r="P1562" s="9"/>
      <c r="Q1562" s="9"/>
      <c r="R1562" s="10"/>
      <c r="S1562" s="255">
        <f t="shared" si="202"/>
        <v>0</v>
      </c>
      <c r="T1562" s="192"/>
      <c r="U1562" s="265">
        <f t="shared" si="201"/>
        <v>0</v>
      </c>
      <c r="V1562" s="255">
        <f t="shared" si="199"/>
        <v>0</v>
      </c>
      <c r="W1562" s="255" t="e">
        <f t="shared" si="200"/>
        <v>#DIV/0!</v>
      </c>
    </row>
    <row r="1563" spans="1:23" ht="15.75" customHeight="1">
      <c r="A1563" s="96"/>
      <c r="B1563" s="96"/>
      <c r="C1563" s="96"/>
      <c r="D1563" s="96"/>
      <c r="E1563" s="96"/>
      <c r="F1563" s="96"/>
      <c r="G1563" s="366"/>
      <c r="H1563" s="289"/>
      <c r="I1563" s="289"/>
      <c r="J1563" s="289"/>
      <c r="K1563" s="96"/>
      <c r="L1563" s="171"/>
      <c r="M1563" s="349"/>
      <c r="N1563" s="9"/>
      <c r="O1563" s="9"/>
      <c r="P1563" s="9"/>
      <c r="Q1563" s="9"/>
      <c r="R1563" s="10"/>
      <c r="S1563" s="255">
        <f t="shared" si="202"/>
        <v>0</v>
      </c>
      <c r="T1563" s="192"/>
      <c r="U1563" s="265">
        <f t="shared" si="201"/>
        <v>0</v>
      </c>
      <c r="V1563" s="255">
        <f t="shared" si="199"/>
        <v>0</v>
      </c>
      <c r="W1563" s="255" t="e">
        <f t="shared" si="200"/>
        <v>#DIV/0!</v>
      </c>
    </row>
    <row r="1564" spans="1:23" ht="15" customHeight="1">
      <c r="A1564" s="96"/>
      <c r="B1564" s="96"/>
      <c r="C1564" s="96"/>
      <c r="D1564" s="96"/>
      <c r="E1564" s="96"/>
      <c r="F1564" s="96"/>
      <c r="G1564" s="366"/>
      <c r="H1564" s="289"/>
      <c r="I1564" s="289"/>
      <c r="J1564" s="289"/>
      <c r="K1564" s="96"/>
      <c r="L1564" s="171"/>
      <c r="M1564" s="96"/>
      <c r="N1564" s="9"/>
      <c r="O1564" s="9"/>
      <c r="P1564" s="9"/>
      <c r="Q1564" s="9"/>
      <c r="R1564" s="121"/>
      <c r="S1564" s="255">
        <f t="shared" si="202"/>
        <v>0</v>
      </c>
      <c r="T1564" s="191"/>
      <c r="U1564" s="265">
        <f t="shared" si="201"/>
        <v>0</v>
      </c>
      <c r="V1564" s="255">
        <f t="shared" si="199"/>
        <v>0</v>
      </c>
      <c r="W1564" s="255" t="e">
        <f t="shared" si="200"/>
        <v>#DIV/0!</v>
      </c>
    </row>
    <row r="1565" spans="1:23" ht="15" customHeight="1">
      <c r="A1565" s="96"/>
      <c r="B1565" s="96"/>
      <c r="C1565" s="96"/>
      <c r="D1565" s="96"/>
      <c r="E1565" s="96"/>
      <c r="F1565" s="96"/>
      <c r="G1565" s="366"/>
      <c r="H1565" s="289"/>
      <c r="I1565" s="289"/>
      <c r="J1565" s="289"/>
      <c r="K1565" s="96"/>
      <c r="L1565" s="171"/>
      <c r="M1565" s="96"/>
      <c r="N1565" s="9"/>
      <c r="O1565" s="9"/>
      <c r="P1565" s="9"/>
      <c r="Q1565" s="9"/>
      <c r="R1565" s="121"/>
      <c r="S1565" s="255">
        <f t="shared" si="202"/>
        <v>0</v>
      </c>
      <c r="T1565" s="191"/>
      <c r="U1565" s="265">
        <f t="shared" si="201"/>
        <v>0</v>
      </c>
      <c r="V1565" s="255">
        <f t="shared" si="199"/>
        <v>0</v>
      </c>
      <c r="W1565" s="255" t="e">
        <f t="shared" si="200"/>
        <v>#DIV/0!</v>
      </c>
    </row>
    <row r="1566" spans="1:23" ht="15" customHeight="1">
      <c r="A1566" s="96"/>
      <c r="B1566" s="96"/>
      <c r="C1566" s="96"/>
      <c r="D1566" s="96"/>
      <c r="E1566" s="96"/>
      <c r="F1566" s="96"/>
      <c r="G1566" s="366"/>
      <c r="H1566" s="289"/>
      <c r="I1566" s="289"/>
      <c r="J1566" s="289"/>
      <c r="K1566" s="96"/>
      <c r="L1566" s="171"/>
      <c r="M1566" s="96"/>
      <c r="N1566" s="9"/>
      <c r="O1566" s="9"/>
      <c r="P1566" s="9"/>
      <c r="Q1566" s="9"/>
      <c r="R1566" s="121"/>
      <c r="S1566" s="255">
        <f t="shared" si="202"/>
        <v>0</v>
      </c>
      <c r="T1566" s="191"/>
      <c r="U1566" s="265">
        <f t="shared" si="201"/>
        <v>0</v>
      </c>
      <c r="V1566" s="255">
        <f t="shared" si="199"/>
        <v>0</v>
      </c>
      <c r="W1566" s="255" t="e">
        <f t="shared" si="200"/>
        <v>#DIV/0!</v>
      </c>
    </row>
    <row r="1567" spans="1:23" ht="15" customHeight="1">
      <c r="A1567" s="96"/>
      <c r="B1567" s="96"/>
      <c r="C1567" s="96"/>
      <c r="D1567" s="96"/>
      <c r="E1567" s="96"/>
      <c r="F1567" s="96"/>
      <c r="G1567" s="366"/>
      <c r="H1567" s="289"/>
      <c r="I1567" s="289"/>
      <c r="J1567" s="289"/>
      <c r="K1567" s="96"/>
      <c r="L1567" s="171"/>
      <c r="M1567" s="96"/>
      <c r="N1567" s="9"/>
      <c r="O1567" s="9"/>
      <c r="P1567" s="9"/>
      <c r="Q1567" s="9"/>
      <c r="R1567" s="121"/>
      <c r="S1567" s="255">
        <f t="shared" si="202"/>
        <v>0</v>
      </c>
      <c r="T1567" s="191"/>
      <c r="U1567" s="265">
        <f t="shared" si="201"/>
        <v>0</v>
      </c>
      <c r="V1567" s="255">
        <f t="shared" si="199"/>
        <v>0</v>
      </c>
      <c r="W1567" s="255" t="e">
        <f t="shared" si="200"/>
        <v>#DIV/0!</v>
      </c>
    </row>
    <row r="1568" spans="1:23" ht="15" customHeight="1">
      <c r="A1568" s="96"/>
      <c r="B1568" s="96"/>
      <c r="C1568" s="96"/>
      <c r="D1568" s="96"/>
      <c r="E1568" s="96"/>
      <c r="F1568" s="96"/>
      <c r="G1568" s="366"/>
      <c r="H1568" s="289"/>
      <c r="I1568" s="289"/>
      <c r="J1568" s="289"/>
      <c r="K1568" s="96"/>
      <c r="L1568" s="171"/>
      <c r="M1568" s="96"/>
      <c r="N1568" s="9"/>
      <c r="O1568" s="9"/>
      <c r="P1568" s="9"/>
      <c r="Q1568" s="9"/>
      <c r="R1568" s="121"/>
      <c r="S1568" s="255">
        <f t="shared" si="202"/>
        <v>0</v>
      </c>
      <c r="T1568" s="191"/>
      <c r="U1568" s="265">
        <f t="shared" si="201"/>
        <v>0</v>
      </c>
      <c r="V1568" s="255">
        <f t="shared" si="199"/>
        <v>0</v>
      </c>
      <c r="W1568" s="255" t="e">
        <f t="shared" si="200"/>
        <v>#DIV/0!</v>
      </c>
    </row>
    <row r="1569" spans="1:23" ht="15" customHeight="1">
      <c r="A1569" s="96"/>
      <c r="B1569" s="96"/>
      <c r="C1569" s="96"/>
      <c r="D1569" s="96"/>
      <c r="E1569" s="96"/>
      <c r="F1569" s="96"/>
      <c r="G1569" s="366"/>
      <c r="H1569" s="289"/>
      <c r="I1569" s="289"/>
      <c r="J1569" s="289"/>
      <c r="K1569" s="96"/>
      <c r="L1569" s="171"/>
      <c r="M1569" s="96"/>
      <c r="N1569" s="9"/>
      <c r="O1569" s="9"/>
      <c r="P1569" s="9"/>
      <c r="Q1569" s="9"/>
      <c r="R1569" s="121"/>
      <c r="S1569" s="255">
        <f t="shared" si="202"/>
        <v>0</v>
      </c>
      <c r="T1569" s="191"/>
      <c r="U1569" s="265">
        <f t="shared" si="201"/>
        <v>0</v>
      </c>
      <c r="V1569" s="255">
        <f t="shared" si="199"/>
        <v>0</v>
      </c>
      <c r="W1569" s="255" t="e">
        <f t="shared" si="200"/>
        <v>#DIV/0!</v>
      </c>
    </row>
    <row r="1570" spans="1:23" ht="15" customHeight="1">
      <c r="A1570" s="96"/>
      <c r="B1570" s="96"/>
      <c r="C1570" s="96"/>
      <c r="D1570" s="96"/>
      <c r="E1570" s="96"/>
      <c r="F1570" s="96"/>
      <c r="G1570" s="366"/>
      <c r="H1570" s="289"/>
      <c r="I1570" s="289"/>
      <c r="J1570" s="289"/>
      <c r="K1570" s="96"/>
      <c r="L1570" s="171"/>
      <c r="M1570" s="96"/>
      <c r="N1570" s="9"/>
      <c r="O1570" s="9"/>
      <c r="P1570" s="9"/>
      <c r="Q1570" s="9"/>
      <c r="R1570" s="121"/>
      <c r="S1570" s="255">
        <f t="shared" si="202"/>
        <v>0</v>
      </c>
      <c r="T1570" s="191"/>
      <c r="U1570" s="265">
        <f t="shared" si="201"/>
        <v>0</v>
      </c>
      <c r="V1570" s="255">
        <f t="shared" si="199"/>
        <v>0</v>
      </c>
      <c r="W1570" s="255" t="e">
        <f t="shared" si="200"/>
        <v>#DIV/0!</v>
      </c>
    </row>
    <row r="1571" spans="1:23" ht="15" customHeight="1">
      <c r="A1571" s="96"/>
      <c r="B1571" s="96"/>
      <c r="C1571" s="96"/>
      <c r="D1571" s="96"/>
      <c r="E1571" s="96"/>
      <c r="F1571" s="96"/>
      <c r="G1571" s="366"/>
      <c r="H1571" s="289"/>
      <c r="I1571" s="289"/>
      <c r="J1571" s="289"/>
      <c r="K1571" s="96"/>
      <c r="L1571" s="171"/>
      <c r="M1571" s="96"/>
      <c r="N1571" s="9"/>
      <c r="O1571" s="9"/>
      <c r="P1571" s="9"/>
      <c r="Q1571" s="9"/>
      <c r="R1571" s="121"/>
      <c r="S1571" s="255">
        <f t="shared" si="202"/>
        <v>0</v>
      </c>
      <c r="T1571" s="191"/>
      <c r="U1571" s="265">
        <f t="shared" si="201"/>
        <v>0</v>
      </c>
      <c r="V1571" s="255">
        <f t="shared" si="199"/>
        <v>0</v>
      </c>
      <c r="W1571" s="255" t="e">
        <f t="shared" si="200"/>
        <v>#DIV/0!</v>
      </c>
    </row>
    <row r="1572" spans="1:23" ht="15" customHeight="1">
      <c r="A1572" s="96"/>
      <c r="B1572" s="96"/>
      <c r="C1572" s="96"/>
      <c r="D1572" s="96"/>
      <c r="E1572" s="96"/>
      <c r="F1572" s="96"/>
      <c r="G1572" s="366"/>
      <c r="H1572" s="289"/>
      <c r="I1572" s="289"/>
      <c r="J1572" s="289"/>
      <c r="K1572" s="96"/>
      <c r="L1572" s="171"/>
      <c r="M1572" s="96"/>
      <c r="N1572" s="9"/>
      <c r="O1572" s="9"/>
      <c r="P1572" s="9"/>
      <c r="Q1572" s="9"/>
      <c r="R1572" s="121"/>
      <c r="S1572" s="255">
        <f t="shared" si="202"/>
        <v>0</v>
      </c>
      <c r="T1572" s="191"/>
      <c r="U1572" s="265">
        <f t="shared" si="201"/>
        <v>0</v>
      </c>
      <c r="V1572" s="255">
        <f t="shared" si="199"/>
        <v>0</v>
      </c>
      <c r="W1572" s="255" t="e">
        <f t="shared" si="200"/>
        <v>#DIV/0!</v>
      </c>
    </row>
    <row r="1573" spans="1:23" ht="15.75" customHeight="1">
      <c r="A1573" s="96"/>
      <c r="B1573" s="96"/>
      <c r="C1573" s="96"/>
      <c r="D1573" s="96"/>
      <c r="E1573" s="96"/>
      <c r="F1573" s="96"/>
      <c r="G1573" s="366"/>
      <c r="H1573" s="289"/>
      <c r="I1573" s="289"/>
      <c r="J1573" s="289"/>
      <c r="K1573" s="96"/>
      <c r="L1573" s="171"/>
      <c r="M1573" s="96"/>
      <c r="N1573" s="9"/>
      <c r="O1573" s="9"/>
      <c r="P1573" s="9"/>
      <c r="Q1573" s="9"/>
      <c r="R1573" s="121"/>
      <c r="S1573" s="255">
        <f t="shared" si="202"/>
        <v>0</v>
      </c>
      <c r="T1573" s="191"/>
      <c r="U1573" s="265">
        <f t="shared" si="201"/>
        <v>0</v>
      </c>
      <c r="V1573" s="255">
        <f t="shared" si="199"/>
        <v>0</v>
      </c>
      <c r="W1573" s="255" t="e">
        <f t="shared" si="200"/>
        <v>#DIV/0!</v>
      </c>
    </row>
    <row r="1574" spans="1:23" ht="15" customHeight="1">
      <c r="A1574" s="96"/>
      <c r="B1574" s="96"/>
      <c r="C1574" s="96"/>
      <c r="D1574" s="96"/>
      <c r="E1574" s="96"/>
      <c r="F1574" s="96"/>
      <c r="G1574" s="366"/>
      <c r="H1574" s="289"/>
      <c r="I1574" s="289"/>
      <c r="J1574" s="289"/>
      <c r="K1574" s="96"/>
      <c r="L1574" s="171"/>
      <c r="M1574" s="96"/>
      <c r="N1574" s="9"/>
      <c r="O1574" s="9"/>
      <c r="P1574" s="9"/>
      <c r="Q1574" s="9"/>
      <c r="R1574" s="10"/>
      <c r="S1574" s="255">
        <f t="shared" si="202"/>
        <v>0</v>
      </c>
      <c r="T1574" s="192"/>
      <c r="U1574" s="265">
        <f t="shared" si="201"/>
        <v>0</v>
      </c>
      <c r="V1574" s="255">
        <f t="shared" si="199"/>
        <v>0</v>
      </c>
      <c r="W1574" s="255" t="e">
        <f t="shared" si="200"/>
        <v>#DIV/0!</v>
      </c>
    </row>
    <row r="1575" spans="1:23" ht="15" customHeight="1">
      <c r="A1575" s="96"/>
      <c r="B1575" s="96"/>
      <c r="C1575" s="96"/>
      <c r="D1575" s="96"/>
      <c r="E1575" s="96"/>
      <c r="F1575" s="96"/>
      <c r="G1575" s="366"/>
      <c r="H1575" s="289"/>
      <c r="I1575" s="289"/>
      <c r="J1575" s="289"/>
      <c r="K1575" s="96"/>
      <c r="L1575" s="171"/>
      <c r="M1575" s="96"/>
      <c r="N1575" s="9"/>
      <c r="O1575" s="9"/>
      <c r="P1575" s="9"/>
      <c r="Q1575" s="9"/>
      <c r="R1575" s="10"/>
      <c r="S1575" s="255">
        <f t="shared" si="202"/>
        <v>0</v>
      </c>
      <c r="T1575" s="192"/>
      <c r="U1575" s="265">
        <f t="shared" si="201"/>
        <v>0</v>
      </c>
      <c r="V1575" s="255">
        <f t="shared" si="199"/>
        <v>0</v>
      </c>
      <c r="W1575" s="255" t="e">
        <f t="shared" si="200"/>
        <v>#DIV/0!</v>
      </c>
    </row>
    <row r="1576" spans="1:23" ht="15" customHeight="1">
      <c r="A1576" s="96"/>
      <c r="B1576" s="96"/>
      <c r="C1576" s="96"/>
      <c r="D1576" s="96"/>
      <c r="E1576" s="96"/>
      <c r="F1576" s="96"/>
      <c r="G1576" s="366"/>
      <c r="H1576" s="289"/>
      <c r="I1576" s="289"/>
      <c r="J1576" s="289"/>
      <c r="K1576" s="96"/>
      <c r="L1576" s="171"/>
      <c r="M1576" s="96"/>
      <c r="N1576" s="9"/>
      <c r="O1576" s="9"/>
      <c r="P1576" s="9"/>
      <c r="Q1576" s="9"/>
      <c r="R1576" s="10"/>
      <c r="S1576" s="255">
        <f t="shared" si="202"/>
        <v>0</v>
      </c>
      <c r="T1576" s="192"/>
      <c r="U1576" s="265">
        <f t="shared" si="201"/>
        <v>0</v>
      </c>
      <c r="V1576" s="255">
        <f t="shared" si="199"/>
        <v>0</v>
      </c>
      <c r="W1576" s="255" t="e">
        <f t="shared" si="200"/>
        <v>#DIV/0!</v>
      </c>
    </row>
    <row r="1577" spans="1:23" ht="15.75" customHeight="1">
      <c r="A1577" s="96"/>
      <c r="B1577" s="96"/>
      <c r="C1577" s="96"/>
      <c r="D1577" s="96"/>
      <c r="E1577" s="96"/>
      <c r="F1577" s="96"/>
      <c r="G1577" s="366"/>
      <c r="H1577" s="289"/>
      <c r="I1577" s="289"/>
      <c r="J1577" s="289"/>
      <c r="K1577" s="96"/>
      <c r="L1577" s="171"/>
      <c r="M1577" s="96"/>
      <c r="N1577" s="9"/>
      <c r="O1577" s="9"/>
      <c r="P1577" s="9"/>
      <c r="Q1577" s="9"/>
      <c r="R1577" s="10"/>
      <c r="S1577" s="255">
        <f t="shared" si="202"/>
        <v>0</v>
      </c>
      <c r="T1577" s="192"/>
      <c r="U1577" s="265">
        <f t="shared" si="201"/>
        <v>0</v>
      </c>
      <c r="V1577" s="255">
        <f t="shared" si="199"/>
        <v>0</v>
      </c>
      <c r="W1577" s="255" t="e">
        <f t="shared" si="200"/>
        <v>#DIV/0!</v>
      </c>
    </row>
    <row r="1578" spans="1:23" ht="15" customHeight="1">
      <c r="A1578" s="96"/>
      <c r="B1578" s="96"/>
      <c r="C1578" s="96"/>
      <c r="D1578" s="96"/>
      <c r="E1578" s="96"/>
      <c r="F1578" s="96"/>
      <c r="G1578" s="366"/>
      <c r="H1578" s="289"/>
      <c r="I1578" s="289"/>
      <c r="J1578" s="289"/>
      <c r="K1578" s="96"/>
      <c r="L1578" s="171"/>
      <c r="M1578" s="349"/>
      <c r="N1578" s="9"/>
      <c r="O1578" s="9"/>
      <c r="P1578" s="9"/>
      <c r="Q1578" s="9"/>
      <c r="R1578" s="10"/>
      <c r="S1578" s="255">
        <f t="shared" si="202"/>
        <v>0</v>
      </c>
      <c r="T1578" s="192"/>
      <c r="U1578" s="265">
        <f t="shared" si="201"/>
        <v>0</v>
      </c>
      <c r="V1578" s="255">
        <f t="shared" ref="V1578:V1641" si="203">U1578+S1578</f>
        <v>0</v>
      </c>
      <c r="W1578" s="255" t="e">
        <f t="shared" ref="W1578:W1641" si="204">V1578/P1578</f>
        <v>#DIV/0!</v>
      </c>
    </row>
    <row r="1579" spans="1:23" ht="15" customHeight="1">
      <c r="A1579" s="96"/>
      <c r="B1579" s="96"/>
      <c r="C1579" s="96"/>
      <c r="D1579" s="96"/>
      <c r="E1579" s="96"/>
      <c r="F1579" s="96"/>
      <c r="G1579" s="366"/>
      <c r="H1579" s="289"/>
      <c r="I1579" s="289"/>
      <c r="J1579" s="289"/>
      <c r="K1579" s="96"/>
      <c r="L1579" s="171"/>
      <c r="M1579" s="349"/>
      <c r="N1579" s="9"/>
      <c r="O1579" s="9"/>
      <c r="P1579" s="9"/>
      <c r="Q1579" s="9"/>
      <c r="R1579" s="10"/>
      <c r="S1579" s="255">
        <f t="shared" si="202"/>
        <v>0</v>
      </c>
      <c r="T1579" s="192"/>
      <c r="U1579" s="265">
        <f t="shared" si="201"/>
        <v>0</v>
      </c>
      <c r="V1579" s="255">
        <f t="shared" si="203"/>
        <v>0</v>
      </c>
      <c r="W1579" s="255" t="e">
        <f t="shared" si="204"/>
        <v>#DIV/0!</v>
      </c>
    </row>
    <row r="1580" spans="1:23" ht="15" customHeight="1">
      <c r="A1580" s="96"/>
      <c r="B1580" s="96"/>
      <c r="C1580" s="96"/>
      <c r="D1580" s="96"/>
      <c r="E1580" s="96"/>
      <c r="F1580" s="96"/>
      <c r="G1580" s="366"/>
      <c r="H1580" s="289"/>
      <c r="I1580" s="289"/>
      <c r="J1580" s="289"/>
      <c r="K1580" s="96"/>
      <c r="L1580" s="171"/>
      <c r="M1580" s="349"/>
      <c r="N1580" s="9"/>
      <c r="O1580" s="9"/>
      <c r="P1580" s="9"/>
      <c r="Q1580" s="9"/>
      <c r="R1580" s="10"/>
      <c r="S1580" s="255">
        <f t="shared" si="202"/>
        <v>0</v>
      </c>
      <c r="T1580" s="192"/>
      <c r="U1580" s="265">
        <f t="shared" si="201"/>
        <v>0</v>
      </c>
      <c r="V1580" s="255">
        <f t="shared" si="203"/>
        <v>0</v>
      </c>
      <c r="W1580" s="255" t="e">
        <f t="shared" si="204"/>
        <v>#DIV/0!</v>
      </c>
    </row>
    <row r="1581" spans="1:23" ht="15" customHeight="1">
      <c r="A1581" s="96"/>
      <c r="B1581" s="96"/>
      <c r="C1581" s="96"/>
      <c r="D1581" s="96"/>
      <c r="E1581" s="96"/>
      <c r="F1581" s="96"/>
      <c r="G1581" s="366"/>
      <c r="H1581" s="289"/>
      <c r="I1581" s="289"/>
      <c r="J1581" s="289"/>
      <c r="K1581" s="96"/>
      <c r="L1581" s="171"/>
      <c r="M1581" s="349"/>
      <c r="N1581" s="9"/>
      <c r="O1581" s="9"/>
      <c r="P1581" s="9"/>
      <c r="Q1581" s="9"/>
      <c r="R1581" s="10"/>
      <c r="S1581" s="255">
        <f t="shared" si="202"/>
        <v>0</v>
      </c>
      <c r="T1581" s="192"/>
      <c r="U1581" s="265">
        <f t="shared" si="201"/>
        <v>0</v>
      </c>
      <c r="V1581" s="255">
        <f t="shared" si="203"/>
        <v>0</v>
      </c>
      <c r="W1581" s="255" t="e">
        <f t="shared" si="204"/>
        <v>#DIV/0!</v>
      </c>
    </row>
    <row r="1582" spans="1:23" ht="15.75" customHeight="1">
      <c r="A1582" s="96"/>
      <c r="B1582" s="96"/>
      <c r="C1582" s="96"/>
      <c r="D1582" s="96"/>
      <c r="E1582" s="96"/>
      <c r="F1582" s="96"/>
      <c r="G1582" s="366"/>
      <c r="H1582" s="289"/>
      <c r="I1582" s="289"/>
      <c r="J1582" s="289"/>
      <c r="K1582" s="96"/>
      <c r="L1582" s="171"/>
      <c r="M1582" s="349"/>
      <c r="N1582" s="9"/>
      <c r="O1582" s="9"/>
      <c r="P1582" s="9"/>
      <c r="Q1582" s="9"/>
      <c r="R1582" s="10"/>
      <c r="S1582" s="255">
        <f t="shared" si="202"/>
        <v>0</v>
      </c>
      <c r="T1582" s="192"/>
      <c r="U1582" s="265">
        <f t="shared" si="201"/>
        <v>0</v>
      </c>
      <c r="V1582" s="255">
        <f t="shared" si="203"/>
        <v>0</v>
      </c>
      <c r="W1582" s="255" t="e">
        <f t="shared" si="204"/>
        <v>#DIV/0!</v>
      </c>
    </row>
    <row r="1583" spans="1:23" ht="15.75" customHeight="1">
      <c r="A1583" s="96"/>
      <c r="B1583" s="96"/>
      <c r="C1583" s="96"/>
      <c r="D1583" s="96"/>
      <c r="E1583" s="96"/>
      <c r="F1583" s="96"/>
      <c r="G1583" s="366"/>
      <c r="H1583" s="289"/>
      <c r="I1583" s="289"/>
      <c r="J1583" s="289"/>
      <c r="K1583" s="96"/>
      <c r="L1583" s="171"/>
      <c r="M1583" s="349"/>
      <c r="N1583" s="9"/>
      <c r="O1583" s="9"/>
      <c r="P1583" s="9"/>
      <c r="Q1583" s="9"/>
      <c r="R1583" s="10"/>
      <c r="S1583" s="255">
        <f t="shared" si="202"/>
        <v>0</v>
      </c>
      <c r="T1583" s="192"/>
      <c r="U1583" s="265">
        <f t="shared" si="201"/>
        <v>0</v>
      </c>
      <c r="V1583" s="255">
        <f t="shared" si="203"/>
        <v>0</v>
      </c>
      <c r="W1583" s="255" t="e">
        <f t="shared" si="204"/>
        <v>#DIV/0!</v>
      </c>
    </row>
    <row r="1584" spans="1:23" ht="15.75" customHeight="1">
      <c r="A1584" s="96"/>
      <c r="B1584" s="96"/>
      <c r="C1584" s="96"/>
      <c r="D1584" s="96"/>
      <c r="E1584" s="96"/>
      <c r="F1584" s="96"/>
      <c r="G1584" s="366"/>
      <c r="H1584" s="289"/>
      <c r="I1584" s="289"/>
      <c r="J1584" s="289"/>
      <c r="K1584" s="96"/>
      <c r="L1584" s="171"/>
      <c r="M1584" s="96"/>
      <c r="N1584" s="9"/>
      <c r="O1584" s="9"/>
      <c r="P1584" s="9"/>
      <c r="Q1584" s="9"/>
      <c r="R1584" s="10"/>
      <c r="S1584" s="255">
        <f t="shared" si="202"/>
        <v>0</v>
      </c>
      <c r="T1584" s="192"/>
      <c r="U1584" s="265">
        <f t="shared" si="201"/>
        <v>0</v>
      </c>
      <c r="V1584" s="255">
        <f t="shared" si="203"/>
        <v>0</v>
      </c>
      <c r="W1584" s="255" t="e">
        <f t="shared" si="204"/>
        <v>#DIV/0!</v>
      </c>
    </row>
    <row r="1585" spans="1:23" ht="15.75" customHeight="1">
      <c r="A1585" s="96"/>
      <c r="B1585" s="96"/>
      <c r="C1585" s="96"/>
      <c r="D1585" s="96"/>
      <c r="E1585" s="96"/>
      <c r="F1585" s="96"/>
      <c r="G1585" s="366"/>
      <c r="H1585" s="289"/>
      <c r="I1585" s="289"/>
      <c r="J1585" s="289"/>
      <c r="K1585" s="96"/>
      <c r="L1585" s="171"/>
      <c r="M1585" s="96"/>
      <c r="N1585" s="9"/>
      <c r="O1585" s="9"/>
      <c r="P1585" s="9"/>
      <c r="Q1585" s="9"/>
      <c r="R1585" s="10"/>
      <c r="S1585" s="255">
        <f t="shared" si="202"/>
        <v>0</v>
      </c>
      <c r="T1585" s="192"/>
      <c r="U1585" s="265">
        <f t="shared" si="201"/>
        <v>0</v>
      </c>
      <c r="V1585" s="255">
        <f t="shared" si="203"/>
        <v>0</v>
      </c>
      <c r="W1585" s="255" t="e">
        <f t="shared" si="204"/>
        <v>#DIV/0!</v>
      </c>
    </row>
    <row r="1586" spans="1:23" ht="15.75" customHeight="1">
      <c r="A1586" s="96"/>
      <c r="B1586" s="96"/>
      <c r="C1586" s="96"/>
      <c r="D1586" s="96"/>
      <c r="E1586" s="96"/>
      <c r="F1586" s="96"/>
      <c r="G1586" s="366"/>
      <c r="H1586" s="289"/>
      <c r="I1586" s="289"/>
      <c r="J1586" s="289"/>
      <c r="K1586" s="96"/>
      <c r="L1586" s="171"/>
      <c r="M1586" s="96"/>
      <c r="N1586" s="9"/>
      <c r="O1586" s="9"/>
      <c r="P1586" s="9"/>
      <c r="Q1586" s="9"/>
      <c r="R1586" s="10"/>
      <c r="S1586" s="255">
        <f t="shared" si="202"/>
        <v>0</v>
      </c>
      <c r="T1586" s="192"/>
      <c r="U1586" s="265">
        <f t="shared" si="201"/>
        <v>0</v>
      </c>
      <c r="V1586" s="255">
        <f t="shared" si="203"/>
        <v>0</v>
      </c>
      <c r="W1586" s="255" t="e">
        <f t="shared" si="204"/>
        <v>#DIV/0!</v>
      </c>
    </row>
    <row r="1587" spans="1:23" ht="15" customHeight="1">
      <c r="A1587" s="96"/>
      <c r="B1587" s="96"/>
      <c r="C1587" s="96"/>
      <c r="D1587" s="96"/>
      <c r="E1587" s="96"/>
      <c r="F1587" s="96"/>
      <c r="G1587" s="366"/>
      <c r="H1587" s="289"/>
      <c r="I1587" s="289"/>
      <c r="J1587" s="289"/>
      <c r="K1587" s="96"/>
      <c r="L1587" s="171"/>
      <c r="M1587" s="96"/>
      <c r="N1587" s="9"/>
      <c r="O1587" s="9"/>
      <c r="P1587" s="9"/>
      <c r="Q1587" s="9"/>
      <c r="R1587" s="10"/>
      <c r="S1587" s="255">
        <f t="shared" si="202"/>
        <v>0</v>
      </c>
      <c r="T1587" s="192"/>
      <c r="U1587" s="265">
        <f t="shared" si="201"/>
        <v>0</v>
      </c>
      <c r="V1587" s="255">
        <f t="shared" si="203"/>
        <v>0</v>
      </c>
      <c r="W1587" s="255" t="e">
        <f t="shared" si="204"/>
        <v>#DIV/0!</v>
      </c>
    </row>
    <row r="1588" spans="1:23" ht="15" customHeight="1">
      <c r="A1588" s="96"/>
      <c r="B1588" s="96"/>
      <c r="C1588" s="96"/>
      <c r="D1588" s="96"/>
      <c r="E1588" s="96"/>
      <c r="F1588" s="96"/>
      <c r="G1588" s="366"/>
      <c r="H1588" s="289"/>
      <c r="I1588" s="289"/>
      <c r="J1588" s="289"/>
      <c r="K1588" s="96"/>
      <c r="L1588" s="171"/>
      <c r="M1588" s="96"/>
      <c r="N1588" s="9"/>
      <c r="O1588" s="9"/>
      <c r="P1588" s="9"/>
      <c r="Q1588" s="9"/>
      <c r="R1588" s="10"/>
      <c r="S1588" s="255">
        <f t="shared" si="202"/>
        <v>0</v>
      </c>
      <c r="T1588" s="192"/>
      <c r="U1588" s="265">
        <f t="shared" si="201"/>
        <v>0</v>
      </c>
      <c r="V1588" s="255">
        <f t="shared" si="203"/>
        <v>0</v>
      </c>
      <c r="W1588" s="255" t="e">
        <f t="shared" si="204"/>
        <v>#DIV/0!</v>
      </c>
    </row>
    <row r="1589" spans="1:23" ht="15" customHeight="1">
      <c r="A1589" s="96"/>
      <c r="B1589" s="96"/>
      <c r="C1589" s="96"/>
      <c r="D1589" s="96"/>
      <c r="E1589" s="96"/>
      <c r="F1589" s="96"/>
      <c r="G1589" s="366"/>
      <c r="H1589" s="289"/>
      <c r="I1589" s="289"/>
      <c r="J1589" s="289"/>
      <c r="K1589" s="96"/>
      <c r="L1589" s="171"/>
      <c r="M1589" s="96"/>
      <c r="N1589" s="9"/>
      <c r="O1589" s="9"/>
      <c r="P1589" s="9"/>
      <c r="Q1589" s="9"/>
      <c r="R1589" s="10"/>
      <c r="S1589" s="255">
        <f t="shared" si="202"/>
        <v>0</v>
      </c>
      <c r="T1589" s="192"/>
      <c r="U1589" s="265">
        <f t="shared" si="201"/>
        <v>0</v>
      </c>
      <c r="V1589" s="255">
        <f t="shared" si="203"/>
        <v>0</v>
      </c>
      <c r="W1589" s="255" t="e">
        <f t="shared" si="204"/>
        <v>#DIV/0!</v>
      </c>
    </row>
    <row r="1590" spans="1:23" ht="15" customHeight="1">
      <c r="A1590" s="96"/>
      <c r="B1590" s="96"/>
      <c r="C1590" s="96"/>
      <c r="D1590" s="96"/>
      <c r="E1590" s="96"/>
      <c r="F1590" s="96"/>
      <c r="G1590" s="366"/>
      <c r="H1590" s="289"/>
      <c r="I1590" s="289"/>
      <c r="J1590" s="289"/>
      <c r="K1590" s="96"/>
      <c r="L1590" s="171"/>
      <c r="M1590" s="96"/>
      <c r="N1590" s="9"/>
      <c r="O1590" s="9"/>
      <c r="P1590" s="9"/>
      <c r="Q1590" s="9"/>
      <c r="R1590" s="10"/>
      <c r="S1590" s="255">
        <f t="shared" si="202"/>
        <v>0</v>
      </c>
      <c r="T1590" s="192"/>
      <c r="U1590" s="265">
        <f t="shared" si="201"/>
        <v>0</v>
      </c>
      <c r="V1590" s="255">
        <f t="shared" si="203"/>
        <v>0</v>
      </c>
      <c r="W1590" s="255" t="e">
        <f t="shared" si="204"/>
        <v>#DIV/0!</v>
      </c>
    </row>
    <row r="1591" spans="1:23" ht="15" customHeight="1">
      <c r="A1591" s="96"/>
      <c r="B1591" s="96"/>
      <c r="C1591" s="96"/>
      <c r="D1591" s="96"/>
      <c r="E1591" s="96"/>
      <c r="F1591" s="96"/>
      <c r="G1591" s="366"/>
      <c r="H1591" s="289"/>
      <c r="I1591" s="289"/>
      <c r="J1591" s="289"/>
      <c r="K1591" s="96"/>
      <c r="L1591" s="171"/>
      <c r="M1591" s="96"/>
      <c r="N1591" s="9"/>
      <c r="O1591" s="9"/>
      <c r="P1591" s="9"/>
      <c r="Q1591" s="9"/>
      <c r="R1591" s="10"/>
      <c r="S1591" s="255">
        <f t="shared" si="202"/>
        <v>0</v>
      </c>
      <c r="T1591" s="192"/>
      <c r="U1591" s="265">
        <f t="shared" si="201"/>
        <v>0</v>
      </c>
      <c r="V1591" s="255">
        <f t="shared" si="203"/>
        <v>0</v>
      </c>
      <c r="W1591" s="255" t="e">
        <f t="shared" si="204"/>
        <v>#DIV/0!</v>
      </c>
    </row>
    <row r="1592" spans="1:23" ht="15" customHeight="1">
      <c r="A1592" s="96"/>
      <c r="B1592" s="96"/>
      <c r="C1592" s="96"/>
      <c r="D1592" s="96"/>
      <c r="E1592" s="96"/>
      <c r="F1592" s="96"/>
      <c r="G1592" s="366"/>
      <c r="H1592" s="289"/>
      <c r="I1592" s="289"/>
      <c r="J1592" s="289"/>
      <c r="K1592" s="96"/>
      <c r="L1592" s="171"/>
      <c r="M1592" s="96"/>
      <c r="N1592" s="9"/>
      <c r="O1592" s="9"/>
      <c r="P1592" s="9"/>
      <c r="Q1592" s="9"/>
      <c r="R1592" s="10"/>
      <c r="S1592" s="255">
        <f t="shared" si="202"/>
        <v>0</v>
      </c>
      <c r="T1592" s="192"/>
      <c r="U1592" s="265">
        <f t="shared" si="201"/>
        <v>0</v>
      </c>
      <c r="V1592" s="255">
        <f t="shared" si="203"/>
        <v>0</v>
      </c>
      <c r="W1592" s="255" t="e">
        <f t="shared" si="204"/>
        <v>#DIV/0!</v>
      </c>
    </row>
    <row r="1593" spans="1:23" ht="15" customHeight="1">
      <c r="A1593" s="96"/>
      <c r="B1593" s="96"/>
      <c r="C1593" s="96"/>
      <c r="D1593" s="96"/>
      <c r="E1593" s="96"/>
      <c r="F1593" s="96"/>
      <c r="G1593" s="366"/>
      <c r="H1593" s="289"/>
      <c r="I1593" s="289"/>
      <c r="J1593" s="289"/>
      <c r="K1593" s="96"/>
      <c r="L1593" s="171"/>
      <c r="M1593" s="96"/>
      <c r="N1593" s="9"/>
      <c r="O1593" s="9"/>
      <c r="P1593" s="9"/>
      <c r="Q1593" s="9"/>
      <c r="R1593" s="10"/>
      <c r="S1593" s="255">
        <f t="shared" si="202"/>
        <v>0</v>
      </c>
      <c r="T1593" s="192"/>
      <c r="U1593" s="265">
        <f t="shared" si="201"/>
        <v>0</v>
      </c>
      <c r="V1593" s="255">
        <f t="shared" si="203"/>
        <v>0</v>
      </c>
      <c r="W1593" s="255" t="e">
        <f t="shared" si="204"/>
        <v>#DIV/0!</v>
      </c>
    </row>
    <row r="1594" spans="1:23" ht="15" customHeight="1">
      <c r="A1594" s="96"/>
      <c r="B1594" s="96"/>
      <c r="C1594" s="96"/>
      <c r="D1594" s="96"/>
      <c r="E1594" s="96"/>
      <c r="F1594" s="96"/>
      <c r="G1594" s="366"/>
      <c r="H1594" s="289"/>
      <c r="I1594" s="289"/>
      <c r="J1594" s="289"/>
      <c r="K1594" s="96"/>
      <c r="L1594" s="171"/>
      <c r="M1594" s="96"/>
      <c r="N1594" s="9"/>
      <c r="O1594" s="9"/>
      <c r="P1594" s="9"/>
      <c r="Q1594" s="9"/>
      <c r="R1594" s="10"/>
      <c r="S1594" s="255">
        <f t="shared" si="202"/>
        <v>0</v>
      </c>
      <c r="T1594" s="192"/>
      <c r="U1594" s="265">
        <f t="shared" si="201"/>
        <v>0</v>
      </c>
      <c r="V1594" s="255">
        <f t="shared" si="203"/>
        <v>0</v>
      </c>
      <c r="W1594" s="255" t="e">
        <f t="shared" si="204"/>
        <v>#DIV/0!</v>
      </c>
    </row>
    <row r="1595" spans="1:23" ht="15.75" customHeight="1">
      <c r="A1595" s="96"/>
      <c r="B1595" s="96"/>
      <c r="C1595" s="96"/>
      <c r="D1595" s="96"/>
      <c r="E1595" s="96"/>
      <c r="F1595" s="96"/>
      <c r="G1595" s="366"/>
      <c r="H1595" s="289"/>
      <c r="I1595" s="289"/>
      <c r="J1595" s="289"/>
      <c r="K1595" s="96"/>
      <c r="L1595" s="171"/>
      <c r="M1595" s="96"/>
      <c r="N1595" s="9"/>
      <c r="O1595" s="9"/>
      <c r="P1595" s="9"/>
      <c r="Q1595" s="9"/>
      <c r="R1595" s="10"/>
      <c r="S1595" s="255">
        <f t="shared" si="202"/>
        <v>0</v>
      </c>
      <c r="T1595" s="192"/>
      <c r="U1595" s="265">
        <f t="shared" si="201"/>
        <v>0</v>
      </c>
      <c r="V1595" s="255">
        <f t="shared" si="203"/>
        <v>0</v>
      </c>
      <c r="W1595" s="255" t="e">
        <f t="shared" si="204"/>
        <v>#DIV/0!</v>
      </c>
    </row>
    <row r="1596" spans="1:23" ht="15" customHeight="1">
      <c r="A1596" s="96"/>
      <c r="B1596" s="96"/>
      <c r="C1596" s="96"/>
      <c r="D1596" s="96"/>
      <c r="E1596" s="96"/>
      <c r="F1596" s="96"/>
      <c r="G1596" s="366"/>
      <c r="H1596" s="289"/>
      <c r="I1596" s="289"/>
      <c r="J1596" s="289"/>
      <c r="K1596" s="96"/>
      <c r="L1596" s="171"/>
      <c r="M1596" s="96"/>
      <c r="N1596" s="9"/>
      <c r="O1596" s="9"/>
      <c r="P1596" s="9"/>
      <c r="Q1596" s="9"/>
      <c r="R1596" s="10"/>
      <c r="S1596" s="255">
        <f t="shared" si="202"/>
        <v>0</v>
      </c>
      <c r="T1596" s="192"/>
      <c r="U1596" s="265">
        <f t="shared" si="201"/>
        <v>0</v>
      </c>
      <c r="V1596" s="255">
        <f t="shared" si="203"/>
        <v>0</v>
      </c>
      <c r="W1596" s="255" t="e">
        <f t="shared" si="204"/>
        <v>#DIV/0!</v>
      </c>
    </row>
    <row r="1597" spans="1:23" ht="15" customHeight="1">
      <c r="A1597" s="96"/>
      <c r="B1597" s="96"/>
      <c r="C1597" s="96"/>
      <c r="D1597" s="96"/>
      <c r="E1597" s="96"/>
      <c r="F1597" s="96"/>
      <c r="G1597" s="366"/>
      <c r="H1597" s="289"/>
      <c r="I1597" s="289"/>
      <c r="J1597" s="289"/>
      <c r="K1597" s="96"/>
      <c r="L1597" s="171"/>
      <c r="M1597" s="96"/>
      <c r="N1597" s="9"/>
      <c r="O1597" s="9"/>
      <c r="P1597" s="9"/>
      <c r="Q1597" s="9"/>
      <c r="R1597" s="10"/>
      <c r="S1597" s="255">
        <f t="shared" si="202"/>
        <v>0</v>
      </c>
      <c r="T1597" s="192"/>
      <c r="U1597" s="265">
        <f t="shared" ref="U1597:U1660" si="205">S1597*$T$828/SUM($S$828:$S$841)</f>
        <v>0</v>
      </c>
      <c r="V1597" s="255">
        <f t="shared" si="203"/>
        <v>0</v>
      </c>
      <c r="W1597" s="255" t="e">
        <f t="shared" si="204"/>
        <v>#DIV/0!</v>
      </c>
    </row>
    <row r="1598" spans="1:23" ht="15" customHeight="1">
      <c r="A1598" s="96"/>
      <c r="B1598" s="96"/>
      <c r="C1598" s="96"/>
      <c r="D1598" s="96"/>
      <c r="E1598" s="96"/>
      <c r="F1598" s="96"/>
      <c r="G1598" s="366"/>
      <c r="H1598" s="289"/>
      <c r="I1598" s="289"/>
      <c r="J1598" s="289"/>
      <c r="K1598" s="96"/>
      <c r="L1598" s="171"/>
      <c r="M1598" s="96"/>
      <c r="N1598" s="9"/>
      <c r="O1598" s="9"/>
      <c r="P1598" s="9"/>
      <c r="Q1598" s="9"/>
      <c r="R1598" s="10"/>
      <c r="S1598" s="255">
        <f t="shared" si="202"/>
        <v>0</v>
      </c>
      <c r="T1598" s="192"/>
      <c r="U1598" s="265">
        <f t="shared" si="205"/>
        <v>0</v>
      </c>
      <c r="V1598" s="255">
        <f t="shared" si="203"/>
        <v>0</v>
      </c>
      <c r="W1598" s="255" t="e">
        <f t="shared" si="204"/>
        <v>#DIV/0!</v>
      </c>
    </row>
    <row r="1599" spans="1:23" ht="15.75" customHeight="1">
      <c r="A1599" s="96"/>
      <c r="B1599" s="96"/>
      <c r="C1599" s="96"/>
      <c r="D1599" s="96"/>
      <c r="E1599" s="96"/>
      <c r="F1599" s="96"/>
      <c r="G1599" s="366"/>
      <c r="H1599" s="289"/>
      <c r="I1599" s="289"/>
      <c r="J1599" s="289"/>
      <c r="K1599" s="96"/>
      <c r="L1599" s="171"/>
      <c r="M1599" s="96"/>
      <c r="N1599" s="9"/>
      <c r="O1599" s="9"/>
      <c r="P1599" s="9"/>
      <c r="Q1599" s="9"/>
      <c r="R1599" s="10"/>
      <c r="S1599" s="255">
        <f t="shared" si="202"/>
        <v>0</v>
      </c>
      <c r="T1599" s="192"/>
      <c r="U1599" s="265">
        <f t="shared" si="205"/>
        <v>0</v>
      </c>
      <c r="V1599" s="255">
        <f t="shared" si="203"/>
        <v>0</v>
      </c>
      <c r="W1599" s="255" t="e">
        <f t="shared" si="204"/>
        <v>#DIV/0!</v>
      </c>
    </row>
    <row r="1600" spans="1:23" ht="15" customHeight="1">
      <c r="A1600" s="96"/>
      <c r="B1600" s="96"/>
      <c r="C1600" s="96"/>
      <c r="D1600" s="96"/>
      <c r="E1600" s="96"/>
      <c r="F1600" s="96"/>
      <c r="G1600" s="366"/>
      <c r="H1600" s="289"/>
      <c r="I1600" s="289"/>
      <c r="J1600" s="289"/>
      <c r="K1600" s="96"/>
      <c r="L1600" s="171"/>
      <c r="M1600" s="96"/>
      <c r="N1600" s="9"/>
      <c r="O1600" s="9"/>
      <c r="P1600" s="9"/>
      <c r="Q1600" s="9"/>
      <c r="R1600" s="10"/>
      <c r="S1600" s="255">
        <f t="shared" si="202"/>
        <v>0</v>
      </c>
      <c r="T1600" s="192"/>
      <c r="U1600" s="265">
        <f t="shared" si="205"/>
        <v>0</v>
      </c>
      <c r="V1600" s="255">
        <f t="shared" si="203"/>
        <v>0</v>
      </c>
      <c r="W1600" s="255" t="e">
        <f t="shared" si="204"/>
        <v>#DIV/0!</v>
      </c>
    </row>
    <row r="1601" spans="1:23" ht="15" customHeight="1">
      <c r="A1601" s="96"/>
      <c r="B1601" s="96"/>
      <c r="C1601" s="96"/>
      <c r="D1601" s="96"/>
      <c r="E1601" s="96"/>
      <c r="F1601" s="96"/>
      <c r="G1601" s="366"/>
      <c r="H1601" s="289"/>
      <c r="I1601" s="289"/>
      <c r="J1601" s="289"/>
      <c r="K1601" s="96"/>
      <c r="L1601" s="171"/>
      <c r="M1601" s="96"/>
      <c r="N1601" s="9"/>
      <c r="O1601" s="9"/>
      <c r="P1601" s="9"/>
      <c r="Q1601" s="9"/>
      <c r="R1601" s="10"/>
      <c r="S1601" s="255">
        <f t="shared" si="202"/>
        <v>0</v>
      </c>
      <c r="T1601" s="192"/>
      <c r="U1601" s="265">
        <f t="shared" si="205"/>
        <v>0</v>
      </c>
      <c r="V1601" s="255">
        <f t="shared" si="203"/>
        <v>0</v>
      </c>
      <c r="W1601" s="255" t="e">
        <f t="shared" si="204"/>
        <v>#DIV/0!</v>
      </c>
    </row>
    <row r="1602" spans="1:23" ht="15" customHeight="1">
      <c r="A1602" s="96"/>
      <c r="B1602" s="96"/>
      <c r="C1602" s="96"/>
      <c r="D1602" s="96"/>
      <c r="E1602" s="96"/>
      <c r="F1602" s="96"/>
      <c r="G1602" s="366"/>
      <c r="H1602" s="289"/>
      <c r="I1602" s="289"/>
      <c r="J1602" s="289"/>
      <c r="K1602" s="96"/>
      <c r="L1602" s="171"/>
      <c r="M1602" s="96"/>
      <c r="N1602" s="9"/>
      <c r="O1602" s="9"/>
      <c r="P1602" s="9"/>
      <c r="Q1602" s="9"/>
      <c r="R1602" s="10"/>
      <c r="S1602" s="255">
        <f t="shared" si="202"/>
        <v>0</v>
      </c>
      <c r="T1602" s="192"/>
      <c r="U1602" s="265">
        <f t="shared" si="205"/>
        <v>0</v>
      </c>
      <c r="V1602" s="255">
        <f t="shared" si="203"/>
        <v>0</v>
      </c>
      <c r="W1602" s="255" t="e">
        <f t="shared" si="204"/>
        <v>#DIV/0!</v>
      </c>
    </row>
    <row r="1603" spans="1:23" ht="15" customHeight="1">
      <c r="A1603" s="96"/>
      <c r="B1603" s="96"/>
      <c r="C1603" s="96"/>
      <c r="D1603" s="96"/>
      <c r="E1603" s="96"/>
      <c r="F1603" s="96"/>
      <c r="G1603" s="366"/>
      <c r="H1603" s="289"/>
      <c r="I1603" s="289"/>
      <c r="J1603" s="289"/>
      <c r="K1603" s="96"/>
      <c r="L1603" s="171"/>
      <c r="M1603" s="96"/>
      <c r="N1603" s="9"/>
      <c r="O1603" s="9"/>
      <c r="P1603" s="9"/>
      <c r="Q1603" s="9"/>
      <c r="R1603" s="10"/>
      <c r="S1603" s="255">
        <f t="shared" ref="S1603:S1666" si="206">P1603*R1603</f>
        <v>0</v>
      </c>
      <c r="T1603" s="192"/>
      <c r="U1603" s="265">
        <f t="shared" si="205"/>
        <v>0</v>
      </c>
      <c r="V1603" s="255">
        <f t="shared" si="203"/>
        <v>0</v>
      </c>
      <c r="W1603" s="255" t="e">
        <f t="shared" si="204"/>
        <v>#DIV/0!</v>
      </c>
    </row>
    <row r="1604" spans="1:23" ht="15" customHeight="1">
      <c r="A1604" s="96"/>
      <c r="B1604" s="96"/>
      <c r="C1604" s="96"/>
      <c r="D1604" s="96"/>
      <c r="E1604" s="96"/>
      <c r="F1604" s="96"/>
      <c r="G1604" s="366"/>
      <c r="H1604" s="289"/>
      <c r="I1604" s="289"/>
      <c r="J1604" s="289"/>
      <c r="K1604" s="96"/>
      <c r="L1604" s="171"/>
      <c r="M1604" s="96"/>
      <c r="N1604" s="9"/>
      <c r="O1604" s="9"/>
      <c r="P1604" s="9"/>
      <c r="Q1604" s="9"/>
      <c r="R1604" s="10"/>
      <c r="S1604" s="255">
        <f t="shared" si="206"/>
        <v>0</v>
      </c>
      <c r="T1604" s="192"/>
      <c r="U1604" s="265">
        <f t="shared" si="205"/>
        <v>0</v>
      </c>
      <c r="V1604" s="255">
        <f t="shared" si="203"/>
        <v>0</v>
      </c>
      <c r="W1604" s="255" t="e">
        <f t="shared" si="204"/>
        <v>#DIV/0!</v>
      </c>
    </row>
    <row r="1605" spans="1:23" ht="15" customHeight="1">
      <c r="A1605" s="96"/>
      <c r="B1605" s="96"/>
      <c r="C1605" s="96"/>
      <c r="D1605" s="96"/>
      <c r="E1605" s="96"/>
      <c r="F1605" s="96"/>
      <c r="G1605" s="366"/>
      <c r="H1605" s="289"/>
      <c r="I1605" s="289"/>
      <c r="J1605" s="289"/>
      <c r="K1605" s="96"/>
      <c r="L1605" s="171"/>
      <c r="M1605" s="96"/>
      <c r="N1605" s="9"/>
      <c r="O1605" s="9"/>
      <c r="P1605" s="9"/>
      <c r="Q1605" s="9"/>
      <c r="R1605" s="10"/>
      <c r="S1605" s="255">
        <f t="shared" si="206"/>
        <v>0</v>
      </c>
      <c r="T1605" s="192"/>
      <c r="U1605" s="265">
        <f t="shared" si="205"/>
        <v>0</v>
      </c>
      <c r="V1605" s="255">
        <f t="shared" si="203"/>
        <v>0</v>
      </c>
      <c r="W1605" s="255" t="e">
        <f t="shared" si="204"/>
        <v>#DIV/0!</v>
      </c>
    </row>
    <row r="1606" spans="1:23" ht="15" customHeight="1">
      <c r="A1606" s="96"/>
      <c r="B1606" s="96"/>
      <c r="C1606" s="96"/>
      <c r="D1606" s="96"/>
      <c r="E1606" s="96"/>
      <c r="F1606" s="96"/>
      <c r="G1606" s="366"/>
      <c r="H1606" s="289"/>
      <c r="I1606" s="289"/>
      <c r="J1606" s="289"/>
      <c r="K1606" s="96"/>
      <c r="L1606" s="171"/>
      <c r="M1606" s="96"/>
      <c r="N1606" s="9"/>
      <c r="O1606" s="9"/>
      <c r="P1606" s="9"/>
      <c r="Q1606" s="9"/>
      <c r="R1606" s="10"/>
      <c r="S1606" s="255">
        <f t="shared" si="206"/>
        <v>0</v>
      </c>
      <c r="T1606" s="192"/>
      <c r="U1606" s="265">
        <f t="shared" si="205"/>
        <v>0</v>
      </c>
      <c r="V1606" s="255">
        <f t="shared" si="203"/>
        <v>0</v>
      </c>
      <c r="W1606" s="255" t="e">
        <f t="shared" si="204"/>
        <v>#DIV/0!</v>
      </c>
    </row>
    <row r="1607" spans="1:23" ht="15" customHeight="1">
      <c r="A1607" s="96"/>
      <c r="B1607" s="96"/>
      <c r="C1607" s="96"/>
      <c r="D1607" s="96"/>
      <c r="E1607" s="96"/>
      <c r="F1607" s="96"/>
      <c r="G1607" s="366"/>
      <c r="H1607" s="289"/>
      <c r="I1607" s="289"/>
      <c r="J1607" s="289"/>
      <c r="K1607" s="96"/>
      <c r="L1607" s="171"/>
      <c r="M1607" s="96"/>
      <c r="N1607" s="9"/>
      <c r="O1607" s="9"/>
      <c r="P1607" s="9"/>
      <c r="Q1607" s="9"/>
      <c r="R1607" s="10"/>
      <c r="S1607" s="255">
        <f t="shared" si="206"/>
        <v>0</v>
      </c>
      <c r="T1607" s="192"/>
      <c r="U1607" s="265">
        <f t="shared" si="205"/>
        <v>0</v>
      </c>
      <c r="V1607" s="255">
        <f t="shared" si="203"/>
        <v>0</v>
      </c>
      <c r="W1607" s="255" t="e">
        <f t="shared" si="204"/>
        <v>#DIV/0!</v>
      </c>
    </row>
    <row r="1608" spans="1:23" ht="15" customHeight="1">
      <c r="A1608" s="96"/>
      <c r="B1608" s="96"/>
      <c r="C1608" s="96"/>
      <c r="D1608" s="96"/>
      <c r="E1608" s="96"/>
      <c r="F1608" s="96"/>
      <c r="G1608" s="366"/>
      <c r="H1608" s="289"/>
      <c r="I1608" s="289"/>
      <c r="J1608" s="289"/>
      <c r="K1608" s="96"/>
      <c r="L1608" s="171"/>
      <c r="M1608" s="96"/>
      <c r="N1608" s="9"/>
      <c r="O1608" s="9"/>
      <c r="P1608" s="9"/>
      <c r="Q1608" s="9"/>
      <c r="R1608" s="10"/>
      <c r="S1608" s="255">
        <f t="shared" si="206"/>
        <v>0</v>
      </c>
      <c r="T1608" s="192"/>
      <c r="U1608" s="265">
        <f t="shared" si="205"/>
        <v>0</v>
      </c>
      <c r="V1608" s="255">
        <f t="shared" si="203"/>
        <v>0</v>
      </c>
      <c r="W1608" s="255" t="e">
        <f t="shared" si="204"/>
        <v>#DIV/0!</v>
      </c>
    </row>
    <row r="1609" spans="1:23" ht="15" customHeight="1">
      <c r="A1609" s="96"/>
      <c r="B1609" s="96"/>
      <c r="C1609" s="96"/>
      <c r="D1609" s="96"/>
      <c r="E1609" s="96"/>
      <c r="F1609" s="96"/>
      <c r="G1609" s="366"/>
      <c r="H1609" s="289"/>
      <c r="I1609" s="289"/>
      <c r="J1609" s="289"/>
      <c r="K1609" s="96"/>
      <c r="L1609" s="171"/>
      <c r="M1609" s="96"/>
      <c r="N1609" s="9"/>
      <c r="O1609" s="9"/>
      <c r="P1609" s="9"/>
      <c r="Q1609" s="9"/>
      <c r="R1609" s="10"/>
      <c r="S1609" s="255">
        <f t="shared" si="206"/>
        <v>0</v>
      </c>
      <c r="T1609" s="192"/>
      <c r="U1609" s="265">
        <f t="shared" si="205"/>
        <v>0</v>
      </c>
      <c r="V1609" s="255">
        <f t="shared" si="203"/>
        <v>0</v>
      </c>
      <c r="W1609" s="255" t="e">
        <f t="shared" si="204"/>
        <v>#DIV/0!</v>
      </c>
    </row>
    <row r="1610" spans="1:23" ht="15" customHeight="1">
      <c r="A1610" s="96"/>
      <c r="B1610" s="96"/>
      <c r="C1610" s="96"/>
      <c r="D1610" s="96"/>
      <c r="E1610" s="96"/>
      <c r="F1610" s="96"/>
      <c r="G1610" s="366"/>
      <c r="H1610" s="289"/>
      <c r="I1610" s="289"/>
      <c r="J1610" s="289"/>
      <c r="K1610" s="96"/>
      <c r="L1610" s="171"/>
      <c r="M1610" s="96"/>
      <c r="N1610" s="9"/>
      <c r="O1610" s="9"/>
      <c r="P1610" s="9"/>
      <c r="Q1610" s="9"/>
      <c r="R1610" s="10"/>
      <c r="S1610" s="255">
        <f t="shared" si="206"/>
        <v>0</v>
      </c>
      <c r="T1610" s="192"/>
      <c r="U1610" s="265">
        <f t="shared" si="205"/>
        <v>0</v>
      </c>
      <c r="V1610" s="255">
        <f t="shared" si="203"/>
        <v>0</v>
      </c>
      <c r="W1610" s="255" t="e">
        <f t="shared" si="204"/>
        <v>#DIV/0!</v>
      </c>
    </row>
    <row r="1611" spans="1:23" ht="15.75" customHeight="1">
      <c r="A1611" s="96"/>
      <c r="B1611" s="96"/>
      <c r="C1611" s="96"/>
      <c r="D1611" s="96"/>
      <c r="E1611" s="96"/>
      <c r="F1611" s="96"/>
      <c r="G1611" s="366"/>
      <c r="H1611" s="289"/>
      <c r="I1611" s="289"/>
      <c r="J1611" s="289"/>
      <c r="K1611" s="96"/>
      <c r="L1611" s="171"/>
      <c r="M1611" s="96"/>
      <c r="N1611" s="9"/>
      <c r="O1611" s="9"/>
      <c r="P1611" s="9"/>
      <c r="Q1611" s="9"/>
      <c r="R1611" s="10"/>
      <c r="S1611" s="255">
        <f t="shared" si="206"/>
        <v>0</v>
      </c>
      <c r="T1611" s="192"/>
      <c r="U1611" s="265">
        <f t="shared" si="205"/>
        <v>0</v>
      </c>
      <c r="V1611" s="255">
        <f t="shared" si="203"/>
        <v>0</v>
      </c>
      <c r="W1611" s="255" t="e">
        <f t="shared" si="204"/>
        <v>#DIV/0!</v>
      </c>
    </row>
    <row r="1612" spans="1:23" ht="15" customHeight="1">
      <c r="A1612" s="96"/>
      <c r="B1612" s="96"/>
      <c r="C1612" s="96"/>
      <c r="D1612" s="96"/>
      <c r="E1612" s="96"/>
      <c r="F1612" s="96"/>
      <c r="G1612" s="366"/>
      <c r="H1612" s="289"/>
      <c r="I1612" s="289"/>
      <c r="J1612" s="289"/>
      <c r="K1612" s="96"/>
      <c r="L1612" s="171"/>
      <c r="M1612" s="349"/>
      <c r="N1612" s="9"/>
      <c r="O1612" s="9"/>
      <c r="P1612" s="9"/>
      <c r="Q1612" s="9"/>
      <c r="R1612" s="10"/>
      <c r="S1612" s="255">
        <f t="shared" si="206"/>
        <v>0</v>
      </c>
      <c r="T1612" s="192"/>
      <c r="U1612" s="265">
        <f t="shared" si="205"/>
        <v>0</v>
      </c>
      <c r="V1612" s="255">
        <f t="shared" si="203"/>
        <v>0</v>
      </c>
      <c r="W1612" s="255" t="e">
        <f t="shared" si="204"/>
        <v>#DIV/0!</v>
      </c>
    </row>
    <row r="1613" spans="1:23" ht="15" customHeight="1">
      <c r="A1613" s="96"/>
      <c r="B1613" s="96"/>
      <c r="C1613" s="96"/>
      <c r="D1613" s="96"/>
      <c r="E1613" s="96"/>
      <c r="F1613" s="96"/>
      <c r="G1613" s="366"/>
      <c r="H1613" s="289"/>
      <c r="I1613" s="289"/>
      <c r="J1613" s="289"/>
      <c r="K1613" s="96"/>
      <c r="L1613" s="171"/>
      <c r="M1613" s="349"/>
      <c r="N1613" s="9"/>
      <c r="O1613" s="9"/>
      <c r="P1613" s="9"/>
      <c r="Q1613" s="9"/>
      <c r="R1613" s="10"/>
      <c r="S1613" s="255">
        <f t="shared" si="206"/>
        <v>0</v>
      </c>
      <c r="T1613" s="192"/>
      <c r="U1613" s="265">
        <f t="shared" si="205"/>
        <v>0</v>
      </c>
      <c r="V1613" s="255">
        <f t="shared" si="203"/>
        <v>0</v>
      </c>
      <c r="W1613" s="255" t="e">
        <f t="shared" si="204"/>
        <v>#DIV/0!</v>
      </c>
    </row>
    <row r="1614" spans="1:23" ht="15.75" customHeight="1">
      <c r="A1614" s="96"/>
      <c r="B1614" s="96"/>
      <c r="C1614" s="96"/>
      <c r="D1614" s="96"/>
      <c r="E1614" s="96"/>
      <c r="F1614" s="96"/>
      <c r="G1614" s="366"/>
      <c r="H1614" s="289"/>
      <c r="I1614" s="289"/>
      <c r="J1614" s="289"/>
      <c r="K1614" s="96"/>
      <c r="L1614" s="171"/>
      <c r="M1614" s="349"/>
      <c r="N1614" s="9"/>
      <c r="O1614" s="9"/>
      <c r="P1614" s="9"/>
      <c r="Q1614" s="9"/>
      <c r="R1614" s="10"/>
      <c r="S1614" s="255">
        <f t="shared" si="206"/>
        <v>0</v>
      </c>
      <c r="T1614" s="192"/>
      <c r="U1614" s="265">
        <f t="shared" si="205"/>
        <v>0</v>
      </c>
      <c r="V1614" s="255">
        <f t="shared" si="203"/>
        <v>0</v>
      </c>
      <c r="W1614" s="255" t="e">
        <f t="shared" si="204"/>
        <v>#DIV/0!</v>
      </c>
    </row>
    <row r="1615" spans="1:23" ht="15" customHeight="1">
      <c r="A1615" s="96"/>
      <c r="B1615" s="96"/>
      <c r="C1615" s="96"/>
      <c r="D1615" s="96"/>
      <c r="E1615" s="96"/>
      <c r="F1615" s="96"/>
      <c r="G1615" s="366"/>
      <c r="H1615" s="289"/>
      <c r="I1615" s="289"/>
      <c r="J1615" s="289"/>
      <c r="K1615" s="96"/>
      <c r="L1615" s="171"/>
      <c r="M1615" s="96"/>
      <c r="N1615" s="9"/>
      <c r="O1615" s="9"/>
      <c r="P1615" s="9"/>
      <c r="Q1615" s="9"/>
      <c r="R1615" s="10"/>
      <c r="S1615" s="255">
        <f t="shared" si="206"/>
        <v>0</v>
      </c>
      <c r="T1615" s="192"/>
      <c r="U1615" s="265">
        <f t="shared" si="205"/>
        <v>0</v>
      </c>
      <c r="V1615" s="255">
        <f t="shared" si="203"/>
        <v>0</v>
      </c>
      <c r="W1615" s="255" t="e">
        <f t="shared" si="204"/>
        <v>#DIV/0!</v>
      </c>
    </row>
    <row r="1616" spans="1:23" ht="15" customHeight="1">
      <c r="A1616" s="96"/>
      <c r="B1616" s="96"/>
      <c r="C1616" s="96"/>
      <c r="D1616" s="96"/>
      <c r="E1616" s="96"/>
      <c r="F1616" s="96"/>
      <c r="G1616" s="366"/>
      <c r="H1616" s="289"/>
      <c r="I1616" s="289"/>
      <c r="J1616" s="289"/>
      <c r="K1616" s="96"/>
      <c r="L1616" s="171"/>
      <c r="M1616" s="96"/>
      <c r="N1616" s="9"/>
      <c r="O1616" s="9"/>
      <c r="P1616" s="9"/>
      <c r="Q1616" s="9"/>
      <c r="R1616" s="10"/>
      <c r="S1616" s="255">
        <f t="shared" si="206"/>
        <v>0</v>
      </c>
      <c r="T1616" s="192"/>
      <c r="U1616" s="265">
        <f t="shared" si="205"/>
        <v>0</v>
      </c>
      <c r="V1616" s="255">
        <f t="shared" si="203"/>
        <v>0</v>
      </c>
      <c r="W1616" s="255" t="e">
        <f t="shared" si="204"/>
        <v>#DIV/0!</v>
      </c>
    </row>
    <row r="1617" spans="1:23" ht="15" customHeight="1">
      <c r="A1617" s="96"/>
      <c r="B1617" s="96"/>
      <c r="C1617" s="96"/>
      <c r="D1617" s="96"/>
      <c r="E1617" s="96"/>
      <c r="F1617" s="96"/>
      <c r="G1617" s="366"/>
      <c r="H1617" s="289"/>
      <c r="I1617" s="289"/>
      <c r="J1617" s="289"/>
      <c r="K1617" s="96"/>
      <c r="L1617" s="171"/>
      <c r="M1617" s="96"/>
      <c r="N1617" s="9"/>
      <c r="O1617" s="9"/>
      <c r="P1617" s="9"/>
      <c r="Q1617" s="9"/>
      <c r="R1617" s="10"/>
      <c r="S1617" s="255">
        <f t="shared" si="206"/>
        <v>0</v>
      </c>
      <c r="T1617" s="192"/>
      <c r="U1617" s="265">
        <f t="shared" si="205"/>
        <v>0</v>
      </c>
      <c r="V1617" s="255">
        <f t="shared" si="203"/>
        <v>0</v>
      </c>
      <c r="W1617" s="255" t="e">
        <f t="shared" si="204"/>
        <v>#DIV/0!</v>
      </c>
    </row>
    <row r="1618" spans="1:23" ht="15" customHeight="1">
      <c r="A1618" s="96"/>
      <c r="B1618" s="96"/>
      <c r="C1618" s="96"/>
      <c r="D1618" s="96"/>
      <c r="E1618" s="96"/>
      <c r="F1618" s="96"/>
      <c r="G1618" s="366"/>
      <c r="H1618" s="289"/>
      <c r="I1618" s="289"/>
      <c r="J1618" s="289"/>
      <c r="K1618" s="96"/>
      <c r="L1618" s="171"/>
      <c r="M1618" s="96"/>
      <c r="N1618" s="9"/>
      <c r="O1618" s="9"/>
      <c r="P1618" s="9"/>
      <c r="Q1618" s="9"/>
      <c r="R1618" s="10"/>
      <c r="S1618" s="255">
        <f t="shared" si="206"/>
        <v>0</v>
      </c>
      <c r="T1618" s="192"/>
      <c r="U1618" s="265">
        <f t="shared" si="205"/>
        <v>0</v>
      </c>
      <c r="V1618" s="255">
        <f t="shared" si="203"/>
        <v>0</v>
      </c>
      <c r="W1618" s="255" t="e">
        <f t="shared" si="204"/>
        <v>#DIV/0!</v>
      </c>
    </row>
    <row r="1619" spans="1:23" ht="15" customHeight="1">
      <c r="A1619" s="96"/>
      <c r="B1619" s="96"/>
      <c r="C1619" s="96"/>
      <c r="D1619" s="96"/>
      <c r="E1619" s="96"/>
      <c r="F1619" s="96"/>
      <c r="G1619" s="366"/>
      <c r="H1619" s="289"/>
      <c r="I1619" s="289"/>
      <c r="J1619" s="289"/>
      <c r="K1619" s="96"/>
      <c r="L1619" s="171"/>
      <c r="M1619" s="96"/>
      <c r="N1619" s="9"/>
      <c r="O1619" s="9"/>
      <c r="P1619" s="9"/>
      <c r="Q1619" s="9"/>
      <c r="R1619" s="10"/>
      <c r="S1619" s="255">
        <f t="shared" si="206"/>
        <v>0</v>
      </c>
      <c r="T1619" s="192"/>
      <c r="U1619" s="265">
        <f t="shared" si="205"/>
        <v>0</v>
      </c>
      <c r="V1619" s="255">
        <f t="shared" si="203"/>
        <v>0</v>
      </c>
      <c r="W1619" s="255" t="e">
        <f t="shared" si="204"/>
        <v>#DIV/0!</v>
      </c>
    </row>
    <row r="1620" spans="1:23" ht="15" customHeight="1">
      <c r="A1620" s="96"/>
      <c r="B1620" s="96"/>
      <c r="C1620" s="96"/>
      <c r="D1620" s="96"/>
      <c r="E1620" s="96"/>
      <c r="F1620" s="96"/>
      <c r="G1620" s="366"/>
      <c r="H1620" s="289"/>
      <c r="I1620" s="289"/>
      <c r="J1620" s="289"/>
      <c r="K1620" s="96"/>
      <c r="L1620" s="171"/>
      <c r="M1620" s="96"/>
      <c r="N1620" s="9"/>
      <c r="O1620" s="9"/>
      <c r="P1620" s="9"/>
      <c r="Q1620" s="9"/>
      <c r="R1620" s="10"/>
      <c r="S1620" s="255">
        <f t="shared" si="206"/>
        <v>0</v>
      </c>
      <c r="T1620" s="192"/>
      <c r="U1620" s="265">
        <f t="shared" si="205"/>
        <v>0</v>
      </c>
      <c r="V1620" s="255">
        <f t="shared" si="203"/>
        <v>0</v>
      </c>
      <c r="W1620" s="255" t="e">
        <f t="shared" si="204"/>
        <v>#DIV/0!</v>
      </c>
    </row>
    <row r="1621" spans="1:23" ht="15" customHeight="1">
      <c r="A1621" s="96"/>
      <c r="B1621" s="96"/>
      <c r="C1621" s="96"/>
      <c r="D1621" s="96"/>
      <c r="E1621" s="96"/>
      <c r="F1621" s="96"/>
      <c r="G1621" s="366"/>
      <c r="H1621" s="289"/>
      <c r="I1621" s="289"/>
      <c r="J1621" s="289"/>
      <c r="K1621" s="96"/>
      <c r="L1621" s="171"/>
      <c r="M1621" s="96"/>
      <c r="N1621" s="9"/>
      <c r="O1621" s="9"/>
      <c r="P1621" s="9"/>
      <c r="Q1621" s="9"/>
      <c r="R1621" s="10"/>
      <c r="S1621" s="255">
        <f t="shared" si="206"/>
        <v>0</v>
      </c>
      <c r="T1621" s="192"/>
      <c r="U1621" s="265">
        <f t="shared" si="205"/>
        <v>0</v>
      </c>
      <c r="V1621" s="255">
        <f t="shared" si="203"/>
        <v>0</v>
      </c>
      <c r="W1621" s="255" t="e">
        <f t="shared" si="204"/>
        <v>#DIV/0!</v>
      </c>
    </row>
    <row r="1622" spans="1:23" ht="15.75" customHeight="1">
      <c r="A1622" s="96"/>
      <c r="B1622" s="96"/>
      <c r="C1622" s="96"/>
      <c r="D1622" s="96"/>
      <c r="E1622" s="96"/>
      <c r="F1622" s="96"/>
      <c r="G1622" s="366"/>
      <c r="H1622" s="289"/>
      <c r="I1622" s="289"/>
      <c r="J1622" s="289"/>
      <c r="K1622" s="96"/>
      <c r="L1622" s="171"/>
      <c r="M1622" s="96"/>
      <c r="N1622" s="9"/>
      <c r="O1622" s="9"/>
      <c r="P1622" s="9"/>
      <c r="Q1622" s="9"/>
      <c r="R1622" s="10"/>
      <c r="S1622" s="255">
        <f t="shared" si="206"/>
        <v>0</v>
      </c>
      <c r="T1622" s="192"/>
      <c r="U1622" s="265">
        <f t="shared" si="205"/>
        <v>0</v>
      </c>
      <c r="V1622" s="255">
        <f t="shared" si="203"/>
        <v>0</v>
      </c>
      <c r="W1622" s="255" t="e">
        <f t="shared" si="204"/>
        <v>#DIV/0!</v>
      </c>
    </row>
    <row r="1623" spans="1:23" ht="15" customHeight="1">
      <c r="A1623" s="96"/>
      <c r="B1623" s="96"/>
      <c r="C1623" s="96"/>
      <c r="D1623" s="96"/>
      <c r="E1623" s="96"/>
      <c r="F1623" s="96"/>
      <c r="G1623" s="366"/>
      <c r="H1623" s="289"/>
      <c r="I1623" s="289"/>
      <c r="J1623" s="289"/>
      <c r="K1623" s="96"/>
      <c r="L1623" s="171"/>
      <c r="M1623" s="96"/>
      <c r="N1623" s="9"/>
      <c r="O1623" s="9"/>
      <c r="P1623" s="9"/>
      <c r="Q1623" s="9"/>
      <c r="R1623" s="10"/>
      <c r="S1623" s="255">
        <f t="shared" si="206"/>
        <v>0</v>
      </c>
      <c r="T1623" s="192"/>
      <c r="U1623" s="265">
        <f t="shared" si="205"/>
        <v>0</v>
      </c>
      <c r="V1623" s="255">
        <f t="shared" si="203"/>
        <v>0</v>
      </c>
      <c r="W1623" s="255" t="e">
        <f t="shared" si="204"/>
        <v>#DIV/0!</v>
      </c>
    </row>
    <row r="1624" spans="1:23" ht="15" customHeight="1">
      <c r="A1624" s="96"/>
      <c r="B1624" s="96"/>
      <c r="C1624" s="96"/>
      <c r="D1624" s="96"/>
      <c r="E1624" s="96"/>
      <c r="F1624" s="96"/>
      <c r="G1624" s="366"/>
      <c r="H1624" s="289"/>
      <c r="I1624" s="289"/>
      <c r="J1624" s="289"/>
      <c r="K1624" s="96"/>
      <c r="L1624" s="171"/>
      <c r="M1624" s="96"/>
      <c r="N1624" s="9"/>
      <c r="O1624" s="9"/>
      <c r="P1624" s="9"/>
      <c r="Q1624" s="9"/>
      <c r="R1624" s="10"/>
      <c r="S1624" s="255">
        <f t="shared" si="206"/>
        <v>0</v>
      </c>
      <c r="T1624" s="192"/>
      <c r="U1624" s="265">
        <f t="shared" si="205"/>
        <v>0</v>
      </c>
      <c r="V1624" s="255">
        <f t="shared" si="203"/>
        <v>0</v>
      </c>
      <c r="W1624" s="255" t="e">
        <f t="shared" si="204"/>
        <v>#DIV/0!</v>
      </c>
    </row>
    <row r="1625" spans="1:23" ht="15" customHeight="1">
      <c r="A1625" s="96"/>
      <c r="B1625" s="96"/>
      <c r="C1625" s="96"/>
      <c r="D1625" s="96"/>
      <c r="E1625" s="96"/>
      <c r="F1625" s="96"/>
      <c r="G1625" s="366"/>
      <c r="H1625" s="289"/>
      <c r="I1625" s="289"/>
      <c r="J1625" s="289"/>
      <c r="K1625" s="96"/>
      <c r="L1625" s="171"/>
      <c r="M1625" s="96"/>
      <c r="N1625" s="9"/>
      <c r="O1625" s="9"/>
      <c r="P1625" s="9"/>
      <c r="Q1625" s="9"/>
      <c r="R1625" s="10"/>
      <c r="S1625" s="255">
        <f t="shared" si="206"/>
        <v>0</v>
      </c>
      <c r="T1625" s="192"/>
      <c r="U1625" s="265">
        <f t="shared" si="205"/>
        <v>0</v>
      </c>
      <c r="V1625" s="255">
        <f t="shared" si="203"/>
        <v>0</v>
      </c>
      <c r="W1625" s="255" t="e">
        <f t="shared" si="204"/>
        <v>#DIV/0!</v>
      </c>
    </row>
    <row r="1626" spans="1:23" ht="15" customHeight="1">
      <c r="A1626" s="96"/>
      <c r="B1626" s="96"/>
      <c r="C1626" s="96"/>
      <c r="D1626" s="96"/>
      <c r="E1626" s="96"/>
      <c r="F1626" s="96"/>
      <c r="G1626" s="366"/>
      <c r="H1626" s="289"/>
      <c r="I1626" s="289"/>
      <c r="J1626" s="289"/>
      <c r="K1626" s="96"/>
      <c r="L1626" s="171"/>
      <c r="M1626" s="96"/>
      <c r="N1626" s="9"/>
      <c r="O1626" s="9"/>
      <c r="P1626" s="9"/>
      <c r="Q1626" s="9"/>
      <c r="R1626" s="10"/>
      <c r="S1626" s="255">
        <f t="shared" si="206"/>
        <v>0</v>
      </c>
      <c r="T1626" s="192"/>
      <c r="U1626" s="265">
        <f t="shared" si="205"/>
        <v>0</v>
      </c>
      <c r="V1626" s="255">
        <f t="shared" si="203"/>
        <v>0</v>
      </c>
      <c r="W1626" s="255" t="e">
        <f t="shared" si="204"/>
        <v>#DIV/0!</v>
      </c>
    </row>
    <row r="1627" spans="1:23" ht="15" customHeight="1">
      <c r="A1627" s="96"/>
      <c r="B1627" s="96"/>
      <c r="C1627" s="96"/>
      <c r="D1627" s="96"/>
      <c r="E1627" s="96"/>
      <c r="F1627" s="96"/>
      <c r="G1627" s="366"/>
      <c r="H1627" s="289"/>
      <c r="I1627" s="289"/>
      <c r="J1627" s="289"/>
      <c r="K1627" s="96"/>
      <c r="L1627" s="171"/>
      <c r="M1627" s="96"/>
      <c r="N1627" s="9"/>
      <c r="O1627" s="9"/>
      <c r="P1627" s="9"/>
      <c r="Q1627" s="9"/>
      <c r="R1627" s="10"/>
      <c r="S1627" s="255">
        <f t="shared" si="206"/>
        <v>0</v>
      </c>
      <c r="T1627" s="192"/>
      <c r="U1627" s="265">
        <f t="shared" si="205"/>
        <v>0</v>
      </c>
      <c r="V1627" s="255">
        <f t="shared" si="203"/>
        <v>0</v>
      </c>
      <c r="W1627" s="255" t="e">
        <f t="shared" si="204"/>
        <v>#DIV/0!</v>
      </c>
    </row>
    <row r="1628" spans="1:23" ht="15" customHeight="1">
      <c r="A1628" s="96"/>
      <c r="B1628" s="96"/>
      <c r="C1628" s="96"/>
      <c r="D1628" s="96"/>
      <c r="E1628" s="96"/>
      <c r="F1628" s="96"/>
      <c r="G1628" s="366"/>
      <c r="H1628" s="289"/>
      <c r="I1628" s="289"/>
      <c r="J1628" s="289"/>
      <c r="K1628" s="96"/>
      <c r="L1628" s="171"/>
      <c r="M1628" s="96"/>
      <c r="N1628" s="9"/>
      <c r="O1628" s="9"/>
      <c r="P1628" s="9"/>
      <c r="Q1628" s="9"/>
      <c r="R1628" s="10"/>
      <c r="S1628" s="255">
        <f t="shared" si="206"/>
        <v>0</v>
      </c>
      <c r="T1628" s="192"/>
      <c r="U1628" s="265">
        <f t="shared" si="205"/>
        <v>0</v>
      </c>
      <c r="V1628" s="255">
        <f t="shared" si="203"/>
        <v>0</v>
      </c>
      <c r="W1628" s="255" t="e">
        <f t="shared" si="204"/>
        <v>#DIV/0!</v>
      </c>
    </row>
    <row r="1629" spans="1:23" ht="15" customHeight="1">
      <c r="A1629" s="96"/>
      <c r="B1629" s="96"/>
      <c r="C1629" s="96"/>
      <c r="D1629" s="96"/>
      <c r="E1629" s="96"/>
      <c r="F1629" s="96"/>
      <c r="G1629" s="366"/>
      <c r="H1629" s="289"/>
      <c r="I1629" s="289"/>
      <c r="J1629" s="289"/>
      <c r="K1629" s="96"/>
      <c r="L1629" s="171"/>
      <c r="M1629" s="96"/>
      <c r="N1629" s="9"/>
      <c r="O1629" s="9"/>
      <c r="P1629" s="9"/>
      <c r="Q1629" s="9"/>
      <c r="R1629" s="10"/>
      <c r="S1629" s="255">
        <f t="shared" si="206"/>
        <v>0</v>
      </c>
      <c r="T1629" s="192"/>
      <c r="U1629" s="265">
        <f t="shared" si="205"/>
        <v>0</v>
      </c>
      <c r="V1629" s="255">
        <f t="shared" si="203"/>
        <v>0</v>
      </c>
      <c r="W1629" s="255" t="e">
        <f t="shared" si="204"/>
        <v>#DIV/0!</v>
      </c>
    </row>
    <row r="1630" spans="1:23" ht="15.75" customHeight="1">
      <c r="A1630" s="96"/>
      <c r="B1630" s="96"/>
      <c r="C1630" s="96"/>
      <c r="D1630" s="96"/>
      <c r="E1630" s="96"/>
      <c r="F1630" s="96"/>
      <c r="G1630" s="366"/>
      <c r="H1630" s="289"/>
      <c r="I1630" s="289"/>
      <c r="J1630" s="289"/>
      <c r="K1630" s="96"/>
      <c r="L1630" s="171"/>
      <c r="M1630" s="96"/>
      <c r="N1630" s="9"/>
      <c r="O1630" s="9"/>
      <c r="P1630" s="9"/>
      <c r="Q1630" s="9"/>
      <c r="R1630" s="10"/>
      <c r="S1630" s="255">
        <f t="shared" si="206"/>
        <v>0</v>
      </c>
      <c r="T1630" s="192"/>
      <c r="U1630" s="265">
        <f t="shared" si="205"/>
        <v>0</v>
      </c>
      <c r="V1630" s="255">
        <f t="shared" si="203"/>
        <v>0</v>
      </c>
      <c r="W1630" s="255" t="e">
        <f t="shared" si="204"/>
        <v>#DIV/0!</v>
      </c>
    </row>
    <row r="1631" spans="1:23" ht="15.75" customHeight="1">
      <c r="A1631" s="96"/>
      <c r="B1631" s="96"/>
      <c r="C1631" s="96"/>
      <c r="D1631" s="96"/>
      <c r="E1631" s="96"/>
      <c r="F1631" s="96"/>
      <c r="G1631" s="366"/>
      <c r="H1631" s="289"/>
      <c r="I1631" s="289"/>
      <c r="J1631" s="289"/>
      <c r="K1631" s="96"/>
      <c r="L1631" s="171"/>
      <c r="M1631" s="96"/>
      <c r="N1631" s="9"/>
      <c r="O1631" s="9"/>
      <c r="P1631" s="9"/>
      <c r="Q1631" s="9"/>
      <c r="R1631" s="10"/>
      <c r="S1631" s="255">
        <f t="shared" si="206"/>
        <v>0</v>
      </c>
      <c r="T1631" s="192"/>
      <c r="U1631" s="265">
        <f t="shared" si="205"/>
        <v>0</v>
      </c>
      <c r="V1631" s="255">
        <f t="shared" si="203"/>
        <v>0</v>
      </c>
      <c r="W1631" s="255" t="e">
        <f t="shared" si="204"/>
        <v>#DIV/0!</v>
      </c>
    </row>
    <row r="1632" spans="1:23" ht="15.75" customHeight="1">
      <c r="A1632" s="96"/>
      <c r="B1632" s="96"/>
      <c r="C1632" s="96"/>
      <c r="D1632" s="96"/>
      <c r="E1632" s="96"/>
      <c r="F1632" s="96"/>
      <c r="G1632" s="366"/>
      <c r="H1632" s="289"/>
      <c r="I1632" s="289"/>
      <c r="J1632" s="289"/>
      <c r="K1632" s="96"/>
      <c r="L1632" s="171"/>
      <c r="M1632" s="96"/>
      <c r="N1632" s="9"/>
      <c r="O1632" s="9"/>
      <c r="P1632" s="9"/>
      <c r="Q1632" s="9"/>
      <c r="R1632" s="10"/>
      <c r="S1632" s="255">
        <f t="shared" si="206"/>
        <v>0</v>
      </c>
      <c r="T1632" s="192"/>
      <c r="U1632" s="265">
        <f t="shared" si="205"/>
        <v>0</v>
      </c>
      <c r="V1632" s="255">
        <f t="shared" si="203"/>
        <v>0</v>
      </c>
      <c r="W1632" s="255" t="e">
        <f t="shared" si="204"/>
        <v>#DIV/0!</v>
      </c>
    </row>
    <row r="1633" spans="1:23" ht="15.75" customHeight="1">
      <c r="A1633" s="96"/>
      <c r="B1633" s="96"/>
      <c r="C1633" s="96"/>
      <c r="D1633" s="96"/>
      <c r="E1633" s="96"/>
      <c r="F1633" s="96"/>
      <c r="G1633" s="366"/>
      <c r="H1633" s="289"/>
      <c r="I1633" s="289"/>
      <c r="J1633" s="289"/>
      <c r="K1633" s="96"/>
      <c r="L1633" s="171"/>
      <c r="M1633" s="96"/>
      <c r="N1633" s="9"/>
      <c r="O1633" s="9"/>
      <c r="P1633" s="9"/>
      <c r="Q1633" s="9"/>
      <c r="R1633" s="10"/>
      <c r="S1633" s="255">
        <f t="shared" si="206"/>
        <v>0</v>
      </c>
      <c r="T1633" s="192"/>
      <c r="U1633" s="265">
        <f t="shared" si="205"/>
        <v>0</v>
      </c>
      <c r="V1633" s="255">
        <f t="shared" si="203"/>
        <v>0</v>
      </c>
      <c r="W1633" s="255" t="e">
        <f t="shared" si="204"/>
        <v>#DIV/0!</v>
      </c>
    </row>
    <row r="1634" spans="1:23" ht="15.75" customHeight="1">
      <c r="A1634" s="96"/>
      <c r="B1634" s="96"/>
      <c r="C1634" s="96"/>
      <c r="D1634" s="96"/>
      <c r="E1634" s="96"/>
      <c r="F1634" s="96"/>
      <c r="G1634" s="366"/>
      <c r="H1634" s="289"/>
      <c r="I1634" s="289"/>
      <c r="J1634" s="289"/>
      <c r="K1634" s="96"/>
      <c r="L1634" s="171"/>
      <c r="M1634" s="96"/>
      <c r="N1634" s="9"/>
      <c r="O1634" s="9"/>
      <c r="P1634" s="9"/>
      <c r="Q1634" s="9"/>
      <c r="R1634" s="10"/>
      <c r="S1634" s="255">
        <f t="shared" si="206"/>
        <v>0</v>
      </c>
      <c r="T1634" s="192"/>
      <c r="U1634" s="265">
        <f t="shared" si="205"/>
        <v>0</v>
      </c>
      <c r="V1634" s="255">
        <f t="shared" si="203"/>
        <v>0</v>
      </c>
      <c r="W1634" s="255" t="e">
        <f t="shared" si="204"/>
        <v>#DIV/0!</v>
      </c>
    </row>
    <row r="1635" spans="1:23" ht="15.75" customHeight="1">
      <c r="A1635" s="96"/>
      <c r="B1635" s="96"/>
      <c r="C1635" s="96"/>
      <c r="D1635" s="96"/>
      <c r="E1635" s="96"/>
      <c r="F1635" s="96"/>
      <c r="G1635" s="366"/>
      <c r="H1635" s="289"/>
      <c r="I1635" s="289"/>
      <c r="J1635" s="289"/>
      <c r="K1635" s="96"/>
      <c r="L1635" s="171"/>
      <c r="M1635" s="96"/>
      <c r="N1635" s="9"/>
      <c r="O1635" s="9"/>
      <c r="P1635" s="9"/>
      <c r="Q1635" s="9"/>
      <c r="R1635" s="10"/>
      <c r="S1635" s="255">
        <f t="shared" si="206"/>
        <v>0</v>
      </c>
      <c r="T1635" s="192"/>
      <c r="U1635" s="265">
        <f t="shared" si="205"/>
        <v>0</v>
      </c>
      <c r="V1635" s="255">
        <f t="shared" si="203"/>
        <v>0</v>
      </c>
      <c r="W1635" s="255" t="e">
        <f t="shared" si="204"/>
        <v>#DIV/0!</v>
      </c>
    </row>
    <row r="1636" spans="1:23" ht="15.75" customHeight="1">
      <c r="A1636" s="96"/>
      <c r="B1636" s="96"/>
      <c r="C1636" s="96"/>
      <c r="D1636" s="96"/>
      <c r="E1636" s="96"/>
      <c r="F1636" s="96"/>
      <c r="G1636" s="366"/>
      <c r="H1636" s="289"/>
      <c r="I1636" s="289"/>
      <c r="J1636" s="289"/>
      <c r="K1636" s="96"/>
      <c r="L1636" s="171"/>
      <c r="M1636" s="96"/>
      <c r="N1636" s="9"/>
      <c r="O1636" s="9"/>
      <c r="P1636" s="9"/>
      <c r="Q1636" s="9"/>
      <c r="R1636" s="10"/>
      <c r="S1636" s="255">
        <f t="shared" si="206"/>
        <v>0</v>
      </c>
      <c r="T1636" s="192"/>
      <c r="U1636" s="265">
        <f t="shared" si="205"/>
        <v>0</v>
      </c>
      <c r="V1636" s="255">
        <f t="shared" si="203"/>
        <v>0</v>
      </c>
      <c r="W1636" s="255" t="e">
        <f t="shared" si="204"/>
        <v>#DIV/0!</v>
      </c>
    </row>
    <row r="1637" spans="1:23" ht="15.75" customHeight="1">
      <c r="A1637" s="96"/>
      <c r="B1637" s="96"/>
      <c r="C1637" s="96"/>
      <c r="D1637" s="96"/>
      <c r="E1637" s="96"/>
      <c r="F1637" s="96"/>
      <c r="G1637" s="366"/>
      <c r="H1637" s="289"/>
      <c r="I1637" s="289"/>
      <c r="J1637" s="289"/>
      <c r="K1637" s="96"/>
      <c r="L1637" s="171"/>
      <c r="M1637" s="96"/>
      <c r="N1637" s="9"/>
      <c r="O1637" s="9"/>
      <c r="P1637" s="9"/>
      <c r="Q1637" s="9"/>
      <c r="R1637" s="10"/>
      <c r="S1637" s="255">
        <f t="shared" si="206"/>
        <v>0</v>
      </c>
      <c r="T1637" s="192"/>
      <c r="U1637" s="265">
        <f t="shared" si="205"/>
        <v>0</v>
      </c>
      <c r="V1637" s="255">
        <f t="shared" si="203"/>
        <v>0</v>
      </c>
      <c r="W1637" s="255" t="e">
        <f t="shared" si="204"/>
        <v>#DIV/0!</v>
      </c>
    </row>
    <row r="1638" spans="1:23" ht="15.75" customHeight="1">
      <c r="A1638" s="96"/>
      <c r="B1638" s="96"/>
      <c r="C1638" s="96"/>
      <c r="D1638" s="96"/>
      <c r="E1638" s="96"/>
      <c r="F1638" s="96"/>
      <c r="G1638" s="366"/>
      <c r="H1638" s="289"/>
      <c r="I1638" s="289"/>
      <c r="J1638" s="289"/>
      <c r="K1638" s="96"/>
      <c r="L1638" s="171"/>
      <c r="M1638" s="96"/>
      <c r="N1638" s="9"/>
      <c r="O1638" s="9"/>
      <c r="P1638" s="9"/>
      <c r="Q1638" s="9"/>
      <c r="R1638" s="10"/>
      <c r="S1638" s="255">
        <f t="shared" si="206"/>
        <v>0</v>
      </c>
      <c r="T1638" s="192"/>
      <c r="U1638" s="265">
        <f t="shared" si="205"/>
        <v>0</v>
      </c>
      <c r="V1638" s="255">
        <f t="shared" si="203"/>
        <v>0</v>
      </c>
      <c r="W1638" s="255" t="e">
        <f t="shared" si="204"/>
        <v>#DIV/0!</v>
      </c>
    </row>
    <row r="1639" spans="1:23" ht="15.75" customHeight="1">
      <c r="A1639" s="96"/>
      <c r="B1639" s="96"/>
      <c r="C1639" s="96"/>
      <c r="D1639" s="96"/>
      <c r="E1639" s="96"/>
      <c r="F1639" s="96"/>
      <c r="G1639" s="366"/>
      <c r="H1639" s="289"/>
      <c r="I1639" s="289"/>
      <c r="J1639" s="289"/>
      <c r="K1639" s="96"/>
      <c r="L1639" s="171"/>
      <c r="M1639" s="96"/>
      <c r="N1639" s="9"/>
      <c r="O1639" s="9"/>
      <c r="P1639" s="9"/>
      <c r="Q1639" s="9"/>
      <c r="R1639" s="10"/>
      <c r="S1639" s="255">
        <f t="shared" si="206"/>
        <v>0</v>
      </c>
      <c r="T1639" s="192"/>
      <c r="U1639" s="265">
        <f t="shared" si="205"/>
        <v>0</v>
      </c>
      <c r="V1639" s="255">
        <f t="shared" si="203"/>
        <v>0</v>
      </c>
      <c r="W1639" s="255" t="e">
        <f t="shared" si="204"/>
        <v>#DIV/0!</v>
      </c>
    </row>
    <row r="1640" spans="1:23" ht="15.75" customHeight="1">
      <c r="A1640" s="96"/>
      <c r="B1640" s="96"/>
      <c r="C1640" s="96"/>
      <c r="D1640" s="96"/>
      <c r="E1640" s="96"/>
      <c r="F1640" s="96"/>
      <c r="G1640" s="366"/>
      <c r="H1640" s="289"/>
      <c r="I1640" s="289"/>
      <c r="J1640" s="289"/>
      <c r="K1640" s="96"/>
      <c r="L1640" s="171"/>
      <c r="M1640" s="96"/>
      <c r="N1640" s="9"/>
      <c r="O1640" s="9"/>
      <c r="P1640" s="9"/>
      <c r="Q1640" s="9"/>
      <c r="R1640" s="10"/>
      <c r="S1640" s="255">
        <f t="shared" si="206"/>
        <v>0</v>
      </c>
      <c r="T1640" s="192"/>
      <c r="U1640" s="265">
        <f t="shared" si="205"/>
        <v>0</v>
      </c>
      <c r="V1640" s="255">
        <f t="shared" si="203"/>
        <v>0</v>
      </c>
      <c r="W1640" s="255" t="e">
        <f t="shared" si="204"/>
        <v>#DIV/0!</v>
      </c>
    </row>
    <row r="1641" spans="1:23" ht="15.75" customHeight="1">
      <c r="A1641" s="96"/>
      <c r="B1641" s="96"/>
      <c r="C1641" s="96"/>
      <c r="D1641" s="96"/>
      <c r="E1641" s="96"/>
      <c r="F1641" s="96"/>
      <c r="G1641" s="366"/>
      <c r="H1641" s="289"/>
      <c r="I1641" s="289"/>
      <c r="J1641" s="289"/>
      <c r="K1641" s="96"/>
      <c r="L1641" s="171"/>
      <c r="M1641" s="96"/>
      <c r="N1641" s="9"/>
      <c r="O1641" s="9"/>
      <c r="P1641" s="9"/>
      <c r="Q1641" s="9"/>
      <c r="R1641" s="10"/>
      <c r="S1641" s="255">
        <f t="shared" si="206"/>
        <v>0</v>
      </c>
      <c r="T1641" s="192"/>
      <c r="U1641" s="265">
        <f t="shared" si="205"/>
        <v>0</v>
      </c>
      <c r="V1641" s="255">
        <f t="shared" si="203"/>
        <v>0</v>
      </c>
      <c r="W1641" s="255" t="e">
        <f t="shared" si="204"/>
        <v>#DIV/0!</v>
      </c>
    </row>
    <row r="1642" spans="1:23" ht="15" customHeight="1">
      <c r="A1642" s="96"/>
      <c r="B1642" s="96"/>
      <c r="C1642" s="96"/>
      <c r="D1642" s="96"/>
      <c r="E1642" s="96"/>
      <c r="F1642" s="96"/>
      <c r="G1642" s="366"/>
      <c r="H1642" s="289"/>
      <c r="I1642" s="289"/>
      <c r="J1642" s="289"/>
      <c r="K1642" s="96"/>
      <c r="L1642" s="171"/>
      <c r="M1642" s="96"/>
      <c r="N1642" s="9"/>
      <c r="O1642" s="8"/>
      <c r="P1642" s="9"/>
      <c r="Q1642" s="9"/>
      <c r="R1642" s="10"/>
      <c r="S1642" s="255">
        <f t="shared" si="206"/>
        <v>0</v>
      </c>
      <c r="T1642" s="192"/>
      <c r="U1642" s="265">
        <f t="shared" si="205"/>
        <v>0</v>
      </c>
      <c r="V1642" s="255">
        <f t="shared" ref="V1642:V1705" si="207">U1642+S1642</f>
        <v>0</v>
      </c>
      <c r="W1642" s="255" t="e">
        <f t="shared" ref="W1642:W1705" si="208">V1642/P1642</f>
        <v>#DIV/0!</v>
      </c>
    </row>
    <row r="1643" spans="1:23" ht="15" customHeight="1">
      <c r="A1643" s="96"/>
      <c r="B1643" s="96"/>
      <c r="C1643" s="96"/>
      <c r="D1643" s="96"/>
      <c r="E1643" s="96"/>
      <c r="F1643" s="96"/>
      <c r="G1643" s="366"/>
      <c r="H1643" s="289"/>
      <c r="I1643" s="289"/>
      <c r="J1643" s="289"/>
      <c r="K1643" s="96"/>
      <c r="L1643" s="171"/>
      <c r="M1643" s="96"/>
      <c r="N1643" s="9"/>
      <c r="O1643" s="8"/>
      <c r="P1643" s="9"/>
      <c r="Q1643" s="9"/>
      <c r="R1643" s="10"/>
      <c r="S1643" s="255">
        <f t="shared" si="206"/>
        <v>0</v>
      </c>
      <c r="T1643" s="192"/>
      <c r="U1643" s="265">
        <f t="shared" si="205"/>
        <v>0</v>
      </c>
      <c r="V1643" s="255">
        <f t="shared" si="207"/>
        <v>0</v>
      </c>
      <c r="W1643" s="255" t="e">
        <f t="shared" si="208"/>
        <v>#DIV/0!</v>
      </c>
    </row>
    <row r="1644" spans="1:23" ht="15" customHeight="1">
      <c r="A1644" s="96"/>
      <c r="B1644" s="96"/>
      <c r="C1644" s="96"/>
      <c r="D1644" s="96"/>
      <c r="E1644" s="96"/>
      <c r="F1644" s="96"/>
      <c r="G1644" s="366"/>
      <c r="H1644" s="289"/>
      <c r="I1644" s="289"/>
      <c r="J1644" s="289"/>
      <c r="K1644" s="96"/>
      <c r="L1644" s="171"/>
      <c r="M1644" s="96"/>
      <c r="N1644" s="9"/>
      <c r="O1644" s="9"/>
      <c r="P1644" s="9"/>
      <c r="Q1644" s="9"/>
      <c r="R1644" s="10"/>
      <c r="S1644" s="255">
        <f t="shared" si="206"/>
        <v>0</v>
      </c>
      <c r="T1644" s="192"/>
      <c r="U1644" s="265">
        <f t="shared" si="205"/>
        <v>0</v>
      </c>
      <c r="V1644" s="255">
        <f t="shared" si="207"/>
        <v>0</v>
      </c>
      <c r="W1644" s="255" t="e">
        <f t="shared" si="208"/>
        <v>#DIV/0!</v>
      </c>
    </row>
    <row r="1645" spans="1:23" ht="15.75" customHeight="1">
      <c r="A1645" s="96"/>
      <c r="B1645" s="96"/>
      <c r="C1645" s="96"/>
      <c r="D1645" s="96"/>
      <c r="E1645" s="96"/>
      <c r="F1645" s="96"/>
      <c r="G1645" s="366"/>
      <c r="H1645" s="289"/>
      <c r="I1645" s="289"/>
      <c r="J1645" s="289"/>
      <c r="K1645" s="96"/>
      <c r="L1645" s="171"/>
      <c r="M1645" s="96"/>
      <c r="N1645" s="9"/>
      <c r="O1645" s="9"/>
      <c r="P1645" s="9"/>
      <c r="Q1645" s="9"/>
      <c r="R1645" s="10"/>
      <c r="S1645" s="255">
        <f t="shared" si="206"/>
        <v>0</v>
      </c>
      <c r="T1645" s="192"/>
      <c r="U1645" s="265">
        <f t="shared" si="205"/>
        <v>0</v>
      </c>
      <c r="V1645" s="255">
        <f t="shared" si="207"/>
        <v>0</v>
      </c>
      <c r="W1645" s="255" t="e">
        <f t="shared" si="208"/>
        <v>#DIV/0!</v>
      </c>
    </row>
    <row r="1646" spans="1:23" ht="15" customHeight="1">
      <c r="A1646" s="96"/>
      <c r="B1646" s="96"/>
      <c r="C1646" s="96"/>
      <c r="D1646" s="96"/>
      <c r="E1646" s="96"/>
      <c r="F1646" s="96"/>
      <c r="G1646" s="366"/>
      <c r="H1646" s="289"/>
      <c r="I1646" s="289"/>
      <c r="J1646" s="289"/>
      <c r="K1646" s="96"/>
      <c r="L1646" s="171"/>
      <c r="M1646" s="96"/>
      <c r="N1646" s="9"/>
      <c r="O1646" s="9"/>
      <c r="P1646" s="9"/>
      <c r="Q1646" s="9"/>
      <c r="R1646" s="10"/>
      <c r="S1646" s="255">
        <f t="shared" si="206"/>
        <v>0</v>
      </c>
      <c r="T1646" s="192"/>
      <c r="U1646" s="265">
        <f t="shared" si="205"/>
        <v>0</v>
      </c>
      <c r="V1646" s="255">
        <f t="shared" si="207"/>
        <v>0</v>
      </c>
      <c r="W1646" s="255" t="e">
        <f t="shared" si="208"/>
        <v>#DIV/0!</v>
      </c>
    </row>
    <row r="1647" spans="1:23" ht="15" customHeight="1">
      <c r="A1647" s="96"/>
      <c r="B1647" s="96"/>
      <c r="C1647" s="96"/>
      <c r="D1647" s="96"/>
      <c r="E1647" s="96"/>
      <c r="F1647" s="96"/>
      <c r="G1647" s="366"/>
      <c r="H1647" s="289"/>
      <c r="I1647" s="289"/>
      <c r="J1647" s="289"/>
      <c r="K1647" s="96"/>
      <c r="L1647" s="171"/>
      <c r="M1647" s="96"/>
      <c r="N1647" s="9"/>
      <c r="O1647" s="9"/>
      <c r="P1647" s="9"/>
      <c r="Q1647" s="9"/>
      <c r="R1647" s="10"/>
      <c r="S1647" s="255">
        <f t="shared" si="206"/>
        <v>0</v>
      </c>
      <c r="T1647" s="192"/>
      <c r="U1647" s="265">
        <f t="shared" si="205"/>
        <v>0</v>
      </c>
      <c r="V1647" s="255">
        <f t="shared" si="207"/>
        <v>0</v>
      </c>
      <c r="W1647" s="255" t="e">
        <f t="shared" si="208"/>
        <v>#DIV/0!</v>
      </c>
    </row>
    <row r="1648" spans="1:23" ht="15" customHeight="1">
      <c r="A1648" s="96"/>
      <c r="B1648" s="96"/>
      <c r="C1648" s="96"/>
      <c r="D1648" s="96"/>
      <c r="E1648" s="96"/>
      <c r="F1648" s="96"/>
      <c r="G1648" s="366"/>
      <c r="H1648" s="289"/>
      <c r="I1648" s="289"/>
      <c r="J1648" s="289"/>
      <c r="K1648" s="96"/>
      <c r="L1648" s="171"/>
      <c r="M1648" s="96"/>
      <c r="N1648" s="9"/>
      <c r="O1648" s="9"/>
      <c r="P1648" s="9"/>
      <c r="Q1648" s="9"/>
      <c r="R1648" s="10"/>
      <c r="S1648" s="255">
        <f t="shared" si="206"/>
        <v>0</v>
      </c>
      <c r="T1648" s="192"/>
      <c r="U1648" s="265">
        <f t="shared" si="205"/>
        <v>0</v>
      </c>
      <c r="V1648" s="255">
        <f t="shared" si="207"/>
        <v>0</v>
      </c>
      <c r="W1648" s="255" t="e">
        <f t="shared" si="208"/>
        <v>#DIV/0!</v>
      </c>
    </row>
    <row r="1649" spans="1:23" ht="15" customHeight="1">
      <c r="A1649" s="96"/>
      <c r="B1649" s="96"/>
      <c r="C1649" s="96"/>
      <c r="D1649" s="96"/>
      <c r="E1649" s="96"/>
      <c r="F1649" s="96"/>
      <c r="G1649" s="366"/>
      <c r="H1649" s="289"/>
      <c r="I1649" s="289"/>
      <c r="J1649" s="289"/>
      <c r="K1649" s="96"/>
      <c r="L1649" s="171"/>
      <c r="M1649" s="96"/>
      <c r="N1649" s="9"/>
      <c r="O1649" s="9"/>
      <c r="P1649" s="9"/>
      <c r="Q1649" s="9"/>
      <c r="R1649" s="10"/>
      <c r="S1649" s="255">
        <f t="shared" si="206"/>
        <v>0</v>
      </c>
      <c r="T1649" s="192"/>
      <c r="U1649" s="265">
        <f t="shared" si="205"/>
        <v>0</v>
      </c>
      <c r="V1649" s="255">
        <f t="shared" si="207"/>
        <v>0</v>
      </c>
      <c r="W1649" s="255" t="e">
        <f t="shared" si="208"/>
        <v>#DIV/0!</v>
      </c>
    </row>
    <row r="1650" spans="1:23" ht="15" customHeight="1">
      <c r="A1650" s="96"/>
      <c r="B1650" s="96"/>
      <c r="C1650" s="96"/>
      <c r="D1650" s="96"/>
      <c r="E1650" s="96"/>
      <c r="F1650" s="96"/>
      <c r="G1650" s="366"/>
      <c r="H1650" s="289"/>
      <c r="I1650" s="289"/>
      <c r="J1650" s="289"/>
      <c r="K1650" s="96"/>
      <c r="L1650" s="171"/>
      <c r="M1650" s="96"/>
      <c r="N1650" s="9"/>
      <c r="O1650" s="9"/>
      <c r="P1650" s="9"/>
      <c r="Q1650" s="9"/>
      <c r="R1650" s="10"/>
      <c r="S1650" s="255">
        <f t="shared" si="206"/>
        <v>0</v>
      </c>
      <c r="T1650" s="192"/>
      <c r="U1650" s="265">
        <f t="shared" si="205"/>
        <v>0</v>
      </c>
      <c r="V1650" s="255">
        <f t="shared" si="207"/>
        <v>0</v>
      </c>
      <c r="W1650" s="255" t="e">
        <f t="shared" si="208"/>
        <v>#DIV/0!</v>
      </c>
    </row>
    <row r="1651" spans="1:23" ht="15" customHeight="1">
      <c r="A1651" s="96"/>
      <c r="B1651" s="96"/>
      <c r="C1651" s="96"/>
      <c r="D1651" s="96"/>
      <c r="E1651" s="96"/>
      <c r="F1651" s="96"/>
      <c r="G1651" s="366"/>
      <c r="H1651" s="289"/>
      <c r="I1651" s="289"/>
      <c r="J1651" s="289"/>
      <c r="K1651" s="96"/>
      <c r="L1651" s="171"/>
      <c r="M1651" s="96"/>
      <c r="N1651" s="9"/>
      <c r="O1651" s="9"/>
      <c r="P1651" s="9"/>
      <c r="Q1651" s="9"/>
      <c r="R1651" s="10"/>
      <c r="S1651" s="255">
        <f t="shared" si="206"/>
        <v>0</v>
      </c>
      <c r="T1651" s="192"/>
      <c r="U1651" s="265">
        <f t="shared" si="205"/>
        <v>0</v>
      </c>
      <c r="V1651" s="255">
        <f t="shared" si="207"/>
        <v>0</v>
      </c>
      <c r="W1651" s="255" t="e">
        <f t="shared" si="208"/>
        <v>#DIV/0!</v>
      </c>
    </row>
    <row r="1652" spans="1:23" ht="15" customHeight="1">
      <c r="A1652" s="96"/>
      <c r="B1652" s="96"/>
      <c r="C1652" s="96"/>
      <c r="D1652" s="96"/>
      <c r="E1652" s="96"/>
      <c r="F1652" s="96"/>
      <c r="G1652" s="366"/>
      <c r="H1652" s="289"/>
      <c r="I1652" s="289"/>
      <c r="J1652" s="289"/>
      <c r="K1652" s="96"/>
      <c r="L1652" s="171"/>
      <c r="M1652" s="96"/>
      <c r="N1652" s="9"/>
      <c r="O1652" s="9"/>
      <c r="P1652" s="9"/>
      <c r="Q1652" s="9"/>
      <c r="R1652" s="10"/>
      <c r="S1652" s="255">
        <f t="shared" si="206"/>
        <v>0</v>
      </c>
      <c r="T1652" s="192"/>
      <c r="U1652" s="265">
        <f t="shared" si="205"/>
        <v>0</v>
      </c>
      <c r="V1652" s="255">
        <f t="shared" si="207"/>
        <v>0</v>
      </c>
      <c r="W1652" s="255" t="e">
        <f t="shared" si="208"/>
        <v>#DIV/0!</v>
      </c>
    </row>
    <row r="1653" spans="1:23" ht="15" customHeight="1">
      <c r="A1653" s="96"/>
      <c r="B1653" s="96"/>
      <c r="C1653" s="96"/>
      <c r="D1653" s="96"/>
      <c r="E1653" s="96"/>
      <c r="F1653" s="96"/>
      <c r="G1653" s="366"/>
      <c r="H1653" s="289"/>
      <c r="I1653" s="289"/>
      <c r="J1653" s="289"/>
      <c r="K1653" s="96"/>
      <c r="L1653" s="171"/>
      <c r="M1653" s="96"/>
      <c r="N1653" s="9"/>
      <c r="O1653" s="9"/>
      <c r="P1653" s="9"/>
      <c r="Q1653" s="9"/>
      <c r="R1653" s="10"/>
      <c r="S1653" s="255">
        <f t="shared" si="206"/>
        <v>0</v>
      </c>
      <c r="T1653" s="192"/>
      <c r="U1653" s="265">
        <f t="shared" si="205"/>
        <v>0</v>
      </c>
      <c r="V1653" s="255">
        <f t="shared" si="207"/>
        <v>0</v>
      </c>
      <c r="W1653" s="255" t="e">
        <f t="shared" si="208"/>
        <v>#DIV/0!</v>
      </c>
    </row>
    <row r="1654" spans="1:23" ht="15" customHeight="1">
      <c r="A1654" s="96"/>
      <c r="B1654" s="96"/>
      <c r="C1654" s="96"/>
      <c r="D1654" s="96"/>
      <c r="E1654" s="96"/>
      <c r="F1654" s="96"/>
      <c r="G1654" s="366"/>
      <c r="H1654" s="289"/>
      <c r="I1654" s="289"/>
      <c r="J1654" s="289"/>
      <c r="K1654" s="96"/>
      <c r="L1654" s="171"/>
      <c r="M1654" s="96"/>
      <c r="N1654" s="9"/>
      <c r="O1654" s="9"/>
      <c r="P1654" s="9"/>
      <c r="Q1654" s="9"/>
      <c r="R1654" s="10"/>
      <c r="S1654" s="255">
        <f t="shared" si="206"/>
        <v>0</v>
      </c>
      <c r="T1654" s="192"/>
      <c r="U1654" s="265">
        <f t="shared" si="205"/>
        <v>0</v>
      </c>
      <c r="V1654" s="255">
        <f t="shared" si="207"/>
        <v>0</v>
      </c>
      <c r="W1654" s="255" t="e">
        <f t="shared" si="208"/>
        <v>#DIV/0!</v>
      </c>
    </row>
    <row r="1655" spans="1:23" ht="15" customHeight="1">
      <c r="A1655" s="96"/>
      <c r="B1655" s="96"/>
      <c r="C1655" s="96"/>
      <c r="D1655" s="96"/>
      <c r="E1655" s="96"/>
      <c r="F1655" s="96"/>
      <c r="G1655" s="366"/>
      <c r="H1655" s="289"/>
      <c r="I1655" s="289"/>
      <c r="J1655" s="289"/>
      <c r="K1655" s="96"/>
      <c r="L1655" s="171"/>
      <c r="M1655" s="96"/>
      <c r="N1655" s="9"/>
      <c r="O1655" s="9"/>
      <c r="P1655" s="9"/>
      <c r="Q1655" s="9"/>
      <c r="R1655" s="10"/>
      <c r="S1655" s="255">
        <f t="shared" si="206"/>
        <v>0</v>
      </c>
      <c r="T1655" s="192"/>
      <c r="U1655" s="265">
        <f t="shared" si="205"/>
        <v>0</v>
      </c>
      <c r="V1655" s="255">
        <f t="shared" si="207"/>
        <v>0</v>
      </c>
      <c r="W1655" s="255" t="e">
        <f t="shared" si="208"/>
        <v>#DIV/0!</v>
      </c>
    </row>
    <row r="1656" spans="1:23" ht="15" customHeight="1">
      <c r="A1656" s="96"/>
      <c r="B1656" s="96"/>
      <c r="C1656" s="96"/>
      <c r="D1656" s="96"/>
      <c r="E1656" s="96"/>
      <c r="F1656" s="96"/>
      <c r="G1656" s="366"/>
      <c r="H1656" s="289"/>
      <c r="I1656" s="289"/>
      <c r="J1656" s="289"/>
      <c r="K1656" s="96"/>
      <c r="L1656" s="171"/>
      <c r="M1656" s="96"/>
      <c r="N1656" s="9"/>
      <c r="O1656" s="9"/>
      <c r="P1656" s="9"/>
      <c r="Q1656" s="9"/>
      <c r="R1656" s="10"/>
      <c r="S1656" s="255">
        <f t="shared" si="206"/>
        <v>0</v>
      </c>
      <c r="T1656" s="192"/>
      <c r="U1656" s="265">
        <f t="shared" si="205"/>
        <v>0</v>
      </c>
      <c r="V1656" s="255">
        <f t="shared" si="207"/>
        <v>0</v>
      </c>
      <c r="W1656" s="255" t="e">
        <f t="shared" si="208"/>
        <v>#DIV/0!</v>
      </c>
    </row>
    <row r="1657" spans="1:23" ht="15" customHeight="1">
      <c r="A1657" s="96"/>
      <c r="B1657" s="96"/>
      <c r="C1657" s="96"/>
      <c r="D1657" s="96"/>
      <c r="E1657" s="96"/>
      <c r="F1657" s="96"/>
      <c r="G1657" s="366"/>
      <c r="H1657" s="289"/>
      <c r="I1657" s="289"/>
      <c r="J1657" s="289"/>
      <c r="K1657" s="96"/>
      <c r="L1657" s="171"/>
      <c r="M1657" s="96"/>
      <c r="N1657" s="9"/>
      <c r="O1657" s="9"/>
      <c r="P1657" s="9"/>
      <c r="Q1657" s="9"/>
      <c r="R1657" s="10"/>
      <c r="S1657" s="255">
        <f t="shared" si="206"/>
        <v>0</v>
      </c>
      <c r="T1657" s="192"/>
      <c r="U1657" s="265">
        <f t="shared" si="205"/>
        <v>0</v>
      </c>
      <c r="V1657" s="255">
        <f t="shared" si="207"/>
        <v>0</v>
      </c>
      <c r="W1657" s="255" t="e">
        <f t="shared" si="208"/>
        <v>#DIV/0!</v>
      </c>
    </row>
    <row r="1658" spans="1:23" ht="15" customHeight="1">
      <c r="A1658" s="96"/>
      <c r="B1658" s="96"/>
      <c r="C1658" s="96"/>
      <c r="D1658" s="96"/>
      <c r="E1658" s="96"/>
      <c r="F1658" s="96"/>
      <c r="G1658" s="366"/>
      <c r="H1658" s="289"/>
      <c r="I1658" s="289"/>
      <c r="J1658" s="289"/>
      <c r="K1658" s="96"/>
      <c r="L1658" s="171"/>
      <c r="M1658" s="96"/>
      <c r="N1658" s="9"/>
      <c r="O1658" s="9"/>
      <c r="P1658" s="9"/>
      <c r="Q1658" s="9"/>
      <c r="R1658" s="10"/>
      <c r="S1658" s="255">
        <f t="shared" si="206"/>
        <v>0</v>
      </c>
      <c r="T1658" s="192"/>
      <c r="U1658" s="265">
        <f t="shared" si="205"/>
        <v>0</v>
      </c>
      <c r="V1658" s="255">
        <f t="shared" si="207"/>
        <v>0</v>
      </c>
      <c r="W1658" s="255" t="e">
        <f t="shared" si="208"/>
        <v>#DIV/0!</v>
      </c>
    </row>
    <row r="1659" spans="1:23" ht="15" customHeight="1">
      <c r="A1659" s="96"/>
      <c r="B1659" s="96"/>
      <c r="C1659" s="96"/>
      <c r="D1659" s="96"/>
      <c r="E1659" s="96"/>
      <c r="F1659" s="96"/>
      <c r="G1659" s="366"/>
      <c r="H1659" s="289"/>
      <c r="I1659" s="289"/>
      <c r="J1659" s="289"/>
      <c r="K1659" s="96"/>
      <c r="L1659" s="171"/>
      <c r="M1659" s="96"/>
      <c r="N1659" s="9"/>
      <c r="O1659" s="9"/>
      <c r="P1659" s="9"/>
      <c r="Q1659" s="9"/>
      <c r="R1659" s="10"/>
      <c r="S1659" s="255">
        <f t="shared" si="206"/>
        <v>0</v>
      </c>
      <c r="T1659" s="192"/>
      <c r="U1659" s="265">
        <f t="shared" si="205"/>
        <v>0</v>
      </c>
      <c r="V1659" s="255">
        <f t="shared" si="207"/>
        <v>0</v>
      </c>
      <c r="W1659" s="255" t="e">
        <f t="shared" si="208"/>
        <v>#DIV/0!</v>
      </c>
    </row>
    <row r="1660" spans="1:23" ht="15" customHeight="1">
      <c r="A1660" s="96"/>
      <c r="B1660" s="96"/>
      <c r="C1660" s="96"/>
      <c r="D1660" s="96"/>
      <c r="E1660" s="96"/>
      <c r="F1660" s="96"/>
      <c r="G1660" s="366"/>
      <c r="H1660" s="289"/>
      <c r="I1660" s="289"/>
      <c r="J1660" s="289"/>
      <c r="K1660" s="96"/>
      <c r="L1660" s="171"/>
      <c r="M1660" s="96"/>
      <c r="N1660" s="9"/>
      <c r="O1660" s="9"/>
      <c r="P1660" s="9"/>
      <c r="Q1660" s="9"/>
      <c r="R1660" s="10"/>
      <c r="S1660" s="255">
        <f t="shared" si="206"/>
        <v>0</v>
      </c>
      <c r="T1660" s="192"/>
      <c r="U1660" s="265">
        <f t="shared" si="205"/>
        <v>0</v>
      </c>
      <c r="V1660" s="255">
        <f t="shared" si="207"/>
        <v>0</v>
      </c>
      <c r="W1660" s="255" t="e">
        <f t="shared" si="208"/>
        <v>#DIV/0!</v>
      </c>
    </row>
    <row r="1661" spans="1:23" ht="15" customHeight="1">
      <c r="A1661" s="96"/>
      <c r="B1661" s="96"/>
      <c r="C1661" s="96"/>
      <c r="D1661" s="96"/>
      <c r="E1661" s="96"/>
      <c r="F1661" s="96"/>
      <c r="G1661" s="366"/>
      <c r="H1661" s="289"/>
      <c r="I1661" s="289"/>
      <c r="J1661" s="289"/>
      <c r="K1661" s="96"/>
      <c r="L1661" s="171"/>
      <c r="M1661" s="96"/>
      <c r="N1661" s="9"/>
      <c r="O1661" s="9"/>
      <c r="P1661" s="9"/>
      <c r="Q1661" s="9"/>
      <c r="R1661" s="10"/>
      <c r="S1661" s="255">
        <f t="shared" si="206"/>
        <v>0</v>
      </c>
      <c r="T1661" s="192"/>
      <c r="U1661" s="265">
        <f t="shared" ref="U1661:U1724" si="209">S1661*$T$828/SUM($S$828:$S$841)</f>
        <v>0</v>
      </c>
      <c r="V1661" s="255">
        <f t="shared" si="207"/>
        <v>0</v>
      </c>
      <c r="W1661" s="255" t="e">
        <f t="shared" si="208"/>
        <v>#DIV/0!</v>
      </c>
    </row>
    <row r="1662" spans="1:23" ht="15" customHeight="1">
      <c r="A1662" s="96"/>
      <c r="B1662" s="96"/>
      <c r="C1662" s="96"/>
      <c r="D1662" s="96"/>
      <c r="E1662" s="96"/>
      <c r="F1662" s="96"/>
      <c r="G1662" s="366"/>
      <c r="H1662" s="289"/>
      <c r="I1662" s="289"/>
      <c r="J1662" s="289"/>
      <c r="K1662" s="96"/>
      <c r="L1662" s="171"/>
      <c r="M1662" s="96"/>
      <c r="N1662" s="9"/>
      <c r="O1662" s="9"/>
      <c r="P1662" s="9"/>
      <c r="Q1662" s="9"/>
      <c r="R1662" s="10"/>
      <c r="S1662" s="255">
        <f t="shared" si="206"/>
        <v>0</v>
      </c>
      <c r="T1662" s="192"/>
      <c r="U1662" s="265">
        <f t="shared" si="209"/>
        <v>0</v>
      </c>
      <c r="V1662" s="255">
        <f t="shared" si="207"/>
        <v>0</v>
      </c>
      <c r="W1662" s="255" t="e">
        <f t="shared" si="208"/>
        <v>#DIV/0!</v>
      </c>
    </row>
    <row r="1663" spans="1:23" ht="15" customHeight="1">
      <c r="A1663" s="96"/>
      <c r="B1663" s="96"/>
      <c r="C1663" s="96"/>
      <c r="D1663" s="96"/>
      <c r="E1663" s="96"/>
      <c r="F1663" s="96"/>
      <c r="G1663" s="366"/>
      <c r="H1663" s="289"/>
      <c r="I1663" s="289"/>
      <c r="J1663" s="289"/>
      <c r="K1663" s="96"/>
      <c r="L1663" s="171"/>
      <c r="M1663" s="96"/>
      <c r="N1663" s="9"/>
      <c r="O1663" s="9"/>
      <c r="P1663" s="9"/>
      <c r="Q1663" s="9"/>
      <c r="R1663" s="10"/>
      <c r="S1663" s="255">
        <f t="shared" si="206"/>
        <v>0</v>
      </c>
      <c r="T1663" s="192"/>
      <c r="U1663" s="265">
        <f t="shared" si="209"/>
        <v>0</v>
      </c>
      <c r="V1663" s="255">
        <f t="shared" si="207"/>
        <v>0</v>
      </c>
      <c r="W1663" s="255" t="e">
        <f t="shared" si="208"/>
        <v>#DIV/0!</v>
      </c>
    </row>
    <row r="1664" spans="1:23" ht="15" customHeight="1">
      <c r="A1664" s="96"/>
      <c r="B1664" s="96"/>
      <c r="C1664" s="96"/>
      <c r="D1664" s="96"/>
      <c r="E1664" s="96"/>
      <c r="F1664" s="96"/>
      <c r="G1664" s="366"/>
      <c r="H1664" s="289"/>
      <c r="I1664" s="289"/>
      <c r="J1664" s="289"/>
      <c r="K1664" s="96"/>
      <c r="L1664" s="171"/>
      <c r="M1664" s="96"/>
      <c r="N1664" s="9"/>
      <c r="O1664" s="9"/>
      <c r="P1664" s="9"/>
      <c r="Q1664" s="9"/>
      <c r="R1664" s="10"/>
      <c r="S1664" s="255">
        <f t="shared" si="206"/>
        <v>0</v>
      </c>
      <c r="T1664" s="192"/>
      <c r="U1664" s="265">
        <f t="shared" si="209"/>
        <v>0</v>
      </c>
      <c r="V1664" s="255">
        <f t="shared" si="207"/>
        <v>0</v>
      </c>
      <c r="W1664" s="255" t="e">
        <f t="shared" si="208"/>
        <v>#DIV/0!</v>
      </c>
    </row>
    <row r="1665" spans="1:23" ht="15" customHeight="1">
      <c r="A1665" s="96"/>
      <c r="B1665" s="96"/>
      <c r="C1665" s="96"/>
      <c r="D1665" s="96"/>
      <c r="E1665" s="96"/>
      <c r="F1665" s="96"/>
      <c r="G1665" s="366"/>
      <c r="H1665" s="289"/>
      <c r="I1665" s="289"/>
      <c r="J1665" s="289"/>
      <c r="K1665" s="96"/>
      <c r="L1665" s="171"/>
      <c r="M1665" s="96"/>
      <c r="N1665" s="9"/>
      <c r="O1665" s="9"/>
      <c r="P1665" s="9"/>
      <c r="Q1665" s="9"/>
      <c r="R1665" s="10"/>
      <c r="S1665" s="255">
        <f t="shared" si="206"/>
        <v>0</v>
      </c>
      <c r="T1665" s="192"/>
      <c r="U1665" s="265">
        <f t="shared" si="209"/>
        <v>0</v>
      </c>
      <c r="V1665" s="255">
        <f t="shared" si="207"/>
        <v>0</v>
      </c>
      <c r="W1665" s="255" t="e">
        <f t="shared" si="208"/>
        <v>#DIV/0!</v>
      </c>
    </row>
    <row r="1666" spans="1:23" ht="15" customHeight="1">
      <c r="A1666" s="96"/>
      <c r="B1666" s="96"/>
      <c r="C1666" s="96"/>
      <c r="D1666" s="96"/>
      <c r="E1666" s="96"/>
      <c r="F1666" s="96"/>
      <c r="G1666" s="366"/>
      <c r="H1666" s="289"/>
      <c r="I1666" s="289"/>
      <c r="J1666" s="289"/>
      <c r="K1666" s="96"/>
      <c r="L1666" s="171"/>
      <c r="M1666" s="96"/>
      <c r="N1666" s="9"/>
      <c r="O1666" s="9"/>
      <c r="P1666" s="9"/>
      <c r="Q1666" s="9"/>
      <c r="R1666" s="10"/>
      <c r="S1666" s="255">
        <f t="shared" si="206"/>
        <v>0</v>
      </c>
      <c r="T1666" s="192"/>
      <c r="U1666" s="265">
        <f t="shared" si="209"/>
        <v>0</v>
      </c>
      <c r="V1666" s="255">
        <f t="shared" si="207"/>
        <v>0</v>
      </c>
      <c r="W1666" s="255" t="e">
        <f t="shared" si="208"/>
        <v>#DIV/0!</v>
      </c>
    </row>
    <row r="1667" spans="1:23" ht="15" customHeight="1">
      <c r="A1667" s="96"/>
      <c r="B1667" s="96"/>
      <c r="C1667" s="96"/>
      <c r="D1667" s="96"/>
      <c r="E1667" s="96"/>
      <c r="F1667" s="96"/>
      <c r="G1667" s="366"/>
      <c r="H1667" s="289"/>
      <c r="I1667" s="289"/>
      <c r="J1667" s="289"/>
      <c r="K1667" s="96"/>
      <c r="L1667" s="171"/>
      <c r="M1667" s="96"/>
      <c r="N1667" s="9"/>
      <c r="O1667" s="9"/>
      <c r="P1667" s="9"/>
      <c r="Q1667" s="9"/>
      <c r="R1667" s="10"/>
      <c r="S1667" s="255">
        <f t="shared" ref="S1667:S1730" si="210">P1667*R1667</f>
        <v>0</v>
      </c>
      <c r="T1667" s="192"/>
      <c r="U1667" s="265">
        <f t="shared" si="209"/>
        <v>0</v>
      </c>
      <c r="V1667" s="255">
        <f t="shared" si="207"/>
        <v>0</v>
      </c>
      <c r="W1667" s="255" t="e">
        <f t="shared" si="208"/>
        <v>#DIV/0!</v>
      </c>
    </row>
    <row r="1668" spans="1:23" ht="15" customHeight="1">
      <c r="A1668" s="96"/>
      <c r="B1668" s="96"/>
      <c r="C1668" s="96"/>
      <c r="D1668" s="96"/>
      <c r="E1668" s="96"/>
      <c r="F1668" s="96"/>
      <c r="G1668" s="366"/>
      <c r="H1668" s="289"/>
      <c r="I1668" s="289"/>
      <c r="J1668" s="289"/>
      <c r="K1668" s="96"/>
      <c r="L1668" s="171"/>
      <c r="M1668" s="96"/>
      <c r="N1668" s="9"/>
      <c r="O1668" s="9"/>
      <c r="P1668" s="9"/>
      <c r="Q1668" s="9"/>
      <c r="R1668" s="10"/>
      <c r="S1668" s="255">
        <f t="shared" si="210"/>
        <v>0</v>
      </c>
      <c r="T1668" s="192"/>
      <c r="U1668" s="265">
        <f t="shared" si="209"/>
        <v>0</v>
      </c>
      <c r="V1668" s="255">
        <f t="shared" si="207"/>
        <v>0</v>
      </c>
      <c r="W1668" s="255" t="e">
        <f t="shared" si="208"/>
        <v>#DIV/0!</v>
      </c>
    </row>
    <row r="1669" spans="1:23" ht="15" customHeight="1">
      <c r="A1669" s="96"/>
      <c r="B1669" s="96"/>
      <c r="C1669" s="96"/>
      <c r="D1669" s="96"/>
      <c r="E1669" s="96"/>
      <c r="F1669" s="96"/>
      <c r="G1669" s="366"/>
      <c r="H1669" s="289"/>
      <c r="I1669" s="289"/>
      <c r="J1669" s="289"/>
      <c r="K1669" s="96"/>
      <c r="L1669" s="171"/>
      <c r="M1669" s="96"/>
      <c r="N1669" s="9"/>
      <c r="O1669" s="9"/>
      <c r="P1669" s="9"/>
      <c r="Q1669" s="9"/>
      <c r="R1669" s="10"/>
      <c r="S1669" s="255">
        <f t="shared" si="210"/>
        <v>0</v>
      </c>
      <c r="T1669" s="192"/>
      <c r="U1669" s="265">
        <f t="shared" si="209"/>
        <v>0</v>
      </c>
      <c r="V1669" s="255">
        <f t="shared" si="207"/>
        <v>0</v>
      </c>
      <c r="W1669" s="255" t="e">
        <f t="shared" si="208"/>
        <v>#DIV/0!</v>
      </c>
    </row>
    <row r="1670" spans="1:23" ht="15" customHeight="1">
      <c r="A1670" s="96"/>
      <c r="B1670" s="96"/>
      <c r="C1670" s="96"/>
      <c r="D1670" s="96"/>
      <c r="E1670" s="96"/>
      <c r="F1670" s="96"/>
      <c r="G1670" s="366"/>
      <c r="H1670" s="289"/>
      <c r="I1670" s="289"/>
      <c r="J1670" s="289"/>
      <c r="K1670" s="96"/>
      <c r="L1670" s="171"/>
      <c r="M1670" s="96"/>
      <c r="N1670" s="9"/>
      <c r="O1670" s="9"/>
      <c r="P1670" s="9"/>
      <c r="Q1670" s="9"/>
      <c r="R1670" s="10"/>
      <c r="S1670" s="255">
        <f t="shared" si="210"/>
        <v>0</v>
      </c>
      <c r="T1670" s="192"/>
      <c r="U1670" s="265">
        <f t="shared" si="209"/>
        <v>0</v>
      </c>
      <c r="V1670" s="255">
        <f t="shared" si="207"/>
        <v>0</v>
      </c>
      <c r="W1670" s="255" t="e">
        <f t="shared" si="208"/>
        <v>#DIV/0!</v>
      </c>
    </row>
    <row r="1671" spans="1:23" ht="15" customHeight="1">
      <c r="A1671" s="96"/>
      <c r="B1671" s="96"/>
      <c r="C1671" s="96"/>
      <c r="D1671" s="96"/>
      <c r="E1671" s="96"/>
      <c r="F1671" s="96"/>
      <c r="G1671" s="366"/>
      <c r="H1671" s="289"/>
      <c r="I1671" s="289"/>
      <c r="J1671" s="289"/>
      <c r="K1671" s="96"/>
      <c r="L1671" s="171"/>
      <c r="M1671" s="96"/>
      <c r="N1671" s="9"/>
      <c r="O1671" s="9"/>
      <c r="P1671" s="9"/>
      <c r="Q1671" s="9"/>
      <c r="R1671" s="10"/>
      <c r="S1671" s="255">
        <f t="shared" si="210"/>
        <v>0</v>
      </c>
      <c r="T1671" s="192"/>
      <c r="U1671" s="265">
        <f t="shared" si="209"/>
        <v>0</v>
      </c>
      <c r="V1671" s="255">
        <f t="shared" si="207"/>
        <v>0</v>
      </c>
      <c r="W1671" s="255" t="e">
        <f t="shared" si="208"/>
        <v>#DIV/0!</v>
      </c>
    </row>
    <row r="1672" spans="1:23" ht="15" customHeight="1">
      <c r="A1672" s="96"/>
      <c r="B1672" s="96"/>
      <c r="C1672" s="96"/>
      <c r="D1672" s="96"/>
      <c r="E1672" s="96"/>
      <c r="F1672" s="96"/>
      <c r="G1672" s="366"/>
      <c r="H1672" s="289"/>
      <c r="I1672" s="289"/>
      <c r="J1672" s="289"/>
      <c r="K1672" s="96"/>
      <c r="L1672" s="171"/>
      <c r="M1672" s="96"/>
      <c r="N1672" s="9"/>
      <c r="O1672" s="9"/>
      <c r="P1672" s="9"/>
      <c r="Q1672" s="9"/>
      <c r="R1672" s="10"/>
      <c r="S1672" s="255">
        <f t="shared" si="210"/>
        <v>0</v>
      </c>
      <c r="T1672" s="192"/>
      <c r="U1672" s="265">
        <f t="shared" si="209"/>
        <v>0</v>
      </c>
      <c r="V1672" s="255">
        <f t="shared" si="207"/>
        <v>0</v>
      </c>
      <c r="W1672" s="255" t="e">
        <f t="shared" si="208"/>
        <v>#DIV/0!</v>
      </c>
    </row>
    <row r="1673" spans="1:23" ht="15" customHeight="1">
      <c r="A1673" s="96"/>
      <c r="B1673" s="96"/>
      <c r="C1673" s="96"/>
      <c r="D1673" s="96"/>
      <c r="E1673" s="96"/>
      <c r="F1673" s="96"/>
      <c r="G1673" s="366"/>
      <c r="H1673" s="289"/>
      <c r="I1673" s="289"/>
      <c r="J1673" s="289"/>
      <c r="K1673" s="96"/>
      <c r="L1673" s="171"/>
      <c r="M1673" s="96"/>
      <c r="N1673" s="9"/>
      <c r="O1673" s="9"/>
      <c r="P1673" s="9"/>
      <c r="Q1673" s="9"/>
      <c r="R1673" s="10"/>
      <c r="S1673" s="255">
        <f t="shared" si="210"/>
        <v>0</v>
      </c>
      <c r="T1673" s="192"/>
      <c r="U1673" s="265">
        <f t="shared" si="209"/>
        <v>0</v>
      </c>
      <c r="V1673" s="255">
        <f t="shared" si="207"/>
        <v>0</v>
      </c>
      <c r="W1673" s="255" t="e">
        <f t="shared" si="208"/>
        <v>#DIV/0!</v>
      </c>
    </row>
    <row r="1674" spans="1:23" ht="15" customHeight="1">
      <c r="A1674" s="96"/>
      <c r="B1674" s="96"/>
      <c r="C1674" s="96"/>
      <c r="D1674" s="96"/>
      <c r="E1674" s="96"/>
      <c r="F1674" s="96"/>
      <c r="G1674" s="366"/>
      <c r="H1674" s="289"/>
      <c r="I1674" s="289"/>
      <c r="J1674" s="289"/>
      <c r="K1674" s="96"/>
      <c r="L1674" s="171"/>
      <c r="M1674" s="96"/>
      <c r="N1674" s="9"/>
      <c r="O1674" s="9"/>
      <c r="P1674" s="9"/>
      <c r="Q1674" s="9"/>
      <c r="R1674" s="10"/>
      <c r="S1674" s="255">
        <f t="shared" si="210"/>
        <v>0</v>
      </c>
      <c r="T1674" s="192"/>
      <c r="U1674" s="265">
        <f t="shared" si="209"/>
        <v>0</v>
      </c>
      <c r="V1674" s="255">
        <f t="shared" si="207"/>
        <v>0</v>
      </c>
      <c r="W1674" s="255" t="e">
        <f t="shared" si="208"/>
        <v>#DIV/0!</v>
      </c>
    </row>
    <row r="1675" spans="1:23" ht="15.75" customHeight="1">
      <c r="A1675" s="96"/>
      <c r="B1675" s="96"/>
      <c r="C1675" s="96"/>
      <c r="D1675" s="96"/>
      <c r="E1675" s="96"/>
      <c r="F1675" s="96"/>
      <c r="G1675" s="366"/>
      <c r="H1675" s="289"/>
      <c r="I1675" s="289"/>
      <c r="J1675" s="289"/>
      <c r="K1675" s="96"/>
      <c r="L1675" s="171"/>
      <c r="M1675" s="96"/>
      <c r="N1675" s="9"/>
      <c r="O1675" s="9"/>
      <c r="P1675" s="9"/>
      <c r="Q1675" s="9"/>
      <c r="R1675" s="10"/>
      <c r="S1675" s="255">
        <f t="shared" si="210"/>
        <v>0</v>
      </c>
      <c r="T1675" s="192"/>
      <c r="U1675" s="265">
        <f t="shared" si="209"/>
        <v>0</v>
      </c>
      <c r="V1675" s="255">
        <f t="shared" si="207"/>
        <v>0</v>
      </c>
      <c r="W1675" s="255" t="e">
        <f t="shared" si="208"/>
        <v>#DIV/0!</v>
      </c>
    </row>
    <row r="1676" spans="1:23" ht="15.75" customHeight="1">
      <c r="A1676" s="96"/>
      <c r="B1676" s="96"/>
      <c r="C1676" s="96"/>
      <c r="D1676" s="96"/>
      <c r="E1676" s="96"/>
      <c r="F1676" s="96"/>
      <c r="G1676" s="366"/>
      <c r="H1676" s="289"/>
      <c r="I1676" s="289"/>
      <c r="J1676" s="289"/>
      <c r="K1676" s="96"/>
      <c r="L1676" s="171"/>
      <c r="M1676" s="96"/>
      <c r="N1676" s="9"/>
      <c r="O1676" s="9"/>
      <c r="P1676" s="9"/>
      <c r="Q1676" s="9"/>
      <c r="R1676" s="10"/>
      <c r="S1676" s="255">
        <f t="shared" si="210"/>
        <v>0</v>
      </c>
      <c r="T1676" s="192"/>
      <c r="U1676" s="265">
        <f t="shared" si="209"/>
        <v>0</v>
      </c>
      <c r="V1676" s="255">
        <f t="shared" si="207"/>
        <v>0</v>
      </c>
      <c r="W1676" s="255" t="e">
        <f t="shared" si="208"/>
        <v>#DIV/0!</v>
      </c>
    </row>
    <row r="1677" spans="1:23" ht="15.75" customHeight="1">
      <c r="A1677" s="96"/>
      <c r="B1677" s="96"/>
      <c r="C1677" s="96"/>
      <c r="D1677" s="96"/>
      <c r="E1677" s="96"/>
      <c r="F1677" s="96"/>
      <c r="G1677" s="366"/>
      <c r="H1677" s="289"/>
      <c r="I1677" s="289"/>
      <c r="J1677" s="289"/>
      <c r="K1677" s="96"/>
      <c r="L1677" s="171"/>
      <c r="M1677" s="96"/>
      <c r="N1677" s="9"/>
      <c r="O1677" s="9"/>
      <c r="P1677" s="9"/>
      <c r="Q1677" s="9"/>
      <c r="R1677" s="10"/>
      <c r="S1677" s="255">
        <f t="shared" si="210"/>
        <v>0</v>
      </c>
      <c r="T1677" s="192"/>
      <c r="U1677" s="265">
        <f t="shared" si="209"/>
        <v>0</v>
      </c>
      <c r="V1677" s="255">
        <f t="shared" si="207"/>
        <v>0</v>
      </c>
      <c r="W1677" s="255" t="e">
        <f t="shared" si="208"/>
        <v>#DIV/0!</v>
      </c>
    </row>
    <row r="1678" spans="1:23" ht="15.75" customHeight="1">
      <c r="A1678" s="96"/>
      <c r="B1678" s="96"/>
      <c r="C1678" s="96"/>
      <c r="D1678" s="96"/>
      <c r="E1678" s="96"/>
      <c r="F1678" s="96"/>
      <c r="G1678" s="366"/>
      <c r="H1678" s="289"/>
      <c r="I1678" s="289"/>
      <c r="J1678" s="289"/>
      <c r="K1678" s="96"/>
      <c r="L1678" s="171"/>
      <c r="M1678" s="96"/>
      <c r="N1678" s="9"/>
      <c r="O1678" s="9"/>
      <c r="P1678" s="9"/>
      <c r="Q1678" s="9"/>
      <c r="R1678" s="10"/>
      <c r="S1678" s="255">
        <f t="shared" si="210"/>
        <v>0</v>
      </c>
      <c r="T1678" s="192"/>
      <c r="U1678" s="265">
        <f t="shared" si="209"/>
        <v>0</v>
      </c>
      <c r="V1678" s="255">
        <f t="shared" si="207"/>
        <v>0</v>
      </c>
      <c r="W1678" s="255" t="e">
        <f t="shared" si="208"/>
        <v>#DIV/0!</v>
      </c>
    </row>
    <row r="1679" spans="1:23" ht="15.75" customHeight="1">
      <c r="A1679" s="96"/>
      <c r="B1679" s="96"/>
      <c r="C1679" s="96"/>
      <c r="D1679" s="96"/>
      <c r="E1679" s="96"/>
      <c r="F1679" s="96"/>
      <c r="G1679" s="366"/>
      <c r="H1679" s="289"/>
      <c r="I1679" s="289"/>
      <c r="J1679" s="289"/>
      <c r="K1679" s="96"/>
      <c r="L1679" s="171"/>
      <c r="M1679" s="96"/>
      <c r="N1679" s="9"/>
      <c r="O1679" s="9"/>
      <c r="P1679" s="9"/>
      <c r="Q1679" s="9"/>
      <c r="R1679" s="10"/>
      <c r="S1679" s="255">
        <f t="shared" si="210"/>
        <v>0</v>
      </c>
      <c r="T1679" s="192"/>
      <c r="U1679" s="265">
        <f t="shared" si="209"/>
        <v>0</v>
      </c>
      <c r="V1679" s="255">
        <f t="shared" si="207"/>
        <v>0</v>
      </c>
      <c r="W1679" s="255" t="e">
        <f t="shared" si="208"/>
        <v>#DIV/0!</v>
      </c>
    </row>
    <row r="1680" spans="1:23" ht="15.75" customHeight="1">
      <c r="A1680" s="96"/>
      <c r="B1680" s="96"/>
      <c r="C1680" s="96"/>
      <c r="D1680" s="96"/>
      <c r="E1680" s="96"/>
      <c r="F1680" s="96"/>
      <c r="G1680" s="366"/>
      <c r="H1680" s="289"/>
      <c r="I1680" s="289"/>
      <c r="J1680" s="289"/>
      <c r="K1680" s="96"/>
      <c r="L1680" s="171"/>
      <c r="M1680" s="96"/>
      <c r="N1680" s="9"/>
      <c r="O1680" s="9"/>
      <c r="P1680" s="9"/>
      <c r="Q1680" s="9"/>
      <c r="R1680" s="10"/>
      <c r="S1680" s="255">
        <f t="shared" si="210"/>
        <v>0</v>
      </c>
      <c r="T1680" s="192"/>
      <c r="U1680" s="265">
        <f t="shared" si="209"/>
        <v>0</v>
      </c>
      <c r="V1680" s="255">
        <f t="shared" si="207"/>
        <v>0</v>
      </c>
      <c r="W1680" s="255" t="e">
        <f t="shared" si="208"/>
        <v>#DIV/0!</v>
      </c>
    </row>
    <row r="1681" spans="1:23" ht="15.75" customHeight="1">
      <c r="A1681" s="96"/>
      <c r="B1681" s="96"/>
      <c r="C1681" s="96"/>
      <c r="D1681" s="96"/>
      <c r="E1681" s="96"/>
      <c r="F1681" s="96"/>
      <c r="G1681" s="366"/>
      <c r="H1681" s="289"/>
      <c r="I1681" s="289"/>
      <c r="J1681" s="289"/>
      <c r="K1681" s="96"/>
      <c r="L1681" s="171"/>
      <c r="M1681" s="96"/>
      <c r="N1681" s="9"/>
      <c r="O1681" s="9"/>
      <c r="P1681" s="9"/>
      <c r="Q1681" s="9"/>
      <c r="R1681" s="10"/>
      <c r="S1681" s="255">
        <f t="shared" si="210"/>
        <v>0</v>
      </c>
      <c r="T1681" s="192"/>
      <c r="U1681" s="265">
        <f t="shared" si="209"/>
        <v>0</v>
      </c>
      <c r="V1681" s="255">
        <f t="shared" si="207"/>
        <v>0</v>
      </c>
      <c r="W1681" s="255" t="e">
        <f t="shared" si="208"/>
        <v>#DIV/0!</v>
      </c>
    </row>
    <row r="1682" spans="1:23">
      <c r="A1682" s="96"/>
      <c r="B1682" s="96"/>
      <c r="C1682" s="96"/>
      <c r="D1682" s="96"/>
      <c r="E1682" s="96"/>
      <c r="F1682" s="96"/>
      <c r="G1682" s="366"/>
      <c r="H1682" s="289"/>
      <c r="I1682" s="289"/>
      <c r="J1682" s="289"/>
      <c r="K1682" s="96"/>
      <c r="L1682" s="171"/>
      <c r="M1682" s="96"/>
      <c r="N1682" s="9"/>
      <c r="O1682" s="8"/>
      <c r="P1682" s="9"/>
      <c r="Q1682" s="9"/>
      <c r="R1682" s="10"/>
      <c r="S1682" s="255">
        <f t="shared" si="210"/>
        <v>0</v>
      </c>
      <c r="T1682" s="192"/>
      <c r="U1682" s="265">
        <f t="shared" si="209"/>
        <v>0</v>
      </c>
      <c r="V1682" s="255">
        <f t="shared" si="207"/>
        <v>0</v>
      </c>
      <c r="W1682" s="255" t="e">
        <f t="shared" si="208"/>
        <v>#DIV/0!</v>
      </c>
    </row>
    <row r="1683" spans="1:23">
      <c r="A1683" s="96"/>
      <c r="B1683" s="96"/>
      <c r="C1683" s="96"/>
      <c r="D1683" s="96"/>
      <c r="E1683" s="96"/>
      <c r="F1683" s="96"/>
      <c r="G1683" s="366"/>
      <c r="H1683" s="289"/>
      <c r="I1683" s="289"/>
      <c r="J1683" s="289"/>
      <c r="K1683" s="96"/>
      <c r="L1683" s="171"/>
      <c r="M1683" s="96"/>
      <c r="N1683" s="9"/>
      <c r="O1683" s="8"/>
      <c r="P1683" s="9"/>
      <c r="Q1683" s="9"/>
      <c r="R1683" s="10"/>
      <c r="S1683" s="255">
        <f t="shared" si="210"/>
        <v>0</v>
      </c>
      <c r="T1683" s="192"/>
      <c r="U1683" s="265">
        <f t="shared" si="209"/>
        <v>0</v>
      </c>
      <c r="V1683" s="255">
        <f t="shared" si="207"/>
        <v>0</v>
      </c>
      <c r="W1683" s="255" t="e">
        <f t="shared" si="208"/>
        <v>#DIV/0!</v>
      </c>
    </row>
    <row r="1684" spans="1:23">
      <c r="A1684" s="96"/>
      <c r="B1684" s="96"/>
      <c r="C1684" s="96"/>
      <c r="D1684" s="96"/>
      <c r="E1684" s="96"/>
      <c r="F1684" s="96"/>
      <c r="G1684" s="366"/>
      <c r="H1684" s="289"/>
      <c r="I1684" s="289"/>
      <c r="J1684" s="289"/>
      <c r="K1684" s="96"/>
      <c r="L1684" s="171"/>
      <c r="M1684" s="96"/>
      <c r="N1684" s="9"/>
      <c r="O1684" s="8"/>
      <c r="P1684" s="9"/>
      <c r="Q1684" s="9"/>
      <c r="R1684" s="10"/>
      <c r="S1684" s="255">
        <f t="shared" si="210"/>
        <v>0</v>
      </c>
      <c r="T1684" s="192"/>
      <c r="U1684" s="265">
        <f t="shared" si="209"/>
        <v>0</v>
      </c>
      <c r="V1684" s="255">
        <f t="shared" si="207"/>
        <v>0</v>
      </c>
      <c r="W1684" s="255" t="e">
        <f t="shared" si="208"/>
        <v>#DIV/0!</v>
      </c>
    </row>
    <row r="1685" spans="1:23">
      <c r="A1685" s="96"/>
      <c r="B1685" s="96"/>
      <c r="C1685" s="96"/>
      <c r="D1685" s="96"/>
      <c r="E1685" s="96"/>
      <c r="F1685" s="96"/>
      <c r="G1685" s="366"/>
      <c r="H1685" s="289"/>
      <c r="I1685" s="289"/>
      <c r="J1685" s="289"/>
      <c r="K1685" s="96"/>
      <c r="L1685" s="171"/>
      <c r="M1685" s="96"/>
      <c r="N1685" s="9"/>
      <c r="O1685" s="8"/>
      <c r="P1685" s="9"/>
      <c r="Q1685" s="9"/>
      <c r="R1685" s="10"/>
      <c r="S1685" s="255">
        <f t="shared" si="210"/>
        <v>0</v>
      </c>
      <c r="T1685" s="192"/>
      <c r="U1685" s="265">
        <f t="shared" si="209"/>
        <v>0</v>
      </c>
      <c r="V1685" s="255">
        <f t="shared" si="207"/>
        <v>0</v>
      </c>
      <c r="W1685" s="255" t="e">
        <f t="shared" si="208"/>
        <v>#DIV/0!</v>
      </c>
    </row>
    <row r="1686" spans="1:23">
      <c r="A1686" s="96"/>
      <c r="B1686" s="96"/>
      <c r="C1686" s="96"/>
      <c r="D1686" s="96"/>
      <c r="E1686" s="96"/>
      <c r="F1686" s="96"/>
      <c r="G1686" s="366"/>
      <c r="H1686" s="289"/>
      <c r="I1686" s="289"/>
      <c r="J1686" s="289"/>
      <c r="K1686" s="96"/>
      <c r="L1686" s="171"/>
      <c r="M1686" s="96"/>
      <c r="N1686" s="9"/>
      <c r="O1686" s="8"/>
      <c r="P1686" s="9"/>
      <c r="Q1686" s="9"/>
      <c r="R1686" s="10"/>
      <c r="S1686" s="255">
        <f t="shared" si="210"/>
        <v>0</v>
      </c>
      <c r="T1686" s="192"/>
      <c r="U1686" s="265">
        <f t="shared" si="209"/>
        <v>0</v>
      </c>
      <c r="V1686" s="255">
        <f t="shared" si="207"/>
        <v>0</v>
      </c>
      <c r="W1686" s="255" t="e">
        <f t="shared" si="208"/>
        <v>#DIV/0!</v>
      </c>
    </row>
    <row r="1687" spans="1:23">
      <c r="A1687" s="96"/>
      <c r="B1687" s="96"/>
      <c r="C1687" s="96"/>
      <c r="D1687" s="96"/>
      <c r="E1687" s="96"/>
      <c r="F1687" s="96"/>
      <c r="G1687" s="366"/>
      <c r="H1687" s="289"/>
      <c r="I1687" s="289"/>
      <c r="J1687" s="289"/>
      <c r="K1687" s="96"/>
      <c r="L1687" s="171"/>
      <c r="M1687" s="96"/>
      <c r="N1687" s="9"/>
      <c r="O1687" s="8"/>
      <c r="P1687" s="9"/>
      <c r="Q1687" s="9"/>
      <c r="R1687" s="10"/>
      <c r="S1687" s="255">
        <f t="shared" si="210"/>
        <v>0</v>
      </c>
      <c r="T1687" s="192"/>
      <c r="U1687" s="265">
        <f t="shared" si="209"/>
        <v>0</v>
      </c>
      <c r="V1687" s="255">
        <f t="shared" si="207"/>
        <v>0</v>
      </c>
      <c r="W1687" s="255" t="e">
        <f t="shared" si="208"/>
        <v>#DIV/0!</v>
      </c>
    </row>
    <row r="1688" spans="1:23">
      <c r="A1688" s="96"/>
      <c r="B1688" s="96"/>
      <c r="C1688" s="96"/>
      <c r="D1688" s="96"/>
      <c r="E1688" s="96"/>
      <c r="F1688" s="96"/>
      <c r="G1688" s="366"/>
      <c r="H1688" s="289"/>
      <c r="I1688" s="289"/>
      <c r="J1688" s="289"/>
      <c r="K1688" s="96"/>
      <c r="L1688" s="171"/>
      <c r="M1688" s="96"/>
      <c r="N1688" s="9"/>
      <c r="O1688" s="8"/>
      <c r="P1688" s="9"/>
      <c r="Q1688" s="9"/>
      <c r="R1688" s="10"/>
      <c r="S1688" s="255">
        <f t="shared" si="210"/>
        <v>0</v>
      </c>
      <c r="T1688" s="192"/>
      <c r="U1688" s="265">
        <f t="shared" si="209"/>
        <v>0</v>
      </c>
      <c r="V1688" s="255">
        <f t="shared" si="207"/>
        <v>0</v>
      </c>
      <c r="W1688" s="255" t="e">
        <f t="shared" si="208"/>
        <v>#DIV/0!</v>
      </c>
    </row>
    <row r="1689" spans="1:23">
      <c r="A1689" s="96"/>
      <c r="B1689" s="96"/>
      <c r="C1689" s="96"/>
      <c r="D1689" s="96"/>
      <c r="E1689" s="96"/>
      <c r="F1689" s="96"/>
      <c r="G1689" s="366"/>
      <c r="H1689" s="289"/>
      <c r="I1689" s="289"/>
      <c r="J1689" s="289"/>
      <c r="K1689" s="96"/>
      <c r="L1689" s="171"/>
      <c r="M1689" s="96"/>
      <c r="N1689" s="9"/>
      <c r="O1689" s="8"/>
      <c r="P1689" s="9"/>
      <c r="Q1689" s="9"/>
      <c r="R1689" s="10"/>
      <c r="S1689" s="255">
        <f t="shared" si="210"/>
        <v>0</v>
      </c>
      <c r="T1689" s="192"/>
      <c r="U1689" s="265">
        <f t="shared" si="209"/>
        <v>0</v>
      </c>
      <c r="V1689" s="255">
        <f t="shared" si="207"/>
        <v>0</v>
      </c>
      <c r="W1689" s="255" t="e">
        <f t="shared" si="208"/>
        <v>#DIV/0!</v>
      </c>
    </row>
    <row r="1690" spans="1:23">
      <c r="A1690" s="96"/>
      <c r="B1690" s="96"/>
      <c r="C1690" s="96"/>
      <c r="D1690" s="96"/>
      <c r="E1690" s="96"/>
      <c r="F1690" s="96"/>
      <c r="G1690" s="366"/>
      <c r="H1690" s="289"/>
      <c r="I1690" s="289"/>
      <c r="J1690" s="289"/>
      <c r="K1690" s="96"/>
      <c r="L1690" s="171"/>
      <c r="M1690" s="96"/>
      <c r="N1690" s="9"/>
      <c r="O1690" s="8"/>
      <c r="P1690" s="9"/>
      <c r="Q1690" s="9"/>
      <c r="R1690" s="10"/>
      <c r="S1690" s="255">
        <f t="shared" si="210"/>
        <v>0</v>
      </c>
      <c r="T1690" s="192"/>
      <c r="U1690" s="265">
        <f t="shared" si="209"/>
        <v>0</v>
      </c>
      <c r="V1690" s="255">
        <f t="shared" si="207"/>
        <v>0</v>
      </c>
      <c r="W1690" s="255" t="e">
        <f t="shared" si="208"/>
        <v>#DIV/0!</v>
      </c>
    </row>
    <row r="1691" spans="1:23">
      <c r="A1691" s="96"/>
      <c r="B1691" s="96"/>
      <c r="C1691" s="96"/>
      <c r="D1691" s="96"/>
      <c r="E1691" s="96"/>
      <c r="F1691" s="96"/>
      <c r="G1691" s="366"/>
      <c r="H1691" s="289"/>
      <c r="I1691" s="289"/>
      <c r="J1691" s="289"/>
      <c r="K1691" s="96"/>
      <c r="L1691" s="171"/>
      <c r="M1691" s="96"/>
      <c r="N1691" s="9"/>
      <c r="O1691" s="9"/>
      <c r="P1691" s="9"/>
      <c r="Q1691" s="9"/>
      <c r="R1691" s="10"/>
      <c r="S1691" s="255">
        <f t="shared" si="210"/>
        <v>0</v>
      </c>
      <c r="T1691" s="192"/>
      <c r="U1691" s="265">
        <f t="shared" si="209"/>
        <v>0</v>
      </c>
      <c r="V1691" s="255">
        <f t="shared" si="207"/>
        <v>0</v>
      </c>
      <c r="W1691" s="255" t="e">
        <f t="shared" si="208"/>
        <v>#DIV/0!</v>
      </c>
    </row>
    <row r="1692" spans="1:23">
      <c r="A1692" s="96"/>
      <c r="B1692" s="96"/>
      <c r="C1692" s="96"/>
      <c r="D1692" s="96"/>
      <c r="E1692" s="96"/>
      <c r="F1692" s="96"/>
      <c r="G1692" s="366"/>
      <c r="H1692" s="289"/>
      <c r="I1692" s="289"/>
      <c r="J1692" s="289"/>
      <c r="K1692" s="96"/>
      <c r="L1692" s="171"/>
      <c r="M1692" s="96"/>
      <c r="N1692" s="8"/>
      <c r="O1692" s="8"/>
      <c r="P1692" s="9"/>
      <c r="Q1692" s="9"/>
      <c r="R1692" s="10"/>
      <c r="S1692" s="255">
        <f t="shared" si="210"/>
        <v>0</v>
      </c>
      <c r="T1692" s="192"/>
      <c r="U1692" s="265">
        <f t="shared" si="209"/>
        <v>0</v>
      </c>
      <c r="V1692" s="255">
        <f t="shared" si="207"/>
        <v>0</v>
      </c>
      <c r="W1692" s="255" t="e">
        <f t="shared" si="208"/>
        <v>#DIV/0!</v>
      </c>
    </row>
    <row r="1693" spans="1:23">
      <c r="A1693" s="96"/>
      <c r="B1693" s="96"/>
      <c r="C1693" s="96"/>
      <c r="D1693" s="96"/>
      <c r="E1693" s="96"/>
      <c r="F1693" s="96"/>
      <c r="G1693" s="366"/>
      <c r="H1693" s="289"/>
      <c r="I1693" s="289"/>
      <c r="J1693" s="289"/>
      <c r="K1693" s="96"/>
      <c r="L1693" s="171"/>
      <c r="M1693" s="96"/>
      <c r="N1693" s="8"/>
      <c r="O1693" s="8"/>
      <c r="P1693" s="9"/>
      <c r="Q1693" s="9"/>
      <c r="R1693" s="10"/>
      <c r="S1693" s="255">
        <f t="shared" si="210"/>
        <v>0</v>
      </c>
      <c r="T1693" s="192"/>
      <c r="U1693" s="265">
        <f t="shared" si="209"/>
        <v>0</v>
      </c>
      <c r="V1693" s="255">
        <f t="shared" si="207"/>
        <v>0</v>
      </c>
      <c r="W1693" s="255" t="e">
        <f t="shared" si="208"/>
        <v>#DIV/0!</v>
      </c>
    </row>
    <row r="1694" spans="1:23">
      <c r="A1694" s="96"/>
      <c r="B1694" s="96"/>
      <c r="C1694" s="96"/>
      <c r="D1694" s="96"/>
      <c r="E1694" s="96"/>
      <c r="F1694" s="96"/>
      <c r="G1694" s="366"/>
      <c r="H1694" s="289"/>
      <c r="I1694" s="289"/>
      <c r="J1694" s="289"/>
      <c r="K1694" s="96"/>
      <c r="L1694" s="171"/>
      <c r="M1694" s="96"/>
      <c r="N1694" s="8"/>
      <c r="O1694" s="8"/>
      <c r="P1694" s="9"/>
      <c r="Q1694" s="9"/>
      <c r="R1694" s="10"/>
      <c r="S1694" s="255">
        <f t="shared" si="210"/>
        <v>0</v>
      </c>
      <c r="T1694" s="192"/>
      <c r="U1694" s="265">
        <f t="shared" si="209"/>
        <v>0</v>
      </c>
      <c r="V1694" s="255">
        <f t="shared" si="207"/>
        <v>0</v>
      </c>
      <c r="W1694" s="255" t="e">
        <f t="shared" si="208"/>
        <v>#DIV/0!</v>
      </c>
    </row>
    <row r="1695" spans="1:23">
      <c r="A1695" s="96"/>
      <c r="B1695" s="96"/>
      <c r="C1695" s="96"/>
      <c r="D1695" s="96"/>
      <c r="E1695" s="96"/>
      <c r="F1695" s="96"/>
      <c r="G1695" s="366"/>
      <c r="H1695" s="289"/>
      <c r="I1695" s="289"/>
      <c r="J1695" s="289"/>
      <c r="K1695" s="96"/>
      <c r="L1695" s="171"/>
      <c r="M1695" s="96"/>
      <c r="N1695" s="8"/>
      <c r="O1695" s="8"/>
      <c r="P1695" s="9"/>
      <c r="Q1695" s="9"/>
      <c r="R1695" s="10"/>
      <c r="S1695" s="255">
        <f t="shared" si="210"/>
        <v>0</v>
      </c>
      <c r="T1695" s="192"/>
      <c r="U1695" s="265">
        <f t="shared" si="209"/>
        <v>0</v>
      </c>
      <c r="V1695" s="255">
        <f t="shared" si="207"/>
        <v>0</v>
      </c>
      <c r="W1695" s="255" t="e">
        <f t="shared" si="208"/>
        <v>#DIV/0!</v>
      </c>
    </row>
    <row r="1696" spans="1:23">
      <c r="A1696" s="96"/>
      <c r="B1696" s="96"/>
      <c r="C1696" s="96"/>
      <c r="D1696" s="96"/>
      <c r="E1696" s="96"/>
      <c r="F1696" s="96"/>
      <c r="G1696" s="366"/>
      <c r="H1696" s="289"/>
      <c r="I1696" s="289"/>
      <c r="J1696" s="289"/>
      <c r="K1696" s="96"/>
      <c r="L1696" s="171"/>
      <c r="M1696" s="96"/>
      <c r="N1696" s="8"/>
      <c r="O1696" s="8"/>
      <c r="P1696" s="9"/>
      <c r="Q1696" s="9"/>
      <c r="R1696" s="10"/>
      <c r="S1696" s="255">
        <f t="shared" si="210"/>
        <v>0</v>
      </c>
      <c r="T1696" s="192"/>
      <c r="U1696" s="265">
        <f t="shared" si="209"/>
        <v>0</v>
      </c>
      <c r="V1696" s="255">
        <f t="shared" si="207"/>
        <v>0</v>
      </c>
      <c r="W1696" s="255" t="e">
        <f t="shared" si="208"/>
        <v>#DIV/0!</v>
      </c>
    </row>
    <row r="1697" spans="1:23">
      <c r="A1697" s="96"/>
      <c r="B1697" s="96"/>
      <c r="C1697" s="96"/>
      <c r="D1697" s="96"/>
      <c r="E1697" s="96"/>
      <c r="F1697" s="96"/>
      <c r="G1697" s="366"/>
      <c r="H1697" s="289"/>
      <c r="I1697" s="289"/>
      <c r="J1697" s="289"/>
      <c r="K1697" s="96"/>
      <c r="L1697" s="171"/>
      <c r="M1697" s="96"/>
      <c r="N1697" s="8"/>
      <c r="O1697" s="8"/>
      <c r="P1697" s="9"/>
      <c r="Q1697" s="9"/>
      <c r="R1697" s="10"/>
      <c r="S1697" s="255">
        <f t="shared" si="210"/>
        <v>0</v>
      </c>
      <c r="T1697" s="192"/>
      <c r="U1697" s="265">
        <f t="shared" si="209"/>
        <v>0</v>
      </c>
      <c r="V1697" s="255">
        <f t="shared" si="207"/>
        <v>0</v>
      </c>
      <c r="W1697" s="255" t="e">
        <f t="shared" si="208"/>
        <v>#DIV/0!</v>
      </c>
    </row>
    <row r="1698" spans="1:23">
      <c r="A1698" s="96"/>
      <c r="B1698" s="96"/>
      <c r="C1698" s="96"/>
      <c r="D1698" s="96"/>
      <c r="E1698" s="96"/>
      <c r="F1698" s="96"/>
      <c r="G1698" s="366"/>
      <c r="H1698" s="289"/>
      <c r="I1698" s="289"/>
      <c r="J1698" s="289"/>
      <c r="K1698" s="96"/>
      <c r="L1698" s="171"/>
      <c r="M1698" s="113"/>
      <c r="N1698" s="9"/>
      <c r="O1698" s="9"/>
      <c r="P1698" s="9"/>
      <c r="Q1698" s="9"/>
      <c r="R1698" s="10"/>
      <c r="S1698" s="255">
        <f t="shared" si="210"/>
        <v>0</v>
      </c>
      <c r="T1698" s="192"/>
      <c r="U1698" s="265">
        <f t="shared" si="209"/>
        <v>0</v>
      </c>
      <c r="V1698" s="255">
        <f t="shared" si="207"/>
        <v>0</v>
      </c>
      <c r="W1698" s="255" t="e">
        <f t="shared" si="208"/>
        <v>#DIV/0!</v>
      </c>
    </row>
    <row r="1699" spans="1:23">
      <c r="A1699" s="96"/>
      <c r="B1699" s="96"/>
      <c r="C1699" s="96"/>
      <c r="D1699" s="96"/>
      <c r="E1699" s="96"/>
      <c r="F1699" s="96"/>
      <c r="G1699" s="366"/>
      <c r="H1699" s="289"/>
      <c r="I1699" s="289"/>
      <c r="J1699" s="289"/>
      <c r="K1699" s="96"/>
      <c r="L1699" s="171"/>
      <c r="M1699" s="113"/>
      <c r="N1699" s="9"/>
      <c r="O1699" s="9"/>
      <c r="P1699" s="9"/>
      <c r="Q1699" s="9"/>
      <c r="R1699" s="10"/>
      <c r="S1699" s="255">
        <f t="shared" si="210"/>
        <v>0</v>
      </c>
      <c r="T1699" s="192"/>
      <c r="U1699" s="265">
        <f t="shared" si="209"/>
        <v>0</v>
      </c>
      <c r="V1699" s="255">
        <f t="shared" si="207"/>
        <v>0</v>
      </c>
      <c r="W1699" s="255" t="e">
        <f t="shared" si="208"/>
        <v>#DIV/0!</v>
      </c>
    </row>
    <row r="1700" spans="1:23">
      <c r="A1700" s="96"/>
      <c r="B1700" s="96"/>
      <c r="C1700" s="96"/>
      <c r="D1700" s="96"/>
      <c r="E1700" s="96"/>
      <c r="F1700" s="96"/>
      <c r="G1700" s="366"/>
      <c r="H1700" s="289"/>
      <c r="I1700" s="289"/>
      <c r="J1700" s="289"/>
      <c r="K1700" s="96"/>
      <c r="L1700" s="171"/>
      <c r="M1700" s="113"/>
      <c r="N1700" s="9"/>
      <c r="O1700" s="9"/>
      <c r="P1700" s="9"/>
      <c r="Q1700" s="9"/>
      <c r="R1700" s="10"/>
      <c r="S1700" s="255">
        <f t="shared" si="210"/>
        <v>0</v>
      </c>
      <c r="T1700" s="192"/>
      <c r="U1700" s="265">
        <f t="shared" si="209"/>
        <v>0</v>
      </c>
      <c r="V1700" s="255">
        <f t="shared" si="207"/>
        <v>0</v>
      </c>
      <c r="W1700" s="255" t="e">
        <f t="shared" si="208"/>
        <v>#DIV/0!</v>
      </c>
    </row>
    <row r="1701" spans="1:23">
      <c r="A1701" s="96"/>
      <c r="B1701" s="96"/>
      <c r="C1701" s="96"/>
      <c r="D1701" s="96"/>
      <c r="E1701" s="96"/>
      <c r="F1701" s="96"/>
      <c r="G1701" s="366"/>
      <c r="H1701" s="289"/>
      <c r="I1701" s="289"/>
      <c r="J1701" s="289"/>
      <c r="K1701" s="96"/>
      <c r="L1701" s="171"/>
      <c r="M1701" s="113"/>
      <c r="N1701" s="9"/>
      <c r="O1701" s="9"/>
      <c r="P1701" s="9"/>
      <c r="Q1701" s="9"/>
      <c r="R1701" s="10"/>
      <c r="S1701" s="255">
        <f t="shared" si="210"/>
        <v>0</v>
      </c>
      <c r="T1701" s="192"/>
      <c r="U1701" s="265">
        <f t="shared" si="209"/>
        <v>0</v>
      </c>
      <c r="V1701" s="255">
        <f t="shared" si="207"/>
        <v>0</v>
      </c>
      <c r="W1701" s="255" t="e">
        <f t="shared" si="208"/>
        <v>#DIV/0!</v>
      </c>
    </row>
    <row r="1702" spans="1:23">
      <c r="A1702" s="96"/>
      <c r="B1702" s="96"/>
      <c r="C1702" s="96"/>
      <c r="D1702" s="96"/>
      <c r="E1702" s="96"/>
      <c r="F1702" s="96"/>
      <c r="G1702" s="366"/>
      <c r="H1702" s="289"/>
      <c r="I1702" s="289"/>
      <c r="J1702" s="289"/>
      <c r="K1702" s="96"/>
      <c r="L1702" s="171"/>
      <c r="M1702" s="96"/>
      <c r="N1702" s="9"/>
      <c r="O1702" s="9"/>
      <c r="P1702" s="9"/>
      <c r="Q1702" s="9"/>
      <c r="R1702" s="10"/>
      <c r="S1702" s="255">
        <f t="shared" si="210"/>
        <v>0</v>
      </c>
      <c r="T1702" s="192"/>
      <c r="U1702" s="265">
        <f t="shared" si="209"/>
        <v>0</v>
      </c>
      <c r="V1702" s="255">
        <f t="shared" si="207"/>
        <v>0</v>
      </c>
      <c r="W1702" s="255" t="e">
        <f t="shared" si="208"/>
        <v>#DIV/0!</v>
      </c>
    </row>
    <row r="1703" spans="1:23">
      <c r="A1703" s="96"/>
      <c r="B1703" s="96"/>
      <c r="C1703" s="96"/>
      <c r="D1703" s="96"/>
      <c r="E1703" s="96"/>
      <c r="F1703" s="96"/>
      <c r="G1703" s="366"/>
      <c r="H1703" s="289"/>
      <c r="I1703" s="289"/>
      <c r="J1703" s="289"/>
      <c r="K1703" s="96"/>
      <c r="L1703" s="171"/>
      <c r="M1703" s="96"/>
      <c r="N1703" s="9"/>
      <c r="O1703" s="9"/>
      <c r="P1703" s="9"/>
      <c r="Q1703" s="9"/>
      <c r="R1703" s="10"/>
      <c r="S1703" s="255">
        <f t="shared" si="210"/>
        <v>0</v>
      </c>
      <c r="T1703" s="192"/>
      <c r="U1703" s="265">
        <f t="shared" si="209"/>
        <v>0</v>
      </c>
      <c r="V1703" s="255">
        <f t="shared" si="207"/>
        <v>0</v>
      </c>
      <c r="W1703" s="255" t="e">
        <f t="shared" si="208"/>
        <v>#DIV/0!</v>
      </c>
    </row>
    <row r="1704" spans="1:23">
      <c r="A1704" s="96"/>
      <c r="B1704" s="96"/>
      <c r="C1704" s="96"/>
      <c r="D1704" s="96"/>
      <c r="E1704" s="96"/>
      <c r="F1704" s="96"/>
      <c r="G1704" s="366"/>
      <c r="H1704" s="289"/>
      <c r="I1704" s="289"/>
      <c r="J1704" s="289"/>
      <c r="K1704" s="96"/>
      <c r="L1704" s="171"/>
      <c r="M1704" s="96"/>
      <c r="N1704" s="9"/>
      <c r="O1704" s="9"/>
      <c r="P1704" s="9"/>
      <c r="Q1704" s="9"/>
      <c r="R1704" s="10"/>
      <c r="S1704" s="255">
        <f t="shared" si="210"/>
        <v>0</v>
      </c>
      <c r="T1704" s="192"/>
      <c r="U1704" s="265">
        <f t="shared" si="209"/>
        <v>0</v>
      </c>
      <c r="V1704" s="255">
        <f t="shared" si="207"/>
        <v>0</v>
      </c>
      <c r="W1704" s="255" t="e">
        <f t="shared" si="208"/>
        <v>#DIV/0!</v>
      </c>
    </row>
    <row r="1705" spans="1:23">
      <c r="A1705" s="96"/>
      <c r="B1705" s="96"/>
      <c r="C1705" s="96"/>
      <c r="D1705" s="96"/>
      <c r="E1705" s="96"/>
      <c r="F1705" s="96"/>
      <c r="G1705" s="366"/>
      <c r="H1705" s="289"/>
      <c r="I1705" s="289"/>
      <c r="J1705" s="289"/>
      <c r="K1705" s="96"/>
      <c r="L1705" s="171"/>
      <c r="M1705" s="96"/>
      <c r="N1705" s="9"/>
      <c r="O1705" s="9"/>
      <c r="P1705" s="9"/>
      <c r="Q1705" s="9"/>
      <c r="R1705" s="10"/>
      <c r="S1705" s="255">
        <f t="shared" si="210"/>
        <v>0</v>
      </c>
      <c r="T1705" s="192"/>
      <c r="U1705" s="265">
        <f t="shared" si="209"/>
        <v>0</v>
      </c>
      <c r="V1705" s="255">
        <f t="shared" si="207"/>
        <v>0</v>
      </c>
      <c r="W1705" s="255" t="e">
        <f t="shared" si="208"/>
        <v>#DIV/0!</v>
      </c>
    </row>
    <row r="1706" spans="1:23">
      <c r="A1706" s="96"/>
      <c r="B1706" s="96"/>
      <c r="C1706" s="96"/>
      <c r="D1706" s="96"/>
      <c r="E1706" s="96"/>
      <c r="F1706" s="96"/>
      <c r="G1706" s="366"/>
      <c r="H1706" s="289"/>
      <c r="I1706" s="289"/>
      <c r="J1706" s="289"/>
      <c r="K1706" s="96"/>
      <c r="L1706" s="171"/>
      <c r="M1706" s="96"/>
      <c r="N1706" s="9"/>
      <c r="O1706" s="9"/>
      <c r="P1706" s="9"/>
      <c r="Q1706" s="9"/>
      <c r="R1706" s="10"/>
      <c r="S1706" s="255">
        <f t="shared" si="210"/>
        <v>0</v>
      </c>
      <c r="T1706" s="192"/>
      <c r="U1706" s="265">
        <f t="shared" si="209"/>
        <v>0</v>
      </c>
      <c r="V1706" s="255">
        <f t="shared" ref="V1706:V1769" si="211">U1706+S1706</f>
        <v>0</v>
      </c>
      <c r="W1706" s="255" t="e">
        <f t="shared" ref="W1706:W1769" si="212">V1706/P1706</f>
        <v>#DIV/0!</v>
      </c>
    </row>
    <row r="1707" spans="1:23">
      <c r="A1707" s="96"/>
      <c r="B1707" s="96"/>
      <c r="C1707" s="96"/>
      <c r="D1707" s="96"/>
      <c r="E1707" s="96"/>
      <c r="F1707" s="96"/>
      <c r="G1707" s="366"/>
      <c r="H1707" s="289"/>
      <c r="I1707" s="289"/>
      <c r="J1707" s="289"/>
      <c r="K1707" s="96"/>
      <c r="L1707" s="171"/>
      <c r="M1707" s="96"/>
      <c r="N1707" s="9"/>
      <c r="O1707" s="9"/>
      <c r="P1707" s="9"/>
      <c r="Q1707" s="9"/>
      <c r="R1707" s="10"/>
      <c r="S1707" s="255">
        <f t="shared" si="210"/>
        <v>0</v>
      </c>
      <c r="T1707" s="192"/>
      <c r="U1707" s="265">
        <f t="shared" si="209"/>
        <v>0</v>
      </c>
      <c r="V1707" s="255">
        <f t="shared" si="211"/>
        <v>0</v>
      </c>
      <c r="W1707" s="255" t="e">
        <f t="shared" si="212"/>
        <v>#DIV/0!</v>
      </c>
    </row>
    <row r="1708" spans="1:23">
      <c r="A1708" s="96"/>
      <c r="B1708" s="96"/>
      <c r="C1708" s="96"/>
      <c r="D1708" s="96"/>
      <c r="E1708" s="96"/>
      <c r="F1708" s="96"/>
      <c r="G1708" s="366"/>
      <c r="H1708" s="289"/>
      <c r="I1708" s="289"/>
      <c r="J1708" s="289"/>
      <c r="K1708" s="96"/>
      <c r="L1708" s="171"/>
      <c r="M1708" s="96"/>
      <c r="N1708" s="9"/>
      <c r="O1708" s="9"/>
      <c r="P1708" s="9"/>
      <c r="Q1708" s="9"/>
      <c r="R1708" s="10"/>
      <c r="S1708" s="255">
        <f t="shared" si="210"/>
        <v>0</v>
      </c>
      <c r="T1708" s="192"/>
      <c r="U1708" s="265">
        <f t="shared" si="209"/>
        <v>0</v>
      </c>
      <c r="V1708" s="255">
        <f t="shared" si="211"/>
        <v>0</v>
      </c>
      <c r="W1708" s="255" t="e">
        <f t="shared" si="212"/>
        <v>#DIV/0!</v>
      </c>
    </row>
    <row r="1709" spans="1:23">
      <c r="A1709" s="96"/>
      <c r="B1709" s="96"/>
      <c r="C1709" s="96"/>
      <c r="D1709" s="96"/>
      <c r="E1709" s="96"/>
      <c r="F1709" s="96"/>
      <c r="G1709" s="366"/>
      <c r="H1709" s="289"/>
      <c r="I1709" s="289"/>
      <c r="J1709" s="289"/>
      <c r="K1709" s="96"/>
      <c r="L1709" s="171"/>
      <c r="M1709" s="96"/>
      <c r="N1709" s="9"/>
      <c r="O1709" s="9"/>
      <c r="P1709" s="9"/>
      <c r="Q1709" s="9"/>
      <c r="R1709" s="10"/>
      <c r="S1709" s="255">
        <f t="shared" si="210"/>
        <v>0</v>
      </c>
      <c r="T1709" s="192"/>
      <c r="U1709" s="265">
        <f t="shared" si="209"/>
        <v>0</v>
      </c>
      <c r="V1709" s="255">
        <f t="shared" si="211"/>
        <v>0</v>
      </c>
      <c r="W1709" s="255" t="e">
        <f t="shared" si="212"/>
        <v>#DIV/0!</v>
      </c>
    </row>
    <row r="1710" spans="1:23">
      <c r="A1710" s="96"/>
      <c r="B1710" s="96"/>
      <c r="C1710" s="96"/>
      <c r="D1710" s="96"/>
      <c r="E1710" s="96"/>
      <c r="F1710" s="96"/>
      <c r="G1710" s="366"/>
      <c r="H1710" s="289"/>
      <c r="I1710" s="289"/>
      <c r="J1710" s="289"/>
      <c r="K1710" s="96"/>
      <c r="L1710" s="171"/>
      <c r="M1710" s="96"/>
      <c r="N1710" s="9"/>
      <c r="O1710" s="9"/>
      <c r="P1710" s="9"/>
      <c r="Q1710" s="9"/>
      <c r="R1710" s="10"/>
      <c r="S1710" s="255">
        <f t="shared" si="210"/>
        <v>0</v>
      </c>
      <c r="T1710" s="192"/>
      <c r="U1710" s="265">
        <f t="shared" si="209"/>
        <v>0</v>
      </c>
      <c r="V1710" s="255">
        <f t="shared" si="211"/>
        <v>0</v>
      </c>
      <c r="W1710" s="255" t="e">
        <f t="shared" si="212"/>
        <v>#DIV/0!</v>
      </c>
    </row>
    <row r="1711" spans="1:23">
      <c r="A1711" s="96"/>
      <c r="B1711" s="96"/>
      <c r="C1711" s="96"/>
      <c r="D1711" s="96"/>
      <c r="E1711" s="96"/>
      <c r="F1711" s="96"/>
      <c r="G1711" s="366"/>
      <c r="H1711" s="289"/>
      <c r="I1711" s="289"/>
      <c r="J1711" s="289"/>
      <c r="K1711" s="96"/>
      <c r="L1711" s="171"/>
      <c r="M1711" s="96"/>
      <c r="N1711" s="9"/>
      <c r="O1711" s="9"/>
      <c r="P1711" s="9"/>
      <c r="Q1711" s="9"/>
      <c r="R1711" s="10"/>
      <c r="S1711" s="255">
        <f t="shared" si="210"/>
        <v>0</v>
      </c>
      <c r="T1711" s="192"/>
      <c r="U1711" s="265">
        <f t="shared" si="209"/>
        <v>0</v>
      </c>
      <c r="V1711" s="255">
        <f t="shared" si="211"/>
        <v>0</v>
      </c>
      <c r="W1711" s="255" t="e">
        <f t="shared" si="212"/>
        <v>#DIV/0!</v>
      </c>
    </row>
    <row r="1712" spans="1:23">
      <c r="A1712" s="96"/>
      <c r="B1712" s="96"/>
      <c r="C1712" s="96"/>
      <c r="D1712" s="96"/>
      <c r="E1712" s="96"/>
      <c r="F1712" s="96"/>
      <c r="G1712" s="366"/>
      <c r="H1712" s="289"/>
      <c r="I1712" s="289"/>
      <c r="J1712" s="289"/>
      <c r="K1712" s="96"/>
      <c r="L1712" s="171"/>
      <c r="M1712" s="96"/>
      <c r="N1712" s="9"/>
      <c r="O1712" s="9"/>
      <c r="P1712" s="9"/>
      <c r="Q1712" s="9"/>
      <c r="R1712" s="10"/>
      <c r="S1712" s="255">
        <f t="shared" si="210"/>
        <v>0</v>
      </c>
      <c r="T1712" s="192"/>
      <c r="U1712" s="265">
        <f t="shared" si="209"/>
        <v>0</v>
      </c>
      <c r="V1712" s="255">
        <f t="shared" si="211"/>
        <v>0</v>
      </c>
      <c r="W1712" s="255" t="e">
        <f t="shared" si="212"/>
        <v>#DIV/0!</v>
      </c>
    </row>
    <row r="1713" spans="1:23">
      <c r="A1713" s="96"/>
      <c r="B1713" s="96"/>
      <c r="C1713" s="96"/>
      <c r="D1713" s="96"/>
      <c r="E1713" s="96"/>
      <c r="F1713" s="96"/>
      <c r="G1713" s="366"/>
      <c r="H1713" s="289"/>
      <c r="I1713" s="289"/>
      <c r="J1713" s="289"/>
      <c r="K1713" s="96"/>
      <c r="L1713" s="171"/>
      <c r="M1713" s="96"/>
      <c r="N1713" s="9"/>
      <c r="O1713" s="9"/>
      <c r="P1713" s="9"/>
      <c r="Q1713" s="9"/>
      <c r="R1713" s="10"/>
      <c r="S1713" s="255">
        <f t="shared" si="210"/>
        <v>0</v>
      </c>
      <c r="T1713" s="192"/>
      <c r="U1713" s="265">
        <f t="shared" si="209"/>
        <v>0</v>
      </c>
      <c r="V1713" s="255">
        <f t="shared" si="211"/>
        <v>0</v>
      </c>
      <c r="W1713" s="255" t="e">
        <f t="shared" si="212"/>
        <v>#DIV/0!</v>
      </c>
    </row>
    <row r="1714" spans="1:23">
      <c r="A1714" s="96"/>
      <c r="B1714" s="96"/>
      <c r="C1714" s="96"/>
      <c r="D1714" s="96"/>
      <c r="E1714" s="96"/>
      <c r="F1714" s="96"/>
      <c r="G1714" s="366"/>
      <c r="H1714" s="289"/>
      <c r="I1714" s="289"/>
      <c r="J1714" s="289"/>
      <c r="K1714" s="96"/>
      <c r="L1714" s="171"/>
      <c r="M1714" s="96"/>
      <c r="N1714" s="9"/>
      <c r="O1714" s="9"/>
      <c r="P1714" s="9"/>
      <c r="Q1714" s="9"/>
      <c r="R1714" s="10"/>
      <c r="S1714" s="255">
        <f t="shared" si="210"/>
        <v>0</v>
      </c>
      <c r="T1714" s="192"/>
      <c r="U1714" s="265">
        <f t="shared" si="209"/>
        <v>0</v>
      </c>
      <c r="V1714" s="255">
        <f t="shared" si="211"/>
        <v>0</v>
      </c>
      <c r="W1714" s="255" t="e">
        <f t="shared" si="212"/>
        <v>#DIV/0!</v>
      </c>
    </row>
    <row r="1715" spans="1:23">
      <c r="A1715" s="96"/>
      <c r="B1715" s="96"/>
      <c r="C1715" s="96"/>
      <c r="D1715" s="96"/>
      <c r="E1715" s="96"/>
      <c r="F1715" s="96"/>
      <c r="G1715" s="366"/>
      <c r="H1715" s="289"/>
      <c r="I1715" s="289"/>
      <c r="J1715" s="289"/>
      <c r="K1715" s="96"/>
      <c r="L1715" s="171"/>
      <c r="M1715" s="96"/>
      <c r="N1715" s="9"/>
      <c r="O1715" s="9"/>
      <c r="P1715" s="9"/>
      <c r="Q1715" s="9"/>
      <c r="R1715" s="10"/>
      <c r="S1715" s="255">
        <f t="shared" si="210"/>
        <v>0</v>
      </c>
      <c r="T1715" s="192"/>
      <c r="U1715" s="265">
        <f t="shared" si="209"/>
        <v>0</v>
      </c>
      <c r="V1715" s="255">
        <f t="shared" si="211"/>
        <v>0</v>
      </c>
      <c r="W1715" s="255" t="e">
        <f t="shared" si="212"/>
        <v>#DIV/0!</v>
      </c>
    </row>
    <row r="1716" spans="1:23">
      <c r="A1716" s="96"/>
      <c r="B1716" s="96"/>
      <c r="C1716" s="96"/>
      <c r="D1716" s="96"/>
      <c r="E1716" s="96"/>
      <c r="F1716" s="96"/>
      <c r="G1716" s="366"/>
      <c r="H1716" s="289"/>
      <c r="I1716" s="289"/>
      <c r="J1716" s="289"/>
      <c r="K1716" s="96"/>
      <c r="L1716" s="171"/>
      <c r="M1716" s="96"/>
      <c r="N1716" s="9"/>
      <c r="O1716" s="9"/>
      <c r="P1716" s="9"/>
      <c r="Q1716" s="9"/>
      <c r="R1716" s="10"/>
      <c r="S1716" s="255">
        <f t="shared" si="210"/>
        <v>0</v>
      </c>
      <c r="T1716" s="192"/>
      <c r="U1716" s="265">
        <f t="shared" si="209"/>
        <v>0</v>
      </c>
      <c r="V1716" s="255">
        <f t="shared" si="211"/>
        <v>0</v>
      </c>
      <c r="W1716" s="255" t="e">
        <f t="shared" si="212"/>
        <v>#DIV/0!</v>
      </c>
    </row>
    <row r="1717" spans="1:23">
      <c r="A1717" s="96"/>
      <c r="B1717" s="96"/>
      <c r="C1717" s="96"/>
      <c r="D1717" s="96"/>
      <c r="E1717" s="96"/>
      <c r="F1717" s="96"/>
      <c r="G1717" s="366"/>
      <c r="H1717" s="289"/>
      <c r="I1717" s="289"/>
      <c r="J1717" s="289"/>
      <c r="K1717" s="96"/>
      <c r="L1717" s="171"/>
      <c r="M1717" s="96"/>
      <c r="N1717" s="9"/>
      <c r="O1717" s="9"/>
      <c r="P1717" s="9"/>
      <c r="Q1717" s="9"/>
      <c r="R1717" s="10"/>
      <c r="S1717" s="255">
        <f t="shared" si="210"/>
        <v>0</v>
      </c>
      <c r="T1717" s="192"/>
      <c r="U1717" s="265">
        <f t="shared" si="209"/>
        <v>0</v>
      </c>
      <c r="V1717" s="255">
        <f t="shared" si="211"/>
        <v>0</v>
      </c>
      <c r="W1717" s="255" t="e">
        <f t="shared" si="212"/>
        <v>#DIV/0!</v>
      </c>
    </row>
    <row r="1718" spans="1:23">
      <c r="A1718" s="96"/>
      <c r="B1718" s="96"/>
      <c r="C1718" s="96"/>
      <c r="D1718" s="96"/>
      <c r="E1718" s="96"/>
      <c r="F1718" s="96"/>
      <c r="G1718" s="366"/>
      <c r="H1718" s="289"/>
      <c r="I1718" s="289"/>
      <c r="J1718" s="289"/>
      <c r="K1718" s="96"/>
      <c r="L1718" s="171"/>
      <c r="M1718" s="96"/>
      <c r="N1718" s="9"/>
      <c r="O1718" s="9"/>
      <c r="P1718" s="9"/>
      <c r="Q1718" s="9"/>
      <c r="R1718" s="10"/>
      <c r="S1718" s="255">
        <f t="shared" si="210"/>
        <v>0</v>
      </c>
      <c r="T1718" s="192"/>
      <c r="U1718" s="265">
        <f t="shared" si="209"/>
        <v>0</v>
      </c>
      <c r="V1718" s="255">
        <f t="shared" si="211"/>
        <v>0</v>
      </c>
      <c r="W1718" s="255" t="e">
        <f t="shared" si="212"/>
        <v>#DIV/0!</v>
      </c>
    </row>
    <row r="1719" spans="1:23">
      <c r="A1719" s="96"/>
      <c r="B1719" s="96"/>
      <c r="C1719" s="96"/>
      <c r="D1719" s="96"/>
      <c r="E1719" s="96"/>
      <c r="F1719" s="96"/>
      <c r="G1719" s="366"/>
      <c r="H1719" s="289"/>
      <c r="I1719" s="289"/>
      <c r="J1719" s="289"/>
      <c r="K1719" s="96"/>
      <c r="L1719" s="171"/>
      <c r="M1719" s="96"/>
      <c r="N1719" s="9"/>
      <c r="O1719" s="9"/>
      <c r="P1719" s="9"/>
      <c r="Q1719" s="9"/>
      <c r="R1719" s="10"/>
      <c r="S1719" s="255">
        <f t="shared" si="210"/>
        <v>0</v>
      </c>
      <c r="T1719" s="192"/>
      <c r="U1719" s="265">
        <f t="shared" si="209"/>
        <v>0</v>
      </c>
      <c r="V1719" s="255">
        <f t="shared" si="211"/>
        <v>0</v>
      </c>
      <c r="W1719" s="255" t="e">
        <f t="shared" si="212"/>
        <v>#DIV/0!</v>
      </c>
    </row>
    <row r="1720" spans="1:23">
      <c r="A1720" s="96"/>
      <c r="B1720" s="96"/>
      <c r="C1720" s="96"/>
      <c r="D1720" s="96"/>
      <c r="E1720" s="96"/>
      <c r="F1720" s="96"/>
      <c r="G1720" s="366"/>
      <c r="H1720" s="289"/>
      <c r="I1720" s="289"/>
      <c r="J1720" s="289"/>
      <c r="K1720" s="96"/>
      <c r="L1720" s="171"/>
      <c r="M1720" s="96"/>
      <c r="N1720" s="9"/>
      <c r="O1720" s="9"/>
      <c r="P1720" s="9"/>
      <c r="Q1720" s="9"/>
      <c r="R1720" s="10"/>
      <c r="S1720" s="255">
        <f t="shared" si="210"/>
        <v>0</v>
      </c>
      <c r="T1720" s="192"/>
      <c r="U1720" s="265">
        <f t="shared" si="209"/>
        <v>0</v>
      </c>
      <c r="V1720" s="255">
        <f t="shared" si="211"/>
        <v>0</v>
      </c>
      <c r="W1720" s="255" t="e">
        <f t="shared" si="212"/>
        <v>#DIV/0!</v>
      </c>
    </row>
    <row r="1721" spans="1:23">
      <c r="A1721" s="96"/>
      <c r="B1721" s="96"/>
      <c r="C1721" s="96"/>
      <c r="D1721" s="96"/>
      <c r="E1721" s="96"/>
      <c r="F1721" s="96"/>
      <c r="G1721" s="366"/>
      <c r="H1721" s="289"/>
      <c r="I1721" s="289"/>
      <c r="J1721" s="289"/>
      <c r="K1721" s="96"/>
      <c r="L1721" s="171"/>
      <c r="M1721" s="96"/>
      <c r="N1721" s="9"/>
      <c r="O1721" s="9"/>
      <c r="P1721" s="9"/>
      <c r="Q1721" s="9"/>
      <c r="R1721" s="10"/>
      <c r="S1721" s="255">
        <f t="shared" si="210"/>
        <v>0</v>
      </c>
      <c r="T1721" s="192"/>
      <c r="U1721" s="265">
        <f t="shared" si="209"/>
        <v>0</v>
      </c>
      <c r="V1721" s="255">
        <f t="shared" si="211"/>
        <v>0</v>
      </c>
      <c r="W1721" s="255" t="e">
        <f t="shared" si="212"/>
        <v>#DIV/0!</v>
      </c>
    </row>
    <row r="1722" spans="1:23">
      <c r="A1722" s="96"/>
      <c r="B1722" s="96"/>
      <c r="C1722" s="96"/>
      <c r="D1722" s="96"/>
      <c r="E1722" s="96"/>
      <c r="F1722" s="96"/>
      <c r="G1722" s="366"/>
      <c r="H1722" s="289"/>
      <c r="I1722" s="289"/>
      <c r="J1722" s="289"/>
      <c r="K1722" s="96"/>
      <c r="L1722" s="171"/>
      <c r="M1722" s="96"/>
      <c r="N1722" s="9"/>
      <c r="O1722" s="9"/>
      <c r="P1722" s="9"/>
      <c r="Q1722" s="9"/>
      <c r="R1722" s="10"/>
      <c r="S1722" s="255">
        <f t="shared" si="210"/>
        <v>0</v>
      </c>
      <c r="T1722" s="192"/>
      <c r="U1722" s="265">
        <f t="shared" si="209"/>
        <v>0</v>
      </c>
      <c r="V1722" s="255">
        <f t="shared" si="211"/>
        <v>0</v>
      </c>
      <c r="W1722" s="255" t="e">
        <f t="shared" si="212"/>
        <v>#DIV/0!</v>
      </c>
    </row>
    <row r="1723" spans="1:23">
      <c r="A1723" s="96"/>
      <c r="B1723" s="96"/>
      <c r="C1723" s="96"/>
      <c r="D1723" s="96"/>
      <c r="E1723" s="96"/>
      <c r="F1723" s="96"/>
      <c r="G1723" s="366"/>
      <c r="H1723" s="289"/>
      <c r="I1723" s="289"/>
      <c r="J1723" s="289"/>
      <c r="K1723" s="96"/>
      <c r="L1723" s="171"/>
      <c r="M1723" s="96"/>
      <c r="N1723" s="9"/>
      <c r="O1723" s="9"/>
      <c r="P1723" s="9"/>
      <c r="Q1723" s="9"/>
      <c r="R1723" s="10"/>
      <c r="S1723" s="255">
        <f t="shared" si="210"/>
        <v>0</v>
      </c>
      <c r="T1723" s="192"/>
      <c r="U1723" s="265">
        <f t="shared" si="209"/>
        <v>0</v>
      </c>
      <c r="V1723" s="255">
        <f t="shared" si="211"/>
        <v>0</v>
      </c>
      <c r="W1723" s="255" t="e">
        <f t="shared" si="212"/>
        <v>#DIV/0!</v>
      </c>
    </row>
    <row r="1724" spans="1:23">
      <c r="A1724" s="96"/>
      <c r="B1724" s="96"/>
      <c r="C1724" s="96"/>
      <c r="D1724" s="96"/>
      <c r="E1724" s="96"/>
      <c r="F1724" s="96"/>
      <c r="G1724" s="366"/>
      <c r="H1724" s="289"/>
      <c r="I1724" s="289"/>
      <c r="J1724" s="289"/>
      <c r="K1724" s="96"/>
      <c r="L1724" s="171"/>
      <c r="M1724" s="96"/>
      <c r="N1724" s="9"/>
      <c r="O1724" s="9"/>
      <c r="P1724" s="9"/>
      <c r="Q1724" s="9"/>
      <c r="R1724" s="10"/>
      <c r="S1724" s="255">
        <f t="shared" si="210"/>
        <v>0</v>
      </c>
      <c r="T1724" s="192"/>
      <c r="U1724" s="265">
        <f t="shared" si="209"/>
        <v>0</v>
      </c>
      <c r="V1724" s="255">
        <f t="shared" si="211"/>
        <v>0</v>
      </c>
      <c r="W1724" s="255" t="e">
        <f t="shared" si="212"/>
        <v>#DIV/0!</v>
      </c>
    </row>
    <row r="1725" spans="1:23">
      <c r="A1725" s="96"/>
      <c r="B1725" s="96"/>
      <c r="C1725" s="96"/>
      <c r="D1725" s="96"/>
      <c r="E1725" s="96"/>
      <c r="F1725" s="96"/>
      <c r="G1725" s="366"/>
      <c r="H1725" s="289"/>
      <c r="I1725" s="289"/>
      <c r="J1725" s="289"/>
      <c r="K1725" s="96"/>
      <c r="L1725" s="171"/>
      <c r="M1725" s="96"/>
      <c r="N1725" s="9"/>
      <c r="O1725" s="9"/>
      <c r="P1725" s="9"/>
      <c r="Q1725" s="9"/>
      <c r="R1725" s="10"/>
      <c r="S1725" s="255">
        <f t="shared" si="210"/>
        <v>0</v>
      </c>
      <c r="T1725" s="192"/>
      <c r="U1725" s="265">
        <f t="shared" ref="U1725:U1788" si="213">S1725*$T$828/SUM($S$828:$S$841)</f>
        <v>0</v>
      </c>
      <c r="V1725" s="255">
        <f t="shared" si="211"/>
        <v>0</v>
      </c>
      <c r="W1725" s="255" t="e">
        <f t="shared" si="212"/>
        <v>#DIV/0!</v>
      </c>
    </row>
    <row r="1726" spans="1:23">
      <c r="A1726" s="96"/>
      <c r="B1726" s="96"/>
      <c r="C1726" s="96"/>
      <c r="D1726" s="96"/>
      <c r="E1726" s="96"/>
      <c r="F1726" s="96"/>
      <c r="G1726" s="366"/>
      <c r="H1726" s="289"/>
      <c r="I1726" s="289"/>
      <c r="J1726" s="289"/>
      <c r="K1726" s="96"/>
      <c r="L1726" s="171"/>
      <c r="M1726" s="96"/>
      <c r="N1726" s="9"/>
      <c r="O1726" s="9"/>
      <c r="P1726" s="9"/>
      <c r="Q1726" s="9"/>
      <c r="R1726" s="10"/>
      <c r="S1726" s="255">
        <f t="shared" si="210"/>
        <v>0</v>
      </c>
      <c r="T1726" s="192"/>
      <c r="U1726" s="265">
        <f t="shared" si="213"/>
        <v>0</v>
      </c>
      <c r="V1726" s="255">
        <f t="shared" si="211"/>
        <v>0</v>
      </c>
      <c r="W1726" s="255" t="e">
        <f t="shared" si="212"/>
        <v>#DIV/0!</v>
      </c>
    </row>
    <row r="1727" spans="1:23">
      <c r="A1727" s="96"/>
      <c r="B1727" s="96"/>
      <c r="C1727" s="96"/>
      <c r="D1727" s="96"/>
      <c r="E1727" s="96"/>
      <c r="F1727" s="96"/>
      <c r="G1727" s="366"/>
      <c r="H1727" s="289"/>
      <c r="I1727" s="289"/>
      <c r="J1727" s="289"/>
      <c r="K1727" s="96"/>
      <c r="L1727" s="171"/>
      <c r="M1727" s="96"/>
      <c r="N1727" s="9"/>
      <c r="O1727" s="9"/>
      <c r="P1727" s="9"/>
      <c r="Q1727" s="9"/>
      <c r="R1727" s="10"/>
      <c r="S1727" s="255">
        <f t="shared" si="210"/>
        <v>0</v>
      </c>
      <c r="T1727" s="192"/>
      <c r="U1727" s="265">
        <f t="shared" si="213"/>
        <v>0</v>
      </c>
      <c r="V1727" s="255">
        <f t="shared" si="211"/>
        <v>0</v>
      </c>
      <c r="W1727" s="255" t="e">
        <f t="shared" si="212"/>
        <v>#DIV/0!</v>
      </c>
    </row>
    <row r="1728" spans="1:23">
      <c r="A1728" s="96"/>
      <c r="B1728" s="96"/>
      <c r="C1728" s="96"/>
      <c r="D1728" s="96"/>
      <c r="E1728" s="96"/>
      <c r="F1728" s="96"/>
      <c r="G1728" s="366"/>
      <c r="H1728" s="289"/>
      <c r="I1728" s="289"/>
      <c r="J1728" s="289"/>
      <c r="K1728" s="96"/>
      <c r="L1728" s="171"/>
      <c r="M1728" s="96"/>
      <c r="N1728" s="9"/>
      <c r="O1728" s="9"/>
      <c r="P1728" s="9"/>
      <c r="Q1728" s="9"/>
      <c r="R1728" s="10"/>
      <c r="S1728" s="255">
        <f t="shared" si="210"/>
        <v>0</v>
      </c>
      <c r="T1728" s="192"/>
      <c r="U1728" s="265">
        <f t="shared" si="213"/>
        <v>0</v>
      </c>
      <c r="V1728" s="255">
        <f t="shared" si="211"/>
        <v>0</v>
      </c>
      <c r="W1728" s="255" t="e">
        <f t="shared" si="212"/>
        <v>#DIV/0!</v>
      </c>
    </row>
    <row r="1729" spans="1:23">
      <c r="A1729" s="96"/>
      <c r="B1729" s="96"/>
      <c r="C1729" s="96"/>
      <c r="D1729" s="96"/>
      <c r="E1729" s="96"/>
      <c r="F1729" s="96"/>
      <c r="G1729" s="366"/>
      <c r="H1729" s="289"/>
      <c r="I1729" s="289"/>
      <c r="J1729" s="289"/>
      <c r="K1729" s="96"/>
      <c r="L1729" s="171"/>
      <c r="M1729" s="96"/>
      <c r="N1729" s="9"/>
      <c r="O1729" s="9"/>
      <c r="P1729" s="9"/>
      <c r="Q1729" s="9"/>
      <c r="R1729" s="10"/>
      <c r="S1729" s="255">
        <f t="shared" si="210"/>
        <v>0</v>
      </c>
      <c r="T1729" s="192"/>
      <c r="U1729" s="265">
        <f t="shared" si="213"/>
        <v>0</v>
      </c>
      <c r="V1729" s="255">
        <f t="shared" si="211"/>
        <v>0</v>
      </c>
      <c r="W1729" s="255" t="e">
        <f t="shared" si="212"/>
        <v>#DIV/0!</v>
      </c>
    </row>
    <row r="1730" spans="1:23">
      <c r="A1730" s="96"/>
      <c r="B1730" s="96"/>
      <c r="C1730" s="96"/>
      <c r="D1730" s="96"/>
      <c r="E1730" s="96"/>
      <c r="F1730" s="96"/>
      <c r="G1730" s="366"/>
      <c r="H1730" s="289"/>
      <c r="I1730" s="289"/>
      <c r="J1730" s="289"/>
      <c r="K1730" s="96"/>
      <c r="L1730" s="171"/>
      <c r="M1730" s="96"/>
      <c r="N1730" s="9"/>
      <c r="O1730" s="9"/>
      <c r="P1730" s="9"/>
      <c r="Q1730" s="9"/>
      <c r="R1730" s="10"/>
      <c r="S1730" s="255">
        <f t="shared" si="210"/>
        <v>0</v>
      </c>
      <c r="T1730" s="192"/>
      <c r="U1730" s="265">
        <f t="shared" si="213"/>
        <v>0</v>
      </c>
      <c r="V1730" s="255">
        <f t="shared" si="211"/>
        <v>0</v>
      </c>
      <c r="W1730" s="255" t="e">
        <f t="shared" si="212"/>
        <v>#DIV/0!</v>
      </c>
    </row>
    <row r="1731" spans="1:23">
      <c r="A1731" s="96"/>
      <c r="B1731" s="96"/>
      <c r="C1731" s="96"/>
      <c r="D1731" s="96"/>
      <c r="E1731" s="96"/>
      <c r="F1731" s="96"/>
      <c r="G1731" s="366"/>
      <c r="H1731" s="289"/>
      <c r="I1731" s="289"/>
      <c r="J1731" s="289"/>
      <c r="K1731" s="96"/>
      <c r="L1731" s="171"/>
      <c r="M1731" s="96"/>
      <c r="N1731" s="9"/>
      <c r="O1731" s="9"/>
      <c r="P1731" s="9"/>
      <c r="Q1731" s="9"/>
      <c r="R1731" s="10"/>
      <c r="S1731" s="255">
        <f t="shared" ref="S1731:S1794" si="214">P1731*R1731</f>
        <v>0</v>
      </c>
      <c r="T1731" s="192"/>
      <c r="U1731" s="265">
        <f t="shared" si="213"/>
        <v>0</v>
      </c>
      <c r="V1731" s="255">
        <f t="shared" si="211"/>
        <v>0</v>
      </c>
      <c r="W1731" s="255" t="e">
        <f t="shared" si="212"/>
        <v>#DIV/0!</v>
      </c>
    </row>
    <row r="1732" spans="1:23">
      <c r="A1732" s="96"/>
      <c r="B1732" s="96"/>
      <c r="C1732" s="96"/>
      <c r="D1732" s="96"/>
      <c r="E1732" s="96"/>
      <c r="F1732" s="96"/>
      <c r="G1732" s="366"/>
      <c r="H1732" s="289"/>
      <c r="I1732" s="289"/>
      <c r="J1732" s="289"/>
      <c r="K1732" s="96"/>
      <c r="L1732" s="171"/>
      <c r="M1732" s="96"/>
      <c r="N1732" s="9"/>
      <c r="O1732" s="9"/>
      <c r="P1732" s="9"/>
      <c r="Q1732" s="9"/>
      <c r="R1732" s="10"/>
      <c r="S1732" s="255">
        <f t="shared" si="214"/>
        <v>0</v>
      </c>
      <c r="T1732" s="192"/>
      <c r="U1732" s="265">
        <f t="shared" si="213"/>
        <v>0</v>
      </c>
      <c r="V1732" s="255">
        <f t="shared" si="211"/>
        <v>0</v>
      </c>
      <c r="W1732" s="255" t="e">
        <f t="shared" si="212"/>
        <v>#DIV/0!</v>
      </c>
    </row>
    <row r="1733" spans="1:23">
      <c r="A1733" s="96"/>
      <c r="B1733" s="96"/>
      <c r="C1733" s="96"/>
      <c r="D1733" s="96"/>
      <c r="E1733" s="96"/>
      <c r="F1733" s="96"/>
      <c r="G1733" s="366"/>
      <c r="H1733" s="289"/>
      <c r="I1733" s="289"/>
      <c r="J1733" s="289"/>
      <c r="K1733" s="96"/>
      <c r="L1733" s="171"/>
      <c r="M1733" s="96"/>
      <c r="N1733" s="9"/>
      <c r="O1733" s="9"/>
      <c r="P1733" s="9"/>
      <c r="Q1733" s="9"/>
      <c r="R1733" s="10"/>
      <c r="S1733" s="255">
        <f t="shared" si="214"/>
        <v>0</v>
      </c>
      <c r="T1733" s="192"/>
      <c r="U1733" s="265">
        <f t="shared" si="213"/>
        <v>0</v>
      </c>
      <c r="V1733" s="255">
        <f t="shared" si="211"/>
        <v>0</v>
      </c>
      <c r="W1733" s="255" t="e">
        <f t="shared" si="212"/>
        <v>#DIV/0!</v>
      </c>
    </row>
    <row r="1734" spans="1:23">
      <c r="A1734" s="96"/>
      <c r="B1734" s="96"/>
      <c r="C1734" s="96"/>
      <c r="D1734" s="96"/>
      <c r="E1734" s="96"/>
      <c r="F1734" s="96"/>
      <c r="G1734" s="366"/>
      <c r="H1734" s="289"/>
      <c r="I1734" s="289"/>
      <c r="J1734" s="289"/>
      <c r="K1734" s="96"/>
      <c r="L1734" s="171"/>
      <c r="M1734" s="96"/>
      <c r="N1734" s="9"/>
      <c r="O1734" s="9"/>
      <c r="P1734" s="9"/>
      <c r="Q1734" s="9"/>
      <c r="R1734" s="10"/>
      <c r="S1734" s="255">
        <f t="shared" si="214"/>
        <v>0</v>
      </c>
      <c r="T1734" s="192"/>
      <c r="U1734" s="265">
        <f t="shared" si="213"/>
        <v>0</v>
      </c>
      <c r="V1734" s="255">
        <f t="shared" si="211"/>
        <v>0</v>
      </c>
      <c r="W1734" s="255" t="e">
        <f t="shared" si="212"/>
        <v>#DIV/0!</v>
      </c>
    </row>
    <row r="1735" spans="1:23">
      <c r="A1735" s="96"/>
      <c r="B1735" s="96"/>
      <c r="C1735" s="96"/>
      <c r="D1735" s="96"/>
      <c r="E1735" s="96"/>
      <c r="F1735" s="96"/>
      <c r="G1735" s="366"/>
      <c r="H1735" s="289"/>
      <c r="I1735" s="289"/>
      <c r="J1735" s="289"/>
      <c r="K1735" s="96"/>
      <c r="L1735" s="171"/>
      <c r="M1735" s="96"/>
      <c r="N1735" s="9"/>
      <c r="O1735" s="9"/>
      <c r="P1735" s="9"/>
      <c r="Q1735" s="9"/>
      <c r="R1735" s="10"/>
      <c r="S1735" s="255">
        <f t="shared" si="214"/>
        <v>0</v>
      </c>
      <c r="T1735" s="192"/>
      <c r="U1735" s="265">
        <f t="shared" si="213"/>
        <v>0</v>
      </c>
      <c r="V1735" s="255">
        <f t="shared" si="211"/>
        <v>0</v>
      </c>
      <c r="W1735" s="255" t="e">
        <f t="shared" si="212"/>
        <v>#DIV/0!</v>
      </c>
    </row>
    <row r="1736" spans="1:23">
      <c r="A1736" s="96"/>
      <c r="B1736" s="96"/>
      <c r="C1736" s="96"/>
      <c r="D1736" s="96"/>
      <c r="E1736" s="96"/>
      <c r="F1736" s="96"/>
      <c r="G1736" s="366"/>
      <c r="H1736" s="289"/>
      <c r="I1736" s="289"/>
      <c r="J1736" s="289"/>
      <c r="K1736" s="96"/>
      <c r="L1736" s="171"/>
      <c r="M1736" s="96"/>
      <c r="N1736" s="9"/>
      <c r="O1736" s="9"/>
      <c r="P1736" s="9"/>
      <c r="Q1736" s="9"/>
      <c r="R1736" s="10"/>
      <c r="S1736" s="255">
        <f t="shared" si="214"/>
        <v>0</v>
      </c>
      <c r="T1736" s="192"/>
      <c r="U1736" s="265">
        <f t="shared" si="213"/>
        <v>0</v>
      </c>
      <c r="V1736" s="255">
        <f t="shared" si="211"/>
        <v>0</v>
      </c>
      <c r="W1736" s="255" t="e">
        <f t="shared" si="212"/>
        <v>#DIV/0!</v>
      </c>
    </row>
    <row r="1737" spans="1:23">
      <c r="A1737" s="96"/>
      <c r="B1737" s="96"/>
      <c r="C1737" s="96"/>
      <c r="D1737" s="96"/>
      <c r="E1737" s="96"/>
      <c r="F1737" s="96"/>
      <c r="G1737" s="366"/>
      <c r="H1737" s="289"/>
      <c r="I1737" s="289"/>
      <c r="J1737" s="289"/>
      <c r="K1737" s="96"/>
      <c r="L1737" s="171"/>
      <c r="M1737" s="96"/>
      <c r="N1737" s="9"/>
      <c r="O1737" s="9"/>
      <c r="P1737" s="9"/>
      <c r="Q1737" s="9"/>
      <c r="R1737" s="10"/>
      <c r="S1737" s="255">
        <f t="shared" si="214"/>
        <v>0</v>
      </c>
      <c r="T1737" s="192"/>
      <c r="U1737" s="265">
        <f t="shared" si="213"/>
        <v>0</v>
      </c>
      <c r="V1737" s="255">
        <f t="shared" si="211"/>
        <v>0</v>
      </c>
      <c r="W1737" s="255" t="e">
        <f t="shared" si="212"/>
        <v>#DIV/0!</v>
      </c>
    </row>
    <row r="1738" spans="1:23">
      <c r="A1738" s="96"/>
      <c r="B1738" s="96"/>
      <c r="C1738" s="96"/>
      <c r="D1738" s="96"/>
      <c r="E1738" s="96"/>
      <c r="F1738" s="96"/>
      <c r="G1738" s="366"/>
      <c r="H1738" s="289"/>
      <c r="I1738" s="289"/>
      <c r="J1738" s="289"/>
      <c r="K1738" s="96"/>
      <c r="L1738" s="171"/>
      <c r="M1738" s="96"/>
      <c r="N1738" s="9"/>
      <c r="O1738" s="9"/>
      <c r="P1738" s="9"/>
      <c r="Q1738" s="9"/>
      <c r="R1738" s="10"/>
      <c r="S1738" s="255">
        <f t="shared" si="214"/>
        <v>0</v>
      </c>
      <c r="T1738" s="192"/>
      <c r="U1738" s="265">
        <f t="shared" si="213"/>
        <v>0</v>
      </c>
      <c r="V1738" s="255">
        <f t="shared" si="211"/>
        <v>0</v>
      </c>
      <c r="W1738" s="255" t="e">
        <f t="shared" si="212"/>
        <v>#DIV/0!</v>
      </c>
    </row>
    <row r="1739" spans="1:23">
      <c r="A1739" s="96"/>
      <c r="B1739" s="96"/>
      <c r="C1739" s="96"/>
      <c r="D1739" s="96"/>
      <c r="E1739" s="96"/>
      <c r="F1739" s="96"/>
      <c r="G1739" s="366"/>
      <c r="H1739" s="289"/>
      <c r="I1739" s="289"/>
      <c r="J1739" s="289"/>
      <c r="K1739" s="96"/>
      <c r="L1739" s="171"/>
      <c r="M1739" s="96"/>
      <c r="N1739" s="9"/>
      <c r="O1739" s="9"/>
      <c r="P1739" s="9"/>
      <c r="Q1739" s="9"/>
      <c r="R1739" s="10"/>
      <c r="S1739" s="255">
        <f t="shared" si="214"/>
        <v>0</v>
      </c>
      <c r="T1739" s="192"/>
      <c r="U1739" s="265">
        <f t="shared" si="213"/>
        <v>0</v>
      </c>
      <c r="V1739" s="255">
        <f t="shared" si="211"/>
        <v>0</v>
      </c>
      <c r="W1739" s="255" t="e">
        <f t="shared" si="212"/>
        <v>#DIV/0!</v>
      </c>
    </row>
    <row r="1740" spans="1:23">
      <c r="A1740" s="96"/>
      <c r="B1740" s="96"/>
      <c r="C1740" s="96"/>
      <c r="D1740" s="96"/>
      <c r="E1740" s="96"/>
      <c r="F1740" s="96"/>
      <c r="G1740" s="366"/>
      <c r="H1740" s="289"/>
      <c r="I1740" s="289"/>
      <c r="J1740" s="289"/>
      <c r="K1740" s="96"/>
      <c r="L1740" s="171"/>
      <c r="M1740" s="96"/>
      <c r="N1740" s="9"/>
      <c r="O1740" s="9"/>
      <c r="P1740" s="9"/>
      <c r="Q1740" s="9"/>
      <c r="R1740" s="10"/>
      <c r="S1740" s="255">
        <f t="shared" si="214"/>
        <v>0</v>
      </c>
      <c r="T1740" s="192"/>
      <c r="U1740" s="265">
        <f t="shared" si="213"/>
        <v>0</v>
      </c>
      <c r="V1740" s="255">
        <f t="shared" si="211"/>
        <v>0</v>
      </c>
      <c r="W1740" s="255" t="e">
        <f t="shared" si="212"/>
        <v>#DIV/0!</v>
      </c>
    </row>
    <row r="1741" spans="1:23">
      <c r="A1741" s="96"/>
      <c r="B1741" s="96"/>
      <c r="C1741" s="96"/>
      <c r="D1741" s="96"/>
      <c r="E1741" s="96"/>
      <c r="F1741" s="96"/>
      <c r="G1741" s="366"/>
      <c r="H1741" s="289"/>
      <c r="I1741" s="289"/>
      <c r="J1741" s="289"/>
      <c r="K1741" s="96"/>
      <c r="L1741" s="171"/>
      <c r="M1741" s="96"/>
      <c r="N1741" s="9"/>
      <c r="O1741" s="9"/>
      <c r="P1741" s="9"/>
      <c r="Q1741" s="9"/>
      <c r="R1741" s="10"/>
      <c r="S1741" s="255">
        <f t="shared" si="214"/>
        <v>0</v>
      </c>
      <c r="T1741" s="192"/>
      <c r="U1741" s="265">
        <f t="shared" si="213"/>
        <v>0</v>
      </c>
      <c r="V1741" s="255">
        <f t="shared" si="211"/>
        <v>0</v>
      </c>
      <c r="W1741" s="255" t="e">
        <f t="shared" si="212"/>
        <v>#DIV/0!</v>
      </c>
    </row>
    <row r="1742" spans="1:23">
      <c r="A1742" s="96"/>
      <c r="B1742" s="96"/>
      <c r="C1742" s="96"/>
      <c r="D1742" s="96"/>
      <c r="E1742" s="96"/>
      <c r="F1742" s="96"/>
      <c r="G1742" s="366"/>
      <c r="H1742" s="289"/>
      <c r="I1742" s="289"/>
      <c r="J1742" s="289"/>
      <c r="K1742" s="96"/>
      <c r="L1742" s="171"/>
      <c r="M1742" s="96"/>
      <c r="N1742" s="9"/>
      <c r="O1742" s="9"/>
      <c r="P1742" s="9"/>
      <c r="Q1742" s="9"/>
      <c r="R1742" s="10"/>
      <c r="S1742" s="255">
        <f t="shared" si="214"/>
        <v>0</v>
      </c>
      <c r="T1742" s="192"/>
      <c r="U1742" s="265">
        <f t="shared" si="213"/>
        <v>0</v>
      </c>
      <c r="V1742" s="255">
        <f t="shared" si="211"/>
        <v>0</v>
      </c>
      <c r="W1742" s="255" t="e">
        <f t="shared" si="212"/>
        <v>#DIV/0!</v>
      </c>
    </row>
    <row r="1743" spans="1:23">
      <c r="A1743" s="96"/>
      <c r="B1743" s="96"/>
      <c r="C1743" s="96"/>
      <c r="D1743" s="96"/>
      <c r="E1743" s="96"/>
      <c r="F1743" s="96"/>
      <c r="G1743" s="366"/>
      <c r="H1743" s="289"/>
      <c r="I1743" s="289"/>
      <c r="J1743" s="289"/>
      <c r="K1743" s="96"/>
      <c r="L1743" s="171"/>
      <c r="M1743" s="96"/>
      <c r="N1743" s="9"/>
      <c r="O1743" s="9"/>
      <c r="P1743" s="9"/>
      <c r="Q1743" s="9"/>
      <c r="R1743" s="10"/>
      <c r="S1743" s="255">
        <f t="shared" si="214"/>
        <v>0</v>
      </c>
      <c r="T1743" s="192"/>
      <c r="U1743" s="265">
        <f t="shared" si="213"/>
        <v>0</v>
      </c>
      <c r="V1743" s="255">
        <f t="shared" si="211"/>
        <v>0</v>
      </c>
      <c r="W1743" s="255" t="e">
        <f t="shared" si="212"/>
        <v>#DIV/0!</v>
      </c>
    </row>
    <row r="1744" spans="1:23">
      <c r="A1744" s="96"/>
      <c r="B1744" s="96"/>
      <c r="C1744" s="96"/>
      <c r="D1744" s="96"/>
      <c r="E1744" s="96"/>
      <c r="F1744" s="96"/>
      <c r="G1744" s="366"/>
      <c r="H1744" s="289"/>
      <c r="I1744" s="289"/>
      <c r="J1744" s="289"/>
      <c r="K1744" s="96"/>
      <c r="L1744" s="171"/>
      <c r="M1744" s="96"/>
      <c r="N1744" s="9"/>
      <c r="O1744" s="9"/>
      <c r="P1744" s="9"/>
      <c r="Q1744" s="9"/>
      <c r="R1744" s="10"/>
      <c r="S1744" s="255">
        <f t="shared" si="214"/>
        <v>0</v>
      </c>
      <c r="T1744" s="192"/>
      <c r="U1744" s="265">
        <f t="shared" si="213"/>
        <v>0</v>
      </c>
      <c r="V1744" s="255">
        <f t="shared" si="211"/>
        <v>0</v>
      </c>
      <c r="W1744" s="255" t="e">
        <f t="shared" si="212"/>
        <v>#DIV/0!</v>
      </c>
    </row>
    <row r="1745" spans="1:23">
      <c r="A1745" s="96"/>
      <c r="B1745" s="96"/>
      <c r="C1745" s="96"/>
      <c r="D1745" s="96"/>
      <c r="E1745" s="96"/>
      <c r="F1745" s="96"/>
      <c r="G1745" s="366"/>
      <c r="H1745" s="289"/>
      <c r="I1745" s="289"/>
      <c r="J1745" s="289"/>
      <c r="K1745" s="96"/>
      <c r="L1745" s="171"/>
      <c r="M1745" s="96"/>
      <c r="N1745" s="9"/>
      <c r="O1745" s="9"/>
      <c r="P1745" s="9"/>
      <c r="Q1745" s="9"/>
      <c r="R1745" s="10"/>
      <c r="S1745" s="255">
        <f t="shared" si="214"/>
        <v>0</v>
      </c>
      <c r="T1745" s="192"/>
      <c r="U1745" s="265">
        <f t="shared" si="213"/>
        <v>0</v>
      </c>
      <c r="V1745" s="255">
        <f t="shared" si="211"/>
        <v>0</v>
      </c>
      <c r="W1745" s="255" t="e">
        <f t="shared" si="212"/>
        <v>#DIV/0!</v>
      </c>
    </row>
    <row r="1746" spans="1:23">
      <c r="A1746" s="96"/>
      <c r="B1746" s="96"/>
      <c r="C1746" s="96"/>
      <c r="D1746" s="96"/>
      <c r="E1746" s="96"/>
      <c r="F1746" s="96"/>
      <c r="G1746" s="366"/>
      <c r="H1746" s="289"/>
      <c r="I1746" s="289"/>
      <c r="J1746" s="289"/>
      <c r="K1746" s="96"/>
      <c r="L1746" s="171"/>
      <c r="M1746" s="96"/>
      <c r="N1746" s="9"/>
      <c r="O1746" s="9"/>
      <c r="P1746" s="9"/>
      <c r="Q1746" s="9"/>
      <c r="R1746" s="10"/>
      <c r="S1746" s="255">
        <f t="shared" si="214"/>
        <v>0</v>
      </c>
      <c r="T1746" s="192"/>
      <c r="U1746" s="265">
        <f t="shared" si="213"/>
        <v>0</v>
      </c>
      <c r="V1746" s="255">
        <f t="shared" si="211"/>
        <v>0</v>
      </c>
      <c r="W1746" s="255" t="e">
        <f t="shared" si="212"/>
        <v>#DIV/0!</v>
      </c>
    </row>
    <row r="1747" spans="1:23">
      <c r="A1747" s="96"/>
      <c r="B1747" s="96"/>
      <c r="C1747" s="96"/>
      <c r="D1747" s="96"/>
      <c r="E1747" s="96"/>
      <c r="F1747" s="96"/>
      <c r="G1747" s="366"/>
      <c r="H1747" s="289"/>
      <c r="I1747" s="289"/>
      <c r="J1747" s="289"/>
      <c r="K1747" s="96"/>
      <c r="L1747" s="171"/>
      <c r="M1747" s="96"/>
      <c r="N1747" s="9"/>
      <c r="O1747" s="9"/>
      <c r="P1747" s="9"/>
      <c r="Q1747" s="9"/>
      <c r="R1747" s="10"/>
      <c r="S1747" s="255">
        <f t="shared" si="214"/>
        <v>0</v>
      </c>
      <c r="T1747" s="192"/>
      <c r="U1747" s="265">
        <f t="shared" si="213"/>
        <v>0</v>
      </c>
      <c r="V1747" s="255">
        <f t="shared" si="211"/>
        <v>0</v>
      </c>
      <c r="W1747" s="255" t="e">
        <f t="shared" si="212"/>
        <v>#DIV/0!</v>
      </c>
    </row>
    <row r="1748" spans="1:23">
      <c r="A1748" s="96"/>
      <c r="B1748" s="96"/>
      <c r="C1748" s="96"/>
      <c r="D1748" s="96"/>
      <c r="E1748" s="96"/>
      <c r="F1748" s="96"/>
      <c r="G1748" s="366"/>
      <c r="H1748" s="289"/>
      <c r="I1748" s="289"/>
      <c r="J1748" s="289"/>
      <c r="K1748" s="96"/>
      <c r="L1748" s="171"/>
      <c r="M1748" s="96"/>
      <c r="N1748" s="9"/>
      <c r="O1748" s="9"/>
      <c r="P1748" s="9"/>
      <c r="Q1748" s="9"/>
      <c r="R1748" s="10"/>
      <c r="S1748" s="255">
        <f t="shared" si="214"/>
        <v>0</v>
      </c>
      <c r="T1748" s="192"/>
      <c r="U1748" s="265">
        <f t="shared" si="213"/>
        <v>0</v>
      </c>
      <c r="V1748" s="255">
        <f t="shared" si="211"/>
        <v>0</v>
      </c>
      <c r="W1748" s="255" t="e">
        <f t="shared" si="212"/>
        <v>#DIV/0!</v>
      </c>
    </row>
    <row r="1749" spans="1:23">
      <c r="A1749" s="96"/>
      <c r="B1749" s="96"/>
      <c r="C1749" s="96"/>
      <c r="D1749" s="96"/>
      <c r="E1749" s="96"/>
      <c r="F1749" s="96"/>
      <c r="G1749" s="366"/>
      <c r="H1749" s="289"/>
      <c r="I1749" s="289"/>
      <c r="J1749" s="289"/>
      <c r="K1749" s="96"/>
      <c r="L1749" s="171"/>
      <c r="M1749" s="96"/>
      <c r="N1749" s="9"/>
      <c r="O1749" s="9"/>
      <c r="P1749" s="9"/>
      <c r="Q1749" s="9"/>
      <c r="R1749" s="10"/>
      <c r="S1749" s="255">
        <f t="shared" si="214"/>
        <v>0</v>
      </c>
      <c r="T1749" s="192"/>
      <c r="U1749" s="265">
        <f t="shared" si="213"/>
        <v>0</v>
      </c>
      <c r="V1749" s="255">
        <f t="shared" si="211"/>
        <v>0</v>
      </c>
      <c r="W1749" s="255" t="e">
        <f t="shared" si="212"/>
        <v>#DIV/0!</v>
      </c>
    </row>
    <row r="1750" spans="1:23">
      <c r="A1750" s="96"/>
      <c r="B1750" s="96"/>
      <c r="C1750" s="96"/>
      <c r="D1750" s="96"/>
      <c r="E1750" s="96"/>
      <c r="F1750" s="96"/>
      <c r="G1750" s="366"/>
      <c r="H1750" s="289"/>
      <c r="I1750" s="289"/>
      <c r="J1750" s="289"/>
      <c r="K1750" s="96"/>
      <c r="L1750" s="171"/>
      <c r="M1750" s="96"/>
      <c r="N1750" s="9"/>
      <c r="O1750" s="9"/>
      <c r="P1750" s="9"/>
      <c r="Q1750" s="9"/>
      <c r="R1750" s="10"/>
      <c r="S1750" s="255">
        <f t="shared" si="214"/>
        <v>0</v>
      </c>
      <c r="T1750" s="192"/>
      <c r="U1750" s="265">
        <f t="shared" si="213"/>
        <v>0</v>
      </c>
      <c r="V1750" s="255">
        <f t="shared" si="211"/>
        <v>0</v>
      </c>
      <c r="W1750" s="255" t="e">
        <f t="shared" si="212"/>
        <v>#DIV/0!</v>
      </c>
    </row>
    <row r="1751" spans="1:23">
      <c r="A1751" s="96"/>
      <c r="B1751" s="96"/>
      <c r="C1751" s="96"/>
      <c r="D1751" s="96"/>
      <c r="E1751" s="96"/>
      <c r="F1751" s="96"/>
      <c r="G1751" s="366"/>
      <c r="H1751" s="289"/>
      <c r="I1751" s="289"/>
      <c r="J1751" s="289"/>
      <c r="K1751" s="96"/>
      <c r="L1751" s="171"/>
      <c r="M1751" s="96"/>
      <c r="N1751" s="9"/>
      <c r="O1751" s="9"/>
      <c r="P1751" s="9"/>
      <c r="Q1751" s="9"/>
      <c r="R1751" s="10"/>
      <c r="S1751" s="255">
        <f t="shared" si="214"/>
        <v>0</v>
      </c>
      <c r="T1751" s="192"/>
      <c r="U1751" s="265">
        <f t="shared" si="213"/>
        <v>0</v>
      </c>
      <c r="V1751" s="255">
        <f t="shared" si="211"/>
        <v>0</v>
      </c>
      <c r="W1751" s="255" t="e">
        <f t="shared" si="212"/>
        <v>#DIV/0!</v>
      </c>
    </row>
    <row r="1752" spans="1:23">
      <c r="A1752" s="96"/>
      <c r="B1752" s="96"/>
      <c r="C1752" s="96"/>
      <c r="D1752" s="96"/>
      <c r="E1752" s="96"/>
      <c r="F1752" s="96"/>
      <c r="G1752" s="366"/>
      <c r="H1752" s="289"/>
      <c r="I1752" s="289"/>
      <c r="J1752" s="289"/>
      <c r="K1752" s="96"/>
      <c r="L1752" s="171"/>
      <c r="M1752" s="96"/>
      <c r="N1752" s="9"/>
      <c r="O1752" s="9"/>
      <c r="P1752" s="9"/>
      <c r="Q1752" s="9"/>
      <c r="R1752" s="10"/>
      <c r="S1752" s="255">
        <f t="shared" si="214"/>
        <v>0</v>
      </c>
      <c r="T1752" s="192"/>
      <c r="U1752" s="265">
        <f t="shared" si="213"/>
        <v>0</v>
      </c>
      <c r="V1752" s="255">
        <f t="shared" si="211"/>
        <v>0</v>
      </c>
      <c r="W1752" s="255" t="e">
        <f t="shared" si="212"/>
        <v>#DIV/0!</v>
      </c>
    </row>
    <row r="1753" spans="1:23">
      <c r="A1753" s="96"/>
      <c r="B1753" s="96"/>
      <c r="C1753" s="96"/>
      <c r="D1753" s="96"/>
      <c r="E1753" s="96"/>
      <c r="F1753" s="96"/>
      <c r="G1753" s="366"/>
      <c r="H1753" s="289"/>
      <c r="I1753" s="289"/>
      <c r="J1753" s="289"/>
      <c r="K1753" s="96"/>
      <c r="L1753" s="171"/>
      <c r="M1753" s="96"/>
      <c r="N1753" s="9"/>
      <c r="O1753" s="9"/>
      <c r="P1753" s="9"/>
      <c r="Q1753" s="9"/>
      <c r="R1753" s="10"/>
      <c r="S1753" s="255">
        <f t="shared" si="214"/>
        <v>0</v>
      </c>
      <c r="T1753" s="192"/>
      <c r="U1753" s="265">
        <f t="shared" si="213"/>
        <v>0</v>
      </c>
      <c r="V1753" s="255">
        <f t="shared" si="211"/>
        <v>0</v>
      </c>
      <c r="W1753" s="255" t="e">
        <f t="shared" si="212"/>
        <v>#DIV/0!</v>
      </c>
    </row>
    <row r="1754" spans="1:23">
      <c r="A1754" s="96"/>
      <c r="B1754" s="96"/>
      <c r="C1754" s="96"/>
      <c r="D1754" s="96"/>
      <c r="E1754" s="96"/>
      <c r="F1754" s="96"/>
      <c r="G1754" s="366"/>
      <c r="H1754" s="289"/>
      <c r="I1754" s="289"/>
      <c r="J1754" s="289"/>
      <c r="K1754" s="96"/>
      <c r="L1754" s="171"/>
      <c r="M1754" s="96"/>
      <c r="N1754" s="9"/>
      <c r="O1754" s="9"/>
      <c r="P1754" s="9"/>
      <c r="Q1754" s="9"/>
      <c r="R1754" s="10"/>
      <c r="S1754" s="255">
        <f t="shared" si="214"/>
        <v>0</v>
      </c>
      <c r="T1754" s="192"/>
      <c r="U1754" s="265">
        <f t="shared" si="213"/>
        <v>0</v>
      </c>
      <c r="V1754" s="255">
        <f t="shared" si="211"/>
        <v>0</v>
      </c>
      <c r="W1754" s="255" t="e">
        <f t="shared" si="212"/>
        <v>#DIV/0!</v>
      </c>
    </row>
    <row r="1755" spans="1:23">
      <c r="A1755" s="96"/>
      <c r="B1755" s="96"/>
      <c r="C1755" s="96"/>
      <c r="D1755" s="96"/>
      <c r="E1755" s="96"/>
      <c r="F1755" s="96"/>
      <c r="G1755" s="366"/>
      <c r="H1755" s="289"/>
      <c r="I1755" s="289"/>
      <c r="J1755" s="289"/>
      <c r="K1755" s="96"/>
      <c r="L1755" s="171"/>
      <c r="M1755" s="96"/>
      <c r="N1755" s="9"/>
      <c r="O1755" s="9"/>
      <c r="P1755" s="9"/>
      <c r="Q1755" s="9"/>
      <c r="R1755" s="10"/>
      <c r="S1755" s="255">
        <f t="shared" si="214"/>
        <v>0</v>
      </c>
      <c r="T1755" s="192"/>
      <c r="U1755" s="265">
        <f t="shared" si="213"/>
        <v>0</v>
      </c>
      <c r="V1755" s="255">
        <f t="shared" si="211"/>
        <v>0</v>
      </c>
      <c r="W1755" s="255" t="e">
        <f t="shared" si="212"/>
        <v>#DIV/0!</v>
      </c>
    </row>
    <row r="1756" spans="1:23">
      <c r="A1756" s="96"/>
      <c r="B1756" s="96"/>
      <c r="C1756" s="96"/>
      <c r="D1756" s="96"/>
      <c r="E1756" s="96"/>
      <c r="F1756" s="96"/>
      <c r="G1756" s="366"/>
      <c r="H1756" s="289"/>
      <c r="I1756" s="289"/>
      <c r="J1756" s="289"/>
      <c r="K1756" s="96"/>
      <c r="L1756" s="171"/>
      <c r="M1756" s="96"/>
      <c r="N1756" s="9"/>
      <c r="O1756" s="9"/>
      <c r="P1756" s="9"/>
      <c r="Q1756" s="9"/>
      <c r="R1756" s="10"/>
      <c r="S1756" s="255">
        <f t="shared" si="214"/>
        <v>0</v>
      </c>
      <c r="T1756" s="192"/>
      <c r="U1756" s="265">
        <f t="shared" si="213"/>
        <v>0</v>
      </c>
      <c r="V1756" s="255">
        <f t="shared" si="211"/>
        <v>0</v>
      </c>
      <c r="W1756" s="255" t="e">
        <f t="shared" si="212"/>
        <v>#DIV/0!</v>
      </c>
    </row>
    <row r="1757" spans="1:23">
      <c r="A1757" s="96"/>
      <c r="B1757" s="96"/>
      <c r="C1757" s="96"/>
      <c r="D1757" s="96"/>
      <c r="E1757" s="96"/>
      <c r="F1757" s="96"/>
      <c r="G1757" s="366"/>
      <c r="H1757" s="289"/>
      <c r="I1757" s="289"/>
      <c r="J1757" s="289"/>
      <c r="K1757" s="96"/>
      <c r="L1757" s="171"/>
      <c r="M1757" s="96"/>
      <c r="N1757" s="9"/>
      <c r="O1757" s="9"/>
      <c r="P1757" s="9"/>
      <c r="Q1757" s="9"/>
      <c r="R1757" s="10"/>
      <c r="S1757" s="255">
        <f t="shared" si="214"/>
        <v>0</v>
      </c>
      <c r="T1757" s="192"/>
      <c r="U1757" s="265">
        <f t="shared" si="213"/>
        <v>0</v>
      </c>
      <c r="V1757" s="255">
        <f t="shared" si="211"/>
        <v>0</v>
      </c>
      <c r="W1757" s="255" t="e">
        <f t="shared" si="212"/>
        <v>#DIV/0!</v>
      </c>
    </row>
    <row r="1758" spans="1:23">
      <c r="A1758" s="96"/>
      <c r="B1758" s="96"/>
      <c r="C1758" s="96"/>
      <c r="D1758" s="96"/>
      <c r="E1758" s="96"/>
      <c r="F1758" s="96"/>
      <c r="G1758" s="366"/>
      <c r="H1758" s="289"/>
      <c r="I1758" s="289"/>
      <c r="J1758" s="289"/>
      <c r="K1758" s="96"/>
      <c r="L1758" s="171"/>
      <c r="M1758" s="96"/>
      <c r="N1758" s="9"/>
      <c r="O1758" s="9"/>
      <c r="P1758" s="9"/>
      <c r="Q1758" s="9"/>
      <c r="R1758" s="10"/>
      <c r="S1758" s="255">
        <f t="shared" si="214"/>
        <v>0</v>
      </c>
      <c r="T1758" s="192"/>
      <c r="U1758" s="265">
        <f t="shared" si="213"/>
        <v>0</v>
      </c>
      <c r="V1758" s="255">
        <f t="shared" si="211"/>
        <v>0</v>
      </c>
      <c r="W1758" s="255" t="e">
        <f t="shared" si="212"/>
        <v>#DIV/0!</v>
      </c>
    </row>
    <row r="1759" spans="1:23">
      <c r="A1759" s="96"/>
      <c r="B1759" s="96"/>
      <c r="C1759" s="96"/>
      <c r="D1759" s="96"/>
      <c r="E1759" s="96"/>
      <c r="F1759" s="96"/>
      <c r="G1759" s="366"/>
      <c r="H1759" s="289"/>
      <c r="I1759" s="289"/>
      <c r="J1759" s="289"/>
      <c r="K1759" s="96"/>
      <c r="L1759" s="171"/>
      <c r="M1759" s="96"/>
      <c r="N1759" s="9"/>
      <c r="O1759" s="9"/>
      <c r="P1759" s="9"/>
      <c r="Q1759" s="9"/>
      <c r="R1759" s="10"/>
      <c r="S1759" s="255">
        <f t="shared" si="214"/>
        <v>0</v>
      </c>
      <c r="T1759" s="192"/>
      <c r="U1759" s="265">
        <f t="shared" si="213"/>
        <v>0</v>
      </c>
      <c r="V1759" s="255">
        <f t="shared" si="211"/>
        <v>0</v>
      </c>
      <c r="W1759" s="255" t="e">
        <f t="shared" si="212"/>
        <v>#DIV/0!</v>
      </c>
    </row>
    <row r="1760" spans="1:23">
      <c r="A1760" s="96"/>
      <c r="B1760" s="96"/>
      <c r="C1760" s="96"/>
      <c r="D1760" s="96"/>
      <c r="E1760" s="96"/>
      <c r="F1760" s="96"/>
      <c r="G1760" s="366"/>
      <c r="H1760" s="289"/>
      <c r="I1760" s="289"/>
      <c r="J1760" s="289"/>
      <c r="K1760" s="96"/>
      <c r="L1760" s="171"/>
      <c r="M1760" s="96"/>
      <c r="N1760" s="9"/>
      <c r="O1760" s="9"/>
      <c r="P1760" s="9"/>
      <c r="Q1760" s="9"/>
      <c r="R1760" s="10"/>
      <c r="S1760" s="255">
        <f t="shared" si="214"/>
        <v>0</v>
      </c>
      <c r="T1760" s="192"/>
      <c r="U1760" s="265">
        <f t="shared" si="213"/>
        <v>0</v>
      </c>
      <c r="V1760" s="255">
        <f t="shared" si="211"/>
        <v>0</v>
      </c>
      <c r="W1760" s="255" t="e">
        <f t="shared" si="212"/>
        <v>#DIV/0!</v>
      </c>
    </row>
    <row r="1761" spans="1:23">
      <c r="A1761" s="96"/>
      <c r="B1761" s="96"/>
      <c r="C1761" s="96"/>
      <c r="D1761" s="96"/>
      <c r="E1761" s="96"/>
      <c r="F1761" s="96"/>
      <c r="G1761" s="366"/>
      <c r="H1761" s="289"/>
      <c r="I1761" s="289"/>
      <c r="J1761" s="289"/>
      <c r="K1761" s="96"/>
      <c r="L1761" s="171"/>
      <c r="M1761" s="96"/>
      <c r="N1761" s="9"/>
      <c r="O1761" s="9"/>
      <c r="P1761" s="9"/>
      <c r="Q1761" s="9"/>
      <c r="R1761" s="10"/>
      <c r="S1761" s="255">
        <f t="shared" si="214"/>
        <v>0</v>
      </c>
      <c r="T1761" s="192"/>
      <c r="U1761" s="265">
        <f t="shared" si="213"/>
        <v>0</v>
      </c>
      <c r="V1761" s="255">
        <f t="shared" si="211"/>
        <v>0</v>
      </c>
      <c r="W1761" s="255" t="e">
        <f t="shared" si="212"/>
        <v>#DIV/0!</v>
      </c>
    </row>
    <row r="1762" spans="1:23">
      <c r="A1762" s="96"/>
      <c r="B1762" s="96"/>
      <c r="C1762" s="96"/>
      <c r="D1762" s="96"/>
      <c r="E1762" s="96"/>
      <c r="F1762" s="96"/>
      <c r="G1762" s="366"/>
      <c r="H1762" s="289"/>
      <c r="I1762" s="289"/>
      <c r="J1762" s="289"/>
      <c r="K1762" s="96"/>
      <c r="L1762" s="171"/>
      <c r="M1762" s="96"/>
      <c r="N1762" s="9"/>
      <c r="O1762" s="9"/>
      <c r="P1762" s="9"/>
      <c r="Q1762" s="9"/>
      <c r="R1762" s="10"/>
      <c r="S1762" s="255">
        <f t="shared" si="214"/>
        <v>0</v>
      </c>
      <c r="T1762" s="192"/>
      <c r="U1762" s="265">
        <f t="shared" si="213"/>
        <v>0</v>
      </c>
      <c r="V1762" s="255">
        <f t="shared" si="211"/>
        <v>0</v>
      </c>
      <c r="W1762" s="255" t="e">
        <f t="shared" si="212"/>
        <v>#DIV/0!</v>
      </c>
    </row>
    <row r="1763" spans="1:23">
      <c r="A1763" s="96"/>
      <c r="B1763" s="96"/>
      <c r="C1763" s="96"/>
      <c r="D1763" s="96"/>
      <c r="E1763" s="96"/>
      <c r="F1763" s="96"/>
      <c r="G1763" s="366"/>
      <c r="H1763" s="289"/>
      <c r="I1763" s="289"/>
      <c r="J1763" s="289"/>
      <c r="K1763" s="96"/>
      <c r="L1763" s="171"/>
      <c r="M1763" s="96"/>
      <c r="N1763" s="9"/>
      <c r="O1763" s="9"/>
      <c r="P1763" s="9"/>
      <c r="Q1763" s="9"/>
      <c r="R1763" s="10"/>
      <c r="S1763" s="255">
        <f t="shared" si="214"/>
        <v>0</v>
      </c>
      <c r="T1763" s="192"/>
      <c r="U1763" s="265">
        <f t="shared" si="213"/>
        <v>0</v>
      </c>
      <c r="V1763" s="255">
        <f t="shared" si="211"/>
        <v>0</v>
      </c>
      <c r="W1763" s="255" t="e">
        <f t="shared" si="212"/>
        <v>#DIV/0!</v>
      </c>
    </row>
    <row r="1764" spans="1:23">
      <c r="A1764" s="96"/>
      <c r="B1764" s="96"/>
      <c r="C1764" s="96"/>
      <c r="D1764" s="96"/>
      <c r="E1764" s="96"/>
      <c r="F1764" s="96"/>
      <c r="G1764" s="366"/>
      <c r="H1764" s="289"/>
      <c r="I1764" s="289"/>
      <c r="J1764" s="289"/>
      <c r="K1764" s="96"/>
      <c r="L1764" s="171"/>
      <c r="M1764" s="96"/>
      <c r="N1764" s="9"/>
      <c r="O1764" s="9"/>
      <c r="P1764" s="9"/>
      <c r="Q1764" s="9"/>
      <c r="R1764" s="10"/>
      <c r="S1764" s="255">
        <f t="shared" si="214"/>
        <v>0</v>
      </c>
      <c r="T1764" s="192"/>
      <c r="U1764" s="265">
        <f t="shared" si="213"/>
        <v>0</v>
      </c>
      <c r="V1764" s="255">
        <f t="shared" si="211"/>
        <v>0</v>
      </c>
      <c r="W1764" s="255" t="e">
        <f t="shared" si="212"/>
        <v>#DIV/0!</v>
      </c>
    </row>
    <row r="1765" spans="1:23">
      <c r="A1765" s="96"/>
      <c r="B1765" s="96"/>
      <c r="C1765" s="96"/>
      <c r="D1765" s="96"/>
      <c r="E1765" s="96"/>
      <c r="F1765" s="96"/>
      <c r="G1765" s="366"/>
      <c r="H1765" s="289"/>
      <c r="I1765" s="289"/>
      <c r="J1765" s="289"/>
      <c r="K1765" s="96"/>
      <c r="L1765" s="171"/>
      <c r="M1765" s="96"/>
      <c r="N1765" s="9"/>
      <c r="O1765" s="9"/>
      <c r="P1765" s="9"/>
      <c r="Q1765" s="9"/>
      <c r="R1765" s="10"/>
      <c r="S1765" s="255">
        <f t="shared" si="214"/>
        <v>0</v>
      </c>
      <c r="T1765" s="192"/>
      <c r="U1765" s="265">
        <f t="shared" si="213"/>
        <v>0</v>
      </c>
      <c r="V1765" s="255">
        <f t="shared" si="211"/>
        <v>0</v>
      </c>
      <c r="W1765" s="255" t="e">
        <f t="shared" si="212"/>
        <v>#DIV/0!</v>
      </c>
    </row>
    <row r="1766" spans="1:23">
      <c r="A1766" s="96"/>
      <c r="B1766" s="96"/>
      <c r="C1766" s="96"/>
      <c r="D1766" s="96"/>
      <c r="E1766" s="96"/>
      <c r="F1766" s="96"/>
      <c r="G1766" s="366"/>
      <c r="H1766" s="289"/>
      <c r="I1766" s="289"/>
      <c r="J1766" s="289"/>
      <c r="K1766" s="96"/>
      <c r="L1766" s="171"/>
      <c r="M1766" s="96"/>
      <c r="N1766" s="9"/>
      <c r="O1766" s="9"/>
      <c r="P1766" s="9"/>
      <c r="Q1766" s="9"/>
      <c r="R1766" s="10"/>
      <c r="S1766" s="255">
        <f t="shared" si="214"/>
        <v>0</v>
      </c>
      <c r="T1766" s="192"/>
      <c r="U1766" s="265">
        <f t="shared" si="213"/>
        <v>0</v>
      </c>
      <c r="V1766" s="255">
        <f t="shared" si="211"/>
        <v>0</v>
      </c>
      <c r="W1766" s="255" t="e">
        <f t="shared" si="212"/>
        <v>#DIV/0!</v>
      </c>
    </row>
    <row r="1767" spans="1:23">
      <c r="A1767" s="96"/>
      <c r="B1767" s="96"/>
      <c r="C1767" s="96"/>
      <c r="D1767" s="96"/>
      <c r="E1767" s="96"/>
      <c r="F1767" s="96"/>
      <c r="G1767" s="366"/>
      <c r="H1767" s="289"/>
      <c r="I1767" s="289"/>
      <c r="J1767" s="289"/>
      <c r="K1767" s="96"/>
      <c r="L1767" s="171"/>
      <c r="M1767" s="96"/>
      <c r="N1767" s="9"/>
      <c r="O1767" s="8"/>
      <c r="P1767" s="9"/>
      <c r="Q1767" s="9"/>
      <c r="R1767" s="10"/>
      <c r="S1767" s="255">
        <f t="shared" si="214"/>
        <v>0</v>
      </c>
      <c r="T1767" s="192"/>
      <c r="U1767" s="265">
        <f t="shared" si="213"/>
        <v>0</v>
      </c>
      <c r="V1767" s="255">
        <f t="shared" si="211"/>
        <v>0</v>
      </c>
      <c r="W1767" s="255" t="e">
        <f t="shared" si="212"/>
        <v>#DIV/0!</v>
      </c>
    </row>
    <row r="1768" spans="1:23">
      <c r="A1768" s="96"/>
      <c r="B1768" s="96"/>
      <c r="C1768" s="96"/>
      <c r="D1768" s="96"/>
      <c r="E1768" s="96"/>
      <c r="F1768" s="96"/>
      <c r="G1768" s="366"/>
      <c r="H1768" s="289"/>
      <c r="I1768" s="289"/>
      <c r="J1768" s="289"/>
      <c r="K1768" s="96"/>
      <c r="L1768" s="171"/>
      <c r="M1768" s="96"/>
      <c r="N1768" s="9"/>
      <c r="O1768" s="8"/>
      <c r="P1768" s="9"/>
      <c r="Q1768" s="9"/>
      <c r="R1768" s="10"/>
      <c r="S1768" s="255">
        <f t="shared" si="214"/>
        <v>0</v>
      </c>
      <c r="T1768" s="192"/>
      <c r="U1768" s="265">
        <f t="shared" si="213"/>
        <v>0</v>
      </c>
      <c r="V1768" s="255">
        <f t="shared" si="211"/>
        <v>0</v>
      </c>
      <c r="W1768" s="255" t="e">
        <f t="shared" si="212"/>
        <v>#DIV/0!</v>
      </c>
    </row>
    <row r="1769" spans="1:23">
      <c r="A1769" s="96"/>
      <c r="B1769" s="96"/>
      <c r="C1769" s="96"/>
      <c r="D1769" s="96"/>
      <c r="E1769" s="96"/>
      <c r="F1769" s="96"/>
      <c r="G1769" s="366"/>
      <c r="H1769" s="289"/>
      <c r="I1769" s="289"/>
      <c r="J1769" s="289"/>
      <c r="K1769" s="96"/>
      <c r="L1769" s="171"/>
      <c r="M1769" s="96"/>
      <c r="N1769" s="9"/>
      <c r="O1769" s="8"/>
      <c r="P1769" s="9"/>
      <c r="Q1769" s="9"/>
      <c r="R1769" s="10"/>
      <c r="S1769" s="255">
        <f t="shared" si="214"/>
        <v>0</v>
      </c>
      <c r="T1769" s="192"/>
      <c r="U1769" s="265">
        <f t="shared" si="213"/>
        <v>0</v>
      </c>
      <c r="V1769" s="255">
        <f t="shared" si="211"/>
        <v>0</v>
      </c>
      <c r="W1769" s="255" t="e">
        <f t="shared" si="212"/>
        <v>#DIV/0!</v>
      </c>
    </row>
    <row r="1770" spans="1:23">
      <c r="A1770" s="96"/>
      <c r="B1770" s="96"/>
      <c r="C1770" s="96"/>
      <c r="D1770" s="96"/>
      <c r="E1770" s="96"/>
      <c r="F1770" s="96"/>
      <c r="G1770" s="366"/>
      <c r="H1770" s="289"/>
      <c r="I1770" s="289"/>
      <c r="J1770" s="289"/>
      <c r="K1770" s="96"/>
      <c r="L1770" s="171"/>
      <c r="M1770" s="96"/>
      <c r="N1770" s="9"/>
      <c r="O1770" s="8"/>
      <c r="P1770" s="9"/>
      <c r="Q1770" s="9"/>
      <c r="R1770" s="10"/>
      <c r="S1770" s="255">
        <f t="shared" si="214"/>
        <v>0</v>
      </c>
      <c r="T1770" s="192"/>
      <c r="U1770" s="265">
        <f t="shared" si="213"/>
        <v>0</v>
      </c>
      <c r="V1770" s="255">
        <f t="shared" ref="V1770:V1833" si="215">U1770+S1770</f>
        <v>0</v>
      </c>
      <c r="W1770" s="255" t="e">
        <f t="shared" ref="W1770:W1833" si="216">V1770/P1770</f>
        <v>#DIV/0!</v>
      </c>
    </row>
    <row r="1771" spans="1:23">
      <c r="A1771" s="96"/>
      <c r="B1771" s="96"/>
      <c r="C1771" s="96"/>
      <c r="D1771" s="96"/>
      <c r="E1771" s="96"/>
      <c r="F1771" s="96"/>
      <c r="G1771" s="366"/>
      <c r="H1771" s="289"/>
      <c r="I1771" s="289"/>
      <c r="J1771" s="289"/>
      <c r="K1771" s="96"/>
      <c r="L1771" s="171"/>
      <c r="M1771" s="96"/>
      <c r="N1771" s="9"/>
      <c r="O1771" s="9"/>
      <c r="P1771" s="9"/>
      <c r="Q1771" s="9"/>
      <c r="R1771" s="10"/>
      <c r="S1771" s="255">
        <f t="shared" si="214"/>
        <v>0</v>
      </c>
      <c r="T1771" s="192"/>
      <c r="U1771" s="265">
        <f t="shared" si="213"/>
        <v>0</v>
      </c>
      <c r="V1771" s="255">
        <f t="shared" si="215"/>
        <v>0</v>
      </c>
      <c r="W1771" s="255" t="e">
        <f t="shared" si="216"/>
        <v>#DIV/0!</v>
      </c>
    </row>
    <row r="1772" spans="1:23">
      <c r="A1772" s="96"/>
      <c r="B1772" s="96"/>
      <c r="C1772" s="96"/>
      <c r="D1772" s="96"/>
      <c r="E1772" s="96"/>
      <c r="F1772" s="96"/>
      <c r="G1772" s="366"/>
      <c r="H1772" s="289"/>
      <c r="I1772" s="289"/>
      <c r="J1772" s="289"/>
      <c r="K1772" s="96"/>
      <c r="L1772" s="171"/>
      <c r="M1772" s="96"/>
      <c r="N1772" s="9"/>
      <c r="O1772" s="9"/>
      <c r="P1772" s="9"/>
      <c r="Q1772" s="9"/>
      <c r="R1772" s="10"/>
      <c r="S1772" s="255">
        <f t="shared" si="214"/>
        <v>0</v>
      </c>
      <c r="T1772" s="192"/>
      <c r="U1772" s="265">
        <f t="shared" si="213"/>
        <v>0</v>
      </c>
      <c r="V1772" s="255">
        <f t="shared" si="215"/>
        <v>0</v>
      </c>
      <c r="W1772" s="255" t="e">
        <f t="shared" si="216"/>
        <v>#DIV/0!</v>
      </c>
    </row>
    <row r="1773" spans="1:23">
      <c r="A1773" s="96"/>
      <c r="B1773" s="96"/>
      <c r="C1773" s="96"/>
      <c r="D1773" s="96"/>
      <c r="E1773" s="96"/>
      <c r="F1773" s="96"/>
      <c r="G1773" s="366"/>
      <c r="H1773" s="289"/>
      <c r="I1773" s="289"/>
      <c r="J1773" s="289"/>
      <c r="K1773" s="96"/>
      <c r="L1773" s="171"/>
      <c r="M1773" s="96"/>
      <c r="N1773" s="9"/>
      <c r="O1773" s="9"/>
      <c r="P1773" s="9"/>
      <c r="Q1773" s="9"/>
      <c r="R1773" s="10"/>
      <c r="S1773" s="255">
        <f t="shared" si="214"/>
        <v>0</v>
      </c>
      <c r="T1773" s="192"/>
      <c r="U1773" s="265">
        <f t="shared" si="213"/>
        <v>0</v>
      </c>
      <c r="V1773" s="255">
        <f t="shared" si="215"/>
        <v>0</v>
      </c>
      <c r="W1773" s="255" t="e">
        <f t="shared" si="216"/>
        <v>#DIV/0!</v>
      </c>
    </row>
    <row r="1774" spans="1:23">
      <c r="A1774" s="96"/>
      <c r="B1774" s="96"/>
      <c r="C1774" s="96"/>
      <c r="D1774" s="96"/>
      <c r="E1774" s="96"/>
      <c r="F1774" s="96"/>
      <c r="G1774" s="366"/>
      <c r="H1774" s="289"/>
      <c r="I1774" s="289"/>
      <c r="J1774" s="289"/>
      <c r="K1774" s="96"/>
      <c r="L1774" s="171"/>
      <c r="M1774" s="96"/>
      <c r="N1774" s="9"/>
      <c r="O1774" s="9"/>
      <c r="P1774" s="9"/>
      <c r="Q1774" s="9"/>
      <c r="R1774" s="10"/>
      <c r="S1774" s="255">
        <f t="shared" si="214"/>
        <v>0</v>
      </c>
      <c r="T1774" s="192"/>
      <c r="U1774" s="265">
        <f t="shared" si="213"/>
        <v>0</v>
      </c>
      <c r="V1774" s="255">
        <f t="shared" si="215"/>
        <v>0</v>
      </c>
      <c r="W1774" s="255" t="e">
        <f t="shared" si="216"/>
        <v>#DIV/0!</v>
      </c>
    </row>
    <row r="1775" spans="1:23">
      <c r="A1775" s="96"/>
      <c r="B1775" s="96"/>
      <c r="C1775" s="96"/>
      <c r="D1775" s="96"/>
      <c r="E1775" s="96"/>
      <c r="F1775" s="96"/>
      <c r="G1775" s="366"/>
      <c r="H1775" s="289"/>
      <c r="I1775" s="289"/>
      <c r="J1775" s="289"/>
      <c r="K1775" s="96"/>
      <c r="L1775" s="171"/>
      <c r="M1775" s="96"/>
      <c r="N1775" s="9"/>
      <c r="O1775" s="9"/>
      <c r="P1775" s="9"/>
      <c r="Q1775" s="9"/>
      <c r="R1775" s="10"/>
      <c r="S1775" s="255">
        <f t="shared" si="214"/>
        <v>0</v>
      </c>
      <c r="T1775" s="192"/>
      <c r="U1775" s="265">
        <f t="shared" si="213"/>
        <v>0</v>
      </c>
      <c r="V1775" s="255">
        <f t="shared" si="215"/>
        <v>0</v>
      </c>
      <c r="W1775" s="255" t="e">
        <f t="shared" si="216"/>
        <v>#DIV/0!</v>
      </c>
    </row>
    <row r="1776" spans="1:23">
      <c r="A1776" s="96"/>
      <c r="B1776" s="96"/>
      <c r="C1776" s="96"/>
      <c r="D1776" s="96"/>
      <c r="E1776" s="96"/>
      <c r="F1776" s="96"/>
      <c r="G1776" s="366"/>
      <c r="H1776" s="289"/>
      <c r="I1776" s="289"/>
      <c r="J1776" s="289"/>
      <c r="K1776" s="96"/>
      <c r="L1776" s="171"/>
      <c r="M1776" s="96"/>
      <c r="N1776" s="9"/>
      <c r="O1776" s="9"/>
      <c r="P1776" s="9"/>
      <c r="Q1776" s="9"/>
      <c r="R1776" s="10"/>
      <c r="S1776" s="255">
        <f t="shared" si="214"/>
        <v>0</v>
      </c>
      <c r="T1776" s="192"/>
      <c r="U1776" s="265">
        <f t="shared" si="213"/>
        <v>0</v>
      </c>
      <c r="V1776" s="255">
        <f t="shared" si="215"/>
        <v>0</v>
      </c>
      <c r="W1776" s="255" t="e">
        <f t="shared" si="216"/>
        <v>#DIV/0!</v>
      </c>
    </row>
    <row r="1777" spans="1:23">
      <c r="A1777" s="96"/>
      <c r="B1777" s="96"/>
      <c r="C1777" s="96"/>
      <c r="D1777" s="96"/>
      <c r="E1777" s="96"/>
      <c r="F1777" s="96"/>
      <c r="G1777" s="366"/>
      <c r="H1777" s="289"/>
      <c r="I1777" s="289"/>
      <c r="J1777" s="289"/>
      <c r="K1777" s="96"/>
      <c r="L1777" s="171"/>
      <c r="M1777" s="96"/>
      <c r="N1777" s="9"/>
      <c r="O1777" s="9"/>
      <c r="P1777" s="9"/>
      <c r="Q1777" s="9"/>
      <c r="R1777" s="10"/>
      <c r="S1777" s="255">
        <f t="shared" si="214"/>
        <v>0</v>
      </c>
      <c r="T1777" s="192"/>
      <c r="U1777" s="265">
        <f t="shared" si="213"/>
        <v>0</v>
      </c>
      <c r="V1777" s="255">
        <f t="shared" si="215"/>
        <v>0</v>
      </c>
      <c r="W1777" s="255" t="e">
        <f t="shared" si="216"/>
        <v>#DIV/0!</v>
      </c>
    </row>
    <row r="1778" spans="1:23">
      <c r="A1778" s="96"/>
      <c r="B1778" s="96"/>
      <c r="C1778" s="96"/>
      <c r="D1778" s="96"/>
      <c r="E1778" s="96"/>
      <c r="F1778" s="96"/>
      <c r="G1778" s="366"/>
      <c r="H1778" s="289"/>
      <c r="I1778" s="289"/>
      <c r="J1778" s="289"/>
      <c r="K1778" s="96"/>
      <c r="L1778" s="171"/>
      <c r="M1778" s="96"/>
      <c r="N1778" s="9"/>
      <c r="O1778" s="9"/>
      <c r="P1778" s="9"/>
      <c r="Q1778" s="9"/>
      <c r="R1778" s="10"/>
      <c r="S1778" s="255">
        <f t="shared" si="214"/>
        <v>0</v>
      </c>
      <c r="T1778" s="192"/>
      <c r="U1778" s="265">
        <f t="shared" si="213"/>
        <v>0</v>
      </c>
      <c r="V1778" s="255">
        <f t="shared" si="215"/>
        <v>0</v>
      </c>
      <c r="W1778" s="255" t="e">
        <f t="shared" si="216"/>
        <v>#DIV/0!</v>
      </c>
    </row>
    <row r="1779" spans="1:23">
      <c r="A1779" s="96"/>
      <c r="B1779" s="96"/>
      <c r="C1779" s="96"/>
      <c r="D1779" s="96"/>
      <c r="E1779" s="96"/>
      <c r="F1779" s="96"/>
      <c r="G1779" s="366"/>
      <c r="H1779" s="289"/>
      <c r="I1779" s="289"/>
      <c r="J1779" s="289"/>
      <c r="K1779" s="96"/>
      <c r="L1779" s="171"/>
      <c r="M1779" s="96"/>
      <c r="N1779" s="9"/>
      <c r="O1779" s="9"/>
      <c r="P1779" s="9"/>
      <c r="Q1779" s="9"/>
      <c r="R1779" s="10"/>
      <c r="S1779" s="255">
        <f t="shared" si="214"/>
        <v>0</v>
      </c>
      <c r="T1779" s="192"/>
      <c r="U1779" s="265">
        <f t="shared" si="213"/>
        <v>0</v>
      </c>
      <c r="V1779" s="255">
        <f t="shared" si="215"/>
        <v>0</v>
      </c>
      <c r="W1779" s="255" t="e">
        <f t="shared" si="216"/>
        <v>#DIV/0!</v>
      </c>
    </row>
    <row r="1780" spans="1:23">
      <c r="A1780" s="96"/>
      <c r="B1780" s="96"/>
      <c r="C1780" s="96"/>
      <c r="D1780" s="96"/>
      <c r="E1780" s="96"/>
      <c r="F1780" s="96"/>
      <c r="G1780" s="366"/>
      <c r="H1780" s="289"/>
      <c r="I1780" s="289"/>
      <c r="J1780" s="289"/>
      <c r="K1780" s="96"/>
      <c r="L1780" s="171"/>
      <c r="M1780" s="96"/>
      <c r="N1780" s="9"/>
      <c r="O1780" s="9"/>
      <c r="P1780" s="9"/>
      <c r="Q1780" s="9"/>
      <c r="R1780" s="10"/>
      <c r="S1780" s="255">
        <f t="shared" si="214"/>
        <v>0</v>
      </c>
      <c r="T1780" s="192"/>
      <c r="U1780" s="265">
        <f t="shared" si="213"/>
        <v>0</v>
      </c>
      <c r="V1780" s="255">
        <f t="shared" si="215"/>
        <v>0</v>
      </c>
      <c r="W1780" s="255" t="e">
        <f t="shared" si="216"/>
        <v>#DIV/0!</v>
      </c>
    </row>
    <row r="1781" spans="1:23">
      <c r="A1781" s="96"/>
      <c r="B1781" s="96"/>
      <c r="C1781" s="96"/>
      <c r="D1781" s="96"/>
      <c r="E1781" s="96"/>
      <c r="F1781" s="96"/>
      <c r="G1781" s="366"/>
      <c r="H1781" s="289"/>
      <c r="I1781" s="289"/>
      <c r="J1781" s="289"/>
      <c r="K1781" s="96"/>
      <c r="L1781" s="171"/>
      <c r="M1781" s="96"/>
      <c r="N1781" s="9"/>
      <c r="O1781" s="9"/>
      <c r="P1781" s="9"/>
      <c r="Q1781" s="9"/>
      <c r="R1781" s="10"/>
      <c r="S1781" s="255">
        <f t="shared" si="214"/>
        <v>0</v>
      </c>
      <c r="T1781" s="192"/>
      <c r="U1781" s="265">
        <f t="shared" si="213"/>
        <v>0</v>
      </c>
      <c r="V1781" s="255">
        <f t="shared" si="215"/>
        <v>0</v>
      </c>
      <c r="W1781" s="255" t="e">
        <f t="shared" si="216"/>
        <v>#DIV/0!</v>
      </c>
    </row>
    <row r="1782" spans="1:23">
      <c r="A1782" s="96"/>
      <c r="B1782" s="96"/>
      <c r="C1782" s="96"/>
      <c r="D1782" s="96"/>
      <c r="E1782" s="96"/>
      <c r="F1782" s="96"/>
      <c r="G1782" s="366"/>
      <c r="H1782" s="289"/>
      <c r="I1782" s="289"/>
      <c r="J1782" s="289"/>
      <c r="K1782" s="96"/>
      <c r="L1782" s="171"/>
      <c r="M1782" s="96"/>
      <c r="N1782" s="9"/>
      <c r="O1782" s="9"/>
      <c r="P1782" s="9"/>
      <c r="Q1782" s="9"/>
      <c r="R1782" s="10"/>
      <c r="S1782" s="255">
        <f t="shared" si="214"/>
        <v>0</v>
      </c>
      <c r="T1782" s="192"/>
      <c r="U1782" s="265">
        <f t="shared" si="213"/>
        <v>0</v>
      </c>
      <c r="V1782" s="255">
        <f t="shared" si="215"/>
        <v>0</v>
      </c>
      <c r="W1782" s="255" t="e">
        <f t="shared" si="216"/>
        <v>#DIV/0!</v>
      </c>
    </row>
    <row r="1783" spans="1:23">
      <c r="A1783" s="96"/>
      <c r="B1783" s="96"/>
      <c r="C1783" s="96"/>
      <c r="D1783" s="96"/>
      <c r="E1783" s="96"/>
      <c r="F1783" s="96"/>
      <c r="G1783" s="366"/>
      <c r="H1783" s="289"/>
      <c r="I1783" s="289"/>
      <c r="J1783" s="289"/>
      <c r="K1783" s="96"/>
      <c r="L1783" s="171"/>
      <c r="M1783" s="96"/>
      <c r="N1783" s="9"/>
      <c r="O1783" s="9"/>
      <c r="P1783" s="9"/>
      <c r="Q1783" s="9"/>
      <c r="R1783" s="10"/>
      <c r="S1783" s="255">
        <f t="shared" si="214"/>
        <v>0</v>
      </c>
      <c r="T1783" s="192"/>
      <c r="U1783" s="265">
        <f t="shared" si="213"/>
        <v>0</v>
      </c>
      <c r="V1783" s="255">
        <f t="shared" si="215"/>
        <v>0</v>
      </c>
      <c r="W1783" s="255" t="e">
        <f t="shared" si="216"/>
        <v>#DIV/0!</v>
      </c>
    </row>
    <row r="1784" spans="1:23">
      <c r="A1784" s="96"/>
      <c r="B1784" s="96"/>
      <c r="C1784" s="96"/>
      <c r="D1784" s="96"/>
      <c r="E1784" s="96"/>
      <c r="F1784" s="96"/>
      <c r="G1784" s="366"/>
      <c r="H1784" s="289"/>
      <c r="I1784" s="289"/>
      <c r="J1784" s="289"/>
      <c r="K1784" s="96"/>
      <c r="L1784" s="171"/>
      <c r="M1784" s="96"/>
      <c r="N1784" s="9"/>
      <c r="O1784" s="9"/>
      <c r="P1784" s="9"/>
      <c r="Q1784" s="9"/>
      <c r="R1784" s="10"/>
      <c r="S1784" s="255">
        <f t="shared" si="214"/>
        <v>0</v>
      </c>
      <c r="T1784" s="192"/>
      <c r="U1784" s="265">
        <f t="shared" si="213"/>
        <v>0</v>
      </c>
      <c r="V1784" s="255">
        <f t="shared" si="215"/>
        <v>0</v>
      </c>
      <c r="W1784" s="255" t="e">
        <f t="shared" si="216"/>
        <v>#DIV/0!</v>
      </c>
    </row>
    <row r="1785" spans="1:23">
      <c r="A1785" s="96"/>
      <c r="B1785" s="96"/>
      <c r="C1785" s="96"/>
      <c r="D1785" s="96"/>
      <c r="E1785" s="96"/>
      <c r="F1785" s="96"/>
      <c r="G1785" s="366"/>
      <c r="H1785" s="289"/>
      <c r="I1785" s="289"/>
      <c r="J1785" s="289"/>
      <c r="K1785" s="96"/>
      <c r="L1785" s="171"/>
      <c r="M1785" s="96"/>
      <c r="N1785" s="9"/>
      <c r="O1785" s="9"/>
      <c r="P1785" s="9"/>
      <c r="Q1785" s="9"/>
      <c r="R1785" s="10"/>
      <c r="S1785" s="255">
        <f t="shared" si="214"/>
        <v>0</v>
      </c>
      <c r="T1785" s="192"/>
      <c r="U1785" s="265">
        <f t="shared" si="213"/>
        <v>0</v>
      </c>
      <c r="V1785" s="255">
        <f t="shared" si="215"/>
        <v>0</v>
      </c>
      <c r="W1785" s="255" t="e">
        <f t="shared" si="216"/>
        <v>#DIV/0!</v>
      </c>
    </row>
    <row r="1786" spans="1:23">
      <c r="A1786" s="96"/>
      <c r="B1786" s="96"/>
      <c r="C1786" s="96"/>
      <c r="D1786" s="96"/>
      <c r="E1786" s="96"/>
      <c r="F1786" s="96"/>
      <c r="G1786" s="366"/>
      <c r="H1786" s="289"/>
      <c r="I1786" s="289"/>
      <c r="J1786" s="289"/>
      <c r="K1786" s="96"/>
      <c r="L1786" s="171"/>
      <c r="M1786" s="96"/>
      <c r="N1786" s="9"/>
      <c r="O1786" s="9"/>
      <c r="P1786" s="9"/>
      <c r="Q1786" s="9"/>
      <c r="R1786" s="10"/>
      <c r="S1786" s="255">
        <f t="shared" si="214"/>
        <v>0</v>
      </c>
      <c r="T1786" s="192"/>
      <c r="U1786" s="265">
        <f t="shared" si="213"/>
        <v>0</v>
      </c>
      <c r="V1786" s="255">
        <f t="shared" si="215"/>
        <v>0</v>
      </c>
      <c r="W1786" s="255" t="e">
        <f t="shared" si="216"/>
        <v>#DIV/0!</v>
      </c>
    </row>
    <row r="1787" spans="1:23">
      <c r="A1787" s="96"/>
      <c r="B1787" s="96"/>
      <c r="C1787" s="96"/>
      <c r="D1787" s="96"/>
      <c r="E1787" s="96"/>
      <c r="F1787" s="96"/>
      <c r="G1787" s="366"/>
      <c r="H1787" s="289"/>
      <c r="I1787" s="289"/>
      <c r="J1787" s="289"/>
      <c r="K1787" s="96"/>
      <c r="L1787" s="171"/>
      <c r="M1787" s="96"/>
      <c r="N1787" s="9"/>
      <c r="O1787" s="9"/>
      <c r="P1787" s="9"/>
      <c r="Q1787" s="9"/>
      <c r="R1787" s="10"/>
      <c r="S1787" s="255">
        <f t="shared" si="214"/>
        <v>0</v>
      </c>
      <c r="T1787" s="192"/>
      <c r="U1787" s="265">
        <f t="shared" si="213"/>
        <v>0</v>
      </c>
      <c r="V1787" s="255">
        <f t="shared" si="215"/>
        <v>0</v>
      </c>
      <c r="W1787" s="255" t="e">
        <f t="shared" si="216"/>
        <v>#DIV/0!</v>
      </c>
    </row>
    <row r="1788" spans="1:23">
      <c r="A1788" s="96"/>
      <c r="B1788" s="96"/>
      <c r="C1788" s="96"/>
      <c r="D1788" s="96"/>
      <c r="E1788" s="96"/>
      <c r="F1788" s="96"/>
      <c r="G1788" s="366"/>
      <c r="H1788" s="289"/>
      <c r="I1788" s="289"/>
      <c r="J1788" s="289"/>
      <c r="K1788" s="96"/>
      <c r="L1788" s="171"/>
      <c r="M1788" s="96"/>
      <c r="N1788" s="9"/>
      <c r="O1788" s="9"/>
      <c r="P1788" s="9"/>
      <c r="Q1788" s="9"/>
      <c r="R1788" s="10"/>
      <c r="S1788" s="255">
        <f t="shared" si="214"/>
        <v>0</v>
      </c>
      <c r="T1788" s="192"/>
      <c r="U1788" s="265">
        <f t="shared" si="213"/>
        <v>0</v>
      </c>
      <c r="V1788" s="255">
        <f t="shared" si="215"/>
        <v>0</v>
      </c>
      <c r="W1788" s="255" t="e">
        <f t="shared" si="216"/>
        <v>#DIV/0!</v>
      </c>
    </row>
    <row r="1789" spans="1:23">
      <c r="A1789" s="96"/>
      <c r="B1789" s="96"/>
      <c r="C1789" s="96"/>
      <c r="D1789" s="96"/>
      <c r="E1789" s="96"/>
      <c r="F1789" s="96"/>
      <c r="G1789" s="366"/>
      <c r="H1789" s="289"/>
      <c r="I1789" s="289"/>
      <c r="J1789" s="289"/>
      <c r="K1789" s="96"/>
      <c r="L1789" s="171"/>
      <c r="M1789" s="96"/>
      <c r="N1789" s="9"/>
      <c r="O1789" s="9"/>
      <c r="P1789" s="9"/>
      <c r="Q1789" s="9"/>
      <c r="R1789" s="10"/>
      <c r="S1789" s="255">
        <f t="shared" si="214"/>
        <v>0</v>
      </c>
      <c r="T1789" s="192"/>
      <c r="U1789" s="265">
        <f t="shared" ref="U1789:U1852" si="217">S1789*$T$828/SUM($S$828:$S$841)</f>
        <v>0</v>
      </c>
      <c r="V1789" s="255">
        <f t="shared" si="215"/>
        <v>0</v>
      </c>
      <c r="W1789" s="255" t="e">
        <f t="shared" si="216"/>
        <v>#DIV/0!</v>
      </c>
    </row>
    <row r="1790" spans="1:23">
      <c r="A1790" s="96"/>
      <c r="B1790" s="96"/>
      <c r="C1790" s="96"/>
      <c r="D1790" s="96"/>
      <c r="E1790" s="96"/>
      <c r="F1790" s="96"/>
      <c r="G1790" s="366"/>
      <c r="H1790" s="289"/>
      <c r="I1790" s="289"/>
      <c r="J1790" s="289"/>
      <c r="K1790" s="96"/>
      <c r="L1790" s="171"/>
      <c r="M1790" s="96"/>
      <c r="N1790" s="9"/>
      <c r="O1790" s="9"/>
      <c r="P1790" s="9"/>
      <c r="Q1790" s="9"/>
      <c r="R1790" s="10"/>
      <c r="S1790" s="255">
        <f t="shared" si="214"/>
        <v>0</v>
      </c>
      <c r="T1790" s="192"/>
      <c r="U1790" s="265">
        <f t="shared" si="217"/>
        <v>0</v>
      </c>
      <c r="V1790" s="255">
        <f t="shared" si="215"/>
        <v>0</v>
      </c>
      <c r="W1790" s="255" t="e">
        <f t="shared" si="216"/>
        <v>#DIV/0!</v>
      </c>
    </row>
    <row r="1791" spans="1:23">
      <c r="A1791" s="96"/>
      <c r="B1791" s="96"/>
      <c r="C1791" s="96"/>
      <c r="D1791" s="96"/>
      <c r="E1791" s="96"/>
      <c r="F1791" s="96"/>
      <c r="G1791" s="366"/>
      <c r="H1791" s="289"/>
      <c r="I1791" s="289"/>
      <c r="J1791" s="289"/>
      <c r="K1791" s="96"/>
      <c r="L1791" s="171"/>
      <c r="M1791" s="96"/>
      <c r="N1791" s="9"/>
      <c r="O1791" s="9"/>
      <c r="P1791" s="9"/>
      <c r="Q1791" s="9"/>
      <c r="R1791" s="10"/>
      <c r="S1791" s="255">
        <f t="shared" si="214"/>
        <v>0</v>
      </c>
      <c r="T1791" s="192"/>
      <c r="U1791" s="265">
        <f t="shared" si="217"/>
        <v>0</v>
      </c>
      <c r="V1791" s="255">
        <f t="shared" si="215"/>
        <v>0</v>
      </c>
      <c r="W1791" s="255" t="e">
        <f t="shared" si="216"/>
        <v>#DIV/0!</v>
      </c>
    </row>
    <row r="1792" spans="1:23">
      <c r="A1792" s="96"/>
      <c r="B1792" s="96"/>
      <c r="C1792" s="96"/>
      <c r="D1792" s="96"/>
      <c r="E1792" s="96"/>
      <c r="F1792" s="96"/>
      <c r="G1792" s="366"/>
      <c r="H1792" s="289"/>
      <c r="I1792" s="289"/>
      <c r="J1792" s="289"/>
      <c r="K1792" s="96"/>
      <c r="L1792" s="171"/>
      <c r="M1792" s="96"/>
      <c r="N1792" s="9"/>
      <c r="O1792" s="9"/>
      <c r="P1792" s="9"/>
      <c r="Q1792" s="9"/>
      <c r="R1792" s="10"/>
      <c r="S1792" s="255">
        <f t="shared" si="214"/>
        <v>0</v>
      </c>
      <c r="T1792" s="192"/>
      <c r="U1792" s="265">
        <f t="shared" si="217"/>
        <v>0</v>
      </c>
      <c r="V1792" s="255">
        <f t="shared" si="215"/>
        <v>0</v>
      </c>
      <c r="W1792" s="255" t="e">
        <f t="shared" si="216"/>
        <v>#DIV/0!</v>
      </c>
    </row>
    <row r="1793" spans="1:23">
      <c r="A1793" s="96"/>
      <c r="B1793" s="96"/>
      <c r="C1793" s="96"/>
      <c r="D1793" s="96"/>
      <c r="E1793" s="96"/>
      <c r="F1793" s="96"/>
      <c r="G1793" s="366"/>
      <c r="H1793" s="289"/>
      <c r="I1793" s="289"/>
      <c r="J1793" s="289"/>
      <c r="K1793" s="96"/>
      <c r="L1793" s="171"/>
      <c r="M1793" s="96"/>
      <c r="N1793" s="9"/>
      <c r="O1793" s="9"/>
      <c r="P1793" s="9"/>
      <c r="Q1793" s="9"/>
      <c r="R1793" s="10"/>
      <c r="S1793" s="255">
        <f t="shared" si="214"/>
        <v>0</v>
      </c>
      <c r="T1793" s="192"/>
      <c r="U1793" s="265">
        <f t="shared" si="217"/>
        <v>0</v>
      </c>
      <c r="V1793" s="255">
        <f t="shared" si="215"/>
        <v>0</v>
      </c>
      <c r="W1793" s="255" t="e">
        <f t="shared" si="216"/>
        <v>#DIV/0!</v>
      </c>
    </row>
    <row r="1794" spans="1:23">
      <c r="A1794" s="96"/>
      <c r="B1794" s="96"/>
      <c r="C1794" s="96"/>
      <c r="D1794" s="96"/>
      <c r="E1794" s="96"/>
      <c r="F1794" s="96"/>
      <c r="G1794" s="366"/>
      <c r="H1794" s="289"/>
      <c r="I1794" s="289"/>
      <c r="J1794" s="289"/>
      <c r="K1794" s="96"/>
      <c r="L1794" s="171"/>
      <c r="M1794" s="96"/>
      <c r="N1794" s="9"/>
      <c r="O1794" s="9"/>
      <c r="P1794" s="9"/>
      <c r="Q1794" s="9"/>
      <c r="R1794" s="10"/>
      <c r="S1794" s="255">
        <f t="shared" si="214"/>
        <v>0</v>
      </c>
      <c r="T1794" s="192"/>
      <c r="U1794" s="265">
        <f t="shared" si="217"/>
        <v>0</v>
      </c>
      <c r="V1794" s="255">
        <f t="shared" si="215"/>
        <v>0</v>
      </c>
      <c r="W1794" s="255" t="e">
        <f t="shared" si="216"/>
        <v>#DIV/0!</v>
      </c>
    </row>
    <row r="1795" spans="1:23">
      <c r="A1795" s="96"/>
      <c r="B1795" s="96"/>
      <c r="C1795" s="96"/>
      <c r="D1795" s="96"/>
      <c r="E1795" s="96"/>
      <c r="F1795" s="96"/>
      <c r="G1795" s="366"/>
      <c r="H1795" s="289"/>
      <c r="I1795" s="289"/>
      <c r="J1795" s="289"/>
      <c r="K1795" s="96"/>
      <c r="L1795" s="171"/>
      <c r="M1795" s="96"/>
      <c r="N1795" s="9"/>
      <c r="O1795" s="9"/>
      <c r="P1795" s="9"/>
      <c r="Q1795" s="9"/>
      <c r="R1795" s="10"/>
      <c r="S1795" s="255">
        <f t="shared" ref="S1795:S1858" si="218">P1795*R1795</f>
        <v>0</v>
      </c>
      <c r="T1795" s="192"/>
      <c r="U1795" s="265">
        <f t="shared" si="217"/>
        <v>0</v>
      </c>
      <c r="V1795" s="255">
        <f t="shared" si="215"/>
        <v>0</v>
      </c>
      <c r="W1795" s="255" t="e">
        <f t="shared" si="216"/>
        <v>#DIV/0!</v>
      </c>
    </row>
    <row r="1796" spans="1:23">
      <c r="A1796" s="96"/>
      <c r="B1796" s="96"/>
      <c r="C1796" s="96"/>
      <c r="D1796" s="96"/>
      <c r="E1796" s="96"/>
      <c r="F1796" s="96"/>
      <c r="G1796" s="366"/>
      <c r="H1796" s="289"/>
      <c r="I1796" s="289"/>
      <c r="J1796" s="289"/>
      <c r="K1796" s="96"/>
      <c r="L1796" s="171"/>
      <c r="M1796" s="96"/>
      <c r="N1796" s="9"/>
      <c r="O1796" s="9"/>
      <c r="P1796" s="9"/>
      <c r="Q1796" s="9"/>
      <c r="R1796" s="10"/>
      <c r="S1796" s="255">
        <f t="shared" si="218"/>
        <v>0</v>
      </c>
      <c r="T1796" s="192"/>
      <c r="U1796" s="265">
        <f t="shared" si="217"/>
        <v>0</v>
      </c>
      <c r="V1796" s="255">
        <f t="shared" si="215"/>
        <v>0</v>
      </c>
      <c r="W1796" s="255" t="e">
        <f t="shared" si="216"/>
        <v>#DIV/0!</v>
      </c>
    </row>
    <row r="1797" spans="1:23">
      <c r="A1797" s="96"/>
      <c r="B1797" s="96"/>
      <c r="C1797" s="96"/>
      <c r="D1797" s="96"/>
      <c r="E1797" s="96"/>
      <c r="F1797" s="96"/>
      <c r="G1797" s="366"/>
      <c r="H1797" s="289"/>
      <c r="I1797" s="289"/>
      <c r="J1797" s="289"/>
      <c r="K1797" s="96"/>
      <c r="L1797" s="171"/>
      <c r="M1797" s="96"/>
      <c r="N1797" s="9"/>
      <c r="O1797" s="9"/>
      <c r="P1797" s="9"/>
      <c r="Q1797" s="9"/>
      <c r="R1797" s="10"/>
      <c r="S1797" s="255">
        <f t="shared" si="218"/>
        <v>0</v>
      </c>
      <c r="T1797" s="192"/>
      <c r="U1797" s="265">
        <f t="shared" si="217"/>
        <v>0</v>
      </c>
      <c r="V1797" s="255">
        <f t="shared" si="215"/>
        <v>0</v>
      </c>
      <c r="W1797" s="255" t="e">
        <f t="shared" si="216"/>
        <v>#DIV/0!</v>
      </c>
    </row>
    <row r="1798" spans="1:23">
      <c r="A1798" s="96"/>
      <c r="B1798" s="96"/>
      <c r="C1798" s="96"/>
      <c r="D1798" s="96"/>
      <c r="E1798" s="96"/>
      <c r="F1798" s="96"/>
      <c r="G1798" s="366"/>
      <c r="H1798" s="289"/>
      <c r="I1798" s="289"/>
      <c r="J1798" s="289"/>
      <c r="K1798" s="96"/>
      <c r="L1798" s="171"/>
      <c r="M1798" s="96"/>
      <c r="N1798" s="9"/>
      <c r="O1798" s="9"/>
      <c r="P1798" s="9"/>
      <c r="Q1798" s="9"/>
      <c r="R1798" s="10"/>
      <c r="S1798" s="255">
        <f t="shared" si="218"/>
        <v>0</v>
      </c>
      <c r="T1798" s="192"/>
      <c r="U1798" s="265">
        <f t="shared" si="217"/>
        <v>0</v>
      </c>
      <c r="V1798" s="255">
        <f t="shared" si="215"/>
        <v>0</v>
      </c>
      <c r="W1798" s="255" t="e">
        <f t="shared" si="216"/>
        <v>#DIV/0!</v>
      </c>
    </row>
    <row r="1799" spans="1:23">
      <c r="A1799" s="96"/>
      <c r="B1799" s="96"/>
      <c r="C1799" s="96"/>
      <c r="D1799" s="96"/>
      <c r="E1799" s="96"/>
      <c r="F1799" s="96"/>
      <c r="G1799" s="366"/>
      <c r="H1799" s="289"/>
      <c r="I1799" s="289"/>
      <c r="J1799" s="289"/>
      <c r="K1799" s="96"/>
      <c r="L1799" s="171"/>
      <c r="M1799" s="96"/>
      <c r="N1799" s="9"/>
      <c r="O1799" s="9"/>
      <c r="P1799" s="9"/>
      <c r="Q1799" s="9"/>
      <c r="R1799" s="10"/>
      <c r="S1799" s="255">
        <f t="shared" si="218"/>
        <v>0</v>
      </c>
      <c r="T1799" s="192"/>
      <c r="U1799" s="265">
        <f t="shared" si="217"/>
        <v>0</v>
      </c>
      <c r="V1799" s="255">
        <f t="shared" si="215"/>
        <v>0</v>
      </c>
      <c r="W1799" s="255" t="e">
        <f t="shared" si="216"/>
        <v>#DIV/0!</v>
      </c>
    </row>
    <row r="1800" spans="1:23">
      <c r="A1800" s="96"/>
      <c r="B1800" s="96"/>
      <c r="C1800" s="96"/>
      <c r="D1800" s="96"/>
      <c r="E1800" s="96"/>
      <c r="F1800" s="96"/>
      <c r="G1800" s="366"/>
      <c r="H1800" s="289"/>
      <c r="I1800" s="289"/>
      <c r="J1800" s="289"/>
      <c r="K1800" s="96"/>
      <c r="L1800" s="171"/>
      <c r="M1800" s="96"/>
      <c r="N1800" s="9"/>
      <c r="O1800" s="9"/>
      <c r="P1800" s="9"/>
      <c r="Q1800" s="9"/>
      <c r="R1800" s="10"/>
      <c r="S1800" s="255">
        <f t="shared" si="218"/>
        <v>0</v>
      </c>
      <c r="T1800" s="192"/>
      <c r="U1800" s="265">
        <f t="shared" si="217"/>
        <v>0</v>
      </c>
      <c r="V1800" s="255">
        <f t="shared" si="215"/>
        <v>0</v>
      </c>
      <c r="W1800" s="255" t="e">
        <f t="shared" si="216"/>
        <v>#DIV/0!</v>
      </c>
    </row>
    <row r="1801" spans="1:23">
      <c r="A1801" s="96"/>
      <c r="B1801" s="96"/>
      <c r="C1801" s="96"/>
      <c r="D1801" s="96"/>
      <c r="E1801" s="96"/>
      <c r="F1801" s="96"/>
      <c r="G1801" s="366"/>
      <c r="H1801" s="289"/>
      <c r="I1801" s="289"/>
      <c r="J1801" s="289"/>
      <c r="K1801" s="96"/>
      <c r="L1801" s="171"/>
      <c r="M1801" s="96"/>
      <c r="N1801" s="9"/>
      <c r="O1801" s="9"/>
      <c r="P1801" s="9"/>
      <c r="Q1801" s="9"/>
      <c r="R1801" s="10"/>
      <c r="S1801" s="255">
        <f t="shared" si="218"/>
        <v>0</v>
      </c>
      <c r="T1801" s="192"/>
      <c r="U1801" s="265">
        <f t="shared" si="217"/>
        <v>0</v>
      </c>
      <c r="V1801" s="255">
        <f t="shared" si="215"/>
        <v>0</v>
      </c>
      <c r="W1801" s="255" t="e">
        <f t="shared" si="216"/>
        <v>#DIV/0!</v>
      </c>
    </row>
    <row r="1802" spans="1:23">
      <c r="A1802" s="96"/>
      <c r="B1802" s="96"/>
      <c r="C1802" s="96"/>
      <c r="D1802" s="96"/>
      <c r="E1802" s="96"/>
      <c r="F1802" s="96"/>
      <c r="G1802" s="366"/>
      <c r="H1802" s="289"/>
      <c r="I1802" s="289"/>
      <c r="J1802" s="289"/>
      <c r="K1802" s="96"/>
      <c r="L1802" s="171"/>
      <c r="M1802" s="96"/>
      <c r="N1802" s="9"/>
      <c r="O1802" s="9"/>
      <c r="P1802" s="9"/>
      <c r="Q1802" s="9"/>
      <c r="R1802" s="10"/>
      <c r="S1802" s="255">
        <f t="shared" si="218"/>
        <v>0</v>
      </c>
      <c r="T1802" s="192"/>
      <c r="U1802" s="265">
        <f t="shared" si="217"/>
        <v>0</v>
      </c>
      <c r="V1802" s="255">
        <f t="shared" si="215"/>
        <v>0</v>
      </c>
      <c r="W1802" s="255" t="e">
        <f t="shared" si="216"/>
        <v>#DIV/0!</v>
      </c>
    </row>
    <row r="1803" spans="1:23">
      <c r="A1803" s="96"/>
      <c r="B1803" s="96"/>
      <c r="C1803" s="96"/>
      <c r="D1803" s="96"/>
      <c r="E1803" s="96"/>
      <c r="F1803" s="96"/>
      <c r="G1803" s="366"/>
      <c r="H1803" s="289"/>
      <c r="I1803" s="289"/>
      <c r="J1803" s="289"/>
      <c r="K1803" s="96"/>
      <c r="L1803" s="171"/>
      <c r="M1803" s="96"/>
      <c r="N1803" s="9"/>
      <c r="O1803" s="9"/>
      <c r="P1803" s="9"/>
      <c r="Q1803" s="9"/>
      <c r="R1803" s="10"/>
      <c r="S1803" s="255">
        <f t="shared" si="218"/>
        <v>0</v>
      </c>
      <c r="T1803" s="192"/>
      <c r="U1803" s="265">
        <f t="shared" si="217"/>
        <v>0</v>
      </c>
      <c r="V1803" s="255">
        <f t="shared" si="215"/>
        <v>0</v>
      </c>
      <c r="W1803" s="255" t="e">
        <f t="shared" si="216"/>
        <v>#DIV/0!</v>
      </c>
    </row>
    <row r="1804" spans="1:23">
      <c r="A1804" s="96"/>
      <c r="B1804" s="96"/>
      <c r="C1804" s="96"/>
      <c r="D1804" s="96"/>
      <c r="E1804" s="96"/>
      <c r="F1804" s="96"/>
      <c r="G1804" s="366"/>
      <c r="H1804" s="289"/>
      <c r="I1804" s="289"/>
      <c r="J1804" s="289"/>
      <c r="K1804" s="96"/>
      <c r="L1804" s="171"/>
      <c r="M1804" s="96"/>
      <c r="N1804" s="9"/>
      <c r="O1804" s="9"/>
      <c r="P1804" s="9"/>
      <c r="Q1804" s="9"/>
      <c r="R1804" s="10"/>
      <c r="S1804" s="255">
        <f t="shared" si="218"/>
        <v>0</v>
      </c>
      <c r="T1804" s="192"/>
      <c r="U1804" s="265">
        <f t="shared" si="217"/>
        <v>0</v>
      </c>
      <c r="V1804" s="255">
        <f t="shared" si="215"/>
        <v>0</v>
      </c>
      <c r="W1804" s="255" t="e">
        <f t="shared" si="216"/>
        <v>#DIV/0!</v>
      </c>
    </row>
    <row r="1805" spans="1:23">
      <c r="A1805" s="96"/>
      <c r="B1805" s="96"/>
      <c r="C1805" s="96"/>
      <c r="D1805" s="96"/>
      <c r="E1805" s="96"/>
      <c r="F1805" s="96"/>
      <c r="G1805" s="366"/>
      <c r="H1805" s="289"/>
      <c r="I1805" s="289"/>
      <c r="J1805" s="289"/>
      <c r="K1805" s="96"/>
      <c r="L1805" s="171"/>
      <c r="M1805" s="96"/>
      <c r="N1805" s="9"/>
      <c r="O1805" s="9"/>
      <c r="P1805" s="9"/>
      <c r="Q1805" s="9"/>
      <c r="R1805" s="10"/>
      <c r="S1805" s="255">
        <f t="shared" si="218"/>
        <v>0</v>
      </c>
      <c r="T1805" s="192"/>
      <c r="U1805" s="265">
        <f t="shared" si="217"/>
        <v>0</v>
      </c>
      <c r="V1805" s="255">
        <f t="shared" si="215"/>
        <v>0</v>
      </c>
      <c r="W1805" s="255" t="e">
        <f t="shared" si="216"/>
        <v>#DIV/0!</v>
      </c>
    </row>
    <row r="1806" spans="1:23">
      <c r="A1806" s="96"/>
      <c r="B1806" s="96"/>
      <c r="C1806" s="96"/>
      <c r="D1806" s="96"/>
      <c r="E1806" s="96"/>
      <c r="F1806" s="96"/>
      <c r="G1806" s="366"/>
      <c r="H1806" s="289"/>
      <c r="I1806" s="289"/>
      <c r="J1806" s="289"/>
      <c r="K1806" s="96"/>
      <c r="L1806" s="171"/>
      <c r="M1806" s="96"/>
      <c r="N1806" s="9"/>
      <c r="O1806" s="9"/>
      <c r="P1806" s="9"/>
      <c r="Q1806" s="9"/>
      <c r="R1806" s="10"/>
      <c r="S1806" s="255">
        <f t="shared" si="218"/>
        <v>0</v>
      </c>
      <c r="T1806" s="192"/>
      <c r="U1806" s="265">
        <f t="shared" si="217"/>
        <v>0</v>
      </c>
      <c r="V1806" s="255">
        <f t="shared" si="215"/>
        <v>0</v>
      </c>
      <c r="W1806" s="255" t="e">
        <f t="shared" si="216"/>
        <v>#DIV/0!</v>
      </c>
    </row>
    <row r="1807" spans="1:23">
      <c r="A1807" s="96"/>
      <c r="B1807" s="96"/>
      <c r="C1807" s="96"/>
      <c r="D1807" s="96"/>
      <c r="E1807" s="96"/>
      <c r="F1807" s="96"/>
      <c r="G1807" s="366"/>
      <c r="H1807" s="289"/>
      <c r="I1807" s="289"/>
      <c r="J1807" s="289"/>
      <c r="K1807" s="96"/>
      <c r="L1807" s="171"/>
      <c r="M1807" s="96"/>
      <c r="N1807" s="9"/>
      <c r="O1807" s="9"/>
      <c r="P1807" s="9"/>
      <c r="Q1807" s="9"/>
      <c r="R1807" s="10"/>
      <c r="S1807" s="255">
        <f t="shared" si="218"/>
        <v>0</v>
      </c>
      <c r="T1807" s="192"/>
      <c r="U1807" s="265">
        <f t="shared" si="217"/>
        <v>0</v>
      </c>
      <c r="V1807" s="255">
        <f t="shared" si="215"/>
        <v>0</v>
      </c>
      <c r="W1807" s="255" t="e">
        <f t="shared" si="216"/>
        <v>#DIV/0!</v>
      </c>
    </row>
    <row r="1808" spans="1:23">
      <c r="A1808" s="96"/>
      <c r="B1808" s="96"/>
      <c r="C1808" s="96"/>
      <c r="D1808" s="96"/>
      <c r="E1808" s="96"/>
      <c r="F1808" s="96"/>
      <c r="G1808" s="366"/>
      <c r="H1808" s="289"/>
      <c r="I1808" s="289"/>
      <c r="J1808" s="289"/>
      <c r="K1808" s="96"/>
      <c r="L1808" s="171"/>
      <c r="M1808" s="96"/>
      <c r="N1808" s="9"/>
      <c r="O1808" s="9"/>
      <c r="P1808" s="9"/>
      <c r="Q1808" s="9"/>
      <c r="R1808" s="10"/>
      <c r="S1808" s="255">
        <f t="shared" si="218"/>
        <v>0</v>
      </c>
      <c r="T1808" s="192"/>
      <c r="U1808" s="265">
        <f t="shared" si="217"/>
        <v>0</v>
      </c>
      <c r="V1808" s="255">
        <f t="shared" si="215"/>
        <v>0</v>
      </c>
      <c r="W1808" s="255" t="e">
        <f t="shared" si="216"/>
        <v>#DIV/0!</v>
      </c>
    </row>
    <row r="1809" spans="1:23">
      <c r="A1809" s="96"/>
      <c r="B1809" s="96"/>
      <c r="C1809" s="96"/>
      <c r="D1809" s="96"/>
      <c r="E1809" s="96"/>
      <c r="F1809" s="96"/>
      <c r="G1809" s="366"/>
      <c r="H1809" s="289"/>
      <c r="I1809" s="289"/>
      <c r="J1809" s="289"/>
      <c r="K1809" s="96"/>
      <c r="L1809" s="171"/>
      <c r="M1809" s="96"/>
      <c r="N1809" s="9"/>
      <c r="O1809" s="9"/>
      <c r="P1809" s="9"/>
      <c r="Q1809" s="9"/>
      <c r="R1809" s="10"/>
      <c r="S1809" s="255">
        <f t="shared" si="218"/>
        <v>0</v>
      </c>
      <c r="T1809" s="192"/>
      <c r="U1809" s="265">
        <f t="shared" si="217"/>
        <v>0</v>
      </c>
      <c r="V1809" s="255">
        <f t="shared" si="215"/>
        <v>0</v>
      </c>
      <c r="W1809" s="255" t="e">
        <f t="shared" si="216"/>
        <v>#DIV/0!</v>
      </c>
    </row>
    <row r="1810" spans="1:23">
      <c r="A1810" s="96"/>
      <c r="B1810" s="96"/>
      <c r="C1810" s="96"/>
      <c r="D1810" s="96"/>
      <c r="E1810" s="96"/>
      <c r="F1810" s="96"/>
      <c r="G1810" s="366"/>
      <c r="H1810" s="289"/>
      <c r="I1810" s="289"/>
      <c r="J1810" s="289"/>
      <c r="K1810" s="96"/>
      <c r="L1810" s="171"/>
      <c r="M1810" s="96"/>
      <c r="N1810" s="9"/>
      <c r="O1810" s="9"/>
      <c r="P1810" s="9"/>
      <c r="Q1810" s="9"/>
      <c r="R1810" s="10"/>
      <c r="S1810" s="255">
        <f t="shared" si="218"/>
        <v>0</v>
      </c>
      <c r="T1810" s="192"/>
      <c r="U1810" s="265">
        <f t="shared" si="217"/>
        <v>0</v>
      </c>
      <c r="V1810" s="255">
        <f t="shared" si="215"/>
        <v>0</v>
      </c>
      <c r="W1810" s="255" t="e">
        <f t="shared" si="216"/>
        <v>#DIV/0!</v>
      </c>
    </row>
    <row r="1811" spans="1:23">
      <c r="A1811" s="96"/>
      <c r="B1811" s="96"/>
      <c r="C1811" s="96"/>
      <c r="D1811" s="96"/>
      <c r="E1811" s="96"/>
      <c r="F1811" s="96"/>
      <c r="G1811" s="366"/>
      <c r="H1811" s="289"/>
      <c r="I1811" s="289"/>
      <c r="J1811" s="289"/>
      <c r="K1811" s="96"/>
      <c r="L1811" s="171"/>
      <c r="M1811" s="96"/>
      <c r="N1811" s="9"/>
      <c r="O1811" s="9"/>
      <c r="P1811" s="9"/>
      <c r="Q1811" s="9"/>
      <c r="R1811" s="10"/>
      <c r="S1811" s="255">
        <f t="shared" si="218"/>
        <v>0</v>
      </c>
      <c r="T1811" s="192"/>
      <c r="U1811" s="265">
        <f t="shared" si="217"/>
        <v>0</v>
      </c>
      <c r="V1811" s="255">
        <f t="shared" si="215"/>
        <v>0</v>
      </c>
      <c r="W1811" s="255" t="e">
        <f t="shared" si="216"/>
        <v>#DIV/0!</v>
      </c>
    </row>
    <row r="1812" spans="1:23">
      <c r="A1812" s="96"/>
      <c r="B1812" s="96"/>
      <c r="C1812" s="96"/>
      <c r="D1812" s="96"/>
      <c r="E1812" s="96"/>
      <c r="F1812" s="96"/>
      <c r="G1812" s="366"/>
      <c r="H1812" s="289"/>
      <c r="I1812" s="289"/>
      <c r="J1812" s="289"/>
      <c r="K1812" s="96"/>
      <c r="L1812" s="171"/>
      <c r="M1812" s="96"/>
      <c r="N1812" s="9"/>
      <c r="O1812" s="9"/>
      <c r="P1812" s="9"/>
      <c r="Q1812" s="9"/>
      <c r="R1812" s="10"/>
      <c r="S1812" s="255">
        <f t="shared" si="218"/>
        <v>0</v>
      </c>
      <c r="T1812" s="192"/>
      <c r="U1812" s="265">
        <f t="shared" si="217"/>
        <v>0</v>
      </c>
      <c r="V1812" s="255">
        <f t="shared" si="215"/>
        <v>0</v>
      </c>
      <c r="W1812" s="255" t="e">
        <f t="shared" si="216"/>
        <v>#DIV/0!</v>
      </c>
    </row>
    <row r="1813" spans="1:23">
      <c r="A1813" s="96"/>
      <c r="B1813" s="96"/>
      <c r="C1813" s="96"/>
      <c r="D1813" s="96"/>
      <c r="E1813" s="96"/>
      <c r="F1813" s="96"/>
      <c r="G1813" s="366"/>
      <c r="H1813" s="289"/>
      <c r="I1813" s="289"/>
      <c r="J1813" s="289"/>
      <c r="K1813" s="96"/>
      <c r="L1813" s="171"/>
      <c r="M1813" s="96"/>
      <c r="N1813" s="9"/>
      <c r="O1813" s="9"/>
      <c r="P1813" s="9"/>
      <c r="Q1813" s="9"/>
      <c r="R1813" s="10"/>
      <c r="S1813" s="255">
        <f t="shared" si="218"/>
        <v>0</v>
      </c>
      <c r="T1813" s="192"/>
      <c r="U1813" s="265">
        <f t="shared" si="217"/>
        <v>0</v>
      </c>
      <c r="V1813" s="255">
        <f t="shared" si="215"/>
        <v>0</v>
      </c>
      <c r="W1813" s="255" t="e">
        <f t="shared" si="216"/>
        <v>#DIV/0!</v>
      </c>
    </row>
    <row r="1814" spans="1:23">
      <c r="A1814" s="96"/>
      <c r="B1814" s="96"/>
      <c r="C1814" s="96"/>
      <c r="D1814" s="96"/>
      <c r="E1814" s="96"/>
      <c r="F1814" s="96"/>
      <c r="G1814" s="366"/>
      <c r="H1814" s="289"/>
      <c r="I1814" s="289"/>
      <c r="J1814" s="289"/>
      <c r="K1814" s="96"/>
      <c r="L1814" s="171"/>
      <c r="M1814" s="96"/>
      <c r="N1814" s="9"/>
      <c r="O1814" s="9"/>
      <c r="P1814" s="9"/>
      <c r="Q1814" s="9"/>
      <c r="R1814" s="10"/>
      <c r="S1814" s="255">
        <f t="shared" si="218"/>
        <v>0</v>
      </c>
      <c r="T1814" s="192"/>
      <c r="U1814" s="265">
        <f t="shared" si="217"/>
        <v>0</v>
      </c>
      <c r="V1814" s="255">
        <f t="shared" si="215"/>
        <v>0</v>
      </c>
      <c r="W1814" s="255" t="e">
        <f t="shared" si="216"/>
        <v>#DIV/0!</v>
      </c>
    </row>
    <row r="1815" spans="1:23">
      <c r="A1815" s="96"/>
      <c r="B1815" s="96"/>
      <c r="C1815" s="96"/>
      <c r="D1815" s="96"/>
      <c r="E1815" s="96"/>
      <c r="F1815" s="96"/>
      <c r="G1815" s="366"/>
      <c r="H1815" s="289"/>
      <c r="I1815" s="289"/>
      <c r="J1815" s="289"/>
      <c r="K1815" s="96"/>
      <c r="L1815" s="171"/>
      <c r="M1815" s="96"/>
      <c r="N1815" s="9"/>
      <c r="O1815" s="9"/>
      <c r="P1815" s="9"/>
      <c r="Q1815" s="9"/>
      <c r="R1815" s="10"/>
      <c r="S1815" s="255">
        <f t="shared" si="218"/>
        <v>0</v>
      </c>
      <c r="T1815" s="192"/>
      <c r="U1815" s="265">
        <f t="shared" si="217"/>
        <v>0</v>
      </c>
      <c r="V1815" s="255">
        <f t="shared" si="215"/>
        <v>0</v>
      </c>
      <c r="W1815" s="255" t="e">
        <f t="shared" si="216"/>
        <v>#DIV/0!</v>
      </c>
    </row>
    <row r="1816" spans="1:23">
      <c r="A1816" s="96"/>
      <c r="B1816" s="96"/>
      <c r="C1816" s="96"/>
      <c r="D1816" s="96"/>
      <c r="E1816" s="96"/>
      <c r="F1816" s="96"/>
      <c r="G1816" s="366"/>
      <c r="H1816" s="289"/>
      <c r="I1816" s="289"/>
      <c r="J1816" s="289"/>
      <c r="K1816" s="96"/>
      <c r="L1816" s="171"/>
      <c r="M1816" s="96"/>
      <c r="N1816" s="9"/>
      <c r="O1816" s="9"/>
      <c r="P1816" s="9"/>
      <c r="Q1816" s="9"/>
      <c r="R1816" s="10"/>
      <c r="S1816" s="255">
        <f t="shared" si="218"/>
        <v>0</v>
      </c>
      <c r="T1816" s="192"/>
      <c r="U1816" s="265">
        <f t="shared" si="217"/>
        <v>0</v>
      </c>
      <c r="V1816" s="255">
        <f t="shared" si="215"/>
        <v>0</v>
      </c>
      <c r="W1816" s="255" t="e">
        <f t="shared" si="216"/>
        <v>#DIV/0!</v>
      </c>
    </row>
    <row r="1817" spans="1:23">
      <c r="A1817" s="96"/>
      <c r="B1817" s="96"/>
      <c r="C1817" s="96"/>
      <c r="D1817" s="96"/>
      <c r="E1817" s="96"/>
      <c r="F1817" s="96"/>
      <c r="G1817" s="366"/>
      <c r="H1817" s="289"/>
      <c r="I1817" s="289"/>
      <c r="J1817" s="289"/>
      <c r="K1817" s="96"/>
      <c r="L1817" s="171"/>
      <c r="M1817" s="96"/>
      <c r="N1817" s="9"/>
      <c r="O1817" s="9"/>
      <c r="P1817" s="9"/>
      <c r="Q1817" s="9"/>
      <c r="R1817" s="10"/>
      <c r="S1817" s="255">
        <f t="shared" si="218"/>
        <v>0</v>
      </c>
      <c r="T1817" s="192"/>
      <c r="U1817" s="265">
        <f t="shared" si="217"/>
        <v>0</v>
      </c>
      <c r="V1817" s="255">
        <f t="shared" si="215"/>
        <v>0</v>
      </c>
      <c r="W1817" s="255" t="e">
        <f t="shared" si="216"/>
        <v>#DIV/0!</v>
      </c>
    </row>
    <row r="1818" spans="1:23">
      <c r="A1818" s="96"/>
      <c r="B1818" s="96"/>
      <c r="C1818" s="96"/>
      <c r="D1818" s="96"/>
      <c r="E1818" s="96"/>
      <c r="F1818" s="96"/>
      <c r="G1818" s="366"/>
      <c r="H1818" s="289"/>
      <c r="I1818" s="289"/>
      <c r="J1818" s="289"/>
      <c r="K1818" s="96"/>
      <c r="L1818" s="171"/>
      <c r="M1818" s="96"/>
      <c r="N1818" s="9"/>
      <c r="O1818" s="9"/>
      <c r="P1818" s="9"/>
      <c r="Q1818" s="9"/>
      <c r="R1818" s="10"/>
      <c r="S1818" s="255">
        <f t="shared" si="218"/>
        <v>0</v>
      </c>
      <c r="T1818" s="192"/>
      <c r="U1818" s="265">
        <f t="shared" si="217"/>
        <v>0</v>
      </c>
      <c r="V1818" s="255">
        <f t="shared" si="215"/>
        <v>0</v>
      </c>
      <c r="W1818" s="255" t="e">
        <f t="shared" si="216"/>
        <v>#DIV/0!</v>
      </c>
    </row>
    <row r="1819" spans="1:23">
      <c r="A1819" s="96"/>
      <c r="B1819" s="96"/>
      <c r="C1819" s="96"/>
      <c r="D1819" s="96"/>
      <c r="E1819" s="96"/>
      <c r="F1819" s="96"/>
      <c r="G1819" s="366"/>
      <c r="H1819" s="289"/>
      <c r="I1819" s="289"/>
      <c r="J1819" s="289"/>
      <c r="K1819" s="96"/>
      <c r="L1819" s="171"/>
      <c r="M1819" s="96"/>
      <c r="N1819" s="9"/>
      <c r="O1819" s="9"/>
      <c r="P1819" s="9"/>
      <c r="Q1819" s="9"/>
      <c r="R1819" s="10"/>
      <c r="S1819" s="255">
        <f t="shared" si="218"/>
        <v>0</v>
      </c>
      <c r="T1819" s="192"/>
      <c r="U1819" s="265">
        <f t="shared" si="217"/>
        <v>0</v>
      </c>
      <c r="V1819" s="255">
        <f t="shared" si="215"/>
        <v>0</v>
      </c>
      <c r="W1819" s="255" t="e">
        <f t="shared" si="216"/>
        <v>#DIV/0!</v>
      </c>
    </row>
    <row r="1820" spans="1:23">
      <c r="A1820" s="96"/>
      <c r="B1820" s="96"/>
      <c r="C1820" s="96"/>
      <c r="D1820" s="96"/>
      <c r="E1820" s="96"/>
      <c r="F1820" s="96"/>
      <c r="G1820" s="366"/>
      <c r="H1820" s="289"/>
      <c r="I1820" s="289"/>
      <c r="J1820" s="289"/>
      <c r="K1820" s="96"/>
      <c r="L1820" s="171"/>
      <c r="M1820" s="96"/>
      <c r="N1820" s="9"/>
      <c r="O1820" s="9"/>
      <c r="P1820" s="9"/>
      <c r="Q1820" s="9"/>
      <c r="R1820" s="10"/>
      <c r="S1820" s="255">
        <f t="shared" si="218"/>
        <v>0</v>
      </c>
      <c r="T1820" s="192"/>
      <c r="U1820" s="265">
        <f t="shared" si="217"/>
        <v>0</v>
      </c>
      <c r="V1820" s="255">
        <f t="shared" si="215"/>
        <v>0</v>
      </c>
      <c r="W1820" s="255" t="e">
        <f t="shared" si="216"/>
        <v>#DIV/0!</v>
      </c>
    </row>
    <row r="1821" spans="1:23">
      <c r="A1821" s="96"/>
      <c r="B1821" s="96"/>
      <c r="C1821" s="96"/>
      <c r="D1821" s="96"/>
      <c r="E1821" s="96"/>
      <c r="F1821" s="96"/>
      <c r="G1821" s="366"/>
      <c r="H1821" s="289"/>
      <c r="I1821" s="289"/>
      <c r="J1821" s="289"/>
      <c r="K1821" s="96"/>
      <c r="L1821" s="171"/>
      <c r="M1821" s="96"/>
      <c r="N1821" s="9"/>
      <c r="O1821" s="9"/>
      <c r="P1821" s="9"/>
      <c r="Q1821" s="9"/>
      <c r="R1821" s="10"/>
      <c r="S1821" s="255">
        <f t="shared" si="218"/>
        <v>0</v>
      </c>
      <c r="T1821" s="192"/>
      <c r="U1821" s="265">
        <f t="shared" si="217"/>
        <v>0</v>
      </c>
      <c r="V1821" s="255">
        <f t="shared" si="215"/>
        <v>0</v>
      </c>
      <c r="W1821" s="255" t="e">
        <f t="shared" si="216"/>
        <v>#DIV/0!</v>
      </c>
    </row>
    <row r="1822" spans="1:23">
      <c r="A1822" s="96"/>
      <c r="B1822" s="96"/>
      <c r="C1822" s="96"/>
      <c r="D1822" s="96"/>
      <c r="E1822" s="96"/>
      <c r="F1822" s="96"/>
      <c r="G1822" s="366"/>
      <c r="H1822" s="289"/>
      <c r="I1822" s="289"/>
      <c r="J1822" s="289"/>
      <c r="K1822" s="96"/>
      <c r="L1822" s="171"/>
      <c r="M1822" s="96"/>
      <c r="N1822" s="9"/>
      <c r="O1822" s="9"/>
      <c r="P1822" s="9"/>
      <c r="Q1822" s="9"/>
      <c r="R1822" s="10"/>
      <c r="S1822" s="255">
        <f t="shared" si="218"/>
        <v>0</v>
      </c>
      <c r="T1822" s="192"/>
      <c r="U1822" s="265">
        <f t="shared" si="217"/>
        <v>0</v>
      </c>
      <c r="V1822" s="255">
        <f t="shared" si="215"/>
        <v>0</v>
      </c>
      <c r="W1822" s="255" t="e">
        <f t="shared" si="216"/>
        <v>#DIV/0!</v>
      </c>
    </row>
    <row r="1823" spans="1:23">
      <c r="A1823" s="96"/>
      <c r="B1823" s="96"/>
      <c r="C1823" s="96"/>
      <c r="D1823" s="96"/>
      <c r="E1823" s="96"/>
      <c r="F1823" s="96"/>
      <c r="G1823" s="366"/>
      <c r="H1823" s="289"/>
      <c r="I1823" s="289"/>
      <c r="J1823" s="289"/>
      <c r="K1823" s="96"/>
      <c r="L1823" s="171"/>
      <c r="M1823" s="96"/>
      <c r="N1823" s="9"/>
      <c r="O1823" s="9"/>
      <c r="P1823" s="9"/>
      <c r="Q1823" s="9"/>
      <c r="R1823" s="10"/>
      <c r="S1823" s="255">
        <f t="shared" si="218"/>
        <v>0</v>
      </c>
      <c r="T1823" s="192"/>
      <c r="U1823" s="265">
        <f t="shared" si="217"/>
        <v>0</v>
      </c>
      <c r="V1823" s="255">
        <f t="shared" si="215"/>
        <v>0</v>
      </c>
      <c r="W1823" s="255" t="e">
        <f t="shared" si="216"/>
        <v>#DIV/0!</v>
      </c>
    </row>
    <row r="1824" spans="1:23">
      <c r="A1824" s="96"/>
      <c r="B1824" s="96"/>
      <c r="C1824" s="96"/>
      <c r="D1824" s="96"/>
      <c r="E1824" s="96"/>
      <c r="F1824" s="96"/>
      <c r="G1824" s="366"/>
      <c r="H1824" s="289"/>
      <c r="I1824" s="289"/>
      <c r="J1824" s="289"/>
      <c r="K1824" s="96"/>
      <c r="L1824" s="171"/>
      <c r="M1824" s="96"/>
      <c r="N1824" s="9"/>
      <c r="O1824" s="9"/>
      <c r="P1824" s="9"/>
      <c r="Q1824" s="9"/>
      <c r="R1824" s="10"/>
      <c r="S1824" s="255">
        <f t="shared" si="218"/>
        <v>0</v>
      </c>
      <c r="T1824" s="192"/>
      <c r="U1824" s="265">
        <f t="shared" si="217"/>
        <v>0</v>
      </c>
      <c r="V1824" s="255">
        <f t="shared" si="215"/>
        <v>0</v>
      </c>
      <c r="W1824" s="255" t="e">
        <f t="shared" si="216"/>
        <v>#DIV/0!</v>
      </c>
    </row>
    <row r="1825" spans="1:23">
      <c r="A1825" s="96"/>
      <c r="B1825" s="96"/>
      <c r="C1825" s="96"/>
      <c r="D1825" s="96"/>
      <c r="E1825" s="96"/>
      <c r="F1825" s="96"/>
      <c r="G1825" s="366"/>
      <c r="H1825" s="289"/>
      <c r="I1825" s="289"/>
      <c r="J1825" s="289"/>
      <c r="K1825" s="96"/>
      <c r="L1825" s="171"/>
      <c r="M1825" s="96"/>
      <c r="N1825" s="9"/>
      <c r="O1825" s="9"/>
      <c r="P1825" s="9"/>
      <c r="Q1825" s="9"/>
      <c r="R1825" s="10"/>
      <c r="S1825" s="255">
        <f t="shared" si="218"/>
        <v>0</v>
      </c>
      <c r="T1825" s="192"/>
      <c r="U1825" s="265">
        <f t="shared" si="217"/>
        <v>0</v>
      </c>
      <c r="V1825" s="255">
        <f t="shared" si="215"/>
        <v>0</v>
      </c>
      <c r="W1825" s="255" t="e">
        <f t="shared" si="216"/>
        <v>#DIV/0!</v>
      </c>
    </row>
    <row r="1826" spans="1:23">
      <c r="A1826" s="96"/>
      <c r="B1826" s="96"/>
      <c r="C1826" s="96"/>
      <c r="D1826" s="96"/>
      <c r="E1826" s="96"/>
      <c r="F1826" s="96"/>
      <c r="G1826" s="366"/>
      <c r="H1826" s="289"/>
      <c r="I1826" s="289"/>
      <c r="J1826" s="289"/>
      <c r="K1826" s="96"/>
      <c r="L1826" s="171"/>
      <c r="M1826" s="96"/>
      <c r="N1826" s="9"/>
      <c r="O1826" s="9"/>
      <c r="P1826" s="9"/>
      <c r="Q1826" s="9"/>
      <c r="R1826" s="10"/>
      <c r="S1826" s="255">
        <f t="shared" si="218"/>
        <v>0</v>
      </c>
      <c r="T1826" s="192"/>
      <c r="U1826" s="265">
        <f t="shared" si="217"/>
        <v>0</v>
      </c>
      <c r="V1826" s="255">
        <f t="shared" si="215"/>
        <v>0</v>
      </c>
      <c r="W1826" s="255" t="e">
        <f t="shared" si="216"/>
        <v>#DIV/0!</v>
      </c>
    </row>
    <row r="1827" spans="1:23">
      <c r="A1827" s="96"/>
      <c r="B1827" s="96"/>
      <c r="C1827" s="96"/>
      <c r="D1827" s="96"/>
      <c r="E1827" s="96"/>
      <c r="F1827" s="96"/>
      <c r="G1827" s="366"/>
      <c r="H1827" s="289"/>
      <c r="I1827" s="289"/>
      <c r="J1827" s="289"/>
      <c r="K1827" s="96"/>
      <c r="L1827" s="171"/>
      <c r="M1827" s="96"/>
      <c r="N1827" s="9"/>
      <c r="O1827" s="9"/>
      <c r="P1827" s="9"/>
      <c r="Q1827" s="9"/>
      <c r="R1827" s="10"/>
      <c r="S1827" s="255">
        <f t="shared" si="218"/>
        <v>0</v>
      </c>
      <c r="T1827" s="192"/>
      <c r="U1827" s="265">
        <f t="shared" si="217"/>
        <v>0</v>
      </c>
      <c r="V1827" s="255">
        <f t="shared" si="215"/>
        <v>0</v>
      </c>
      <c r="W1827" s="255" t="e">
        <f t="shared" si="216"/>
        <v>#DIV/0!</v>
      </c>
    </row>
    <row r="1828" spans="1:23">
      <c r="A1828" s="96"/>
      <c r="B1828" s="96"/>
      <c r="C1828" s="96"/>
      <c r="D1828" s="96"/>
      <c r="E1828" s="96"/>
      <c r="F1828" s="96"/>
      <c r="G1828" s="366"/>
      <c r="H1828" s="289"/>
      <c r="I1828" s="289"/>
      <c r="J1828" s="289"/>
      <c r="K1828" s="96"/>
      <c r="L1828" s="171"/>
      <c r="M1828" s="96"/>
      <c r="N1828" s="9"/>
      <c r="O1828" s="9"/>
      <c r="P1828" s="9"/>
      <c r="Q1828" s="9"/>
      <c r="R1828" s="10"/>
      <c r="S1828" s="255">
        <f t="shared" si="218"/>
        <v>0</v>
      </c>
      <c r="T1828" s="192"/>
      <c r="U1828" s="265">
        <f t="shared" si="217"/>
        <v>0</v>
      </c>
      <c r="V1828" s="255">
        <f t="shared" si="215"/>
        <v>0</v>
      </c>
      <c r="W1828" s="255" t="e">
        <f t="shared" si="216"/>
        <v>#DIV/0!</v>
      </c>
    </row>
    <row r="1829" spans="1:23">
      <c r="A1829" s="96"/>
      <c r="B1829" s="96"/>
      <c r="C1829" s="96"/>
      <c r="D1829" s="96"/>
      <c r="E1829" s="96"/>
      <c r="F1829" s="96"/>
      <c r="G1829" s="366"/>
      <c r="H1829" s="289"/>
      <c r="I1829" s="289"/>
      <c r="J1829" s="289"/>
      <c r="K1829" s="96"/>
      <c r="L1829" s="171"/>
      <c r="M1829" s="96"/>
      <c r="N1829" s="124"/>
      <c r="O1829" s="9"/>
      <c r="P1829" s="9"/>
      <c r="Q1829" s="9"/>
      <c r="R1829" s="10"/>
      <c r="S1829" s="255">
        <f t="shared" si="218"/>
        <v>0</v>
      </c>
      <c r="T1829" s="192"/>
      <c r="U1829" s="265">
        <f t="shared" si="217"/>
        <v>0</v>
      </c>
      <c r="V1829" s="255">
        <f t="shared" si="215"/>
        <v>0</v>
      </c>
      <c r="W1829" s="255" t="e">
        <f t="shared" si="216"/>
        <v>#DIV/0!</v>
      </c>
    </row>
    <row r="1830" spans="1:23">
      <c r="A1830" s="96"/>
      <c r="B1830" s="96"/>
      <c r="C1830" s="96"/>
      <c r="D1830" s="96"/>
      <c r="E1830" s="96"/>
      <c r="F1830" s="96"/>
      <c r="G1830" s="366"/>
      <c r="H1830" s="289"/>
      <c r="I1830" s="289"/>
      <c r="J1830" s="289"/>
      <c r="K1830" s="96"/>
      <c r="L1830" s="171"/>
      <c r="M1830" s="96"/>
      <c r="N1830" s="9"/>
      <c r="O1830" s="9"/>
      <c r="P1830" s="9"/>
      <c r="Q1830" s="9"/>
      <c r="R1830" s="10"/>
      <c r="S1830" s="255">
        <f t="shared" si="218"/>
        <v>0</v>
      </c>
      <c r="T1830" s="192"/>
      <c r="U1830" s="265">
        <f t="shared" si="217"/>
        <v>0</v>
      </c>
      <c r="V1830" s="255">
        <f t="shared" si="215"/>
        <v>0</v>
      </c>
      <c r="W1830" s="255" t="e">
        <f t="shared" si="216"/>
        <v>#DIV/0!</v>
      </c>
    </row>
    <row r="1831" spans="1:23">
      <c r="A1831" s="96"/>
      <c r="B1831" s="96"/>
      <c r="C1831" s="96"/>
      <c r="D1831" s="96"/>
      <c r="E1831" s="96"/>
      <c r="F1831" s="96"/>
      <c r="G1831" s="366"/>
      <c r="H1831" s="289"/>
      <c r="I1831" s="289"/>
      <c r="J1831" s="289"/>
      <c r="K1831" s="96"/>
      <c r="L1831" s="171"/>
      <c r="M1831" s="96"/>
      <c r="N1831" s="9"/>
      <c r="O1831" s="9"/>
      <c r="P1831" s="9"/>
      <c r="Q1831" s="9"/>
      <c r="R1831" s="10"/>
      <c r="S1831" s="255">
        <f t="shared" si="218"/>
        <v>0</v>
      </c>
      <c r="T1831" s="192"/>
      <c r="U1831" s="265">
        <f t="shared" si="217"/>
        <v>0</v>
      </c>
      <c r="V1831" s="255">
        <f t="shared" si="215"/>
        <v>0</v>
      </c>
      <c r="W1831" s="255" t="e">
        <f t="shared" si="216"/>
        <v>#DIV/0!</v>
      </c>
    </row>
    <row r="1832" spans="1:23">
      <c r="A1832" s="96"/>
      <c r="B1832" s="96"/>
      <c r="C1832" s="96"/>
      <c r="D1832" s="96"/>
      <c r="E1832" s="96"/>
      <c r="F1832" s="96"/>
      <c r="G1832" s="366"/>
      <c r="H1832" s="289"/>
      <c r="I1832" s="289"/>
      <c r="J1832" s="289"/>
      <c r="K1832" s="96"/>
      <c r="L1832" s="171"/>
      <c r="M1832" s="96"/>
      <c r="N1832" s="9"/>
      <c r="O1832" s="9"/>
      <c r="P1832" s="9"/>
      <c r="Q1832" s="9"/>
      <c r="R1832" s="10"/>
      <c r="S1832" s="255">
        <f t="shared" si="218"/>
        <v>0</v>
      </c>
      <c r="T1832" s="192"/>
      <c r="U1832" s="265">
        <f t="shared" si="217"/>
        <v>0</v>
      </c>
      <c r="V1832" s="255">
        <f t="shared" si="215"/>
        <v>0</v>
      </c>
      <c r="W1832" s="255" t="e">
        <f t="shared" si="216"/>
        <v>#DIV/0!</v>
      </c>
    </row>
    <row r="1833" spans="1:23">
      <c r="A1833" s="96"/>
      <c r="B1833" s="96"/>
      <c r="C1833" s="96"/>
      <c r="D1833" s="96"/>
      <c r="E1833" s="96"/>
      <c r="F1833" s="96"/>
      <c r="G1833" s="366"/>
      <c r="H1833" s="289"/>
      <c r="I1833" s="289"/>
      <c r="J1833" s="289"/>
      <c r="K1833" s="96"/>
      <c r="L1833" s="171"/>
      <c r="M1833" s="96"/>
      <c r="N1833" s="9"/>
      <c r="O1833" s="9"/>
      <c r="P1833" s="9"/>
      <c r="Q1833" s="9"/>
      <c r="R1833" s="10"/>
      <c r="S1833" s="255">
        <f t="shared" si="218"/>
        <v>0</v>
      </c>
      <c r="T1833" s="192"/>
      <c r="U1833" s="265">
        <f t="shared" si="217"/>
        <v>0</v>
      </c>
      <c r="V1833" s="255">
        <f t="shared" si="215"/>
        <v>0</v>
      </c>
      <c r="W1833" s="255" t="e">
        <f t="shared" si="216"/>
        <v>#DIV/0!</v>
      </c>
    </row>
    <row r="1834" spans="1:23">
      <c r="A1834" s="96"/>
      <c r="B1834" s="96"/>
      <c r="C1834" s="96"/>
      <c r="D1834" s="96"/>
      <c r="E1834" s="96"/>
      <c r="F1834" s="96"/>
      <c r="G1834" s="366"/>
      <c r="H1834" s="289"/>
      <c r="I1834" s="289"/>
      <c r="J1834" s="289"/>
      <c r="K1834" s="96"/>
      <c r="L1834" s="171"/>
      <c r="M1834" s="96"/>
      <c r="N1834" s="9"/>
      <c r="O1834" s="9"/>
      <c r="P1834" s="9"/>
      <c r="Q1834" s="9"/>
      <c r="R1834" s="10"/>
      <c r="S1834" s="255">
        <f t="shared" si="218"/>
        <v>0</v>
      </c>
      <c r="T1834" s="192"/>
      <c r="U1834" s="265">
        <f t="shared" si="217"/>
        <v>0</v>
      </c>
      <c r="V1834" s="255">
        <f t="shared" ref="V1834:V1897" si="219">U1834+S1834</f>
        <v>0</v>
      </c>
      <c r="W1834" s="255" t="e">
        <f t="shared" ref="W1834:W1897" si="220">V1834/P1834</f>
        <v>#DIV/0!</v>
      </c>
    </row>
    <row r="1835" spans="1:23">
      <c r="A1835" s="96"/>
      <c r="B1835" s="96"/>
      <c r="C1835" s="96"/>
      <c r="D1835" s="96"/>
      <c r="E1835" s="96"/>
      <c r="F1835" s="96"/>
      <c r="G1835" s="366"/>
      <c r="H1835" s="289"/>
      <c r="I1835" s="289"/>
      <c r="J1835" s="289"/>
      <c r="K1835" s="96"/>
      <c r="L1835" s="171"/>
      <c r="M1835" s="96"/>
      <c r="N1835" s="9"/>
      <c r="O1835" s="9"/>
      <c r="P1835" s="9"/>
      <c r="Q1835" s="9"/>
      <c r="R1835" s="10"/>
      <c r="S1835" s="255">
        <f t="shared" si="218"/>
        <v>0</v>
      </c>
      <c r="T1835" s="192"/>
      <c r="U1835" s="265">
        <f t="shared" si="217"/>
        <v>0</v>
      </c>
      <c r="V1835" s="255">
        <f t="shared" si="219"/>
        <v>0</v>
      </c>
      <c r="W1835" s="255" t="e">
        <f t="shared" si="220"/>
        <v>#DIV/0!</v>
      </c>
    </row>
    <row r="1836" spans="1:23">
      <c r="A1836" s="96"/>
      <c r="B1836" s="96"/>
      <c r="C1836" s="96"/>
      <c r="D1836" s="96"/>
      <c r="E1836" s="96"/>
      <c r="F1836" s="96"/>
      <c r="G1836" s="366"/>
      <c r="H1836" s="289"/>
      <c r="I1836" s="289"/>
      <c r="J1836" s="289"/>
      <c r="K1836" s="96"/>
      <c r="L1836" s="171"/>
      <c r="M1836" s="96"/>
      <c r="N1836" s="9"/>
      <c r="O1836" s="9"/>
      <c r="P1836" s="9"/>
      <c r="Q1836" s="9"/>
      <c r="R1836" s="10"/>
      <c r="S1836" s="255">
        <f t="shared" si="218"/>
        <v>0</v>
      </c>
      <c r="T1836" s="192"/>
      <c r="U1836" s="265">
        <f t="shared" si="217"/>
        <v>0</v>
      </c>
      <c r="V1836" s="255">
        <f t="shared" si="219"/>
        <v>0</v>
      </c>
      <c r="W1836" s="255" t="e">
        <f t="shared" si="220"/>
        <v>#DIV/0!</v>
      </c>
    </row>
    <row r="1837" spans="1:23">
      <c r="A1837" s="96"/>
      <c r="B1837" s="96"/>
      <c r="C1837" s="96"/>
      <c r="D1837" s="96"/>
      <c r="E1837" s="96"/>
      <c r="F1837" s="96"/>
      <c r="G1837" s="366"/>
      <c r="H1837" s="289"/>
      <c r="I1837" s="289"/>
      <c r="J1837" s="289"/>
      <c r="K1837" s="96"/>
      <c r="L1837" s="171"/>
      <c r="M1837" s="96"/>
      <c r="N1837" s="9"/>
      <c r="O1837" s="9"/>
      <c r="P1837" s="9"/>
      <c r="Q1837" s="9"/>
      <c r="R1837" s="10"/>
      <c r="S1837" s="255">
        <f t="shared" si="218"/>
        <v>0</v>
      </c>
      <c r="T1837" s="192"/>
      <c r="U1837" s="265">
        <f t="shared" si="217"/>
        <v>0</v>
      </c>
      <c r="V1837" s="255">
        <f t="shared" si="219"/>
        <v>0</v>
      </c>
      <c r="W1837" s="255" t="e">
        <f t="shared" si="220"/>
        <v>#DIV/0!</v>
      </c>
    </row>
    <row r="1838" spans="1:23">
      <c r="A1838" s="96"/>
      <c r="B1838" s="96"/>
      <c r="C1838" s="96"/>
      <c r="D1838" s="96"/>
      <c r="E1838" s="96"/>
      <c r="F1838" s="96"/>
      <c r="G1838" s="366"/>
      <c r="H1838" s="289"/>
      <c r="I1838" s="289"/>
      <c r="J1838" s="289"/>
      <c r="K1838" s="96"/>
      <c r="L1838" s="171"/>
      <c r="M1838" s="96"/>
      <c r="N1838" s="124"/>
      <c r="O1838" s="9"/>
      <c r="P1838" s="9"/>
      <c r="Q1838" s="9"/>
      <c r="R1838" s="10"/>
      <c r="S1838" s="255">
        <f t="shared" si="218"/>
        <v>0</v>
      </c>
      <c r="T1838" s="192"/>
      <c r="U1838" s="265">
        <f t="shared" si="217"/>
        <v>0</v>
      </c>
      <c r="V1838" s="255">
        <f t="shared" si="219"/>
        <v>0</v>
      </c>
      <c r="W1838" s="255" t="e">
        <f t="shared" si="220"/>
        <v>#DIV/0!</v>
      </c>
    </row>
    <row r="1839" spans="1:23">
      <c r="A1839" s="96"/>
      <c r="B1839" s="96"/>
      <c r="C1839" s="96"/>
      <c r="D1839" s="96"/>
      <c r="E1839" s="96"/>
      <c r="F1839" s="96"/>
      <c r="G1839" s="366"/>
      <c r="H1839" s="289"/>
      <c r="I1839" s="289"/>
      <c r="J1839" s="289"/>
      <c r="K1839" s="96"/>
      <c r="L1839" s="171"/>
      <c r="M1839" s="96"/>
      <c r="N1839" s="124"/>
      <c r="O1839" s="9"/>
      <c r="P1839" s="9"/>
      <c r="Q1839" s="9"/>
      <c r="R1839" s="10"/>
      <c r="S1839" s="255">
        <f t="shared" si="218"/>
        <v>0</v>
      </c>
      <c r="T1839" s="192"/>
      <c r="U1839" s="265">
        <f t="shared" si="217"/>
        <v>0</v>
      </c>
      <c r="V1839" s="255">
        <f t="shared" si="219"/>
        <v>0</v>
      </c>
      <c r="W1839" s="255" t="e">
        <f t="shared" si="220"/>
        <v>#DIV/0!</v>
      </c>
    </row>
    <row r="1840" spans="1:23">
      <c r="A1840" s="96"/>
      <c r="B1840" s="96"/>
      <c r="C1840" s="96"/>
      <c r="D1840" s="96"/>
      <c r="E1840" s="96"/>
      <c r="F1840" s="96"/>
      <c r="G1840" s="366"/>
      <c r="H1840" s="289"/>
      <c r="I1840" s="289"/>
      <c r="J1840" s="289"/>
      <c r="K1840" s="96"/>
      <c r="L1840" s="171"/>
      <c r="M1840" s="96"/>
      <c r="N1840" s="124"/>
      <c r="O1840" s="9"/>
      <c r="P1840" s="9"/>
      <c r="Q1840" s="9"/>
      <c r="R1840" s="10"/>
      <c r="S1840" s="255">
        <f t="shared" si="218"/>
        <v>0</v>
      </c>
      <c r="T1840" s="192"/>
      <c r="U1840" s="265">
        <f t="shared" si="217"/>
        <v>0</v>
      </c>
      <c r="V1840" s="255">
        <f t="shared" si="219"/>
        <v>0</v>
      </c>
      <c r="W1840" s="255" t="e">
        <f t="shared" si="220"/>
        <v>#DIV/0!</v>
      </c>
    </row>
    <row r="1841" spans="1:23">
      <c r="A1841" s="96"/>
      <c r="B1841" s="96"/>
      <c r="C1841" s="96"/>
      <c r="D1841" s="96"/>
      <c r="E1841" s="96"/>
      <c r="F1841" s="96"/>
      <c r="G1841" s="366"/>
      <c r="H1841" s="289"/>
      <c r="I1841" s="289"/>
      <c r="J1841" s="289"/>
      <c r="K1841" s="96"/>
      <c r="L1841" s="171"/>
      <c r="M1841" s="96"/>
      <c r="N1841" s="9"/>
      <c r="O1841" s="9"/>
      <c r="P1841" s="9"/>
      <c r="Q1841" s="9"/>
      <c r="R1841" s="10"/>
      <c r="S1841" s="255">
        <f t="shared" si="218"/>
        <v>0</v>
      </c>
      <c r="T1841" s="192"/>
      <c r="U1841" s="265">
        <f t="shared" si="217"/>
        <v>0</v>
      </c>
      <c r="V1841" s="255">
        <f t="shared" si="219"/>
        <v>0</v>
      </c>
      <c r="W1841" s="255" t="e">
        <f t="shared" si="220"/>
        <v>#DIV/0!</v>
      </c>
    </row>
    <row r="1842" spans="1:23">
      <c r="A1842" s="96"/>
      <c r="B1842" s="96"/>
      <c r="C1842" s="96"/>
      <c r="D1842" s="96"/>
      <c r="E1842" s="96"/>
      <c r="F1842" s="96"/>
      <c r="G1842" s="366"/>
      <c r="H1842" s="289"/>
      <c r="I1842" s="289"/>
      <c r="J1842" s="289"/>
      <c r="K1842" s="96"/>
      <c r="L1842" s="171"/>
      <c r="M1842" s="96"/>
      <c r="N1842" s="9"/>
      <c r="O1842" s="9"/>
      <c r="P1842" s="9"/>
      <c r="Q1842" s="9"/>
      <c r="R1842" s="10"/>
      <c r="S1842" s="255">
        <f t="shared" si="218"/>
        <v>0</v>
      </c>
      <c r="T1842" s="192"/>
      <c r="U1842" s="265">
        <f t="shared" si="217"/>
        <v>0</v>
      </c>
      <c r="V1842" s="255">
        <f t="shared" si="219"/>
        <v>0</v>
      </c>
      <c r="W1842" s="255" t="e">
        <f t="shared" si="220"/>
        <v>#DIV/0!</v>
      </c>
    </row>
    <row r="1843" spans="1:23">
      <c r="A1843" s="96"/>
      <c r="B1843" s="96"/>
      <c r="C1843" s="96"/>
      <c r="D1843" s="96"/>
      <c r="E1843" s="96"/>
      <c r="F1843" s="96"/>
      <c r="G1843" s="366"/>
      <c r="H1843" s="289"/>
      <c r="I1843" s="289"/>
      <c r="J1843" s="289"/>
      <c r="K1843" s="96"/>
      <c r="L1843" s="171"/>
      <c r="M1843" s="96"/>
      <c r="N1843" s="124"/>
      <c r="O1843" s="9"/>
      <c r="P1843" s="9"/>
      <c r="Q1843" s="9"/>
      <c r="R1843" s="10"/>
      <c r="S1843" s="255">
        <f t="shared" si="218"/>
        <v>0</v>
      </c>
      <c r="T1843" s="192"/>
      <c r="U1843" s="265">
        <f t="shared" si="217"/>
        <v>0</v>
      </c>
      <c r="V1843" s="255">
        <f t="shared" si="219"/>
        <v>0</v>
      </c>
      <c r="W1843" s="255" t="e">
        <f t="shared" si="220"/>
        <v>#DIV/0!</v>
      </c>
    </row>
    <row r="1844" spans="1:23">
      <c r="A1844" s="96"/>
      <c r="B1844" s="96"/>
      <c r="C1844" s="96"/>
      <c r="D1844" s="96"/>
      <c r="E1844" s="96"/>
      <c r="F1844" s="96"/>
      <c r="G1844" s="366"/>
      <c r="H1844" s="289"/>
      <c r="I1844" s="289"/>
      <c r="J1844" s="289"/>
      <c r="K1844" s="96"/>
      <c r="L1844" s="171"/>
      <c r="M1844" s="96"/>
      <c r="N1844" s="124"/>
      <c r="O1844" s="9"/>
      <c r="P1844" s="9"/>
      <c r="Q1844" s="9"/>
      <c r="R1844" s="10"/>
      <c r="S1844" s="255">
        <f t="shared" si="218"/>
        <v>0</v>
      </c>
      <c r="T1844" s="192"/>
      <c r="U1844" s="265">
        <f t="shared" si="217"/>
        <v>0</v>
      </c>
      <c r="V1844" s="255">
        <f t="shared" si="219"/>
        <v>0</v>
      </c>
      <c r="W1844" s="255" t="e">
        <f t="shared" si="220"/>
        <v>#DIV/0!</v>
      </c>
    </row>
    <row r="1845" spans="1:23">
      <c r="A1845" s="96"/>
      <c r="B1845" s="96"/>
      <c r="C1845" s="96"/>
      <c r="D1845" s="96"/>
      <c r="E1845" s="96"/>
      <c r="F1845" s="96"/>
      <c r="G1845" s="366"/>
      <c r="H1845" s="289"/>
      <c r="I1845" s="289"/>
      <c r="J1845" s="289"/>
      <c r="K1845" s="96"/>
      <c r="L1845" s="171"/>
      <c r="M1845" s="96"/>
      <c r="N1845" s="124"/>
      <c r="O1845" s="9"/>
      <c r="P1845" s="9"/>
      <c r="Q1845" s="9"/>
      <c r="R1845" s="10"/>
      <c r="S1845" s="255">
        <f t="shared" si="218"/>
        <v>0</v>
      </c>
      <c r="T1845" s="192"/>
      <c r="U1845" s="265">
        <f t="shared" si="217"/>
        <v>0</v>
      </c>
      <c r="V1845" s="255">
        <f t="shared" si="219"/>
        <v>0</v>
      </c>
      <c r="W1845" s="255" t="e">
        <f t="shared" si="220"/>
        <v>#DIV/0!</v>
      </c>
    </row>
    <row r="1846" spans="1:23">
      <c r="A1846" s="96"/>
      <c r="B1846" s="96"/>
      <c r="C1846" s="96"/>
      <c r="D1846" s="96"/>
      <c r="E1846" s="96"/>
      <c r="F1846" s="96"/>
      <c r="G1846" s="366"/>
      <c r="H1846" s="289"/>
      <c r="I1846" s="289"/>
      <c r="J1846" s="289"/>
      <c r="K1846" s="96"/>
      <c r="L1846" s="171"/>
      <c r="M1846" s="96"/>
      <c r="N1846" s="124"/>
      <c r="O1846" s="9"/>
      <c r="P1846" s="9"/>
      <c r="Q1846" s="9"/>
      <c r="R1846" s="10"/>
      <c r="S1846" s="255">
        <f t="shared" si="218"/>
        <v>0</v>
      </c>
      <c r="T1846" s="192"/>
      <c r="U1846" s="265">
        <f t="shared" si="217"/>
        <v>0</v>
      </c>
      <c r="V1846" s="255">
        <f t="shared" si="219"/>
        <v>0</v>
      </c>
      <c r="W1846" s="255" t="e">
        <f t="shared" si="220"/>
        <v>#DIV/0!</v>
      </c>
    </row>
    <row r="1847" spans="1:23">
      <c r="A1847" s="96"/>
      <c r="B1847" s="96"/>
      <c r="C1847" s="96"/>
      <c r="D1847" s="96"/>
      <c r="E1847" s="96"/>
      <c r="F1847" s="96"/>
      <c r="G1847" s="366"/>
      <c r="H1847" s="289"/>
      <c r="I1847" s="289"/>
      <c r="J1847" s="289"/>
      <c r="K1847" s="96"/>
      <c r="L1847" s="171"/>
      <c r="M1847" s="96"/>
      <c r="N1847" s="124"/>
      <c r="O1847" s="9"/>
      <c r="P1847" s="9"/>
      <c r="Q1847" s="9"/>
      <c r="R1847" s="10"/>
      <c r="S1847" s="255">
        <f t="shared" si="218"/>
        <v>0</v>
      </c>
      <c r="T1847" s="192"/>
      <c r="U1847" s="265">
        <f t="shared" si="217"/>
        <v>0</v>
      </c>
      <c r="V1847" s="255">
        <f t="shared" si="219"/>
        <v>0</v>
      </c>
      <c r="W1847" s="255" t="e">
        <f t="shared" si="220"/>
        <v>#DIV/0!</v>
      </c>
    </row>
    <row r="1848" spans="1:23">
      <c r="A1848" s="96"/>
      <c r="B1848" s="96"/>
      <c r="C1848" s="96"/>
      <c r="D1848" s="96"/>
      <c r="E1848" s="96"/>
      <c r="F1848" s="96"/>
      <c r="G1848" s="366"/>
      <c r="H1848" s="289"/>
      <c r="I1848" s="289"/>
      <c r="J1848" s="289"/>
      <c r="K1848" s="96"/>
      <c r="L1848" s="171"/>
      <c r="M1848" s="96"/>
      <c r="N1848" s="124"/>
      <c r="O1848" s="9"/>
      <c r="P1848" s="9"/>
      <c r="Q1848" s="9"/>
      <c r="R1848" s="10"/>
      <c r="S1848" s="255">
        <f t="shared" si="218"/>
        <v>0</v>
      </c>
      <c r="T1848" s="192"/>
      <c r="U1848" s="265">
        <f t="shared" si="217"/>
        <v>0</v>
      </c>
      <c r="V1848" s="255">
        <f t="shared" si="219"/>
        <v>0</v>
      </c>
      <c r="W1848" s="255" t="e">
        <f t="shared" si="220"/>
        <v>#DIV/0!</v>
      </c>
    </row>
    <row r="1849" spans="1:23">
      <c r="A1849" s="96"/>
      <c r="B1849" s="96"/>
      <c r="C1849" s="96"/>
      <c r="D1849" s="96"/>
      <c r="E1849" s="96"/>
      <c r="F1849" s="96"/>
      <c r="G1849" s="366"/>
      <c r="H1849" s="289"/>
      <c r="I1849" s="289"/>
      <c r="J1849" s="289"/>
      <c r="K1849" s="96"/>
      <c r="L1849" s="171"/>
      <c r="M1849" s="113"/>
      <c r="N1849" s="9"/>
      <c r="O1849" s="9"/>
      <c r="P1849" s="9"/>
      <c r="Q1849" s="9"/>
      <c r="R1849" s="10"/>
      <c r="S1849" s="255">
        <f t="shared" si="218"/>
        <v>0</v>
      </c>
      <c r="T1849" s="192"/>
      <c r="U1849" s="265">
        <f t="shared" si="217"/>
        <v>0</v>
      </c>
      <c r="V1849" s="255">
        <f t="shared" si="219"/>
        <v>0</v>
      </c>
      <c r="W1849" s="255" t="e">
        <f t="shared" si="220"/>
        <v>#DIV/0!</v>
      </c>
    </row>
    <row r="1850" spans="1:23">
      <c r="A1850" s="96"/>
      <c r="B1850" s="96"/>
      <c r="C1850" s="96"/>
      <c r="D1850" s="96"/>
      <c r="E1850" s="96"/>
      <c r="F1850" s="96"/>
      <c r="G1850" s="366"/>
      <c r="H1850" s="289"/>
      <c r="I1850" s="289"/>
      <c r="J1850" s="289"/>
      <c r="K1850" s="96"/>
      <c r="L1850" s="171"/>
      <c r="M1850" s="113"/>
      <c r="N1850" s="9"/>
      <c r="O1850" s="9"/>
      <c r="P1850" s="9"/>
      <c r="Q1850" s="9"/>
      <c r="R1850" s="10"/>
      <c r="S1850" s="255">
        <f t="shared" si="218"/>
        <v>0</v>
      </c>
      <c r="T1850" s="192"/>
      <c r="U1850" s="265">
        <f t="shared" si="217"/>
        <v>0</v>
      </c>
      <c r="V1850" s="255">
        <f t="shared" si="219"/>
        <v>0</v>
      </c>
      <c r="W1850" s="255" t="e">
        <f t="shared" si="220"/>
        <v>#DIV/0!</v>
      </c>
    </row>
    <row r="1851" spans="1:23">
      <c r="A1851" s="96"/>
      <c r="B1851" s="96"/>
      <c r="C1851" s="96"/>
      <c r="D1851" s="96"/>
      <c r="E1851" s="96"/>
      <c r="F1851" s="96"/>
      <c r="G1851" s="366"/>
      <c r="H1851" s="289"/>
      <c r="I1851" s="289"/>
      <c r="J1851" s="289"/>
      <c r="K1851" s="96"/>
      <c r="L1851" s="171"/>
      <c r="M1851" s="113"/>
      <c r="N1851" s="179"/>
      <c r="O1851" s="8"/>
      <c r="P1851" s="9"/>
      <c r="Q1851" s="9"/>
      <c r="R1851" s="10"/>
      <c r="S1851" s="255">
        <f t="shared" si="218"/>
        <v>0</v>
      </c>
      <c r="T1851" s="192"/>
      <c r="U1851" s="265">
        <f t="shared" si="217"/>
        <v>0</v>
      </c>
      <c r="V1851" s="255">
        <f t="shared" si="219"/>
        <v>0</v>
      </c>
      <c r="W1851" s="255" t="e">
        <f t="shared" si="220"/>
        <v>#DIV/0!</v>
      </c>
    </row>
    <row r="1852" spans="1:23">
      <c r="A1852" s="96"/>
      <c r="B1852" s="96"/>
      <c r="C1852" s="96"/>
      <c r="D1852" s="96"/>
      <c r="E1852" s="96"/>
      <c r="F1852" s="96"/>
      <c r="G1852" s="366"/>
      <c r="H1852" s="289"/>
      <c r="I1852" s="289"/>
      <c r="J1852" s="289"/>
      <c r="K1852" s="96"/>
      <c r="L1852" s="171"/>
      <c r="M1852" s="113"/>
      <c r="N1852" s="124"/>
      <c r="O1852" s="9"/>
      <c r="P1852" s="9"/>
      <c r="Q1852" s="9"/>
      <c r="R1852" s="10"/>
      <c r="S1852" s="255">
        <f t="shared" si="218"/>
        <v>0</v>
      </c>
      <c r="T1852" s="192"/>
      <c r="U1852" s="265">
        <f t="shared" si="217"/>
        <v>0</v>
      </c>
      <c r="V1852" s="255">
        <f t="shared" si="219"/>
        <v>0</v>
      </c>
      <c r="W1852" s="255" t="e">
        <f t="shared" si="220"/>
        <v>#DIV/0!</v>
      </c>
    </row>
    <row r="1853" spans="1:23">
      <c r="A1853" s="96"/>
      <c r="B1853" s="96"/>
      <c r="C1853" s="96"/>
      <c r="D1853" s="96"/>
      <c r="E1853" s="96"/>
      <c r="F1853" s="96"/>
      <c r="G1853" s="366"/>
      <c r="H1853" s="289"/>
      <c r="I1853" s="289"/>
      <c r="J1853" s="289"/>
      <c r="K1853" s="96"/>
      <c r="L1853" s="171"/>
      <c r="M1853" s="113"/>
      <c r="N1853" s="179"/>
      <c r="O1853" s="9"/>
      <c r="P1853" s="9"/>
      <c r="Q1853" s="9"/>
      <c r="R1853" s="10"/>
      <c r="S1853" s="255">
        <f t="shared" si="218"/>
        <v>0</v>
      </c>
      <c r="T1853" s="192"/>
      <c r="U1853" s="265">
        <f t="shared" ref="U1853:U1916" si="221">S1853*$T$828/SUM($S$828:$S$841)</f>
        <v>0</v>
      </c>
      <c r="V1853" s="255">
        <f t="shared" si="219"/>
        <v>0</v>
      </c>
      <c r="W1853" s="255" t="e">
        <f t="shared" si="220"/>
        <v>#DIV/0!</v>
      </c>
    </row>
    <row r="1854" spans="1:23">
      <c r="A1854" s="96"/>
      <c r="B1854" s="96"/>
      <c r="C1854" s="96"/>
      <c r="D1854" s="96"/>
      <c r="E1854" s="96"/>
      <c r="F1854" s="96"/>
      <c r="G1854" s="366"/>
      <c r="H1854" s="289"/>
      <c r="I1854" s="289"/>
      <c r="J1854" s="289"/>
      <c r="K1854" s="96"/>
      <c r="L1854" s="171"/>
      <c r="M1854" s="113"/>
      <c r="N1854" s="9"/>
      <c r="O1854" s="9"/>
      <c r="P1854" s="9"/>
      <c r="Q1854" s="9"/>
      <c r="R1854" s="10"/>
      <c r="S1854" s="255">
        <f t="shared" si="218"/>
        <v>0</v>
      </c>
      <c r="T1854" s="192"/>
      <c r="U1854" s="265">
        <f t="shared" si="221"/>
        <v>0</v>
      </c>
      <c r="V1854" s="255">
        <f t="shared" si="219"/>
        <v>0</v>
      </c>
      <c r="W1854" s="255" t="e">
        <f t="shared" si="220"/>
        <v>#DIV/0!</v>
      </c>
    </row>
    <row r="1855" spans="1:23">
      <c r="A1855" s="96"/>
      <c r="B1855" s="96"/>
      <c r="C1855" s="96"/>
      <c r="D1855" s="96"/>
      <c r="E1855" s="96"/>
      <c r="F1855" s="96"/>
      <c r="G1855" s="366"/>
      <c r="H1855" s="289"/>
      <c r="I1855" s="289"/>
      <c r="J1855" s="289"/>
      <c r="K1855" s="96"/>
      <c r="L1855" s="171"/>
      <c r="M1855" s="113"/>
      <c r="N1855" s="9"/>
      <c r="O1855" s="9"/>
      <c r="P1855" s="9"/>
      <c r="Q1855" s="9"/>
      <c r="R1855" s="10"/>
      <c r="S1855" s="255">
        <f t="shared" si="218"/>
        <v>0</v>
      </c>
      <c r="T1855" s="192"/>
      <c r="U1855" s="265">
        <f t="shared" si="221"/>
        <v>0</v>
      </c>
      <c r="V1855" s="255">
        <f t="shared" si="219"/>
        <v>0</v>
      </c>
      <c r="W1855" s="255" t="e">
        <f t="shared" si="220"/>
        <v>#DIV/0!</v>
      </c>
    </row>
    <row r="1856" spans="1:23">
      <c r="A1856" s="96"/>
      <c r="B1856" s="96"/>
      <c r="C1856" s="96"/>
      <c r="D1856" s="96"/>
      <c r="E1856" s="96"/>
      <c r="F1856" s="96"/>
      <c r="G1856" s="366"/>
      <c r="H1856" s="289"/>
      <c r="I1856" s="289"/>
      <c r="J1856" s="289"/>
      <c r="K1856" s="96"/>
      <c r="L1856" s="171"/>
      <c r="M1856" s="113"/>
      <c r="N1856" s="9"/>
      <c r="O1856" s="9"/>
      <c r="P1856" s="9"/>
      <c r="Q1856" s="9"/>
      <c r="R1856" s="10"/>
      <c r="S1856" s="255">
        <f t="shared" si="218"/>
        <v>0</v>
      </c>
      <c r="T1856" s="192"/>
      <c r="U1856" s="265">
        <f t="shared" si="221"/>
        <v>0</v>
      </c>
      <c r="V1856" s="255">
        <f t="shared" si="219"/>
        <v>0</v>
      </c>
      <c r="W1856" s="255" t="e">
        <f t="shared" si="220"/>
        <v>#DIV/0!</v>
      </c>
    </row>
    <row r="1857" spans="1:23">
      <c r="A1857" s="96"/>
      <c r="B1857" s="96"/>
      <c r="C1857" s="96"/>
      <c r="D1857" s="96"/>
      <c r="E1857" s="96"/>
      <c r="F1857" s="96"/>
      <c r="G1857" s="366"/>
      <c r="H1857" s="289"/>
      <c r="I1857" s="289"/>
      <c r="J1857" s="289"/>
      <c r="K1857" s="96"/>
      <c r="L1857" s="171"/>
      <c r="M1857" s="113"/>
      <c r="N1857" s="124"/>
      <c r="O1857" s="9"/>
      <c r="P1857" s="9"/>
      <c r="Q1857" s="9"/>
      <c r="R1857" s="10"/>
      <c r="S1857" s="255">
        <f t="shared" si="218"/>
        <v>0</v>
      </c>
      <c r="T1857" s="192"/>
      <c r="U1857" s="265">
        <f t="shared" si="221"/>
        <v>0</v>
      </c>
      <c r="V1857" s="255">
        <f t="shared" si="219"/>
        <v>0</v>
      </c>
      <c r="W1857" s="255" t="e">
        <f t="shared" si="220"/>
        <v>#DIV/0!</v>
      </c>
    </row>
    <row r="1858" spans="1:23">
      <c r="A1858" s="96"/>
      <c r="B1858" s="96"/>
      <c r="C1858" s="96"/>
      <c r="D1858" s="96"/>
      <c r="E1858" s="96"/>
      <c r="F1858" s="96"/>
      <c r="G1858" s="366"/>
      <c r="H1858" s="289"/>
      <c r="I1858" s="289"/>
      <c r="J1858" s="289"/>
      <c r="K1858" s="96"/>
      <c r="L1858" s="171"/>
      <c r="M1858" s="113"/>
      <c r="N1858" s="9"/>
      <c r="O1858" s="9"/>
      <c r="P1858" s="9"/>
      <c r="Q1858" s="9"/>
      <c r="R1858" s="10"/>
      <c r="S1858" s="255">
        <f t="shared" si="218"/>
        <v>0</v>
      </c>
      <c r="T1858" s="192"/>
      <c r="U1858" s="265">
        <f t="shared" si="221"/>
        <v>0</v>
      </c>
      <c r="V1858" s="255">
        <f t="shared" si="219"/>
        <v>0</v>
      </c>
      <c r="W1858" s="255" t="e">
        <f t="shared" si="220"/>
        <v>#DIV/0!</v>
      </c>
    </row>
    <row r="1859" spans="1:23">
      <c r="A1859" s="96"/>
      <c r="B1859" s="96"/>
      <c r="C1859" s="96"/>
      <c r="D1859" s="96"/>
      <c r="E1859" s="96"/>
      <c r="F1859" s="96"/>
      <c r="G1859" s="366"/>
      <c r="H1859" s="289"/>
      <c r="I1859" s="289"/>
      <c r="J1859" s="289"/>
      <c r="K1859" s="96"/>
      <c r="L1859" s="171"/>
      <c r="M1859" s="113"/>
      <c r="N1859" s="9"/>
      <c r="O1859" s="9"/>
      <c r="P1859" s="9"/>
      <c r="Q1859" s="9"/>
      <c r="R1859" s="10"/>
      <c r="S1859" s="255">
        <f t="shared" ref="S1859:S1922" si="222">P1859*R1859</f>
        <v>0</v>
      </c>
      <c r="T1859" s="192"/>
      <c r="U1859" s="265">
        <f t="shared" si="221"/>
        <v>0</v>
      </c>
      <c r="V1859" s="255">
        <f t="shared" si="219"/>
        <v>0</v>
      </c>
      <c r="W1859" s="255" t="e">
        <f t="shared" si="220"/>
        <v>#DIV/0!</v>
      </c>
    </row>
    <row r="1860" spans="1:23">
      <c r="A1860" s="96"/>
      <c r="B1860" s="96"/>
      <c r="C1860" s="96"/>
      <c r="D1860" s="96"/>
      <c r="E1860" s="96"/>
      <c r="F1860" s="96"/>
      <c r="G1860" s="366"/>
      <c r="H1860" s="289"/>
      <c r="I1860" s="289"/>
      <c r="J1860" s="289"/>
      <c r="K1860" s="96"/>
      <c r="L1860" s="171"/>
      <c r="M1860" s="113"/>
      <c r="N1860" s="9"/>
      <c r="O1860" s="9"/>
      <c r="P1860" s="9"/>
      <c r="Q1860" s="9"/>
      <c r="R1860" s="10"/>
      <c r="S1860" s="255">
        <f t="shared" si="222"/>
        <v>0</v>
      </c>
      <c r="T1860" s="192"/>
      <c r="U1860" s="265">
        <f t="shared" si="221"/>
        <v>0</v>
      </c>
      <c r="V1860" s="255">
        <f t="shared" si="219"/>
        <v>0</v>
      </c>
      <c r="W1860" s="255" t="e">
        <f t="shared" si="220"/>
        <v>#DIV/0!</v>
      </c>
    </row>
    <row r="1861" spans="1:23">
      <c r="A1861" s="96"/>
      <c r="B1861" s="96"/>
      <c r="C1861" s="96"/>
      <c r="D1861" s="96"/>
      <c r="E1861" s="96"/>
      <c r="F1861" s="96"/>
      <c r="G1861" s="366"/>
      <c r="H1861" s="289"/>
      <c r="I1861" s="289"/>
      <c r="J1861" s="289"/>
      <c r="K1861" s="96"/>
      <c r="L1861" s="171"/>
      <c r="M1861" s="113"/>
      <c r="N1861" s="9"/>
      <c r="O1861" s="9"/>
      <c r="P1861" s="9"/>
      <c r="Q1861" s="9"/>
      <c r="R1861" s="10"/>
      <c r="S1861" s="255">
        <f t="shared" si="222"/>
        <v>0</v>
      </c>
      <c r="T1861" s="192"/>
      <c r="U1861" s="265">
        <f t="shared" si="221"/>
        <v>0</v>
      </c>
      <c r="V1861" s="255">
        <f t="shared" si="219"/>
        <v>0</v>
      </c>
      <c r="W1861" s="255" t="e">
        <f t="shared" si="220"/>
        <v>#DIV/0!</v>
      </c>
    </row>
    <row r="1862" spans="1:23">
      <c r="A1862" s="96"/>
      <c r="B1862" s="96"/>
      <c r="C1862" s="96"/>
      <c r="D1862" s="96"/>
      <c r="E1862" s="96"/>
      <c r="F1862" s="96"/>
      <c r="G1862" s="366"/>
      <c r="H1862" s="289"/>
      <c r="I1862" s="289"/>
      <c r="J1862" s="289"/>
      <c r="K1862" s="96"/>
      <c r="L1862" s="171"/>
      <c r="M1862" s="113"/>
      <c r="N1862" s="9"/>
      <c r="O1862" s="9"/>
      <c r="P1862" s="9"/>
      <c r="Q1862" s="9"/>
      <c r="R1862" s="10"/>
      <c r="S1862" s="255">
        <f t="shared" si="222"/>
        <v>0</v>
      </c>
      <c r="T1862" s="192"/>
      <c r="U1862" s="265">
        <f t="shared" si="221"/>
        <v>0</v>
      </c>
      <c r="V1862" s="255">
        <f t="shared" si="219"/>
        <v>0</v>
      </c>
      <c r="W1862" s="255" t="e">
        <f t="shared" si="220"/>
        <v>#DIV/0!</v>
      </c>
    </row>
    <row r="1863" spans="1:23">
      <c r="A1863" s="96"/>
      <c r="B1863" s="96"/>
      <c r="C1863" s="96"/>
      <c r="D1863" s="96"/>
      <c r="E1863" s="96"/>
      <c r="F1863" s="96"/>
      <c r="G1863" s="366"/>
      <c r="H1863" s="289"/>
      <c r="I1863" s="289"/>
      <c r="J1863" s="289"/>
      <c r="K1863" s="96"/>
      <c r="L1863" s="171"/>
      <c r="M1863" s="113"/>
      <c r="N1863" s="9"/>
      <c r="O1863" s="9"/>
      <c r="P1863" s="9"/>
      <c r="Q1863" s="9"/>
      <c r="R1863" s="10"/>
      <c r="S1863" s="255">
        <f t="shared" si="222"/>
        <v>0</v>
      </c>
      <c r="T1863" s="192"/>
      <c r="U1863" s="265">
        <f t="shared" si="221"/>
        <v>0</v>
      </c>
      <c r="V1863" s="255">
        <f t="shared" si="219"/>
        <v>0</v>
      </c>
      <c r="W1863" s="255" t="e">
        <f t="shared" si="220"/>
        <v>#DIV/0!</v>
      </c>
    </row>
    <row r="1864" spans="1:23">
      <c r="A1864" s="96"/>
      <c r="B1864" s="96"/>
      <c r="C1864" s="96"/>
      <c r="D1864" s="96"/>
      <c r="E1864" s="96"/>
      <c r="F1864" s="96"/>
      <c r="G1864" s="366"/>
      <c r="H1864" s="289"/>
      <c r="I1864" s="289"/>
      <c r="J1864" s="289"/>
      <c r="K1864" s="96"/>
      <c r="L1864" s="171"/>
      <c r="M1864" s="113"/>
      <c r="N1864" s="9"/>
      <c r="O1864" s="9"/>
      <c r="P1864" s="9"/>
      <c r="Q1864" s="9"/>
      <c r="R1864" s="10"/>
      <c r="S1864" s="255">
        <f t="shared" si="222"/>
        <v>0</v>
      </c>
      <c r="T1864" s="192"/>
      <c r="U1864" s="265">
        <f t="shared" si="221"/>
        <v>0</v>
      </c>
      <c r="V1864" s="255">
        <f t="shared" si="219"/>
        <v>0</v>
      </c>
      <c r="W1864" s="255" t="e">
        <f t="shared" si="220"/>
        <v>#DIV/0!</v>
      </c>
    </row>
    <row r="1865" spans="1:23">
      <c r="A1865" s="96"/>
      <c r="B1865" s="96"/>
      <c r="C1865" s="96"/>
      <c r="D1865" s="96"/>
      <c r="E1865" s="96"/>
      <c r="F1865" s="96"/>
      <c r="G1865" s="366"/>
      <c r="H1865" s="289"/>
      <c r="I1865" s="289"/>
      <c r="J1865" s="289"/>
      <c r="K1865" s="96"/>
      <c r="L1865" s="171"/>
      <c r="M1865" s="113"/>
      <c r="N1865" s="9"/>
      <c r="O1865" s="9"/>
      <c r="P1865" s="9"/>
      <c r="Q1865" s="9"/>
      <c r="R1865" s="10"/>
      <c r="S1865" s="255">
        <f t="shared" si="222"/>
        <v>0</v>
      </c>
      <c r="T1865" s="192"/>
      <c r="U1865" s="265">
        <f t="shared" si="221"/>
        <v>0</v>
      </c>
      <c r="V1865" s="255">
        <f t="shared" si="219"/>
        <v>0</v>
      </c>
      <c r="W1865" s="255" t="e">
        <f t="shared" si="220"/>
        <v>#DIV/0!</v>
      </c>
    </row>
    <row r="1866" spans="1:23">
      <c r="A1866" s="96"/>
      <c r="B1866" s="96"/>
      <c r="C1866" s="96"/>
      <c r="D1866" s="96"/>
      <c r="E1866" s="96"/>
      <c r="F1866" s="96"/>
      <c r="G1866" s="366"/>
      <c r="H1866" s="289"/>
      <c r="I1866" s="289"/>
      <c r="J1866" s="289"/>
      <c r="K1866" s="96"/>
      <c r="L1866" s="171"/>
      <c r="M1866" s="113"/>
      <c r="N1866" s="9"/>
      <c r="O1866" s="9"/>
      <c r="P1866" s="9"/>
      <c r="Q1866" s="9"/>
      <c r="R1866" s="10"/>
      <c r="S1866" s="255">
        <f t="shared" si="222"/>
        <v>0</v>
      </c>
      <c r="T1866" s="192"/>
      <c r="U1866" s="265">
        <f t="shared" si="221"/>
        <v>0</v>
      </c>
      <c r="V1866" s="255">
        <f t="shared" si="219"/>
        <v>0</v>
      </c>
      <c r="W1866" s="255" t="e">
        <f t="shared" si="220"/>
        <v>#DIV/0!</v>
      </c>
    </row>
    <row r="1867" spans="1:23">
      <c r="A1867" s="96"/>
      <c r="B1867" s="96"/>
      <c r="C1867" s="96"/>
      <c r="D1867" s="96"/>
      <c r="E1867" s="96"/>
      <c r="F1867" s="96"/>
      <c r="G1867" s="366"/>
      <c r="H1867" s="289"/>
      <c r="I1867" s="289"/>
      <c r="J1867" s="289"/>
      <c r="K1867" s="96"/>
      <c r="L1867" s="171"/>
      <c r="M1867" s="113"/>
      <c r="N1867" s="124"/>
      <c r="O1867" s="9"/>
      <c r="P1867" s="9"/>
      <c r="Q1867" s="9"/>
      <c r="R1867" s="10"/>
      <c r="S1867" s="255">
        <f t="shared" si="222"/>
        <v>0</v>
      </c>
      <c r="T1867" s="192"/>
      <c r="U1867" s="265">
        <f t="shared" si="221"/>
        <v>0</v>
      </c>
      <c r="V1867" s="255">
        <f t="shared" si="219"/>
        <v>0</v>
      </c>
      <c r="W1867" s="255" t="e">
        <f t="shared" si="220"/>
        <v>#DIV/0!</v>
      </c>
    </row>
    <row r="1868" spans="1:23">
      <c r="A1868" s="96"/>
      <c r="B1868" s="96"/>
      <c r="C1868" s="96"/>
      <c r="D1868" s="96"/>
      <c r="E1868" s="96"/>
      <c r="F1868" s="96"/>
      <c r="G1868" s="366"/>
      <c r="H1868" s="289"/>
      <c r="I1868" s="289"/>
      <c r="J1868" s="289"/>
      <c r="K1868" s="96"/>
      <c r="L1868" s="171"/>
      <c r="M1868" s="113"/>
      <c r="N1868" s="9"/>
      <c r="O1868" s="9"/>
      <c r="P1868" s="9"/>
      <c r="Q1868" s="9"/>
      <c r="R1868" s="10"/>
      <c r="S1868" s="255">
        <f t="shared" si="222"/>
        <v>0</v>
      </c>
      <c r="T1868" s="192"/>
      <c r="U1868" s="265">
        <f t="shared" si="221"/>
        <v>0</v>
      </c>
      <c r="V1868" s="255">
        <f t="shared" si="219"/>
        <v>0</v>
      </c>
      <c r="W1868" s="255" t="e">
        <f t="shared" si="220"/>
        <v>#DIV/0!</v>
      </c>
    </row>
    <row r="1869" spans="1:23">
      <c r="A1869" s="96"/>
      <c r="B1869" s="96"/>
      <c r="C1869" s="96"/>
      <c r="D1869" s="96"/>
      <c r="E1869" s="96"/>
      <c r="F1869" s="96"/>
      <c r="G1869" s="366"/>
      <c r="H1869" s="289"/>
      <c r="I1869" s="289"/>
      <c r="J1869" s="289"/>
      <c r="K1869" s="96"/>
      <c r="L1869" s="171"/>
      <c r="M1869" s="113"/>
      <c r="N1869" s="9"/>
      <c r="O1869" s="9"/>
      <c r="P1869" s="9"/>
      <c r="Q1869" s="9"/>
      <c r="R1869" s="10"/>
      <c r="S1869" s="255">
        <f t="shared" si="222"/>
        <v>0</v>
      </c>
      <c r="T1869" s="192"/>
      <c r="U1869" s="265">
        <f t="shared" si="221"/>
        <v>0</v>
      </c>
      <c r="V1869" s="255">
        <f t="shared" si="219"/>
        <v>0</v>
      </c>
      <c r="W1869" s="255" t="e">
        <f t="shared" si="220"/>
        <v>#DIV/0!</v>
      </c>
    </row>
    <row r="1870" spans="1:23">
      <c r="A1870" s="96"/>
      <c r="B1870" s="96"/>
      <c r="C1870" s="96"/>
      <c r="D1870" s="96"/>
      <c r="E1870" s="96"/>
      <c r="F1870" s="96"/>
      <c r="G1870" s="366"/>
      <c r="H1870" s="289"/>
      <c r="I1870" s="289"/>
      <c r="J1870" s="289"/>
      <c r="K1870" s="96"/>
      <c r="L1870" s="171"/>
      <c r="M1870" s="113"/>
      <c r="N1870" s="9"/>
      <c r="O1870" s="9"/>
      <c r="P1870" s="9"/>
      <c r="Q1870" s="9"/>
      <c r="R1870" s="10"/>
      <c r="S1870" s="255">
        <f t="shared" si="222"/>
        <v>0</v>
      </c>
      <c r="T1870" s="192"/>
      <c r="U1870" s="265">
        <f t="shared" si="221"/>
        <v>0</v>
      </c>
      <c r="V1870" s="255">
        <f t="shared" si="219"/>
        <v>0</v>
      </c>
      <c r="W1870" s="255" t="e">
        <f t="shared" si="220"/>
        <v>#DIV/0!</v>
      </c>
    </row>
    <row r="1871" spans="1:23">
      <c r="A1871" s="96"/>
      <c r="B1871" s="96"/>
      <c r="C1871" s="96"/>
      <c r="D1871" s="96"/>
      <c r="E1871" s="96"/>
      <c r="F1871" s="96"/>
      <c r="G1871" s="366"/>
      <c r="H1871" s="289"/>
      <c r="I1871" s="289"/>
      <c r="J1871" s="289"/>
      <c r="K1871" s="96"/>
      <c r="L1871" s="171"/>
      <c r="M1871" s="113"/>
      <c r="N1871" s="124"/>
      <c r="O1871" s="9"/>
      <c r="P1871" s="9"/>
      <c r="Q1871" s="9"/>
      <c r="R1871" s="10"/>
      <c r="S1871" s="255">
        <f t="shared" si="222"/>
        <v>0</v>
      </c>
      <c r="T1871" s="192"/>
      <c r="U1871" s="265">
        <f t="shared" si="221"/>
        <v>0</v>
      </c>
      <c r="V1871" s="255">
        <f t="shared" si="219"/>
        <v>0</v>
      </c>
      <c r="W1871" s="255" t="e">
        <f t="shared" si="220"/>
        <v>#DIV/0!</v>
      </c>
    </row>
    <row r="1872" spans="1:23">
      <c r="A1872" s="96"/>
      <c r="B1872" s="96"/>
      <c r="C1872" s="96"/>
      <c r="D1872" s="96"/>
      <c r="E1872" s="96"/>
      <c r="F1872" s="96"/>
      <c r="G1872" s="366"/>
      <c r="H1872" s="289"/>
      <c r="I1872" s="289"/>
      <c r="J1872" s="289"/>
      <c r="K1872" s="96"/>
      <c r="L1872" s="171"/>
      <c r="M1872" s="113"/>
      <c r="N1872" s="124"/>
      <c r="O1872" s="9"/>
      <c r="P1872" s="9"/>
      <c r="Q1872" s="9"/>
      <c r="R1872" s="10"/>
      <c r="S1872" s="255">
        <f t="shared" si="222"/>
        <v>0</v>
      </c>
      <c r="T1872" s="192"/>
      <c r="U1872" s="265">
        <f t="shared" si="221"/>
        <v>0</v>
      </c>
      <c r="V1872" s="255">
        <f t="shared" si="219"/>
        <v>0</v>
      </c>
      <c r="W1872" s="255" t="e">
        <f t="shared" si="220"/>
        <v>#DIV/0!</v>
      </c>
    </row>
    <row r="1873" spans="1:23">
      <c r="A1873" s="96"/>
      <c r="B1873" s="96"/>
      <c r="C1873" s="96"/>
      <c r="D1873" s="96"/>
      <c r="E1873" s="96"/>
      <c r="F1873" s="96"/>
      <c r="G1873" s="366"/>
      <c r="H1873" s="289"/>
      <c r="I1873" s="289"/>
      <c r="J1873" s="289"/>
      <c r="K1873" s="96"/>
      <c r="L1873" s="171"/>
      <c r="M1873" s="113"/>
      <c r="N1873" s="379"/>
      <c r="O1873" s="9"/>
      <c r="P1873" s="9"/>
      <c r="Q1873" s="9"/>
      <c r="R1873" s="10"/>
      <c r="S1873" s="255">
        <f t="shared" si="222"/>
        <v>0</v>
      </c>
      <c r="T1873" s="192"/>
      <c r="U1873" s="265">
        <f t="shared" si="221"/>
        <v>0</v>
      </c>
      <c r="V1873" s="255">
        <f t="shared" si="219"/>
        <v>0</v>
      </c>
      <c r="W1873" s="255" t="e">
        <f t="shared" si="220"/>
        <v>#DIV/0!</v>
      </c>
    </row>
    <row r="1874" spans="1:23">
      <c r="A1874" s="96"/>
      <c r="B1874" s="96"/>
      <c r="C1874" s="96"/>
      <c r="D1874" s="96"/>
      <c r="E1874" s="96"/>
      <c r="F1874" s="96"/>
      <c r="G1874" s="366"/>
      <c r="H1874" s="289"/>
      <c r="I1874" s="289"/>
      <c r="J1874" s="289"/>
      <c r="K1874" s="96"/>
      <c r="L1874" s="171"/>
      <c r="M1874" s="113"/>
      <c r="N1874" s="9"/>
      <c r="O1874" s="9"/>
      <c r="P1874" s="9"/>
      <c r="Q1874" s="9"/>
      <c r="R1874" s="10"/>
      <c r="S1874" s="255">
        <f t="shared" si="222"/>
        <v>0</v>
      </c>
      <c r="T1874" s="192"/>
      <c r="U1874" s="265">
        <f t="shared" si="221"/>
        <v>0</v>
      </c>
      <c r="V1874" s="255">
        <f t="shared" si="219"/>
        <v>0</v>
      </c>
      <c r="W1874" s="255" t="e">
        <f t="shared" si="220"/>
        <v>#DIV/0!</v>
      </c>
    </row>
    <row r="1875" spans="1:23">
      <c r="A1875" s="96"/>
      <c r="B1875" s="96"/>
      <c r="C1875" s="96"/>
      <c r="D1875" s="96"/>
      <c r="E1875" s="96"/>
      <c r="F1875" s="96"/>
      <c r="G1875" s="366"/>
      <c r="H1875" s="289"/>
      <c r="I1875" s="289"/>
      <c r="J1875" s="289"/>
      <c r="K1875" s="96"/>
      <c r="L1875" s="171"/>
      <c r="M1875" s="113"/>
      <c r="N1875" s="9"/>
      <c r="O1875" s="9"/>
      <c r="P1875" s="9"/>
      <c r="Q1875" s="9"/>
      <c r="R1875" s="10"/>
      <c r="S1875" s="255">
        <f t="shared" si="222"/>
        <v>0</v>
      </c>
      <c r="T1875" s="192"/>
      <c r="U1875" s="265">
        <f t="shared" si="221"/>
        <v>0</v>
      </c>
      <c r="V1875" s="255">
        <f t="shared" si="219"/>
        <v>0</v>
      </c>
      <c r="W1875" s="255" t="e">
        <f t="shared" si="220"/>
        <v>#DIV/0!</v>
      </c>
    </row>
    <row r="1876" spans="1:23">
      <c r="A1876" s="96"/>
      <c r="B1876" s="96"/>
      <c r="C1876" s="96"/>
      <c r="D1876" s="96"/>
      <c r="E1876" s="96"/>
      <c r="F1876" s="96"/>
      <c r="G1876" s="366"/>
      <c r="H1876" s="289"/>
      <c r="I1876" s="289"/>
      <c r="J1876" s="289"/>
      <c r="K1876" s="96"/>
      <c r="L1876" s="171"/>
      <c r="M1876" s="113"/>
      <c r="N1876" s="9"/>
      <c r="O1876" s="9"/>
      <c r="P1876" s="9"/>
      <c r="Q1876" s="9"/>
      <c r="R1876" s="10"/>
      <c r="S1876" s="255">
        <f t="shared" si="222"/>
        <v>0</v>
      </c>
      <c r="T1876" s="192"/>
      <c r="U1876" s="265">
        <f t="shared" si="221"/>
        <v>0</v>
      </c>
      <c r="V1876" s="255">
        <f t="shared" si="219"/>
        <v>0</v>
      </c>
      <c r="W1876" s="255" t="e">
        <f t="shared" si="220"/>
        <v>#DIV/0!</v>
      </c>
    </row>
    <row r="1877" spans="1:23">
      <c r="A1877" s="96"/>
      <c r="B1877" s="96"/>
      <c r="C1877" s="96"/>
      <c r="D1877" s="96"/>
      <c r="E1877" s="96"/>
      <c r="F1877" s="96"/>
      <c r="G1877" s="366"/>
      <c r="H1877" s="289"/>
      <c r="I1877" s="289"/>
      <c r="J1877" s="289"/>
      <c r="K1877" s="96"/>
      <c r="L1877" s="171"/>
      <c r="M1877" s="96"/>
      <c r="N1877" s="9"/>
      <c r="O1877" s="9"/>
      <c r="P1877" s="380"/>
      <c r="Q1877" s="9"/>
      <c r="R1877" s="10"/>
      <c r="S1877" s="255">
        <f t="shared" si="222"/>
        <v>0</v>
      </c>
      <c r="T1877" s="192"/>
      <c r="U1877" s="265">
        <f t="shared" si="221"/>
        <v>0</v>
      </c>
      <c r="V1877" s="255">
        <f t="shared" si="219"/>
        <v>0</v>
      </c>
      <c r="W1877" s="255" t="e">
        <f t="shared" si="220"/>
        <v>#DIV/0!</v>
      </c>
    </row>
    <row r="1878" spans="1:23">
      <c r="A1878" s="96"/>
      <c r="B1878" s="96"/>
      <c r="C1878" s="96"/>
      <c r="D1878" s="96"/>
      <c r="E1878" s="96"/>
      <c r="F1878" s="96"/>
      <c r="G1878" s="366"/>
      <c r="H1878" s="289"/>
      <c r="I1878" s="289"/>
      <c r="J1878" s="289"/>
      <c r="K1878" s="96"/>
      <c r="L1878" s="171"/>
      <c r="M1878" s="96"/>
      <c r="N1878" s="9"/>
      <c r="O1878" s="9"/>
      <c r="P1878" s="380"/>
      <c r="Q1878" s="9"/>
      <c r="R1878" s="10"/>
      <c r="S1878" s="255">
        <f t="shared" si="222"/>
        <v>0</v>
      </c>
      <c r="T1878" s="192"/>
      <c r="U1878" s="265">
        <f t="shared" si="221"/>
        <v>0</v>
      </c>
      <c r="V1878" s="255">
        <f t="shared" si="219"/>
        <v>0</v>
      </c>
      <c r="W1878" s="255" t="e">
        <f t="shared" si="220"/>
        <v>#DIV/0!</v>
      </c>
    </row>
    <row r="1879" spans="1:23">
      <c r="A1879" s="96"/>
      <c r="B1879" s="96"/>
      <c r="C1879" s="96"/>
      <c r="D1879" s="96"/>
      <c r="E1879" s="96"/>
      <c r="F1879" s="96"/>
      <c r="G1879" s="366"/>
      <c r="H1879" s="289"/>
      <c r="I1879" s="289"/>
      <c r="J1879" s="289"/>
      <c r="K1879" s="96"/>
      <c r="L1879" s="171"/>
      <c r="M1879" s="96"/>
      <c r="N1879" s="9"/>
      <c r="O1879" s="9"/>
      <c r="P1879" s="380"/>
      <c r="Q1879" s="9"/>
      <c r="R1879" s="10"/>
      <c r="S1879" s="255">
        <f t="shared" si="222"/>
        <v>0</v>
      </c>
      <c r="T1879" s="192"/>
      <c r="U1879" s="265">
        <f t="shared" si="221"/>
        <v>0</v>
      </c>
      <c r="V1879" s="255">
        <f t="shared" si="219"/>
        <v>0</v>
      </c>
      <c r="W1879" s="255" t="e">
        <f t="shared" si="220"/>
        <v>#DIV/0!</v>
      </c>
    </row>
    <row r="1880" spans="1:23">
      <c r="A1880" s="96"/>
      <c r="B1880" s="96"/>
      <c r="C1880" s="96"/>
      <c r="D1880" s="96"/>
      <c r="E1880" s="96"/>
      <c r="F1880" s="96"/>
      <c r="G1880" s="366"/>
      <c r="H1880" s="289"/>
      <c r="I1880" s="289"/>
      <c r="J1880" s="289"/>
      <c r="K1880" s="96"/>
      <c r="L1880" s="171"/>
      <c r="M1880" s="96"/>
      <c r="N1880" s="9"/>
      <c r="O1880" s="9"/>
      <c r="P1880" s="380"/>
      <c r="Q1880" s="9"/>
      <c r="R1880" s="10"/>
      <c r="S1880" s="255">
        <f t="shared" si="222"/>
        <v>0</v>
      </c>
      <c r="T1880" s="192"/>
      <c r="U1880" s="265">
        <f t="shared" si="221"/>
        <v>0</v>
      </c>
      <c r="V1880" s="255">
        <f t="shared" si="219"/>
        <v>0</v>
      </c>
      <c r="W1880" s="255" t="e">
        <f t="shared" si="220"/>
        <v>#DIV/0!</v>
      </c>
    </row>
    <row r="1881" spans="1:23">
      <c r="A1881" s="96"/>
      <c r="B1881" s="96"/>
      <c r="C1881" s="96"/>
      <c r="D1881" s="96"/>
      <c r="E1881" s="96"/>
      <c r="F1881" s="96"/>
      <c r="G1881" s="366"/>
      <c r="H1881" s="289"/>
      <c r="I1881" s="289"/>
      <c r="J1881" s="289"/>
      <c r="K1881" s="96"/>
      <c r="L1881" s="171"/>
      <c r="M1881" s="96"/>
      <c r="N1881" s="9"/>
      <c r="O1881" s="9"/>
      <c r="P1881" s="380"/>
      <c r="Q1881" s="9"/>
      <c r="R1881" s="10"/>
      <c r="S1881" s="255">
        <f t="shared" si="222"/>
        <v>0</v>
      </c>
      <c r="T1881" s="192"/>
      <c r="U1881" s="265">
        <f t="shared" si="221"/>
        <v>0</v>
      </c>
      <c r="V1881" s="255">
        <f t="shared" si="219"/>
        <v>0</v>
      </c>
      <c r="W1881" s="255" t="e">
        <f t="shared" si="220"/>
        <v>#DIV/0!</v>
      </c>
    </row>
    <row r="1882" spans="1:23">
      <c r="A1882" s="96"/>
      <c r="B1882" s="96"/>
      <c r="C1882" s="96"/>
      <c r="D1882" s="96"/>
      <c r="E1882" s="96"/>
      <c r="F1882" s="96"/>
      <c r="G1882" s="366"/>
      <c r="H1882" s="289"/>
      <c r="I1882" s="289"/>
      <c r="J1882" s="289"/>
      <c r="K1882" s="96"/>
      <c r="L1882" s="171"/>
      <c r="M1882" s="96"/>
      <c r="N1882" s="9"/>
      <c r="O1882" s="9"/>
      <c r="P1882" s="380"/>
      <c r="Q1882" s="9"/>
      <c r="R1882" s="10"/>
      <c r="S1882" s="255">
        <f t="shared" si="222"/>
        <v>0</v>
      </c>
      <c r="T1882" s="192"/>
      <c r="U1882" s="265">
        <f t="shared" si="221"/>
        <v>0</v>
      </c>
      <c r="V1882" s="255">
        <f t="shared" si="219"/>
        <v>0</v>
      </c>
      <c r="W1882" s="255" t="e">
        <f t="shared" si="220"/>
        <v>#DIV/0!</v>
      </c>
    </row>
    <row r="1883" spans="1:23">
      <c r="A1883" s="96"/>
      <c r="B1883" s="96"/>
      <c r="C1883" s="96"/>
      <c r="D1883" s="96"/>
      <c r="E1883" s="96"/>
      <c r="F1883" s="96"/>
      <c r="G1883" s="366"/>
      <c r="H1883" s="289"/>
      <c r="I1883" s="289"/>
      <c r="J1883" s="289"/>
      <c r="K1883" s="96"/>
      <c r="L1883" s="171"/>
      <c r="M1883" s="96"/>
      <c r="N1883" s="9"/>
      <c r="O1883" s="9"/>
      <c r="P1883" s="380"/>
      <c r="Q1883" s="9"/>
      <c r="R1883" s="10"/>
      <c r="S1883" s="255">
        <f t="shared" si="222"/>
        <v>0</v>
      </c>
      <c r="T1883" s="192"/>
      <c r="U1883" s="265">
        <f t="shared" si="221"/>
        <v>0</v>
      </c>
      <c r="V1883" s="255">
        <f t="shared" si="219"/>
        <v>0</v>
      </c>
      <c r="W1883" s="255" t="e">
        <f t="shared" si="220"/>
        <v>#DIV/0!</v>
      </c>
    </row>
    <row r="1884" spans="1:23">
      <c r="A1884" s="96"/>
      <c r="B1884" s="96"/>
      <c r="C1884" s="96"/>
      <c r="D1884" s="96"/>
      <c r="E1884" s="96"/>
      <c r="F1884" s="96"/>
      <c r="G1884" s="366"/>
      <c r="H1884" s="289"/>
      <c r="I1884" s="289"/>
      <c r="J1884" s="289"/>
      <c r="K1884" s="96"/>
      <c r="L1884" s="171"/>
      <c r="M1884" s="96"/>
      <c r="N1884" s="9"/>
      <c r="O1884" s="9"/>
      <c r="P1884" s="380"/>
      <c r="Q1884" s="9"/>
      <c r="R1884" s="10"/>
      <c r="S1884" s="255">
        <f t="shared" si="222"/>
        <v>0</v>
      </c>
      <c r="T1884" s="192"/>
      <c r="U1884" s="265">
        <f t="shared" si="221"/>
        <v>0</v>
      </c>
      <c r="V1884" s="255">
        <f t="shared" si="219"/>
        <v>0</v>
      </c>
      <c r="W1884" s="255" t="e">
        <f t="shared" si="220"/>
        <v>#DIV/0!</v>
      </c>
    </row>
    <row r="1885" spans="1:23">
      <c r="A1885" s="96"/>
      <c r="B1885" s="96"/>
      <c r="C1885" s="96"/>
      <c r="D1885" s="96"/>
      <c r="E1885" s="96"/>
      <c r="F1885" s="96"/>
      <c r="G1885" s="366"/>
      <c r="H1885" s="289"/>
      <c r="I1885" s="289"/>
      <c r="J1885" s="289"/>
      <c r="K1885" s="96"/>
      <c r="L1885" s="171"/>
      <c r="M1885" s="96"/>
      <c r="N1885" s="9"/>
      <c r="O1885" s="9"/>
      <c r="P1885" s="9"/>
      <c r="Q1885" s="9"/>
      <c r="R1885" s="10"/>
      <c r="S1885" s="255">
        <f t="shared" si="222"/>
        <v>0</v>
      </c>
      <c r="T1885" s="192"/>
      <c r="U1885" s="265">
        <f t="shared" si="221"/>
        <v>0</v>
      </c>
      <c r="V1885" s="255">
        <f t="shared" si="219"/>
        <v>0</v>
      </c>
      <c r="W1885" s="255" t="e">
        <f t="shared" si="220"/>
        <v>#DIV/0!</v>
      </c>
    </row>
    <row r="1886" spans="1:23">
      <c r="A1886" s="96"/>
      <c r="B1886" s="96"/>
      <c r="C1886" s="96"/>
      <c r="D1886" s="96"/>
      <c r="E1886" s="96"/>
      <c r="F1886" s="96"/>
      <c r="G1886" s="366"/>
      <c r="H1886" s="289"/>
      <c r="I1886" s="289"/>
      <c r="J1886" s="289"/>
      <c r="K1886" s="96"/>
      <c r="L1886" s="171"/>
      <c r="M1886" s="96"/>
      <c r="N1886" s="9"/>
      <c r="O1886" s="9"/>
      <c r="P1886" s="9"/>
      <c r="Q1886" s="9"/>
      <c r="R1886" s="10"/>
      <c r="S1886" s="255">
        <f t="shared" si="222"/>
        <v>0</v>
      </c>
      <c r="T1886" s="192"/>
      <c r="U1886" s="265">
        <f t="shared" si="221"/>
        <v>0</v>
      </c>
      <c r="V1886" s="255">
        <f t="shared" si="219"/>
        <v>0</v>
      </c>
      <c r="W1886" s="255" t="e">
        <f t="shared" si="220"/>
        <v>#DIV/0!</v>
      </c>
    </row>
    <row r="1887" spans="1:23">
      <c r="A1887" s="96"/>
      <c r="B1887" s="96"/>
      <c r="C1887" s="96"/>
      <c r="D1887" s="96"/>
      <c r="E1887" s="96"/>
      <c r="F1887" s="96"/>
      <c r="G1887" s="366"/>
      <c r="H1887" s="289"/>
      <c r="I1887" s="289"/>
      <c r="J1887" s="289"/>
      <c r="K1887" s="96"/>
      <c r="L1887" s="171"/>
      <c r="M1887" s="96"/>
      <c r="N1887" s="9"/>
      <c r="O1887" s="9"/>
      <c r="P1887" s="9"/>
      <c r="Q1887" s="9"/>
      <c r="R1887" s="10"/>
      <c r="S1887" s="255">
        <f t="shared" si="222"/>
        <v>0</v>
      </c>
      <c r="T1887" s="192"/>
      <c r="U1887" s="265">
        <f t="shared" si="221"/>
        <v>0</v>
      </c>
      <c r="V1887" s="255">
        <f t="shared" si="219"/>
        <v>0</v>
      </c>
      <c r="W1887" s="255" t="e">
        <f t="shared" si="220"/>
        <v>#DIV/0!</v>
      </c>
    </row>
    <row r="1888" spans="1:23">
      <c r="A1888" s="96"/>
      <c r="B1888" s="96"/>
      <c r="C1888" s="96"/>
      <c r="D1888" s="96"/>
      <c r="E1888" s="96"/>
      <c r="F1888" s="96"/>
      <c r="G1888" s="366"/>
      <c r="H1888" s="289"/>
      <c r="I1888" s="289"/>
      <c r="J1888" s="289"/>
      <c r="K1888" s="96"/>
      <c r="L1888" s="171"/>
      <c r="M1888" s="96"/>
      <c r="N1888" s="9"/>
      <c r="O1888" s="9"/>
      <c r="P1888" s="9"/>
      <c r="Q1888" s="9"/>
      <c r="R1888" s="10"/>
      <c r="S1888" s="255">
        <f t="shared" si="222"/>
        <v>0</v>
      </c>
      <c r="T1888" s="192"/>
      <c r="U1888" s="265">
        <f t="shared" si="221"/>
        <v>0</v>
      </c>
      <c r="V1888" s="255">
        <f t="shared" si="219"/>
        <v>0</v>
      </c>
      <c r="W1888" s="255" t="e">
        <f t="shared" si="220"/>
        <v>#DIV/0!</v>
      </c>
    </row>
    <row r="1889" spans="1:23">
      <c r="A1889" s="96"/>
      <c r="B1889" s="96"/>
      <c r="C1889" s="96"/>
      <c r="D1889" s="96"/>
      <c r="E1889" s="96"/>
      <c r="F1889" s="96"/>
      <c r="G1889" s="366"/>
      <c r="H1889" s="289"/>
      <c r="I1889" s="289"/>
      <c r="J1889" s="289"/>
      <c r="K1889" s="96"/>
      <c r="L1889" s="171"/>
      <c r="M1889" s="96"/>
      <c r="N1889" s="9"/>
      <c r="O1889" s="9"/>
      <c r="P1889" s="9"/>
      <c r="Q1889" s="9"/>
      <c r="R1889" s="10"/>
      <c r="S1889" s="255">
        <f t="shared" si="222"/>
        <v>0</v>
      </c>
      <c r="T1889" s="192"/>
      <c r="U1889" s="265">
        <f t="shared" si="221"/>
        <v>0</v>
      </c>
      <c r="V1889" s="255">
        <f t="shared" si="219"/>
        <v>0</v>
      </c>
      <c r="W1889" s="255" t="e">
        <f t="shared" si="220"/>
        <v>#DIV/0!</v>
      </c>
    </row>
    <row r="1890" spans="1:23">
      <c r="A1890" s="96"/>
      <c r="B1890" s="96"/>
      <c r="C1890" s="96"/>
      <c r="D1890" s="96"/>
      <c r="E1890" s="96"/>
      <c r="F1890" s="96"/>
      <c r="G1890" s="366"/>
      <c r="H1890" s="289"/>
      <c r="I1890" s="289"/>
      <c r="J1890" s="289"/>
      <c r="K1890" s="96"/>
      <c r="L1890" s="171"/>
      <c r="M1890" s="96"/>
      <c r="N1890" s="9"/>
      <c r="O1890" s="9"/>
      <c r="P1890" s="9"/>
      <c r="Q1890" s="9"/>
      <c r="R1890" s="10"/>
      <c r="S1890" s="255">
        <f t="shared" si="222"/>
        <v>0</v>
      </c>
      <c r="T1890" s="192"/>
      <c r="U1890" s="265">
        <f t="shared" si="221"/>
        <v>0</v>
      </c>
      <c r="V1890" s="255">
        <f t="shared" si="219"/>
        <v>0</v>
      </c>
      <c r="W1890" s="255" t="e">
        <f t="shared" si="220"/>
        <v>#DIV/0!</v>
      </c>
    </row>
    <row r="1891" spans="1:23">
      <c r="A1891" s="96"/>
      <c r="B1891" s="96"/>
      <c r="C1891" s="96"/>
      <c r="D1891" s="96"/>
      <c r="E1891" s="96"/>
      <c r="F1891" s="96"/>
      <c r="G1891" s="366"/>
      <c r="H1891" s="289"/>
      <c r="I1891" s="289"/>
      <c r="J1891" s="289"/>
      <c r="K1891" s="96"/>
      <c r="L1891" s="171"/>
      <c r="M1891" s="96"/>
      <c r="N1891" s="9"/>
      <c r="O1891" s="9"/>
      <c r="P1891" s="9"/>
      <c r="Q1891" s="9"/>
      <c r="R1891" s="10"/>
      <c r="S1891" s="255">
        <f t="shared" si="222"/>
        <v>0</v>
      </c>
      <c r="T1891" s="192"/>
      <c r="U1891" s="265">
        <f t="shared" si="221"/>
        <v>0</v>
      </c>
      <c r="V1891" s="255">
        <f t="shared" si="219"/>
        <v>0</v>
      </c>
      <c r="W1891" s="255" t="e">
        <f t="shared" si="220"/>
        <v>#DIV/0!</v>
      </c>
    </row>
    <row r="1892" spans="1:23">
      <c r="A1892" s="96"/>
      <c r="B1892" s="96"/>
      <c r="C1892" s="96"/>
      <c r="D1892" s="96"/>
      <c r="E1892" s="96"/>
      <c r="F1892" s="96"/>
      <c r="G1892" s="366"/>
      <c r="H1892" s="289"/>
      <c r="I1892" s="289"/>
      <c r="J1892" s="289"/>
      <c r="K1892" s="96"/>
      <c r="L1892" s="171"/>
      <c r="M1892" s="96"/>
      <c r="N1892" s="9"/>
      <c r="O1892" s="9"/>
      <c r="P1892" s="9"/>
      <c r="Q1892" s="9"/>
      <c r="R1892" s="10"/>
      <c r="S1892" s="255">
        <f t="shared" si="222"/>
        <v>0</v>
      </c>
      <c r="T1892" s="192"/>
      <c r="U1892" s="265">
        <f t="shared" si="221"/>
        <v>0</v>
      </c>
      <c r="V1892" s="255">
        <f t="shared" si="219"/>
        <v>0</v>
      </c>
      <c r="W1892" s="255" t="e">
        <f t="shared" si="220"/>
        <v>#DIV/0!</v>
      </c>
    </row>
    <row r="1893" spans="1:23">
      <c r="A1893" s="96"/>
      <c r="B1893" s="96"/>
      <c r="C1893" s="96"/>
      <c r="D1893" s="96"/>
      <c r="E1893" s="96"/>
      <c r="F1893" s="96"/>
      <c r="G1893" s="366"/>
      <c r="H1893" s="289"/>
      <c r="I1893" s="289"/>
      <c r="J1893" s="289"/>
      <c r="K1893" s="96"/>
      <c r="L1893" s="171"/>
      <c r="M1893" s="96"/>
      <c r="N1893" s="9"/>
      <c r="O1893" s="9"/>
      <c r="P1893" s="9"/>
      <c r="Q1893" s="9"/>
      <c r="R1893" s="10"/>
      <c r="S1893" s="255">
        <f t="shared" si="222"/>
        <v>0</v>
      </c>
      <c r="T1893" s="192"/>
      <c r="U1893" s="265">
        <f t="shared" si="221"/>
        <v>0</v>
      </c>
      <c r="V1893" s="255">
        <f t="shared" si="219"/>
        <v>0</v>
      </c>
      <c r="W1893" s="255" t="e">
        <f t="shared" si="220"/>
        <v>#DIV/0!</v>
      </c>
    </row>
    <row r="1894" spans="1:23">
      <c r="A1894" s="96"/>
      <c r="B1894" s="96"/>
      <c r="C1894" s="96"/>
      <c r="D1894" s="96"/>
      <c r="E1894" s="96"/>
      <c r="F1894" s="96"/>
      <c r="G1894" s="366"/>
      <c r="H1894" s="289"/>
      <c r="I1894" s="289"/>
      <c r="J1894" s="289"/>
      <c r="K1894" s="96"/>
      <c r="L1894" s="171"/>
      <c r="M1894" s="96"/>
      <c r="N1894" s="9"/>
      <c r="O1894" s="9"/>
      <c r="P1894" s="9"/>
      <c r="Q1894" s="9"/>
      <c r="R1894" s="10"/>
      <c r="S1894" s="255">
        <f t="shared" si="222"/>
        <v>0</v>
      </c>
      <c r="T1894" s="192"/>
      <c r="U1894" s="265">
        <f t="shared" si="221"/>
        <v>0</v>
      </c>
      <c r="V1894" s="255">
        <f t="shared" si="219"/>
        <v>0</v>
      </c>
      <c r="W1894" s="255" t="e">
        <f t="shared" si="220"/>
        <v>#DIV/0!</v>
      </c>
    </row>
    <row r="1895" spans="1:23">
      <c r="A1895" s="96"/>
      <c r="B1895" s="96"/>
      <c r="C1895" s="96"/>
      <c r="D1895" s="96"/>
      <c r="E1895" s="96"/>
      <c r="F1895" s="96"/>
      <c r="G1895" s="366"/>
      <c r="H1895" s="289"/>
      <c r="I1895" s="289"/>
      <c r="J1895" s="289"/>
      <c r="K1895" s="96"/>
      <c r="L1895" s="171"/>
      <c r="M1895" s="96"/>
      <c r="N1895" s="9"/>
      <c r="O1895" s="9"/>
      <c r="P1895" s="9"/>
      <c r="Q1895" s="9"/>
      <c r="R1895" s="10"/>
      <c r="S1895" s="255">
        <f t="shared" si="222"/>
        <v>0</v>
      </c>
      <c r="T1895" s="192"/>
      <c r="U1895" s="265">
        <f t="shared" si="221"/>
        <v>0</v>
      </c>
      <c r="V1895" s="255">
        <f t="shared" si="219"/>
        <v>0</v>
      </c>
      <c r="W1895" s="255" t="e">
        <f t="shared" si="220"/>
        <v>#DIV/0!</v>
      </c>
    </row>
    <row r="1896" spans="1:23">
      <c r="A1896" s="96"/>
      <c r="B1896" s="96"/>
      <c r="C1896" s="96"/>
      <c r="D1896" s="96"/>
      <c r="E1896" s="96"/>
      <c r="F1896" s="96"/>
      <c r="G1896" s="366"/>
      <c r="H1896" s="289"/>
      <c r="I1896" s="289"/>
      <c r="J1896" s="289"/>
      <c r="K1896" s="96"/>
      <c r="L1896" s="171"/>
      <c r="M1896" s="96"/>
      <c r="N1896" s="9"/>
      <c r="O1896" s="9"/>
      <c r="P1896" s="9"/>
      <c r="Q1896" s="9"/>
      <c r="R1896" s="10"/>
      <c r="S1896" s="255">
        <f t="shared" si="222"/>
        <v>0</v>
      </c>
      <c r="T1896" s="192"/>
      <c r="U1896" s="265">
        <f t="shared" si="221"/>
        <v>0</v>
      </c>
      <c r="V1896" s="255">
        <f t="shared" si="219"/>
        <v>0</v>
      </c>
      <c r="W1896" s="255" t="e">
        <f t="shared" si="220"/>
        <v>#DIV/0!</v>
      </c>
    </row>
    <row r="1897" spans="1:23">
      <c r="A1897" s="96"/>
      <c r="B1897" s="96"/>
      <c r="C1897" s="96"/>
      <c r="D1897" s="96"/>
      <c r="E1897" s="96"/>
      <c r="F1897" s="96"/>
      <c r="G1897" s="366"/>
      <c r="H1897" s="289"/>
      <c r="I1897" s="289"/>
      <c r="J1897" s="289"/>
      <c r="K1897" s="96"/>
      <c r="L1897" s="171"/>
      <c r="M1897" s="96"/>
      <c r="N1897" s="9"/>
      <c r="O1897" s="9"/>
      <c r="P1897" s="9"/>
      <c r="Q1897" s="9"/>
      <c r="R1897" s="10"/>
      <c r="S1897" s="255">
        <f t="shared" si="222"/>
        <v>0</v>
      </c>
      <c r="T1897" s="192"/>
      <c r="U1897" s="265">
        <f t="shared" si="221"/>
        <v>0</v>
      </c>
      <c r="V1897" s="255">
        <f t="shared" si="219"/>
        <v>0</v>
      </c>
      <c r="W1897" s="255" t="e">
        <f t="shared" si="220"/>
        <v>#DIV/0!</v>
      </c>
    </row>
    <row r="1898" spans="1:23">
      <c r="A1898" s="96"/>
      <c r="B1898" s="96"/>
      <c r="C1898" s="96"/>
      <c r="D1898" s="96"/>
      <c r="E1898" s="96"/>
      <c r="F1898" s="96"/>
      <c r="G1898" s="366"/>
      <c r="H1898" s="289"/>
      <c r="I1898" s="289"/>
      <c r="J1898" s="289"/>
      <c r="K1898" s="96"/>
      <c r="L1898" s="171"/>
      <c r="M1898" s="96"/>
      <c r="N1898" s="9"/>
      <c r="O1898" s="9"/>
      <c r="P1898" s="9"/>
      <c r="Q1898" s="9"/>
      <c r="R1898" s="10"/>
      <c r="S1898" s="255">
        <f t="shared" si="222"/>
        <v>0</v>
      </c>
      <c r="T1898" s="192"/>
      <c r="U1898" s="265">
        <f t="shared" si="221"/>
        <v>0</v>
      </c>
      <c r="V1898" s="255">
        <f t="shared" ref="V1898:V1961" si="223">U1898+S1898</f>
        <v>0</v>
      </c>
      <c r="W1898" s="255" t="e">
        <f t="shared" ref="W1898:W1961" si="224">V1898/P1898</f>
        <v>#DIV/0!</v>
      </c>
    </row>
    <row r="1899" spans="1:23">
      <c r="A1899" s="96"/>
      <c r="B1899" s="96"/>
      <c r="C1899" s="96"/>
      <c r="D1899" s="96"/>
      <c r="E1899" s="96"/>
      <c r="F1899" s="96"/>
      <c r="G1899" s="366"/>
      <c r="H1899" s="289"/>
      <c r="I1899" s="289"/>
      <c r="J1899" s="289"/>
      <c r="K1899" s="96"/>
      <c r="L1899" s="171"/>
      <c r="M1899" s="96"/>
      <c r="N1899" s="9"/>
      <c r="O1899" s="9"/>
      <c r="P1899" s="9"/>
      <c r="Q1899" s="9"/>
      <c r="R1899" s="10"/>
      <c r="S1899" s="255">
        <f t="shared" si="222"/>
        <v>0</v>
      </c>
      <c r="T1899" s="192"/>
      <c r="U1899" s="265">
        <f t="shared" si="221"/>
        <v>0</v>
      </c>
      <c r="V1899" s="255">
        <f t="shared" si="223"/>
        <v>0</v>
      </c>
      <c r="W1899" s="255" t="e">
        <f t="shared" si="224"/>
        <v>#DIV/0!</v>
      </c>
    </row>
    <row r="1900" spans="1:23">
      <c r="A1900" s="96"/>
      <c r="B1900" s="96"/>
      <c r="C1900" s="96"/>
      <c r="D1900" s="96"/>
      <c r="E1900" s="96"/>
      <c r="F1900" s="96"/>
      <c r="G1900" s="366"/>
      <c r="H1900" s="289"/>
      <c r="I1900" s="289"/>
      <c r="J1900" s="289"/>
      <c r="K1900" s="96"/>
      <c r="L1900" s="171"/>
      <c r="M1900" s="96"/>
      <c r="N1900" s="9"/>
      <c r="O1900" s="9"/>
      <c r="P1900" s="9"/>
      <c r="Q1900" s="9"/>
      <c r="R1900" s="10"/>
      <c r="S1900" s="255">
        <f t="shared" si="222"/>
        <v>0</v>
      </c>
      <c r="T1900" s="192"/>
      <c r="U1900" s="265">
        <f t="shared" si="221"/>
        <v>0</v>
      </c>
      <c r="V1900" s="255">
        <f t="shared" si="223"/>
        <v>0</v>
      </c>
      <c r="W1900" s="255" t="e">
        <f t="shared" si="224"/>
        <v>#DIV/0!</v>
      </c>
    </row>
    <row r="1901" spans="1:23">
      <c r="A1901" s="96"/>
      <c r="B1901" s="96"/>
      <c r="C1901" s="96"/>
      <c r="D1901" s="96"/>
      <c r="E1901" s="96"/>
      <c r="F1901" s="96"/>
      <c r="G1901" s="366"/>
      <c r="H1901" s="289"/>
      <c r="I1901" s="289"/>
      <c r="J1901" s="289"/>
      <c r="K1901" s="96"/>
      <c r="L1901" s="171"/>
      <c r="M1901" s="96"/>
      <c r="N1901" s="9"/>
      <c r="O1901" s="9"/>
      <c r="P1901" s="9"/>
      <c r="Q1901" s="9"/>
      <c r="R1901" s="10"/>
      <c r="S1901" s="255">
        <f t="shared" si="222"/>
        <v>0</v>
      </c>
      <c r="T1901" s="192"/>
      <c r="U1901" s="265">
        <f t="shared" si="221"/>
        <v>0</v>
      </c>
      <c r="V1901" s="255">
        <f t="shared" si="223"/>
        <v>0</v>
      </c>
      <c r="W1901" s="255" t="e">
        <f t="shared" si="224"/>
        <v>#DIV/0!</v>
      </c>
    </row>
    <row r="1902" spans="1:23">
      <c r="A1902" s="96"/>
      <c r="B1902" s="96"/>
      <c r="C1902" s="96"/>
      <c r="D1902" s="96"/>
      <c r="E1902" s="96"/>
      <c r="F1902" s="96"/>
      <c r="G1902" s="366"/>
      <c r="H1902" s="289"/>
      <c r="I1902" s="289"/>
      <c r="J1902" s="289"/>
      <c r="K1902" s="96"/>
      <c r="L1902" s="171"/>
      <c r="M1902" s="96"/>
      <c r="N1902" s="9"/>
      <c r="O1902" s="9"/>
      <c r="P1902" s="9"/>
      <c r="Q1902" s="9"/>
      <c r="R1902" s="10"/>
      <c r="S1902" s="255">
        <f t="shared" si="222"/>
        <v>0</v>
      </c>
      <c r="T1902" s="192"/>
      <c r="U1902" s="265">
        <f t="shared" si="221"/>
        <v>0</v>
      </c>
      <c r="V1902" s="255">
        <f t="shared" si="223"/>
        <v>0</v>
      </c>
      <c r="W1902" s="255" t="e">
        <f t="shared" si="224"/>
        <v>#DIV/0!</v>
      </c>
    </row>
    <row r="1903" spans="1:23">
      <c r="A1903" s="96"/>
      <c r="B1903" s="96"/>
      <c r="C1903" s="96"/>
      <c r="D1903" s="96"/>
      <c r="E1903" s="96"/>
      <c r="F1903" s="96"/>
      <c r="G1903" s="366"/>
      <c r="H1903" s="289"/>
      <c r="I1903" s="289"/>
      <c r="J1903" s="289"/>
      <c r="K1903" s="96"/>
      <c r="L1903" s="171"/>
      <c r="M1903" s="96"/>
      <c r="N1903" s="9"/>
      <c r="O1903" s="9"/>
      <c r="P1903" s="9"/>
      <c r="Q1903" s="9"/>
      <c r="R1903" s="10"/>
      <c r="S1903" s="255">
        <f t="shared" si="222"/>
        <v>0</v>
      </c>
      <c r="T1903" s="192"/>
      <c r="U1903" s="265">
        <f t="shared" si="221"/>
        <v>0</v>
      </c>
      <c r="V1903" s="255">
        <f t="shared" si="223"/>
        <v>0</v>
      </c>
      <c r="W1903" s="255" t="e">
        <f t="shared" si="224"/>
        <v>#DIV/0!</v>
      </c>
    </row>
    <row r="1904" spans="1:23">
      <c r="A1904" s="96"/>
      <c r="B1904" s="96"/>
      <c r="C1904" s="96"/>
      <c r="D1904" s="96"/>
      <c r="E1904" s="96"/>
      <c r="F1904" s="96"/>
      <c r="G1904" s="366"/>
      <c r="H1904" s="289"/>
      <c r="I1904" s="289"/>
      <c r="J1904" s="289"/>
      <c r="K1904" s="96"/>
      <c r="L1904" s="171"/>
      <c r="M1904" s="96"/>
      <c r="N1904" s="9"/>
      <c r="O1904" s="9"/>
      <c r="P1904" s="9"/>
      <c r="Q1904" s="9"/>
      <c r="R1904" s="10"/>
      <c r="S1904" s="255">
        <f t="shared" si="222"/>
        <v>0</v>
      </c>
      <c r="T1904" s="192"/>
      <c r="U1904" s="265">
        <f t="shared" si="221"/>
        <v>0</v>
      </c>
      <c r="V1904" s="255">
        <f t="shared" si="223"/>
        <v>0</v>
      </c>
      <c r="W1904" s="255" t="e">
        <f t="shared" si="224"/>
        <v>#DIV/0!</v>
      </c>
    </row>
    <row r="1905" spans="1:23">
      <c r="A1905" s="96"/>
      <c r="B1905" s="96"/>
      <c r="C1905" s="96"/>
      <c r="D1905" s="96"/>
      <c r="E1905" s="96"/>
      <c r="F1905" s="96"/>
      <c r="G1905" s="366"/>
      <c r="H1905" s="289"/>
      <c r="I1905" s="289"/>
      <c r="J1905" s="289"/>
      <c r="K1905" s="96"/>
      <c r="L1905" s="171"/>
      <c r="M1905" s="96"/>
      <c r="N1905" s="9"/>
      <c r="O1905" s="9"/>
      <c r="P1905" s="9"/>
      <c r="Q1905" s="9"/>
      <c r="R1905" s="10"/>
      <c r="S1905" s="255">
        <f t="shared" si="222"/>
        <v>0</v>
      </c>
      <c r="T1905" s="192"/>
      <c r="U1905" s="265">
        <f t="shared" si="221"/>
        <v>0</v>
      </c>
      <c r="V1905" s="255">
        <f t="shared" si="223"/>
        <v>0</v>
      </c>
      <c r="W1905" s="255" t="e">
        <f t="shared" si="224"/>
        <v>#DIV/0!</v>
      </c>
    </row>
    <row r="1906" spans="1:23">
      <c r="A1906" s="96"/>
      <c r="B1906" s="96"/>
      <c r="C1906" s="96"/>
      <c r="D1906" s="96"/>
      <c r="E1906" s="96"/>
      <c r="F1906" s="96"/>
      <c r="G1906" s="366"/>
      <c r="H1906" s="289"/>
      <c r="I1906" s="289"/>
      <c r="J1906" s="289"/>
      <c r="K1906" s="96"/>
      <c r="L1906" s="171"/>
      <c r="M1906" s="96"/>
      <c r="N1906" s="9"/>
      <c r="O1906" s="9"/>
      <c r="P1906" s="9"/>
      <c r="Q1906" s="9"/>
      <c r="R1906" s="10"/>
      <c r="S1906" s="255">
        <f t="shared" si="222"/>
        <v>0</v>
      </c>
      <c r="T1906" s="192"/>
      <c r="U1906" s="265">
        <f t="shared" si="221"/>
        <v>0</v>
      </c>
      <c r="V1906" s="255">
        <f t="shared" si="223"/>
        <v>0</v>
      </c>
      <c r="W1906" s="255" t="e">
        <f t="shared" si="224"/>
        <v>#DIV/0!</v>
      </c>
    </row>
    <row r="1907" spans="1:23">
      <c r="A1907" s="96"/>
      <c r="B1907" s="96"/>
      <c r="C1907" s="96"/>
      <c r="D1907" s="96"/>
      <c r="E1907" s="96"/>
      <c r="F1907" s="96"/>
      <c r="G1907" s="366"/>
      <c r="H1907" s="289"/>
      <c r="I1907" s="289"/>
      <c r="J1907" s="289"/>
      <c r="K1907" s="96"/>
      <c r="L1907" s="171"/>
      <c r="M1907" s="96"/>
      <c r="N1907" s="9"/>
      <c r="O1907" s="9"/>
      <c r="P1907" s="9"/>
      <c r="Q1907" s="9"/>
      <c r="R1907" s="10"/>
      <c r="S1907" s="255">
        <f t="shared" si="222"/>
        <v>0</v>
      </c>
      <c r="T1907" s="192"/>
      <c r="U1907" s="265">
        <f t="shared" si="221"/>
        <v>0</v>
      </c>
      <c r="V1907" s="255">
        <f t="shared" si="223"/>
        <v>0</v>
      </c>
      <c r="W1907" s="255" t="e">
        <f t="shared" si="224"/>
        <v>#DIV/0!</v>
      </c>
    </row>
    <row r="1908" spans="1:23">
      <c r="A1908" s="96"/>
      <c r="B1908" s="96"/>
      <c r="C1908" s="96"/>
      <c r="D1908" s="96"/>
      <c r="E1908" s="96"/>
      <c r="F1908" s="96"/>
      <c r="G1908" s="366"/>
      <c r="H1908" s="289"/>
      <c r="I1908" s="289"/>
      <c r="J1908" s="289"/>
      <c r="K1908" s="96"/>
      <c r="L1908" s="171"/>
      <c r="M1908" s="96"/>
      <c r="N1908" s="9"/>
      <c r="O1908" s="9"/>
      <c r="P1908" s="9"/>
      <c r="Q1908" s="9"/>
      <c r="R1908" s="10"/>
      <c r="S1908" s="255">
        <f t="shared" si="222"/>
        <v>0</v>
      </c>
      <c r="T1908" s="192"/>
      <c r="U1908" s="265">
        <f t="shared" si="221"/>
        <v>0</v>
      </c>
      <c r="V1908" s="255">
        <f t="shared" si="223"/>
        <v>0</v>
      </c>
      <c r="W1908" s="255" t="e">
        <f t="shared" si="224"/>
        <v>#DIV/0!</v>
      </c>
    </row>
    <row r="1909" spans="1:23">
      <c r="A1909" s="96"/>
      <c r="B1909" s="96"/>
      <c r="C1909" s="96"/>
      <c r="D1909" s="96"/>
      <c r="E1909" s="96"/>
      <c r="F1909" s="96"/>
      <c r="G1909" s="366"/>
      <c r="H1909" s="289"/>
      <c r="I1909" s="289"/>
      <c r="J1909" s="289"/>
      <c r="K1909" s="96"/>
      <c r="L1909" s="171"/>
      <c r="M1909" s="96"/>
      <c r="N1909" s="9"/>
      <c r="O1909" s="9"/>
      <c r="P1909" s="9"/>
      <c r="Q1909" s="9"/>
      <c r="R1909" s="10"/>
      <c r="S1909" s="255">
        <f t="shared" si="222"/>
        <v>0</v>
      </c>
      <c r="T1909" s="192"/>
      <c r="U1909" s="265">
        <f t="shared" si="221"/>
        <v>0</v>
      </c>
      <c r="V1909" s="255">
        <f t="shared" si="223"/>
        <v>0</v>
      </c>
      <c r="W1909" s="255" t="e">
        <f t="shared" si="224"/>
        <v>#DIV/0!</v>
      </c>
    </row>
    <row r="1910" spans="1:23">
      <c r="A1910" s="96"/>
      <c r="B1910" s="96"/>
      <c r="C1910" s="96"/>
      <c r="D1910" s="96"/>
      <c r="E1910" s="96"/>
      <c r="F1910" s="96"/>
      <c r="G1910" s="366"/>
      <c r="H1910" s="289"/>
      <c r="I1910" s="289"/>
      <c r="J1910" s="289"/>
      <c r="K1910" s="96"/>
      <c r="L1910" s="171"/>
      <c r="M1910" s="96"/>
      <c r="N1910" s="9"/>
      <c r="O1910" s="9"/>
      <c r="P1910" s="9"/>
      <c r="Q1910" s="9"/>
      <c r="R1910" s="10"/>
      <c r="S1910" s="255">
        <f t="shared" si="222"/>
        <v>0</v>
      </c>
      <c r="T1910" s="192"/>
      <c r="U1910" s="265">
        <f t="shared" si="221"/>
        <v>0</v>
      </c>
      <c r="V1910" s="255">
        <f t="shared" si="223"/>
        <v>0</v>
      </c>
      <c r="W1910" s="255" t="e">
        <f t="shared" si="224"/>
        <v>#DIV/0!</v>
      </c>
    </row>
    <row r="1911" spans="1:23">
      <c r="A1911" s="96"/>
      <c r="B1911" s="96"/>
      <c r="C1911" s="96"/>
      <c r="D1911" s="96"/>
      <c r="E1911" s="96"/>
      <c r="F1911" s="96"/>
      <c r="G1911" s="366"/>
      <c r="H1911" s="289"/>
      <c r="I1911" s="289"/>
      <c r="J1911" s="289"/>
      <c r="K1911" s="96"/>
      <c r="L1911" s="171"/>
      <c r="M1911" s="96"/>
      <c r="N1911" s="9"/>
      <c r="O1911" s="9"/>
      <c r="P1911" s="9"/>
      <c r="Q1911" s="9"/>
      <c r="R1911" s="10"/>
      <c r="S1911" s="255">
        <f t="shared" si="222"/>
        <v>0</v>
      </c>
      <c r="T1911" s="192"/>
      <c r="U1911" s="265">
        <f t="shared" si="221"/>
        <v>0</v>
      </c>
      <c r="V1911" s="255">
        <f t="shared" si="223"/>
        <v>0</v>
      </c>
      <c r="W1911" s="255" t="e">
        <f t="shared" si="224"/>
        <v>#DIV/0!</v>
      </c>
    </row>
    <row r="1912" spans="1:23">
      <c r="A1912" s="96"/>
      <c r="B1912" s="96"/>
      <c r="C1912" s="96"/>
      <c r="D1912" s="96"/>
      <c r="E1912" s="96"/>
      <c r="F1912" s="96"/>
      <c r="G1912" s="366"/>
      <c r="H1912" s="289"/>
      <c r="I1912" s="289"/>
      <c r="J1912" s="289"/>
      <c r="K1912" s="96"/>
      <c r="L1912" s="171"/>
      <c r="M1912" s="96"/>
      <c r="N1912" s="9"/>
      <c r="O1912" s="9"/>
      <c r="P1912" s="9"/>
      <c r="Q1912" s="9"/>
      <c r="R1912" s="10"/>
      <c r="S1912" s="255">
        <f t="shared" si="222"/>
        <v>0</v>
      </c>
      <c r="T1912" s="192"/>
      <c r="U1912" s="265">
        <f t="shared" si="221"/>
        <v>0</v>
      </c>
      <c r="V1912" s="255">
        <f t="shared" si="223"/>
        <v>0</v>
      </c>
      <c r="W1912" s="255" t="e">
        <f t="shared" si="224"/>
        <v>#DIV/0!</v>
      </c>
    </row>
    <row r="1913" spans="1:23">
      <c r="A1913" s="96"/>
      <c r="B1913" s="96"/>
      <c r="C1913" s="96"/>
      <c r="D1913" s="96"/>
      <c r="E1913" s="96"/>
      <c r="F1913" s="96"/>
      <c r="G1913" s="366"/>
      <c r="H1913" s="289"/>
      <c r="I1913" s="289"/>
      <c r="J1913" s="289"/>
      <c r="K1913" s="96"/>
      <c r="L1913" s="171"/>
      <c r="M1913" s="96"/>
      <c r="N1913" s="9"/>
      <c r="O1913" s="9"/>
      <c r="P1913" s="9"/>
      <c r="Q1913" s="9"/>
      <c r="R1913" s="10"/>
      <c r="S1913" s="255">
        <f t="shared" si="222"/>
        <v>0</v>
      </c>
      <c r="T1913" s="192"/>
      <c r="U1913" s="265">
        <f t="shared" si="221"/>
        <v>0</v>
      </c>
      <c r="V1913" s="255">
        <f t="shared" si="223"/>
        <v>0</v>
      </c>
      <c r="W1913" s="255" t="e">
        <f t="shared" si="224"/>
        <v>#DIV/0!</v>
      </c>
    </row>
    <row r="1914" spans="1:23">
      <c r="A1914" s="96"/>
      <c r="B1914" s="96"/>
      <c r="C1914" s="96"/>
      <c r="D1914" s="96"/>
      <c r="E1914" s="96"/>
      <c r="F1914" s="96"/>
      <c r="G1914" s="366"/>
      <c r="H1914" s="289"/>
      <c r="I1914" s="289"/>
      <c r="J1914" s="289"/>
      <c r="K1914" s="96"/>
      <c r="L1914" s="171"/>
      <c r="M1914" s="96"/>
      <c r="N1914" s="9"/>
      <c r="O1914" s="9"/>
      <c r="P1914" s="9"/>
      <c r="Q1914" s="9"/>
      <c r="R1914" s="10"/>
      <c r="S1914" s="255">
        <f t="shared" si="222"/>
        <v>0</v>
      </c>
      <c r="T1914" s="192"/>
      <c r="U1914" s="265">
        <f t="shared" si="221"/>
        <v>0</v>
      </c>
      <c r="V1914" s="255">
        <f t="shared" si="223"/>
        <v>0</v>
      </c>
      <c r="W1914" s="255" t="e">
        <f t="shared" si="224"/>
        <v>#DIV/0!</v>
      </c>
    </row>
    <row r="1915" spans="1:23">
      <c r="A1915" s="96"/>
      <c r="B1915" s="96"/>
      <c r="C1915" s="96"/>
      <c r="D1915" s="96"/>
      <c r="E1915" s="96"/>
      <c r="F1915" s="96"/>
      <c r="G1915" s="366"/>
      <c r="H1915" s="289"/>
      <c r="I1915" s="289"/>
      <c r="J1915" s="289"/>
      <c r="K1915" s="96"/>
      <c r="L1915" s="171"/>
      <c r="M1915" s="96"/>
      <c r="N1915" s="9"/>
      <c r="O1915" s="9"/>
      <c r="P1915" s="9"/>
      <c r="Q1915" s="9"/>
      <c r="R1915" s="10"/>
      <c r="S1915" s="255">
        <f t="shared" si="222"/>
        <v>0</v>
      </c>
      <c r="T1915" s="192"/>
      <c r="U1915" s="265">
        <f t="shared" si="221"/>
        <v>0</v>
      </c>
      <c r="V1915" s="255">
        <f t="shared" si="223"/>
        <v>0</v>
      </c>
      <c r="W1915" s="255" t="e">
        <f t="shared" si="224"/>
        <v>#DIV/0!</v>
      </c>
    </row>
    <row r="1916" spans="1:23">
      <c r="A1916" s="96"/>
      <c r="B1916" s="96"/>
      <c r="C1916" s="96"/>
      <c r="D1916" s="96"/>
      <c r="E1916" s="96"/>
      <c r="F1916" s="96"/>
      <c r="G1916" s="366"/>
      <c r="H1916" s="289"/>
      <c r="I1916" s="289"/>
      <c r="J1916" s="289"/>
      <c r="K1916" s="96"/>
      <c r="L1916" s="171"/>
      <c r="M1916" s="96"/>
      <c r="N1916" s="9"/>
      <c r="O1916" s="9"/>
      <c r="P1916" s="9"/>
      <c r="Q1916" s="9"/>
      <c r="R1916" s="10"/>
      <c r="S1916" s="255">
        <f t="shared" si="222"/>
        <v>0</v>
      </c>
      <c r="T1916" s="192"/>
      <c r="U1916" s="265">
        <f t="shared" si="221"/>
        <v>0</v>
      </c>
      <c r="V1916" s="255">
        <f t="shared" si="223"/>
        <v>0</v>
      </c>
      <c r="W1916" s="255" t="e">
        <f t="shared" si="224"/>
        <v>#DIV/0!</v>
      </c>
    </row>
    <row r="1917" spans="1:23">
      <c r="A1917" s="96"/>
      <c r="B1917" s="96"/>
      <c r="C1917" s="96"/>
      <c r="D1917" s="96"/>
      <c r="E1917" s="96"/>
      <c r="F1917" s="96"/>
      <c r="G1917" s="366"/>
      <c r="H1917" s="289"/>
      <c r="I1917" s="289"/>
      <c r="J1917" s="289"/>
      <c r="K1917" s="96"/>
      <c r="L1917" s="171"/>
      <c r="M1917" s="96"/>
      <c r="N1917" s="9"/>
      <c r="O1917" s="9"/>
      <c r="P1917" s="9"/>
      <c r="Q1917" s="9"/>
      <c r="R1917" s="10"/>
      <c r="S1917" s="255">
        <f t="shared" si="222"/>
        <v>0</v>
      </c>
      <c r="T1917" s="192"/>
      <c r="U1917" s="265">
        <f t="shared" ref="U1917:U1980" si="225">S1917*$T$828/SUM($S$828:$S$841)</f>
        <v>0</v>
      </c>
      <c r="V1917" s="255">
        <f t="shared" si="223"/>
        <v>0</v>
      </c>
      <c r="W1917" s="255" t="e">
        <f t="shared" si="224"/>
        <v>#DIV/0!</v>
      </c>
    </row>
    <row r="1918" spans="1:23">
      <c r="A1918" s="96"/>
      <c r="B1918" s="96"/>
      <c r="C1918" s="96"/>
      <c r="D1918" s="96"/>
      <c r="E1918" s="96"/>
      <c r="F1918" s="96"/>
      <c r="G1918" s="366"/>
      <c r="H1918" s="289"/>
      <c r="I1918" s="289"/>
      <c r="J1918" s="289"/>
      <c r="K1918" s="96"/>
      <c r="L1918" s="171"/>
      <c r="M1918" s="96"/>
      <c r="N1918" s="9"/>
      <c r="O1918" s="9"/>
      <c r="P1918" s="9"/>
      <c r="Q1918" s="9"/>
      <c r="R1918" s="10"/>
      <c r="S1918" s="255">
        <f t="shared" si="222"/>
        <v>0</v>
      </c>
      <c r="T1918" s="192"/>
      <c r="U1918" s="265">
        <f t="shared" si="225"/>
        <v>0</v>
      </c>
      <c r="V1918" s="255">
        <f t="shared" si="223"/>
        <v>0</v>
      </c>
      <c r="W1918" s="255" t="e">
        <f t="shared" si="224"/>
        <v>#DIV/0!</v>
      </c>
    </row>
    <row r="1919" spans="1:23">
      <c r="A1919" s="96"/>
      <c r="B1919" s="96"/>
      <c r="C1919" s="96"/>
      <c r="D1919" s="96"/>
      <c r="E1919" s="96"/>
      <c r="F1919" s="96"/>
      <c r="G1919" s="366"/>
      <c r="H1919" s="289"/>
      <c r="I1919" s="289"/>
      <c r="J1919" s="289"/>
      <c r="K1919" s="96"/>
      <c r="L1919" s="171"/>
      <c r="M1919" s="96"/>
      <c r="N1919" s="9"/>
      <c r="O1919" s="9"/>
      <c r="P1919" s="9"/>
      <c r="Q1919" s="9"/>
      <c r="R1919" s="10"/>
      <c r="S1919" s="255">
        <f t="shared" si="222"/>
        <v>0</v>
      </c>
      <c r="T1919" s="192"/>
      <c r="U1919" s="265">
        <f t="shared" si="225"/>
        <v>0</v>
      </c>
      <c r="V1919" s="255">
        <f t="shared" si="223"/>
        <v>0</v>
      </c>
      <c r="W1919" s="255" t="e">
        <f t="shared" si="224"/>
        <v>#DIV/0!</v>
      </c>
    </row>
    <row r="1920" spans="1:23">
      <c r="A1920" s="96"/>
      <c r="B1920" s="96"/>
      <c r="C1920" s="96"/>
      <c r="D1920" s="96"/>
      <c r="E1920" s="96"/>
      <c r="F1920" s="96"/>
      <c r="G1920" s="366"/>
      <c r="H1920" s="289"/>
      <c r="I1920" s="289"/>
      <c r="J1920" s="289"/>
      <c r="K1920" s="96"/>
      <c r="L1920" s="171"/>
      <c r="M1920" s="96"/>
      <c r="N1920" s="9"/>
      <c r="O1920" s="9"/>
      <c r="P1920" s="9"/>
      <c r="Q1920" s="9"/>
      <c r="R1920" s="10"/>
      <c r="S1920" s="255">
        <f t="shared" si="222"/>
        <v>0</v>
      </c>
      <c r="T1920" s="192"/>
      <c r="U1920" s="265">
        <f t="shared" si="225"/>
        <v>0</v>
      </c>
      <c r="V1920" s="255">
        <f t="shared" si="223"/>
        <v>0</v>
      </c>
      <c r="W1920" s="255" t="e">
        <f t="shared" si="224"/>
        <v>#DIV/0!</v>
      </c>
    </row>
    <row r="1921" spans="1:24">
      <c r="A1921" s="96"/>
      <c r="B1921" s="96"/>
      <c r="C1921" s="96"/>
      <c r="D1921" s="96"/>
      <c r="E1921" s="96"/>
      <c r="F1921" s="96"/>
      <c r="G1921" s="366"/>
      <c r="H1921" s="289"/>
      <c r="I1921" s="289"/>
      <c r="J1921" s="289"/>
      <c r="K1921" s="96"/>
      <c r="L1921" s="171"/>
      <c r="M1921" s="96"/>
      <c r="N1921" s="9"/>
      <c r="O1921" s="9"/>
      <c r="P1921" s="9"/>
      <c r="Q1921" s="9"/>
      <c r="R1921" s="10"/>
      <c r="S1921" s="255">
        <f t="shared" si="222"/>
        <v>0</v>
      </c>
      <c r="T1921" s="192"/>
      <c r="U1921" s="265">
        <f t="shared" si="225"/>
        <v>0</v>
      </c>
      <c r="V1921" s="255">
        <f t="shared" si="223"/>
        <v>0</v>
      </c>
      <c r="W1921" s="255" t="e">
        <f t="shared" si="224"/>
        <v>#DIV/0!</v>
      </c>
    </row>
    <row r="1922" spans="1:24">
      <c r="A1922" s="96"/>
      <c r="B1922" s="96"/>
      <c r="C1922" s="96"/>
      <c r="D1922" s="96"/>
      <c r="E1922" s="96"/>
      <c r="F1922" s="96"/>
      <c r="G1922" s="366"/>
      <c r="H1922" s="289"/>
      <c r="I1922" s="289"/>
      <c r="J1922" s="289"/>
      <c r="K1922" s="96"/>
      <c r="L1922" s="171"/>
      <c r="M1922" s="96"/>
      <c r="N1922" s="9"/>
      <c r="O1922" s="9"/>
      <c r="P1922" s="9"/>
      <c r="Q1922" s="9"/>
      <c r="R1922" s="10"/>
      <c r="S1922" s="255">
        <f t="shared" si="222"/>
        <v>0</v>
      </c>
      <c r="T1922" s="192"/>
      <c r="U1922" s="265">
        <f t="shared" si="225"/>
        <v>0</v>
      </c>
      <c r="V1922" s="255">
        <f t="shared" si="223"/>
        <v>0</v>
      </c>
      <c r="W1922" s="255" t="e">
        <f t="shared" si="224"/>
        <v>#DIV/0!</v>
      </c>
    </row>
    <row r="1923" spans="1:24">
      <c r="A1923" s="96"/>
      <c r="B1923" s="96"/>
      <c r="C1923" s="96"/>
      <c r="D1923" s="96"/>
      <c r="E1923" s="96"/>
      <c r="F1923" s="96"/>
      <c r="G1923" s="366"/>
      <c r="H1923" s="289"/>
      <c r="I1923" s="289"/>
      <c r="J1923" s="289"/>
      <c r="K1923" s="96"/>
      <c r="L1923" s="171"/>
      <c r="M1923" s="96"/>
      <c r="N1923" s="9"/>
      <c r="O1923" s="9"/>
      <c r="P1923" s="9"/>
      <c r="Q1923" s="9"/>
      <c r="R1923" s="10"/>
      <c r="S1923" s="255">
        <f t="shared" ref="S1923:S1986" si="226">P1923*R1923</f>
        <v>0</v>
      </c>
      <c r="T1923" s="192"/>
      <c r="U1923" s="265">
        <f t="shared" si="225"/>
        <v>0</v>
      </c>
      <c r="V1923" s="255">
        <f t="shared" si="223"/>
        <v>0</v>
      </c>
      <c r="W1923" s="255" t="e">
        <f t="shared" si="224"/>
        <v>#DIV/0!</v>
      </c>
    </row>
    <row r="1924" spans="1:24">
      <c r="A1924" s="96"/>
      <c r="B1924" s="96"/>
      <c r="C1924" s="96"/>
      <c r="D1924" s="96"/>
      <c r="E1924" s="96"/>
      <c r="F1924" s="96"/>
      <c r="G1924" s="366"/>
      <c r="H1924" s="289"/>
      <c r="I1924" s="289"/>
      <c r="J1924" s="289"/>
      <c r="K1924" s="96"/>
      <c r="L1924" s="171"/>
      <c r="M1924" s="96"/>
      <c r="N1924" s="9"/>
      <c r="O1924" s="9"/>
      <c r="P1924" s="9"/>
      <c r="Q1924" s="9"/>
      <c r="R1924" s="10"/>
      <c r="S1924" s="255">
        <f t="shared" si="226"/>
        <v>0</v>
      </c>
      <c r="T1924" s="192"/>
      <c r="U1924" s="265">
        <f t="shared" si="225"/>
        <v>0</v>
      </c>
      <c r="V1924" s="255">
        <f t="shared" si="223"/>
        <v>0</v>
      </c>
      <c r="W1924" s="255" t="e">
        <f t="shared" si="224"/>
        <v>#DIV/0!</v>
      </c>
    </row>
    <row r="1925" spans="1:24">
      <c r="A1925" s="96"/>
      <c r="B1925" s="96"/>
      <c r="C1925" s="96"/>
      <c r="D1925" s="96"/>
      <c r="E1925" s="96"/>
      <c r="F1925" s="96"/>
      <c r="G1925" s="366"/>
      <c r="H1925" s="289"/>
      <c r="I1925" s="289"/>
      <c r="J1925" s="289"/>
      <c r="K1925" s="96"/>
      <c r="L1925" s="171"/>
      <c r="M1925" s="96"/>
      <c r="N1925" s="9"/>
      <c r="O1925" s="9"/>
      <c r="P1925" s="9"/>
      <c r="Q1925" s="9"/>
      <c r="R1925" s="10"/>
      <c r="S1925" s="255">
        <f t="shared" si="226"/>
        <v>0</v>
      </c>
      <c r="T1925" s="192"/>
      <c r="U1925" s="265">
        <f t="shared" si="225"/>
        <v>0</v>
      </c>
      <c r="V1925" s="255">
        <f t="shared" si="223"/>
        <v>0</v>
      </c>
      <c r="W1925" s="255" t="e">
        <f t="shared" si="224"/>
        <v>#DIV/0!</v>
      </c>
    </row>
    <row r="1926" spans="1:24">
      <c r="A1926" s="96"/>
      <c r="B1926" s="96"/>
      <c r="C1926" s="96"/>
      <c r="D1926" s="96"/>
      <c r="E1926" s="96"/>
      <c r="F1926" s="96"/>
      <c r="G1926" s="366"/>
      <c r="H1926" s="289"/>
      <c r="I1926" s="289"/>
      <c r="J1926" s="289"/>
      <c r="K1926" s="96"/>
      <c r="L1926" s="171"/>
      <c r="M1926" s="96"/>
      <c r="N1926" s="9"/>
      <c r="O1926" s="9"/>
      <c r="P1926" s="9"/>
      <c r="Q1926" s="9"/>
      <c r="R1926" s="10"/>
      <c r="S1926" s="255">
        <f t="shared" si="226"/>
        <v>0</v>
      </c>
      <c r="T1926" s="192"/>
      <c r="U1926" s="265">
        <f t="shared" si="225"/>
        <v>0</v>
      </c>
      <c r="V1926" s="255">
        <f t="shared" si="223"/>
        <v>0</v>
      </c>
      <c r="W1926" s="255" t="e">
        <f t="shared" si="224"/>
        <v>#DIV/0!</v>
      </c>
    </row>
    <row r="1927" spans="1:24">
      <c r="A1927" s="96"/>
      <c r="B1927" s="96"/>
      <c r="C1927" s="96"/>
      <c r="D1927" s="96"/>
      <c r="E1927" s="96"/>
      <c r="F1927" s="96"/>
      <c r="G1927" s="366"/>
      <c r="H1927" s="289"/>
      <c r="I1927" s="289"/>
      <c r="J1927" s="289"/>
      <c r="K1927" s="96"/>
      <c r="L1927" s="171"/>
      <c r="M1927" s="96"/>
      <c r="N1927" s="9"/>
      <c r="O1927" s="9"/>
      <c r="P1927" s="9"/>
      <c r="Q1927" s="9"/>
      <c r="R1927" s="10"/>
      <c r="S1927" s="255">
        <f t="shared" si="226"/>
        <v>0</v>
      </c>
      <c r="T1927" s="192"/>
      <c r="U1927" s="265">
        <f t="shared" si="225"/>
        <v>0</v>
      </c>
      <c r="V1927" s="255">
        <f t="shared" si="223"/>
        <v>0</v>
      </c>
      <c r="W1927" s="255" t="e">
        <f t="shared" si="224"/>
        <v>#DIV/0!</v>
      </c>
    </row>
    <row r="1928" spans="1:24">
      <c r="A1928" s="96"/>
      <c r="B1928" s="96"/>
      <c r="C1928" s="96"/>
      <c r="D1928" s="96"/>
      <c r="E1928" s="96"/>
      <c r="F1928" s="96"/>
      <c r="G1928" s="366"/>
      <c r="H1928" s="289"/>
      <c r="I1928" s="289"/>
      <c r="J1928" s="289"/>
      <c r="K1928" s="96"/>
      <c r="L1928" s="171"/>
      <c r="M1928" s="96"/>
      <c r="N1928" s="9"/>
      <c r="O1928" s="9"/>
      <c r="P1928" s="9"/>
      <c r="Q1928" s="9"/>
      <c r="R1928" s="10"/>
      <c r="S1928" s="255">
        <f t="shared" si="226"/>
        <v>0</v>
      </c>
      <c r="T1928" s="192"/>
      <c r="U1928" s="265">
        <f t="shared" si="225"/>
        <v>0</v>
      </c>
      <c r="V1928" s="255">
        <f t="shared" si="223"/>
        <v>0</v>
      </c>
      <c r="W1928" s="255" t="e">
        <f t="shared" si="224"/>
        <v>#DIV/0!</v>
      </c>
    </row>
    <row r="1929" spans="1:24">
      <c r="A1929" s="96"/>
      <c r="B1929" s="96"/>
      <c r="C1929" s="96"/>
      <c r="D1929" s="96"/>
      <c r="E1929" s="96"/>
      <c r="F1929" s="96"/>
      <c r="G1929" s="366"/>
      <c r="H1929" s="96"/>
      <c r="I1929" s="96"/>
      <c r="J1929" s="96"/>
      <c r="K1929" s="96"/>
      <c r="L1929" s="171"/>
      <c r="M1929" s="96"/>
      <c r="N1929" s="9"/>
      <c r="O1929" s="9"/>
      <c r="P1929" s="9"/>
      <c r="Q1929" s="9"/>
      <c r="R1929" s="10"/>
      <c r="S1929" s="255">
        <f t="shared" si="226"/>
        <v>0</v>
      </c>
      <c r="T1929" s="192"/>
      <c r="U1929" s="265">
        <f t="shared" si="225"/>
        <v>0</v>
      </c>
      <c r="V1929" s="255">
        <f t="shared" si="223"/>
        <v>0</v>
      </c>
      <c r="W1929" s="255" t="e">
        <f t="shared" si="224"/>
        <v>#DIV/0!</v>
      </c>
    </row>
    <row r="1930" spans="1:24">
      <c r="A1930" s="96"/>
      <c r="B1930" s="96"/>
      <c r="C1930" s="96"/>
      <c r="D1930" s="96"/>
      <c r="E1930" s="96"/>
      <c r="F1930" s="96"/>
      <c r="G1930" s="366"/>
      <c r="H1930" s="289"/>
      <c r="I1930" s="289"/>
      <c r="J1930" s="289"/>
      <c r="K1930" s="96"/>
      <c r="L1930" s="171"/>
      <c r="M1930" s="96"/>
      <c r="N1930" s="9"/>
      <c r="O1930" s="9"/>
      <c r="P1930" s="9"/>
      <c r="Q1930" s="9"/>
      <c r="R1930" s="121"/>
      <c r="S1930" s="255">
        <f t="shared" si="226"/>
        <v>0</v>
      </c>
      <c r="T1930" s="192"/>
      <c r="U1930" s="265">
        <f t="shared" si="225"/>
        <v>0</v>
      </c>
      <c r="V1930" s="255">
        <f t="shared" si="223"/>
        <v>0</v>
      </c>
      <c r="W1930" s="255" t="e">
        <f t="shared" si="224"/>
        <v>#DIV/0!</v>
      </c>
    </row>
    <row r="1931" spans="1:24" customFormat="1">
      <c r="A1931" s="113"/>
      <c r="B1931" s="113"/>
      <c r="C1931" s="113"/>
      <c r="D1931" s="113"/>
      <c r="E1931" s="96"/>
      <c r="F1931" s="96"/>
      <c r="G1931" s="381"/>
      <c r="H1931" s="289"/>
      <c r="I1931" s="289"/>
      <c r="J1931" s="289"/>
      <c r="K1931" s="382"/>
      <c r="L1931" s="171"/>
      <c r="M1931" s="382"/>
      <c r="N1931" s="124"/>
      <c r="O1931" s="124"/>
      <c r="P1931" s="124"/>
      <c r="Q1931" s="124"/>
      <c r="R1931" s="121"/>
      <c r="S1931" s="255">
        <f t="shared" si="226"/>
        <v>0</v>
      </c>
      <c r="T1931" s="192"/>
      <c r="U1931" s="265">
        <f t="shared" si="225"/>
        <v>0</v>
      </c>
      <c r="V1931" s="255">
        <f t="shared" si="223"/>
        <v>0</v>
      </c>
      <c r="W1931" s="255" t="e">
        <f t="shared" si="224"/>
        <v>#DIV/0!</v>
      </c>
    </row>
    <row r="1932" spans="1:24">
      <c r="A1932" s="113"/>
      <c r="B1932" s="113"/>
      <c r="C1932" s="113"/>
      <c r="D1932" s="113"/>
      <c r="E1932" s="113"/>
      <c r="F1932" s="113"/>
      <c r="G1932" s="367"/>
      <c r="H1932" s="289"/>
      <c r="I1932" s="289"/>
      <c r="J1932" s="289"/>
      <c r="K1932" s="96"/>
      <c r="L1932" s="171"/>
      <c r="M1932" s="96"/>
      <c r="N1932" s="383"/>
      <c r="O1932" s="8"/>
      <c r="P1932" s="384"/>
      <c r="Q1932" s="385"/>
      <c r="R1932" s="386"/>
      <c r="S1932" s="255">
        <f t="shared" si="226"/>
        <v>0</v>
      </c>
      <c r="T1932" s="192"/>
      <c r="U1932" s="265">
        <f t="shared" si="225"/>
        <v>0</v>
      </c>
      <c r="V1932" s="255">
        <f t="shared" si="223"/>
        <v>0</v>
      </c>
      <c r="W1932" s="255" t="e">
        <f t="shared" si="224"/>
        <v>#DIV/0!</v>
      </c>
    </row>
    <row r="1933" spans="1:24">
      <c r="A1933" s="113"/>
      <c r="B1933" s="113"/>
      <c r="C1933" s="113"/>
      <c r="D1933" s="113"/>
      <c r="E1933" s="113"/>
      <c r="F1933" s="113"/>
      <c r="G1933" s="367"/>
      <c r="H1933" s="289"/>
      <c r="I1933" s="289"/>
      <c r="J1933" s="289"/>
      <c r="K1933" s="113"/>
      <c r="L1933" s="167"/>
      <c r="M1933" s="113"/>
      <c r="N1933" s="387"/>
      <c r="O1933" s="388"/>
      <c r="P1933" s="384"/>
      <c r="Q1933" s="389"/>
      <c r="R1933" s="386"/>
      <c r="S1933" s="255">
        <f t="shared" si="226"/>
        <v>0</v>
      </c>
      <c r="T1933" s="192"/>
      <c r="U1933" s="265">
        <f t="shared" si="225"/>
        <v>0</v>
      </c>
      <c r="V1933" s="255">
        <f t="shared" si="223"/>
        <v>0</v>
      </c>
      <c r="W1933" s="255" t="e">
        <f t="shared" si="224"/>
        <v>#DIV/0!</v>
      </c>
      <c r="X1933" s="267"/>
    </row>
    <row r="1934" spans="1:24">
      <c r="A1934" s="113"/>
      <c r="B1934" s="113"/>
      <c r="C1934" s="113"/>
      <c r="D1934" s="113"/>
      <c r="E1934" s="113"/>
      <c r="F1934" s="113"/>
      <c r="G1934" s="367"/>
      <c r="H1934" s="289"/>
      <c r="I1934" s="289"/>
      <c r="J1934" s="289"/>
      <c r="K1934" s="113"/>
      <c r="L1934" s="167"/>
      <c r="M1934" s="113"/>
      <c r="N1934" s="387"/>
      <c r="O1934" s="388"/>
      <c r="P1934" s="384"/>
      <c r="Q1934" s="390"/>
      <c r="R1934" s="386"/>
      <c r="S1934" s="255">
        <f t="shared" si="226"/>
        <v>0</v>
      </c>
      <c r="T1934" s="255"/>
      <c r="U1934" s="265">
        <f t="shared" si="225"/>
        <v>0</v>
      </c>
      <c r="V1934" s="255">
        <f t="shared" si="223"/>
        <v>0</v>
      </c>
      <c r="W1934" s="255" t="e">
        <f t="shared" si="224"/>
        <v>#DIV/0!</v>
      </c>
      <c r="X1934" s="267"/>
    </row>
    <row r="1935" spans="1:24">
      <c r="A1935" s="113"/>
      <c r="B1935" s="113"/>
      <c r="C1935" s="113"/>
      <c r="D1935" s="113"/>
      <c r="E1935" s="113"/>
      <c r="F1935" s="113"/>
      <c r="G1935" s="367"/>
      <c r="H1935" s="289"/>
      <c r="I1935" s="289"/>
      <c r="J1935" s="289"/>
      <c r="K1935" s="113"/>
      <c r="L1935" s="167"/>
      <c r="M1935" s="113"/>
      <c r="N1935" s="387"/>
      <c r="O1935" s="388"/>
      <c r="P1935" s="384"/>
      <c r="Q1935" s="390"/>
      <c r="R1935" s="386"/>
      <c r="S1935" s="255">
        <f t="shared" si="226"/>
        <v>0</v>
      </c>
      <c r="T1935" s="255"/>
      <c r="U1935" s="265">
        <f t="shared" si="225"/>
        <v>0</v>
      </c>
      <c r="V1935" s="255">
        <f t="shared" si="223"/>
        <v>0</v>
      </c>
      <c r="W1935" s="255" t="e">
        <f t="shared" si="224"/>
        <v>#DIV/0!</v>
      </c>
      <c r="X1935" s="267"/>
    </row>
    <row r="1936" spans="1:24">
      <c r="A1936" s="113"/>
      <c r="B1936" s="113"/>
      <c r="C1936" s="113"/>
      <c r="D1936" s="113"/>
      <c r="E1936" s="113"/>
      <c r="F1936" s="113"/>
      <c r="G1936" s="367"/>
      <c r="H1936" s="289"/>
      <c r="I1936" s="289"/>
      <c r="J1936" s="289"/>
      <c r="K1936" s="113"/>
      <c r="L1936" s="167"/>
      <c r="M1936" s="113"/>
      <c r="N1936" s="387"/>
      <c r="O1936" s="388"/>
      <c r="P1936" s="384"/>
      <c r="Q1936" s="390"/>
      <c r="R1936" s="386"/>
      <c r="S1936" s="255">
        <f t="shared" si="226"/>
        <v>0</v>
      </c>
      <c r="T1936" s="255"/>
      <c r="U1936" s="265">
        <f t="shared" si="225"/>
        <v>0</v>
      </c>
      <c r="V1936" s="255">
        <f t="shared" si="223"/>
        <v>0</v>
      </c>
      <c r="W1936" s="255" t="e">
        <f t="shared" si="224"/>
        <v>#DIV/0!</v>
      </c>
      <c r="X1936" s="267"/>
    </row>
    <row r="1937" spans="1:24">
      <c r="A1937" s="113"/>
      <c r="B1937" s="113"/>
      <c r="C1937" s="113"/>
      <c r="D1937" s="113"/>
      <c r="E1937" s="113"/>
      <c r="F1937" s="113"/>
      <c r="G1937" s="367"/>
      <c r="H1937" s="289"/>
      <c r="I1937" s="289"/>
      <c r="J1937" s="289"/>
      <c r="K1937" s="113"/>
      <c r="L1937" s="167"/>
      <c r="M1937" s="113"/>
      <c r="N1937" s="387"/>
      <c r="O1937" s="388"/>
      <c r="P1937" s="384"/>
      <c r="Q1937" s="390"/>
      <c r="R1937" s="386"/>
      <c r="S1937" s="255">
        <f t="shared" si="226"/>
        <v>0</v>
      </c>
      <c r="T1937" s="255"/>
      <c r="U1937" s="265">
        <f t="shared" si="225"/>
        <v>0</v>
      </c>
      <c r="V1937" s="255">
        <f t="shared" si="223"/>
        <v>0</v>
      </c>
      <c r="W1937" s="255" t="e">
        <f t="shared" si="224"/>
        <v>#DIV/0!</v>
      </c>
      <c r="X1937" s="267"/>
    </row>
    <row r="1938" spans="1:24">
      <c r="A1938" s="113"/>
      <c r="B1938" s="113"/>
      <c r="C1938" s="113"/>
      <c r="D1938" s="113"/>
      <c r="E1938" s="113"/>
      <c r="F1938" s="113"/>
      <c r="G1938" s="367"/>
      <c r="H1938" s="289"/>
      <c r="I1938" s="289"/>
      <c r="J1938" s="289"/>
      <c r="K1938" s="113"/>
      <c r="L1938" s="167"/>
      <c r="M1938" s="113"/>
      <c r="N1938" s="387"/>
      <c r="O1938" s="388"/>
      <c r="P1938" s="384"/>
      <c r="Q1938" s="390"/>
      <c r="R1938" s="386"/>
      <c r="S1938" s="255">
        <f t="shared" si="226"/>
        <v>0</v>
      </c>
      <c r="T1938" s="255"/>
      <c r="U1938" s="265">
        <f t="shared" si="225"/>
        <v>0</v>
      </c>
      <c r="V1938" s="255">
        <f t="shared" si="223"/>
        <v>0</v>
      </c>
      <c r="W1938" s="255" t="e">
        <f t="shared" si="224"/>
        <v>#DIV/0!</v>
      </c>
      <c r="X1938" s="267"/>
    </row>
    <row r="1939" spans="1:24">
      <c r="A1939" s="113"/>
      <c r="B1939" s="113"/>
      <c r="C1939" s="113"/>
      <c r="D1939" s="113"/>
      <c r="E1939" s="113"/>
      <c r="F1939" s="113"/>
      <c r="G1939" s="367"/>
      <c r="H1939" s="289"/>
      <c r="I1939" s="289"/>
      <c r="J1939" s="289"/>
      <c r="K1939" s="113"/>
      <c r="L1939" s="167"/>
      <c r="M1939" s="113"/>
      <c r="N1939" s="387"/>
      <c r="O1939" s="388"/>
      <c r="P1939" s="384"/>
      <c r="Q1939" s="390"/>
      <c r="R1939" s="386"/>
      <c r="S1939" s="255">
        <f t="shared" si="226"/>
        <v>0</v>
      </c>
      <c r="T1939" s="255"/>
      <c r="U1939" s="265">
        <f t="shared" si="225"/>
        <v>0</v>
      </c>
      <c r="V1939" s="255">
        <f t="shared" si="223"/>
        <v>0</v>
      </c>
      <c r="W1939" s="255" t="e">
        <f t="shared" si="224"/>
        <v>#DIV/0!</v>
      </c>
      <c r="X1939" s="267"/>
    </row>
    <row r="1940" spans="1:24">
      <c r="A1940" s="113"/>
      <c r="B1940" s="113"/>
      <c r="C1940" s="113"/>
      <c r="D1940" s="113"/>
      <c r="E1940" s="113"/>
      <c r="F1940" s="113"/>
      <c r="G1940" s="367"/>
      <c r="H1940" s="289"/>
      <c r="I1940" s="289"/>
      <c r="J1940" s="289"/>
      <c r="K1940" s="113"/>
      <c r="L1940" s="167"/>
      <c r="M1940" s="113"/>
      <c r="N1940" s="387"/>
      <c r="O1940" s="388"/>
      <c r="P1940" s="384"/>
      <c r="Q1940" s="390"/>
      <c r="R1940" s="386"/>
      <c r="S1940" s="255">
        <f t="shared" si="226"/>
        <v>0</v>
      </c>
      <c r="T1940" s="255"/>
      <c r="U1940" s="265">
        <f t="shared" si="225"/>
        <v>0</v>
      </c>
      <c r="V1940" s="255">
        <f t="shared" si="223"/>
        <v>0</v>
      </c>
      <c r="W1940" s="255" t="e">
        <f t="shared" si="224"/>
        <v>#DIV/0!</v>
      </c>
      <c r="X1940" s="267"/>
    </row>
    <row r="1941" spans="1:24">
      <c r="A1941" s="113"/>
      <c r="B1941" s="113"/>
      <c r="C1941" s="113"/>
      <c r="D1941" s="113"/>
      <c r="E1941" s="113"/>
      <c r="F1941" s="113"/>
      <c r="G1941" s="367"/>
      <c r="H1941" s="289"/>
      <c r="I1941" s="289"/>
      <c r="J1941" s="289"/>
      <c r="K1941" s="113"/>
      <c r="L1941" s="167"/>
      <c r="M1941" s="113"/>
      <c r="N1941" s="387"/>
      <c r="O1941" s="388"/>
      <c r="P1941" s="384"/>
      <c r="Q1941" s="390"/>
      <c r="R1941" s="386"/>
      <c r="S1941" s="255">
        <f t="shared" si="226"/>
        <v>0</v>
      </c>
      <c r="T1941" s="255"/>
      <c r="U1941" s="265">
        <f t="shared" si="225"/>
        <v>0</v>
      </c>
      <c r="V1941" s="255">
        <f t="shared" si="223"/>
        <v>0</v>
      </c>
      <c r="W1941" s="255" t="e">
        <f t="shared" si="224"/>
        <v>#DIV/0!</v>
      </c>
      <c r="X1941" s="267"/>
    </row>
    <row r="1942" spans="1:24">
      <c r="A1942" s="113"/>
      <c r="B1942" s="113"/>
      <c r="C1942" s="113"/>
      <c r="D1942" s="113"/>
      <c r="E1942" s="113"/>
      <c r="F1942" s="113"/>
      <c r="G1942" s="367"/>
      <c r="H1942" s="289"/>
      <c r="I1942" s="289"/>
      <c r="J1942" s="289"/>
      <c r="K1942" s="113"/>
      <c r="L1942" s="167"/>
      <c r="M1942" s="113"/>
      <c r="N1942" s="387"/>
      <c r="O1942" s="388"/>
      <c r="P1942" s="384"/>
      <c r="Q1942" s="390"/>
      <c r="R1942" s="386"/>
      <c r="S1942" s="255">
        <f t="shared" si="226"/>
        <v>0</v>
      </c>
      <c r="T1942" s="255"/>
      <c r="U1942" s="265">
        <f t="shared" si="225"/>
        <v>0</v>
      </c>
      <c r="V1942" s="255">
        <f t="shared" si="223"/>
        <v>0</v>
      </c>
      <c r="W1942" s="255" t="e">
        <f t="shared" si="224"/>
        <v>#DIV/0!</v>
      </c>
      <c r="X1942" s="267"/>
    </row>
    <row r="1943" spans="1:24">
      <c r="A1943" s="113"/>
      <c r="B1943" s="113"/>
      <c r="C1943" s="113"/>
      <c r="D1943" s="113"/>
      <c r="E1943" s="113"/>
      <c r="F1943" s="113"/>
      <c r="G1943" s="367"/>
      <c r="H1943" s="289"/>
      <c r="I1943" s="289"/>
      <c r="J1943" s="289"/>
      <c r="K1943" s="113"/>
      <c r="L1943" s="167"/>
      <c r="M1943" s="113"/>
      <c r="N1943" s="387"/>
      <c r="O1943" s="388"/>
      <c r="P1943" s="384"/>
      <c r="Q1943" s="390"/>
      <c r="R1943" s="386"/>
      <c r="S1943" s="255">
        <f t="shared" si="226"/>
        <v>0</v>
      </c>
      <c r="T1943" s="255"/>
      <c r="U1943" s="265">
        <f t="shared" si="225"/>
        <v>0</v>
      </c>
      <c r="V1943" s="255">
        <f t="shared" si="223"/>
        <v>0</v>
      </c>
      <c r="W1943" s="255" t="e">
        <f t="shared" si="224"/>
        <v>#DIV/0!</v>
      </c>
      <c r="X1943" s="267"/>
    </row>
    <row r="1944" spans="1:24">
      <c r="A1944" s="113"/>
      <c r="B1944" s="113"/>
      <c r="C1944" s="113"/>
      <c r="D1944" s="113"/>
      <c r="E1944" s="113"/>
      <c r="F1944" s="113"/>
      <c r="G1944" s="367"/>
      <c r="H1944" s="289"/>
      <c r="I1944" s="289"/>
      <c r="J1944" s="289"/>
      <c r="K1944" s="113"/>
      <c r="L1944" s="167"/>
      <c r="M1944" s="113"/>
      <c r="N1944" s="387"/>
      <c r="O1944" s="388"/>
      <c r="P1944" s="384"/>
      <c r="Q1944" s="390"/>
      <c r="R1944" s="386"/>
      <c r="S1944" s="255">
        <f t="shared" si="226"/>
        <v>0</v>
      </c>
      <c r="T1944" s="255"/>
      <c r="U1944" s="265">
        <f t="shared" si="225"/>
        <v>0</v>
      </c>
      <c r="V1944" s="255">
        <f t="shared" si="223"/>
        <v>0</v>
      </c>
      <c r="W1944" s="255" t="e">
        <f t="shared" si="224"/>
        <v>#DIV/0!</v>
      </c>
      <c r="X1944" s="267"/>
    </row>
    <row r="1945" spans="1:24">
      <c r="A1945" s="113"/>
      <c r="B1945" s="113"/>
      <c r="C1945" s="113"/>
      <c r="D1945" s="113"/>
      <c r="E1945" s="113"/>
      <c r="F1945" s="113"/>
      <c r="G1945" s="367"/>
      <c r="H1945" s="289"/>
      <c r="I1945" s="289"/>
      <c r="J1945" s="289"/>
      <c r="K1945" s="113"/>
      <c r="L1945" s="167"/>
      <c r="M1945" s="113"/>
      <c r="N1945" s="387"/>
      <c r="O1945" s="388"/>
      <c r="P1945" s="384"/>
      <c r="Q1945" s="390"/>
      <c r="R1945" s="386"/>
      <c r="S1945" s="255">
        <f t="shared" si="226"/>
        <v>0</v>
      </c>
      <c r="T1945" s="255"/>
      <c r="U1945" s="265">
        <f t="shared" si="225"/>
        <v>0</v>
      </c>
      <c r="V1945" s="255">
        <f t="shared" si="223"/>
        <v>0</v>
      </c>
      <c r="W1945" s="255" t="e">
        <f t="shared" si="224"/>
        <v>#DIV/0!</v>
      </c>
      <c r="X1945" s="267"/>
    </row>
    <row r="1946" spans="1:24">
      <c r="A1946" s="113"/>
      <c r="B1946" s="113"/>
      <c r="C1946" s="113"/>
      <c r="D1946" s="113"/>
      <c r="E1946" s="113"/>
      <c r="F1946" s="113"/>
      <c r="G1946" s="367"/>
      <c r="H1946" s="289"/>
      <c r="I1946" s="289"/>
      <c r="J1946" s="289"/>
      <c r="K1946" s="113"/>
      <c r="L1946" s="167"/>
      <c r="M1946" s="113"/>
      <c r="N1946" s="387"/>
      <c r="O1946" s="388"/>
      <c r="P1946" s="384"/>
      <c r="Q1946" s="390"/>
      <c r="R1946" s="386"/>
      <c r="S1946" s="255">
        <f t="shared" si="226"/>
        <v>0</v>
      </c>
      <c r="T1946" s="255"/>
      <c r="U1946" s="265">
        <f t="shared" si="225"/>
        <v>0</v>
      </c>
      <c r="V1946" s="255">
        <f t="shared" si="223"/>
        <v>0</v>
      </c>
      <c r="W1946" s="255" t="e">
        <f t="shared" si="224"/>
        <v>#DIV/0!</v>
      </c>
      <c r="X1946" s="267"/>
    </row>
    <row r="1947" spans="1:24">
      <c r="A1947" s="113"/>
      <c r="B1947" s="113"/>
      <c r="C1947" s="113"/>
      <c r="D1947" s="113"/>
      <c r="E1947" s="113"/>
      <c r="F1947" s="113"/>
      <c r="G1947" s="367"/>
      <c r="H1947" s="289"/>
      <c r="I1947" s="289"/>
      <c r="J1947" s="289"/>
      <c r="K1947" s="113"/>
      <c r="L1947" s="167"/>
      <c r="M1947" s="113"/>
      <c r="N1947" s="387"/>
      <c r="O1947" s="388"/>
      <c r="P1947" s="384"/>
      <c r="Q1947" s="390"/>
      <c r="R1947" s="386"/>
      <c r="S1947" s="255">
        <f t="shared" si="226"/>
        <v>0</v>
      </c>
      <c r="T1947" s="255"/>
      <c r="U1947" s="265">
        <f t="shared" si="225"/>
        <v>0</v>
      </c>
      <c r="V1947" s="255">
        <f t="shared" si="223"/>
        <v>0</v>
      </c>
      <c r="W1947" s="255" t="e">
        <f t="shared" si="224"/>
        <v>#DIV/0!</v>
      </c>
      <c r="X1947" s="267"/>
    </row>
    <row r="1948" spans="1:24">
      <c r="A1948" s="113"/>
      <c r="B1948" s="113"/>
      <c r="C1948" s="113"/>
      <c r="D1948" s="113"/>
      <c r="E1948" s="113"/>
      <c r="F1948" s="113"/>
      <c r="G1948" s="367"/>
      <c r="H1948" s="289"/>
      <c r="I1948" s="289"/>
      <c r="J1948" s="289"/>
      <c r="K1948" s="113"/>
      <c r="L1948" s="167"/>
      <c r="M1948" s="113"/>
      <c r="N1948" s="387"/>
      <c r="O1948" s="388"/>
      <c r="P1948" s="384"/>
      <c r="Q1948" s="390"/>
      <c r="R1948" s="386"/>
      <c r="S1948" s="255">
        <f t="shared" si="226"/>
        <v>0</v>
      </c>
      <c r="T1948" s="255"/>
      <c r="U1948" s="265">
        <f t="shared" si="225"/>
        <v>0</v>
      </c>
      <c r="V1948" s="255">
        <f t="shared" si="223"/>
        <v>0</v>
      </c>
      <c r="W1948" s="255" t="e">
        <f t="shared" si="224"/>
        <v>#DIV/0!</v>
      </c>
      <c r="X1948" s="267"/>
    </row>
    <row r="1949" spans="1:24">
      <c r="A1949" s="113"/>
      <c r="B1949" s="113"/>
      <c r="C1949" s="113"/>
      <c r="D1949" s="113"/>
      <c r="E1949" s="113"/>
      <c r="F1949" s="113"/>
      <c r="G1949" s="367"/>
      <c r="H1949" s="289"/>
      <c r="I1949" s="289"/>
      <c r="J1949" s="289"/>
      <c r="K1949" s="113"/>
      <c r="L1949" s="167"/>
      <c r="M1949" s="113"/>
      <c r="N1949" s="387"/>
      <c r="O1949" s="388"/>
      <c r="P1949" s="384"/>
      <c r="Q1949" s="390"/>
      <c r="R1949" s="386"/>
      <c r="S1949" s="255">
        <f t="shared" si="226"/>
        <v>0</v>
      </c>
      <c r="T1949" s="255"/>
      <c r="U1949" s="265">
        <f t="shared" si="225"/>
        <v>0</v>
      </c>
      <c r="V1949" s="255">
        <f t="shared" si="223"/>
        <v>0</v>
      </c>
      <c r="W1949" s="255" t="e">
        <f t="shared" si="224"/>
        <v>#DIV/0!</v>
      </c>
      <c r="X1949" s="267"/>
    </row>
    <row r="1950" spans="1:24">
      <c r="A1950" s="113"/>
      <c r="B1950" s="113"/>
      <c r="C1950" s="113"/>
      <c r="D1950" s="113"/>
      <c r="E1950" s="113"/>
      <c r="F1950" s="113"/>
      <c r="G1950" s="367"/>
      <c r="H1950" s="289"/>
      <c r="I1950" s="289"/>
      <c r="J1950" s="289"/>
      <c r="K1950" s="113"/>
      <c r="L1950" s="167"/>
      <c r="M1950" s="113"/>
      <c r="N1950" s="387"/>
      <c r="O1950" s="388"/>
      <c r="P1950" s="384"/>
      <c r="Q1950" s="390"/>
      <c r="R1950" s="386"/>
      <c r="S1950" s="255">
        <f t="shared" si="226"/>
        <v>0</v>
      </c>
      <c r="T1950" s="255"/>
      <c r="U1950" s="265">
        <f t="shared" si="225"/>
        <v>0</v>
      </c>
      <c r="V1950" s="255">
        <f t="shared" si="223"/>
        <v>0</v>
      </c>
      <c r="W1950" s="255" t="e">
        <f t="shared" si="224"/>
        <v>#DIV/0!</v>
      </c>
      <c r="X1950" s="267"/>
    </row>
    <row r="1951" spans="1:24">
      <c r="A1951" s="113"/>
      <c r="B1951" s="113"/>
      <c r="C1951" s="113"/>
      <c r="D1951" s="113"/>
      <c r="E1951" s="113"/>
      <c r="F1951" s="113"/>
      <c r="G1951" s="367"/>
      <c r="H1951" s="289"/>
      <c r="I1951" s="289"/>
      <c r="J1951" s="289"/>
      <c r="K1951" s="113"/>
      <c r="L1951" s="167"/>
      <c r="M1951" s="113"/>
      <c r="N1951" s="387"/>
      <c r="O1951" s="388"/>
      <c r="P1951" s="384"/>
      <c r="Q1951" s="390"/>
      <c r="R1951" s="386"/>
      <c r="S1951" s="255">
        <f t="shared" si="226"/>
        <v>0</v>
      </c>
      <c r="T1951" s="255"/>
      <c r="U1951" s="265">
        <f t="shared" si="225"/>
        <v>0</v>
      </c>
      <c r="V1951" s="255">
        <f t="shared" si="223"/>
        <v>0</v>
      </c>
      <c r="W1951" s="255" t="e">
        <f t="shared" si="224"/>
        <v>#DIV/0!</v>
      </c>
      <c r="X1951" s="267"/>
    </row>
    <row r="1952" spans="1:24">
      <c r="A1952" s="113"/>
      <c r="B1952" s="113"/>
      <c r="C1952" s="113"/>
      <c r="D1952" s="113"/>
      <c r="E1952" s="113"/>
      <c r="F1952" s="113"/>
      <c r="G1952" s="367"/>
      <c r="H1952" s="289"/>
      <c r="I1952" s="289"/>
      <c r="J1952" s="289"/>
      <c r="K1952" s="113"/>
      <c r="L1952" s="167"/>
      <c r="M1952" s="113"/>
      <c r="N1952" s="387"/>
      <c r="O1952" s="388"/>
      <c r="P1952" s="384"/>
      <c r="Q1952" s="390"/>
      <c r="R1952" s="386"/>
      <c r="S1952" s="255">
        <f t="shared" si="226"/>
        <v>0</v>
      </c>
      <c r="T1952" s="255"/>
      <c r="U1952" s="265">
        <f t="shared" si="225"/>
        <v>0</v>
      </c>
      <c r="V1952" s="255">
        <f t="shared" si="223"/>
        <v>0</v>
      </c>
      <c r="W1952" s="255" t="e">
        <f t="shared" si="224"/>
        <v>#DIV/0!</v>
      </c>
      <c r="X1952" s="267"/>
    </row>
    <row r="1953" spans="1:24">
      <c r="A1953" s="113"/>
      <c r="B1953" s="113"/>
      <c r="C1953" s="113"/>
      <c r="D1953" s="113"/>
      <c r="E1953" s="113"/>
      <c r="F1953" s="113"/>
      <c r="G1953" s="367"/>
      <c r="H1953" s="289"/>
      <c r="I1953" s="289"/>
      <c r="J1953" s="289"/>
      <c r="K1953" s="113"/>
      <c r="L1953" s="167"/>
      <c r="M1953" s="113"/>
      <c r="N1953" s="387"/>
      <c r="O1953" s="388"/>
      <c r="P1953" s="384"/>
      <c r="Q1953" s="390"/>
      <c r="R1953" s="386"/>
      <c r="S1953" s="255">
        <f t="shared" si="226"/>
        <v>0</v>
      </c>
      <c r="T1953" s="255"/>
      <c r="U1953" s="265">
        <f t="shared" si="225"/>
        <v>0</v>
      </c>
      <c r="V1953" s="255">
        <f t="shared" si="223"/>
        <v>0</v>
      </c>
      <c r="W1953" s="255" t="e">
        <f t="shared" si="224"/>
        <v>#DIV/0!</v>
      </c>
      <c r="X1953" s="267"/>
    </row>
    <row r="1954" spans="1:24">
      <c r="A1954" s="113"/>
      <c r="B1954" s="113"/>
      <c r="C1954" s="113"/>
      <c r="D1954" s="113"/>
      <c r="E1954" s="113"/>
      <c r="F1954" s="113"/>
      <c r="G1954" s="367"/>
      <c r="H1954" s="289"/>
      <c r="I1954" s="289"/>
      <c r="J1954" s="289"/>
      <c r="K1954" s="113"/>
      <c r="L1954" s="167"/>
      <c r="M1954" s="113"/>
      <c r="N1954" s="387"/>
      <c r="O1954" s="388"/>
      <c r="P1954" s="384"/>
      <c r="Q1954" s="390"/>
      <c r="R1954" s="386"/>
      <c r="S1954" s="255">
        <f t="shared" si="226"/>
        <v>0</v>
      </c>
      <c r="T1954" s="255"/>
      <c r="U1954" s="265">
        <f t="shared" si="225"/>
        <v>0</v>
      </c>
      <c r="V1954" s="255">
        <f t="shared" si="223"/>
        <v>0</v>
      </c>
      <c r="W1954" s="255" t="e">
        <f t="shared" si="224"/>
        <v>#DIV/0!</v>
      </c>
      <c r="X1954" s="267"/>
    </row>
    <row r="1955" spans="1:24">
      <c r="A1955" s="113"/>
      <c r="B1955" s="113"/>
      <c r="C1955" s="113"/>
      <c r="D1955" s="113"/>
      <c r="E1955" s="113"/>
      <c r="F1955" s="113"/>
      <c r="G1955" s="367"/>
      <c r="H1955" s="289"/>
      <c r="I1955" s="289"/>
      <c r="J1955" s="289"/>
      <c r="K1955" s="113"/>
      <c r="L1955" s="167"/>
      <c r="M1955" s="113"/>
      <c r="N1955" s="387"/>
      <c r="O1955" s="388"/>
      <c r="P1955" s="384"/>
      <c r="Q1955" s="390"/>
      <c r="R1955" s="386"/>
      <c r="S1955" s="255">
        <f t="shared" si="226"/>
        <v>0</v>
      </c>
      <c r="T1955" s="255"/>
      <c r="U1955" s="265">
        <f t="shared" si="225"/>
        <v>0</v>
      </c>
      <c r="V1955" s="255">
        <f t="shared" si="223"/>
        <v>0</v>
      </c>
      <c r="W1955" s="255" t="e">
        <f t="shared" si="224"/>
        <v>#DIV/0!</v>
      </c>
      <c r="X1955" s="267"/>
    </row>
    <row r="1956" spans="1:24">
      <c r="A1956" s="113"/>
      <c r="B1956" s="113"/>
      <c r="C1956" s="113"/>
      <c r="D1956" s="113"/>
      <c r="E1956" s="113"/>
      <c r="F1956" s="113"/>
      <c r="G1956" s="367"/>
      <c r="H1956" s="289"/>
      <c r="I1956" s="289"/>
      <c r="J1956" s="289"/>
      <c r="K1956" s="113"/>
      <c r="L1956" s="167"/>
      <c r="M1956" s="113"/>
      <c r="N1956" s="387"/>
      <c r="O1956" s="388"/>
      <c r="P1956" s="384"/>
      <c r="Q1956" s="390"/>
      <c r="R1956" s="386"/>
      <c r="S1956" s="255">
        <f t="shared" si="226"/>
        <v>0</v>
      </c>
      <c r="T1956" s="255"/>
      <c r="U1956" s="265">
        <f t="shared" si="225"/>
        <v>0</v>
      </c>
      <c r="V1956" s="255">
        <f t="shared" si="223"/>
        <v>0</v>
      </c>
      <c r="W1956" s="255" t="e">
        <f t="shared" si="224"/>
        <v>#DIV/0!</v>
      </c>
      <c r="X1956" s="267"/>
    </row>
    <row r="1957" spans="1:24">
      <c r="A1957" s="113"/>
      <c r="B1957" s="113"/>
      <c r="C1957" s="113"/>
      <c r="D1957" s="113"/>
      <c r="E1957" s="113"/>
      <c r="F1957" s="113"/>
      <c r="G1957" s="367"/>
      <c r="H1957" s="289"/>
      <c r="I1957" s="289"/>
      <c r="J1957" s="289"/>
      <c r="K1957" s="113"/>
      <c r="L1957" s="167"/>
      <c r="M1957" s="113"/>
      <c r="N1957" s="387"/>
      <c r="O1957" s="388"/>
      <c r="P1957" s="384"/>
      <c r="Q1957" s="390"/>
      <c r="R1957" s="386"/>
      <c r="S1957" s="255">
        <f t="shared" si="226"/>
        <v>0</v>
      </c>
      <c r="T1957" s="255"/>
      <c r="U1957" s="265">
        <f t="shared" si="225"/>
        <v>0</v>
      </c>
      <c r="V1957" s="255">
        <f t="shared" si="223"/>
        <v>0</v>
      </c>
      <c r="W1957" s="255" t="e">
        <f t="shared" si="224"/>
        <v>#DIV/0!</v>
      </c>
      <c r="X1957" s="267"/>
    </row>
    <row r="1958" spans="1:24">
      <c r="A1958" s="113"/>
      <c r="B1958" s="113"/>
      <c r="C1958" s="113"/>
      <c r="D1958" s="113"/>
      <c r="E1958" s="113"/>
      <c r="F1958" s="113"/>
      <c r="G1958" s="367"/>
      <c r="H1958" s="289"/>
      <c r="I1958" s="289"/>
      <c r="J1958" s="289"/>
      <c r="K1958" s="113"/>
      <c r="L1958" s="167"/>
      <c r="M1958" s="113"/>
      <c r="N1958" s="387"/>
      <c r="O1958" s="388"/>
      <c r="P1958" s="384"/>
      <c r="Q1958" s="390"/>
      <c r="R1958" s="386"/>
      <c r="S1958" s="255">
        <f t="shared" si="226"/>
        <v>0</v>
      </c>
      <c r="T1958" s="255"/>
      <c r="U1958" s="265">
        <f t="shared" si="225"/>
        <v>0</v>
      </c>
      <c r="V1958" s="255">
        <f t="shared" si="223"/>
        <v>0</v>
      </c>
      <c r="W1958" s="255" t="e">
        <f t="shared" si="224"/>
        <v>#DIV/0!</v>
      </c>
      <c r="X1958" s="267"/>
    </row>
    <row r="1959" spans="1:24">
      <c r="A1959" s="113"/>
      <c r="B1959" s="113"/>
      <c r="C1959" s="113"/>
      <c r="D1959" s="113"/>
      <c r="E1959" s="113"/>
      <c r="F1959" s="113"/>
      <c r="G1959" s="367"/>
      <c r="H1959" s="289"/>
      <c r="I1959" s="289"/>
      <c r="J1959" s="289"/>
      <c r="K1959" s="113"/>
      <c r="L1959" s="167"/>
      <c r="M1959" s="113"/>
      <c r="N1959" s="387"/>
      <c r="O1959" s="388"/>
      <c r="P1959" s="384"/>
      <c r="Q1959" s="390"/>
      <c r="R1959" s="386"/>
      <c r="S1959" s="255">
        <f t="shared" si="226"/>
        <v>0</v>
      </c>
      <c r="T1959" s="255"/>
      <c r="U1959" s="265">
        <f t="shared" si="225"/>
        <v>0</v>
      </c>
      <c r="V1959" s="255">
        <f t="shared" si="223"/>
        <v>0</v>
      </c>
      <c r="W1959" s="255" t="e">
        <f t="shared" si="224"/>
        <v>#DIV/0!</v>
      </c>
      <c r="X1959" s="267"/>
    </row>
    <row r="1960" spans="1:24">
      <c r="A1960" s="113"/>
      <c r="B1960" s="113"/>
      <c r="C1960" s="113"/>
      <c r="D1960" s="113"/>
      <c r="E1960" s="113"/>
      <c r="F1960" s="113"/>
      <c r="G1960" s="367"/>
      <c r="H1960" s="289"/>
      <c r="I1960" s="289"/>
      <c r="J1960" s="289"/>
      <c r="K1960" s="113"/>
      <c r="L1960" s="167"/>
      <c r="M1960" s="113"/>
      <c r="N1960" s="387"/>
      <c r="O1960" s="388"/>
      <c r="P1960" s="384"/>
      <c r="Q1960" s="390"/>
      <c r="R1960" s="386"/>
      <c r="S1960" s="255">
        <f t="shared" si="226"/>
        <v>0</v>
      </c>
      <c r="T1960" s="255"/>
      <c r="U1960" s="265">
        <f t="shared" si="225"/>
        <v>0</v>
      </c>
      <c r="V1960" s="255">
        <f t="shared" si="223"/>
        <v>0</v>
      </c>
      <c r="W1960" s="255" t="e">
        <f t="shared" si="224"/>
        <v>#DIV/0!</v>
      </c>
      <c r="X1960" s="267"/>
    </row>
    <row r="1961" spans="1:24">
      <c r="A1961" s="113"/>
      <c r="B1961" s="113"/>
      <c r="C1961" s="113"/>
      <c r="D1961" s="113"/>
      <c r="E1961" s="113"/>
      <c r="F1961" s="113"/>
      <c r="G1961" s="367"/>
      <c r="H1961" s="289"/>
      <c r="I1961" s="289"/>
      <c r="J1961" s="289"/>
      <c r="K1961" s="113"/>
      <c r="L1961" s="167"/>
      <c r="M1961" s="113"/>
      <c r="N1961" s="387"/>
      <c r="O1961" s="388"/>
      <c r="P1961" s="384"/>
      <c r="Q1961" s="390"/>
      <c r="R1961" s="386"/>
      <c r="S1961" s="255">
        <f t="shared" si="226"/>
        <v>0</v>
      </c>
      <c r="T1961" s="255"/>
      <c r="U1961" s="265">
        <f t="shared" si="225"/>
        <v>0</v>
      </c>
      <c r="V1961" s="255">
        <f t="shared" si="223"/>
        <v>0</v>
      </c>
      <c r="W1961" s="255" t="e">
        <f t="shared" si="224"/>
        <v>#DIV/0!</v>
      </c>
      <c r="X1961" s="267"/>
    </row>
    <row r="1962" spans="1:24">
      <c r="A1962" s="113"/>
      <c r="B1962" s="113"/>
      <c r="C1962" s="113"/>
      <c r="D1962" s="113"/>
      <c r="E1962" s="113"/>
      <c r="F1962" s="113"/>
      <c r="G1962" s="367"/>
      <c r="H1962" s="289"/>
      <c r="I1962" s="289"/>
      <c r="J1962" s="289"/>
      <c r="K1962" s="113"/>
      <c r="L1962" s="167"/>
      <c r="M1962" s="113"/>
      <c r="N1962" s="387"/>
      <c r="O1962" s="388"/>
      <c r="P1962" s="384"/>
      <c r="Q1962" s="390"/>
      <c r="R1962" s="386"/>
      <c r="S1962" s="255">
        <f t="shared" si="226"/>
        <v>0</v>
      </c>
      <c r="T1962" s="255"/>
      <c r="U1962" s="265">
        <f t="shared" si="225"/>
        <v>0</v>
      </c>
      <c r="V1962" s="255">
        <f t="shared" ref="V1962:V2025" si="227">U1962+S1962</f>
        <v>0</v>
      </c>
      <c r="W1962" s="255" t="e">
        <f t="shared" ref="W1962:W2025" si="228">V1962/P1962</f>
        <v>#DIV/0!</v>
      </c>
      <c r="X1962" s="267"/>
    </row>
    <row r="1963" spans="1:24">
      <c r="A1963" s="113"/>
      <c r="B1963" s="113"/>
      <c r="C1963" s="113"/>
      <c r="D1963" s="113"/>
      <c r="E1963" s="113"/>
      <c r="F1963" s="113"/>
      <c r="G1963" s="367"/>
      <c r="H1963" s="289"/>
      <c r="I1963" s="289"/>
      <c r="J1963" s="289"/>
      <c r="K1963" s="113"/>
      <c r="L1963" s="167"/>
      <c r="M1963" s="113"/>
      <c r="N1963" s="387"/>
      <c r="O1963" s="388"/>
      <c r="P1963" s="384"/>
      <c r="Q1963" s="390"/>
      <c r="R1963" s="386"/>
      <c r="S1963" s="255">
        <f t="shared" si="226"/>
        <v>0</v>
      </c>
      <c r="T1963" s="255"/>
      <c r="U1963" s="265">
        <f t="shared" si="225"/>
        <v>0</v>
      </c>
      <c r="V1963" s="255">
        <f t="shared" si="227"/>
        <v>0</v>
      </c>
      <c r="W1963" s="255" t="e">
        <f t="shared" si="228"/>
        <v>#DIV/0!</v>
      </c>
      <c r="X1963" s="267"/>
    </row>
    <row r="1964" spans="1:24">
      <c r="A1964" s="113"/>
      <c r="B1964" s="113"/>
      <c r="C1964" s="113"/>
      <c r="D1964" s="113"/>
      <c r="E1964" s="113"/>
      <c r="F1964" s="113"/>
      <c r="G1964" s="367"/>
      <c r="H1964" s="289"/>
      <c r="I1964" s="289"/>
      <c r="J1964" s="289"/>
      <c r="K1964" s="113"/>
      <c r="L1964" s="167"/>
      <c r="M1964" s="113"/>
      <c r="N1964" s="387"/>
      <c r="O1964" s="388"/>
      <c r="P1964" s="384"/>
      <c r="Q1964" s="390"/>
      <c r="R1964" s="386"/>
      <c r="S1964" s="255">
        <f t="shared" si="226"/>
        <v>0</v>
      </c>
      <c r="T1964" s="255"/>
      <c r="U1964" s="265">
        <f t="shared" si="225"/>
        <v>0</v>
      </c>
      <c r="V1964" s="255">
        <f t="shared" si="227"/>
        <v>0</v>
      </c>
      <c r="W1964" s="255" t="e">
        <f t="shared" si="228"/>
        <v>#DIV/0!</v>
      </c>
      <c r="X1964" s="267"/>
    </row>
    <row r="1965" spans="1:24">
      <c r="A1965" s="113"/>
      <c r="B1965" s="113"/>
      <c r="C1965" s="113"/>
      <c r="D1965" s="113"/>
      <c r="E1965" s="113"/>
      <c r="F1965" s="113"/>
      <c r="G1965" s="367"/>
      <c r="H1965" s="289"/>
      <c r="I1965" s="289"/>
      <c r="J1965" s="289"/>
      <c r="K1965" s="113"/>
      <c r="L1965" s="167"/>
      <c r="M1965" s="113"/>
      <c r="N1965" s="387"/>
      <c r="O1965" s="388"/>
      <c r="P1965" s="384"/>
      <c r="Q1965" s="390"/>
      <c r="R1965" s="386"/>
      <c r="S1965" s="255">
        <f t="shared" si="226"/>
        <v>0</v>
      </c>
      <c r="T1965" s="255"/>
      <c r="U1965" s="265">
        <f t="shared" si="225"/>
        <v>0</v>
      </c>
      <c r="V1965" s="255">
        <f t="shared" si="227"/>
        <v>0</v>
      </c>
      <c r="W1965" s="255" t="e">
        <f t="shared" si="228"/>
        <v>#DIV/0!</v>
      </c>
      <c r="X1965" s="267"/>
    </row>
    <row r="1966" spans="1:24">
      <c r="A1966" s="113"/>
      <c r="B1966" s="113"/>
      <c r="C1966" s="113"/>
      <c r="D1966" s="113"/>
      <c r="E1966" s="113"/>
      <c r="F1966" s="113"/>
      <c r="G1966" s="367"/>
      <c r="H1966" s="289"/>
      <c r="I1966" s="289"/>
      <c r="J1966" s="289"/>
      <c r="K1966" s="113"/>
      <c r="L1966" s="167"/>
      <c r="M1966" s="113"/>
      <c r="N1966" s="387"/>
      <c r="O1966" s="388"/>
      <c r="P1966" s="384"/>
      <c r="Q1966" s="389"/>
      <c r="R1966" s="386"/>
      <c r="S1966" s="255">
        <f t="shared" si="226"/>
        <v>0</v>
      </c>
      <c r="T1966" s="255"/>
      <c r="U1966" s="265">
        <f t="shared" si="225"/>
        <v>0</v>
      </c>
      <c r="V1966" s="255">
        <f t="shared" si="227"/>
        <v>0</v>
      </c>
      <c r="W1966" s="255" t="e">
        <f t="shared" si="228"/>
        <v>#DIV/0!</v>
      </c>
      <c r="X1966" s="267"/>
    </row>
    <row r="1967" spans="1:24">
      <c r="A1967" s="113"/>
      <c r="B1967" s="113"/>
      <c r="C1967" s="113"/>
      <c r="D1967" s="113"/>
      <c r="E1967" s="113"/>
      <c r="F1967" s="113"/>
      <c r="G1967" s="367"/>
      <c r="H1967" s="289"/>
      <c r="I1967" s="289"/>
      <c r="J1967" s="289"/>
      <c r="K1967" s="113"/>
      <c r="L1967" s="167"/>
      <c r="M1967" s="113"/>
      <c r="N1967" s="387"/>
      <c r="O1967" s="388"/>
      <c r="P1967" s="384"/>
      <c r="Q1967" s="389"/>
      <c r="R1967" s="386"/>
      <c r="S1967" s="255">
        <f t="shared" si="226"/>
        <v>0</v>
      </c>
      <c r="T1967" s="255"/>
      <c r="U1967" s="265">
        <f t="shared" si="225"/>
        <v>0</v>
      </c>
      <c r="V1967" s="255">
        <f t="shared" si="227"/>
        <v>0</v>
      </c>
      <c r="W1967" s="255" t="e">
        <f t="shared" si="228"/>
        <v>#DIV/0!</v>
      </c>
      <c r="X1967" s="267"/>
    </row>
    <row r="1968" spans="1:24">
      <c r="A1968" s="113"/>
      <c r="B1968" s="113"/>
      <c r="C1968" s="113"/>
      <c r="D1968" s="113"/>
      <c r="E1968" s="113"/>
      <c r="F1968" s="113"/>
      <c r="G1968" s="367"/>
      <c r="H1968" s="289"/>
      <c r="I1968" s="289"/>
      <c r="J1968" s="289"/>
      <c r="K1968" s="113"/>
      <c r="L1968" s="167"/>
      <c r="M1968" s="113"/>
      <c r="N1968" s="387"/>
      <c r="O1968" s="388"/>
      <c r="P1968" s="384"/>
      <c r="Q1968" s="389"/>
      <c r="R1968" s="386"/>
      <c r="S1968" s="255">
        <f t="shared" si="226"/>
        <v>0</v>
      </c>
      <c r="T1968" s="255"/>
      <c r="U1968" s="265">
        <f t="shared" si="225"/>
        <v>0</v>
      </c>
      <c r="V1968" s="255">
        <f t="shared" si="227"/>
        <v>0</v>
      </c>
      <c r="W1968" s="255" t="e">
        <f t="shared" si="228"/>
        <v>#DIV/0!</v>
      </c>
      <c r="X1968" s="267"/>
    </row>
    <row r="1969" spans="1:24">
      <c r="A1969" s="113"/>
      <c r="B1969" s="113"/>
      <c r="C1969" s="113"/>
      <c r="D1969" s="113"/>
      <c r="E1969" s="113"/>
      <c r="F1969" s="113"/>
      <c r="G1969" s="367"/>
      <c r="H1969" s="289"/>
      <c r="I1969" s="289"/>
      <c r="J1969" s="289"/>
      <c r="K1969" s="113"/>
      <c r="L1969" s="167"/>
      <c r="M1969" s="113"/>
      <c r="N1969" s="387"/>
      <c r="O1969" s="388"/>
      <c r="P1969" s="384"/>
      <c r="Q1969" s="389"/>
      <c r="R1969" s="386"/>
      <c r="S1969" s="255">
        <f t="shared" si="226"/>
        <v>0</v>
      </c>
      <c r="T1969" s="255"/>
      <c r="U1969" s="265">
        <f t="shared" si="225"/>
        <v>0</v>
      </c>
      <c r="V1969" s="255">
        <f t="shared" si="227"/>
        <v>0</v>
      </c>
      <c r="W1969" s="255" t="e">
        <f t="shared" si="228"/>
        <v>#DIV/0!</v>
      </c>
      <c r="X1969" s="267"/>
    </row>
    <row r="1970" spans="1:24">
      <c r="A1970" s="113"/>
      <c r="B1970" s="113"/>
      <c r="C1970" s="113"/>
      <c r="D1970" s="113"/>
      <c r="E1970" s="113"/>
      <c r="F1970" s="113"/>
      <c r="G1970" s="367"/>
      <c r="H1970" s="289"/>
      <c r="I1970" s="289"/>
      <c r="J1970" s="289"/>
      <c r="K1970" s="113"/>
      <c r="L1970" s="167"/>
      <c r="M1970" s="113"/>
      <c r="N1970" s="387"/>
      <c r="O1970" s="388"/>
      <c r="P1970" s="384"/>
      <c r="Q1970" s="389"/>
      <c r="R1970" s="386"/>
      <c r="S1970" s="255">
        <f t="shared" si="226"/>
        <v>0</v>
      </c>
      <c r="T1970" s="255"/>
      <c r="U1970" s="265">
        <f t="shared" si="225"/>
        <v>0</v>
      </c>
      <c r="V1970" s="255">
        <f t="shared" si="227"/>
        <v>0</v>
      </c>
      <c r="W1970" s="255" t="e">
        <f t="shared" si="228"/>
        <v>#DIV/0!</v>
      </c>
      <c r="X1970" s="267"/>
    </row>
    <row r="1971" spans="1:24">
      <c r="A1971" s="113"/>
      <c r="B1971" s="113"/>
      <c r="C1971" s="113"/>
      <c r="D1971" s="113"/>
      <c r="E1971" s="113"/>
      <c r="F1971" s="113"/>
      <c r="G1971" s="367"/>
      <c r="H1971" s="289"/>
      <c r="I1971" s="289"/>
      <c r="J1971" s="289"/>
      <c r="K1971" s="113"/>
      <c r="L1971" s="167"/>
      <c r="M1971" s="113"/>
      <c r="N1971" s="387"/>
      <c r="O1971" s="388"/>
      <c r="P1971" s="384"/>
      <c r="Q1971" s="389"/>
      <c r="R1971" s="386"/>
      <c r="S1971" s="255">
        <f t="shared" si="226"/>
        <v>0</v>
      </c>
      <c r="T1971" s="255"/>
      <c r="U1971" s="265">
        <f t="shared" si="225"/>
        <v>0</v>
      </c>
      <c r="V1971" s="255">
        <f t="shared" si="227"/>
        <v>0</v>
      </c>
      <c r="W1971" s="255" t="e">
        <f t="shared" si="228"/>
        <v>#DIV/0!</v>
      </c>
      <c r="X1971" s="267"/>
    </row>
    <row r="1972" spans="1:24">
      <c r="A1972" s="113"/>
      <c r="B1972" s="113"/>
      <c r="C1972" s="113"/>
      <c r="D1972" s="113"/>
      <c r="E1972" s="113"/>
      <c r="F1972" s="113"/>
      <c r="G1972" s="367"/>
      <c r="H1972" s="289"/>
      <c r="I1972" s="289"/>
      <c r="J1972" s="289"/>
      <c r="K1972" s="113"/>
      <c r="L1972" s="167"/>
      <c r="M1972" s="113"/>
      <c r="N1972" s="387"/>
      <c r="O1972" s="388"/>
      <c r="P1972" s="384"/>
      <c r="Q1972" s="389"/>
      <c r="R1972" s="386"/>
      <c r="S1972" s="255">
        <f t="shared" si="226"/>
        <v>0</v>
      </c>
      <c r="T1972" s="255"/>
      <c r="U1972" s="265">
        <f t="shared" si="225"/>
        <v>0</v>
      </c>
      <c r="V1972" s="255">
        <f t="shared" si="227"/>
        <v>0</v>
      </c>
      <c r="W1972" s="255" t="e">
        <f t="shared" si="228"/>
        <v>#DIV/0!</v>
      </c>
      <c r="X1972" s="267"/>
    </row>
    <row r="1973" spans="1:24">
      <c r="A1973" s="113"/>
      <c r="B1973" s="113"/>
      <c r="C1973" s="113"/>
      <c r="D1973" s="113"/>
      <c r="E1973" s="113"/>
      <c r="F1973" s="113"/>
      <c r="G1973" s="367"/>
      <c r="H1973" s="289"/>
      <c r="I1973" s="289"/>
      <c r="J1973" s="289"/>
      <c r="K1973" s="113"/>
      <c r="L1973" s="167"/>
      <c r="M1973" s="113"/>
      <c r="N1973" s="387"/>
      <c r="O1973" s="388"/>
      <c r="P1973" s="384"/>
      <c r="Q1973" s="389"/>
      <c r="R1973" s="386"/>
      <c r="S1973" s="255">
        <f t="shared" si="226"/>
        <v>0</v>
      </c>
      <c r="T1973" s="255"/>
      <c r="U1973" s="265">
        <f t="shared" si="225"/>
        <v>0</v>
      </c>
      <c r="V1973" s="255">
        <f t="shared" si="227"/>
        <v>0</v>
      </c>
      <c r="W1973" s="255" t="e">
        <f t="shared" si="228"/>
        <v>#DIV/0!</v>
      </c>
      <c r="X1973" s="267"/>
    </row>
    <row r="1974" spans="1:24">
      <c r="A1974" s="113"/>
      <c r="B1974" s="113"/>
      <c r="C1974" s="113"/>
      <c r="D1974" s="113"/>
      <c r="E1974" s="113"/>
      <c r="F1974" s="113"/>
      <c r="G1974" s="367"/>
      <c r="H1974" s="289"/>
      <c r="I1974" s="289"/>
      <c r="J1974" s="289"/>
      <c r="K1974" s="113"/>
      <c r="L1974" s="167"/>
      <c r="M1974" s="113"/>
      <c r="N1974" s="387"/>
      <c r="O1974" s="388"/>
      <c r="P1974" s="384"/>
      <c r="Q1974" s="389"/>
      <c r="R1974" s="386"/>
      <c r="S1974" s="255">
        <f t="shared" si="226"/>
        <v>0</v>
      </c>
      <c r="T1974" s="255"/>
      <c r="U1974" s="265">
        <f t="shared" si="225"/>
        <v>0</v>
      </c>
      <c r="V1974" s="255">
        <f t="shared" si="227"/>
        <v>0</v>
      </c>
      <c r="W1974" s="255" t="e">
        <f t="shared" si="228"/>
        <v>#DIV/0!</v>
      </c>
      <c r="X1974" s="267"/>
    </row>
    <row r="1975" spans="1:24">
      <c r="A1975" s="113"/>
      <c r="B1975" s="113"/>
      <c r="C1975" s="113"/>
      <c r="D1975" s="113"/>
      <c r="E1975" s="113"/>
      <c r="F1975" s="113"/>
      <c r="G1975" s="367"/>
      <c r="H1975" s="289"/>
      <c r="I1975" s="289"/>
      <c r="J1975" s="289"/>
      <c r="K1975" s="113"/>
      <c r="L1975" s="167"/>
      <c r="M1975" s="113"/>
      <c r="N1975" s="387"/>
      <c r="O1975" s="388"/>
      <c r="P1975" s="384"/>
      <c r="Q1975" s="389"/>
      <c r="R1975" s="386"/>
      <c r="S1975" s="255">
        <f t="shared" si="226"/>
        <v>0</v>
      </c>
      <c r="T1975" s="255"/>
      <c r="U1975" s="265">
        <f t="shared" si="225"/>
        <v>0</v>
      </c>
      <c r="V1975" s="255">
        <f t="shared" si="227"/>
        <v>0</v>
      </c>
      <c r="W1975" s="255" t="e">
        <f t="shared" si="228"/>
        <v>#DIV/0!</v>
      </c>
      <c r="X1975" s="267"/>
    </row>
    <row r="1976" spans="1:24">
      <c r="A1976" s="113"/>
      <c r="B1976" s="113"/>
      <c r="C1976" s="113"/>
      <c r="D1976" s="113"/>
      <c r="E1976" s="113"/>
      <c r="F1976" s="113"/>
      <c r="G1976" s="367"/>
      <c r="H1976" s="289"/>
      <c r="I1976" s="289"/>
      <c r="J1976" s="289"/>
      <c r="K1976" s="113"/>
      <c r="L1976" s="167"/>
      <c r="M1976" s="113"/>
      <c r="N1976" s="387"/>
      <c r="O1976" s="388"/>
      <c r="P1976" s="384"/>
      <c r="Q1976" s="389"/>
      <c r="R1976" s="386"/>
      <c r="S1976" s="255">
        <f t="shared" si="226"/>
        <v>0</v>
      </c>
      <c r="T1976" s="255"/>
      <c r="U1976" s="265">
        <f t="shared" si="225"/>
        <v>0</v>
      </c>
      <c r="V1976" s="255">
        <f t="shared" si="227"/>
        <v>0</v>
      </c>
      <c r="W1976" s="255" t="e">
        <f t="shared" si="228"/>
        <v>#DIV/0!</v>
      </c>
      <c r="X1976" s="267"/>
    </row>
    <row r="1977" spans="1:24">
      <c r="A1977" s="113"/>
      <c r="B1977" s="113"/>
      <c r="C1977" s="113"/>
      <c r="D1977" s="113"/>
      <c r="E1977" s="113"/>
      <c r="F1977" s="113"/>
      <c r="G1977" s="367"/>
      <c r="H1977" s="289"/>
      <c r="I1977" s="289"/>
      <c r="J1977" s="289"/>
      <c r="K1977" s="113"/>
      <c r="L1977" s="167"/>
      <c r="M1977" s="113"/>
      <c r="N1977" s="387"/>
      <c r="O1977" s="388"/>
      <c r="P1977" s="384"/>
      <c r="Q1977" s="389"/>
      <c r="R1977" s="386"/>
      <c r="S1977" s="255">
        <f t="shared" si="226"/>
        <v>0</v>
      </c>
      <c r="T1977" s="255"/>
      <c r="U1977" s="265">
        <f t="shared" si="225"/>
        <v>0</v>
      </c>
      <c r="V1977" s="255">
        <f t="shared" si="227"/>
        <v>0</v>
      </c>
      <c r="W1977" s="255" t="e">
        <f t="shared" si="228"/>
        <v>#DIV/0!</v>
      </c>
      <c r="X1977" s="267"/>
    </row>
    <row r="1978" spans="1:24">
      <c r="A1978" s="113"/>
      <c r="B1978" s="113"/>
      <c r="C1978" s="113"/>
      <c r="D1978" s="113"/>
      <c r="E1978" s="113"/>
      <c r="F1978" s="113"/>
      <c r="G1978" s="367"/>
      <c r="H1978" s="289"/>
      <c r="I1978" s="289"/>
      <c r="J1978" s="289"/>
      <c r="K1978" s="113"/>
      <c r="L1978" s="167"/>
      <c r="M1978" s="113"/>
      <c r="N1978" s="387"/>
      <c r="O1978" s="388"/>
      <c r="P1978" s="384"/>
      <c r="Q1978" s="389"/>
      <c r="R1978" s="386"/>
      <c r="S1978" s="255">
        <f t="shared" si="226"/>
        <v>0</v>
      </c>
      <c r="T1978" s="255"/>
      <c r="U1978" s="265">
        <f t="shared" si="225"/>
        <v>0</v>
      </c>
      <c r="V1978" s="255">
        <f t="shared" si="227"/>
        <v>0</v>
      </c>
      <c r="W1978" s="255" t="e">
        <f t="shared" si="228"/>
        <v>#DIV/0!</v>
      </c>
      <c r="X1978" s="267"/>
    </row>
    <row r="1979" spans="1:24">
      <c r="A1979" s="113"/>
      <c r="B1979" s="113"/>
      <c r="C1979" s="113"/>
      <c r="D1979" s="113"/>
      <c r="E1979" s="113"/>
      <c r="F1979" s="113"/>
      <c r="G1979" s="367"/>
      <c r="H1979" s="289"/>
      <c r="I1979" s="289"/>
      <c r="J1979" s="289"/>
      <c r="K1979" s="113"/>
      <c r="L1979" s="167"/>
      <c r="M1979" s="113"/>
      <c r="N1979" s="387"/>
      <c r="O1979" s="388"/>
      <c r="P1979" s="384"/>
      <c r="Q1979" s="389"/>
      <c r="R1979" s="386"/>
      <c r="S1979" s="255">
        <f t="shared" si="226"/>
        <v>0</v>
      </c>
      <c r="T1979" s="255"/>
      <c r="U1979" s="265">
        <f t="shared" si="225"/>
        <v>0</v>
      </c>
      <c r="V1979" s="255">
        <f t="shared" si="227"/>
        <v>0</v>
      </c>
      <c r="W1979" s="255" t="e">
        <f t="shared" si="228"/>
        <v>#DIV/0!</v>
      </c>
      <c r="X1979" s="267"/>
    </row>
    <row r="1980" spans="1:24">
      <c r="A1980" s="113"/>
      <c r="B1980" s="113"/>
      <c r="C1980" s="113"/>
      <c r="D1980" s="113"/>
      <c r="E1980" s="113"/>
      <c r="F1980" s="113"/>
      <c r="G1980" s="367"/>
      <c r="H1980" s="289"/>
      <c r="I1980" s="289"/>
      <c r="J1980" s="289"/>
      <c r="K1980" s="113"/>
      <c r="L1980" s="167"/>
      <c r="M1980" s="113"/>
      <c r="N1980" s="387"/>
      <c r="O1980" s="388"/>
      <c r="P1980" s="391"/>
      <c r="Q1980" s="392"/>
      <c r="R1980" s="386"/>
      <c r="S1980" s="255">
        <f t="shared" si="226"/>
        <v>0</v>
      </c>
      <c r="T1980" s="255"/>
      <c r="U1980" s="265">
        <f t="shared" si="225"/>
        <v>0</v>
      </c>
      <c r="V1980" s="255">
        <f t="shared" si="227"/>
        <v>0</v>
      </c>
      <c r="W1980" s="255" t="e">
        <f t="shared" si="228"/>
        <v>#DIV/0!</v>
      </c>
      <c r="X1980" s="267"/>
    </row>
    <row r="1981" spans="1:24">
      <c r="A1981" s="113"/>
      <c r="B1981" s="113"/>
      <c r="C1981" s="113"/>
      <c r="D1981" s="113"/>
      <c r="E1981" s="113"/>
      <c r="F1981" s="113"/>
      <c r="G1981" s="367"/>
      <c r="H1981" s="289"/>
      <c r="I1981" s="289"/>
      <c r="J1981" s="289"/>
      <c r="K1981" s="113"/>
      <c r="L1981" s="167"/>
      <c r="M1981" s="113"/>
      <c r="N1981" s="387"/>
      <c r="O1981" s="388"/>
      <c r="P1981" s="391"/>
      <c r="Q1981" s="392"/>
      <c r="R1981" s="386"/>
      <c r="S1981" s="255">
        <f t="shared" si="226"/>
        <v>0</v>
      </c>
      <c r="T1981" s="255"/>
      <c r="U1981" s="265">
        <f t="shared" ref="U1981:U2044" si="229">S1981*$T$828/SUM($S$828:$S$841)</f>
        <v>0</v>
      </c>
      <c r="V1981" s="255">
        <f t="shared" si="227"/>
        <v>0</v>
      </c>
      <c r="W1981" s="255" t="e">
        <f t="shared" si="228"/>
        <v>#DIV/0!</v>
      </c>
      <c r="X1981" s="267"/>
    </row>
    <row r="1982" spans="1:24">
      <c r="A1982" s="113"/>
      <c r="B1982" s="113"/>
      <c r="C1982" s="113"/>
      <c r="D1982" s="113"/>
      <c r="E1982" s="113"/>
      <c r="F1982" s="113"/>
      <c r="G1982" s="367"/>
      <c r="H1982" s="289"/>
      <c r="I1982" s="289"/>
      <c r="J1982" s="289"/>
      <c r="K1982" s="113"/>
      <c r="L1982" s="167"/>
      <c r="M1982" s="113"/>
      <c r="N1982" s="387"/>
      <c r="O1982" s="388"/>
      <c r="P1982" s="391"/>
      <c r="Q1982" s="392"/>
      <c r="R1982" s="386"/>
      <c r="S1982" s="255">
        <f t="shared" si="226"/>
        <v>0</v>
      </c>
      <c r="T1982" s="255"/>
      <c r="U1982" s="265">
        <f t="shared" si="229"/>
        <v>0</v>
      </c>
      <c r="V1982" s="255">
        <f t="shared" si="227"/>
        <v>0</v>
      </c>
      <c r="W1982" s="255" t="e">
        <f t="shared" si="228"/>
        <v>#DIV/0!</v>
      </c>
      <c r="X1982" s="267"/>
    </row>
    <row r="1983" spans="1:24">
      <c r="A1983" s="113"/>
      <c r="B1983" s="113"/>
      <c r="C1983" s="113"/>
      <c r="D1983" s="113"/>
      <c r="E1983" s="113"/>
      <c r="F1983" s="113"/>
      <c r="G1983" s="367"/>
      <c r="H1983" s="289"/>
      <c r="I1983" s="289"/>
      <c r="J1983" s="289"/>
      <c r="K1983" s="113"/>
      <c r="L1983" s="167"/>
      <c r="M1983" s="113"/>
      <c r="N1983" s="387"/>
      <c r="O1983" s="388"/>
      <c r="P1983" s="391"/>
      <c r="Q1983" s="392"/>
      <c r="R1983" s="386"/>
      <c r="S1983" s="255">
        <f t="shared" si="226"/>
        <v>0</v>
      </c>
      <c r="T1983" s="255"/>
      <c r="U1983" s="265">
        <f t="shared" si="229"/>
        <v>0</v>
      </c>
      <c r="V1983" s="255">
        <f t="shared" si="227"/>
        <v>0</v>
      </c>
      <c r="W1983" s="255" t="e">
        <f t="shared" si="228"/>
        <v>#DIV/0!</v>
      </c>
      <c r="X1983" s="267"/>
    </row>
    <row r="1984" spans="1:24">
      <c r="A1984" s="113"/>
      <c r="B1984" s="113"/>
      <c r="C1984" s="113"/>
      <c r="D1984" s="113"/>
      <c r="E1984" s="113"/>
      <c r="F1984" s="113"/>
      <c r="G1984" s="367"/>
      <c r="H1984" s="289"/>
      <c r="I1984" s="289"/>
      <c r="J1984" s="289"/>
      <c r="K1984" s="113"/>
      <c r="L1984" s="167"/>
      <c r="M1984" s="113"/>
      <c r="N1984" s="387"/>
      <c r="O1984" s="388"/>
      <c r="P1984" s="391"/>
      <c r="Q1984" s="392"/>
      <c r="R1984" s="386"/>
      <c r="S1984" s="255">
        <f t="shared" si="226"/>
        <v>0</v>
      </c>
      <c r="T1984" s="255"/>
      <c r="U1984" s="265">
        <f t="shared" si="229"/>
        <v>0</v>
      </c>
      <c r="V1984" s="255">
        <f t="shared" si="227"/>
        <v>0</v>
      </c>
      <c r="W1984" s="255" t="e">
        <f t="shared" si="228"/>
        <v>#DIV/0!</v>
      </c>
      <c r="X1984" s="267"/>
    </row>
    <row r="1985" spans="1:24">
      <c r="A1985" s="113"/>
      <c r="B1985" s="113"/>
      <c r="C1985" s="113"/>
      <c r="D1985" s="113"/>
      <c r="E1985" s="113"/>
      <c r="F1985" s="113"/>
      <c r="G1985" s="367"/>
      <c r="H1985" s="289"/>
      <c r="I1985" s="289"/>
      <c r="J1985" s="289"/>
      <c r="K1985" s="113"/>
      <c r="L1985" s="167"/>
      <c r="M1985" s="113"/>
      <c r="N1985" s="387"/>
      <c r="O1985" s="388"/>
      <c r="P1985" s="391"/>
      <c r="Q1985" s="392"/>
      <c r="R1985" s="386"/>
      <c r="S1985" s="255">
        <f t="shared" si="226"/>
        <v>0</v>
      </c>
      <c r="T1985" s="255"/>
      <c r="U1985" s="265">
        <f t="shared" si="229"/>
        <v>0</v>
      </c>
      <c r="V1985" s="255">
        <f t="shared" si="227"/>
        <v>0</v>
      </c>
      <c r="W1985" s="255" t="e">
        <f t="shared" si="228"/>
        <v>#DIV/0!</v>
      </c>
      <c r="X1985" s="267"/>
    </row>
    <row r="1986" spans="1:24">
      <c r="A1986" s="113"/>
      <c r="B1986" s="113"/>
      <c r="C1986" s="113"/>
      <c r="D1986" s="113"/>
      <c r="E1986" s="113"/>
      <c r="F1986" s="113"/>
      <c r="G1986" s="367"/>
      <c r="H1986" s="289"/>
      <c r="I1986" s="289"/>
      <c r="J1986" s="289"/>
      <c r="K1986" s="113"/>
      <c r="L1986" s="167"/>
      <c r="M1986" s="113"/>
      <c r="N1986" s="387"/>
      <c r="O1986" s="388"/>
      <c r="P1986" s="391"/>
      <c r="Q1986" s="392"/>
      <c r="R1986" s="386"/>
      <c r="S1986" s="255">
        <f t="shared" si="226"/>
        <v>0</v>
      </c>
      <c r="T1986" s="255"/>
      <c r="U1986" s="265">
        <f t="shared" si="229"/>
        <v>0</v>
      </c>
      <c r="V1986" s="255">
        <f t="shared" si="227"/>
        <v>0</v>
      </c>
      <c r="W1986" s="255" t="e">
        <f t="shared" si="228"/>
        <v>#DIV/0!</v>
      </c>
      <c r="X1986" s="267"/>
    </row>
    <row r="1987" spans="1:24">
      <c r="A1987" s="113"/>
      <c r="B1987" s="113"/>
      <c r="C1987" s="113"/>
      <c r="D1987" s="113"/>
      <c r="E1987" s="113"/>
      <c r="F1987" s="113"/>
      <c r="G1987" s="367"/>
      <c r="H1987" s="289"/>
      <c r="I1987" s="289"/>
      <c r="J1987" s="289"/>
      <c r="K1987" s="113"/>
      <c r="L1987" s="167"/>
      <c r="M1987" s="113"/>
      <c r="N1987" s="387"/>
      <c r="O1987" s="388"/>
      <c r="P1987" s="391"/>
      <c r="Q1987" s="392"/>
      <c r="R1987" s="386"/>
      <c r="S1987" s="255">
        <f t="shared" ref="S1987:S2050" si="230">P1987*R1987</f>
        <v>0</v>
      </c>
      <c r="T1987" s="255"/>
      <c r="U1987" s="265">
        <f t="shared" si="229"/>
        <v>0</v>
      </c>
      <c r="V1987" s="255">
        <f t="shared" si="227"/>
        <v>0</v>
      </c>
      <c r="W1987" s="255" t="e">
        <f t="shared" si="228"/>
        <v>#DIV/0!</v>
      </c>
      <c r="X1987" s="267"/>
    </row>
    <row r="1988" spans="1:24">
      <c r="A1988" s="113"/>
      <c r="B1988" s="113"/>
      <c r="C1988" s="113"/>
      <c r="D1988" s="113"/>
      <c r="E1988" s="113"/>
      <c r="F1988" s="113"/>
      <c r="G1988" s="367"/>
      <c r="H1988" s="289"/>
      <c r="I1988" s="289"/>
      <c r="J1988" s="289"/>
      <c r="K1988" s="113"/>
      <c r="L1988" s="167"/>
      <c r="M1988" s="113"/>
      <c r="N1988" s="387"/>
      <c r="O1988" s="388"/>
      <c r="P1988" s="391"/>
      <c r="Q1988" s="392"/>
      <c r="R1988" s="386"/>
      <c r="S1988" s="255">
        <f t="shared" si="230"/>
        <v>0</v>
      </c>
      <c r="T1988" s="255"/>
      <c r="U1988" s="265">
        <f t="shared" si="229"/>
        <v>0</v>
      </c>
      <c r="V1988" s="255">
        <f t="shared" si="227"/>
        <v>0</v>
      </c>
      <c r="W1988" s="255" t="e">
        <f t="shared" si="228"/>
        <v>#DIV/0!</v>
      </c>
      <c r="X1988" s="267"/>
    </row>
    <row r="1989" spans="1:24">
      <c r="A1989" s="113"/>
      <c r="B1989" s="113"/>
      <c r="C1989" s="113"/>
      <c r="D1989" s="113"/>
      <c r="E1989" s="113"/>
      <c r="F1989" s="113"/>
      <c r="G1989" s="367"/>
      <c r="H1989" s="289"/>
      <c r="I1989" s="289"/>
      <c r="J1989" s="289"/>
      <c r="K1989" s="113"/>
      <c r="L1989" s="167"/>
      <c r="M1989" s="113"/>
      <c r="N1989" s="387"/>
      <c r="O1989" s="388"/>
      <c r="P1989" s="391"/>
      <c r="Q1989" s="392"/>
      <c r="R1989" s="386"/>
      <c r="S1989" s="255">
        <f t="shared" si="230"/>
        <v>0</v>
      </c>
      <c r="T1989" s="255"/>
      <c r="U1989" s="265">
        <f t="shared" si="229"/>
        <v>0</v>
      </c>
      <c r="V1989" s="255">
        <f t="shared" si="227"/>
        <v>0</v>
      </c>
      <c r="W1989" s="255" t="e">
        <f t="shared" si="228"/>
        <v>#DIV/0!</v>
      </c>
      <c r="X1989" s="267"/>
    </row>
    <row r="1990" spans="1:24">
      <c r="A1990" s="113"/>
      <c r="B1990" s="113"/>
      <c r="C1990" s="113"/>
      <c r="D1990" s="113"/>
      <c r="E1990" s="113"/>
      <c r="F1990" s="113"/>
      <c r="G1990" s="367"/>
      <c r="H1990" s="289"/>
      <c r="I1990" s="289"/>
      <c r="J1990" s="289"/>
      <c r="K1990" s="113"/>
      <c r="L1990" s="167"/>
      <c r="M1990" s="113"/>
      <c r="N1990" s="387"/>
      <c r="O1990" s="388"/>
      <c r="P1990" s="391"/>
      <c r="Q1990" s="392"/>
      <c r="R1990" s="386"/>
      <c r="S1990" s="255">
        <f t="shared" si="230"/>
        <v>0</v>
      </c>
      <c r="T1990" s="255"/>
      <c r="U1990" s="265">
        <f t="shared" si="229"/>
        <v>0</v>
      </c>
      <c r="V1990" s="255">
        <f t="shared" si="227"/>
        <v>0</v>
      </c>
      <c r="W1990" s="255" t="e">
        <f t="shared" si="228"/>
        <v>#DIV/0!</v>
      </c>
      <c r="X1990" s="267"/>
    </row>
    <row r="1991" spans="1:24">
      <c r="A1991" s="113"/>
      <c r="B1991" s="113"/>
      <c r="C1991" s="113"/>
      <c r="D1991" s="113"/>
      <c r="E1991" s="113"/>
      <c r="F1991" s="113"/>
      <c r="G1991" s="367"/>
      <c r="H1991" s="289"/>
      <c r="I1991" s="289"/>
      <c r="J1991" s="289"/>
      <c r="K1991" s="113"/>
      <c r="L1991" s="167"/>
      <c r="M1991" s="113"/>
      <c r="N1991" s="387"/>
      <c r="O1991" s="388"/>
      <c r="P1991" s="391"/>
      <c r="Q1991" s="392"/>
      <c r="R1991" s="386"/>
      <c r="S1991" s="255">
        <f t="shared" si="230"/>
        <v>0</v>
      </c>
      <c r="T1991" s="255"/>
      <c r="U1991" s="265">
        <f t="shared" si="229"/>
        <v>0</v>
      </c>
      <c r="V1991" s="255">
        <f t="shared" si="227"/>
        <v>0</v>
      </c>
      <c r="W1991" s="255" t="e">
        <f t="shared" si="228"/>
        <v>#DIV/0!</v>
      </c>
      <c r="X1991" s="267"/>
    </row>
    <row r="1992" spans="1:24">
      <c r="A1992" s="113"/>
      <c r="B1992" s="113"/>
      <c r="C1992" s="113"/>
      <c r="D1992" s="113"/>
      <c r="E1992" s="113"/>
      <c r="F1992" s="113"/>
      <c r="G1992" s="367"/>
      <c r="H1992" s="289"/>
      <c r="I1992" s="289"/>
      <c r="J1992" s="289"/>
      <c r="K1992" s="113"/>
      <c r="L1992" s="167"/>
      <c r="M1992" s="113"/>
      <c r="N1992" s="387"/>
      <c r="O1992" s="388"/>
      <c r="P1992" s="391"/>
      <c r="Q1992" s="392"/>
      <c r="R1992" s="386"/>
      <c r="S1992" s="255">
        <f t="shared" si="230"/>
        <v>0</v>
      </c>
      <c r="T1992" s="255"/>
      <c r="U1992" s="265">
        <f t="shared" si="229"/>
        <v>0</v>
      </c>
      <c r="V1992" s="255">
        <f t="shared" si="227"/>
        <v>0</v>
      </c>
      <c r="W1992" s="255" t="e">
        <f t="shared" si="228"/>
        <v>#DIV/0!</v>
      </c>
      <c r="X1992" s="267"/>
    </row>
    <row r="1993" spans="1:24">
      <c r="A1993" s="113"/>
      <c r="B1993" s="113"/>
      <c r="C1993" s="113"/>
      <c r="D1993" s="113"/>
      <c r="E1993" s="113"/>
      <c r="F1993" s="113"/>
      <c r="G1993" s="367"/>
      <c r="H1993" s="289"/>
      <c r="I1993" s="289"/>
      <c r="J1993" s="289"/>
      <c r="K1993" s="113"/>
      <c r="L1993" s="167"/>
      <c r="M1993" s="113"/>
      <c r="N1993" s="387"/>
      <c r="O1993" s="388"/>
      <c r="P1993" s="391"/>
      <c r="Q1993" s="392"/>
      <c r="R1993" s="386"/>
      <c r="S1993" s="255">
        <f t="shared" si="230"/>
        <v>0</v>
      </c>
      <c r="T1993" s="255"/>
      <c r="U1993" s="265">
        <f t="shared" si="229"/>
        <v>0</v>
      </c>
      <c r="V1993" s="255">
        <f t="shared" si="227"/>
        <v>0</v>
      </c>
      <c r="W1993" s="255" t="e">
        <f t="shared" si="228"/>
        <v>#DIV/0!</v>
      </c>
      <c r="X1993" s="267"/>
    </row>
    <row r="1994" spans="1:24">
      <c r="A1994" s="113"/>
      <c r="B1994" s="113"/>
      <c r="C1994" s="113"/>
      <c r="D1994" s="113"/>
      <c r="E1994" s="113"/>
      <c r="F1994" s="113"/>
      <c r="G1994" s="367"/>
      <c r="H1994" s="289"/>
      <c r="I1994" s="289"/>
      <c r="J1994" s="289"/>
      <c r="K1994" s="113"/>
      <c r="L1994" s="167"/>
      <c r="M1994" s="113"/>
      <c r="N1994" s="387"/>
      <c r="O1994" s="388"/>
      <c r="P1994" s="391"/>
      <c r="Q1994" s="392"/>
      <c r="R1994" s="386"/>
      <c r="S1994" s="255">
        <f t="shared" si="230"/>
        <v>0</v>
      </c>
      <c r="T1994" s="255"/>
      <c r="U1994" s="265">
        <f t="shared" si="229"/>
        <v>0</v>
      </c>
      <c r="V1994" s="255">
        <f t="shared" si="227"/>
        <v>0</v>
      </c>
      <c r="W1994" s="255" t="e">
        <f t="shared" si="228"/>
        <v>#DIV/0!</v>
      </c>
      <c r="X1994" s="267"/>
    </row>
    <row r="1995" spans="1:24">
      <c r="A1995" s="113"/>
      <c r="B1995" s="113"/>
      <c r="C1995" s="113"/>
      <c r="D1995" s="113"/>
      <c r="E1995" s="113"/>
      <c r="F1995" s="113"/>
      <c r="G1995" s="367"/>
      <c r="H1995" s="289"/>
      <c r="I1995" s="289"/>
      <c r="J1995" s="289"/>
      <c r="K1995" s="113"/>
      <c r="L1995" s="167"/>
      <c r="M1995" s="113"/>
      <c r="N1995" s="387"/>
      <c r="O1995" s="388"/>
      <c r="P1995" s="391"/>
      <c r="Q1995" s="392"/>
      <c r="R1995" s="386"/>
      <c r="S1995" s="255">
        <f t="shared" si="230"/>
        <v>0</v>
      </c>
      <c r="T1995" s="255"/>
      <c r="U1995" s="265">
        <f t="shared" si="229"/>
        <v>0</v>
      </c>
      <c r="V1995" s="255">
        <f t="shared" si="227"/>
        <v>0</v>
      </c>
      <c r="W1995" s="255" t="e">
        <f t="shared" si="228"/>
        <v>#DIV/0!</v>
      </c>
      <c r="X1995" s="267"/>
    </row>
    <row r="1996" spans="1:24">
      <c r="A1996" s="96"/>
      <c r="B1996" s="96"/>
      <c r="C1996" s="96"/>
      <c r="D1996" s="96"/>
      <c r="E1996" s="96"/>
      <c r="F1996" s="96"/>
      <c r="G1996" s="366"/>
      <c r="H1996" s="289"/>
      <c r="I1996" s="289"/>
      <c r="J1996" s="289"/>
      <c r="K1996" s="96"/>
      <c r="L1996" s="171"/>
      <c r="M1996" s="96"/>
      <c r="N1996" s="9"/>
      <c r="O1996" s="9"/>
      <c r="P1996" s="9"/>
      <c r="Q1996" s="9"/>
      <c r="R1996" s="10"/>
      <c r="S1996" s="255">
        <f t="shared" si="230"/>
        <v>0</v>
      </c>
      <c r="T1996" s="192"/>
      <c r="U1996" s="265">
        <f t="shared" si="229"/>
        <v>0</v>
      </c>
      <c r="V1996" s="255">
        <f t="shared" si="227"/>
        <v>0</v>
      </c>
      <c r="W1996" s="255" t="e">
        <f t="shared" si="228"/>
        <v>#DIV/0!</v>
      </c>
    </row>
    <row r="1997" spans="1:24">
      <c r="A1997" s="96"/>
      <c r="B1997" s="96"/>
      <c r="C1997" s="96"/>
      <c r="D1997" s="96"/>
      <c r="E1997" s="96"/>
      <c r="F1997" s="96"/>
      <c r="G1997" s="366"/>
      <c r="H1997" s="289"/>
      <c r="I1997" s="289"/>
      <c r="J1997" s="289"/>
      <c r="K1997" s="96"/>
      <c r="L1997" s="171"/>
      <c r="M1997" s="96"/>
      <c r="N1997" s="9"/>
      <c r="O1997" s="9"/>
      <c r="P1997" s="9"/>
      <c r="Q1997" s="9"/>
      <c r="R1997" s="10"/>
      <c r="S1997" s="255">
        <f t="shared" si="230"/>
        <v>0</v>
      </c>
      <c r="T1997" s="192"/>
      <c r="U1997" s="265">
        <f t="shared" si="229"/>
        <v>0</v>
      </c>
      <c r="V1997" s="255">
        <f t="shared" si="227"/>
        <v>0</v>
      </c>
      <c r="W1997" s="255" t="e">
        <f t="shared" si="228"/>
        <v>#DIV/0!</v>
      </c>
    </row>
    <row r="1998" spans="1:24">
      <c r="A1998" s="96"/>
      <c r="B1998" s="96"/>
      <c r="C1998" s="96"/>
      <c r="D1998" s="96"/>
      <c r="E1998" s="96"/>
      <c r="F1998" s="96"/>
      <c r="G1998" s="366"/>
      <c r="H1998" s="289"/>
      <c r="I1998" s="289"/>
      <c r="J1998" s="289"/>
      <c r="K1998" s="96"/>
      <c r="L1998" s="171"/>
      <c r="M1998" s="96"/>
      <c r="N1998" s="9"/>
      <c r="O1998" s="9"/>
      <c r="P1998" s="9"/>
      <c r="Q1998" s="9"/>
      <c r="R1998" s="10"/>
      <c r="S1998" s="255">
        <f t="shared" si="230"/>
        <v>0</v>
      </c>
      <c r="T1998" s="192"/>
      <c r="U1998" s="265">
        <f t="shared" si="229"/>
        <v>0</v>
      </c>
      <c r="V1998" s="255">
        <f t="shared" si="227"/>
        <v>0</v>
      </c>
      <c r="W1998" s="255" t="e">
        <f t="shared" si="228"/>
        <v>#DIV/0!</v>
      </c>
    </row>
    <row r="1999" spans="1:24">
      <c r="A1999" s="96"/>
      <c r="B1999" s="96"/>
      <c r="C1999" s="96"/>
      <c r="D1999" s="96"/>
      <c r="E1999" s="96"/>
      <c r="F1999" s="96"/>
      <c r="G1999" s="366"/>
      <c r="H1999" s="289"/>
      <c r="I1999" s="289"/>
      <c r="J1999" s="289"/>
      <c r="K1999" s="96"/>
      <c r="L1999" s="171"/>
      <c r="M1999" s="96"/>
      <c r="N1999" s="9"/>
      <c r="O1999" s="9"/>
      <c r="P1999" s="9"/>
      <c r="Q1999" s="9"/>
      <c r="R1999" s="10"/>
      <c r="S1999" s="255">
        <f t="shared" si="230"/>
        <v>0</v>
      </c>
      <c r="T1999" s="192"/>
      <c r="U1999" s="265">
        <f t="shared" si="229"/>
        <v>0</v>
      </c>
      <c r="V1999" s="255">
        <f t="shared" si="227"/>
        <v>0</v>
      </c>
      <c r="W1999" s="255" t="e">
        <f t="shared" si="228"/>
        <v>#DIV/0!</v>
      </c>
    </row>
    <row r="2000" spans="1:24">
      <c r="A2000" s="96"/>
      <c r="B2000" s="96"/>
      <c r="C2000" s="96"/>
      <c r="D2000" s="96"/>
      <c r="E2000" s="96"/>
      <c r="F2000" s="96"/>
      <c r="G2000" s="366"/>
      <c r="H2000" s="289"/>
      <c r="I2000" s="289"/>
      <c r="J2000" s="289"/>
      <c r="K2000" s="96"/>
      <c r="L2000" s="171"/>
      <c r="M2000" s="96"/>
      <c r="N2000" s="9"/>
      <c r="O2000" s="9"/>
      <c r="P2000" s="9"/>
      <c r="Q2000" s="9"/>
      <c r="R2000" s="10"/>
      <c r="S2000" s="255">
        <f t="shared" si="230"/>
        <v>0</v>
      </c>
      <c r="T2000" s="192"/>
      <c r="U2000" s="265">
        <f t="shared" si="229"/>
        <v>0</v>
      </c>
      <c r="V2000" s="255">
        <f t="shared" si="227"/>
        <v>0</v>
      </c>
      <c r="W2000" s="255" t="e">
        <f t="shared" si="228"/>
        <v>#DIV/0!</v>
      </c>
    </row>
    <row r="2001" spans="1:23">
      <c r="A2001" s="96"/>
      <c r="B2001" s="96"/>
      <c r="C2001" s="96"/>
      <c r="D2001" s="96"/>
      <c r="E2001" s="96"/>
      <c r="F2001" s="96"/>
      <c r="G2001" s="366"/>
      <c r="H2001" s="289"/>
      <c r="I2001" s="289"/>
      <c r="J2001" s="289"/>
      <c r="K2001" s="96"/>
      <c r="L2001" s="171"/>
      <c r="M2001" s="96"/>
      <c r="N2001" s="9"/>
      <c r="O2001" s="9"/>
      <c r="P2001" s="9"/>
      <c r="Q2001" s="9"/>
      <c r="R2001" s="10"/>
      <c r="S2001" s="255">
        <f t="shared" si="230"/>
        <v>0</v>
      </c>
      <c r="T2001" s="192"/>
      <c r="U2001" s="265">
        <f t="shared" si="229"/>
        <v>0</v>
      </c>
      <c r="V2001" s="255">
        <f t="shared" si="227"/>
        <v>0</v>
      </c>
      <c r="W2001" s="255" t="e">
        <f t="shared" si="228"/>
        <v>#DIV/0!</v>
      </c>
    </row>
    <row r="2002" spans="1:23">
      <c r="A2002" s="96"/>
      <c r="B2002" s="96"/>
      <c r="C2002" s="96"/>
      <c r="D2002" s="96"/>
      <c r="E2002" s="96"/>
      <c r="F2002" s="96"/>
      <c r="G2002" s="366"/>
      <c r="H2002" s="289"/>
      <c r="I2002" s="289"/>
      <c r="J2002" s="289"/>
      <c r="K2002" s="96"/>
      <c r="L2002" s="171"/>
      <c r="M2002" s="96"/>
      <c r="N2002" s="9"/>
      <c r="O2002" s="9"/>
      <c r="P2002" s="9"/>
      <c r="Q2002" s="9"/>
      <c r="R2002" s="10"/>
      <c r="S2002" s="255">
        <f t="shared" si="230"/>
        <v>0</v>
      </c>
      <c r="T2002" s="192"/>
      <c r="U2002" s="265">
        <f t="shared" si="229"/>
        <v>0</v>
      </c>
      <c r="V2002" s="255">
        <f t="shared" si="227"/>
        <v>0</v>
      </c>
      <c r="W2002" s="255" t="e">
        <f t="shared" si="228"/>
        <v>#DIV/0!</v>
      </c>
    </row>
    <row r="2003" spans="1:23">
      <c r="A2003" s="96"/>
      <c r="B2003" s="96"/>
      <c r="C2003" s="96"/>
      <c r="D2003" s="96"/>
      <c r="E2003" s="96"/>
      <c r="F2003" s="96"/>
      <c r="G2003" s="366"/>
      <c r="H2003" s="289"/>
      <c r="I2003" s="289"/>
      <c r="J2003" s="289"/>
      <c r="K2003" s="96"/>
      <c r="L2003" s="171"/>
      <c r="M2003" s="96"/>
      <c r="N2003" s="9"/>
      <c r="O2003" s="9"/>
      <c r="P2003" s="9"/>
      <c r="Q2003" s="9"/>
      <c r="R2003" s="10"/>
      <c r="S2003" s="255">
        <f t="shared" si="230"/>
        <v>0</v>
      </c>
      <c r="T2003" s="192"/>
      <c r="U2003" s="265">
        <f t="shared" si="229"/>
        <v>0</v>
      </c>
      <c r="V2003" s="255">
        <f t="shared" si="227"/>
        <v>0</v>
      </c>
      <c r="W2003" s="255" t="e">
        <f t="shared" si="228"/>
        <v>#DIV/0!</v>
      </c>
    </row>
    <row r="2004" spans="1:23">
      <c r="A2004" s="96"/>
      <c r="B2004" s="96"/>
      <c r="C2004" s="96"/>
      <c r="D2004" s="96"/>
      <c r="E2004" s="96"/>
      <c r="F2004" s="96"/>
      <c r="G2004" s="366"/>
      <c r="H2004" s="289"/>
      <c r="I2004" s="289"/>
      <c r="J2004" s="289"/>
      <c r="K2004" s="96"/>
      <c r="L2004" s="171"/>
      <c r="M2004" s="96"/>
      <c r="N2004" s="9"/>
      <c r="O2004" s="9"/>
      <c r="P2004" s="9"/>
      <c r="Q2004" s="9"/>
      <c r="R2004" s="10"/>
      <c r="S2004" s="255">
        <f t="shared" si="230"/>
        <v>0</v>
      </c>
      <c r="T2004" s="192"/>
      <c r="U2004" s="265">
        <f t="shared" si="229"/>
        <v>0</v>
      </c>
      <c r="V2004" s="255">
        <f t="shared" si="227"/>
        <v>0</v>
      </c>
      <c r="W2004" s="255" t="e">
        <f t="shared" si="228"/>
        <v>#DIV/0!</v>
      </c>
    </row>
    <row r="2005" spans="1:23">
      <c r="A2005" s="96"/>
      <c r="B2005" s="96"/>
      <c r="C2005" s="96"/>
      <c r="D2005" s="96"/>
      <c r="E2005" s="96"/>
      <c r="F2005" s="96"/>
      <c r="G2005" s="366"/>
      <c r="H2005" s="289"/>
      <c r="I2005" s="289"/>
      <c r="J2005" s="289"/>
      <c r="K2005" s="96"/>
      <c r="L2005" s="171"/>
      <c r="M2005" s="96"/>
      <c r="N2005" s="9"/>
      <c r="O2005" s="9"/>
      <c r="P2005" s="9"/>
      <c r="Q2005" s="9"/>
      <c r="R2005" s="10"/>
      <c r="S2005" s="255">
        <f t="shared" si="230"/>
        <v>0</v>
      </c>
      <c r="T2005" s="192"/>
      <c r="U2005" s="265">
        <f t="shared" si="229"/>
        <v>0</v>
      </c>
      <c r="V2005" s="255">
        <f t="shared" si="227"/>
        <v>0</v>
      </c>
      <c r="W2005" s="255" t="e">
        <f t="shared" si="228"/>
        <v>#DIV/0!</v>
      </c>
    </row>
    <row r="2006" spans="1:23">
      <c r="A2006" s="96"/>
      <c r="B2006" s="96"/>
      <c r="C2006" s="96"/>
      <c r="D2006" s="96"/>
      <c r="E2006" s="96"/>
      <c r="F2006" s="96"/>
      <c r="G2006" s="366"/>
      <c r="H2006" s="289"/>
      <c r="I2006" s="289"/>
      <c r="J2006" s="289"/>
      <c r="K2006" s="96"/>
      <c r="L2006" s="171"/>
      <c r="M2006" s="96"/>
      <c r="N2006" s="9"/>
      <c r="O2006" s="9"/>
      <c r="P2006" s="9"/>
      <c r="Q2006" s="9"/>
      <c r="R2006" s="10"/>
      <c r="S2006" s="255">
        <f t="shared" si="230"/>
        <v>0</v>
      </c>
      <c r="T2006" s="192"/>
      <c r="U2006" s="265">
        <f t="shared" si="229"/>
        <v>0</v>
      </c>
      <c r="V2006" s="255">
        <f t="shared" si="227"/>
        <v>0</v>
      </c>
      <c r="W2006" s="255" t="e">
        <f t="shared" si="228"/>
        <v>#DIV/0!</v>
      </c>
    </row>
    <row r="2007" spans="1:23">
      <c r="A2007" s="96"/>
      <c r="B2007" s="96"/>
      <c r="C2007" s="96"/>
      <c r="D2007" s="96"/>
      <c r="E2007" s="96"/>
      <c r="F2007" s="96"/>
      <c r="G2007" s="366"/>
      <c r="H2007" s="289"/>
      <c r="I2007" s="289"/>
      <c r="J2007" s="289"/>
      <c r="K2007" s="96"/>
      <c r="L2007" s="171"/>
      <c r="M2007" s="96"/>
      <c r="N2007" s="9"/>
      <c r="O2007" s="9"/>
      <c r="P2007" s="9"/>
      <c r="Q2007" s="9"/>
      <c r="R2007" s="10"/>
      <c r="S2007" s="255">
        <f t="shared" si="230"/>
        <v>0</v>
      </c>
      <c r="T2007" s="192"/>
      <c r="U2007" s="265">
        <f t="shared" si="229"/>
        <v>0</v>
      </c>
      <c r="V2007" s="255">
        <f t="shared" si="227"/>
        <v>0</v>
      </c>
      <c r="W2007" s="255" t="e">
        <f t="shared" si="228"/>
        <v>#DIV/0!</v>
      </c>
    </row>
    <row r="2008" spans="1:23">
      <c r="A2008" s="96"/>
      <c r="B2008" s="96"/>
      <c r="C2008" s="96"/>
      <c r="D2008" s="96"/>
      <c r="E2008" s="96"/>
      <c r="F2008" s="96"/>
      <c r="G2008" s="366"/>
      <c r="H2008" s="289"/>
      <c r="I2008" s="289"/>
      <c r="J2008" s="289"/>
      <c r="K2008" s="96"/>
      <c r="L2008" s="171"/>
      <c r="M2008" s="96"/>
      <c r="N2008" s="9"/>
      <c r="O2008" s="9"/>
      <c r="P2008" s="9"/>
      <c r="Q2008" s="9"/>
      <c r="R2008" s="10"/>
      <c r="S2008" s="255">
        <f t="shared" si="230"/>
        <v>0</v>
      </c>
      <c r="T2008" s="192"/>
      <c r="U2008" s="265">
        <f t="shared" si="229"/>
        <v>0</v>
      </c>
      <c r="V2008" s="255">
        <f t="shared" si="227"/>
        <v>0</v>
      </c>
      <c r="W2008" s="255" t="e">
        <f t="shared" si="228"/>
        <v>#DIV/0!</v>
      </c>
    </row>
    <row r="2009" spans="1:23">
      <c r="A2009" s="96"/>
      <c r="B2009" s="96"/>
      <c r="C2009" s="96"/>
      <c r="D2009" s="96"/>
      <c r="E2009" s="96"/>
      <c r="F2009" s="96"/>
      <c r="G2009" s="366"/>
      <c r="H2009" s="289"/>
      <c r="I2009" s="289"/>
      <c r="J2009" s="289"/>
      <c r="K2009" s="96"/>
      <c r="L2009" s="171"/>
      <c r="M2009" s="96"/>
      <c r="N2009" s="9"/>
      <c r="O2009" s="9"/>
      <c r="P2009" s="9"/>
      <c r="Q2009" s="9"/>
      <c r="R2009" s="10"/>
      <c r="S2009" s="255">
        <f t="shared" si="230"/>
        <v>0</v>
      </c>
      <c r="T2009" s="192"/>
      <c r="U2009" s="265">
        <f t="shared" si="229"/>
        <v>0</v>
      </c>
      <c r="V2009" s="255">
        <f t="shared" si="227"/>
        <v>0</v>
      </c>
      <c r="W2009" s="255" t="e">
        <f t="shared" si="228"/>
        <v>#DIV/0!</v>
      </c>
    </row>
    <row r="2010" spans="1:23">
      <c r="A2010" s="96"/>
      <c r="B2010" s="96"/>
      <c r="C2010" s="96"/>
      <c r="D2010" s="96"/>
      <c r="E2010" s="96"/>
      <c r="F2010" s="96"/>
      <c r="G2010" s="366"/>
      <c r="H2010" s="289"/>
      <c r="I2010" s="289"/>
      <c r="J2010" s="289"/>
      <c r="K2010" s="96"/>
      <c r="L2010" s="171"/>
      <c r="M2010" s="96"/>
      <c r="N2010" s="9"/>
      <c r="O2010" s="9"/>
      <c r="P2010" s="9"/>
      <c r="Q2010" s="9"/>
      <c r="R2010" s="10"/>
      <c r="S2010" s="255">
        <f t="shared" si="230"/>
        <v>0</v>
      </c>
      <c r="T2010" s="192"/>
      <c r="U2010" s="265">
        <f t="shared" si="229"/>
        <v>0</v>
      </c>
      <c r="V2010" s="255">
        <f t="shared" si="227"/>
        <v>0</v>
      </c>
      <c r="W2010" s="255" t="e">
        <f t="shared" si="228"/>
        <v>#DIV/0!</v>
      </c>
    </row>
    <row r="2011" spans="1:23">
      <c r="A2011" s="96"/>
      <c r="B2011" s="96"/>
      <c r="C2011" s="96"/>
      <c r="D2011" s="96"/>
      <c r="E2011" s="96"/>
      <c r="F2011" s="96"/>
      <c r="G2011" s="366"/>
      <c r="H2011" s="289"/>
      <c r="I2011" s="289"/>
      <c r="J2011" s="289"/>
      <c r="K2011" s="96"/>
      <c r="L2011" s="171"/>
      <c r="M2011" s="96"/>
      <c r="N2011" s="9"/>
      <c r="O2011" s="9"/>
      <c r="P2011" s="8"/>
      <c r="Q2011" s="8"/>
      <c r="R2011" s="12"/>
      <c r="S2011" s="255">
        <f t="shared" si="230"/>
        <v>0</v>
      </c>
      <c r="T2011" s="192"/>
      <c r="U2011" s="265">
        <f t="shared" si="229"/>
        <v>0</v>
      </c>
      <c r="V2011" s="255">
        <f t="shared" si="227"/>
        <v>0</v>
      </c>
      <c r="W2011" s="255" t="e">
        <f t="shared" si="228"/>
        <v>#DIV/0!</v>
      </c>
    </row>
    <row r="2012" spans="1:23">
      <c r="A2012" s="96"/>
      <c r="B2012" s="96"/>
      <c r="C2012" s="96"/>
      <c r="D2012" s="96"/>
      <c r="E2012" s="96"/>
      <c r="F2012" s="96"/>
      <c r="G2012" s="366"/>
      <c r="H2012" s="289"/>
      <c r="I2012" s="289"/>
      <c r="J2012" s="289"/>
      <c r="K2012" s="96"/>
      <c r="L2012" s="171"/>
      <c r="M2012" s="96"/>
      <c r="N2012" s="8"/>
      <c r="O2012" s="9"/>
      <c r="P2012" s="8"/>
      <c r="Q2012" s="8"/>
      <c r="R2012" s="12"/>
      <c r="S2012" s="255">
        <f t="shared" si="230"/>
        <v>0</v>
      </c>
      <c r="T2012" s="192"/>
      <c r="U2012" s="265">
        <f t="shared" si="229"/>
        <v>0</v>
      </c>
      <c r="V2012" s="255">
        <f t="shared" si="227"/>
        <v>0</v>
      </c>
      <c r="W2012" s="255" t="e">
        <f t="shared" si="228"/>
        <v>#DIV/0!</v>
      </c>
    </row>
    <row r="2013" spans="1:23">
      <c r="A2013" s="96"/>
      <c r="B2013" s="96"/>
      <c r="C2013" s="96"/>
      <c r="D2013" s="96"/>
      <c r="E2013" s="96"/>
      <c r="F2013" s="96"/>
      <c r="G2013" s="366"/>
      <c r="H2013" s="289"/>
      <c r="I2013" s="289"/>
      <c r="J2013" s="289"/>
      <c r="K2013" s="96"/>
      <c r="L2013" s="171"/>
      <c r="M2013" s="96"/>
      <c r="N2013" s="8"/>
      <c r="O2013" s="9"/>
      <c r="P2013" s="8"/>
      <c r="Q2013" s="8"/>
      <c r="R2013" s="12"/>
      <c r="S2013" s="255">
        <f t="shared" si="230"/>
        <v>0</v>
      </c>
      <c r="T2013" s="192"/>
      <c r="U2013" s="265">
        <f t="shared" si="229"/>
        <v>0</v>
      </c>
      <c r="V2013" s="255">
        <f t="shared" si="227"/>
        <v>0</v>
      </c>
      <c r="W2013" s="255" t="e">
        <f t="shared" si="228"/>
        <v>#DIV/0!</v>
      </c>
    </row>
    <row r="2014" spans="1:23">
      <c r="A2014" s="96"/>
      <c r="B2014" s="96"/>
      <c r="C2014" s="96"/>
      <c r="D2014" s="96"/>
      <c r="E2014" s="96"/>
      <c r="F2014" s="96"/>
      <c r="G2014" s="366"/>
      <c r="H2014" s="289"/>
      <c r="I2014" s="289"/>
      <c r="J2014" s="289"/>
      <c r="K2014" s="96"/>
      <c r="L2014" s="171"/>
      <c r="M2014" s="96"/>
      <c r="N2014" s="8"/>
      <c r="O2014" s="9"/>
      <c r="P2014" s="8"/>
      <c r="Q2014" s="8"/>
      <c r="R2014" s="12"/>
      <c r="S2014" s="255">
        <f t="shared" si="230"/>
        <v>0</v>
      </c>
      <c r="T2014" s="192"/>
      <c r="U2014" s="265">
        <f t="shared" si="229"/>
        <v>0</v>
      </c>
      <c r="V2014" s="255">
        <f t="shared" si="227"/>
        <v>0</v>
      </c>
      <c r="W2014" s="255" t="e">
        <f t="shared" si="228"/>
        <v>#DIV/0!</v>
      </c>
    </row>
    <row r="2015" spans="1:23">
      <c r="A2015" s="96"/>
      <c r="B2015" s="96"/>
      <c r="C2015" s="96"/>
      <c r="D2015" s="96"/>
      <c r="E2015" s="96"/>
      <c r="F2015" s="96"/>
      <c r="G2015" s="366"/>
      <c r="H2015" s="289"/>
      <c r="I2015" s="289"/>
      <c r="J2015" s="289"/>
      <c r="K2015" s="96"/>
      <c r="L2015" s="171"/>
      <c r="M2015" s="96"/>
      <c r="N2015" s="8"/>
      <c r="O2015" s="9"/>
      <c r="P2015" s="8"/>
      <c r="Q2015" s="8"/>
      <c r="R2015" s="12"/>
      <c r="S2015" s="255">
        <f t="shared" si="230"/>
        <v>0</v>
      </c>
      <c r="T2015" s="192"/>
      <c r="U2015" s="265">
        <f t="shared" si="229"/>
        <v>0</v>
      </c>
      <c r="V2015" s="255">
        <f t="shared" si="227"/>
        <v>0</v>
      </c>
      <c r="W2015" s="255" t="e">
        <f t="shared" si="228"/>
        <v>#DIV/0!</v>
      </c>
    </row>
    <row r="2016" spans="1:23">
      <c r="A2016" s="96"/>
      <c r="B2016" s="96"/>
      <c r="C2016" s="96"/>
      <c r="D2016" s="96"/>
      <c r="E2016" s="96"/>
      <c r="F2016" s="96"/>
      <c r="G2016" s="366"/>
      <c r="H2016" s="289"/>
      <c r="I2016" s="289"/>
      <c r="J2016" s="289"/>
      <c r="K2016" s="96"/>
      <c r="L2016" s="171"/>
      <c r="M2016" s="96"/>
      <c r="N2016" s="8"/>
      <c r="O2016" s="9"/>
      <c r="P2016" s="8"/>
      <c r="Q2016" s="8"/>
      <c r="R2016" s="12"/>
      <c r="S2016" s="255">
        <f t="shared" si="230"/>
        <v>0</v>
      </c>
      <c r="T2016" s="192"/>
      <c r="U2016" s="265">
        <f t="shared" si="229"/>
        <v>0</v>
      </c>
      <c r="V2016" s="255">
        <f t="shared" si="227"/>
        <v>0</v>
      </c>
      <c r="W2016" s="255" t="e">
        <f t="shared" si="228"/>
        <v>#DIV/0!</v>
      </c>
    </row>
    <row r="2017" spans="1:23">
      <c r="A2017" s="96"/>
      <c r="B2017" s="96"/>
      <c r="C2017" s="96"/>
      <c r="D2017" s="96"/>
      <c r="E2017" s="96"/>
      <c r="F2017" s="96"/>
      <c r="G2017" s="366"/>
      <c r="H2017" s="289"/>
      <c r="I2017" s="289"/>
      <c r="J2017" s="289"/>
      <c r="K2017" s="96"/>
      <c r="L2017" s="171"/>
      <c r="M2017" s="96"/>
      <c r="N2017" s="8"/>
      <c r="O2017" s="9"/>
      <c r="P2017" s="8"/>
      <c r="Q2017" s="8"/>
      <c r="R2017" s="12"/>
      <c r="S2017" s="255">
        <f t="shared" si="230"/>
        <v>0</v>
      </c>
      <c r="T2017" s="192"/>
      <c r="U2017" s="265">
        <f t="shared" si="229"/>
        <v>0</v>
      </c>
      <c r="V2017" s="255">
        <f t="shared" si="227"/>
        <v>0</v>
      </c>
      <c r="W2017" s="255" t="e">
        <f t="shared" si="228"/>
        <v>#DIV/0!</v>
      </c>
    </row>
    <row r="2018" spans="1:23">
      <c r="A2018" s="96"/>
      <c r="B2018" s="96"/>
      <c r="C2018" s="96"/>
      <c r="D2018" s="96"/>
      <c r="E2018" s="96"/>
      <c r="F2018" s="96"/>
      <c r="G2018" s="366"/>
      <c r="H2018" s="289"/>
      <c r="I2018" s="289"/>
      <c r="J2018" s="289"/>
      <c r="K2018" s="96"/>
      <c r="L2018" s="171"/>
      <c r="M2018" s="96"/>
      <c r="N2018" s="8"/>
      <c r="O2018" s="8"/>
      <c r="P2018" s="8"/>
      <c r="Q2018" s="8"/>
      <c r="R2018" s="12"/>
      <c r="S2018" s="255">
        <f t="shared" si="230"/>
        <v>0</v>
      </c>
      <c r="T2018" s="192"/>
      <c r="U2018" s="265">
        <f t="shared" si="229"/>
        <v>0</v>
      </c>
      <c r="V2018" s="255">
        <f t="shared" si="227"/>
        <v>0</v>
      </c>
      <c r="W2018" s="255" t="e">
        <f t="shared" si="228"/>
        <v>#DIV/0!</v>
      </c>
    </row>
    <row r="2019" spans="1:23">
      <c r="A2019" s="96"/>
      <c r="B2019" s="96"/>
      <c r="C2019" s="96"/>
      <c r="D2019" s="96"/>
      <c r="E2019" s="96"/>
      <c r="F2019" s="96"/>
      <c r="G2019" s="366"/>
      <c r="H2019" s="289"/>
      <c r="I2019" s="289"/>
      <c r="J2019" s="289"/>
      <c r="K2019" s="96"/>
      <c r="L2019" s="171"/>
      <c r="M2019" s="96"/>
      <c r="N2019" s="8"/>
      <c r="O2019" s="8"/>
      <c r="P2019" s="8"/>
      <c r="Q2019" s="8"/>
      <c r="R2019" s="12"/>
      <c r="S2019" s="255">
        <f t="shared" si="230"/>
        <v>0</v>
      </c>
      <c r="T2019" s="192"/>
      <c r="U2019" s="265">
        <f t="shared" si="229"/>
        <v>0</v>
      </c>
      <c r="V2019" s="255">
        <f t="shared" si="227"/>
        <v>0</v>
      </c>
      <c r="W2019" s="255" t="e">
        <f t="shared" si="228"/>
        <v>#DIV/0!</v>
      </c>
    </row>
    <row r="2020" spans="1:23">
      <c r="A2020" s="96"/>
      <c r="B2020" s="96"/>
      <c r="C2020" s="96"/>
      <c r="D2020" s="96"/>
      <c r="E2020" s="96"/>
      <c r="F2020" s="96"/>
      <c r="G2020" s="366"/>
      <c r="H2020" s="289"/>
      <c r="I2020" s="289"/>
      <c r="J2020" s="289"/>
      <c r="K2020" s="96"/>
      <c r="L2020" s="171"/>
      <c r="M2020" s="96"/>
      <c r="N2020" s="8"/>
      <c r="O2020" s="8"/>
      <c r="P2020" s="8"/>
      <c r="Q2020" s="8"/>
      <c r="R2020" s="12"/>
      <c r="S2020" s="255">
        <f t="shared" si="230"/>
        <v>0</v>
      </c>
      <c r="T2020" s="192"/>
      <c r="U2020" s="265">
        <f t="shared" si="229"/>
        <v>0</v>
      </c>
      <c r="V2020" s="255">
        <f t="shared" si="227"/>
        <v>0</v>
      </c>
      <c r="W2020" s="255" t="e">
        <f t="shared" si="228"/>
        <v>#DIV/0!</v>
      </c>
    </row>
    <row r="2021" spans="1:23">
      <c r="A2021" s="96"/>
      <c r="B2021" s="96"/>
      <c r="C2021" s="96"/>
      <c r="D2021" s="96"/>
      <c r="E2021" s="96"/>
      <c r="F2021" s="96"/>
      <c r="G2021" s="366"/>
      <c r="H2021" s="289"/>
      <c r="I2021" s="289"/>
      <c r="J2021" s="289"/>
      <c r="K2021" s="96"/>
      <c r="L2021" s="171"/>
      <c r="M2021" s="96"/>
      <c r="N2021" s="8"/>
      <c r="O2021" s="8"/>
      <c r="P2021" s="8"/>
      <c r="Q2021" s="8"/>
      <c r="R2021" s="12"/>
      <c r="S2021" s="255">
        <f t="shared" si="230"/>
        <v>0</v>
      </c>
      <c r="T2021" s="192"/>
      <c r="U2021" s="265">
        <f t="shared" si="229"/>
        <v>0</v>
      </c>
      <c r="V2021" s="255">
        <f t="shared" si="227"/>
        <v>0</v>
      </c>
      <c r="W2021" s="255" t="e">
        <f t="shared" si="228"/>
        <v>#DIV/0!</v>
      </c>
    </row>
    <row r="2022" spans="1:23">
      <c r="A2022" s="96"/>
      <c r="B2022" s="96"/>
      <c r="C2022" s="96"/>
      <c r="D2022" s="96"/>
      <c r="E2022" s="96"/>
      <c r="F2022" s="96"/>
      <c r="G2022" s="366"/>
      <c r="H2022" s="289"/>
      <c r="I2022" s="289"/>
      <c r="J2022" s="289"/>
      <c r="K2022" s="96"/>
      <c r="L2022" s="171"/>
      <c r="M2022" s="96"/>
      <c r="N2022" s="8"/>
      <c r="O2022" s="8"/>
      <c r="P2022" s="8"/>
      <c r="Q2022" s="8"/>
      <c r="R2022" s="12"/>
      <c r="S2022" s="255">
        <f t="shared" si="230"/>
        <v>0</v>
      </c>
      <c r="T2022" s="192"/>
      <c r="U2022" s="265">
        <f t="shared" si="229"/>
        <v>0</v>
      </c>
      <c r="V2022" s="255">
        <f t="shared" si="227"/>
        <v>0</v>
      </c>
      <c r="W2022" s="255" t="e">
        <f t="shared" si="228"/>
        <v>#DIV/0!</v>
      </c>
    </row>
    <row r="2023" spans="1:23">
      <c r="A2023" s="96"/>
      <c r="B2023" s="96"/>
      <c r="C2023" s="96"/>
      <c r="D2023" s="96"/>
      <c r="E2023" s="96"/>
      <c r="F2023" s="96"/>
      <c r="G2023" s="366"/>
      <c r="H2023" s="289"/>
      <c r="I2023" s="289"/>
      <c r="J2023" s="289"/>
      <c r="K2023" s="96"/>
      <c r="L2023" s="171"/>
      <c r="M2023" s="96"/>
      <c r="N2023" s="8"/>
      <c r="O2023" s="8"/>
      <c r="P2023" s="8"/>
      <c r="Q2023" s="8"/>
      <c r="R2023" s="12"/>
      <c r="S2023" s="255">
        <f t="shared" si="230"/>
        <v>0</v>
      </c>
      <c r="T2023" s="192"/>
      <c r="U2023" s="265">
        <f t="shared" si="229"/>
        <v>0</v>
      </c>
      <c r="V2023" s="255">
        <f t="shared" si="227"/>
        <v>0</v>
      </c>
      <c r="W2023" s="255" t="e">
        <f t="shared" si="228"/>
        <v>#DIV/0!</v>
      </c>
    </row>
    <row r="2024" spans="1:23">
      <c r="A2024" s="96"/>
      <c r="B2024" s="96"/>
      <c r="C2024" s="96"/>
      <c r="D2024" s="96"/>
      <c r="E2024" s="96"/>
      <c r="F2024" s="96"/>
      <c r="G2024" s="366"/>
      <c r="H2024" s="289"/>
      <c r="I2024" s="289"/>
      <c r="J2024" s="289"/>
      <c r="K2024" s="96"/>
      <c r="L2024" s="171"/>
      <c r="M2024" s="96"/>
      <c r="N2024" s="8"/>
      <c r="O2024" s="9"/>
      <c r="P2024" s="8"/>
      <c r="Q2024" s="8"/>
      <c r="R2024" s="12"/>
      <c r="S2024" s="255">
        <f t="shared" si="230"/>
        <v>0</v>
      </c>
      <c r="T2024" s="192"/>
      <c r="U2024" s="265">
        <f t="shared" si="229"/>
        <v>0</v>
      </c>
      <c r="V2024" s="255">
        <f t="shared" si="227"/>
        <v>0</v>
      </c>
      <c r="W2024" s="255" t="e">
        <f t="shared" si="228"/>
        <v>#DIV/0!</v>
      </c>
    </row>
    <row r="2025" spans="1:23">
      <c r="A2025" s="96"/>
      <c r="B2025" s="96"/>
      <c r="C2025" s="96"/>
      <c r="D2025" s="96"/>
      <c r="E2025" s="96"/>
      <c r="F2025" s="96"/>
      <c r="G2025" s="366"/>
      <c r="H2025" s="289"/>
      <c r="I2025" s="289"/>
      <c r="J2025" s="289"/>
      <c r="K2025" s="96"/>
      <c r="L2025" s="171"/>
      <c r="M2025" s="96"/>
      <c r="N2025" s="8"/>
      <c r="O2025" s="9"/>
      <c r="P2025" s="8"/>
      <c r="Q2025" s="8"/>
      <c r="R2025" s="12"/>
      <c r="S2025" s="255">
        <f t="shared" si="230"/>
        <v>0</v>
      </c>
      <c r="T2025" s="192"/>
      <c r="U2025" s="265">
        <f t="shared" si="229"/>
        <v>0</v>
      </c>
      <c r="V2025" s="255">
        <f t="shared" si="227"/>
        <v>0</v>
      </c>
      <c r="W2025" s="255" t="e">
        <f t="shared" si="228"/>
        <v>#DIV/0!</v>
      </c>
    </row>
    <row r="2026" spans="1:23">
      <c r="A2026" s="96"/>
      <c r="B2026" s="96"/>
      <c r="C2026" s="96"/>
      <c r="D2026" s="96"/>
      <c r="E2026" s="96"/>
      <c r="F2026" s="96"/>
      <c r="G2026" s="366"/>
      <c r="H2026" s="289"/>
      <c r="I2026" s="289"/>
      <c r="J2026" s="289"/>
      <c r="K2026" s="96"/>
      <c r="L2026" s="171"/>
      <c r="M2026" s="96"/>
      <c r="N2026" s="8"/>
      <c r="O2026" s="9"/>
      <c r="P2026" s="8"/>
      <c r="Q2026" s="8"/>
      <c r="R2026" s="12"/>
      <c r="S2026" s="255">
        <f t="shared" si="230"/>
        <v>0</v>
      </c>
      <c r="T2026" s="192"/>
      <c r="U2026" s="265">
        <f t="shared" si="229"/>
        <v>0</v>
      </c>
      <c r="V2026" s="255">
        <f t="shared" ref="V2026:V2089" si="231">U2026+S2026</f>
        <v>0</v>
      </c>
      <c r="W2026" s="255" t="e">
        <f t="shared" ref="W2026:W2089" si="232">V2026/P2026</f>
        <v>#DIV/0!</v>
      </c>
    </row>
    <row r="2027" spans="1:23">
      <c r="A2027" s="96"/>
      <c r="B2027" s="96"/>
      <c r="C2027" s="96"/>
      <c r="D2027" s="96"/>
      <c r="E2027" s="96"/>
      <c r="F2027" s="96"/>
      <c r="G2027" s="366"/>
      <c r="H2027" s="289"/>
      <c r="I2027" s="289"/>
      <c r="J2027" s="289"/>
      <c r="K2027" s="96"/>
      <c r="L2027" s="171"/>
      <c r="M2027" s="96"/>
      <c r="N2027" s="8"/>
      <c r="O2027" s="9"/>
      <c r="P2027" s="8"/>
      <c r="Q2027" s="8"/>
      <c r="R2027" s="12"/>
      <c r="S2027" s="255">
        <f t="shared" si="230"/>
        <v>0</v>
      </c>
      <c r="T2027" s="192"/>
      <c r="U2027" s="265">
        <f t="shared" si="229"/>
        <v>0</v>
      </c>
      <c r="V2027" s="255">
        <f t="shared" si="231"/>
        <v>0</v>
      </c>
      <c r="W2027" s="255" t="e">
        <f t="shared" si="232"/>
        <v>#DIV/0!</v>
      </c>
    </row>
    <row r="2028" spans="1:23">
      <c r="A2028" s="96"/>
      <c r="B2028" s="96"/>
      <c r="C2028" s="96"/>
      <c r="D2028" s="96"/>
      <c r="E2028" s="96"/>
      <c r="F2028" s="96"/>
      <c r="G2028" s="366"/>
      <c r="H2028" s="289"/>
      <c r="I2028" s="289"/>
      <c r="J2028" s="289"/>
      <c r="K2028" s="96"/>
      <c r="L2028" s="171"/>
      <c r="M2028" s="96"/>
      <c r="N2028" s="8"/>
      <c r="O2028" s="9"/>
      <c r="P2028" s="8"/>
      <c r="Q2028" s="8"/>
      <c r="R2028" s="12"/>
      <c r="S2028" s="255">
        <f t="shared" si="230"/>
        <v>0</v>
      </c>
      <c r="T2028" s="192"/>
      <c r="U2028" s="265">
        <f t="shared" si="229"/>
        <v>0</v>
      </c>
      <c r="V2028" s="255">
        <f t="shared" si="231"/>
        <v>0</v>
      </c>
      <c r="W2028" s="255" t="e">
        <f t="shared" si="232"/>
        <v>#DIV/0!</v>
      </c>
    </row>
    <row r="2029" spans="1:23">
      <c r="A2029" s="96"/>
      <c r="B2029" s="96"/>
      <c r="C2029" s="96"/>
      <c r="D2029" s="96"/>
      <c r="E2029" s="96"/>
      <c r="F2029" s="96"/>
      <c r="G2029" s="366"/>
      <c r="H2029" s="289"/>
      <c r="I2029" s="289"/>
      <c r="J2029" s="289"/>
      <c r="K2029" s="96"/>
      <c r="L2029" s="171"/>
      <c r="M2029" s="96"/>
      <c r="N2029" s="8"/>
      <c r="O2029" s="9"/>
      <c r="P2029" s="8"/>
      <c r="Q2029" s="8"/>
      <c r="R2029" s="12"/>
      <c r="S2029" s="255">
        <f t="shared" si="230"/>
        <v>0</v>
      </c>
      <c r="T2029" s="192"/>
      <c r="U2029" s="265">
        <f t="shared" si="229"/>
        <v>0</v>
      </c>
      <c r="V2029" s="255">
        <f t="shared" si="231"/>
        <v>0</v>
      </c>
      <c r="W2029" s="255" t="e">
        <f t="shared" si="232"/>
        <v>#DIV/0!</v>
      </c>
    </row>
    <row r="2030" spans="1:23">
      <c r="A2030" s="96"/>
      <c r="B2030" s="96"/>
      <c r="C2030" s="96"/>
      <c r="D2030" s="96"/>
      <c r="E2030" s="96"/>
      <c r="F2030" s="96"/>
      <c r="G2030" s="366"/>
      <c r="H2030" s="289"/>
      <c r="I2030" s="289"/>
      <c r="J2030" s="289"/>
      <c r="K2030" s="96"/>
      <c r="L2030" s="171"/>
      <c r="M2030" s="96"/>
      <c r="N2030" s="8"/>
      <c r="O2030" s="9"/>
      <c r="P2030" s="8"/>
      <c r="Q2030" s="8"/>
      <c r="R2030" s="12"/>
      <c r="S2030" s="255">
        <f t="shared" si="230"/>
        <v>0</v>
      </c>
      <c r="T2030" s="192"/>
      <c r="U2030" s="265">
        <f t="shared" si="229"/>
        <v>0</v>
      </c>
      <c r="V2030" s="255">
        <f t="shared" si="231"/>
        <v>0</v>
      </c>
      <c r="W2030" s="255" t="e">
        <f t="shared" si="232"/>
        <v>#DIV/0!</v>
      </c>
    </row>
    <row r="2031" spans="1:23">
      <c r="A2031" s="96"/>
      <c r="B2031" s="96"/>
      <c r="C2031" s="96"/>
      <c r="D2031" s="96"/>
      <c r="E2031" s="96"/>
      <c r="F2031" s="96"/>
      <c r="G2031" s="366"/>
      <c r="H2031" s="289"/>
      <c r="I2031" s="289"/>
      <c r="J2031" s="289"/>
      <c r="K2031" s="96"/>
      <c r="L2031" s="171"/>
      <c r="M2031" s="96"/>
      <c r="N2031" s="8"/>
      <c r="O2031" s="9"/>
      <c r="P2031" s="8"/>
      <c r="Q2031" s="8"/>
      <c r="R2031" s="12"/>
      <c r="S2031" s="255">
        <f t="shared" si="230"/>
        <v>0</v>
      </c>
      <c r="T2031" s="192"/>
      <c r="U2031" s="265">
        <f t="shared" si="229"/>
        <v>0</v>
      </c>
      <c r="V2031" s="255">
        <f t="shared" si="231"/>
        <v>0</v>
      </c>
      <c r="W2031" s="255" t="e">
        <f t="shared" si="232"/>
        <v>#DIV/0!</v>
      </c>
    </row>
    <row r="2032" spans="1:23">
      <c r="A2032" s="96"/>
      <c r="B2032" s="96"/>
      <c r="C2032" s="96"/>
      <c r="D2032" s="96"/>
      <c r="E2032" s="96"/>
      <c r="F2032" s="96"/>
      <c r="G2032" s="366"/>
      <c r="H2032" s="289"/>
      <c r="I2032" s="289"/>
      <c r="J2032" s="289"/>
      <c r="K2032" s="96"/>
      <c r="L2032" s="171"/>
      <c r="M2032" s="96"/>
      <c r="N2032" s="8"/>
      <c r="O2032" s="9"/>
      <c r="P2032" s="8"/>
      <c r="Q2032" s="8"/>
      <c r="R2032" s="12"/>
      <c r="S2032" s="255">
        <f t="shared" si="230"/>
        <v>0</v>
      </c>
      <c r="T2032" s="192"/>
      <c r="U2032" s="265">
        <f t="shared" si="229"/>
        <v>0</v>
      </c>
      <c r="V2032" s="255">
        <f t="shared" si="231"/>
        <v>0</v>
      </c>
      <c r="W2032" s="255" t="e">
        <f t="shared" si="232"/>
        <v>#DIV/0!</v>
      </c>
    </row>
    <row r="2033" spans="1:23">
      <c r="A2033" s="96"/>
      <c r="B2033" s="96"/>
      <c r="C2033" s="96"/>
      <c r="D2033" s="96"/>
      <c r="E2033" s="96"/>
      <c r="F2033" s="96"/>
      <c r="G2033" s="366"/>
      <c r="H2033" s="289"/>
      <c r="I2033" s="289"/>
      <c r="J2033" s="289"/>
      <c r="K2033" s="96"/>
      <c r="L2033" s="171"/>
      <c r="M2033" s="96"/>
      <c r="N2033" s="393"/>
      <c r="O2033" s="9"/>
      <c r="P2033" s="8"/>
      <c r="Q2033" s="8"/>
      <c r="R2033" s="12"/>
      <c r="S2033" s="255">
        <f t="shared" si="230"/>
        <v>0</v>
      </c>
      <c r="T2033" s="192"/>
      <c r="U2033" s="265">
        <f t="shared" si="229"/>
        <v>0</v>
      </c>
      <c r="V2033" s="255">
        <f t="shared" si="231"/>
        <v>0</v>
      </c>
      <c r="W2033" s="255" t="e">
        <f t="shared" si="232"/>
        <v>#DIV/0!</v>
      </c>
    </row>
    <row r="2034" spans="1:23">
      <c r="A2034" s="96"/>
      <c r="B2034" s="96"/>
      <c r="C2034" s="96"/>
      <c r="D2034" s="96"/>
      <c r="E2034" s="96"/>
      <c r="F2034" s="96"/>
      <c r="G2034" s="366"/>
      <c r="H2034" s="289"/>
      <c r="I2034" s="289"/>
      <c r="J2034" s="289"/>
      <c r="K2034" s="96"/>
      <c r="L2034" s="171"/>
      <c r="M2034" s="96"/>
      <c r="N2034" s="8"/>
      <c r="O2034" s="9"/>
      <c r="P2034" s="8"/>
      <c r="Q2034" s="8"/>
      <c r="R2034" s="12"/>
      <c r="S2034" s="255">
        <f t="shared" si="230"/>
        <v>0</v>
      </c>
      <c r="T2034" s="192"/>
      <c r="U2034" s="265">
        <f t="shared" si="229"/>
        <v>0</v>
      </c>
      <c r="V2034" s="255">
        <f t="shared" si="231"/>
        <v>0</v>
      </c>
      <c r="W2034" s="255" t="e">
        <f t="shared" si="232"/>
        <v>#DIV/0!</v>
      </c>
    </row>
    <row r="2035" spans="1:23">
      <c r="A2035" s="96"/>
      <c r="B2035" s="96"/>
      <c r="C2035" s="96"/>
      <c r="D2035" s="96"/>
      <c r="E2035" s="96"/>
      <c r="F2035" s="96"/>
      <c r="G2035" s="366"/>
      <c r="H2035" s="289"/>
      <c r="I2035" s="289"/>
      <c r="J2035" s="289"/>
      <c r="K2035" s="96"/>
      <c r="L2035" s="171"/>
      <c r="M2035" s="96"/>
      <c r="N2035" s="8"/>
      <c r="O2035" s="9"/>
      <c r="P2035" s="8"/>
      <c r="Q2035" s="8"/>
      <c r="R2035" s="12"/>
      <c r="S2035" s="255">
        <f t="shared" si="230"/>
        <v>0</v>
      </c>
      <c r="T2035" s="192"/>
      <c r="U2035" s="265">
        <f t="shared" si="229"/>
        <v>0</v>
      </c>
      <c r="V2035" s="255">
        <f t="shared" si="231"/>
        <v>0</v>
      </c>
      <c r="W2035" s="255" t="e">
        <f t="shared" si="232"/>
        <v>#DIV/0!</v>
      </c>
    </row>
    <row r="2036" spans="1:23">
      <c r="A2036" s="96"/>
      <c r="B2036" s="96"/>
      <c r="C2036" s="96"/>
      <c r="D2036" s="96"/>
      <c r="E2036" s="96"/>
      <c r="F2036" s="96"/>
      <c r="G2036" s="366"/>
      <c r="H2036" s="289"/>
      <c r="I2036" s="289"/>
      <c r="J2036" s="289"/>
      <c r="K2036" s="96"/>
      <c r="L2036" s="171"/>
      <c r="M2036" s="96"/>
      <c r="N2036" s="8"/>
      <c r="O2036" s="9"/>
      <c r="P2036" s="8"/>
      <c r="Q2036" s="8"/>
      <c r="R2036" s="12"/>
      <c r="S2036" s="255">
        <f t="shared" si="230"/>
        <v>0</v>
      </c>
      <c r="T2036" s="192"/>
      <c r="U2036" s="265">
        <f t="shared" si="229"/>
        <v>0</v>
      </c>
      <c r="V2036" s="255">
        <f t="shared" si="231"/>
        <v>0</v>
      </c>
      <c r="W2036" s="255" t="e">
        <f t="shared" si="232"/>
        <v>#DIV/0!</v>
      </c>
    </row>
    <row r="2037" spans="1:23">
      <c r="A2037" s="96"/>
      <c r="B2037" s="96"/>
      <c r="C2037" s="96"/>
      <c r="D2037" s="96"/>
      <c r="E2037" s="96"/>
      <c r="F2037" s="96"/>
      <c r="G2037" s="366"/>
      <c r="H2037" s="289"/>
      <c r="I2037" s="289"/>
      <c r="J2037" s="289"/>
      <c r="K2037" s="96"/>
      <c r="L2037" s="171"/>
      <c r="M2037" s="96"/>
      <c r="N2037" s="8"/>
      <c r="O2037" s="9"/>
      <c r="P2037" s="8"/>
      <c r="Q2037" s="8"/>
      <c r="R2037" s="12"/>
      <c r="S2037" s="255">
        <f t="shared" si="230"/>
        <v>0</v>
      </c>
      <c r="T2037" s="192"/>
      <c r="U2037" s="265">
        <f t="shared" si="229"/>
        <v>0</v>
      </c>
      <c r="V2037" s="255">
        <f t="shared" si="231"/>
        <v>0</v>
      </c>
      <c r="W2037" s="255" t="e">
        <f t="shared" si="232"/>
        <v>#DIV/0!</v>
      </c>
    </row>
    <row r="2038" spans="1:23">
      <c r="A2038" s="96"/>
      <c r="B2038" s="96"/>
      <c r="C2038" s="96"/>
      <c r="D2038" s="96"/>
      <c r="E2038" s="96"/>
      <c r="F2038" s="96"/>
      <c r="G2038" s="366"/>
      <c r="H2038" s="289"/>
      <c r="I2038" s="289"/>
      <c r="J2038" s="289"/>
      <c r="K2038" s="96"/>
      <c r="L2038" s="171"/>
      <c r="M2038" s="96"/>
      <c r="N2038" s="8"/>
      <c r="O2038" s="9"/>
      <c r="P2038" s="8"/>
      <c r="Q2038" s="8"/>
      <c r="R2038" s="12"/>
      <c r="S2038" s="255">
        <f t="shared" si="230"/>
        <v>0</v>
      </c>
      <c r="T2038" s="192"/>
      <c r="U2038" s="265">
        <f t="shared" si="229"/>
        <v>0</v>
      </c>
      <c r="V2038" s="255">
        <f t="shared" si="231"/>
        <v>0</v>
      </c>
      <c r="W2038" s="255" t="e">
        <f t="shared" si="232"/>
        <v>#DIV/0!</v>
      </c>
    </row>
    <row r="2039" spans="1:23">
      <c r="A2039" s="96"/>
      <c r="B2039" s="96"/>
      <c r="C2039" s="96"/>
      <c r="D2039" s="96"/>
      <c r="E2039" s="96"/>
      <c r="F2039" s="96"/>
      <c r="G2039" s="366"/>
      <c r="H2039" s="289"/>
      <c r="I2039" s="289"/>
      <c r="J2039" s="289"/>
      <c r="K2039" s="96"/>
      <c r="L2039" s="171"/>
      <c r="M2039" s="96"/>
      <c r="N2039" s="8"/>
      <c r="O2039" s="9"/>
      <c r="P2039" s="8"/>
      <c r="Q2039" s="8"/>
      <c r="R2039" s="12"/>
      <c r="S2039" s="255">
        <f t="shared" si="230"/>
        <v>0</v>
      </c>
      <c r="T2039" s="192"/>
      <c r="U2039" s="265">
        <f t="shared" si="229"/>
        <v>0</v>
      </c>
      <c r="V2039" s="255">
        <f t="shared" si="231"/>
        <v>0</v>
      </c>
      <c r="W2039" s="255" t="e">
        <f t="shared" si="232"/>
        <v>#DIV/0!</v>
      </c>
    </row>
    <row r="2040" spans="1:23">
      <c r="A2040" s="96"/>
      <c r="B2040" s="96"/>
      <c r="C2040" s="96"/>
      <c r="D2040" s="96"/>
      <c r="E2040" s="96"/>
      <c r="F2040" s="96"/>
      <c r="G2040" s="366"/>
      <c r="H2040" s="289"/>
      <c r="I2040" s="289"/>
      <c r="J2040" s="289"/>
      <c r="K2040" s="96"/>
      <c r="L2040" s="171"/>
      <c r="M2040" s="96"/>
      <c r="N2040" s="8"/>
      <c r="O2040" s="9"/>
      <c r="P2040" s="8"/>
      <c r="Q2040" s="8"/>
      <c r="R2040" s="12"/>
      <c r="S2040" s="255">
        <f t="shared" si="230"/>
        <v>0</v>
      </c>
      <c r="T2040" s="192"/>
      <c r="U2040" s="265">
        <f t="shared" si="229"/>
        <v>0</v>
      </c>
      <c r="V2040" s="255">
        <f t="shared" si="231"/>
        <v>0</v>
      </c>
      <c r="W2040" s="255" t="e">
        <f t="shared" si="232"/>
        <v>#DIV/0!</v>
      </c>
    </row>
    <row r="2041" spans="1:23">
      <c r="A2041" s="96"/>
      <c r="B2041" s="96"/>
      <c r="C2041" s="96"/>
      <c r="D2041" s="96"/>
      <c r="E2041" s="96"/>
      <c r="F2041" s="96"/>
      <c r="G2041" s="366"/>
      <c r="H2041" s="289"/>
      <c r="I2041" s="289"/>
      <c r="J2041" s="289"/>
      <c r="K2041" s="96"/>
      <c r="L2041" s="171"/>
      <c r="M2041" s="96"/>
      <c r="N2041" s="9"/>
      <c r="O2041" s="9"/>
      <c r="P2041" s="9"/>
      <c r="Q2041" s="9"/>
      <c r="R2041" s="10"/>
      <c r="S2041" s="255">
        <f t="shared" si="230"/>
        <v>0</v>
      </c>
      <c r="T2041" s="192"/>
      <c r="U2041" s="265">
        <f t="shared" si="229"/>
        <v>0</v>
      </c>
      <c r="V2041" s="255">
        <f t="shared" si="231"/>
        <v>0</v>
      </c>
      <c r="W2041" s="255" t="e">
        <f t="shared" si="232"/>
        <v>#DIV/0!</v>
      </c>
    </row>
    <row r="2042" spans="1:23">
      <c r="A2042" s="96"/>
      <c r="B2042" s="96"/>
      <c r="C2042" s="96"/>
      <c r="D2042" s="96"/>
      <c r="E2042" s="96"/>
      <c r="F2042" s="96"/>
      <c r="G2042" s="366"/>
      <c r="H2042" s="289"/>
      <c r="I2042" s="289"/>
      <c r="J2042" s="289"/>
      <c r="K2042" s="96"/>
      <c r="L2042" s="171"/>
      <c r="M2042" s="96"/>
      <c r="N2042" s="9"/>
      <c r="O2042" s="9"/>
      <c r="P2042" s="9"/>
      <c r="Q2042" s="9"/>
      <c r="R2042" s="10"/>
      <c r="S2042" s="255">
        <f t="shared" si="230"/>
        <v>0</v>
      </c>
      <c r="T2042" s="192"/>
      <c r="U2042" s="265">
        <f t="shared" si="229"/>
        <v>0</v>
      </c>
      <c r="V2042" s="255">
        <f t="shared" si="231"/>
        <v>0</v>
      </c>
      <c r="W2042" s="255" t="e">
        <f t="shared" si="232"/>
        <v>#DIV/0!</v>
      </c>
    </row>
    <row r="2043" spans="1:23">
      <c r="A2043" s="96"/>
      <c r="B2043" s="96"/>
      <c r="C2043" s="96"/>
      <c r="D2043" s="96"/>
      <c r="E2043" s="96"/>
      <c r="F2043" s="96"/>
      <c r="G2043" s="366"/>
      <c r="H2043" s="289"/>
      <c r="I2043" s="289"/>
      <c r="J2043" s="289"/>
      <c r="K2043" s="96"/>
      <c r="L2043" s="171"/>
      <c r="M2043" s="96"/>
      <c r="N2043" s="9"/>
      <c r="O2043" s="9"/>
      <c r="P2043" s="9"/>
      <c r="Q2043" s="9"/>
      <c r="R2043" s="121"/>
      <c r="S2043" s="255">
        <f t="shared" si="230"/>
        <v>0</v>
      </c>
      <c r="T2043" s="192"/>
      <c r="U2043" s="265">
        <f t="shared" si="229"/>
        <v>0</v>
      </c>
      <c r="V2043" s="255">
        <f t="shared" si="231"/>
        <v>0</v>
      </c>
      <c r="W2043" s="255" t="e">
        <f t="shared" si="232"/>
        <v>#DIV/0!</v>
      </c>
    </row>
    <row r="2044" spans="1:23">
      <c r="A2044" s="96"/>
      <c r="B2044" s="96"/>
      <c r="C2044" s="96"/>
      <c r="D2044" s="96"/>
      <c r="E2044" s="96"/>
      <c r="F2044" s="96"/>
      <c r="G2044" s="366"/>
      <c r="H2044" s="289"/>
      <c r="I2044" s="289"/>
      <c r="J2044" s="289"/>
      <c r="K2044" s="96"/>
      <c r="L2044" s="171"/>
      <c r="M2044" s="96"/>
      <c r="N2044" s="9"/>
      <c r="O2044" s="9"/>
      <c r="P2044" s="9"/>
      <c r="Q2044" s="9"/>
      <c r="R2044" s="10"/>
      <c r="S2044" s="255">
        <f t="shared" si="230"/>
        <v>0</v>
      </c>
      <c r="T2044" s="192"/>
      <c r="U2044" s="265">
        <f t="shared" si="229"/>
        <v>0</v>
      </c>
      <c r="V2044" s="255">
        <f t="shared" si="231"/>
        <v>0</v>
      </c>
      <c r="W2044" s="255" t="e">
        <f t="shared" si="232"/>
        <v>#DIV/0!</v>
      </c>
    </row>
    <row r="2045" spans="1:23">
      <c r="A2045" s="96"/>
      <c r="B2045" s="96"/>
      <c r="C2045" s="96"/>
      <c r="D2045" s="96"/>
      <c r="E2045" s="96"/>
      <c r="F2045" s="96"/>
      <c r="G2045" s="366"/>
      <c r="H2045" s="289"/>
      <c r="I2045" s="289"/>
      <c r="J2045" s="289"/>
      <c r="K2045" s="96"/>
      <c r="L2045" s="171"/>
      <c r="M2045" s="96"/>
      <c r="N2045" s="9"/>
      <c r="O2045" s="9"/>
      <c r="P2045" s="9"/>
      <c r="Q2045" s="9"/>
      <c r="R2045" s="10"/>
      <c r="S2045" s="255">
        <f t="shared" si="230"/>
        <v>0</v>
      </c>
      <c r="T2045" s="192"/>
      <c r="U2045" s="265">
        <f t="shared" ref="U2045:U2108" si="233">S2045*$T$828/SUM($S$828:$S$841)</f>
        <v>0</v>
      </c>
      <c r="V2045" s="255">
        <f t="shared" si="231"/>
        <v>0</v>
      </c>
      <c r="W2045" s="255" t="e">
        <f t="shared" si="232"/>
        <v>#DIV/0!</v>
      </c>
    </row>
    <row r="2046" spans="1:23">
      <c r="A2046" s="96"/>
      <c r="B2046" s="96"/>
      <c r="C2046" s="96"/>
      <c r="D2046" s="96"/>
      <c r="E2046" s="96"/>
      <c r="F2046" s="96"/>
      <c r="G2046" s="366"/>
      <c r="H2046" s="289"/>
      <c r="I2046" s="289"/>
      <c r="J2046" s="289"/>
      <c r="K2046" s="96"/>
      <c r="L2046" s="171"/>
      <c r="M2046" s="96"/>
      <c r="N2046" s="9"/>
      <c r="O2046" s="9"/>
      <c r="P2046" s="9"/>
      <c r="Q2046" s="9"/>
      <c r="R2046" s="10"/>
      <c r="S2046" s="255">
        <f t="shared" si="230"/>
        <v>0</v>
      </c>
      <c r="T2046" s="192"/>
      <c r="U2046" s="265">
        <f t="shared" si="233"/>
        <v>0</v>
      </c>
      <c r="V2046" s="255">
        <f t="shared" si="231"/>
        <v>0</v>
      </c>
      <c r="W2046" s="255" t="e">
        <f t="shared" si="232"/>
        <v>#DIV/0!</v>
      </c>
    </row>
    <row r="2047" spans="1:23">
      <c r="A2047" s="96"/>
      <c r="B2047" s="96"/>
      <c r="C2047" s="96"/>
      <c r="D2047" s="96"/>
      <c r="E2047" s="96"/>
      <c r="F2047" s="96"/>
      <c r="G2047" s="366"/>
      <c r="H2047" s="289"/>
      <c r="I2047" s="289"/>
      <c r="J2047" s="289"/>
      <c r="K2047" s="96"/>
      <c r="L2047" s="171"/>
      <c r="M2047" s="96"/>
      <c r="N2047" s="9"/>
      <c r="O2047" s="9"/>
      <c r="P2047" s="9"/>
      <c r="Q2047" s="9"/>
      <c r="R2047" s="10"/>
      <c r="S2047" s="255">
        <f t="shared" si="230"/>
        <v>0</v>
      </c>
      <c r="T2047" s="192"/>
      <c r="U2047" s="265">
        <f t="shared" si="233"/>
        <v>0</v>
      </c>
      <c r="V2047" s="255">
        <f t="shared" si="231"/>
        <v>0</v>
      </c>
      <c r="W2047" s="255" t="e">
        <f t="shared" si="232"/>
        <v>#DIV/0!</v>
      </c>
    </row>
    <row r="2048" spans="1:23">
      <c r="A2048" s="96"/>
      <c r="B2048" s="96"/>
      <c r="C2048" s="96"/>
      <c r="D2048" s="96"/>
      <c r="E2048" s="96"/>
      <c r="F2048" s="96"/>
      <c r="G2048" s="366"/>
      <c r="H2048" s="289"/>
      <c r="I2048" s="289"/>
      <c r="J2048" s="289"/>
      <c r="K2048" s="96"/>
      <c r="L2048" s="171"/>
      <c r="M2048" s="96"/>
      <c r="N2048" s="9"/>
      <c r="O2048" s="9"/>
      <c r="P2048" s="9"/>
      <c r="Q2048" s="9"/>
      <c r="R2048" s="10"/>
      <c r="S2048" s="255">
        <f t="shared" si="230"/>
        <v>0</v>
      </c>
      <c r="T2048" s="192"/>
      <c r="U2048" s="265">
        <f t="shared" si="233"/>
        <v>0</v>
      </c>
      <c r="V2048" s="255">
        <f t="shared" si="231"/>
        <v>0</v>
      </c>
      <c r="W2048" s="255" t="e">
        <f t="shared" si="232"/>
        <v>#DIV/0!</v>
      </c>
    </row>
    <row r="2049" spans="1:23">
      <c r="A2049" s="96"/>
      <c r="B2049" s="96"/>
      <c r="C2049" s="96"/>
      <c r="D2049" s="96"/>
      <c r="E2049" s="96"/>
      <c r="F2049" s="96"/>
      <c r="G2049" s="366"/>
      <c r="H2049" s="289"/>
      <c r="I2049" s="289"/>
      <c r="J2049" s="289"/>
      <c r="K2049" s="96"/>
      <c r="L2049" s="171"/>
      <c r="M2049" s="96"/>
      <c r="N2049" s="9"/>
      <c r="O2049" s="9"/>
      <c r="P2049" s="9"/>
      <c r="Q2049" s="9"/>
      <c r="R2049" s="10"/>
      <c r="S2049" s="255">
        <f t="shared" si="230"/>
        <v>0</v>
      </c>
      <c r="T2049" s="192"/>
      <c r="U2049" s="265">
        <f t="shared" si="233"/>
        <v>0</v>
      </c>
      <c r="V2049" s="255">
        <f t="shared" si="231"/>
        <v>0</v>
      </c>
      <c r="W2049" s="255" t="e">
        <f t="shared" si="232"/>
        <v>#DIV/0!</v>
      </c>
    </row>
    <row r="2050" spans="1:23">
      <c r="A2050" s="96"/>
      <c r="B2050" s="96"/>
      <c r="C2050" s="96"/>
      <c r="D2050" s="96"/>
      <c r="E2050" s="96"/>
      <c r="F2050" s="96"/>
      <c r="G2050" s="366"/>
      <c r="H2050" s="289"/>
      <c r="I2050" s="289"/>
      <c r="J2050" s="289"/>
      <c r="K2050" s="96"/>
      <c r="L2050" s="171"/>
      <c r="M2050" s="96"/>
      <c r="N2050" s="9"/>
      <c r="O2050" s="9"/>
      <c r="P2050" s="9"/>
      <c r="Q2050" s="9"/>
      <c r="R2050" s="10"/>
      <c r="S2050" s="255">
        <f t="shared" si="230"/>
        <v>0</v>
      </c>
      <c r="T2050" s="192"/>
      <c r="U2050" s="265">
        <f t="shared" si="233"/>
        <v>0</v>
      </c>
      <c r="V2050" s="255">
        <f t="shared" si="231"/>
        <v>0</v>
      </c>
      <c r="W2050" s="255" t="e">
        <f t="shared" si="232"/>
        <v>#DIV/0!</v>
      </c>
    </row>
    <row r="2051" spans="1:23" customFormat="1">
      <c r="A2051" s="113"/>
      <c r="B2051" s="113"/>
      <c r="C2051" s="113"/>
      <c r="D2051" s="113"/>
      <c r="E2051" s="124"/>
      <c r="F2051" s="124"/>
      <c r="G2051" s="381"/>
      <c r="H2051" s="289"/>
      <c r="I2051" s="289"/>
      <c r="J2051" s="289"/>
      <c r="K2051" s="382"/>
      <c r="L2051" s="171"/>
      <c r="M2051" s="382"/>
      <c r="N2051" s="124"/>
      <c r="O2051" s="124"/>
      <c r="P2051" s="124"/>
      <c r="Q2051" s="124"/>
      <c r="R2051" s="121"/>
      <c r="S2051" s="255">
        <f t="shared" ref="S2051:S2114" si="234">P2051*R2051</f>
        <v>0</v>
      </c>
      <c r="T2051" s="192"/>
      <c r="U2051" s="265">
        <f t="shared" si="233"/>
        <v>0</v>
      </c>
      <c r="V2051" s="255">
        <f t="shared" si="231"/>
        <v>0</v>
      </c>
      <c r="W2051" s="255" t="e">
        <f t="shared" si="232"/>
        <v>#DIV/0!</v>
      </c>
    </row>
    <row r="2052" spans="1:23">
      <c r="A2052" s="96"/>
      <c r="B2052" s="96"/>
      <c r="C2052" s="96"/>
      <c r="D2052" s="96"/>
      <c r="E2052" s="96"/>
      <c r="F2052" s="96"/>
      <c r="G2052" s="366"/>
      <c r="H2052" s="289"/>
      <c r="I2052" s="289"/>
      <c r="J2052" s="289"/>
      <c r="K2052" s="96"/>
      <c r="L2052" s="171"/>
      <c r="M2052" s="96"/>
      <c r="N2052" s="9"/>
      <c r="O2052" s="9"/>
      <c r="P2052" s="9"/>
      <c r="Q2052" s="9"/>
      <c r="R2052" s="10"/>
      <c r="S2052" s="255">
        <f t="shared" si="234"/>
        <v>0</v>
      </c>
      <c r="T2052" s="192"/>
      <c r="U2052" s="265">
        <f t="shared" si="233"/>
        <v>0</v>
      </c>
      <c r="V2052" s="255">
        <f t="shared" si="231"/>
        <v>0</v>
      </c>
      <c r="W2052" s="255" t="e">
        <f t="shared" si="232"/>
        <v>#DIV/0!</v>
      </c>
    </row>
    <row r="2053" spans="1:23">
      <c r="A2053" s="96"/>
      <c r="B2053" s="96"/>
      <c r="C2053" s="96"/>
      <c r="D2053" s="96"/>
      <c r="E2053" s="96"/>
      <c r="F2053" s="96"/>
      <c r="G2053" s="96"/>
      <c r="H2053" s="289"/>
      <c r="I2053" s="289"/>
      <c r="J2053" s="289"/>
      <c r="K2053" s="96"/>
      <c r="L2053" s="171"/>
      <c r="M2053" s="96"/>
      <c r="N2053" s="9"/>
      <c r="O2053" s="9"/>
      <c r="P2053" s="9"/>
      <c r="Q2053" s="9"/>
      <c r="R2053" s="10"/>
      <c r="S2053" s="255">
        <f t="shared" si="234"/>
        <v>0</v>
      </c>
      <c r="T2053" s="192"/>
      <c r="U2053" s="265">
        <f t="shared" si="233"/>
        <v>0</v>
      </c>
      <c r="V2053" s="255">
        <f t="shared" si="231"/>
        <v>0</v>
      </c>
      <c r="W2053" s="255" t="e">
        <f t="shared" si="232"/>
        <v>#DIV/0!</v>
      </c>
    </row>
    <row r="2054" spans="1:23">
      <c r="A2054" s="96"/>
      <c r="B2054" s="96"/>
      <c r="C2054" s="96"/>
      <c r="D2054" s="96"/>
      <c r="E2054" s="96"/>
      <c r="F2054" s="96"/>
      <c r="G2054" s="96"/>
      <c r="H2054" s="289"/>
      <c r="I2054" s="289"/>
      <c r="J2054" s="289"/>
      <c r="K2054" s="96"/>
      <c r="L2054" s="171"/>
      <c r="M2054" s="96"/>
      <c r="N2054" s="9"/>
      <c r="O2054" s="9"/>
      <c r="P2054" s="9"/>
      <c r="Q2054" s="9"/>
      <c r="R2054" s="10"/>
      <c r="S2054" s="255">
        <f t="shared" si="234"/>
        <v>0</v>
      </c>
      <c r="T2054" s="192"/>
      <c r="U2054" s="265">
        <f t="shared" si="233"/>
        <v>0</v>
      </c>
      <c r="V2054" s="255">
        <f t="shared" si="231"/>
        <v>0</v>
      </c>
      <c r="W2054" s="255" t="e">
        <f t="shared" si="232"/>
        <v>#DIV/0!</v>
      </c>
    </row>
    <row r="2055" spans="1:23" customFormat="1">
      <c r="A2055" s="113"/>
      <c r="B2055" s="113"/>
      <c r="C2055" s="113"/>
      <c r="D2055" s="113"/>
      <c r="E2055" s="124"/>
      <c r="F2055" s="124"/>
      <c r="G2055" s="124"/>
      <c r="H2055" s="382"/>
      <c r="I2055" s="382"/>
      <c r="J2055" s="382"/>
      <c r="K2055" s="382"/>
      <c r="L2055" s="171"/>
      <c r="M2055" s="382"/>
      <c r="N2055" s="124"/>
      <c r="O2055" s="124"/>
      <c r="P2055" s="124"/>
      <c r="Q2055" s="124"/>
      <c r="R2055" s="121"/>
      <c r="S2055" s="255">
        <f t="shared" si="234"/>
        <v>0</v>
      </c>
      <c r="T2055" s="192"/>
      <c r="U2055" s="265">
        <f t="shared" si="233"/>
        <v>0</v>
      </c>
      <c r="V2055" s="255">
        <f t="shared" si="231"/>
        <v>0</v>
      </c>
      <c r="W2055" s="255" t="e">
        <f t="shared" si="232"/>
        <v>#DIV/0!</v>
      </c>
    </row>
    <row r="2056" spans="1:23" customFormat="1">
      <c r="A2056" s="113"/>
      <c r="B2056" s="113"/>
      <c r="C2056" s="113"/>
      <c r="D2056" s="113"/>
      <c r="E2056" s="124"/>
      <c r="F2056" s="124"/>
      <c r="G2056" s="124"/>
      <c r="H2056" s="382"/>
      <c r="I2056" s="382"/>
      <c r="J2056" s="382"/>
      <c r="K2056" s="382"/>
      <c r="L2056" s="171"/>
      <c r="M2056" s="382"/>
      <c r="N2056" s="124"/>
      <c r="O2056" s="124"/>
      <c r="P2056" s="124"/>
      <c r="Q2056" s="124"/>
      <c r="R2056" s="121"/>
      <c r="S2056" s="255">
        <f t="shared" si="234"/>
        <v>0</v>
      </c>
      <c r="T2056" s="192"/>
      <c r="U2056" s="265">
        <f t="shared" si="233"/>
        <v>0</v>
      </c>
      <c r="V2056" s="255">
        <f t="shared" si="231"/>
        <v>0</v>
      </c>
      <c r="W2056" s="255" t="e">
        <f t="shared" si="232"/>
        <v>#DIV/0!</v>
      </c>
    </row>
    <row r="2057" spans="1:23" customFormat="1">
      <c r="A2057" s="113"/>
      <c r="B2057" s="113"/>
      <c r="C2057" s="113"/>
      <c r="D2057" s="113"/>
      <c r="E2057" s="124"/>
      <c r="F2057" s="124"/>
      <c r="G2057" s="124"/>
      <c r="H2057" s="382"/>
      <c r="I2057" s="382"/>
      <c r="J2057" s="382"/>
      <c r="K2057" s="382"/>
      <c r="L2057" s="171"/>
      <c r="M2057" s="382"/>
      <c r="N2057" s="124"/>
      <c r="O2057" s="124"/>
      <c r="P2057" s="124"/>
      <c r="Q2057" s="124"/>
      <c r="R2057" s="121"/>
      <c r="S2057" s="255">
        <f t="shared" si="234"/>
        <v>0</v>
      </c>
      <c r="T2057" s="192"/>
      <c r="U2057" s="265">
        <f t="shared" si="233"/>
        <v>0</v>
      </c>
      <c r="V2057" s="255">
        <f t="shared" si="231"/>
        <v>0</v>
      </c>
      <c r="W2057" s="255" t="e">
        <f t="shared" si="232"/>
        <v>#DIV/0!</v>
      </c>
    </row>
    <row r="2058" spans="1:23" customFormat="1">
      <c r="A2058" s="113"/>
      <c r="B2058" s="113"/>
      <c r="C2058" s="113"/>
      <c r="D2058" s="113"/>
      <c r="E2058" s="124"/>
      <c r="F2058" s="124"/>
      <c r="G2058" s="124"/>
      <c r="H2058" s="382"/>
      <c r="I2058" s="382"/>
      <c r="J2058" s="382"/>
      <c r="K2058" s="382"/>
      <c r="L2058" s="171"/>
      <c r="M2058" s="382"/>
      <c r="N2058" s="124"/>
      <c r="O2058" s="124"/>
      <c r="P2058" s="124"/>
      <c r="Q2058" s="124"/>
      <c r="R2058" s="121"/>
      <c r="S2058" s="255">
        <f t="shared" si="234"/>
        <v>0</v>
      </c>
      <c r="T2058" s="192"/>
      <c r="U2058" s="265">
        <f t="shared" si="233"/>
        <v>0</v>
      </c>
      <c r="V2058" s="255">
        <f t="shared" si="231"/>
        <v>0</v>
      </c>
      <c r="W2058" s="255" t="e">
        <f t="shared" si="232"/>
        <v>#DIV/0!</v>
      </c>
    </row>
    <row r="2059" spans="1:23" customFormat="1">
      <c r="A2059" s="113"/>
      <c r="B2059" s="113"/>
      <c r="C2059" s="113"/>
      <c r="D2059" s="113"/>
      <c r="E2059" s="124"/>
      <c r="F2059" s="124"/>
      <c r="G2059" s="124"/>
      <c r="H2059" s="382"/>
      <c r="I2059" s="382"/>
      <c r="J2059" s="382"/>
      <c r="K2059" s="382"/>
      <c r="L2059" s="171"/>
      <c r="M2059" s="382"/>
      <c r="N2059" s="124"/>
      <c r="O2059" s="124"/>
      <c r="P2059" s="124"/>
      <c r="Q2059" s="124"/>
      <c r="R2059" s="121"/>
      <c r="S2059" s="255">
        <f t="shared" si="234"/>
        <v>0</v>
      </c>
      <c r="T2059" s="192"/>
      <c r="U2059" s="265">
        <f t="shared" si="233"/>
        <v>0</v>
      </c>
      <c r="V2059" s="255">
        <f t="shared" si="231"/>
        <v>0</v>
      </c>
      <c r="W2059" s="255" t="e">
        <f t="shared" si="232"/>
        <v>#DIV/0!</v>
      </c>
    </row>
    <row r="2060" spans="1:23" customFormat="1">
      <c r="A2060" s="113"/>
      <c r="B2060" s="113"/>
      <c r="C2060" s="113"/>
      <c r="D2060" s="113"/>
      <c r="E2060" s="124"/>
      <c r="F2060" s="124"/>
      <c r="G2060" s="124"/>
      <c r="H2060" s="382"/>
      <c r="I2060" s="382"/>
      <c r="J2060" s="382"/>
      <c r="K2060" s="382"/>
      <c r="L2060" s="171"/>
      <c r="M2060" s="382"/>
      <c r="N2060" s="124"/>
      <c r="O2060" s="124"/>
      <c r="P2060" s="124"/>
      <c r="Q2060" s="124"/>
      <c r="R2060" s="121"/>
      <c r="S2060" s="255">
        <f t="shared" si="234"/>
        <v>0</v>
      </c>
      <c r="T2060" s="192"/>
      <c r="U2060" s="265">
        <f t="shared" si="233"/>
        <v>0</v>
      </c>
      <c r="V2060" s="255">
        <f t="shared" si="231"/>
        <v>0</v>
      </c>
      <c r="W2060" s="255" t="e">
        <f t="shared" si="232"/>
        <v>#DIV/0!</v>
      </c>
    </row>
    <row r="2061" spans="1:23" customFormat="1">
      <c r="A2061" s="113"/>
      <c r="B2061" s="113"/>
      <c r="C2061" s="113"/>
      <c r="D2061" s="113"/>
      <c r="E2061" s="124"/>
      <c r="F2061" s="124"/>
      <c r="G2061" s="124"/>
      <c r="H2061" s="382"/>
      <c r="I2061" s="382"/>
      <c r="J2061" s="382"/>
      <c r="K2061" s="382"/>
      <c r="L2061" s="171"/>
      <c r="M2061" s="382"/>
      <c r="N2061" s="124"/>
      <c r="O2061" s="124"/>
      <c r="P2061" s="124"/>
      <c r="Q2061" s="124"/>
      <c r="R2061" s="121"/>
      <c r="S2061" s="255">
        <f t="shared" si="234"/>
        <v>0</v>
      </c>
      <c r="T2061" s="192"/>
      <c r="U2061" s="265">
        <f t="shared" si="233"/>
        <v>0</v>
      </c>
      <c r="V2061" s="255">
        <f t="shared" si="231"/>
        <v>0</v>
      </c>
      <c r="W2061" s="255" t="e">
        <f t="shared" si="232"/>
        <v>#DIV/0!</v>
      </c>
    </row>
    <row r="2062" spans="1:23" customFormat="1">
      <c r="A2062" s="113"/>
      <c r="B2062" s="113"/>
      <c r="C2062" s="113"/>
      <c r="D2062" s="113"/>
      <c r="E2062" s="124"/>
      <c r="F2062" s="124"/>
      <c r="G2062" s="124"/>
      <c r="H2062" s="382"/>
      <c r="I2062" s="382"/>
      <c r="J2062" s="382"/>
      <c r="K2062" s="382"/>
      <c r="L2062" s="171"/>
      <c r="M2062" s="382"/>
      <c r="N2062" s="124"/>
      <c r="O2062" s="124"/>
      <c r="P2062" s="124"/>
      <c r="Q2062" s="124"/>
      <c r="R2062" s="121"/>
      <c r="S2062" s="255">
        <f t="shared" si="234"/>
        <v>0</v>
      </c>
      <c r="T2062" s="192"/>
      <c r="U2062" s="265">
        <f t="shared" si="233"/>
        <v>0</v>
      </c>
      <c r="V2062" s="255">
        <f t="shared" si="231"/>
        <v>0</v>
      </c>
      <c r="W2062" s="255" t="e">
        <f t="shared" si="232"/>
        <v>#DIV/0!</v>
      </c>
    </row>
    <row r="2063" spans="1:23">
      <c r="A2063" s="96"/>
      <c r="B2063" s="96"/>
      <c r="C2063" s="96"/>
      <c r="D2063" s="96"/>
      <c r="E2063" s="96"/>
      <c r="F2063" s="96"/>
      <c r="G2063" s="96"/>
      <c r="H2063" s="289"/>
      <c r="I2063" s="289"/>
      <c r="J2063" s="289"/>
      <c r="K2063" s="96"/>
      <c r="L2063" s="171"/>
      <c r="M2063" s="96"/>
      <c r="N2063" s="9"/>
      <c r="O2063" s="9"/>
      <c r="P2063" s="9"/>
      <c r="Q2063" s="9"/>
      <c r="R2063" s="10"/>
      <c r="S2063" s="255">
        <f t="shared" si="234"/>
        <v>0</v>
      </c>
      <c r="T2063" s="192"/>
      <c r="U2063" s="265">
        <f t="shared" si="233"/>
        <v>0</v>
      </c>
      <c r="V2063" s="255">
        <f t="shared" si="231"/>
        <v>0</v>
      </c>
      <c r="W2063" s="255" t="e">
        <f t="shared" si="232"/>
        <v>#DIV/0!</v>
      </c>
    </row>
    <row r="2064" spans="1:23">
      <c r="A2064" s="96"/>
      <c r="B2064" s="96"/>
      <c r="C2064" s="96"/>
      <c r="D2064" s="96"/>
      <c r="E2064" s="96"/>
      <c r="F2064" s="96"/>
      <c r="G2064" s="96"/>
      <c r="H2064" s="289"/>
      <c r="I2064" s="289"/>
      <c r="J2064" s="289"/>
      <c r="K2064" s="96"/>
      <c r="L2064" s="171"/>
      <c r="M2064" s="96"/>
      <c r="N2064" s="9"/>
      <c r="O2064" s="9"/>
      <c r="P2064" s="9"/>
      <c r="Q2064" s="9"/>
      <c r="R2064" s="10"/>
      <c r="S2064" s="255">
        <f t="shared" si="234"/>
        <v>0</v>
      </c>
      <c r="T2064" s="192"/>
      <c r="U2064" s="265">
        <f t="shared" si="233"/>
        <v>0</v>
      </c>
      <c r="V2064" s="255">
        <f t="shared" si="231"/>
        <v>0</v>
      </c>
      <c r="W2064" s="255" t="e">
        <f t="shared" si="232"/>
        <v>#DIV/0!</v>
      </c>
    </row>
    <row r="2065" spans="1:23">
      <c r="A2065" s="96"/>
      <c r="B2065" s="96"/>
      <c r="C2065" s="96"/>
      <c r="D2065" s="96"/>
      <c r="E2065" s="96"/>
      <c r="F2065" s="96"/>
      <c r="G2065" s="96"/>
      <c r="H2065" s="289"/>
      <c r="I2065" s="289"/>
      <c r="J2065" s="289"/>
      <c r="K2065" s="96"/>
      <c r="L2065" s="171"/>
      <c r="M2065" s="96"/>
      <c r="N2065" s="9"/>
      <c r="O2065" s="9"/>
      <c r="P2065" s="9"/>
      <c r="Q2065" s="9"/>
      <c r="R2065" s="121"/>
      <c r="S2065" s="255">
        <f t="shared" si="234"/>
        <v>0</v>
      </c>
      <c r="T2065" s="192"/>
      <c r="U2065" s="265">
        <f t="shared" si="233"/>
        <v>0</v>
      </c>
      <c r="V2065" s="255">
        <f t="shared" si="231"/>
        <v>0</v>
      </c>
      <c r="W2065" s="255" t="e">
        <f t="shared" si="232"/>
        <v>#DIV/0!</v>
      </c>
    </row>
    <row r="2066" spans="1:23">
      <c r="A2066" s="96"/>
      <c r="B2066" s="96"/>
      <c r="C2066" s="96"/>
      <c r="D2066" s="96"/>
      <c r="E2066" s="96"/>
      <c r="F2066" s="96"/>
      <c r="G2066" s="96"/>
      <c r="H2066" s="289"/>
      <c r="I2066" s="289"/>
      <c r="J2066" s="289"/>
      <c r="K2066" s="96"/>
      <c r="L2066" s="171"/>
      <c r="M2066" s="96"/>
      <c r="N2066" s="9"/>
      <c r="O2066" s="9"/>
      <c r="P2066" s="9"/>
      <c r="Q2066" s="9"/>
      <c r="R2066" s="10"/>
      <c r="S2066" s="255">
        <f t="shared" si="234"/>
        <v>0</v>
      </c>
      <c r="T2066" s="192"/>
      <c r="U2066" s="265">
        <f t="shared" si="233"/>
        <v>0</v>
      </c>
      <c r="V2066" s="255">
        <f t="shared" si="231"/>
        <v>0</v>
      </c>
      <c r="W2066" s="255" t="e">
        <f t="shared" si="232"/>
        <v>#DIV/0!</v>
      </c>
    </row>
    <row r="2067" spans="1:23">
      <c r="A2067" s="96"/>
      <c r="B2067" s="96"/>
      <c r="C2067" s="96"/>
      <c r="D2067" s="96"/>
      <c r="E2067" s="96"/>
      <c r="F2067" s="96"/>
      <c r="G2067" s="96"/>
      <c r="H2067" s="289"/>
      <c r="I2067" s="289"/>
      <c r="J2067" s="289"/>
      <c r="K2067" s="96"/>
      <c r="L2067" s="171"/>
      <c r="M2067" s="96"/>
      <c r="N2067" s="9"/>
      <c r="O2067" s="9"/>
      <c r="P2067" s="9"/>
      <c r="Q2067" s="9"/>
      <c r="R2067" s="10"/>
      <c r="S2067" s="255">
        <f t="shared" si="234"/>
        <v>0</v>
      </c>
      <c r="T2067" s="192"/>
      <c r="U2067" s="265">
        <f t="shared" si="233"/>
        <v>0</v>
      </c>
      <c r="V2067" s="255">
        <f t="shared" si="231"/>
        <v>0</v>
      </c>
      <c r="W2067" s="255" t="e">
        <f t="shared" si="232"/>
        <v>#DIV/0!</v>
      </c>
    </row>
    <row r="2068" spans="1:23">
      <c r="A2068" s="96"/>
      <c r="B2068" s="96"/>
      <c r="C2068" s="96"/>
      <c r="D2068" s="96"/>
      <c r="E2068" s="96"/>
      <c r="F2068" s="96"/>
      <c r="G2068" s="96"/>
      <c r="H2068" s="289"/>
      <c r="I2068" s="289"/>
      <c r="J2068" s="289"/>
      <c r="K2068" s="96"/>
      <c r="L2068" s="171"/>
      <c r="M2068" s="96"/>
      <c r="N2068" s="8"/>
      <c r="O2068" s="9"/>
      <c r="P2068" s="9"/>
      <c r="Q2068" s="9"/>
      <c r="R2068" s="10"/>
      <c r="S2068" s="255">
        <f t="shared" si="234"/>
        <v>0</v>
      </c>
      <c r="T2068" s="192"/>
      <c r="U2068" s="265">
        <f t="shared" si="233"/>
        <v>0</v>
      </c>
      <c r="V2068" s="255">
        <f t="shared" si="231"/>
        <v>0</v>
      </c>
      <c r="W2068" s="255" t="e">
        <f t="shared" si="232"/>
        <v>#DIV/0!</v>
      </c>
    </row>
    <row r="2069" spans="1:23">
      <c r="A2069" s="96"/>
      <c r="B2069" s="96"/>
      <c r="C2069" s="96"/>
      <c r="D2069" s="96"/>
      <c r="E2069" s="96"/>
      <c r="F2069" s="96"/>
      <c r="G2069" s="96"/>
      <c r="H2069" s="289"/>
      <c r="I2069" s="289"/>
      <c r="J2069" s="289"/>
      <c r="K2069" s="96"/>
      <c r="L2069" s="171"/>
      <c r="M2069" s="96"/>
      <c r="N2069" s="9"/>
      <c r="O2069" s="9"/>
      <c r="P2069" s="9"/>
      <c r="Q2069" s="9"/>
      <c r="R2069" s="10"/>
      <c r="S2069" s="255">
        <f t="shared" si="234"/>
        <v>0</v>
      </c>
      <c r="T2069" s="192"/>
      <c r="U2069" s="265">
        <f t="shared" si="233"/>
        <v>0</v>
      </c>
      <c r="V2069" s="255">
        <f t="shared" si="231"/>
        <v>0</v>
      </c>
      <c r="W2069" s="255" t="e">
        <f t="shared" si="232"/>
        <v>#DIV/0!</v>
      </c>
    </row>
    <row r="2070" spans="1:23">
      <c r="A2070" s="96"/>
      <c r="B2070" s="96"/>
      <c r="C2070" s="96"/>
      <c r="D2070" s="96"/>
      <c r="E2070" s="96"/>
      <c r="F2070" s="96"/>
      <c r="G2070" s="96"/>
      <c r="H2070" s="289"/>
      <c r="I2070" s="289"/>
      <c r="J2070" s="289"/>
      <c r="K2070" s="96"/>
      <c r="L2070" s="171"/>
      <c r="M2070" s="96"/>
      <c r="N2070" s="9"/>
      <c r="O2070" s="9"/>
      <c r="P2070" s="9"/>
      <c r="Q2070" s="9"/>
      <c r="R2070" s="10"/>
      <c r="S2070" s="255">
        <f t="shared" si="234"/>
        <v>0</v>
      </c>
      <c r="T2070" s="192"/>
      <c r="U2070" s="265">
        <f t="shared" si="233"/>
        <v>0</v>
      </c>
      <c r="V2070" s="255">
        <f t="shared" si="231"/>
        <v>0</v>
      </c>
      <c r="W2070" s="255" t="e">
        <f t="shared" si="232"/>
        <v>#DIV/0!</v>
      </c>
    </row>
    <row r="2071" spans="1:23">
      <c r="A2071" s="96"/>
      <c r="B2071" s="96"/>
      <c r="C2071" s="96"/>
      <c r="D2071" s="96"/>
      <c r="E2071" s="96"/>
      <c r="F2071" s="96"/>
      <c r="G2071" s="96"/>
      <c r="H2071" s="289"/>
      <c r="I2071" s="289"/>
      <c r="J2071" s="289"/>
      <c r="K2071" s="96"/>
      <c r="L2071" s="171"/>
      <c r="M2071" s="96"/>
      <c r="N2071" s="9"/>
      <c r="O2071" s="9"/>
      <c r="P2071" s="9"/>
      <c r="Q2071" s="9"/>
      <c r="R2071" s="10"/>
      <c r="S2071" s="255">
        <f t="shared" si="234"/>
        <v>0</v>
      </c>
      <c r="T2071" s="192"/>
      <c r="U2071" s="265">
        <f t="shared" si="233"/>
        <v>0</v>
      </c>
      <c r="V2071" s="255">
        <f t="shared" si="231"/>
        <v>0</v>
      </c>
      <c r="W2071" s="255" t="e">
        <f t="shared" si="232"/>
        <v>#DIV/0!</v>
      </c>
    </row>
    <row r="2072" spans="1:23">
      <c r="A2072" s="96"/>
      <c r="B2072" s="96"/>
      <c r="C2072" s="96"/>
      <c r="D2072" s="96"/>
      <c r="E2072" s="96"/>
      <c r="F2072" s="96"/>
      <c r="G2072" s="96"/>
      <c r="H2072" s="289"/>
      <c r="I2072" s="289"/>
      <c r="J2072" s="289"/>
      <c r="K2072" s="96"/>
      <c r="L2072" s="171"/>
      <c r="M2072" s="96"/>
      <c r="N2072" s="9"/>
      <c r="O2072" s="9"/>
      <c r="P2072" s="9"/>
      <c r="Q2072" s="9"/>
      <c r="R2072" s="10"/>
      <c r="S2072" s="255">
        <f t="shared" si="234"/>
        <v>0</v>
      </c>
      <c r="T2072" s="192"/>
      <c r="U2072" s="265">
        <f t="shared" si="233"/>
        <v>0</v>
      </c>
      <c r="V2072" s="255">
        <f t="shared" si="231"/>
        <v>0</v>
      </c>
      <c r="W2072" s="255" t="e">
        <f t="shared" si="232"/>
        <v>#DIV/0!</v>
      </c>
    </row>
    <row r="2073" spans="1:23">
      <c r="A2073" s="96"/>
      <c r="B2073" s="96"/>
      <c r="C2073" s="96"/>
      <c r="D2073" s="96"/>
      <c r="E2073" s="96"/>
      <c r="F2073" s="96"/>
      <c r="G2073" s="96"/>
      <c r="H2073" s="289"/>
      <c r="I2073" s="289"/>
      <c r="J2073" s="289"/>
      <c r="K2073" s="96"/>
      <c r="L2073" s="171"/>
      <c r="M2073" s="96"/>
      <c r="N2073" s="9"/>
      <c r="O2073" s="9"/>
      <c r="P2073" s="9"/>
      <c r="Q2073" s="9"/>
      <c r="R2073" s="10"/>
      <c r="S2073" s="255">
        <f t="shared" si="234"/>
        <v>0</v>
      </c>
      <c r="T2073" s="192"/>
      <c r="U2073" s="265">
        <f t="shared" si="233"/>
        <v>0</v>
      </c>
      <c r="V2073" s="255">
        <f t="shared" si="231"/>
        <v>0</v>
      </c>
      <c r="W2073" s="255" t="e">
        <f t="shared" si="232"/>
        <v>#DIV/0!</v>
      </c>
    </row>
    <row r="2074" spans="1:23">
      <c r="A2074" s="96"/>
      <c r="B2074" s="96"/>
      <c r="C2074" s="96"/>
      <c r="D2074" s="96"/>
      <c r="E2074" s="96"/>
      <c r="F2074" s="96"/>
      <c r="G2074" s="96"/>
      <c r="H2074" s="289"/>
      <c r="I2074" s="289"/>
      <c r="J2074" s="289"/>
      <c r="K2074" s="96"/>
      <c r="L2074" s="171"/>
      <c r="M2074" s="96"/>
      <c r="N2074" s="9"/>
      <c r="O2074" s="9"/>
      <c r="P2074" s="9"/>
      <c r="Q2074" s="9"/>
      <c r="R2074" s="10"/>
      <c r="S2074" s="255">
        <f t="shared" si="234"/>
        <v>0</v>
      </c>
      <c r="T2074" s="192"/>
      <c r="U2074" s="265">
        <f t="shared" si="233"/>
        <v>0</v>
      </c>
      <c r="V2074" s="255">
        <f t="shared" si="231"/>
        <v>0</v>
      </c>
      <c r="W2074" s="255" t="e">
        <f t="shared" si="232"/>
        <v>#DIV/0!</v>
      </c>
    </row>
    <row r="2075" spans="1:23">
      <c r="A2075" s="96"/>
      <c r="B2075" s="96"/>
      <c r="C2075" s="96"/>
      <c r="D2075" s="96"/>
      <c r="E2075" s="96"/>
      <c r="F2075" s="96"/>
      <c r="G2075" s="96"/>
      <c r="H2075" s="289"/>
      <c r="I2075" s="289"/>
      <c r="J2075" s="289"/>
      <c r="K2075" s="96"/>
      <c r="L2075" s="171"/>
      <c r="M2075" s="96"/>
      <c r="N2075" s="9"/>
      <c r="O2075" s="9"/>
      <c r="P2075" s="9"/>
      <c r="Q2075" s="9"/>
      <c r="R2075" s="10"/>
      <c r="S2075" s="255">
        <f t="shared" si="234"/>
        <v>0</v>
      </c>
      <c r="T2075" s="192"/>
      <c r="U2075" s="265">
        <f t="shared" si="233"/>
        <v>0</v>
      </c>
      <c r="V2075" s="255">
        <f t="shared" si="231"/>
        <v>0</v>
      </c>
      <c r="W2075" s="255" t="e">
        <f t="shared" si="232"/>
        <v>#DIV/0!</v>
      </c>
    </row>
    <row r="2076" spans="1:23">
      <c r="A2076" s="96"/>
      <c r="B2076" s="96"/>
      <c r="C2076" s="96"/>
      <c r="D2076" s="96"/>
      <c r="E2076" s="96"/>
      <c r="F2076" s="96"/>
      <c r="G2076" s="96"/>
      <c r="H2076" s="289"/>
      <c r="I2076" s="289"/>
      <c r="J2076" s="289"/>
      <c r="K2076" s="96"/>
      <c r="L2076" s="171"/>
      <c r="M2076" s="96"/>
      <c r="N2076" s="9"/>
      <c r="O2076" s="9"/>
      <c r="P2076" s="9"/>
      <c r="Q2076" s="9"/>
      <c r="R2076" s="10"/>
      <c r="S2076" s="255">
        <f t="shared" si="234"/>
        <v>0</v>
      </c>
      <c r="T2076" s="192"/>
      <c r="U2076" s="265">
        <f t="shared" si="233"/>
        <v>0</v>
      </c>
      <c r="V2076" s="255">
        <f t="shared" si="231"/>
        <v>0</v>
      </c>
      <c r="W2076" s="255" t="e">
        <f t="shared" si="232"/>
        <v>#DIV/0!</v>
      </c>
    </row>
    <row r="2077" spans="1:23">
      <c r="A2077" s="96"/>
      <c r="B2077" s="96"/>
      <c r="C2077" s="96"/>
      <c r="D2077" s="96"/>
      <c r="E2077" s="96"/>
      <c r="F2077" s="96"/>
      <c r="G2077" s="96"/>
      <c r="H2077" s="289"/>
      <c r="I2077" s="289"/>
      <c r="J2077" s="289"/>
      <c r="K2077" s="96"/>
      <c r="L2077" s="171"/>
      <c r="M2077" s="96"/>
      <c r="N2077" s="9"/>
      <c r="O2077" s="9"/>
      <c r="P2077" s="9"/>
      <c r="Q2077" s="9"/>
      <c r="R2077" s="10"/>
      <c r="S2077" s="255">
        <f t="shared" si="234"/>
        <v>0</v>
      </c>
      <c r="T2077" s="192"/>
      <c r="U2077" s="265">
        <f t="shared" si="233"/>
        <v>0</v>
      </c>
      <c r="V2077" s="255">
        <f t="shared" si="231"/>
        <v>0</v>
      </c>
      <c r="W2077" s="255" t="e">
        <f t="shared" si="232"/>
        <v>#DIV/0!</v>
      </c>
    </row>
    <row r="2078" spans="1:23">
      <c r="A2078" s="96"/>
      <c r="B2078" s="96"/>
      <c r="C2078" s="96"/>
      <c r="D2078" s="96"/>
      <c r="E2078" s="96"/>
      <c r="F2078" s="96"/>
      <c r="G2078" s="96"/>
      <c r="H2078" s="289"/>
      <c r="I2078" s="289"/>
      <c r="J2078" s="289"/>
      <c r="K2078" s="96"/>
      <c r="L2078" s="171"/>
      <c r="M2078" s="96"/>
      <c r="N2078" s="9"/>
      <c r="O2078" s="9"/>
      <c r="P2078" s="9"/>
      <c r="Q2078" s="9"/>
      <c r="R2078" s="10"/>
      <c r="S2078" s="255">
        <f t="shared" si="234"/>
        <v>0</v>
      </c>
      <c r="T2078" s="192"/>
      <c r="U2078" s="265">
        <f t="shared" si="233"/>
        <v>0</v>
      </c>
      <c r="V2078" s="255">
        <f t="shared" si="231"/>
        <v>0</v>
      </c>
      <c r="W2078" s="255" t="e">
        <f t="shared" si="232"/>
        <v>#DIV/0!</v>
      </c>
    </row>
    <row r="2079" spans="1:23">
      <c r="A2079" s="96"/>
      <c r="B2079" s="96"/>
      <c r="C2079" s="96"/>
      <c r="D2079" s="96"/>
      <c r="E2079" s="96"/>
      <c r="F2079" s="96"/>
      <c r="G2079" s="96"/>
      <c r="H2079" s="289"/>
      <c r="I2079" s="289"/>
      <c r="J2079" s="289"/>
      <c r="K2079" s="96"/>
      <c r="L2079" s="171"/>
      <c r="M2079" s="96"/>
      <c r="N2079" s="9"/>
      <c r="O2079" s="9"/>
      <c r="P2079" s="9"/>
      <c r="Q2079" s="9"/>
      <c r="R2079" s="10"/>
      <c r="S2079" s="255">
        <f t="shared" si="234"/>
        <v>0</v>
      </c>
      <c r="T2079" s="192"/>
      <c r="U2079" s="265">
        <f t="shared" si="233"/>
        <v>0</v>
      </c>
      <c r="V2079" s="255">
        <f t="shared" si="231"/>
        <v>0</v>
      </c>
      <c r="W2079" s="255" t="e">
        <f t="shared" si="232"/>
        <v>#DIV/0!</v>
      </c>
    </row>
    <row r="2080" spans="1:23">
      <c r="A2080" s="96"/>
      <c r="B2080" s="96"/>
      <c r="C2080" s="96"/>
      <c r="D2080" s="96"/>
      <c r="E2080" s="96"/>
      <c r="F2080" s="96"/>
      <c r="G2080" s="96"/>
      <c r="H2080" s="289"/>
      <c r="I2080" s="289"/>
      <c r="J2080" s="289"/>
      <c r="K2080" s="96"/>
      <c r="L2080" s="171"/>
      <c r="M2080" s="96"/>
      <c r="N2080" s="9"/>
      <c r="O2080" s="9"/>
      <c r="P2080" s="9"/>
      <c r="Q2080" s="9"/>
      <c r="R2080" s="10"/>
      <c r="S2080" s="255">
        <f t="shared" si="234"/>
        <v>0</v>
      </c>
      <c r="T2080" s="192"/>
      <c r="U2080" s="265">
        <f t="shared" si="233"/>
        <v>0</v>
      </c>
      <c r="V2080" s="255">
        <f t="shared" si="231"/>
        <v>0</v>
      </c>
      <c r="W2080" s="255" t="e">
        <f t="shared" si="232"/>
        <v>#DIV/0!</v>
      </c>
    </row>
    <row r="2081" spans="1:23">
      <c r="A2081" s="96"/>
      <c r="B2081" s="96"/>
      <c r="C2081" s="96"/>
      <c r="D2081" s="96"/>
      <c r="E2081" s="96"/>
      <c r="F2081" s="96"/>
      <c r="G2081" s="96"/>
      <c r="H2081" s="289"/>
      <c r="I2081" s="289"/>
      <c r="J2081" s="289"/>
      <c r="K2081" s="96"/>
      <c r="L2081" s="171"/>
      <c r="M2081" s="96"/>
      <c r="N2081" s="9"/>
      <c r="O2081" s="9"/>
      <c r="P2081" s="9"/>
      <c r="Q2081" s="9"/>
      <c r="R2081" s="10"/>
      <c r="S2081" s="255">
        <f t="shared" si="234"/>
        <v>0</v>
      </c>
      <c r="T2081" s="192"/>
      <c r="U2081" s="265">
        <f t="shared" si="233"/>
        <v>0</v>
      </c>
      <c r="V2081" s="255">
        <f t="shared" si="231"/>
        <v>0</v>
      </c>
      <c r="W2081" s="255" t="e">
        <f t="shared" si="232"/>
        <v>#DIV/0!</v>
      </c>
    </row>
    <row r="2082" spans="1:23">
      <c r="A2082" s="96"/>
      <c r="B2082" s="96"/>
      <c r="C2082" s="96"/>
      <c r="D2082" s="96"/>
      <c r="E2082" s="96"/>
      <c r="F2082" s="96"/>
      <c r="G2082" s="96"/>
      <c r="H2082" s="289"/>
      <c r="I2082" s="289"/>
      <c r="J2082" s="289"/>
      <c r="K2082" s="96"/>
      <c r="L2082" s="171"/>
      <c r="M2082" s="96"/>
      <c r="N2082" s="9"/>
      <c r="O2082" s="9"/>
      <c r="P2082" s="9"/>
      <c r="Q2082" s="9"/>
      <c r="R2082" s="10"/>
      <c r="S2082" s="255">
        <f t="shared" si="234"/>
        <v>0</v>
      </c>
      <c r="T2082" s="192"/>
      <c r="U2082" s="265">
        <f t="shared" si="233"/>
        <v>0</v>
      </c>
      <c r="V2082" s="255">
        <f t="shared" si="231"/>
        <v>0</v>
      </c>
      <c r="W2082" s="255" t="e">
        <f t="shared" si="232"/>
        <v>#DIV/0!</v>
      </c>
    </row>
    <row r="2083" spans="1:23">
      <c r="A2083" s="96"/>
      <c r="B2083" s="96"/>
      <c r="C2083" s="96"/>
      <c r="D2083" s="96"/>
      <c r="E2083" s="96"/>
      <c r="F2083" s="96"/>
      <c r="G2083" s="96"/>
      <c r="H2083" s="289"/>
      <c r="I2083" s="289"/>
      <c r="J2083" s="289"/>
      <c r="K2083" s="96"/>
      <c r="L2083" s="171"/>
      <c r="M2083" s="96"/>
      <c r="N2083" s="9"/>
      <c r="O2083" s="9"/>
      <c r="P2083" s="9"/>
      <c r="Q2083" s="9"/>
      <c r="R2083" s="10"/>
      <c r="S2083" s="255">
        <f t="shared" si="234"/>
        <v>0</v>
      </c>
      <c r="T2083" s="192"/>
      <c r="U2083" s="265">
        <f t="shared" si="233"/>
        <v>0</v>
      </c>
      <c r="V2083" s="255">
        <f t="shared" si="231"/>
        <v>0</v>
      </c>
      <c r="W2083" s="255" t="e">
        <f t="shared" si="232"/>
        <v>#DIV/0!</v>
      </c>
    </row>
    <row r="2084" spans="1:23">
      <c r="A2084" s="96"/>
      <c r="B2084" s="96"/>
      <c r="C2084" s="96"/>
      <c r="D2084" s="96"/>
      <c r="E2084" s="96"/>
      <c r="F2084" s="96"/>
      <c r="G2084" s="96"/>
      <c r="H2084" s="289"/>
      <c r="I2084" s="289"/>
      <c r="J2084" s="289"/>
      <c r="K2084" s="96"/>
      <c r="L2084" s="171"/>
      <c r="M2084" s="96"/>
      <c r="N2084" s="9"/>
      <c r="O2084" s="9"/>
      <c r="P2084" s="9"/>
      <c r="Q2084" s="9"/>
      <c r="R2084" s="10"/>
      <c r="S2084" s="255">
        <f t="shared" si="234"/>
        <v>0</v>
      </c>
      <c r="T2084" s="192"/>
      <c r="U2084" s="265">
        <f t="shared" si="233"/>
        <v>0</v>
      </c>
      <c r="V2084" s="255">
        <f t="shared" si="231"/>
        <v>0</v>
      </c>
      <c r="W2084" s="255" t="e">
        <f t="shared" si="232"/>
        <v>#DIV/0!</v>
      </c>
    </row>
    <row r="2085" spans="1:23">
      <c r="A2085" s="96"/>
      <c r="B2085" s="96"/>
      <c r="C2085" s="96"/>
      <c r="D2085" s="96"/>
      <c r="E2085" s="96"/>
      <c r="F2085" s="96"/>
      <c r="G2085" s="96"/>
      <c r="H2085" s="289"/>
      <c r="I2085" s="289"/>
      <c r="J2085" s="289"/>
      <c r="K2085" s="96"/>
      <c r="L2085" s="171"/>
      <c r="M2085" s="96"/>
      <c r="N2085" s="9"/>
      <c r="O2085" s="9"/>
      <c r="P2085" s="9"/>
      <c r="Q2085" s="9"/>
      <c r="R2085" s="10"/>
      <c r="S2085" s="255">
        <f t="shared" si="234"/>
        <v>0</v>
      </c>
      <c r="T2085" s="192"/>
      <c r="U2085" s="265">
        <f t="shared" si="233"/>
        <v>0</v>
      </c>
      <c r="V2085" s="255">
        <f t="shared" si="231"/>
        <v>0</v>
      </c>
      <c r="W2085" s="255" t="e">
        <f t="shared" si="232"/>
        <v>#DIV/0!</v>
      </c>
    </row>
    <row r="2086" spans="1:23">
      <c r="A2086" s="96"/>
      <c r="B2086" s="96"/>
      <c r="C2086" s="96"/>
      <c r="D2086" s="96"/>
      <c r="E2086" s="96"/>
      <c r="F2086" s="96"/>
      <c r="G2086" s="96"/>
      <c r="H2086" s="289"/>
      <c r="I2086" s="289"/>
      <c r="J2086" s="289"/>
      <c r="K2086" s="96"/>
      <c r="L2086" s="171"/>
      <c r="M2086" s="96"/>
      <c r="N2086" s="9"/>
      <c r="O2086" s="9"/>
      <c r="P2086" s="9"/>
      <c r="Q2086" s="9"/>
      <c r="R2086" s="10"/>
      <c r="S2086" s="255">
        <f t="shared" si="234"/>
        <v>0</v>
      </c>
      <c r="T2086" s="192"/>
      <c r="U2086" s="265">
        <f t="shared" si="233"/>
        <v>0</v>
      </c>
      <c r="V2086" s="255">
        <f t="shared" si="231"/>
        <v>0</v>
      </c>
      <c r="W2086" s="255" t="e">
        <f t="shared" si="232"/>
        <v>#DIV/0!</v>
      </c>
    </row>
    <row r="2087" spans="1:23">
      <c r="A2087" s="96"/>
      <c r="B2087" s="96"/>
      <c r="C2087" s="96"/>
      <c r="D2087" s="96"/>
      <c r="E2087" s="96"/>
      <c r="F2087" s="96"/>
      <c r="G2087" s="96"/>
      <c r="H2087" s="289"/>
      <c r="I2087" s="289"/>
      <c r="J2087" s="289"/>
      <c r="K2087" s="96"/>
      <c r="L2087" s="171"/>
      <c r="M2087" s="96"/>
      <c r="N2087" s="9"/>
      <c r="O2087" s="9"/>
      <c r="P2087" s="9"/>
      <c r="Q2087" s="9"/>
      <c r="R2087" s="10"/>
      <c r="S2087" s="255">
        <f t="shared" si="234"/>
        <v>0</v>
      </c>
      <c r="T2087" s="192"/>
      <c r="U2087" s="265">
        <f t="shared" si="233"/>
        <v>0</v>
      </c>
      <c r="V2087" s="255">
        <f t="shared" si="231"/>
        <v>0</v>
      </c>
      <c r="W2087" s="255" t="e">
        <f t="shared" si="232"/>
        <v>#DIV/0!</v>
      </c>
    </row>
    <row r="2088" spans="1:23">
      <c r="A2088" s="96"/>
      <c r="B2088" s="96"/>
      <c r="C2088" s="96"/>
      <c r="D2088" s="96"/>
      <c r="E2088" s="96"/>
      <c r="F2088" s="96"/>
      <c r="G2088" s="96"/>
      <c r="H2088" s="289"/>
      <c r="I2088" s="289"/>
      <c r="J2088" s="289"/>
      <c r="K2088" s="96"/>
      <c r="L2088" s="171"/>
      <c r="M2088" s="96"/>
      <c r="N2088" s="9"/>
      <c r="O2088" s="9"/>
      <c r="P2088" s="9"/>
      <c r="Q2088" s="9"/>
      <c r="R2088" s="10"/>
      <c r="S2088" s="255">
        <f t="shared" si="234"/>
        <v>0</v>
      </c>
      <c r="T2088" s="192"/>
      <c r="U2088" s="265">
        <f t="shared" si="233"/>
        <v>0</v>
      </c>
      <c r="V2088" s="255">
        <f t="shared" si="231"/>
        <v>0</v>
      </c>
      <c r="W2088" s="255" t="e">
        <f t="shared" si="232"/>
        <v>#DIV/0!</v>
      </c>
    </row>
    <row r="2089" spans="1:23">
      <c r="A2089" s="96"/>
      <c r="B2089" s="96"/>
      <c r="C2089" s="96"/>
      <c r="D2089" s="96"/>
      <c r="E2089" s="96"/>
      <c r="F2089" s="96"/>
      <c r="G2089" s="96"/>
      <c r="H2089" s="289"/>
      <c r="I2089" s="289"/>
      <c r="J2089" s="289"/>
      <c r="K2089" s="96"/>
      <c r="L2089" s="171"/>
      <c r="M2089" s="96"/>
      <c r="N2089" s="9"/>
      <c r="O2089" s="9"/>
      <c r="P2089" s="9"/>
      <c r="Q2089" s="9"/>
      <c r="R2089" s="10"/>
      <c r="S2089" s="255">
        <f t="shared" si="234"/>
        <v>0</v>
      </c>
      <c r="T2089" s="192"/>
      <c r="U2089" s="265">
        <f t="shared" si="233"/>
        <v>0</v>
      </c>
      <c r="V2089" s="255">
        <f t="shared" si="231"/>
        <v>0</v>
      </c>
      <c r="W2089" s="255" t="e">
        <f t="shared" si="232"/>
        <v>#DIV/0!</v>
      </c>
    </row>
    <row r="2090" spans="1:23">
      <c r="A2090" s="96"/>
      <c r="B2090" s="96"/>
      <c r="C2090" s="96"/>
      <c r="D2090" s="96"/>
      <c r="E2090" s="96"/>
      <c r="F2090" s="96"/>
      <c r="G2090" s="96"/>
      <c r="H2090" s="289"/>
      <c r="I2090" s="289"/>
      <c r="J2090" s="289"/>
      <c r="K2090" s="96"/>
      <c r="L2090" s="171"/>
      <c r="M2090" s="96"/>
      <c r="N2090" s="9"/>
      <c r="O2090" s="9"/>
      <c r="P2090" s="9"/>
      <c r="Q2090" s="9"/>
      <c r="R2090" s="10"/>
      <c r="S2090" s="255">
        <f t="shared" si="234"/>
        <v>0</v>
      </c>
      <c r="T2090" s="192"/>
      <c r="U2090" s="265">
        <f t="shared" si="233"/>
        <v>0</v>
      </c>
      <c r="V2090" s="255">
        <f t="shared" ref="V2090:V2153" si="235">U2090+S2090</f>
        <v>0</v>
      </c>
      <c r="W2090" s="255" t="e">
        <f t="shared" ref="W2090:W2153" si="236">V2090/P2090</f>
        <v>#DIV/0!</v>
      </c>
    </row>
    <row r="2091" spans="1:23">
      <c r="A2091" s="96"/>
      <c r="B2091" s="96"/>
      <c r="C2091" s="96"/>
      <c r="D2091" s="96"/>
      <c r="E2091" s="96"/>
      <c r="F2091" s="96"/>
      <c r="G2091" s="96"/>
      <c r="H2091" s="289"/>
      <c r="I2091" s="289"/>
      <c r="J2091" s="289"/>
      <c r="K2091" s="96"/>
      <c r="L2091" s="171"/>
      <c r="M2091" s="96"/>
      <c r="N2091" s="9"/>
      <c r="O2091" s="9"/>
      <c r="P2091" s="9"/>
      <c r="Q2091" s="9"/>
      <c r="R2091" s="10"/>
      <c r="S2091" s="255">
        <f t="shared" si="234"/>
        <v>0</v>
      </c>
      <c r="T2091" s="192"/>
      <c r="U2091" s="265">
        <f t="shared" si="233"/>
        <v>0</v>
      </c>
      <c r="V2091" s="255">
        <f t="shared" si="235"/>
        <v>0</v>
      </c>
      <c r="W2091" s="255" t="e">
        <f t="shared" si="236"/>
        <v>#DIV/0!</v>
      </c>
    </row>
    <row r="2092" spans="1:23">
      <c r="A2092" s="96"/>
      <c r="B2092" s="96"/>
      <c r="C2092" s="96"/>
      <c r="D2092" s="96"/>
      <c r="E2092" s="96"/>
      <c r="F2092" s="96"/>
      <c r="G2092" s="96"/>
      <c r="H2092" s="289"/>
      <c r="I2092" s="289"/>
      <c r="J2092" s="289"/>
      <c r="K2092" s="96"/>
      <c r="L2092" s="171"/>
      <c r="M2092" s="96"/>
      <c r="N2092" s="9"/>
      <c r="O2092" s="9"/>
      <c r="P2092" s="9"/>
      <c r="Q2092" s="9"/>
      <c r="R2092" s="10"/>
      <c r="S2092" s="255">
        <f t="shared" si="234"/>
        <v>0</v>
      </c>
      <c r="T2092" s="192"/>
      <c r="U2092" s="265">
        <f t="shared" si="233"/>
        <v>0</v>
      </c>
      <c r="V2092" s="255">
        <f t="shared" si="235"/>
        <v>0</v>
      </c>
      <c r="W2092" s="255" t="e">
        <f t="shared" si="236"/>
        <v>#DIV/0!</v>
      </c>
    </row>
    <row r="2093" spans="1:23">
      <c r="A2093" s="96"/>
      <c r="B2093" s="96"/>
      <c r="C2093" s="96"/>
      <c r="D2093" s="96"/>
      <c r="E2093" s="96"/>
      <c r="F2093" s="96"/>
      <c r="G2093" s="96"/>
      <c r="H2093" s="289"/>
      <c r="I2093" s="289"/>
      <c r="J2093" s="289"/>
      <c r="K2093" s="96"/>
      <c r="L2093" s="171"/>
      <c r="M2093" s="96"/>
      <c r="N2093" s="9"/>
      <c r="O2093" s="9"/>
      <c r="P2093" s="9"/>
      <c r="Q2093" s="9"/>
      <c r="R2093" s="10"/>
      <c r="S2093" s="255">
        <f t="shared" si="234"/>
        <v>0</v>
      </c>
      <c r="T2093" s="192"/>
      <c r="U2093" s="265">
        <f t="shared" si="233"/>
        <v>0</v>
      </c>
      <c r="V2093" s="255">
        <f t="shared" si="235"/>
        <v>0</v>
      </c>
      <c r="W2093" s="255" t="e">
        <f t="shared" si="236"/>
        <v>#DIV/0!</v>
      </c>
    </row>
    <row r="2094" spans="1:23">
      <c r="A2094" s="96"/>
      <c r="B2094" s="96"/>
      <c r="C2094" s="96"/>
      <c r="D2094" s="96"/>
      <c r="E2094" s="96"/>
      <c r="F2094" s="96"/>
      <c r="G2094" s="96"/>
      <c r="H2094" s="289"/>
      <c r="I2094" s="289"/>
      <c r="J2094" s="289"/>
      <c r="K2094" s="96"/>
      <c r="L2094" s="171"/>
      <c r="M2094" s="96"/>
      <c r="N2094" s="9"/>
      <c r="O2094" s="9"/>
      <c r="P2094" s="9"/>
      <c r="Q2094" s="9"/>
      <c r="R2094" s="10"/>
      <c r="S2094" s="255">
        <f t="shared" si="234"/>
        <v>0</v>
      </c>
      <c r="T2094" s="192"/>
      <c r="U2094" s="265">
        <f t="shared" si="233"/>
        <v>0</v>
      </c>
      <c r="V2094" s="255">
        <f t="shared" si="235"/>
        <v>0</v>
      </c>
      <c r="W2094" s="255" t="e">
        <f t="shared" si="236"/>
        <v>#DIV/0!</v>
      </c>
    </row>
    <row r="2095" spans="1:23">
      <c r="A2095" s="96"/>
      <c r="B2095" s="96"/>
      <c r="C2095" s="96"/>
      <c r="D2095" s="96"/>
      <c r="E2095" s="96"/>
      <c r="F2095" s="96"/>
      <c r="G2095" s="96"/>
      <c r="H2095" s="289"/>
      <c r="I2095" s="289"/>
      <c r="J2095" s="289"/>
      <c r="K2095" s="96"/>
      <c r="L2095" s="171"/>
      <c r="M2095" s="96"/>
      <c r="N2095" s="9"/>
      <c r="O2095" s="9"/>
      <c r="P2095" s="9"/>
      <c r="Q2095" s="9"/>
      <c r="R2095" s="10"/>
      <c r="S2095" s="255">
        <f t="shared" si="234"/>
        <v>0</v>
      </c>
      <c r="T2095" s="192"/>
      <c r="U2095" s="265">
        <f t="shared" si="233"/>
        <v>0</v>
      </c>
      <c r="V2095" s="255">
        <f t="shared" si="235"/>
        <v>0</v>
      </c>
      <c r="W2095" s="255" t="e">
        <f t="shared" si="236"/>
        <v>#DIV/0!</v>
      </c>
    </row>
    <row r="2096" spans="1:23">
      <c r="A2096" s="96"/>
      <c r="B2096" s="96"/>
      <c r="C2096" s="96"/>
      <c r="D2096" s="96"/>
      <c r="E2096" s="96"/>
      <c r="F2096" s="96"/>
      <c r="G2096" s="96"/>
      <c r="H2096" s="289"/>
      <c r="I2096" s="289"/>
      <c r="J2096" s="289"/>
      <c r="K2096" s="96"/>
      <c r="L2096" s="171"/>
      <c r="M2096" s="96"/>
      <c r="N2096" s="9"/>
      <c r="O2096" s="9"/>
      <c r="P2096" s="9"/>
      <c r="Q2096" s="9"/>
      <c r="R2096" s="10"/>
      <c r="S2096" s="255">
        <f t="shared" si="234"/>
        <v>0</v>
      </c>
      <c r="T2096" s="192"/>
      <c r="U2096" s="265">
        <f t="shared" si="233"/>
        <v>0</v>
      </c>
      <c r="V2096" s="255">
        <f t="shared" si="235"/>
        <v>0</v>
      </c>
      <c r="W2096" s="255" t="e">
        <f t="shared" si="236"/>
        <v>#DIV/0!</v>
      </c>
    </row>
    <row r="2097" spans="1:23">
      <c r="A2097" s="96"/>
      <c r="B2097" s="96"/>
      <c r="C2097" s="96"/>
      <c r="D2097" s="96"/>
      <c r="E2097" s="96"/>
      <c r="F2097" s="96"/>
      <c r="G2097" s="96"/>
      <c r="H2097" s="289"/>
      <c r="I2097" s="289"/>
      <c r="J2097" s="289"/>
      <c r="K2097" s="96"/>
      <c r="L2097" s="171"/>
      <c r="M2097" s="96"/>
      <c r="N2097" s="9"/>
      <c r="O2097" s="9"/>
      <c r="P2097" s="9"/>
      <c r="Q2097" s="9"/>
      <c r="R2097" s="10"/>
      <c r="S2097" s="255">
        <f t="shared" si="234"/>
        <v>0</v>
      </c>
      <c r="T2097" s="192"/>
      <c r="U2097" s="265">
        <f t="shared" si="233"/>
        <v>0</v>
      </c>
      <c r="V2097" s="255">
        <f t="shared" si="235"/>
        <v>0</v>
      </c>
      <c r="W2097" s="255" t="e">
        <f t="shared" si="236"/>
        <v>#DIV/0!</v>
      </c>
    </row>
    <row r="2098" spans="1:23">
      <c r="A2098" s="96"/>
      <c r="B2098" s="96"/>
      <c r="C2098" s="96"/>
      <c r="D2098" s="96"/>
      <c r="E2098" s="96"/>
      <c r="F2098" s="96"/>
      <c r="G2098" s="96"/>
      <c r="H2098" s="289"/>
      <c r="I2098" s="289"/>
      <c r="J2098" s="289"/>
      <c r="K2098" s="96"/>
      <c r="L2098" s="171"/>
      <c r="M2098" s="96"/>
      <c r="N2098" s="9"/>
      <c r="O2098" s="9"/>
      <c r="P2098" s="9"/>
      <c r="Q2098" s="9"/>
      <c r="R2098" s="10"/>
      <c r="S2098" s="255">
        <f t="shared" si="234"/>
        <v>0</v>
      </c>
      <c r="T2098" s="192"/>
      <c r="U2098" s="265">
        <f t="shared" si="233"/>
        <v>0</v>
      </c>
      <c r="V2098" s="255">
        <f t="shared" si="235"/>
        <v>0</v>
      </c>
      <c r="W2098" s="255" t="e">
        <f t="shared" si="236"/>
        <v>#DIV/0!</v>
      </c>
    </row>
    <row r="2099" spans="1:23">
      <c r="A2099" s="96"/>
      <c r="B2099" s="96"/>
      <c r="C2099" s="96"/>
      <c r="D2099" s="96"/>
      <c r="E2099" s="96"/>
      <c r="F2099" s="96"/>
      <c r="G2099" s="96"/>
      <c r="H2099" s="289"/>
      <c r="I2099" s="289"/>
      <c r="J2099" s="289"/>
      <c r="K2099" s="96"/>
      <c r="L2099" s="171"/>
      <c r="M2099" s="96"/>
      <c r="N2099" s="9"/>
      <c r="O2099" s="9"/>
      <c r="P2099" s="9"/>
      <c r="Q2099" s="9"/>
      <c r="R2099" s="10"/>
      <c r="S2099" s="255">
        <f t="shared" si="234"/>
        <v>0</v>
      </c>
      <c r="T2099" s="192"/>
      <c r="U2099" s="265">
        <f t="shared" si="233"/>
        <v>0</v>
      </c>
      <c r="V2099" s="255">
        <f t="shared" si="235"/>
        <v>0</v>
      </c>
      <c r="W2099" s="255" t="e">
        <f t="shared" si="236"/>
        <v>#DIV/0!</v>
      </c>
    </row>
    <row r="2100" spans="1:23">
      <c r="A2100" s="96"/>
      <c r="B2100" s="96"/>
      <c r="C2100" s="96"/>
      <c r="D2100" s="96"/>
      <c r="E2100" s="96"/>
      <c r="F2100" s="96"/>
      <c r="G2100" s="96"/>
      <c r="H2100" s="289"/>
      <c r="I2100" s="289"/>
      <c r="J2100" s="289"/>
      <c r="K2100" s="96"/>
      <c r="L2100" s="171"/>
      <c r="M2100" s="96"/>
      <c r="N2100" s="9"/>
      <c r="O2100" s="9"/>
      <c r="P2100" s="9"/>
      <c r="Q2100" s="9"/>
      <c r="R2100" s="10"/>
      <c r="S2100" s="255">
        <f t="shared" si="234"/>
        <v>0</v>
      </c>
      <c r="T2100" s="192"/>
      <c r="U2100" s="265">
        <f t="shared" si="233"/>
        <v>0</v>
      </c>
      <c r="V2100" s="255">
        <f t="shared" si="235"/>
        <v>0</v>
      </c>
      <c r="W2100" s="255" t="e">
        <f t="shared" si="236"/>
        <v>#DIV/0!</v>
      </c>
    </row>
    <row r="2101" spans="1:23">
      <c r="A2101" s="96"/>
      <c r="B2101" s="96"/>
      <c r="C2101" s="96"/>
      <c r="D2101" s="96"/>
      <c r="E2101" s="96"/>
      <c r="F2101" s="96"/>
      <c r="G2101" s="96"/>
      <c r="H2101" s="289"/>
      <c r="I2101" s="289"/>
      <c r="J2101" s="289"/>
      <c r="K2101" s="96"/>
      <c r="L2101" s="171"/>
      <c r="M2101" s="96"/>
      <c r="N2101" s="9"/>
      <c r="O2101" s="9"/>
      <c r="P2101" s="9"/>
      <c r="Q2101" s="9"/>
      <c r="R2101" s="10"/>
      <c r="S2101" s="255">
        <f t="shared" si="234"/>
        <v>0</v>
      </c>
      <c r="T2101" s="192"/>
      <c r="U2101" s="265">
        <f t="shared" si="233"/>
        <v>0</v>
      </c>
      <c r="V2101" s="255">
        <f t="shared" si="235"/>
        <v>0</v>
      </c>
      <c r="W2101" s="255" t="e">
        <f t="shared" si="236"/>
        <v>#DIV/0!</v>
      </c>
    </row>
    <row r="2102" spans="1:23">
      <c r="A2102" s="96"/>
      <c r="B2102" s="96"/>
      <c r="C2102" s="96"/>
      <c r="D2102" s="96"/>
      <c r="E2102" s="96"/>
      <c r="F2102" s="96"/>
      <c r="G2102" s="96"/>
      <c r="H2102" s="289"/>
      <c r="I2102" s="289"/>
      <c r="J2102" s="289"/>
      <c r="K2102" s="96"/>
      <c r="L2102" s="171"/>
      <c r="M2102" s="96"/>
      <c r="N2102" s="9"/>
      <c r="O2102" s="9"/>
      <c r="P2102" s="9"/>
      <c r="Q2102" s="9"/>
      <c r="R2102" s="10"/>
      <c r="S2102" s="255">
        <f t="shared" si="234"/>
        <v>0</v>
      </c>
      <c r="T2102" s="192"/>
      <c r="U2102" s="265">
        <f t="shared" si="233"/>
        <v>0</v>
      </c>
      <c r="V2102" s="255">
        <f t="shared" si="235"/>
        <v>0</v>
      </c>
      <c r="W2102" s="255" t="e">
        <f t="shared" si="236"/>
        <v>#DIV/0!</v>
      </c>
    </row>
    <row r="2103" spans="1:23">
      <c r="A2103" s="96"/>
      <c r="B2103" s="96"/>
      <c r="C2103" s="96"/>
      <c r="D2103" s="96"/>
      <c r="E2103" s="96"/>
      <c r="F2103" s="96"/>
      <c r="G2103" s="96"/>
      <c r="H2103" s="289"/>
      <c r="I2103" s="289"/>
      <c r="J2103" s="289"/>
      <c r="K2103" s="96"/>
      <c r="L2103" s="171"/>
      <c r="M2103" s="96"/>
      <c r="N2103" s="9"/>
      <c r="O2103" s="9"/>
      <c r="P2103" s="9"/>
      <c r="Q2103" s="9"/>
      <c r="R2103" s="10"/>
      <c r="S2103" s="255">
        <f t="shared" si="234"/>
        <v>0</v>
      </c>
      <c r="T2103" s="192"/>
      <c r="U2103" s="265">
        <f t="shared" si="233"/>
        <v>0</v>
      </c>
      <c r="V2103" s="255">
        <f t="shared" si="235"/>
        <v>0</v>
      </c>
      <c r="W2103" s="255" t="e">
        <f t="shared" si="236"/>
        <v>#DIV/0!</v>
      </c>
    </row>
    <row r="2104" spans="1:23">
      <c r="A2104" s="96"/>
      <c r="B2104" s="96"/>
      <c r="C2104" s="96"/>
      <c r="D2104" s="96"/>
      <c r="E2104" s="96"/>
      <c r="F2104" s="96"/>
      <c r="G2104" s="96"/>
      <c r="H2104" s="289"/>
      <c r="I2104" s="289"/>
      <c r="J2104" s="289"/>
      <c r="K2104" s="96"/>
      <c r="L2104" s="171"/>
      <c r="M2104" s="96"/>
      <c r="N2104" s="9"/>
      <c r="O2104" s="9"/>
      <c r="P2104" s="9"/>
      <c r="Q2104" s="9"/>
      <c r="R2104" s="10"/>
      <c r="S2104" s="255">
        <f t="shared" si="234"/>
        <v>0</v>
      </c>
      <c r="T2104" s="192"/>
      <c r="U2104" s="265">
        <f t="shared" si="233"/>
        <v>0</v>
      </c>
      <c r="V2104" s="255">
        <f t="shared" si="235"/>
        <v>0</v>
      </c>
      <c r="W2104" s="255" t="e">
        <f t="shared" si="236"/>
        <v>#DIV/0!</v>
      </c>
    </row>
    <row r="2105" spans="1:23">
      <c r="A2105" s="96"/>
      <c r="B2105" s="96"/>
      <c r="C2105" s="96"/>
      <c r="D2105" s="96"/>
      <c r="E2105" s="96"/>
      <c r="F2105" s="96"/>
      <c r="G2105" s="96"/>
      <c r="H2105" s="289"/>
      <c r="I2105" s="289"/>
      <c r="J2105" s="289"/>
      <c r="K2105" s="96"/>
      <c r="L2105" s="171"/>
      <c r="M2105" s="96"/>
      <c r="N2105" s="179"/>
      <c r="O2105" s="9"/>
      <c r="P2105" s="9"/>
      <c r="Q2105" s="9"/>
      <c r="R2105" s="10"/>
      <c r="S2105" s="255">
        <f t="shared" si="234"/>
        <v>0</v>
      </c>
      <c r="T2105" s="192"/>
      <c r="U2105" s="265">
        <f t="shared" si="233"/>
        <v>0</v>
      </c>
      <c r="V2105" s="255">
        <f t="shared" si="235"/>
        <v>0</v>
      </c>
      <c r="W2105" s="255" t="e">
        <f t="shared" si="236"/>
        <v>#DIV/0!</v>
      </c>
    </row>
    <row r="2106" spans="1:23">
      <c r="A2106" s="96"/>
      <c r="B2106" s="96"/>
      <c r="C2106" s="96"/>
      <c r="D2106" s="96"/>
      <c r="E2106" s="96"/>
      <c r="F2106" s="96"/>
      <c r="G2106" s="96"/>
      <c r="H2106" s="289"/>
      <c r="I2106" s="289"/>
      <c r="J2106" s="289"/>
      <c r="K2106" s="96"/>
      <c r="L2106" s="171"/>
      <c r="M2106" s="96"/>
      <c r="N2106" s="9"/>
      <c r="O2106" s="9"/>
      <c r="P2106" s="9"/>
      <c r="Q2106" s="9"/>
      <c r="R2106" s="10"/>
      <c r="S2106" s="255">
        <f t="shared" si="234"/>
        <v>0</v>
      </c>
      <c r="T2106" s="192"/>
      <c r="U2106" s="265">
        <f t="shared" si="233"/>
        <v>0</v>
      </c>
      <c r="V2106" s="255">
        <f t="shared" si="235"/>
        <v>0</v>
      </c>
      <c r="W2106" s="255" t="e">
        <f t="shared" si="236"/>
        <v>#DIV/0!</v>
      </c>
    </row>
    <row r="2107" spans="1:23">
      <c r="A2107" s="96"/>
      <c r="B2107" s="96"/>
      <c r="C2107" s="96"/>
      <c r="D2107" s="96"/>
      <c r="E2107" s="96"/>
      <c r="F2107" s="96"/>
      <c r="G2107" s="96"/>
      <c r="H2107" s="289"/>
      <c r="I2107" s="289"/>
      <c r="J2107" s="289"/>
      <c r="K2107" s="96"/>
      <c r="L2107" s="171"/>
      <c r="M2107" s="96"/>
      <c r="N2107" s="9"/>
      <c r="O2107" s="9"/>
      <c r="P2107" s="9"/>
      <c r="Q2107" s="9"/>
      <c r="R2107" s="10"/>
      <c r="S2107" s="255">
        <f t="shared" si="234"/>
        <v>0</v>
      </c>
      <c r="T2107" s="192"/>
      <c r="U2107" s="265">
        <f t="shared" si="233"/>
        <v>0</v>
      </c>
      <c r="V2107" s="255">
        <f t="shared" si="235"/>
        <v>0</v>
      </c>
      <c r="W2107" s="255" t="e">
        <f t="shared" si="236"/>
        <v>#DIV/0!</v>
      </c>
    </row>
    <row r="2108" spans="1:23">
      <c r="A2108" s="96"/>
      <c r="B2108" s="96"/>
      <c r="C2108" s="96"/>
      <c r="D2108" s="96"/>
      <c r="E2108" s="96"/>
      <c r="F2108" s="96"/>
      <c r="G2108" s="96"/>
      <c r="H2108" s="289"/>
      <c r="I2108" s="289"/>
      <c r="J2108" s="289"/>
      <c r="K2108" s="96"/>
      <c r="L2108" s="171"/>
      <c r="M2108" s="96"/>
      <c r="N2108" s="9"/>
      <c r="O2108" s="9"/>
      <c r="P2108" s="9"/>
      <c r="Q2108" s="9"/>
      <c r="R2108" s="10"/>
      <c r="S2108" s="255">
        <f t="shared" si="234"/>
        <v>0</v>
      </c>
      <c r="T2108" s="192"/>
      <c r="U2108" s="265">
        <f t="shared" si="233"/>
        <v>0</v>
      </c>
      <c r="V2108" s="255">
        <f t="shared" si="235"/>
        <v>0</v>
      </c>
      <c r="W2108" s="255" t="e">
        <f t="shared" si="236"/>
        <v>#DIV/0!</v>
      </c>
    </row>
    <row r="2109" spans="1:23">
      <c r="A2109" s="96"/>
      <c r="B2109" s="96"/>
      <c r="C2109" s="96"/>
      <c r="D2109" s="96"/>
      <c r="E2109" s="96"/>
      <c r="F2109" s="96"/>
      <c r="G2109" s="96"/>
      <c r="H2109" s="289"/>
      <c r="I2109" s="289"/>
      <c r="J2109" s="289"/>
      <c r="K2109" s="96"/>
      <c r="L2109" s="171"/>
      <c r="M2109" s="96"/>
      <c r="N2109" s="9"/>
      <c r="O2109" s="9"/>
      <c r="P2109" s="9"/>
      <c r="Q2109" s="9"/>
      <c r="R2109" s="10"/>
      <c r="S2109" s="255">
        <f t="shared" si="234"/>
        <v>0</v>
      </c>
      <c r="T2109" s="192"/>
      <c r="U2109" s="265">
        <f t="shared" ref="U2109:U2172" si="237">S2109*$T$828/SUM($S$828:$S$841)</f>
        <v>0</v>
      </c>
      <c r="V2109" s="255">
        <f t="shared" si="235"/>
        <v>0</v>
      </c>
      <c r="W2109" s="255" t="e">
        <f t="shared" si="236"/>
        <v>#DIV/0!</v>
      </c>
    </row>
    <row r="2110" spans="1:23">
      <c r="A2110" s="96"/>
      <c r="B2110" s="96"/>
      <c r="C2110" s="96"/>
      <c r="D2110" s="96"/>
      <c r="E2110" s="96"/>
      <c r="F2110" s="96"/>
      <c r="G2110" s="96"/>
      <c r="H2110" s="289"/>
      <c r="I2110" s="289"/>
      <c r="J2110" s="289"/>
      <c r="K2110" s="96"/>
      <c r="L2110" s="171"/>
      <c r="M2110" s="96"/>
      <c r="N2110" s="9"/>
      <c r="O2110" s="9"/>
      <c r="P2110" s="9"/>
      <c r="Q2110" s="9"/>
      <c r="R2110" s="10"/>
      <c r="S2110" s="255">
        <f t="shared" si="234"/>
        <v>0</v>
      </c>
      <c r="T2110" s="192"/>
      <c r="U2110" s="265">
        <f t="shared" si="237"/>
        <v>0</v>
      </c>
      <c r="V2110" s="255">
        <f t="shared" si="235"/>
        <v>0</v>
      </c>
      <c r="W2110" s="255" t="e">
        <f t="shared" si="236"/>
        <v>#DIV/0!</v>
      </c>
    </row>
    <row r="2111" spans="1:23">
      <c r="A2111" s="96"/>
      <c r="B2111" s="96"/>
      <c r="C2111" s="96"/>
      <c r="D2111" s="96"/>
      <c r="E2111" s="96"/>
      <c r="F2111" s="96"/>
      <c r="G2111" s="96"/>
      <c r="H2111" s="289"/>
      <c r="I2111" s="289"/>
      <c r="J2111" s="289"/>
      <c r="K2111" s="96"/>
      <c r="L2111" s="171"/>
      <c r="M2111" s="96"/>
      <c r="N2111" s="9"/>
      <c r="O2111" s="9"/>
      <c r="P2111" s="9"/>
      <c r="Q2111" s="9"/>
      <c r="R2111" s="10"/>
      <c r="S2111" s="255">
        <f t="shared" si="234"/>
        <v>0</v>
      </c>
      <c r="T2111" s="192"/>
      <c r="U2111" s="265">
        <f t="shared" si="237"/>
        <v>0</v>
      </c>
      <c r="V2111" s="255">
        <f t="shared" si="235"/>
        <v>0</v>
      </c>
      <c r="W2111" s="255" t="e">
        <f t="shared" si="236"/>
        <v>#DIV/0!</v>
      </c>
    </row>
    <row r="2112" spans="1:23">
      <c r="A2112" s="96"/>
      <c r="B2112" s="96"/>
      <c r="C2112" s="96"/>
      <c r="D2112" s="96"/>
      <c r="E2112" s="96"/>
      <c r="F2112" s="96"/>
      <c r="G2112" s="96"/>
      <c r="H2112" s="289"/>
      <c r="I2112" s="289"/>
      <c r="J2112" s="289"/>
      <c r="K2112" s="96"/>
      <c r="L2112" s="171"/>
      <c r="M2112" s="96"/>
      <c r="N2112" s="9"/>
      <c r="O2112" s="9"/>
      <c r="P2112" s="9"/>
      <c r="Q2112" s="9"/>
      <c r="R2112" s="10"/>
      <c r="S2112" s="255">
        <f t="shared" si="234"/>
        <v>0</v>
      </c>
      <c r="T2112" s="192"/>
      <c r="U2112" s="265">
        <f t="shared" si="237"/>
        <v>0</v>
      </c>
      <c r="V2112" s="255">
        <f t="shared" si="235"/>
        <v>0</v>
      </c>
      <c r="W2112" s="255" t="e">
        <f t="shared" si="236"/>
        <v>#DIV/0!</v>
      </c>
    </row>
    <row r="2113" spans="1:23">
      <c r="A2113" s="96"/>
      <c r="B2113" s="96"/>
      <c r="C2113" s="96"/>
      <c r="D2113" s="96"/>
      <c r="E2113" s="96"/>
      <c r="F2113" s="96"/>
      <c r="G2113" s="96"/>
      <c r="H2113" s="289"/>
      <c r="I2113" s="289"/>
      <c r="J2113" s="289"/>
      <c r="K2113" s="96"/>
      <c r="L2113" s="171"/>
      <c r="M2113" s="96"/>
      <c r="N2113" s="9"/>
      <c r="O2113" s="9"/>
      <c r="P2113" s="9"/>
      <c r="Q2113" s="9"/>
      <c r="R2113" s="10"/>
      <c r="S2113" s="255">
        <f t="shared" si="234"/>
        <v>0</v>
      </c>
      <c r="T2113" s="192"/>
      <c r="U2113" s="265">
        <f t="shared" si="237"/>
        <v>0</v>
      </c>
      <c r="V2113" s="255">
        <f t="shared" si="235"/>
        <v>0</v>
      </c>
      <c r="W2113" s="255" t="e">
        <f t="shared" si="236"/>
        <v>#DIV/0!</v>
      </c>
    </row>
    <row r="2114" spans="1:23">
      <c r="A2114" s="96"/>
      <c r="B2114" s="96"/>
      <c r="C2114" s="96"/>
      <c r="D2114" s="96"/>
      <c r="E2114" s="96"/>
      <c r="F2114" s="96"/>
      <c r="G2114" s="96"/>
      <c r="H2114" s="289"/>
      <c r="I2114" s="289"/>
      <c r="J2114" s="289"/>
      <c r="K2114" s="96"/>
      <c r="L2114" s="171"/>
      <c r="M2114" s="96"/>
      <c r="N2114" s="9"/>
      <c r="O2114" s="9"/>
      <c r="P2114" s="9"/>
      <c r="Q2114" s="9"/>
      <c r="R2114" s="10"/>
      <c r="S2114" s="255">
        <f t="shared" si="234"/>
        <v>0</v>
      </c>
      <c r="T2114" s="192"/>
      <c r="U2114" s="265">
        <f t="shared" si="237"/>
        <v>0</v>
      </c>
      <c r="V2114" s="255">
        <f t="shared" si="235"/>
        <v>0</v>
      </c>
      <c r="W2114" s="255" t="e">
        <f t="shared" si="236"/>
        <v>#DIV/0!</v>
      </c>
    </row>
    <row r="2115" spans="1:23">
      <c r="A2115" s="96"/>
      <c r="B2115" s="96"/>
      <c r="C2115" s="96"/>
      <c r="D2115" s="96"/>
      <c r="E2115" s="96"/>
      <c r="F2115" s="96"/>
      <c r="G2115" s="96"/>
      <c r="H2115" s="289"/>
      <c r="I2115" s="289"/>
      <c r="J2115" s="289"/>
      <c r="K2115" s="96"/>
      <c r="L2115" s="171"/>
      <c r="M2115" s="96"/>
      <c r="N2115" s="9"/>
      <c r="O2115" s="9"/>
      <c r="P2115" s="9"/>
      <c r="Q2115" s="9"/>
      <c r="R2115" s="10"/>
      <c r="S2115" s="255">
        <f t="shared" ref="S2115:S2178" si="238">P2115*R2115</f>
        <v>0</v>
      </c>
      <c r="T2115" s="192"/>
      <c r="U2115" s="265">
        <f t="shared" si="237"/>
        <v>0</v>
      </c>
      <c r="V2115" s="255">
        <f t="shared" si="235"/>
        <v>0</v>
      </c>
      <c r="W2115" s="255" t="e">
        <f t="shared" si="236"/>
        <v>#DIV/0!</v>
      </c>
    </row>
    <row r="2116" spans="1:23">
      <c r="A2116" s="96"/>
      <c r="B2116" s="96"/>
      <c r="C2116" s="96"/>
      <c r="D2116" s="96"/>
      <c r="E2116" s="96"/>
      <c r="F2116" s="96"/>
      <c r="G2116" s="96"/>
      <c r="H2116" s="289"/>
      <c r="I2116" s="289"/>
      <c r="J2116" s="289"/>
      <c r="K2116" s="96"/>
      <c r="L2116" s="171"/>
      <c r="M2116" s="96"/>
      <c r="N2116" s="9"/>
      <c r="O2116" s="9"/>
      <c r="P2116" s="9"/>
      <c r="Q2116" s="9"/>
      <c r="R2116" s="10"/>
      <c r="S2116" s="255">
        <f t="shared" si="238"/>
        <v>0</v>
      </c>
      <c r="T2116" s="192"/>
      <c r="U2116" s="265">
        <f t="shared" si="237"/>
        <v>0</v>
      </c>
      <c r="V2116" s="255">
        <f t="shared" si="235"/>
        <v>0</v>
      </c>
      <c r="W2116" s="255" t="e">
        <f t="shared" si="236"/>
        <v>#DIV/0!</v>
      </c>
    </row>
    <row r="2117" spans="1:23">
      <c r="A2117" s="96"/>
      <c r="B2117" s="96"/>
      <c r="C2117" s="96"/>
      <c r="D2117" s="96"/>
      <c r="E2117" s="96"/>
      <c r="F2117" s="96"/>
      <c r="G2117" s="96"/>
      <c r="H2117" s="289"/>
      <c r="I2117" s="289"/>
      <c r="J2117" s="289"/>
      <c r="K2117" s="96"/>
      <c r="L2117" s="171"/>
      <c r="M2117" s="96"/>
      <c r="N2117" s="8"/>
      <c r="O2117" s="8"/>
      <c r="P2117" s="8"/>
      <c r="Q2117" s="9"/>
      <c r="R2117" s="10"/>
      <c r="S2117" s="255">
        <f t="shared" si="238"/>
        <v>0</v>
      </c>
      <c r="T2117" s="192"/>
      <c r="U2117" s="265">
        <f t="shared" si="237"/>
        <v>0</v>
      </c>
      <c r="V2117" s="255">
        <f t="shared" si="235"/>
        <v>0</v>
      </c>
      <c r="W2117" s="255" t="e">
        <f t="shared" si="236"/>
        <v>#DIV/0!</v>
      </c>
    </row>
    <row r="2118" spans="1:23">
      <c r="A2118" s="96"/>
      <c r="B2118" s="96"/>
      <c r="C2118" s="96"/>
      <c r="D2118" s="96"/>
      <c r="E2118" s="96"/>
      <c r="F2118" s="96"/>
      <c r="G2118" s="96"/>
      <c r="H2118" s="289"/>
      <c r="I2118" s="289"/>
      <c r="J2118" s="289"/>
      <c r="K2118" s="96"/>
      <c r="L2118" s="171"/>
      <c r="M2118" s="96"/>
      <c r="N2118" s="8"/>
      <c r="O2118" s="8"/>
      <c r="P2118" s="8"/>
      <c r="Q2118" s="9"/>
      <c r="R2118" s="10"/>
      <c r="S2118" s="255">
        <f t="shared" si="238"/>
        <v>0</v>
      </c>
      <c r="T2118" s="192"/>
      <c r="U2118" s="265">
        <f t="shared" si="237"/>
        <v>0</v>
      </c>
      <c r="V2118" s="255">
        <f t="shared" si="235"/>
        <v>0</v>
      </c>
      <c r="W2118" s="255" t="e">
        <f t="shared" si="236"/>
        <v>#DIV/0!</v>
      </c>
    </row>
    <row r="2119" spans="1:23">
      <c r="A2119" s="96"/>
      <c r="B2119" s="96"/>
      <c r="C2119" s="96"/>
      <c r="D2119" s="96"/>
      <c r="E2119" s="96"/>
      <c r="F2119" s="96"/>
      <c r="G2119" s="96"/>
      <c r="H2119" s="289"/>
      <c r="I2119" s="289"/>
      <c r="J2119" s="289"/>
      <c r="K2119" s="96"/>
      <c r="L2119" s="171"/>
      <c r="M2119" s="96"/>
      <c r="N2119" s="8"/>
      <c r="O2119" s="8"/>
      <c r="P2119" s="8"/>
      <c r="Q2119" s="9"/>
      <c r="R2119" s="10"/>
      <c r="S2119" s="255">
        <f t="shared" si="238"/>
        <v>0</v>
      </c>
      <c r="T2119" s="192"/>
      <c r="U2119" s="265">
        <f t="shared" si="237"/>
        <v>0</v>
      </c>
      <c r="V2119" s="255">
        <f t="shared" si="235"/>
        <v>0</v>
      </c>
      <c r="W2119" s="255" t="e">
        <f t="shared" si="236"/>
        <v>#DIV/0!</v>
      </c>
    </row>
    <row r="2120" spans="1:23">
      <c r="A2120" s="96"/>
      <c r="B2120" s="96"/>
      <c r="C2120" s="96"/>
      <c r="D2120" s="96"/>
      <c r="E2120" s="96"/>
      <c r="F2120" s="96"/>
      <c r="G2120" s="96"/>
      <c r="H2120" s="289"/>
      <c r="I2120" s="289"/>
      <c r="J2120" s="289"/>
      <c r="K2120" s="96"/>
      <c r="L2120" s="171"/>
      <c r="M2120" s="96"/>
      <c r="N2120" s="8"/>
      <c r="O2120" s="8"/>
      <c r="P2120" s="8"/>
      <c r="Q2120" s="9"/>
      <c r="R2120" s="10"/>
      <c r="S2120" s="255">
        <f t="shared" si="238"/>
        <v>0</v>
      </c>
      <c r="T2120" s="192"/>
      <c r="U2120" s="265">
        <f t="shared" si="237"/>
        <v>0</v>
      </c>
      <c r="V2120" s="255">
        <f t="shared" si="235"/>
        <v>0</v>
      </c>
      <c r="W2120" s="255" t="e">
        <f t="shared" si="236"/>
        <v>#DIV/0!</v>
      </c>
    </row>
    <row r="2121" spans="1:23">
      <c r="A2121" s="96"/>
      <c r="B2121" s="96"/>
      <c r="C2121" s="96"/>
      <c r="D2121" s="96"/>
      <c r="E2121" s="96"/>
      <c r="F2121" s="96"/>
      <c r="G2121" s="96"/>
      <c r="H2121" s="289"/>
      <c r="I2121" s="289"/>
      <c r="J2121" s="289"/>
      <c r="K2121" s="96"/>
      <c r="L2121" s="171"/>
      <c r="M2121" s="96"/>
      <c r="N2121" s="8"/>
      <c r="O2121" s="8"/>
      <c r="P2121" s="8"/>
      <c r="Q2121" s="9"/>
      <c r="R2121" s="10"/>
      <c r="S2121" s="255">
        <f t="shared" si="238"/>
        <v>0</v>
      </c>
      <c r="T2121" s="192"/>
      <c r="U2121" s="265">
        <f t="shared" si="237"/>
        <v>0</v>
      </c>
      <c r="V2121" s="255">
        <f t="shared" si="235"/>
        <v>0</v>
      </c>
      <c r="W2121" s="255" t="e">
        <f t="shared" si="236"/>
        <v>#DIV/0!</v>
      </c>
    </row>
    <row r="2122" spans="1:23">
      <c r="A2122" s="96"/>
      <c r="B2122" s="96"/>
      <c r="C2122" s="96"/>
      <c r="D2122" s="96"/>
      <c r="E2122" s="96"/>
      <c r="F2122" s="96"/>
      <c r="G2122" s="96"/>
      <c r="H2122" s="289"/>
      <c r="I2122" s="289"/>
      <c r="J2122" s="289"/>
      <c r="K2122" s="96"/>
      <c r="L2122" s="171"/>
      <c r="M2122" s="96"/>
      <c r="N2122" s="8"/>
      <c r="O2122" s="8"/>
      <c r="P2122" s="8"/>
      <c r="Q2122" s="9"/>
      <c r="R2122" s="10"/>
      <c r="S2122" s="255">
        <f t="shared" si="238"/>
        <v>0</v>
      </c>
      <c r="T2122" s="192"/>
      <c r="U2122" s="265">
        <f t="shared" si="237"/>
        <v>0</v>
      </c>
      <c r="V2122" s="255">
        <f t="shared" si="235"/>
        <v>0</v>
      </c>
      <c r="W2122" s="255" t="e">
        <f t="shared" si="236"/>
        <v>#DIV/0!</v>
      </c>
    </row>
    <row r="2123" spans="1:23">
      <c r="A2123" s="96"/>
      <c r="B2123" s="96"/>
      <c r="C2123" s="96"/>
      <c r="D2123" s="96"/>
      <c r="E2123" s="96"/>
      <c r="F2123" s="96"/>
      <c r="G2123" s="96"/>
      <c r="H2123" s="289"/>
      <c r="I2123" s="289"/>
      <c r="J2123" s="289"/>
      <c r="K2123" s="96"/>
      <c r="L2123" s="171"/>
      <c r="M2123" s="96"/>
      <c r="N2123" s="8"/>
      <c r="O2123" s="8"/>
      <c r="P2123" s="8"/>
      <c r="Q2123" s="9"/>
      <c r="R2123" s="10"/>
      <c r="S2123" s="255">
        <f t="shared" si="238"/>
        <v>0</v>
      </c>
      <c r="T2123" s="192"/>
      <c r="U2123" s="265">
        <f t="shared" si="237"/>
        <v>0</v>
      </c>
      <c r="V2123" s="255">
        <f t="shared" si="235"/>
        <v>0</v>
      </c>
      <c r="W2123" s="255" t="e">
        <f t="shared" si="236"/>
        <v>#DIV/0!</v>
      </c>
    </row>
    <row r="2124" spans="1:23">
      <c r="A2124" s="96"/>
      <c r="B2124" s="96"/>
      <c r="C2124" s="96"/>
      <c r="D2124" s="96"/>
      <c r="E2124" s="96"/>
      <c r="F2124" s="96"/>
      <c r="G2124" s="96"/>
      <c r="H2124" s="289"/>
      <c r="I2124" s="289"/>
      <c r="J2124" s="289"/>
      <c r="K2124" s="96"/>
      <c r="L2124" s="171"/>
      <c r="M2124" s="96"/>
      <c r="N2124" s="8"/>
      <c r="O2124" s="8"/>
      <c r="P2124" s="8"/>
      <c r="Q2124" s="9"/>
      <c r="R2124" s="10"/>
      <c r="S2124" s="255">
        <f t="shared" si="238"/>
        <v>0</v>
      </c>
      <c r="T2124" s="192"/>
      <c r="U2124" s="265">
        <f t="shared" si="237"/>
        <v>0</v>
      </c>
      <c r="V2124" s="255">
        <f t="shared" si="235"/>
        <v>0</v>
      </c>
      <c r="W2124" s="255" t="e">
        <f t="shared" si="236"/>
        <v>#DIV/0!</v>
      </c>
    </row>
    <row r="2125" spans="1:23">
      <c r="A2125" s="96"/>
      <c r="B2125" s="96"/>
      <c r="C2125" s="96"/>
      <c r="D2125" s="96"/>
      <c r="E2125" s="96"/>
      <c r="F2125" s="96"/>
      <c r="G2125" s="96"/>
      <c r="H2125" s="289"/>
      <c r="I2125" s="289"/>
      <c r="J2125" s="289"/>
      <c r="K2125" s="96"/>
      <c r="L2125" s="171"/>
      <c r="M2125" s="96"/>
      <c r="N2125" s="8"/>
      <c r="O2125" s="8"/>
      <c r="P2125" s="8"/>
      <c r="Q2125" s="9"/>
      <c r="R2125" s="10"/>
      <c r="S2125" s="255">
        <f t="shared" si="238"/>
        <v>0</v>
      </c>
      <c r="T2125" s="192"/>
      <c r="U2125" s="265">
        <f t="shared" si="237"/>
        <v>0</v>
      </c>
      <c r="V2125" s="255">
        <f t="shared" si="235"/>
        <v>0</v>
      </c>
      <c r="W2125" s="255" t="e">
        <f t="shared" si="236"/>
        <v>#DIV/0!</v>
      </c>
    </row>
    <row r="2126" spans="1:23">
      <c r="A2126" s="96"/>
      <c r="B2126" s="96"/>
      <c r="C2126" s="96"/>
      <c r="D2126" s="96"/>
      <c r="E2126" s="96"/>
      <c r="F2126" s="96"/>
      <c r="G2126" s="96"/>
      <c r="H2126" s="289"/>
      <c r="I2126" s="289"/>
      <c r="J2126" s="289"/>
      <c r="K2126" s="96"/>
      <c r="L2126" s="171"/>
      <c r="M2126" s="96"/>
      <c r="N2126" s="8"/>
      <c r="O2126" s="8"/>
      <c r="P2126" s="8"/>
      <c r="Q2126" s="9"/>
      <c r="R2126" s="10"/>
      <c r="S2126" s="255">
        <f t="shared" si="238"/>
        <v>0</v>
      </c>
      <c r="T2126" s="192"/>
      <c r="U2126" s="265">
        <f t="shared" si="237"/>
        <v>0</v>
      </c>
      <c r="V2126" s="255">
        <f t="shared" si="235"/>
        <v>0</v>
      </c>
      <c r="W2126" s="255" t="e">
        <f t="shared" si="236"/>
        <v>#DIV/0!</v>
      </c>
    </row>
    <row r="2127" spans="1:23">
      <c r="A2127" s="96"/>
      <c r="B2127" s="96"/>
      <c r="C2127" s="96"/>
      <c r="D2127" s="96"/>
      <c r="E2127" s="96"/>
      <c r="F2127" s="96"/>
      <c r="G2127" s="96"/>
      <c r="H2127" s="289"/>
      <c r="I2127" s="289"/>
      <c r="J2127" s="289"/>
      <c r="K2127" s="96"/>
      <c r="L2127" s="171"/>
      <c r="M2127" s="96"/>
      <c r="N2127" s="8"/>
      <c r="O2127" s="8"/>
      <c r="P2127" s="8"/>
      <c r="Q2127" s="9"/>
      <c r="R2127" s="10"/>
      <c r="S2127" s="255">
        <f t="shared" si="238"/>
        <v>0</v>
      </c>
      <c r="T2127" s="192"/>
      <c r="U2127" s="265">
        <f t="shared" si="237"/>
        <v>0</v>
      </c>
      <c r="V2127" s="255">
        <f t="shared" si="235"/>
        <v>0</v>
      </c>
      <c r="W2127" s="255" t="e">
        <f t="shared" si="236"/>
        <v>#DIV/0!</v>
      </c>
    </row>
    <row r="2128" spans="1:23">
      <c r="A2128" s="96"/>
      <c r="B2128" s="96"/>
      <c r="C2128" s="96"/>
      <c r="D2128" s="96"/>
      <c r="E2128" s="96"/>
      <c r="F2128" s="96"/>
      <c r="G2128" s="96"/>
      <c r="H2128" s="289"/>
      <c r="I2128" s="289"/>
      <c r="J2128" s="289"/>
      <c r="K2128" s="96"/>
      <c r="L2128" s="171"/>
      <c r="M2128" s="96"/>
      <c r="N2128" s="8"/>
      <c r="O2128" s="8"/>
      <c r="P2128" s="8"/>
      <c r="Q2128" s="9"/>
      <c r="R2128" s="10"/>
      <c r="S2128" s="255">
        <f t="shared" si="238"/>
        <v>0</v>
      </c>
      <c r="T2128" s="192"/>
      <c r="U2128" s="265">
        <f t="shared" si="237"/>
        <v>0</v>
      </c>
      <c r="V2128" s="255">
        <f t="shared" si="235"/>
        <v>0</v>
      </c>
      <c r="W2128" s="255" t="e">
        <f t="shared" si="236"/>
        <v>#DIV/0!</v>
      </c>
    </row>
    <row r="2129" spans="1:23">
      <c r="A2129" s="96"/>
      <c r="B2129" s="96"/>
      <c r="C2129" s="96"/>
      <c r="D2129" s="96"/>
      <c r="E2129" s="96"/>
      <c r="F2129" s="96"/>
      <c r="G2129" s="96"/>
      <c r="H2129" s="289"/>
      <c r="I2129" s="289"/>
      <c r="J2129" s="289"/>
      <c r="K2129" s="96"/>
      <c r="L2129" s="171"/>
      <c r="M2129" s="96"/>
      <c r="N2129" s="8"/>
      <c r="O2129" s="8"/>
      <c r="P2129" s="8"/>
      <c r="Q2129" s="9"/>
      <c r="R2129" s="10"/>
      <c r="S2129" s="255">
        <f t="shared" si="238"/>
        <v>0</v>
      </c>
      <c r="T2129" s="192"/>
      <c r="U2129" s="265">
        <f t="shared" si="237"/>
        <v>0</v>
      </c>
      <c r="V2129" s="255">
        <f t="shared" si="235"/>
        <v>0</v>
      </c>
      <c r="W2129" s="255" t="e">
        <f t="shared" si="236"/>
        <v>#DIV/0!</v>
      </c>
    </row>
    <row r="2130" spans="1:23">
      <c r="A2130" s="96"/>
      <c r="B2130" s="96"/>
      <c r="C2130" s="96"/>
      <c r="D2130" s="96"/>
      <c r="E2130" s="96"/>
      <c r="F2130" s="96"/>
      <c r="G2130" s="96"/>
      <c r="H2130" s="289"/>
      <c r="I2130" s="289"/>
      <c r="J2130" s="289"/>
      <c r="K2130" s="96"/>
      <c r="L2130" s="171"/>
      <c r="M2130" s="96"/>
      <c r="N2130" s="8"/>
      <c r="O2130" s="8"/>
      <c r="P2130" s="8"/>
      <c r="Q2130" s="9"/>
      <c r="R2130" s="10"/>
      <c r="S2130" s="255">
        <f t="shared" si="238"/>
        <v>0</v>
      </c>
      <c r="T2130" s="192"/>
      <c r="U2130" s="265">
        <f t="shared" si="237"/>
        <v>0</v>
      </c>
      <c r="V2130" s="255">
        <f t="shared" si="235"/>
        <v>0</v>
      </c>
      <c r="W2130" s="255" t="e">
        <f t="shared" si="236"/>
        <v>#DIV/0!</v>
      </c>
    </row>
    <row r="2131" spans="1:23">
      <c r="A2131" s="96"/>
      <c r="B2131" s="96"/>
      <c r="C2131" s="96"/>
      <c r="D2131" s="96"/>
      <c r="E2131" s="96"/>
      <c r="F2131" s="96"/>
      <c r="G2131" s="96"/>
      <c r="H2131" s="289"/>
      <c r="I2131" s="289"/>
      <c r="J2131" s="289"/>
      <c r="K2131" s="96"/>
      <c r="L2131" s="171"/>
      <c r="M2131" s="96"/>
      <c r="N2131" s="8"/>
      <c r="O2131" s="8"/>
      <c r="P2131" s="8"/>
      <c r="Q2131" s="9"/>
      <c r="R2131" s="10"/>
      <c r="S2131" s="255">
        <f t="shared" si="238"/>
        <v>0</v>
      </c>
      <c r="T2131" s="192"/>
      <c r="U2131" s="265">
        <f t="shared" si="237"/>
        <v>0</v>
      </c>
      <c r="V2131" s="255">
        <f t="shared" si="235"/>
        <v>0</v>
      </c>
      <c r="W2131" s="255" t="e">
        <f t="shared" si="236"/>
        <v>#DIV/0!</v>
      </c>
    </row>
    <row r="2132" spans="1:23">
      <c r="A2132" s="96"/>
      <c r="B2132" s="96"/>
      <c r="C2132" s="96"/>
      <c r="D2132" s="96"/>
      <c r="E2132" s="96"/>
      <c r="F2132" s="96"/>
      <c r="G2132" s="96"/>
      <c r="H2132" s="289"/>
      <c r="I2132" s="289"/>
      <c r="J2132" s="289"/>
      <c r="K2132" s="96"/>
      <c r="L2132" s="171"/>
      <c r="M2132" s="96"/>
      <c r="N2132" s="8"/>
      <c r="O2132" s="8"/>
      <c r="P2132" s="8"/>
      <c r="Q2132" s="9"/>
      <c r="R2132" s="10"/>
      <c r="S2132" s="255">
        <f t="shared" si="238"/>
        <v>0</v>
      </c>
      <c r="T2132" s="192"/>
      <c r="U2132" s="265">
        <f t="shared" si="237"/>
        <v>0</v>
      </c>
      <c r="V2132" s="255">
        <f t="shared" si="235"/>
        <v>0</v>
      </c>
      <c r="W2132" s="255" t="e">
        <f t="shared" si="236"/>
        <v>#DIV/0!</v>
      </c>
    </row>
    <row r="2133" spans="1:23">
      <c r="A2133" s="96"/>
      <c r="B2133" s="96"/>
      <c r="C2133" s="96"/>
      <c r="D2133" s="96"/>
      <c r="E2133" s="96"/>
      <c r="F2133" s="96"/>
      <c r="G2133" s="96"/>
      <c r="H2133" s="289"/>
      <c r="I2133" s="289"/>
      <c r="J2133" s="289"/>
      <c r="K2133" s="96"/>
      <c r="L2133" s="171"/>
      <c r="M2133" s="96"/>
      <c r="N2133" s="8"/>
      <c r="O2133" s="8"/>
      <c r="P2133" s="8"/>
      <c r="Q2133" s="9"/>
      <c r="R2133" s="10"/>
      <c r="S2133" s="255">
        <f t="shared" si="238"/>
        <v>0</v>
      </c>
      <c r="T2133" s="192"/>
      <c r="U2133" s="265">
        <f t="shared" si="237"/>
        <v>0</v>
      </c>
      <c r="V2133" s="255">
        <f t="shared" si="235"/>
        <v>0</v>
      </c>
      <c r="W2133" s="255" t="e">
        <f t="shared" si="236"/>
        <v>#DIV/0!</v>
      </c>
    </row>
    <row r="2134" spans="1:23">
      <c r="A2134" s="96"/>
      <c r="B2134" s="96"/>
      <c r="C2134" s="96"/>
      <c r="D2134" s="96"/>
      <c r="E2134" s="96"/>
      <c r="F2134" s="96"/>
      <c r="G2134" s="96"/>
      <c r="H2134" s="289"/>
      <c r="I2134" s="289"/>
      <c r="J2134" s="289"/>
      <c r="K2134" s="96"/>
      <c r="L2134" s="171"/>
      <c r="M2134" s="96"/>
      <c r="N2134" s="8"/>
      <c r="O2134" s="8"/>
      <c r="P2134" s="8"/>
      <c r="Q2134" s="9"/>
      <c r="R2134" s="10"/>
      <c r="S2134" s="255">
        <f t="shared" si="238"/>
        <v>0</v>
      </c>
      <c r="T2134" s="192"/>
      <c r="U2134" s="265">
        <f t="shared" si="237"/>
        <v>0</v>
      </c>
      <c r="V2134" s="255">
        <f t="shared" si="235"/>
        <v>0</v>
      </c>
      <c r="W2134" s="255" t="e">
        <f t="shared" si="236"/>
        <v>#DIV/0!</v>
      </c>
    </row>
    <row r="2135" spans="1:23">
      <c r="A2135" s="96"/>
      <c r="B2135" s="96"/>
      <c r="C2135" s="96"/>
      <c r="D2135" s="96"/>
      <c r="E2135" s="96"/>
      <c r="F2135" s="96"/>
      <c r="G2135" s="96"/>
      <c r="H2135" s="289"/>
      <c r="I2135" s="289"/>
      <c r="J2135" s="289"/>
      <c r="K2135" s="96"/>
      <c r="L2135" s="171"/>
      <c r="M2135" s="96"/>
      <c r="N2135" s="8"/>
      <c r="O2135" s="8"/>
      <c r="P2135" s="8"/>
      <c r="Q2135" s="9"/>
      <c r="R2135" s="10"/>
      <c r="S2135" s="255">
        <f t="shared" si="238"/>
        <v>0</v>
      </c>
      <c r="T2135" s="192"/>
      <c r="U2135" s="265">
        <f t="shared" si="237"/>
        <v>0</v>
      </c>
      <c r="V2135" s="255">
        <f t="shared" si="235"/>
        <v>0</v>
      </c>
      <c r="W2135" s="255" t="e">
        <f t="shared" si="236"/>
        <v>#DIV/0!</v>
      </c>
    </row>
    <row r="2136" spans="1:23">
      <c r="A2136" s="96"/>
      <c r="B2136" s="96"/>
      <c r="C2136" s="96"/>
      <c r="D2136" s="96"/>
      <c r="E2136" s="96"/>
      <c r="F2136" s="96"/>
      <c r="G2136" s="96"/>
      <c r="H2136" s="289"/>
      <c r="I2136" s="289"/>
      <c r="J2136" s="289"/>
      <c r="K2136" s="96"/>
      <c r="L2136" s="171"/>
      <c r="M2136" s="96"/>
      <c r="N2136" s="8"/>
      <c r="O2136" s="8"/>
      <c r="P2136" s="8"/>
      <c r="Q2136" s="9"/>
      <c r="R2136" s="10"/>
      <c r="S2136" s="255">
        <f t="shared" si="238"/>
        <v>0</v>
      </c>
      <c r="T2136" s="192"/>
      <c r="U2136" s="265">
        <f t="shared" si="237"/>
        <v>0</v>
      </c>
      <c r="V2136" s="255">
        <f t="shared" si="235"/>
        <v>0</v>
      </c>
      <c r="W2136" s="255" t="e">
        <f t="shared" si="236"/>
        <v>#DIV/0!</v>
      </c>
    </row>
    <row r="2137" spans="1:23">
      <c r="A2137" s="96"/>
      <c r="B2137" s="96"/>
      <c r="C2137" s="96"/>
      <c r="D2137" s="96"/>
      <c r="E2137" s="96"/>
      <c r="F2137" s="96"/>
      <c r="G2137" s="96"/>
      <c r="H2137" s="289"/>
      <c r="I2137" s="289"/>
      <c r="J2137" s="289"/>
      <c r="K2137" s="96"/>
      <c r="L2137" s="171"/>
      <c r="M2137" s="96"/>
      <c r="N2137" s="8"/>
      <c r="O2137" s="8"/>
      <c r="P2137" s="8"/>
      <c r="Q2137" s="9"/>
      <c r="R2137" s="10"/>
      <c r="S2137" s="255">
        <f t="shared" si="238"/>
        <v>0</v>
      </c>
      <c r="T2137" s="192"/>
      <c r="U2137" s="265">
        <f t="shared" si="237"/>
        <v>0</v>
      </c>
      <c r="V2137" s="255">
        <f t="shared" si="235"/>
        <v>0</v>
      </c>
      <c r="W2137" s="255" t="e">
        <f t="shared" si="236"/>
        <v>#DIV/0!</v>
      </c>
    </row>
    <row r="2138" spans="1:23">
      <c r="A2138" s="96"/>
      <c r="B2138" s="96"/>
      <c r="C2138" s="96"/>
      <c r="D2138" s="96"/>
      <c r="E2138" s="96"/>
      <c r="F2138" s="96"/>
      <c r="G2138" s="96"/>
      <c r="H2138" s="289"/>
      <c r="I2138" s="289"/>
      <c r="J2138" s="289"/>
      <c r="K2138" s="96"/>
      <c r="L2138" s="171"/>
      <c r="M2138" s="96"/>
      <c r="N2138" s="9"/>
      <c r="O2138" s="9"/>
      <c r="P2138" s="9"/>
      <c r="Q2138" s="9"/>
      <c r="R2138" s="10"/>
      <c r="S2138" s="255">
        <f t="shared" si="238"/>
        <v>0</v>
      </c>
      <c r="T2138" s="192"/>
      <c r="U2138" s="265">
        <f t="shared" si="237"/>
        <v>0</v>
      </c>
      <c r="V2138" s="255">
        <f t="shared" si="235"/>
        <v>0</v>
      </c>
      <c r="W2138" s="255" t="e">
        <f t="shared" si="236"/>
        <v>#DIV/0!</v>
      </c>
    </row>
    <row r="2139" spans="1:23">
      <c r="A2139" s="96"/>
      <c r="B2139" s="96"/>
      <c r="C2139" s="96"/>
      <c r="D2139" s="96"/>
      <c r="E2139" s="96"/>
      <c r="F2139" s="96"/>
      <c r="G2139" s="96"/>
      <c r="H2139" s="289"/>
      <c r="I2139" s="289"/>
      <c r="J2139" s="289"/>
      <c r="K2139" s="96"/>
      <c r="L2139" s="171"/>
      <c r="M2139" s="96"/>
      <c r="N2139" s="394"/>
      <c r="O2139" s="394"/>
      <c r="P2139" s="394"/>
      <c r="Q2139" s="9"/>
      <c r="R2139" s="10"/>
      <c r="S2139" s="255">
        <f t="shared" si="238"/>
        <v>0</v>
      </c>
      <c r="T2139" s="192"/>
      <c r="U2139" s="265">
        <f t="shared" si="237"/>
        <v>0</v>
      </c>
      <c r="V2139" s="255">
        <f t="shared" si="235"/>
        <v>0</v>
      </c>
      <c r="W2139" s="255" t="e">
        <f t="shared" si="236"/>
        <v>#DIV/0!</v>
      </c>
    </row>
    <row r="2140" spans="1:23">
      <c r="A2140" s="96"/>
      <c r="B2140" s="96"/>
      <c r="C2140" s="96"/>
      <c r="D2140" s="96"/>
      <c r="E2140" s="96"/>
      <c r="F2140" s="96"/>
      <c r="G2140" s="96"/>
      <c r="H2140" s="289"/>
      <c r="I2140" s="289"/>
      <c r="J2140" s="289"/>
      <c r="K2140" s="96"/>
      <c r="L2140" s="171"/>
      <c r="M2140" s="96"/>
      <c r="N2140" s="394"/>
      <c r="O2140" s="394"/>
      <c r="P2140" s="394"/>
      <c r="Q2140" s="9"/>
      <c r="R2140" s="10"/>
      <c r="S2140" s="255">
        <f t="shared" si="238"/>
        <v>0</v>
      </c>
      <c r="T2140" s="192"/>
      <c r="U2140" s="265">
        <f t="shared" si="237"/>
        <v>0</v>
      </c>
      <c r="V2140" s="255">
        <f t="shared" si="235"/>
        <v>0</v>
      </c>
      <c r="W2140" s="255" t="e">
        <f t="shared" si="236"/>
        <v>#DIV/0!</v>
      </c>
    </row>
    <row r="2141" spans="1:23">
      <c r="A2141" s="96"/>
      <c r="B2141" s="96"/>
      <c r="C2141" s="96"/>
      <c r="D2141" s="96"/>
      <c r="E2141" s="96"/>
      <c r="F2141" s="96"/>
      <c r="G2141" s="96"/>
      <c r="H2141" s="289"/>
      <c r="I2141" s="289"/>
      <c r="J2141" s="289"/>
      <c r="K2141" s="96"/>
      <c r="L2141" s="171"/>
      <c r="M2141" s="96"/>
      <c r="N2141" s="394"/>
      <c r="O2141" s="394"/>
      <c r="P2141" s="394"/>
      <c r="Q2141" s="9"/>
      <c r="R2141" s="10"/>
      <c r="S2141" s="255">
        <f t="shared" si="238"/>
        <v>0</v>
      </c>
      <c r="T2141" s="192"/>
      <c r="U2141" s="265">
        <f t="shared" si="237"/>
        <v>0</v>
      </c>
      <c r="V2141" s="255">
        <f t="shared" si="235"/>
        <v>0</v>
      </c>
      <c r="W2141" s="255" t="e">
        <f t="shared" si="236"/>
        <v>#DIV/0!</v>
      </c>
    </row>
    <row r="2142" spans="1:23">
      <c r="A2142" s="96"/>
      <c r="B2142" s="96"/>
      <c r="C2142" s="96"/>
      <c r="D2142" s="96"/>
      <c r="E2142" s="96"/>
      <c r="F2142" s="96"/>
      <c r="G2142" s="96"/>
      <c r="H2142" s="289"/>
      <c r="I2142" s="289"/>
      <c r="J2142" s="289"/>
      <c r="K2142" s="96"/>
      <c r="L2142" s="171"/>
      <c r="M2142" s="96"/>
      <c r="N2142" s="394"/>
      <c r="O2142" s="394"/>
      <c r="P2142" s="394"/>
      <c r="Q2142" s="9"/>
      <c r="R2142" s="10"/>
      <c r="S2142" s="255">
        <f t="shared" si="238"/>
        <v>0</v>
      </c>
      <c r="T2142" s="192"/>
      <c r="U2142" s="265">
        <f t="shared" si="237"/>
        <v>0</v>
      </c>
      <c r="V2142" s="255">
        <f t="shared" si="235"/>
        <v>0</v>
      </c>
      <c r="W2142" s="255" t="e">
        <f t="shared" si="236"/>
        <v>#DIV/0!</v>
      </c>
    </row>
    <row r="2143" spans="1:23">
      <c r="A2143" s="96"/>
      <c r="B2143" s="96"/>
      <c r="C2143" s="96"/>
      <c r="D2143" s="96"/>
      <c r="E2143" s="96"/>
      <c r="F2143" s="96"/>
      <c r="G2143" s="96"/>
      <c r="H2143" s="289"/>
      <c r="I2143" s="289"/>
      <c r="J2143" s="289"/>
      <c r="K2143" s="96"/>
      <c r="L2143" s="171"/>
      <c r="M2143" s="96"/>
      <c r="N2143" s="394"/>
      <c r="O2143" s="394"/>
      <c r="P2143" s="394"/>
      <c r="Q2143" s="9"/>
      <c r="R2143" s="10"/>
      <c r="S2143" s="255">
        <f t="shared" si="238"/>
        <v>0</v>
      </c>
      <c r="T2143" s="192"/>
      <c r="U2143" s="265">
        <f t="shared" si="237"/>
        <v>0</v>
      </c>
      <c r="V2143" s="255">
        <f t="shared" si="235"/>
        <v>0</v>
      </c>
      <c r="W2143" s="255" t="e">
        <f t="shared" si="236"/>
        <v>#DIV/0!</v>
      </c>
    </row>
    <row r="2144" spans="1:23">
      <c r="A2144" s="96"/>
      <c r="B2144" s="96"/>
      <c r="C2144" s="96"/>
      <c r="D2144" s="96"/>
      <c r="E2144" s="96"/>
      <c r="F2144" s="96"/>
      <c r="G2144" s="96"/>
      <c r="H2144" s="289"/>
      <c r="I2144" s="289"/>
      <c r="J2144" s="289"/>
      <c r="K2144" s="96"/>
      <c r="L2144" s="171"/>
      <c r="M2144" s="96"/>
      <c r="N2144" s="394"/>
      <c r="O2144" s="394"/>
      <c r="P2144" s="394"/>
      <c r="Q2144" s="9"/>
      <c r="R2144" s="10"/>
      <c r="S2144" s="255">
        <f t="shared" si="238"/>
        <v>0</v>
      </c>
      <c r="T2144" s="192"/>
      <c r="U2144" s="265">
        <f t="shared" si="237"/>
        <v>0</v>
      </c>
      <c r="V2144" s="255">
        <f t="shared" si="235"/>
        <v>0</v>
      </c>
      <c r="W2144" s="255" t="e">
        <f t="shared" si="236"/>
        <v>#DIV/0!</v>
      </c>
    </row>
    <row r="2145" spans="1:23">
      <c r="A2145" s="96"/>
      <c r="B2145" s="96"/>
      <c r="C2145" s="96"/>
      <c r="D2145" s="96"/>
      <c r="E2145" s="96"/>
      <c r="F2145" s="96"/>
      <c r="G2145" s="96"/>
      <c r="H2145" s="289"/>
      <c r="I2145" s="289"/>
      <c r="J2145" s="289"/>
      <c r="K2145" s="96"/>
      <c r="L2145" s="171"/>
      <c r="M2145" s="96"/>
      <c r="N2145" s="394"/>
      <c r="O2145" s="394"/>
      <c r="P2145" s="394"/>
      <c r="Q2145" s="9"/>
      <c r="R2145" s="10"/>
      <c r="S2145" s="255">
        <f t="shared" si="238"/>
        <v>0</v>
      </c>
      <c r="T2145" s="192"/>
      <c r="U2145" s="265">
        <f t="shared" si="237"/>
        <v>0</v>
      </c>
      <c r="V2145" s="255">
        <f t="shared" si="235"/>
        <v>0</v>
      </c>
      <c r="W2145" s="255" t="e">
        <f t="shared" si="236"/>
        <v>#DIV/0!</v>
      </c>
    </row>
    <row r="2146" spans="1:23">
      <c r="A2146" s="96"/>
      <c r="B2146" s="96"/>
      <c r="C2146" s="96"/>
      <c r="D2146" s="96"/>
      <c r="E2146" s="96"/>
      <c r="F2146" s="96"/>
      <c r="G2146" s="96"/>
      <c r="H2146" s="289"/>
      <c r="I2146" s="289"/>
      <c r="J2146" s="289"/>
      <c r="K2146" s="96"/>
      <c r="L2146" s="171"/>
      <c r="M2146" s="96"/>
      <c r="N2146" s="394"/>
      <c r="O2146" s="394"/>
      <c r="P2146" s="394"/>
      <c r="Q2146" s="9"/>
      <c r="R2146" s="10"/>
      <c r="S2146" s="255">
        <f t="shared" si="238"/>
        <v>0</v>
      </c>
      <c r="T2146" s="192"/>
      <c r="U2146" s="265">
        <f t="shared" si="237"/>
        <v>0</v>
      </c>
      <c r="V2146" s="255">
        <f t="shared" si="235"/>
        <v>0</v>
      </c>
      <c r="W2146" s="255" t="e">
        <f t="shared" si="236"/>
        <v>#DIV/0!</v>
      </c>
    </row>
    <row r="2147" spans="1:23">
      <c r="A2147" s="96"/>
      <c r="B2147" s="96"/>
      <c r="C2147" s="96"/>
      <c r="D2147" s="96"/>
      <c r="E2147" s="96"/>
      <c r="F2147" s="96"/>
      <c r="G2147" s="96"/>
      <c r="H2147" s="289"/>
      <c r="I2147" s="289"/>
      <c r="J2147" s="289"/>
      <c r="K2147" s="96"/>
      <c r="L2147" s="171"/>
      <c r="M2147" s="96"/>
      <c r="N2147" s="394"/>
      <c r="O2147" s="394"/>
      <c r="P2147" s="394"/>
      <c r="Q2147" s="9"/>
      <c r="R2147" s="10"/>
      <c r="S2147" s="255">
        <f t="shared" si="238"/>
        <v>0</v>
      </c>
      <c r="T2147" s="192"/>
      <c r="U2147" s="265">
        <f t="shared" si="237"/>
        <v>0</v>
      </c>
      <c r="V2147" s="255">
        <f t="shared" si="235"/>
        <v>0</v>
      </c>
      <c r="W2147" s="255" t="e">
        <f t="shared" si="236"/>
        <v>#DIV/0!</v>
      </c>
    </row>
    <row r="2148" spans="1:23">
      <c r="A2148" s="96"/>
      <c r="B2148" s="96"/>
      <c r="C2148" s="96"/>
      <c r="D2148" s="96"/>
      <c r="E2148" s="96"/>
      <c r="F2148" s="96"/>
      <c r="G2148" s="96"/>
      <c r="H2148" s="289"/>
      <c r="I2148" s="289"/>
      <c r="J2148" s="289"/>
      <c r="K2148" s="96"/>
      <c r="L2148" s="171"/>
      <c r="M2148" s="96"/>
      <c r="N2148" s="394"/>
      <c r="O2148" s="394"/>
      <c r="P2148" s="394"/>
      <c r="Q2148" s="9"/>
      <c r="R2148" s="10"/>
      <c r="S2148" s="255">
        <f t="shared" si="238"/>
        <v>0</v>
      </c>
      <c r="T2148" s="192"/>
      <c r="U2148" s="265">
        <f t="shared" si="237"/>
        <v>0</v>
      </c>
      <c r="V2148" s="255">
        <f t="shared" si="235"/>
        <v>0</v>
      </c>
      <c r="W2148" s="255" t="e">
        <f t="shared" si="236"/>
        <v>#DIV/0!</v>
      </c>
    </row>
    <row r="2149" spans="1:23">
      <c r="A2149" s="96"/>
      <c r="B2149" s="96"/>
      <c r="C2149" s="96"/>
      <c r="D2149" s="96"/>
      <c r="E2149" s="96"/>
      <c r="F2149" s="96"/>
      <c r="G2149" s="96"/>
      <c r="H2149" s="289"/>
      <c r="I2149" s="289"/>
      <c r="J2149" s="289"/>
      <c r="K2149" s="96"/>
      <c r="L2149" s="171"/>
      <c r="M2149" s="96"/>
      <c r="N2149" s="394"/>
      <c r="O2149" s="394"/>
      <c r="P2149" s="394"/>
      <c r="Q2149" s="9"/>
      <c r="R2149" s="10"/>
      <c r="S2149" s="255">
        <f t="shared" si="238"/>
        <v>0</v>
      </c>
      <c r="T2149" s="192"/>
      <c r="U2149" s="265">
        <f t="shared" si="237"/>
        <v>0</v>
      </c>
      <c r="V2149" s="255">
        <f t="shared" si="235"/>
        <v>0</v>
      </c>
      <c r="W2149" s="255" t="e">
        <f t="shared" si="236"/>
        <v>#DIV/0!</v>
      </c>
    </row>
    <row r="2150" spans="1:23">
      <c r="A2150" s="96"/>
      <c r="B2150" s="96"/>
      <c r="C2150" s="96"/>
      <c r="D2150" s="96"/>
      <c r="E2150" s="96"/>
      <c r="F2150" s="96"/>
      <c r="G2150" s="96"/>
      <c r="H2150" s="289"/>
      <c r="I2150" s="289"/>
      <c r="J2150" s="289"/>
      <c r="K2150" s="96"/>
      <c r="L2150" s="171"/>
      <c r="M2150" s="96"/>
      <c r="N2150" s="394"/>
      <c r="O2150" s="394"/>
      <c r="P2150" s="394"/>
      <c r="Q2150" s="9"/>
      <c r="R2150" s="10"/>
      <c r="S2150" s="255">
        <f t="shared" si="238"/>
        <v>0</v>
      </c>
      <c r="T2150" s="192"/>
      <c r="U2150" s="265">
        <f t="shared" si="237"/>
        <v>0</v>
      </c>
      <c r="V2150" s="255">
        <f t="shared" si="235"/>
        <v>0</v>
      </c>
      <c r="W2150" s="255" t="e">
        <f t="shared" si="236"/>
        <v>#DIV/0!</v>
      </c>
    </row>
    <row r="2151" spans="1:23">
      <c r="A2151" s="96"/>
      <c r="B2151" s="96"/>
      <c r="C2151" s="96"/>
      <c r="D2151" s="96"/>
      <c r="E2151" s="96"/>
      <c r="F2151" s="96"/>
      <c r="G2151" s="96"/>
      <c r="H2151" s="289"/>
      <c r="I2151" s="289"/>
      <c r="J2151" s="289"/>
      <c r="K2151" s="96"/>
      <c r="L2151" s="171"/>
      <c r="M2151" s="96"/>
      <c r="N2151" s="394"/>
      <c r="O2151" s="394"/>
      <c r="P2151" s="394"/>
      <c r="Q2151" s="9"/>
      <c r="R2151" s="10"/>
      <c r="S2151" s="255">
        <f t="shared" si="238"/>
        <v>0</v>
      </c>
      <c r="T2151" s="192"/>
      <c r="U2151" s="265">
        <f t="shared" si="237"/>
        <v>0</v>
      </c>
      <c r="V2151" s="255">
        <f t="shared" si="235"/>
        <v>0</v>
      </c>
      <c r="W2151" s="255" t="e">
        <f t="shared" si="236"/>
        <v>#DIV/0!</v>
      </c>
    </row>
    <row r="2152" spans="1:23">
      <c r="A2152" s="96"/>
      <c r="B2152" s="96"/>
      <c r="C2152" s="96"/>
      <c r="D2152" s="96"/>
      <c r="E2152" s="96"/>
      <c r="F2152" s="96"/>
      <c r="G2152" s="96"/>
      <c r="H2152" s="289"/>
      <c r="I2152" s="289"/>
      <c r="J2152" s="289"/>
      <c r="K2152" s="96"/>
      <c r="L2152" s="171"/>
      <c r="M2152" s="96"/>
      <c r="N2152" s="9"/>
      <c r="O2152" s="9"/>
      <c r="P2152" s="9"/>
      <c r="Q2152" s="9"/>
      <c r="R2152" s="10"/>
      <c r="S2152" s="255">
        <f t="shared" si="238"/>
        <v>0</v>
      </c>
      <c r="T2152" s="192"/>
      <c r="U2152" s="265">
        <f t="shared" si="237"/>
        <v>0</v>
      </c>
      <c r="V2152" s="255">
        <f t="shared" si="235"/>
        <v>0</v>
      </c>
      <c r="W2152" s="255" t="e">
        <f t="shared" si="236"/>
        <v>#DIV/0!</v>
      </c>
    </row>
    <row r="2153" spans="1:23">
      <c r="A2153" s="96"/>
      <c r="B2153" s="96"/>
      <c r="C2153" s="96"/>
      <c r="D2153" s="96"/>
      <c r="E2153" s="96"/>
      <c r="F2153" s="96"/>
      <c r="G2153" s="96"/>
      <c r="H2153" s="289"/>
      <c r="I2153" s="289"/>
      <c r="J2153" s="289"/>
      <c r="K2153" s="96"/>
      <c r="L2153" s="171"/>
      <c r="M2153" s="96"/>
      <c r="N2153" s="9"/>
      <c r="O2153" s="9"/>
      <c r="P2153" s="9"/>
      <c r="Q2153" s="9"/>
      <c r="R2153" s="10"/>
      <c r="S2153" s="255">
        <f t="shared" si="238"/>
        <v>0</v>
      </c>
      <c r="T2153" s="192"/>
      <c r="U2153" s="265">
        <f t="shared" si="237"/>
        <v>0</v>
      </c>
      <c r="V2153" s="255">
        <f t="shared" si="235"/>
        <v>0</v>
      </c>
      <c r="W2153" s="255" t="e">
        <f t="shared" si="236"/>
        <v>#DIV/0!</v>
      </c>
    </row>
    <row r="2154" spans="1:23">
      <c r="A2154" s="96"/>
      <c r="B2154" s="96"/>
      <c r="C2154" s="96"/>
      <c r="D2154" s="96"/>
      <c r="E2154" s="96"/>
      <c r="F2154" s="96"/>
      <c r="G2154" s="96"/>
      <c r="H2154" s="289"/>
      <c r="I2154" s="289"/>
      <c r="J2154" s="289"/>
      <c r="K2154" s="96"/>
      <c r="L2154" s="171"/>
      <c r="M2154" s="96"/>
      <c r="N2154" s="9"/>
      <c r="O2154" s="9"/>
      <c r="P2154" s="9"/>
      <c r="Q2154" s="9"/>
      <c r="R2154" s="10"/>
      <c r="S2154" s="255">
        <f t="shared" si="238"/>
        <v>0</v>
      </c>
      <c r="T2154" s="192"/>
      <c r="U2154" s="265">
        <f t="shared" si="237"/>
        <v>0</v>
      </c>
      <c r="V2154" s="255">
        <f t="shared" ref="V2154:V2217" si="239">U2154+S2154</f>
        <v>0</v>
      </c>
      <c r="W2154" s="255" t="e">
        <f t="shared" ref="W2154:W2217" si="240">V2154/P2154</f>
        <v>#DIV/0!</v>
      </c>
    </row>
    <row r="2155" spans="1:23">
      <c r="A2155" s="96"/>
      <c r="B2155" s="96"/>
      <c r="C2155" s="96"/>
      <c r="D2155" s="96"/>
      <c r="E2155" s="96"/>
      <c r="F2155" s="96"/>
      <c r="G2155" s="96"/>
      <c r="H2155" s="289"/>
      <c r="I2155" s="289"/>
      <c r="J2155" s="289"/>
      <c r="K2155" s="96"/>
      <c r="L2155" s="171"/>
      <c r="M2155" s="96"/>
      <c r="N2155" s="9"/>
      <c r="O2155" s="9"/>
      <c r="P2155" s="9"/>
      <c r="Q2155" s="9"/>
      <c r="R2155" s="10"/>
      <c r="S2155" s="255">
        <f t="shared" si="238"/>
        <v>0</v>
      </c>
      <c r="T2155" s="192"/>
      <c r="U2155" s="265">
        <f t="shared" si="237"/>
        <v>0</v>
      </c>
      <c r="V2155" s="255">
        <f t="shared" si="239"/>
        <v>0</v>
      </c>
      <c r="W2155" s="255" t="e">
        <f t="shared" si="240"/>
        <v>#DIV/0!</v>
      </c>
    </row>
    <row r="2156" spans="1:23">
      <c r="A2156" s="96"/>
      <c r="B2156" s="96"/>
      <c r="C2156" s="96"/>
      <c r="D2156" s="96"/>
      <c r="E2156" s="96"/>
      <c r="F2156" s="96"/>
      <c r="G2156" s="96"/>
      <c r="H2156" s="289"/>
      <c r="I2156" s="289"/>
      <c r="J2156" s="289"/>
      <c r="K2156" s="96"/>
      <c r="L2156" s="171"/>
      <c r="M2156" s="96"/>
      <c r="N2156" s="9"/>
      <c r="O2156" s="9"/>
      <c r="P2156" s="9"/>
      <c r="Q2156" s="9"/>
      <c r="R2156" s="378"/>
      <c r="S2156" s="255">
        <f t="shared" si="238"/>
        <v>0</v>
      </c>
      <c r="T2156" s="192"/>
      <c r="U2156" s="265">
        <f t="shared" si="237"/>
        <v>0</v>
      </c>
      <c r="V2156" s="255">
        <f t="shared" si="239"/>
        <v>0</v>
      </c>
      <c r="W2156" s="255" t="e">
        <f t="shared" si="240"/>
        <v>#DIV/0!</v>
      </c>
    </row>
    <row r="2157" spans="1:23">
      <c r="A2157" s="96"/>
      <c r="B2157" s="96"/>
      <c r="C2157" s="96"/>
      <c r="D2157" s="96"/>
      <c r="E2157" s="96"/>
      <c r="F2157" s="96"/>
      <c r="G2157" s="96"/>
      <c r="H2157" s="289"/>
      <c r="I2157" s="289"/>
      <c r="J2157" s="289"/>
      <c r="K2157" s="96"/>
      <c r="L2157" s="171"/>
      <c r="M2157" s="96"/>
      <c r="N2157" s="9"/>
      <c r="O2157" s="9"/>
      <c r="P2157" s="9"/>
      <c r="Q2157" s="9"/>
      <c r="R2157" s="10"/>
      <c r="S2157" s="255">
        <f t="shared" si="238"/>
        <v>0</v>
      </c>
      <c r="T2157" s="192"/>
      <c r="U2157" s="265">
        <f t="shared" si="237"/>
        <v>0</v>
      </c>
      <c r="V2157" s="255">
        <f t="shared" si="239"/>
        <v>0</v>
      </c>
      <c r="W2157" s="255" t="e">
        <f t="shared" si="240"/>
        <v>#DIV/0!</v>
      </c>
    </row>
    <row r="2158" spans="1:23">
      <c r="A2158" s="96"/>
      <c r="B2158" s="96"/>
      <c r="C2158" s="96"/>
      <c r="D2158" s="96"/>
      <c r="E2158" s="96"/>
      <c r="F2158" s="96"/>
      <c r="G2158" s="96"/>
      <c r="H2158" s="289"/>
      <c r="I2158" s="289"/>
      <c r="J2158" s="289"/>
      <c r="K2158" s="96"/>
      <c r="L2158" s="171"/>
      <c r="M2158" s="96"/>
      <c r="N2158" s="9"/>
      <c r="O2158" s="9"/>
      <c r="P2158" s="9"/>
      <c r="Q2158" s="9"/>
      <c r="R2158" s="10"/>
      <c r="S2158" s="255">
        <f t="shared" si="238"/>
        <v>0</v>
      </c>
      <c r="T2158" s="192"/>
      <c r="U2158" s="265">
        <f t="shared" si="237"/>
        <v>0</v>
      </c>
      <c r="V2158" s="255">
        <f t="shared" si="239"/>
        <v>0</v>
      </c>
      <c r="W2158" s="255" t="e">
        <f t="shared" si="240"/>
        <v>#DIV/0!</v>
      </c>
    </row>
    <row r="2159" spans="1:23">
      <c r="A2159" s="96"/>
      <c r="B2159" s="96"/>
      <c r="C2159" s="96"/>
      <c r="D2159" s="96"/>
      <c r="E2159" s="96"/>
      <c r="F2159" s="96"/>
      <c r="G2159" s="96"/>
      <c r="H2159" s="289"/>
      <c r="I2159" s="289"/>
      <c r="J2159" s="289"/>
      <c r="K2159" s="96"/>
      <c r="L2159" s="171"/>
      <c r="M2159" s="96"/>
      <c r="N2159" s="9"/>
      <c r="O2159" s="9"/>
      <c r="P2159" s="9"/>
      <c r="Q2159" s="9"/>
      <c r="R2159" s="10"/>
      <c r="S2159" s="255">
        <f t="shared" si="238"/>
        <v>0</v>
      </c>
      <c r="T2159" s="192"/>
      <c r="U2159" s="265">
        <f t="shared" si="237"/>
        <v>0</v>
      </c>
      <c r="V2159" s="255">
        <f t="shared" si="239"/>
        <v>0</v>
      </c>
      <c r="W2159" s="255" t="e">
        <f t="shared" si="240"/>
        <v>#DIV/0!</v>
      </c>
    </row>
    <row r="2160" spans="1:23">
      <c r="A2160" s="96"/>
      <c r="B2160" s="96"/>
      <c r="C2160" s="96"/>
      <c r="D2160" s="96"/>
      <c r="E2160" s="96"/>
      <c r="F2160" s="96"/>
      <c r="G2160" s="96"/>
      <c r="H2160" s="289"/>
      <c r="I2160" s="289"/>
      <c r="J2160" s="289"/>
      <c r="K2160" s="96"/>
      <c r="L2160" s="171"/>
      <c r="M2160" s="96"/>
      <c r="N2160" s="9"/>
      <c r="O2160" s="9"/>
      <c r="P2160" s="9"/>
      <c r="Q2160" s="9"/>
      <c r="R2160" s="10"/>
      <c r="S2160" s="255">
        <f t="shared" si="238"/>
        <v>0</v>
      </c>
      <c r="T2160" s="192"/>
      <c r="U2160" s="265">
        <f t="shared" si="237"/>
        <v>0</v>
      </c>
      <c r="V2160" s="255">
        <f t="shared" si="239"/>
        <v>0</v>
      </c>
      <c r="W2160" s="255" t="e">
        <f t="shared" si="240"/>
        <v>#DIV/0!</v>
      </c>
    </row>
    <row r="2161" spans="1:23">
      <c r="A2161" s="96"/>
      <c r="B2161" s="96"/>
      <c r="C2161" s="96"/>
      <c r="D2161" s="96"/>
      <c r="E2161" s="96"/>
      <c r="F2161" s="96"/>
      <c r="G2161" s="96"/>
      <c r="H2161" s="289"/>
      <c r="I2161" s="289"/>
      <c r="J2161" s="289"/>
      <c r="K2161" s="96"/>
      <c r="L2161" s="171"/>
      <c r="M2161" s="96"/>
      <c r="N2161" s="8"/>
      <c r="O2161" s="9"/>
      <c r="P2161" s="9"/>
      <c r="Q2161" s="9"/>
      <c r="R2161" s="10"/>
      <c r="S2161" s="255">
        <f t="shared" si="238"/>
        <v>0</v>
      </c>
      <c r="T2161" s="192"/>
      <c r="U2161" s="265">
        <f t="shared" si="237"/>
        <v>0</v>
      </c>
      <c r="V2161" s="255">
        <f t="shared" si="239"/>
        <v>0</v>
      </c>
      <c r="W2161" s="255" t="e">
        <f t="shared" si="240"/>
        <v>#DIV/0!</v>
      </c>
    </row>
    <row r="2162" spans="1:23">
      <c r="A2162" s="96"/>
      <c r="B2162" s="96"/>
      <c r="C2162" s="96"/>
      <c r="D2162" s="96"/>
      <c r="E2162" s="96"/>
      <c r="F2162" s="96"/>
      <c r="G2162" s="96"/>
      <c r="H2162" s="289"/>
      <c r="I2162" s="289"/>
      <c r="J2162" s="289"/>
      <c r="K2162" s="96"/>
      <c r="L2162" s="171"/>
      <c r="M2162" s="96"/>
      <c r="N2162" s="8"/>
      <c r="O2162" s="9"/>
      <c r="P2162" s="9"/>
      <c r="Q2162" s="9"/>
      <c r="R2162" s="10"/>
      <c r="S2162" s="255">
        <f t="shared" si="238"/>
        <v>0</v>
      </c>
      <c r="T2162" s="192"/>
      <c r="U2162" s="265">
        <f t="shared" si="237"/>
        <v>0</v>
      </c>
      <c r="V2162" s="255">
        <f t="shared" si="239"/>
        <v>0</v>
      </c>
      <c r="W2162" s="255" t="e">
        <f t="shared" si="240"/>
        <v>#DIV/0!</v>
      </c>
    </row>
    <row r="2163" spans="1:23">
      <c r="A2163" s="96"/>
      <c r="B2163" s="96"/>
      <c r="C2163" s="96"/>
      <c r="D2163" s="96"/>
      <c r="E2163" s="96"/>
      <c r="F2163" s="96"/>
      <c r="G2163" s="96"/>
      <c r="H2163" s="289"/>
      <c r="I2163" s="289"/>
      <c r="J2163" s="289"/>
      <c r="K2163" s="96"/>
      <c r="L2163" s="171"/>
      <c r="M2163" s="96"/>
      <c r="N2163" s="8"/>
      <c r="O2163" s="8"/>
      <c r="P2163" s="9"/>
      <c r="Q2163" s="9"/>
      <c r="R2163" s="10"/>
      <c r="S2163" s="255">
        <f t="shared" si="238"/>
        <v>0</v>
      </c>
      <c r="T2163" s="192"/>
      <c r="U2163" s="265">
        <f t="shared" si="237"/>
        <v>0</v>
      </c>
      <c r="V2163" s="255">
        <f t="shared" si="239"/>
        <v>0</v>
      </c>
      <c r="W2163" s="255" t="e">
        <f t="shared" si="240"/>
        <v>#DIV/0!</v>
      </c>
    </row>
    <row r="2164" spans="1:23">
      <c r="A2164" s="96"/>
      <c r="B2164" s="96"/>
      <c r="C2164" s="96"/>
      <c r="D2164" s="96"/>
      <c r="E2164" s="96"/>
      <c r="F2164" s="96"/>
      <c r="G2164" s="96"/>
      <c r="H2164" s="289"/>
      <c r="I2164" s="289"/>
      <c r="J2164" s="289"/>
      <c r="K2164" s="96"/>
      <c r="L2164" s="171"/>
      <c r="M2164" s="96"/>
      <c r="N2164" s="8"/>
      <c r="O2164" s="8"/>
      <c r="P2164" s="9"/>
      <c r="Q2164" s="9"/>
      <c r="R2164" s="10"/>
      <c r="S2164" s="255">
        <f t="shared" si="238"/>
        <v>0</v>
      </c>
      <c r="T2164" s="192"/>
      <c r="U2164" s="265">
        <f t="shared" si="237"/>
        <v>0</v>
      </c>
      <c r="V2164" s="255">
        <f t="shared" si="239"/>
        <v>0</v>
      </c>
      <c r="W2164" s="255" t="e">
        <f t="shared" si="240"/>
        <v>#DIV/0!</v>
      </c>
    </row>
    <row r="2165" spans="1:23">
      <c r="A2165" s="96"/>
      <c r="B2165" s="96"/>
      <c r="C2165" s="96"/>
      <c r="D2165" s="96"/>
      <c r="E2165" s="96"/>
      <c r="F2165" s="96"/>
      <c r="G2165" s="96"/>
      <c r="H2165" s="289"/>
      <c r="I2165" s="289"/>
      <c r="J2165" s="289"/>
      <c r="K2165" s="96"/>
      <c r="L2165" s="171"/>
      <c r="M2165" s="96"/>
      <c r="N2165" s="9"/>
      <c r="O2165" s="9"/>
      <c r="P2165" s="9"/>
      <c r="Q2165" s="9"/>
      <c r="R2165" s="10"/>
      <c r="S2165" s="255">
        <f t="shared" si="238"/>
        <v>0</v>
      </c>
      <c r="T2165" s="192"/>
      <c r="U2165" s="265">
        <f t="shared" si="237"/>
        <v>0</v>
      </c>
      <c r="V2165" s="255">
        <f t="shared" si="239"/>
        <v>0</v>
      </c>
      <c r="W2165" s="255" t="e">
        <f t="shared" si="240"/>
        <v>#DIV/0!</v>
      </c>
    </row>
    <row r="2166" spans="1:23">
      <c r="A2166" s="96"/>
      <c r="B2166" s="96"/>
      <c r="C2166" s="96"/>
      <c r="D2166" s="96"/>
      <c r="E2166" s="96"/>
      <c r="F2166" s="96"/>
      <c r="G2166" s="96"/>
      <c r="H2166" s="289"/>
      <c r="I2166" s="289"/>
      <c r="J2166" s="289"/>
      <c r="K2166" s="96"/>
      <c r="L2166" s="171"/>
      <c r="M2166" s="96"/>
      <c r="N2166" s="8"/>
      <c r="O2166" s="8"/>
      <c r="P2166" s="9"/>
      <c r="Q2166" s="9"/>
      <c r="R2166" s="10"/>
      <c r="S2166" s="255">
        <f t="shared" si="238"/>
        <v>0</v>
      </c>
      <c r="T2166" s="192"/>
      <c r="U2166" s="265">
        <f t="shared" si="237"/>
        <v>0</v>
      </c>
      <c r="V2166" s="255">
        <f t="shared" si="239"/>
        <v>0</v>
      </c>
      <c r="W2166" s="255" t="e">
        <f t="shared" si="240"/>
        <v>#DIV/0!</v>
      </c>
    </row>
    <row r="2167" spans="1:23">
      <c r="A2167" s="96"/>
      <c r="B2167" s="96"/>
      <c r="C2167" s="96"/>
      <c r="D2167" s="96"/>
      <c r="E2167" s="96"/>
      <c r="F2167" s="96"/>
      <c r="G2167" s="96"/>
      <c r="H2167" s="289"/>
      <c r="I2167" s="289"/>
      <c r="J2167" s="289"/>
      <c r="K2167" s="96"/>
      <c r="L2167" s="171"/>
      <c r="M2167" s="96"/>
      <c r="N2167" s="8"/>
      <c r="O2167" s="9"/>
      <c r="P2167" s="9"/>
      <c r="Q2167" s="9"/>
      <c r="R2167" s="10"/>
      <c r="S2167" s="255">
        <f t="shared" si="238"/>
        <v>0</v>
      </c>
      <c r="T2167" s="192"/>
      <c r="U2167" s="265">
        <f t="shared" si="237"/>
        <v>0</v>
      </c>
      <c r="V2167" s="255">
        <f t="shared" si="239"/>
        <v>0</v>
      </c>
      <c r="W2167" s="255" t="e">
        <f t="shared" si="240"/>
        <v>#DIV/0!</v>
      </c>
    </row>
    <row r="2168" spans="1:23">
      <c r="A2168" s="96"/>
      <c r="B2168" s="96"/>
      <c r="C2168" s="96"/>
      <c r="D2168" s="96"/>
      <c r="E2168" s="96"/>
      <c r="F2168" s="96"/>
      <c r="G2168" s="96"/>
      <c r="H2168" s="289"/>
      <c r="I2168" s="289"/>
      <c r="J2168" s="289"/>
      <c r="K2168" s="96"/>
      <c r="L2168" s="171"/>
      <c r="M2168" s="96"/>
      <c r="N2168" s="8"/>
      <c r="O2168" s="8"/>
      <c r="P2168" s="9"/>
      <c r="Q2168" s="9"/>
      <c r="R2168" s="10"/>
      <c r="S2168" s="255">
        <f t="shared" si="238"/>
        <v>0</v>
      </c>
      <c r="T2168" s="192"/>
      <c r="U2168" s="265">
        <f t="shared" si="237"/>
        <v>0</v>
      </c>
      <c r="V2168" s="255">
        <f t="shared" si="239"/>
        <v>0</v>
      </c>
      <c r="W2168" s="255" t="e">
        <f t="shared" si="240"/>
        <v>#DIV/0!</v>
      </c>
    </row>
    <row r="2169" spans="1:23">
      <c r="A2169" s="96"/>
      <c r="B2169" s="96"/>
      <c r="C2169" s="96"/>
      <c r="D2169" s="96"/>
      <c r="E2169" s="96"/>
      <c r="F2169" s="96"/>
      <c r="G2169" s="96"/>
      <c r="H2169" s="289"/>
      <c r="I2169" s="289"/>
      <c r="J2169" s="289"/>
      <c r="K2169" s="96"/>
      <c r="L2169" s="171"/>
      <c r="M2169" s="96"/>
      <c r="N2169" s="8"/>
      <c r="O2169" s="8"/>
      <c r="P2169" s="9"/>
      <c r="Q2169" s="9"/>
      <c r="R2169" s="10"/>
      <c r="S2169" s="255">
        <f t="shared" si="238"/>
        <v>0</v>
      </c>
      <c r="T2169" s="192"/>
      <c r="U2169" s="265">
        <f t="shared" si="237"/>
        <v>0</v>
      </c>
      <c r="V2169" s="255">
        <f t="shared" si="239"/>
        <v>0</v>
      </c>
      <c r="W2169" s="255" t="e">
        <f t="shared" si="240"/>
        <v>#DIV/0!</v>
      </c>
    </row>
    <row r="2170" spans="1:23">
      <c r="A2170" s="96"/>
      <c r="B2170" s="96"/>
      <c r="C2170" s="96"/>
      <c r="D2170" s="96"/>
      <c r="E2170" s="96"/>
      <c r="F2170" s="96"/>
      <c r="G2170" s="96"/>
      <c r="H2170" s="289"/>
      <c r="I2170" s="289"/>
      <c r="J2170" s="289"/>
      <c r="K2170" s="96"/>
      <c r="L2170" s="171"/>
      <c r="M2170" s="96"/>
      <c r="N2170" s="8"/>
      <c r="O2170" s="8"/>
      <c r="P2170" s="9"/>
      <c r="Q2170" s="9"/>
      <c r="R2170" s="10"/>
      <c r="S2170" s="255">
        <f t="shared" si="238"/>
        <v>0</v>
      </c>
      <c r="T2170" s="192"/>
      <c r="U2170" s="265">
        <f t="shared" si="237"/>
        <v>0</v>
      </c>
      <c r="V2170" s="255">
        <f t="shared" si="239"/>
        <v>0</v>
      </c>
      <c r="W2170" s="255" t="e">
        <f t="shared" si="240"/>
        <v>#DIV/0!</v>
      </c>
    </row>
    <row r="2171" spans="1:23">
      <c r="A2171" s="96"/>
      <c r="B2171" s="96"/>
      <c r="C2171" s="96"/>
      <c r="D2171" s="96"/>
      <c r="E2171" s="96"/>
      <c r="F2171" s="96"/>
      <c r="G2171" s="96"/>
      <c r="H2171" s="289"/>
      <c r="I2171" s="289"/>
      <c r="J2171" s="289"/>
      <c r="K2171" s="96"/>
      <c r="L2171" s="171"/>
      <c r="M2171" s="96"/>
      <c r="N2171" s="8"/>
      <c r="O2171" s="8"/>
      <c r="P2171" s="9"/>
      <c r="Q2171" s="9"/>
      <c r="R2171" s="10"/>
      <c r="S2171" s="255">
        <f t="shared" si="238"/>
        <v>0</v>
      </c>
      <c r="T2171" s="192"/>
      <c r="U2171" s="265">
        <f t="shared" si="237"/>
        <v>0</v>
      </c>
      <c r="V2171" s="255">
        <f t="shared" si="239"/>
        <v>0</v>
      </c>
      <c r="W2171" s="255" t="e">
        <f t="shared" si="240"/>
        <v>#DIV/0!</v>
      </c>
    </row>
    <row r="2172" spans="1:23">
      <c r="A2172" s="96"/>
      <c r="B2172" s="96"/>
      <c r="C2172" s="96"/>
      <c r="D2172" s="96"/>
      <c r="E2172" s="96"/>
      <c r="F2172" s="96"/>
      <c r="G2172" s="96"/>
      <c r="H2172" s="289"/>
      <c r="I2172" s="289"/>
      <c r="J2172" s="289"/>
      <c r="K2172" s="96"/>
      <c r="L2172" s="171"/>
      <c r="M2172" s="96"/>
      <c r="N2172" s="8"/>
      <c r="O2172" s="9"/>
      <c r="P2172" s="9"/>
      <c r="Q2172" s="9"/>
      <c r="R2172" s="10"/>
      <c r="S2172" s="255">
        <f t="shared" si="238"/>
        <v>0</v>
      </c>
      <c r="T2172" s="192"/>
      <c r="U2172" s="265">
        <f t="shared" si="237"/>
        <v>0</v>
      </c>
      <c r="V2172" s="255">
        <f t="shared" si="239"/>
        <v>0</v>
      </c>
      <c r="W2172" s="255" t="e">
        <f t="shared" si="240"/>
        <v>#DIV/0!</v>
      </c>
    </row>
    <row r="2173" spans="1:23">
      <c r="A2173" s="96"/>
      <c r="B2173" s="96"/>
      <c r="C2173" s="96"/>
      <c r="D2173" s="96"/>
      <c r="E2173" s="96"/>
      <c r="F2173" s="96"/>
      <c r="G2173" s="96"/>
      <c r="H2173" s="289"/>
      <c r="I2173" s="289"/>
      <c r="J2173" s="289"/>
      <c r="K2173" s="96"/>
      <c r="L2173" s="171"/>
      <c r="M2173" s="96"/>
      <c r="N2173" s="8"/>
      <c r="O2173" s="9"/>
      <c r="P2173" s="9"/>
      <c r="Q2173" s="9"/>
      <c r="R2173" s="10"/>
      <c r="S2173" s="255">
        <f t="shared" si="238"/>
        <v>0</v>
      </c>
      <c r="T2173" s="192"/>
      <c r="U2173" s="265">
        <f t="shared" ref="U2173:U2236" si="241">S2173*$T$828/SUM($S$828:$S$841)</f>
        <v>0</v>
      </c>
      <c r="V2173" s="255">
        <f t="shared" si="239"/>
        <v>0</v>
      </c>
      <c r="W2173" s="255" t="e">
        <f t="shared" si="240"/>
        <v>#DIV/0!</v>
      </c>
    </row>
    <row r="2174" spans="1:23">
      <c r="A2174" s="96"/>
      <c r="B2174" s="96"/>
      <c r="C2174" s="96"/>
      <c r="D2174" s="96"/>
      <c r="E2174" s="96"/>
      <c r="F2174" s="96"/>
      <c r="G2174" s="96"/>
      <c r="H2174" s="289"/>
      <c r="I2174" s="289"/>
      <c r="J2174" s="289"/>
      <c r="K2174" s="96"/>
      <c r="L2174" s="171"/>
      <c r="M2174" s="96"/>
      <c r="N2174" s="8"/>
      <c r="O2174" s="9"/>
      <c r="P2174" s="9"/>
      <c r="Q2174" s="9"/>
      <c r="R2174" s="10"/>
      <c r="S2174" s="255">
        <f t="shared" si="238"/>
        <v>0</v>
      </c>
      <c r="T2174" s="192"/>
      <c r="U2174" s="265">
        <f t="shared" si="241"/>
        <v>0</v>
      </c>
      <c r="V2174" s="255">
        <f t="shared" si="239"/>
        <v>0</v>
      </c>
      <c r="W2174" s="255" t="e">
        <f t="shared" si="240"/>
        <v>#DIV/0!</v>
      </c>
    </row>
    <row r="2175" spans="1:23">
      <c r="A2175" s="96"/>
      <c r="B2175" s="96"/>
      <c r="C2175" s="96"/>
      <c r="D2175" s="96"/>
      <c r="E2175" s="96"/>
      <c r="F2175" s="96"/>
      <c r="G2175" s="96"/>
      <c r="H2175" s="289"/>
      <c r="I2175" s="289"/>
      <c r="J2175" s="289"/>
      <c r="K2175" s="96"/>
      <c r="L2175" s="171"/>
      <c r="M2175" s="96"/>
      <c r="N2175" s="9"/>
      <c r="O2175" s="9"/>
      <c r="P2175" s="9"/>
      <c r="Q2175" s="9"/>
      <c r="R2175" s="10"/>
      <c r="S2175" s="255">
        <f t="shared" si="238"/>
        <v>0</v>
      </c>
      <c r="T2175" s="192"/>
      <c r="U2175" s="265">
        <f t="shared" si="241"/>
        <v>0</v>
      </c>
      <c r="V2175" s="255">
        <f t="shared" si="239"/>
        <v>0</v>
      </c>
      <c r="W2175" s="255" t="e">
        <f t="shared" si="240"/>
        <v>#DIV/0!</v>
      </c>
    </row>
    <row r="2176" spans="1:23">
      <c r="A2176" s="96"/>
      <c r="B2176" s="96"/>
      <c r="C2176" s="96"/>
      <c r="D2176" s="96"/>
      <c r="E2176" s="96"/>
      <c r="F2176" s="96"/>
      <c r="G2176" s="96"/>
      <c r="H2176" s="289"/>
      <c r="I2176" s="289"/>
      <c r="J2176" s="289"/>
      <c r="K2176" s="96"/>
      <c r="L2176" s="171"/>
      <c r="M2176" s="96"/>
      <c r="N2176" s="8"/>
      <c r="O2176" s="8"/>
      <c r="P2176" s="9"/>
      <c r="Q2176" s="9"/>
      <c r="R2176" s="10"/>
      <c r="S2176" s="255">
        <f t="shared" si="238"/>
        <v>0</v>
      </c>
      <c r="T2176" s="192"/>
      <c r="U2176" s="265">
        <f t="shared" si="241"/>
        <v>0</v>
      </c>
      <c r="V2176" s="255">
        <f t="shared" si="239"/>
        <v>0</v>
      </c>
      <c r="W2176" s="255" t="e">
        <f t="shared" si="240"/>
        <v>#DIV/0!</v>
      </c>
    </row>
    <row r="2177" spans="1:23">
      <c r="A2177" s="96"/>
      <c r="B2177" s="96"/>
      <c r="C2177" s="96"/>
      <c r="D2177" s="96"/>
      <c r="E2177" s="96"/>
      <c r="F2177" s="96"/>
      <c r="G2177" s="96"/>
      <c r="H2177" s="289"/>
      <c r="I2177" s="289"/>
      <c r="J2177" s="289"/>
      <c r="K2177" s="96"/>
      <c r="L2177" s="171"/>
      <c r="M2177" s="96"/>
      <c r="N2177" s="8"/>
      <c r="O2177" s="8"/>
      <c r="P2177" s="9"/>
      <c r="Q2177" s="9"/>
      <c r="R2177" s="10"/>
      <c r="S2177" s="255">
        <f t="shared" si="238"/>
        <v>0</v>
      </c>
      <c r="T2177" s="192"/>
      <c r="U2177" s="265">
        <f t="shared" si="241"/>
        <v>0</v>
      </c>
      <c r="V2177" s="255">
        <f t="shared" si="239"/>
        <v>0</v>
      </c>
      <c r="W2177" s="255" t="e">
        <f t="shared" si="240"/>
        <v>#DIV/0!</v>
      </c>
    </row>
    <row r="2178" spans="1:23">
      <c r="A2178" s="96"/>
      <c r="B2178" s="96"/>
      <c r="C2178" s="96"/>
      <c r="D2178" s="96"/>
      <c r="E2178" s="96"/>
      <c r="F2178" s="96"/>
      <c r="G2178" s="96"/>
      <c r="H2178" s="289"/>
      <c r="I2178" s="289"/>
      <c r="J2178" s="289"/>
      <c r="K2178" s="96"/>
      <c r="L2178" s="171"/>
      <c r="M2178" s="96"/>
      <c r="N2178" s="8"/>
      <c r="O2178" s="8"/>
      <c r="P2178" s="9"/>
      <c r="Q2178" s="9"/>
      <c r="R2178" s="10"/>
      <c r="S2178" s="255">
        <f t="shared" si="238"/>
        <v>0</v>
      </c>
      <c r="T2178" s="192"/>
      <c r="U2178" s="265">
        <f t="shared" si="241"/>
        <v>0</v>
      </c>
      <c r="V2178" s="255">
        <f t="shared" si="239"/>
        <v>0</v>
      </c>
      <c r="W2178" s="255" t="e">
        <f t="shared" si="240"/>
        <v>#DIV/0!</v>
      </c>
    </row>
    <row r="2179" spans="1:23">
      <c r="A2179" s="96"/>
      <c r="B2179" s="96"/>
      <c r="C2179" s="96"/>
      <c r="D2179" s="96"/>
      <c r="E2179" s="96"/>
      <c r="F2179" s="96"/>
      <c r="G2179" s="96"/>
      <c r="H2179" s="289"/>
      <c r="I2179" s="289"/>
      <c r="J2179" s="289"/>
      <c r="K2179" s="96"/>
      <c r="L2179" s="171"/>
      <c r="M2179" s="96"/>
      <c r="N2179" s="8"/>
      <c r="O2179" s="8"/>
      <c r="P2179" s="9"/>
      <c r="Q2179" s="9"/>
      <c r="R2179" s="10"/>
      <c r="S2179" s="255">
        <f t="shared" ref="S2179:S2242" si="242">P2179*R2179</f>
        <v>0</v>
      </c>
      <c r="T2179" s="192"/>
      <c r="U2179" s="265">
        <f t="shared" si="241"/>
        <v>0</v>
      </c>
      <c r="V2179" s="255">
        <f t="shared" si="239"/>
        <v>0</v>
      </c>
      <c r="W2179" s="255" t="e">
        <f t="shared" si="240"/>
        <v>#DIV/0!</v>
      </c>
    </row>
    <row r="2180" spans="1:23">
      <c r="A2180" s="96"/>
      <c r="B2180" s="96"/>
      <c r="C2180" s="96"/>
      <c r="D2180" s="96"/>
      <c r="E2180" s="96"/>
      <c r="F2180" s="96"/>
      <c r="G2180" s="96"/>
      <c r="H2180" s="289"/>
      <c r="I2180" s="289"/>
      <c r="J2180" s="289"/>
      <c r="K2180" s="96"/>
      <c r="L2180" s="171"/>
      <c r="M2180" s="96"/>
      <c r="N2180" s="8"/>
      <c r="O2180" s="9"/>
      <c r="P2180" s="9"/>
      <c r="Q2180" s="9"/>
      <c r="R2180" s="10"/>
      <c r="S2180" s="255">
        <f t="shared" si="242"/>
        <v>0</v>
      </c>
      <c r="T2180" s="192"/>
      <c r="U2180" s="265">
        <f t="shared" si="241"/>
        <v>0</v>
      </c>
      <c r="V2180" s="255">
        <f t="shared" si="239"/>
        <v>0</v>
      </c>
      <c r="W2180" s="255" t="e">
        <f t="shared" si="240"/>
        <v>#DIV/0!</v>
      </c>
    </row>
    <row r="2181" spans="1:23">
      <c r="A2181" s="96"/>
      <c r="B2181" s="96"/>
      <c r="C2181" s="96"/>
      <c r="D2181" s="96"/>
      <c r="E2181" s="96"/>
      <c r="F2181" s="96"/>
      <c r="G2181" s="96"/>
      <c r="H2181" s="289"/>
      <c r="I2181" s="289"/>
      <c r="J2181" s="289"/>
      <c r="K2181" s="96"/>
      <c r="L2181" s="171"/>
      <c r="M2181" s="96"/>
      <c r="N2181" s="8"/>
      <c r="O2181" s="9"/>
      <c r="P2181" s="9"/>
      <c r="Q2181" s="9"/>
      <c r="R2181" s="10"/>
      <c r="S2181" s="255">
        <f t="shared" si="242"/>
        <v>0</v>
      </c>
      <c r="T2181" s="192"/>
      <c r="U2181" s="265">
        <f t="shared" si="241"/>
        <v>0</v>
      </c>
      <c r="V2181" s="255">
        <f t="shared" si="239"/>
        <v>0</v>
      </c>
      <c r="W2181" s="255" t="e">
        <f t="shared" si="240"/>
        <v>#DIV/0!</v>
      </c>
    </row>
    <row r="2182" spans="1:23">
      <c r="A2182" s="96"/>
      <c r="B2182" s="96"/>
      <c r="C2182" s="96"/>
      <c r="D2182" s="96"/>
      <c r="E2182" s="96"/>
      <c r="F2182" s="96"/>
      <c r="G2182" s="96"/>
      <c r="H2182" s="289"/>
      <c r="I2182" s="289"/>
      <c r="J2182" s="289"/>
      <c r="K2182" s="96"/>
      <c r="L2182" s="171"/>
      <c r="M2182" s="96"/>
      <c r="N2182" s="9"/>
      <c r="O2182" s="9"/>
      <c r="P2182" s="9"/>
      <c r="Q2182" s="9"/>
      <c r="R2182" s="10"/>
      <c r="S2182" s="255">
        <f t="shared" si="242"/>
        <v>0</v>
      </c>
      <c r="T2182" s="192"/>
      <c r="U2182" s="265">
        <f t="shared" si="241"/>
        <v>0</v>
      </c>
      <c r="V2182" s="255">
        <f t="shared" si="239"/>
        <v>0</v>
      </c>
      <c r="W2182" s="255" t="e">
        <f t="shared" si="240"/>
        <v>#DIV/0!</v>
      </c>
    </row>
    <row r="2183" spans="1:23">
      <c r="A2183" s="96"/>
      <c r="B2183" s="96"/>
      <c r="C2183" s="96"/>
      <c r="D2183" s="96"/>
      <c r="E2183" s="96"/>
      <c r="F2183" s="96"/>
      <c r="G2183" s="96"/>
      <c r="H2183" s="289"/>
      <c r="I2183" s="289"/>
      <c r="J2183" s="289"/>
      <c r="K2183" s="96"/>
      <c r="L2183" s="171"/>
      <c r="M2183" s="96"/>
      <c r="N2183" s="8"/>
      <c r="O2183" s="8"/>
      <c r="P2183" s="9"/>
      <c r="Q2183" s="9"/>
      <c r="R2183" s="10"/>
      <c r="S2183" s="255">
        <f t="shared" si="242"/>
        <v>0</v>
      </c>
      <c r="T2183" s="192"/>
      <c r="U2183" s="265">
        <f t="shared" si="241"/>
        <v>0</v>
      </c>
      <c r="V2183" s="255">
        <f t="shared" si="239"/>
        <v>0</v>
      </c>
      <c r="W2183" s="255" t="e">
        <f t="shared" si="240"/>
        <v>#DIV/0!</v>
      </c>
    </row>
    <row r="2184" spans="1:23">
      <c r="A2184" s="96"/>
      <c r="B2184" s="96"/>
      <c r="C2184" s="96"/>
      <c r="D2184" s="96"/>
      <c r="E2184" s="96"/>
      <c r="F2184" s="96"/>
      <c r="G2184" s="96"/>
      <c r="H2184" s="289"/>
      <c r="I2184" s="289"/>
      <c r="J2184" s="289"/>
      <c r="K2184" s="96"/>
      <c r="L2184" s="171"/>
      <c r="M2184" s="96"/>
      <c r="N2184" s="8"/>
      <c r="O2184" s="8"/>
      <c r="P2184" s="9"/>
      <c r="Q2184" s="9"/>
      <c r="R2184" s="10"/>
      <c r="S2184" s="255">
        <f t="shared" si="242"/>
        <v>0</v>
      </c>
      <c r="T2184" s="192"/>
      <c r="U2184" s="265">
        <f t="shared" si="241"/>
        <v>0</v>
      </c>
      <c r="V2184" s="255">
        <f t="shared" si="239"/>
        <v>0</v>
      </c>
      <c r="W2184" s="255" t="e">
        <f t="shared" si="240"/>
        <v>#DIV/0!</v>
      </c>
    </row>
    <row r="2185" spans="1:23">
      <c r="A2185" s="96"/>
      <c r="B2185" s="96"/>
      <c r="C2185" s="96"/>
      <c r="D2185" s="96"/>
      <c r="E2185" s="96"/>
      <c r="F2185" s="96"/>
      <c r="G2185" s="96"/>
      <c r="H2185" s="289"/>
      <c r="I2185" s="289"/>
      <c r="J2185" s="289"/>
      <c r="K2185" s="96"/>
      <c r="L2185" s="171"/>
      <c r="M2185" s="96"/>
      <c r="N2185" s="394"/>
      <c r="O2185" s="394"/>
      <c r="P2185" s="9"/>
      <c r="Q2185" s="9"/>
      <c r="R2185" s="10"/>
      <c r="S2185" s="255">
        <f t="shared" si="242"/>
        <v>0</v>
      </c>
      <c r="T2185" s="192"/>
      <c r="U2185" s="265">
        <f t="shared" si="241"/>
        <v>0</v>
      </c>
      <c r="V2185" s="255">
        <f t="shared" si="239"/>
        <v>0</v>
      </c>
      <c r="W2185" s="255" t="e">
        <f t="shared" si="240"/>
        <v>#DIV/0!</v>
      </c>
    </row>
    <row r="2186" spans="1:23">
      <c r="A2186" s="96"/>
      <c r="B2186" s="96"/>
      <c r="C2186" s="96"/>
      <c r="D2186" s="96"/>
      <c r="E2186" s="96"/>
      <c r="F2186" s="96"/>
      <c r="G2186" s="96"/>
      <c r="H2186" s="289"/>
      <c r="I2186" s="289"/>
      <c r="J2186" s="289"/>
      <c r="K2186" s="96"/>
      <c r="L2186" s="171"/>
      <c r="M2186" s="96"/>
      <c r="N2186" s="9"/>
      <c r="O2186" s="9"/>
      <c r="P2186" s="9"/>
      <c r="Q2186" s="9"/>
      <c r="R2186" s="10"/>
      <c r="S2186" s="255">
        <f t="shared" si="242"/>
        <v>0</v>
      </c>
      <c r="T2186" s="192"/>
      <c r="U2186" s="265">
        <f t="shared" si="241"/>
        <v>0</v>
      </c>
      <c r="V2186" s="255">
        <f t="shared" si="239"/>
        <v>0</v>
      </c>
      <c r="W2186" s="255" t="e">
        <f t="shared" si="240"/>
        <v>#DIV/0!</v>
      </c>
    </row>
    <row r="2187" spans="1:23">
      <c r="A2187" s="96"/>
      <c r="B2187" s="96"/>
      <c r="C2187" s="96"/>
      <c r="D2187" s="96"/>
      <c r="E2187" s="96"/>
      <c r="F2187" s="96"/>
      <c r="G2187" s="96"/>
      <c r="H2187" s="289"/>
      <c r="I2187" s="289"/>
      <c r="J2187" s="289"/>
      <c r="K2187" s="96"/>
      <c r="L2187" s="171"/>
      <c r="M2187" s="96"/>
      <c r="N2187" s="9"/>
      <c r="O2187" s="9"/>
      <c r="P2187" s="9"/>
      <c r="Q2187" s="9"/>
      <c r="R2187" s="10"/>
      <c r="S2187" s="255">
        <f t="shared" si="242"/>
        <v>0</v>
      </c>
      <c r="T2187" s="192"/>
      <c r="U2187" s="265">
        <f t="shared" si="241"/>
        <v>0</v>
      </c>
      <c r="V2187" s="255">
        <f t="shared" si="239"/>
        <v>0</v>
      </c>
      <c r="W2187" s="255" t="e">
        <f t="shared" si="240"/>
        <v>#DIV/0!</v>
      </c>
    </row>
    <row r="2188" spans="1:23">
      <c r="A2188" s="96"/>
      <c r="B2188" s="96"/>
      <c r="C2188" s="96"/>
      <c r="D2188" s="96"/>
      <c r="E2188" s="96"/>
      <c r="F2188" s="96"/>
      <c r="G2188" s="96"/>
      <c r="H2188" s="289"/>
      <c r="I2188" s="289"/>
      <c r="J2188" s="289"/>
      <c r="K2188" s="96"/>
      <c r="L2188" s="171"/>
      <c r="M2188" s="96"/>
      <c r="N2188" s="8"/>
      <c r="O2188" s="9"/>
      <c r="P2188" s="9"/>
      <c r="Q2188" s="9"/>
      <c r="R2188" s="10"/>
      <c r="S2188" s="255">
        <f t="shared" si="242"/>
        <v>0</v>
      </c>
      <c r="T2188" s="192"/>
      <c r="U2188" s="265">
        <f t="shared" si="241"/>
        <v>0</v>
      </c>
      <c r="V2188" s="255">
        <f t="shared" si="239"/>
        <v>0</v>
      </c>
      <c r="W2188" s="255" t="e">
        <f t="shared" si="240"/>
        <v>#DIV/0!</v>
      </c>
    </row>
    <row r="2189" spans="1:23">
      <c r="A2189" s="96"/>
      <c r="B2189" s="96"/>
      <c r="C2189" s="96"/>
      <c r="D2189" s="96"/>
      <c r="E2189" s="96"/>
      <c r="F2189" s="96"/>
      <c r="G2189" s="96"/>
      <c r="H2189" s="289"/>
      <c r="I2189" s="289"/>
      <c r="J2189" s="289"/>
      <c r="K2189" s="96"/>
      <c r="L2189" s="171"/>
      <c r="M2189" s="96"/>
      <c r="N2189" s="9"/>
      <c r="O2189" s="9"/>
      <c r="P2189" s="9"/>
      <c r="Q2189" s="9"/>
      <c r="R2189" s="10"/>
      <c r="S2189" s="255">
        <f t="shared" si="242"/>
        <v>0</v>
      </c>
      <c r="T2189" s="192"/>
      <c r="U2189" s="265">
        <f t="shared" si="241"/>
        <v>0</v>
      </c>
      <c r="V2189" s="255">
        <f t="shared" si="239"/>
        <v>0</v>
      </c>
      <c r="W2189" s="255" t="e">
        <f t="shared" si="240"/>
        <v>#DIV/0!</v>
      </c>
    </row>
    <row r="2190" spans="1:23">
      <c r="A2190" s="96"/>
      <c r="B2190" s="96"/>
      <c r="C2190" s="96"/>
      <c r="D2190" s="96"/>
      <c r="E2190" s="96"/>
      <c r="F2190" s="96"/>
      <c r="G2190" s="96"/>
      <c r="H2190" s="289"/>
      <c r="I2190" s="289"/>
      <c r="J2190" s="289"/>
      <c r="K2190" s="96"/>
      <c r="L2190" s="171"/>
      <c r="M2190" s="96"/>
      <c r="N2190" s="9"/>
      <c r="O2190" s="9"/>
      <c r="P2190" s="9"/>
      <c r="Q2190" s="9"/>
      <c r="R2190" s="10"/>
      <c r="S2190" s="255">
        <f t="shared" si="242"/>
        <v>0</v>
      </c>
      <c r="T2190" s="192"/>
      <c r="U2190" s="265">
        <f t="shared" si="241"/>
        <v>0</v>
      </c>
      <c r="V2190" s="255">
        <f t="shared" si="239"/>
        <v>0</v>
      </c>
      <c r="W2190" s="255" t="e">
        <f t="shared" si="240"/>
        <v>#DIV/0!</v>
      </c>
    </row>
    <row r="2191" spans="1:23">
      <c r="A2191" s="96"/>
      <c r="B2191" s="96"/>
      <c r="C2191" s="96"/>
      <c r="D2191" s="96"/>
      <c r="E2191" s="96"/>
      <c r="F2191" s="96"/>
      <c r="G2191" s="96"/>
      <c r="H2191" s="289"/>
      <c r="I2191" s="289"/>
      <c r="J2191" s="289"/>
      <c r="K2191" s="96"/>
      <c r="L2191" s="171"/>
      <c r="M2191" s="96"/>
      <c r="N2191" s="9"/>
      <c r="O2191" s="9"/>
      <c r="P2191" s="9"/>
      <c r="Q2191" s="9"/>
      <c r="R2191" s="10"/>
      <c r="S2191" s="255">
        <f t="shared" si="242"/>
        <v>0</v>
      </c>
      <c r="T2191" s="192"/>
      <c r="U2191" s="265">
        <f t="shared" si="241"/>
        <v>0</v>
      </c>
      <c r="V2191" s="255">
        <f t="shared" si="239"/>
        <v>0</v>
      </c>
      <c r="W2191" s="255" t="e">
        <f t="shared" si="240"/>
        <v>#DIV/0!</v>
      </c>
    </row>
    <row r="2192" spans="1:23">
      <c r="A2192" s="96"/>
      <c r="B2192" s="96"/>
      <c r="C2192" s="96"/>
      <c r="D2192" s="96"/>
      <c r="E2192" s="96"/>
      <c r="F2192" s="96"/>
      <c r="G2192" s="96"/>
      <c r="H2192" s="289"/>
      <c r="I2192" s="289"/>
      <c r="J2192" s="289"/>
      <c r="K2192" s="96"/>
      <c r="L2192" s="171"/>
      <c r="M2192" s="96"/>
      <c r="N2192" s="9"/>
      <c r="O2192" s="9"/>
      <c r="P2192" s="9"/>
      <c r="Q2192" s="9"/>
      <c r="R2192" s="10"/>
      <c r="S2192" s="255">
        <f t="shared" si="242"/>
        <v>0</v>
      </c>
      <c r="T2192" s="192"/>
      <c r="U2192" s="265">
        <f t="shared" si="241"/>
        <v>0</v>
      </c>
      <c r="V2192" s="255">
        <f t="shared" si="239"/>
        <v>0</v>
      </c>
      <c r="W2192" s="255" t="e">
        <f t="shared" si="240"/>
        <v>#DIV/0!</v>
      </c>
    </row>
    <row r="2193" spans="1:23">
      <c r="A2193" s="395"/>
      <c r="B2193" s="395"/>
      <c r="C2193" s="395"/>
      <c r="D2193" s="395"/>
      <c r="E2193" s="395"/>
      <c r="F2193" s="395"/>
      <c r="G2193" s="395"/>
      <c r="H2193" s="396"/>
      <c r="I2193" s="396"/>
      <c r="J2193" s="396"/>
      <c r="K2193" s="395"/>
      <c r="L2193" s="397"/>
      <c r="M2193" s="96"/>
      <c r="N2193" s="398"/>
      <c r="O2193" s="399"/>
      <c r="P2193" s="399"/>
      <c r="Q2193" s="399"/>
      <c r="R2193" s="400"/>
      <c r="S2193" s="255">
        <f t="shared" si="242"/>
        <v>0</v>
      </c>
      <c r="T2193" s="402"/>
      <c r="U2193" s="265">
        <f t="shared" si="241"/>
        <v>0</v>
      </c>
      <c r="V2193" s="255">
        <f t="shared" si="239"/>
        <v>0</v>
      </c>
      <c r="W2193" s="255" t="e">
        <f t="shared" si="240"/>
        <v>#DIV/0!</v>
      </c>
    </row>
    <row r="2194" spans="1:23">
      <c r="A2194" s="395"/>
      <c r="B2194" s="395"/>
      <c r="C2194" s="395"/>
      <c r="D2194" s="395"/>
      <c r="E2194" s="395"/>
      <c r="F2194" s="395"/>
      <c r="G2194" s="395"/>
      <c r="H2194" s="396"/>
      <c r="I2194" s="396"/>
      <c r="J2194" s="396"/>
      <c r="K2194" s="395"/>
      <c r="L2194" s="397"/>
      <c r="M2194" s="96"/>
      <c r="N2194" s="398"/>
      <c r="O2194" s="399"/>
      <c r="P2194" s="399"/>
      <c r="Q2194" s="399"/>
      <c r="R2194" s="400"/>
      <c r="S2194" s="255">
        <f t="shared" si="242"/>
        <v>0</v>
      </c>
      <c r="T2194" s="402"/>
      <c r="U2194" s="265">
        <f t="shared" si="241"/>
        <v>0</v>
      </c>
      <c r="V2194" s="255">
        <f t="shared" si="239"/>
        <v>0</v>
      </c>
      <c r="W2194" s="255" t="e">
        <f t="shared" si="240"/>
        <v>#DIV/0!</v>
      </c>
    </row>
    <row r="2195" spans="1:23">
      <c r="A2195" s="96"/>
      <c r="B2195" s="96"/>
      <c r="C2195" s="96"/>
      <c r="D2195" s="96"/>
      <c r="E2195" s="96"/>
      <c r="F2195" s="96"/>
      <c r="G2195" s="96"/>
      <c r="H2195" s="289"/>
      <c r="I2195" s="289"/>
      <c r="J2195" s="289"/>
      <c r="K2195" s="96"/>
      <c r="L2195" s="171"/>
      <c r="M2195" s="96"/>
      <c r="N2195" s="9"/>
      <c r="O2195" s="9"/>
      <c r="P2195" s="9"/>
      <c r="Q2195" s="9"/>
      <c r="R2195" s="10"/>
      <c r="S2195" s="255">
        <f t="shared" si="242"/>
        <v>0</v>
      </c>
      <c r="T2195" s="192"/>
      <c r="U2195" s="265">
        <f t="shared" si="241"/>
        <v>0</v>
      </c>
      <c r="V2195" s="255">
        <f t="shared" si="239"/>
        <v>0</v>
      </c>
      <c r="W2195" s="255" t="e">
        <f t="shared" si="240"/>
        <v>#DIV/0!</v>
      </c>
    </row>
    <row r="2196" spans="1:23">
      <c r="A2196" s="96"/>
      <c r="B2196" s="96"/>
      <c r="C2196" s="96"/>
      <c r="D2196" s="96"/>
      <c r="E2196" s="96"/>
      <c r="F2196" s="96"/>
      <c r="G2196" s="96"/>
      <c r="H2196" s="289"/>
      <c r="I2196" s="289"/>
      <c r="J2196" s="289"/>
      <c r="K2196" s="96"/>
      <c r="L2196" s="171"/>
      <c r="M2196" s="96"/>
      <c r="N2196" s="9"/>
      <c r="O2196" s="9"/>
      <c r="P2196" s="9"/>
      <c r="Q2196" s="9"/>
      <c r="R2196" s="10"/>
      <c r="S2196" s="255">
        <f t="shared" si="242"/>
        <v>0</v>
      </c>
      <c r="T2196" s="192"/>
      <c r="U2196" s="265">
        <f t="shared" si="241"/>
        <v>0</v>
      </c>
      <c r="V2196" s="255">
        <f t="shared" si="239"/>
        <v>0</v>
      </c>
      <c r="W2196" s="255" t="e">
        <f t="shared" si="240"/>
        <v>#DIV/0!</v>
      </c>
    </row>
    <row r="2197" spans="1:23">
      <c r="A2197" s="96"/>
      <c r="B2197" s="96"/>
      <c r="C2197" s="96"/>
      <c r="D2197" s="96"/>
      <c r="E2197" s="96"/>
      <c r="F2197" s="96"/>
      <c r="G2197" s="96"/>
      <c r="H2197" s="289"/>
      <c r="I2197" s="289"/>
      <c r="J2197" s="289"/>
      <c r="K2197" s="96"/>
      <c r="L2197" s="171"/>
      <c r="M2197" s="96"/>
      <c r="N2197" s="9"/>
      <c r="O2197" s="9"/>
      <c r="P2197" s="9"/>
      <c r="Q2197" s="9"/>
      <c r="R2197" s="10"/>
      <c r="S2197" s="255">
        <f t="shared" si="242"/>
        <v>0</v>
      </c>
      <c r="T2197" s="192"/>
      <c r="U2197" s="265">
        <f t="shared" si="241"/>
        <v>0</v>
      </c>
      <c r="V2197" s="255">
        <f t="shared" si="239"/>
        <v>0</v>
      </c>
      <c r="W2197" s="255" t="e">
        <f t="shared" si="240"/>
        <v>#DIV/0!</v>
      </c>
    </row>
    <row r="2198" spans="1:23">
      <c r="A2198" s="96"/>
      <c r="B2198" s="96"/>
      <c r="C2198" s="96"/>
      <c r="D2198" s="96"/>
      <c r="E2198" s="96"/>
      <c r="F2198" s="96"/>
      <c r="G2198" s="96"/>
      <c r="H2198" s="289"/>
      <c r="I2198" s="289"/>
      <c r="J2198" s="289"/>
      <c r="K2198" s="96"/>
      <c r="L2198" s="171"/>
      <c r="M2198" s="96"/>
      <c r="N2198" s="9"/>
      <c r="O2198" s="9"/>
      <c r="P2198" s="9"/>
      <c r="Q2198" s="9"/>
      <c r="R2198" s="10"/>
      <c r="S2198" s="255">
        <f t="shared" si="242"/>
        <v>0</v>
      </c>
      <c r="T2198" s="192"/>
      <c r="U2198" s="265">
        <f t="shared" si="241"/>
        <v>0</v>
      </c>
      <c r="V2198" s="255">
        <f t="shared" si="239"/>
        <v>0</v>
      </c>
      <c r="W2198" s="255" t="e">
        <f t="shared" si="240"/>
        <v>#DIV/0!</v>
      </c>
    </row>
    <row r="2199" spans="1:23">
      <c r="A2199" s="96"/>
      <c r="B2199" s="96"/>
      <c r="C2199" s="96"/>
      <c r="D2199" s="96"/>
      <c r="E2199" s="96"/>
      <c r="F2199" s="96"/>
      <c r="G2199" s="96"/>
      <c r="H2199" s="289"/>
      <c r="I2199" s="289"/>
      <c r="J2199" s="289"/>
      <c r="K2199" s="96"/>
      <c r="L2199" s="171"/>
      <c r="M2199" s="96"/>
      <c r="N2199" s="9"/>
      <c r="O2199" s="9"/>
      <c r="P2199" s="9"/>
      <c r="Q2199" s="9"/>
      <c r="R2199" s="10"/>
      <c r="S2199" s="255">
        <f t="shared" si="242"/>
        <v>0</v>
      </c>
      <c r="T2199" s="192"/>
      <c r="U2199" s="265">
        <f t="shared" si="241"/>
        <v>0</v>
      </c>
      <c r="V2199" s="255">
        <f t="shared" si="239"/>
        <v>0</v>
      </c>
      <c r="W2199" s="255" t="e">
        <f t="shared" si="240"/>
        <v>#DIV/0!</v>
      </c>
    </row>
    <row r="2200" spans="1:23">
      <c r="A2200" s="96"/>
      <c r="B2200" s="96"/>
      <c r="C2200" s="96"/>
      <c r="D2200" s="96"/>
      <c r="E2200" s="96"/>
      <c r="F2200" s="96"/>
      <c r="G2200" s="96"/>
      <c r="H2200" s="289"/>
      <c r="I2200" s="289"/>
      <c r="J2200" s="289"/>
      <c r="K2200" s="96"/>
      <c r="L2200" s="171"/>
      <c r="M2200" s="96"/>
      <c r="N2200" s="9"/>
      <c r="O2200" s="9"/>
      <c r="P2200" s="9"/>
      <c r="Q2200" s="9"/>
      <c r="R2200" s="10"/>
      <c r="S2200" s="255">
        <f t="shared" si="242"/>
        <v>0</v>
      </c>
      <c r="T2200" s="192"/>
      <c r="U2200" s="265">
        <f t="shared" si="241"/>
        <v>0</v>
      </c>
      <c r="V2200" s="255">
        <f t="shared" si="239"/>
        <v>0</v>
      </c>
      <c r="W2200" s="255" t="e">
        <f t="shared" si="240"/>
        <v>#DIV/0!</v>
      </c>
    </row>
    <row r="2201" spans="1:23">
      <c r="A2201" s="96"/>
      <c r="B2201" s="96"/>
      <c r="C2201" s="96"/>
      <c r="D2201" s="96"/>
      <c r="E2201" s="96"/>
      <c r="F2201" s="96"/>
      <c r="G2201" s="96"/>
      <c r="H2201" s="289"/>
      <c r="I2201" s="289"/>
      <c r="J2201" s="289"/>
      <c r="K2201" s="96"/>
      <c r="L2201" s="171"/>
      <c r="M2201" s="96"/>
      <c r="N2201" s="9"/>
      <c r="O2201" s="9"/>
      <c r="P2201" s="9"/>
      <c r="Q2201" s="9"/>
      <c r="R2201" s="10"/>
      <c r="S2201" s="255">
        <f t="shared" si="242"/>
        <v>0</v>
      </c>
      <c r="T2201" s="192"/>
      <c r="U2201" s="265">
        <f t="shared" si="241"/>
        <v>0</v>
      </c>
      <c r="V2201" s="255">
        <f t="shared" si="239"/>
        <v>0</v>
      </c>
      <c r="W2201" s="255" t="e">
        <f t="shared" si="240"/>
        <v>#DIV/0!</v>
      </c>
    </row>
    <row r="2202" spans="1:23">
      <c r="A2202" s="96"/>
      <c r="B2202" s="96"/>
      <c r="C2202" s="96"/>
      <c r="D2202" s="96"/>
      <c r="E2202" s="96"/>
      <c r="F2202" s="96"/>
      <c r="G2202" s="96"/>
      <c r="H2202" s="289"/>
      <c r="I2202" s="289"/>
      <c r="J2202" s="289"/>
      <c r="K2202" s="96"/>
      <c r="L2202" s="171"/>
      <c r="M2202" s="96"/>
      <c r="N2202" s="9"/>
      <c r="O2202" s="9"/>
      <c r="P2202" s="9"/>
      <c r="Q2202" s="9"/>
      <c r="R2202" s="10"/>
      <c r="S2202" s="255">
        <f t="shared" si="242"/>
        <v>0</v>
      </c>
      <c r="T2202" s="192"/>
      <c r="U2202" s="265">
        <f t="shared" si="241"/>
        <v>0</v>
      </c>
      <c r="V2202" s="255">
        <f t="shared" si="239"/>
        <v>0</v>
      </c>
      <c r="W2202" s="255" t="e">
        <f t="shared" si="240"/>
        <v>#DIV/0!</v>
      </c>
    </row>
    <row r="2203" spans="1:23">
      <c r="A2203" s="96"/>
      <c r="B2203" s="96"/>
      <c r="C2203" s="96"/>
      <c r="D2203" s="96"/>
      <c r="E2203" s="96"/>
      <c r="F2203" s="96"/>
      <c r="G2203" s="96"/>
      <c r="H2203" s="289"/>
      <c r="I2203" s="289"/>
      <c r="J2203" s="289"/>
      <c r="K2203" s="96"/>
      <c r="L2203" s="171"/>
      <c r="M2203" s="96"/>
      <c r="N2203" s="9"/>
      <c r="O2203" s="9"/>
      <c r="P2203" s="9"/>
      <c r="Q2203" s="9"/>
      <c r="R2203" s="10"/>
      <c r="S2203" s="255">
        <f t="shared" si="242"/>
        <v>0</v>
      </c>
      <c r="T2203" s="192"/>
      <c r="U2203" s="265">
        <f t="shared" si="241"/>
        <v>0</v>
      </c>
      <c r="V2203" s="255">
        <f t="shared" si="239"/>
        <v>0</v>
      </c>
      <c r="W2203" s="255" t="e">
        <f t="shared" si="240"/>
        <v>#DIV/0!</v>
      </c>
    </row>
    <row r="2204" spans="1:23">
      <c r="A2204" s="96"/>
      <c r="B2204" s="96"/>
      <c r="C2204" s="96"/>
      <c r="D2204" s="96"/>
      <c r="E2204" s="96"/>
      <c r="F2204" s="96"/>
      <c r="G2204" s="96"/>
      <c r="H2204" s="289"/>
      <c r="I2204" s="289"/>
      <c r="J2204" s="289"/>
      <c r="K2204" s="96"/>
      <c r="L2204" s="171"/>
      <c r="M2204" s="96"/>
      <c r="N2204" s="9"/>
      <c r="O2204" s="9"/>
      <c r="P2204" s="9"/>
      <c r="Q2204" s="9"/>
      <c r="R2204" s="10"/>
      <c r="S2204" s="255">
        <f t="shared" si="242"/>
        <v>0</v>
      </c>
      <c r="T2204" s="192"/>
      <c r="U2204" s="265">
        <f t="shared" si="241"/>
        <v>0</v>
      </c>
      <c r="V2204" s="255">
        <f t="shared" si="239"/>
        <v>0</v>
      </c>
      <c r="W2204" s="255" t="e">
        <f t="shared" si="240"/>
        <v>#DIV/0!</v>
      </c>
    </row>
    <row r="2205" spans="1:23">
      <c r="A2205" s="96"/>
      <c r="B2205" s="96"/>
      <c r="C2205" s="96"/>
      <c r="D2205" s="96"/>
      <c r="E2205" s="96"/>
      <c r="F2205" s="96"/>
      <c r="G2205" s="96"/>
      <c r="H2205" s="289"/>
      <c r="I2205" s="289"/>
      <c r="J2205" s="289"/>
      <c r="K2205" s="96"/>
      <c r="L2205" s="171"/>
      <c r="M2205" s="96"/>
      <c r="N2205" s="9"/>
      <c r="O2205" s="9"/>
      <c r="P2205" s="9"/>
      <c r="Q2205" s="9"/>
      <c r="R2205" s="10"/>
      <c r="S2205" s="255">
        <f t="shared" si="242"/>
        <v>0</v>
      </c>
      <c r="T2205" s="192"/>
      <c r="U2205" s="265">
        <f t="shared" si="241"/>
        <v>0</v>
      </c>
      <c r="V2205" s="255">
        <f t="shared" si="239"/>
        <v>0</v>
      </c>
      <c r="W2205" s="255" t="e">
        <f t="shared" si="240"/>
        <v>#DIV/0!</v>
      </c>
    </row>
    <row r="2206" spans="1:23">
      <c r="A2206" s="96"/>
      <c r="B2206" s="96"/>
      <c r="C2206" s="96"/>
      <c r="D2206" s="96"/>
      <c r="E2206" s="96"/>
      <c r="F2206" s="96"/>
      <c r="G2206" s="96"/>
      <c r="H2206" s="289"/>
      <c r="I2206" s="289"/>
      <c r="J2206" s="289"/>
      <c r="K2206" s="96"/>
      <c r="L2206" s="171"/>
      <c r="M2206" s="96"/>
      <c r="N2206" s="9"/>
      <c r="O2206" s="9"/>
      <c r="P2206" s="9"/>
      <c r="Q2206" s="9"/>
      <c r="R2206" s="10"/>
      <c r="S2206" s="255">
        <f t="shared" si="242"/>
        <v>0</v>
      </c>
      <c r="T2206" s="192"/>
      <c r="U2206" s="265">
        <f t="shared" si="241"/>
        <v>0</v>
      </c>
      <c r="V2206" s="255">
        <f t="shared" si="239"/>
        <v>0</v>
      </c>
      <c r="W2206" s="255" t="e">
        <f t="shared" si="240"/>
        <v>#DIV/0!</v>
      </c>
    </row>
    <row r="2207" spans="1:23">
      <c r="A2207" s="96"/>
      <c r="B2207" s="96"/>
      <c r="C2207" s="96"/>
      <c r="D2207" s="96"/>
      <c r="E2207" s="96"/>
      <c r="F2207" s="401"/>
      <c r="G2207" s="96"/>
      <c r="H2207" s="289"/>
      <c r="I2207" s="289"/>
      <c r="J2207" s="289"/>
      <c r="K2207" s="96"/>
      <c r="L2207" s="171"/>
      <c r="M2207" s="96"/>
      <c r="N2207" s="403"/>
      <c r="O2207" s="9"/>
      <c r="P2207" s="9"/>
      <c r="Q2207" s="9"/>
      <c r="R2207" s="10"/>
      <c r="S2207" s="255">
        <f t="shared" si="242"/>
        <v>0</v>
      </c>
      <c r="T2207" s="192"/>
      <c r="U2207" s="265">
        <f t="shared" si="241"/>
        <v>0</v>
      </c>
      <c r="V2207" s="255">
        <f t="shared" si="239"/>
        <v>0</v>
      </c>
      <c r="W2207" s="255" t="e">
        <f t="shared" si="240"/>
        <v>#DIV/0!</v>
      </c>
    </row>
    <row r="2208" spans="1:23">
      <c r="A2208" s="96"/>
      <c r="B2208" s="96"/>
      <c r="C2208" s="96"/>
      <c r="D2208" s="96"/>
      <c r="E2208" s="96"/>
      <c r="F2208" s="96"/>
      <c r="G2208" s="96"/>
      <c r="H2208" s="289"/>
      <c r="I2208" s="289"/>
      <c r="J2208" s="289"/>
      <c r="K2208" s="96"/>
      <c r="L2208" s="171"/>
      <c r="M2208" s="96"/>
      <c r="N2208" s="9"/>
      <c r="O2208" s="9"/>
      <c r="P2208" s="9"/>
      <c r="Q2208" s="9"/>
      <c r="R2208" s="10"/>
      <c r="S2208" s="255">
        <f t="shared" si="242"/>
        <v>0</v>
      </c>
      <c r="T2208" s="192"/>
      <c r="U2208" s="265">
        <f t="shared" si="241"/>
        <v>0</v>
      </c>
      <c r="V2208" s="255">
        <f t="shared" si="239"/>
        <v>0</v>
      </c>
      <c r="W2208" s="255" t="e">
        <f t="shared" si="240"/>
        <v>#DIV/0!</v>
      </c>
    </row>
    <row r="2209" spans="1:23">
      <c r="A2209" s="96"/>
      <c r="B2209" s="96"/>
      <c r="C2209" s="96"/>
      <c r="D2209" s="96"/>
      <c r="E2209" s="96"/>
      <c r="F2209" s="96"/>
      <c r="G2209" s="96"/>
      <c r="H2209" s="289"/>
      <c r="I2209" s="289"/>
      <c r="J2209" s="289"/>
      <c r="K2209" s="96"/>
      <c r="L2209" s="171"/>
      <c r="M2209" s="96"/>
      <c r="N2209" s="9"/>
      <c r="O2209" s="9"/>
      <c r="P2209" s="9"/>
      <c r="Q2209" s="9"/>
      <c r="R2209" s="10"/>
      <c r="S2209" s="255">
        <f t="shared" si="242"/>
        <v>0</v>
      </c>
      <c r="T2209" s="192"/>
      <c r="U2209" s="265">
        <f t="shared" si="241"/>
        <v>0</v>
      </c>
      <c r="V2209" s="255">
        <f t="shared" si="239"/>
        <v>0</v>
      </c>
      <c r="W2209" s="255" t="e">
        <f t="shared" si="240"/>
        <v>#DIV/0!</v>
      </c>
    </row>
    <row r="2210" spans="1:23">
      <c r="A2210" s="96"/>
      <c r="B2210" s="96"/>
      <c r="C2210" s="96"/>
      <c r="D2210" s="96"/>
      <c r="E2210" s="96"/>
      <c r="F2210" s="96"/>
      <c r="G2210" s="96"/>
      <c r="H2210" s="289"/>
      <c r="I2210" s="289"/>
      <c r="J2210" s="289"/>
      <c r="K2210" s="96"/>
      <c r="L2210" s="171"/>
      <c r="M2210" s="96"/>
      <c r="N2210" s="9"/>
      <c r="O2210" s="9"/>
      <c r="P2210" s="9"/>
      <c r="Q2210" s="9"/>
      <c r="R2210" s="10"/>
      <c r="S2210" s="255">
        <f t="shared" si="242"/>
        <v>0</v>
      </c>
      <c r="T2210" s="192"/>
      <c r="U2210" s="265">
        <f t="shared" si="241"/>
        <v>0</v>
      </c>
      <c r="V2210" s="255">
        <f t="shared" si="239"/>
        <v>0</v>
      </c>
      <c r="W2210" s="255" t="e">
        <f t="shared" si="240"/>
        <v>#DIV/0!</v>
      </c>
    </row>
    <row r="2211" spans="1:23">
      <c r="A2211" s="96"/>
      <c r="B2211" s="96"/>
      <c r="C2211" s="96"/>
      <c r="D2211" s="96"/>
      <c r="E2211" s="96"/>
      <c r="F2211" s="96"/>
      <c r="G2211" s="96"/>
      <c r="H2211" s="289"/>
      <c r="I2211" s="289"/>
      <c r="J2211" s="289"/>
      <c r="K2211" s="96"/>
      <c r="L2211" s="171"/>
      <c r="M2211" s="96"/>
      <c r="N2211" s="9"/>
      <c r="O2211" s="9"/>
      <c r="P2211" s="9"/>
      <c r="Q2211" s="9"/>
      <c r="R2211" s="10"/>
      <c r="S2211" s="255">
        <f t="shared" si="242"/>
        <v>0</v>
      </c>
      <c r="T2211" s="192"/>
      <c r="U2211" s="265">
        <f t="shared" si="241"/>
        <v>0</v>
      </c>
      <c r="V2211" s="255">
        <f t="shared" si="239"/>
        <v>0</v>
      </c>
      <c r="W2211" s="255" t="e">
        <f t="shared" si="240"/>
        <v>#DIV/0!</v>
      </c>
    </row>
    <row r="2212" spans="1:23">
      <c r="A2212" s="96"/>
      <c r="B2212" s="96"/>
      <c r="C2212" s="96"/>
      <c r="D2212" s="96"/>
      <c r="E2212" s="96"/>
      <c r="F2212" s="96"/>
      <c r="G2212" s="96"/>
      <c r="H2212" s="289"/>
      <c r="I2212" s="289"/>
      <c r="J2212" s="289"/>
      <c r="K2212" s="96"/>
      <c r="L2212" s="171"/>
      <c r="M2212" s="96"/>
      <c r="N2212" s="9"/>
      <c r="O2212" s="9"/>
      <c r="P2212" s="9"/>
      <c r="Q2212" s="9"/>
      <c r="R2212" s="10"/>
      <c r="S2212" s="255">
        <f t="shared" si="242"/>
        <v>0</v>
      </c>
      <c r="T2212" s="192"/>
      <c r="U2212" s="265">
        <f t="shared" si="241"/>
        <v>0</v>
      </c>
      <c r="V2212" s="255">
        <f t="shared" si="239"/>
        <v>0</v>
      </c>
      <c r="W2212" s="255" t="e">
        <f t="shared" si="240"/>
        <v>#DIV/0!</v>
      </c>
    </row>
    <row r="2213" spans="1:23">
      <c r="A2213" s="96"/>
      <c r="B2213" s="96"/>
      <c r="C2213" s="96"/>
      <c r="D2213" s="96"/>
      <c r="E2213" s="96"/>
      <c r="F2213" s="96"/>
      <c r="G2213" s="96"/>
      <c r="H2213" s="289"/>
      <c r="I2213" s="289"/>
      <c r="J2213" s="289"/>
      <c r="K2213" s="96"/>
      <c r="L2213" s="171"/>
      <c r="M2213" s="96"/>
      <c r="N2213" s="9"/>
      <c r="O2213" s="9"/>
      <c r="P2213" s="9"/>
      <c r="Q2213" s="9"/>
      <c r="R2213" s="10"/>
      <c r="S2213" s="255">
        <f t="shared" si="242"/>
        <v>0</v>
      </c>
      <c r="T2213" s="192"/>
      <c r="U2213" s="265">
        <f t="shared" si="241"/>
        <v>0</v>
      </c>
      <c r="V2213" s="255">
        <f t="shared" si="239"/>
        <v>0</v>
      </c>
      <c r="W2213" s="255" t="e">
        <f t="shared" si="240"/>
        <v>#DIV/0!</v>
      </c>
    </row>
    <row r="2214" spans="1:23">
      <c r="A2214" s="96"/>
      <c r="B2214" s="96"/>
      <c r="C2214" s="96"/>
      <c r="D2214" s="96"/>
      <c r="E2214" s="96"/>
      <c r="F2214" s="96"/>
      <c r="G2214" s="96"/>
      <c r="H2214" s="289"/>
      <c r="I2214" s="289"/>
      <c r="J2214" s="289"/>
      <c r="K2214" s="96"/>
      <c r="L2214" s="171"/>
      <c r="M2214" s="96"/>
      <c r="N2214" s="9"/>
      <c r="O2214" s="9"/>
      <c r="P2214" s="9"/>
      <c r="Q2214" s="9"/>
      <c r="R2214" s="10"/>
      <c r="S2214" s="255">
        <f t="shared" si="242"/>
        <v>0</v>
      </c>
      <c r="T2214" s="192"/>
      <c r="U2214" s="265">
        <f t="shared" si="241"/>
        <v>0</v>
      </c>
      <c r="V2214" s="255">
        <f t="shared" si="239"/>
        <v>0</v>
      </c>
      <c r="W2214" s="255" t="e">
        <f t="shared" si="240"/>
        <v>#DIV/0!</v>
      </c>
    </row>
    <row r="2215" spans="1:23">
      <c r="A2215" s="96"/>
      <c r="B2215" s="96"/>
      <c r="C2215" s="96"/>
      <c r="D2215" s="96"/>
      <c r="E2215" s="96"/>
      <c r="F2215" s="96"/>
      <c r="G2215" s="96"/>
      <c r="H2215" s="289"/>
      <c r="I2215" s="289"/>
      <c r="J2215" s="289"/>
      <c r="K2215" s="96"/>
      <c r="L2215" s="171"/>
      <c r="M2215" s="96"/>
      <c r="N2215" s="9"/>
      <c r="O2215" s="9"/>
      <c r="P2215" s="9"/>
      <c r="Q2215" s="9"/>
      <c r="R2215" s="10"/>
      <c r="S2215" s="255">
        <f t="shared" si="242"/>
        <v>0</v>
      </c>
      <c r="T2215" s="192"/>
      <c r="U2215" s="265">
        <f t="shared" si="241"/>
        <v>0</v>
      </c>
      <c r="V2215" s="255">
        <f t="shared" si="239"/>
        <v>0</v>
      </c>
      <c r="W2215" s="255" t="e">
        <f t="shared" si="240"/>
        <v>#DIV/0!</v>
      </c>
    </row>
    <row r="2216" spans="1:23">
      <c r="A2216" s="96"/>
      <c r="B2216" s="96"/>
      <c r="C2216" s="96"/>
      <c r="D2216" s="96"/>
      <c r="E2216" s="96"/>
      <c r="F2216" s="96"/>
      <c r="G2216" s="96"/>
      <c r="H2216" s="289"/>
      <c r="I2216" s="289"/>
      <c r="J2216" s="289"/>
      <c r="K2216" s="96"/>
      <c r="L2216" s="171"/>
      <c r="M2216" s="96"/>
      <c r="N2216" s="9"/>
      <c r="O2216" s="9"/>
      <c r="P2216" s="9"/>
      <c r="Q2216" s="9"/>
      <c r="R2216" s="10"/>
      <c r="S2216" s="255">
        <f t="shared" si="242"/>
        <v>0</v>
      </c>
      <c r="T2216" s="192"/>
      <c r="U2216" s="265">
        <f t="shared" si="241"/>
        <v>0</v>
      </c>
      <c r="V2216" s="255">
        <f t="shared" si="239"/>
        <v>0</v>
      </c>
      <c r="W2216" s="255" t="e">
        <f t="shared" si="240"/>
        <v>#DIV/0!</v>
      </c>
    </row>
    <row r="2217" spans="1:23">
      <c r="A2217" s="96"/>
      <c r="B2217" s="96"/>
      <c r="C2217" s="96"/>
      <c r="D2217" s="96"/>
      <c r="E2217" s="96"/>
      <c r="F2217" s="96"/>
      <c r="G2217" s="96"/>
      <c r="H2217" s="289"/>
      <c r="I2217" s="289"/>
      <c r="J2217" s="289"/>
      <c r="K2217" s="96"/>
      <c r="L2217" s="171"/>
      <c r="M2217" s="96"/>
      <c r="N2217" s="9"/>
      <c r="O2217" s="9"/>
      <c r="P2217" s="9"/>
      <c r="Q2217" s="9"/>
      <c r="R2217" s="10"/>
      <c r="S2217" s="255">
        <f t="shared" si="242"/>
        <v>0</v>
      </c>
      <c r="T2217" s="192"/>
      <c r="U2217" s="265">
        <f t="shared" si="241"/>
        <v>0</v>
      </c>
      <c r="V2217" s="255">
        <f t="shared" si="239"/>
        <v>0</v>
      </c>
      <c r="W2217" s="255" t="e">
        <f t="shared" si="240"/>
        <v>#DIV/0!</v>
      </c>
    </row>
    <row r="2218" spans="1:23">
      <c r="A2218" s="96"/>
      <c r="B2218" s="96"/>
      <c r="C2218" s="96"/>
      <c r="D2218" s="96"/>
      <c r="E2218" s="96"/>
      <c r="F2218" s="96"/>
      <c r="G2218" s="96"/>
      <c r="H2218" s="289"/>
      <c r="I2218" s="289"/>
      <c r="J2218" s="289"/>
      <c r="K2218" s="96"/>
      <c r="L2218" s="171"/>
      <c r="M2218" s="96"/>
      <c r="N2218" s="9"/>
      <c r="O2218" s="9"/>
      <c r="P2218" s="9"/>
      <c r="Q2218" s="9"/>
      <c r="R2218" s="10"/>
      <c r="S2218" s="255">
        <f t="shared" si="242"/>
        <v>0</v>
      </c>
      <c r="T2218" s="192"/>
      <c r="U2218" s="265">
        <f t="shared" si="241"/>
        <v>0</v>
      </c>
      <c r="V2218" s="255">
        <f t="shared" ref="V2218:V2265" si="243">U2218+S2218</f>
        <v>0</v>
      </c>
      <c r="W2218" s="255" t="e">
        <f t="shared" ref="W2218:W2265" si="244">V2218/P2218</f>
        <v>#DIV/0!</v>
      </c>
    </row>
    <row r="2219" spans="1:23">
      <c r="A2219" s="96"/>
      <c r="B2219" s="96"/>
      <c r="C2219" s="96"/>
      <c r="D2219" s="96"/>
      <c r="E2219" s="96"/>
      <c r="F2219" s="96"/>
      <c r="G2219" s="96"/>
      <c r="H2219" s="289"/>
      <c r="I2219" s="289"/>
      <c r="J2219" s="289"/>
      <c r="K2219" s="96"/>
      <c r="L2219" s="171"/>
      <c r="M2219" s="96"/>
      <c r="N2219" s="9"/>
      <c r="O2219" s="9"/>
      <c r="P2219" s="9"/>
      <c r="Q2219" s="9"/>
      <c r="R2219" s="10"/>
      <c r="S2219" s="255">
        <f t="shared" si="242"/>
        <v>0</v>
      </c>
      <c r="T2219" s="192"/>
      <c r="U2219" s="265">
        <f t="shared" si="241"/>
        <v>0</v>
      </c>
      <c r="V2219" s="255">
        <f t="shared" si="243"/>
        <v>0</v>
      </c>
      <c r="W2219" s="255" t="e">
        <f t="shared" si="244"/>
        <v>#DIV/0!</v>
      </c>
    </row>
    <row r="2220" spans="1:23">
      <c r="A2220" s="96"/>
      <c r="B2220" s="96"/>
      <c r="C2220" s="96"/>
      <c r="D2220" s="96"/>
      <c r="E2220" s="96"/>
      <c r="F2220" s="96"/>
      <c r="G2220" s="96"/>
      <c r="H2220" s="289"/>
      <c r="I2220" s="289"/>
      <c r="J2220" s="289"/>
      <c r="K2220" s="96"/>
      <c r="L2220" s="171"/>
      <c r="M2220" s="96"/>
      <c r="N2220" s="9"/>
      <c r="O2220" s="9"/>
      <c r="P2220" s="9"/>
      <c r="Q2220" s="9"/>
      <c r="R2220" s="10"/>
      <c r="S2220" s="255">
        <f t="shared" si="242"/>
        <v>0</v>
      </c>
      <c r="T2220" s="192"/>
      <c r="U2220" s="265">
        <f t="shared" si="241"/>
        <v>0</v>
      </c>
      <c r="V2220" s="255">
        <f t="shared" si="243"/>
        <v>0</v>
      </c>
      <c r="W2220" s="255" t="e">
        <f t="shared" si="244"/>
        <v>#DIV/0!</v>
      </c>
    </row>
    <row r="2221" spans="1:23">
      <c r="A2221" s="96"/>
      <c r="B2221" s="96"/>
      <c r="C2221" s="96"/>
      <c r="D2221" s="96"/>
      <c r="E2221" s="96"/>
      <c r="F2221" s="96"/>
      <c r="G2221" s="96"/>
      <c r="H2221" s="289"/>
      <c r="I2221" s="289"/>
      <c r="J2221" s="289"/>
      <c r="K2221" s="96"/>
      <c r="L2221" s="171"/>
      <c r="M2221" s="96"/>
      <c r="N2221" s="9"/>
      <c r="O2221" s="9"/>
      <c r="P2221" s="9"/>
      <c r="Q2221" s="9"/>
      <c r="R2221" s="10"/>
      <c r="S2221" s="255">
        <f t="shared" si="242"/>
        <v>0</v>
      </c>
      <c r="T2221" s="192"/>
      <c r="U2221" s="265">
        <f t="shared" si="241"/>
        <v>0</v>
      </c>
      <c r="V2221" s="255">
        <f t="shared" si="243"/>
        <v>0</v>
      </c>
      <c r="W2221" s="255" t="e">
        <f t="shared" si="244"/>
        <v>#DIV/0!</v>
      </c>
    </row>
    <row r="2222" spans="1:23">
      <c r="A2222" s="96"/>
      <c r="B2222" s="96"/>
      <c r="C2222" s="96"/>
      <c r="D2222" s="96"/>
      <c r="E2222" s="96"/>
      <c r="F2222" s="96"/>
      <c r="G2222" s="96"/>
      <c r="H2222" s="289"/>
      <c r="I2222" s="289"/>
      <c r="J2222" s="289"/>
      <c r="K2222" s="96"/>
      <c r="L2222" s="171"/>
      <c r="M2222" s="96"/>
      <c r="N2222" s="9"/>
      <c r="O2222" s="9"/>
      <c r="P2222" s="9"/>
      <c r="Q2222" s="9"/>
      <c r="R2222" s="10"/>
      <c r="S2222" s="255">
        <f t="shared" si="242"/>
        <v>0</v>
      </c>
      <c r="T2222" s="192"/>
      <c r="U2222" s="265">
        <f t="shared" si="241"/>
        <v>0</v>
      </c>
      <c r="V2222" s="255">
        <f t="shared" si="243"/>
        <v>0</v>
      </c>
      <c r="W2222" s="255" t="e">
        <f t="shared" si="244"/>
        <v>#DIV/0!</v>
      </c>
    </row>
    <row r="2223" spans="1:23">
      <c r="A2223" s="96"/>
      <c r="B2223" s="96"/>
      <c r="C2223" s="96"/>
      <c r="D2223" s="96"/>
      <c r="E2223" s="96"/>
      <c r="F2223" s="96"/>
      <c r="G2223" s="96"/>
      <c r="H2223" s="289"/>
      <c r="I2223" s="289"/>
      <c r="J2223" s="289"/>
      <c r="K2223" s="96"/>
      <c r="L2223" s="171"/>
      <c r="M2223" s="96"/>
      <c r="N2223" s="9"/>
      <c r="O2223" s="9"/>
      <c r="P2223" s="9"/>
      <c r="Q2223" s="9"/>
      <c r="R2223" s="10"/>
      <c r="S2223" s="255">
        <f t="shared" si="242"/>
        <v>0</v>
      </c>
      <c r="T2223" s="192"/>
      <c r="U2223" s="265">
        <f t="shared" si="241"/>
        <v>0</v>
      </c>
      <c r="V2223" s="255">
        <f t="shared" si="243"/>
        <v>0</v>
      </c>
      <c r="W2223" s="255" t="e">
        <f t="shared" si="244"/>
        <v>#DIV/0!</v>
      </c>
    </row>
    <row r="2224" spans="1:23">
      <c r="A2224" s="96"/>
      <c r="B2224" s="96"/>
      <c r="C2224" s="96"/>
      <c r="D2224" s="96"/>
      <c r="E2224" s="96"/>
      <c r="F2224" s="96"/>
      <c r="G2224" s="96"/>
      <c r="H2224" s="289"/>
      <c r="I2224" s="289"/>
      <c r="J2224" s="289"/>
      <c r="K2224" s="96"/>
      <c r="L2224" s="171"/>
      <c r="M2224" s="96"/>
      <c r="N2224" s="9"/>
      <c r="O2224" s="9"/>
      <c r="P2224" s="9"/>
      <c r="Q2224" s="9"/>
      <c r="R2224" s="10"/>
      <c r="S2224" s="255">
        <f t="shared" si="242"/>
        <v>0</v>
      </c>
      <c r="T2224" s="192"/>
      <c r="U2224" s="265">
        <f t="shared" si="241"/>
        <v>0</v>
      </c>
      <c r="V2224" s="255">
        <f t="shared" si="243"/>
        <v>0</v>
      </c>
      <c r="W2224" s="255" t="e">
        <f t="shared" si="244"/>
        <v>#DIV/0!</v>
      </c>
    </row>
    <row r="2225" spans="1:23">
      <c r="A2225" s="96"/>
      <c r="B2225" s="96"/>
      <c r="C2225" s="96"/>
      <c r="D2225" s="96"/>
      <c r="E2225" s="96"/>
      <c r="F2225" s="96"/>
      <c r="G2225" s="96"/>
      <c r="H2225" s="289"/>
      <c r="I2225" s="289"/>
      <c r="J2225" s="289"/>
      <c r="K2225" s="96"/>
      <c r="L2225" s="171"/>
      <c r="M2225" s="96"/>
      <c r="N2225" s="9"/>
      <c r="O2225" s="9"/>
      <c r="P2225" s="9"/>
      <c r="Q2225" s="9"/>
      <c r="R2225" s="10"/>
      <c r="S2225" s="255">
        <f t="shared" si="242"/>
        <v>0</v>
      </c>
      <c r="T2225" s="192"/>
      <c r="U2225" s="265">
        <f t="shared" si="241"/>
        <v>0</v>
      </c>
      <c r="V2225" s="255">
        <f t="shared" si="243"/>
        <v>0</v>
      </c>
      <c r="W2225" s="255" t="e">
        <f t="shared" si="244"/>
        <v>#DIV/0!</v>
      </c>
    </row>
    <row r="2226" spans="1:23">
      <c r="A2226" s="96"/>
      <c r="B2226" s="96"/>
      <c r="C2226" s="96"/>
      <c r="D2226" s="96"/>
      <c r="E2226" s="96"/>
      <c r="F2226" s="96"/>
      <c r="G2226" s="96"/>
      <c r="H2226" s="289"/>
      <c r="I2226" s="289"/>
      <c r="J2226" s="289"/>
      <c r="K2226" s="96"/>
      <c r="L2226" s="171"/>
      <c r="M2226" s="96"/>
      <c r="N2226" s="9"/>
      <c r="O2226" s="9"/>
      <c r="P2226" s="9"/>
      <c r="Q2226" s="9"/>
      <c r="R2226" s="10"/>
      <c r="S2226" s="255">
        <f t="shared" si="242"/>
        <v>0</v>
      </c>
      <c r="T2226" s="192"/>
      <c r="U2226" s="265">
        <f t="shared" si="241"/>
        <v>0</v>
      </c>
      <c r="V2226" s="255">
        <f t="shared" si="243"/>
        <v>0</v>
      </c>
      <c r="W2226" s="255" t="e">
        <f t="shared" si="244"/>
        <v>#DIV/0!</v>
      </c>
    </row>
    <row r="2227" spans="1:23">
      <c r="A2227" s="96"/>
      <c r="B2227" s="96"/>
      <c r="C2227" s="96"/>
      <c r="D2227" s="96"/>
      <c r="E2227" s="96"/>
      <c r="F2227" s="96"/>
      <c r="G2227" s="96"/>
      <c r="H2227" s="289"/>
      <c r="I2227" s="289"/>
      <c r="J2227" s="289"/>
      <c r="K2227" s="96"/>
      <c r="L2227" s="171"/>
      <c r="M2227" s="96"/>
      <c r="N2227" s="9"/>
      <c r="O2227" s="9"/>
      <c r="P2227" s="9"/>
      <c r="Q2227" s="9"/>
      <c r="R2227" s="10"/>
      <c r="S2227" s="255">
        <f t="shared" si="242"/>
        <v>0</v>
      </c>
      <c r="T2227" s="192"/>
      <c r="U2227" s="265">
        <f t="shared" si="241"/>
        <v>0</v>
      </c>
      <c r="V2227" s="255">
        <f t="shared" si="243"/>
        <v>0</v>
      </c>
      <c r="W2227" s="255" t="e">
        <f t="shared" si="244"/>
        <v>#DIV/0!</v>
      </c>
    </row>
    <row r="2228" spans="1:23">
      <c r="A2228" s="96"/>
      <c r="B2228" s="96"/>
      <c r="C2228" s="96"/>
      <c r="D2228" s="96"/>
      <c r="E2228" s="96"/>
      <c r="F2228" s="96"/>
      <c r="G2228" s="96"/>
      <c r="H2228" s="289"/>
      <c r="I2228" s="289"/>
      <c r="J2228" s="289"/>
      <c r="K2228" s="96"/>
      <c r="L2228" s="171"/>
      <c r="M2228" s="96"/>
      <c r="N2228" s="9"/>
      <c r="O2228" s="9"/>
      <c r="P2228" s="9"/>
      <c r="Q2228" s="9"/>
      <c r="R2228" s="10"/>
      <c r="S2228" s="255">
        <f t="shared" si="242"/>
        <v>0</v>
      </c>
      <c r="T2228" s="192"/>
      <c r="U2228" s="265">
        <f t="shared" si="241"/>
        <v>0</v>
      </c>
      <c r="V2228" s="255">
        <f t="shared" si="243"/>
        <v>0</v>
      </c>
      <c r="W2228" s="255" t="e">
        <f t="shared" si="244"/>
        <v>#DIV/0!</v>
      </c>
    </row>
    <row r="2229" spans="1:23">
      <c r="A2229" s="96"/>
      <c r="B2229" s="96"/>
      <c r="C2229" s="96"/>
      <c r="D2229" s="96"/>
      <c r="E2229" s="96"/>
      <c r="F2229" s="96"/>
      <c r="G2229" s="96"/>
      <c r="H2229" s="289"/>
      <c r="I2229" s="289"/>
      <c r="J2229" s="289"/>
      <c r="K2229" s="96"/>
      <c r="L2229" s="171"/>
      <c r="M2229" s="96"/>
      <c r="N2229" s="9"/>
      <c r="O2229" s="9"/>
      <c r="P2229" s="9"/>
      <c r="Q2229" s="9"/>
      <c r="R2229" s="10"/>
      <c r="S2229" s="255">
        <f t="shared" si="242"/>
        <v>0</v>
      </c>
      <c r="T2229" s="192"/>
      <c r="U2229" s="265">
        <f t="shared" si="241"/>
        <v>0</v>
      </c>
      <c r="V2229" s="255">
        <f t="shared" si="243"/>
        <v>0</v>
      </c>
      <c r="W2229" s="255" t="e">
        <f t="shared" si="244"/>
        <v>#DIV/0!</v>
      </c>
    </row>
    <row r="2230" spans="1:23">
      <c r="A2230" s="96"/>
      <c r="B2230" s="96"/>
      <c r="C2230" s="96"/>
      <c r="D2230" s="96"/>
      <c r="E2230" s="96"/>
      <c r="F2230" s="96"/>
      <c r="G2230" s="96"/>
      <c r="H2230" s="289"/>
      <c r="I2230" s="289"/>
      <c r="J2230" s="289"/>
      <c r="K2230" s="96"/>
      <c r="L2230" s="171"/>
      <c r="M2230" s="96"/>
      <c r="N2230" s="9"/>
      <c r="O2230" s="9"/>
      <c r="P2230" s="9"/>
      <c r="Q2230" s="9"/>
      <c r="R2230" s="10"/>
      <c r="S2230" s="255">
        <f t="shared" si="242"/>
        <v>0</v>
      </c>
      <c r="T2230" s="192"/>
      <c r="U2230" s="265">
        <f t="shared" si="241"/>
        <v>0</v>
      </c>
      <c r="V2230" s="255">
        <f t="shared" si="243"/>
        <v>0</v>
      </c>
      <c r="W2230" s="255" t="e">
        <f t="shared" si="244"/>
        <v>#DIV/0!</v>
      </c>
    </row>
    <row r="2231" spans="1:23">
      <c r="A2231" s="96"/>
      <c r="B2231" s="96"/>
      <c r="C2231" s="96"/>
      <c r="D2231" s="96"/>
      <c r="E2231" s="96"/>
      <c r="F2231" s="96"/>
      <c r="G2231" s="96"/>
      <c r="H2231" s="289"/>
      <c r="I2231" s="289"/>
      <c r="J2231" s="289"/>
      <c r="K2231" s="96"/>
      <c r="L2231" s="171"/>
      <c r="M2231" s="96"/>
      <c r="N2231" s="9"/>
      <c r="O2231" s="9"/>
      <c r="P2231" s="9"/>
      <c r="Q2231" s="9"/>
      <c r="R2231" s="10"/>
      <c r="S2231" s="255">
        <f t="shared" si="242"/>
        <v>0</v>
      </c>
      <c r="T2231" s="192"/>
      <c r="U2231" s="265">
        <f t="shared" si="241"/>
        <v>0</v>
      </c>
      <c r="V2231" s="255">
        <f t="shared" si="243"/>
        <v>0</v>
      </c>
      <c r="W2231" s="255" t="e">
        <f t="shared" si="244"/>
        <v>#DIV/0!</v>
      </c>
    </row>
    <row r="2232" spans="1:23">
      <c r="A2232" s="96"/>
      <c r="B2232" s="96"/>
      <c r="C2232" s="96"/>
      <c r="D2232" s="96"/>
      <c r="E2232" s="96"/>
      <c r="F2232" s="96"/>
      <c r="G2232" s="96"/>
      <c r="H2232" s="289"/>
      <c r="I2232" s="289"/>
      <c r="J2232" s="289"/>
      <c r="K2232" s="96"/>
      <c r="L2232" s="171"/>
      <c r="M2232" s="96"/>
      <c r="N2232" s="404"/>
      <c r="O2232" s="380"/>
      <c r="P2232" s="380"/>
      <c r="Q2232" s="9"/>
      <c r="R2232" s="10"/>
      <c r="S2232" s="255">
        <f t="shared" si="242"/>
        <v>0</v>
      </c>
      <c r="T2232" s="192"/>
      <c r="U2232" s="265">
        <f t="shared" si="241"/>
        <v>0</v>
      </c>
      <c r="V2232" s="255">
        <f t="shared" si="243"/>
        <v>0</v>
      </c>
      <c r="W2232" s="255" t="e">
        <f t="shared" si="244"/>
        <v>#DIV/0!</v>
      </c>
    </row>
    <row r="2233" spans="1:23">
      <c r="A2233" s="96"/>
      <c r="B2233" s="96"/>
      <c r="C2233" s="96"/>
      <c r="D2233" s="96"/>
      <c r="E2233" s="96"/>
      <c r="F2233" s="96"/>
      <c r="G2233" s="96"/>
      <c r="H2233" s="289"/>
      <c r="I2233" s="289"/>
      <c r="J2233" s="289"/>
      <c r="K2233" s="96"/>
      <c r="L2233" s="171"/>
      <c r="M2233" s="96"/>
      <c r="N2233" s="404"/>
      <c r="O2233" s="380"/>
      <c r="P2233" s="380"/>
      <c r="Q2233" s="9"/>
      <c r="R2233" s="10"/>
      <c r="S2233" s="255">
        <f t="shared" si="242"/>
        <v>0</v>
      </c>
      <c r="T2233" s="192"/>
      <c r="U2233" s="265">
        <f t="shared" si="241"/>
        <v>0</v>
      </c>
      <c r="V2233" s="255">
        <f t="shared" si="243"/>
        <v>0</v>
      </c>
      <c r="W2233" s="255" t="e">
        <f t="shared" si="244"/>
        <v>#DIV/0!</v>
      </c>
    </row>
    <row r="2234" spans="1:23">
      <c r="A2234" s="96"/>
      <c r="B2234" s="96"/>
      <c r="C2234" s="96"/>
      <c r="D2234" s="96"/>
      <c r="E2234" s="96"/>
      <c r="F2234" s="96"/>
      <c r="G2234" s="96"/>
      <c r="H2234" s="289"/>
      <c r="I2234" s="289"/>
      <c r="J2234" s="289"/>
      <c r="K2234" s="96"/>
      <c r="L2234" s="171"/>
      <c r="M2234" s="96"/>
      <c r="N2234" s="404"/>
      <c r="O2234" s="380"/>
      <c r="P2234" s="380"/>
      <c r="Q2234" s="9"/>
      <c r="R2234" s="10"/>
      <c r="S2234" s="255">
        <f t="shared" si="242"/>
        <v>0</v>
      </c>
      <c r="T2234" s="192"/>
      <c r="U2234" s="265">
        <f t="shared" si="241"/>
        <v>0</v>
      </c>
      <c r="V2234" s="255">
        <f t="shared" si="243"/>
        <v>0</v>
      </c>
      <c r="W2234" s="255" t="e">
        <f t="shared" si="244"/>
        <v>#DIV/0!</v>
      </c>
    </row>
    <row r="2235" spans="1:23">
      <c r="A2235" s="96"/>
      <c r="B2235" s="96"/>
      <c r="C2235" s="96"/>
      <c r="D2235" s="96"/>
      <c r="E2235" s="96"/>
      <c r="F2235" s="96"/>
      <c r="G2235" s="96"/>
      <c r="H2235" s="289"/>
      <c r="I2235" s="289"/>
      <c r="J2235" s="289"/>
      <c r="K2235" s="96"/>
      <c r="L2235" s="171"/>
      <c r="M2235" s="96"/>
      <c r="N2235" s="404"/>
      <c r="O2235" s="380"/>
      <c r="P2235" s="380"/>
      <c r="Q2235" s="9"/>
      <c r="R2235" s="10"/>
      <c r="S2235" s="255">
        <f t="shared" si="242"/>
        <v>0</v>
      </c>
      <c r="T2235" s="192"/>
      <c r="U2235" s="265">
        <f t="shared" si="241"/>
        <v>0</v>
      </c>
      <c r="V2235" s="255">
        <f t="shared" si="243"/>
        <v>0</v>
      </c>
      <c r="W2235" s="255" t="e">
        <f t="shared" si="244"/>
        <v>#DIV/0!</v>
      </c>
    </row>
    <row r="2236" spans="1:23">
      <c r="A2236" s="96"/>
      <c r="B2236" s="96"/>
      <c r="C2236" s="96"/>
      <c r="D2236" s="96"/>
      <c r="E2236" s="96"/>
      <c r="F2236" s="96"/>
      <c r="G2236" s="96"/>
      <c r="H2236" s="289"/>
      <c r="I2236" s="289"/>
      <c r="J2236" s="289"/>
      <c r="K2236" s="96"/>
      <c r="L2236" s="171"/>
      <c r="M2236" s="96"/>
      <c r="N2236" s="405"/>
      <c r="O2236" s="9"/>
      <c r="P2236" s="9"/>
      <c r="Q2236" s="9"/>
      <c r="R2236" s="10"/>
      <c r="S2236" s="255">
        <f t="shared" si="242"/>
        <v>0</v>
      </c>
      <c r="T2236" s="192"/>
      <c r="U2236" s="265">
        <f t="shared" si="241"/>
        <v>0</v>
      </c>
      <c r="V2236" s="255">
        <f t="shared" si="243"/>
        <v>0</v>
      </c>
      <c r="W2236" s="255" t="e">
        <f t="shared" si="244"/>
        <v>#DIV/0!</v>
      </c>
    </row>
    <row r="2237" spans="1:23">
      <c r="A2237" s="96"/>
      <c r="B2237" s="96"/>
      <c r="C2237" s="96"/>
      <c r="D2237" s="96"/>
      <c r="E2237" s="96"/>
      <c r="F2237" s="96"/>
      <c r="G2237" s="96"/>
      <c r="H2237" s="289"/>
      <c r="I2237" s="289"/>
      <c r="J2237" s="289"/>
      <c r="K2237" s="96"/>
      <c r="L2237" s="171"/>
      <c r="M2237" s="96"/>
      <c r="N2237" s="379"/>
      <c r="O2237" s="9"/>
      <c r="P2237" s="9"/>
      <c r="Q2237" s="9"/>
      <c r="R2237" s="10"/>
      <c r="S2237" s="255">
        <f t="shared" si="242"/>
        <v>0</v>
      </c>
      <c r="T2237" s="192"/>
      <c r="U2237" s="265">
        <f t="shared" ref="U2237:U2265" si="245">S2237*$T$828/SUM($S$828:$S$841)</f>
        <v>0</v>
      </c>
      <c r="V2237" s="255">
        <f t="shared" si="243"/>
        <v>0</v>
      </c>
      <c r="W2237" s="255" t="e">
        <f t="shared" si="244"/>
        <v>#DIV/0!</v>
      </c>
    </row>
    <row r="2238" spans="1:23">
      <c r="A2238" s="96"/>
      <c r="B2238" s="96"/>
      <c r="C2238" s="96"/>
      <c r="D2238" s="96"/>
      <c r="E2238" s="96"/>
      <c r="F2238" s="96"/>
      <c r="G2238" s="96"/>
      <c r="H2238" s="289"/>
      <c r="I2238" s="289"/>
      <c r="J2238" s="289"/>
      <c r="K2238" s="96"/>
      <c r="L2238" s="171"/>
      <c r="M2238" s="96"/>
      <c r="N2238" s="379"/>
      <c r="O2238" s="9"/>
      <c r="P2238" s="9"/>
      <c r="Q2238" s="9"/>
      <c r="R2238" s="10"/>
      <c r="S2238" s="255">
        <f t="shared" si="242"/>
        <v>0</v>
      </c>
      <c r="T2238" s="192"/>
      <c r="U2238" s="265">
        <f t="shared" si="245"/>
        <v>0</v>
      </c>
      <c r="V2238" s="255">
        <f t="shared" si="243"/>
        <v>0</v>
      </c>
      <c r="W2238" s="255" t="e">
        <f t="shared" si="244"/>
        <v>#DIV/0!</v>
      </c>
    </row>
    <row r="2239" spans="1:23">
      <c r="A2239" s="96"/>
      <c r="B2239" s="96"/>
      <c r="C2239" s="96"/>
      <c r="D2239" s="96"/>
      <c r="E2239" s="96"/>
      <c r="F2239" s="96"/>
      <c r="G2239" s="96"/>
      <c r="H2239" s="289"/>
      <c r="I2239" s="289"/>
      <c r="J2239" s="289"/>
      <c r="K2239" s="96"/>
      <c r="L2239" s="171"/>
      <c r="M2239" s="96"/>
      <c r="N2239" s="379"/>
      <c r="O2239" s="9"/>
      <c r="P2239" s="9"/>
      <c r="Q2239" s="9"/>
      <c r="R2239" s="10"/>
      <c r="S2239" s="255">
        <f t="shared" si="242"/>
        <v>0</v>
      </c>
      <c r="T2239" s="192"/>
      <c r="U2239" s="265">
        <f t="shared" si="245"/>
        <v>0</v>
      </c>
      <c r="V2239" s="255">
        <f t="shared" si="243"/>
        <v>0</v>
      </c>
      <c r="W2239" s="255" t="e">
        <f t="shared" si="244"/>
        <v>#DIV/0!</v>
      </c>
    </row>
    <row r="2240" spans="1:23">
      <c r="A2240" s="96"/>
      <c r="B2240" s="96"/>
      <c r="C2240" s="96"/>
      <c r="D2240" s="96"/>
      <c r="E2240" s="96"/>
      <c r="F2240" s="96"/>
      <c r="G2240" s="96"/>
      <c r="H2240" s="289"/>
      <c r="I2240" s="289"/>
      <c r="J2240" s="289"/>
      <c r="K2240" s="96"/>
      <c r="L2240" s="171"/>
      <c r="M2240" s="96"/>
      <c r="N2240" s="379"/>
      <c r="O2240" s="9"/>
      <c r="P2240" s="9"/>
      <c r="Q2240" s="9"/>
      <c r="R2240" s="10"/>
      <c r="S2240" s="255">
        <f t="shared" si="242"/>
        <v>0</v>
      </c>
      <c r="T2240" s="192"/>
      <c r="U2240" s="265">
        <f t="shared" si="245"/>
        <v>0</v>
      </c>
      <c r="V2240" s="255">
        <f t="shared" si="243"/>
        <v>0</v>
      </c>
      <c r="W2240" s="255" t="e">
        <f t="shared" si="244"/>
        <v>#DIV/0!</v>
      </c>
    </row>
    <row r="2241" spans="1:23">
      <c r="A2241" s="96"/>
      <c r="B2241" s="96"/>
      <c r="C2241" s="96"/>
      <c r="D2241" s="96"/>
      <c r="E2241" s="96"/>
      <c r="F2241" s="96"/>
      <c r="G2241" s="96"/>
      <c r="H2241" s="289"/>
      <c r="I2241" s="289"/>
      <c r="J2241" s="289"/>
      <c r="K2241" s="96"/>
      <c r="L2241" s="171"/>
      <c r="M2241" s="96"/>
      <c r="N2241" s="379"/>
      <c r="O2241" s="9"/>
      <c r="P2241" s="9"/>
      <c r="Q2241" s="9"/>
      <c r="R2241" s="10"/>
      <c r="S2241" s="255">
        <f t="shared" si="242"/>
        <v>0</v>
      </c>
      <c r="T2241" s="192"/>
      <c r="U2241" s="265">
        <f t="shared" si="245"/>
        <v>0</v>
      </c>
      <c r="V2241" s="255">
        <f t="shared" si="243"/>
        <v>0</v>
      </c>
      <c r="W2241" s="255" t="e">
        <f t="shared" si="244"/>
        <v>#DIV/0!</v>
      </c>
    </row>
    <row r="2242" spans="1:23">
      <c r="A2242" s="96"/>
      <c r="B2242" s="96"/>
      <c r="C2242" s="96"/>
      <c r="D2242" s="96"/>
      <c r="E2242" s="96"/>
      <c r="F2242" s="96"/>
      <c r="G2242" s="96"/>
      <c r="H2242" s="289"/>
      <c r="I2242" s="289"/>
      <c r="J2242" s="289"/>
      <c r="K2242" s="96"/>
      <c r="L2242" s="171"/>
      <c r="M2242" s="96"/>
      <c r="N2242" s="379"/>
      <c r="O2242" s="9"/>
      <c r="P2242" s="9"/>
      <c r="Q2242" s="9"/>
      <c r="R2242" s="10"/>
      <c r="S2242" s="255">
        <f t="shared" si="242"/>
        <v>0</v>
      </c>
      <c r="T2242" s="192"/>
      <c r="U2242" s="265">
        <f t="shared" si="245"/>
        <v>0</v>
      </c>
      <c r="V2242" s="255">
        <f t="shared" si="243"/>
        <v>0</v>
      </c>
      <c r="W2242" s="255" t="e">
        <f t="shared" si="244"/>
        <v>#DIV/0!</v>
      </c>
    </row>
    <row r="2243" spans="1:23">
      <c r="A2243" s="96"/>
      <c r="B2243" s="96"/>
      <c r="C2243" s="96"/>
      <c r="D2243" s="96"/>
      <c r="E2243" s="96"/>
      <c r="F2243" s="96"/>
      <c r="G2243" s="96"/>
      <c r="H2243" s="289"/>
      <c r="I2243" s="289"/>
      <c r="J2243" s="289"/>
      <c r="K2243" s="96"/>
      <c r="L2243" s="171"/>
      <c r="M2243" s="96"/>
      <c r="N2243" s="379"/>
      <c r="O2243" s="9"/>
      <c r="P2243" s="9"/>
      <c r="Q2243" s="9"/>
      <c r="R2243" s="10"/>
      <c r="S2243" s="255">
        <f t="shared" ref="S2243:S2265" si="246">P2243*R2243</f>
        <v>0</v>
      </c>
      <c r="T2243" s="192"/>
      <c r="U2243" s="265">
        <f t="shared" si="245"/>
        <v>0</v>
      </c>
      <c r="V2243" s="255">
        <f t="shared" si="243"/>
        <v>0</v>
      </c>
      <c r="W2243" s="255" t="e">
        <f t="shared" si="244"/>
        <v>#DIV/0!</v>
      </c>
    </row>
    <row r="2244" spans="1:23">
      <c r="A2244" s="96"/>
      <c r="B2244" s="96"/>
      <c r="C2244" s="96"/>
      <c r="D2244" s="96"/>
      <c r="E2244" s="96"/>
      <c r="F2244" s="96"/>
      <c r="G2244" s="96"/>
      <c r="H2244" s="289"/>
      <c r="I2244" s="289"/>
      <c r="J2244" s="289"/>
      <c r="K2244" s="96"/>
      <c r="L2244" s="171"/>
      <c r="M2244" s="96"/>
      <c r="N2244" s="379"/>
      <c r="O2244" s="9"/>
      <c r="P2244" s="9"/>
      <c r="Q2244" s="9"/>
      <c r="R2244" s="10"/>
      <c r="S2244" s="255">
        <f t="shared" si="246"/>
        <v>0</v>
      </c>
      <c r="T2244" s="192"/>
      <c r="U2244" s="265">
        <f t="shared" si="245"/>
        <v>0</v>
      </c>
      <c r="V2244" s="255">
        <f t="shared" si="243"/>
        <v>0</v>
      </c>
      <c r="W2244" s="255" t="e">
        <f t="shared" si="244"/>
        <v>#DIV/0!</v>
      </c>
    </row>
    <row r="2245" spans="1:23">
      <c r="A2245" s="96"/>
      <c r="B2245" s="96"/>
      <c r="C2245" s="96"/>
      <c r="D2245" s="96"/>
      <c r="E2245" s="96"/>
      <c r="F2245" s="96"/>
      <c r="G2245" s="96"/>
      <c r="H2245" s="289"/>
      <c r="I2245" s="289"/>
      <c r="J2245" s="289"/>
      <c r="K2245" s="96"/>
      <c r="L2245" s="171"/>
      <c r="M2245" s="96"/>
      <c r="N2245" s="379"/>
      <c r="O2245" s="9"/>
      <c r="P2245" s="9"/>
      <c r="Q2245" s="9"/>
      <c r="R2245" s="10"/>
      <c r="S2245" s="255">
        <f t="shared" si="246"/>
        <v>0</v>
      </c>
      <c r="T2245" s="192"/>
      <c r="U2245" s="265">
        <f t="shared" si="245"/>
        <v>0</v>
      </c>
      <c r="V2245" s="255">
        <f t="shared" si="243"/>
        <v>0</v>
      </c>
      <c r="W2245" s="255" t="e">
        <f t="shared" si="244"/>
        <v>#DIV/0!</v>
      </c>
    </row>
    <row r="2246" spans="1:23">
      <c r="A2246" s="96"/>
      <c r="B2246" s="96"/>
      <c r="C2246" s="96"/>
      <c r="D2246" s="96"/>
      <c r="E2246" s="96"/>
      <c r="F2246" s="96"/>
      <c r="G2246" s="96"/>
      <c r="H2246" s="289"/>
      <c r="I2246" s="289"/>
      <c r="J2246" s="289"/>
      <c r="K2246" s="96"/>
      <c r="L2246" s="171"/>
      <c r="M2246" s="96"/>
      <c r="N2246" s="379"/>
      <c r="O2246" s="9"/>
      <c r="P2246" s="9"/>
      <c r="Q2246" s="9"/>
      <c r="R2246" s="10"/>
      <c r="S2246" s="255">
        <f t="shared" si="246"/>
        <v>0</v>
      </c>
      <c r="T2246" s="192"/>
      <c r="U2246" s="265">
        <f t="shared" si="245"/>
        <v>0</v>
      </c>
      <c r="V2246" s="255">
        <f t="shared" si="243"/>
        <v>0</v>
      </c>
      <c r="W2246" s="255" t="e">
        <f t="shared" si="244"/>
        <v>#DIV/0!</v>
      </c>
    </row>
    <row r="2247" spans="1:23">
      <c r="A2247" s="96"/>
      <c r="B2247" s="96"/>
      <c r="C2247" s="96"/>
      <c r="D2247" s="96"/>
      <c r="E2247" s="96"/>
      <c r="F2247" s="96"/>
      <c r="G2247" s="96"/>
      <c r="H2247" s="289"/>
      <c r="I2247" s="289"/>
      <c r="J2247" s="289"/>
      <c r="K2247" s="96"/>
      <c r="L2247" s="171"/>
      <c r="M2247" s="96"/>
      <c r="N2247" s="8"/>
      <c r="O2247" s="9"/>
      <c r="P2247" s="9"/>
      <c r="Q2247" s="9"/>
      <c r="R2247" s="10"/>
      <c r="S2247" s="255">
        <f t="shared" si="246"/>
        <v>0</v>
      </c>
      <c r="T2247" s="192"/>
      <c r="U2247" s="265">
        <f t="shared" si="245"/>
        <v>0</v>
      </c>
      <c r="V2247" s="255">
        <f t="shared" si="243"/>
        <v>0</v>
      </c>
      <c r="W2247" s="255" t="e">
        <f t="shared" si="244"/>
        <v>#DIV/0!</v>
      </c>
    </row>
    <row r="2248" spans="1:23">
      <c r="A2248" s="96"/>
      <c r="B2248" s="96"/>
      <c r="C2248" s="96"/>
      <c r="D2248" s="96"/>
      <c r="E2248" s="96"/>
      <c r="F2248" s="96"/>
      <c r="G2248" s="96"/>
      <c r="H2248" s="289"/>
      <c r="I2248" s="289"/>
      <c r="J2248" s="289"/>
      <c r="K2248" s="96"/>
      <c r="L2248" s="171"/>
      <c r="M2248" s="96"/>
      <c r="N2248" s="9"/>
      <c r="O2248" s="9"/>
      <c r="P2248" s="9"/>
      <c r="Q2248" s="9"/>
      <c r="R2248" s="10"/>
      <c r="S2248" s="255">
        <f t="shared" si="246"/>
        <v>0</v>
      </c>
      <c r="T2248" s="192"/>
      <c r="U2248" s="265">
        <f t="shared" si="245"/>
        <v>0</v>
      </c>
      <c r="V2248" s="255">
        <f t="shared" si="243"/>
        <v>0</v>
      </c>
      <c r="W2248" s="255" t="e">
        <f t="shared" si="244"/>
        <v>#DIV/0!</v>
      </c>
    </row>
    <row r="2249" spans="1:23">
      <c r="A2249" s="96"/>
      <c r="B2249" s="96"/>
      <c r="C2249" s="96"/>
      <c r="D2249" s="96"/>
      <c r="E2249" s="96"/>
      <c r="F2249" s="96"/>
      <c r="G2249" s="96"/>
      <c r="H2249" s="289"/>
      <c r="I2249" s="289"/>
      <c r="J2249" s="289"/>
      <c r="K2249" s="96"/>
      <c r="L2249" s="171"/>
      <c r="M2249" s="96"/>
      <c r="N2249" s="9"/>
      <c r="O2249" s="9"/>
      <c r="P2249" s="9"/>
      <c r="Q2249" s="9"/>
      <c r="R2249" s="10"/>
      <c r="S2249" s="255">
        <f t="shared" si="246"/>
        <v>0</v>
      </c>
      <c r="T2249" s="192"/>
      <c r="U2249" s="265">
        <f t="shared" si="245"/>
        <v>0</v>
      </c>
      <c r="V2249" s="255">
        <f t="shared" si="243"/>
        <v>0</v>
      </c>
      <c r="W2249" s="255" t="e">
        <f t="shared" si="244"/>
        <v>#DIV/0!</v>
      </c>
    </row>
    <row r="2250" spans="1:23">
      <c r="A2250" s="96"/>
      <c r="B2250" s="96"/>
      <c r="C2250" s="96"/>
      <c r="D2250" s="96"/>
      <c r="E2250" s="96"/>
      <c r="F2250" s="96"/>
      <c r="G2250" s="96"/>
      <c r="H2250" s="289"/>
      <c r="I2250" s="289"/>
      <c r="J2250" s="289"/>
      <c r="K2250" s="96"/>
      <c r="L2250" s="171"/>
      <c r="M2250" s="96"/>
      <c r="N2250" s="9"/>
      <c r="O2250" s="9"/>
      <c r="P2250" s="9"/>
      <c r="Q2250" s="9"/>
      <c r="R2250" s="10"/>
      <c r="S2250" s="255">
        <f t="shared" si="246"/>
        <v>0</v>
      </c>
      <c r="T2250" s="192"/>
      <c r="U2250" s="265">
        <f t="shared" si="245"/>
        <v>0</v>
      </c>
      <c r="V2250" s="255">
        <f t="shared" si="243"/>
        <v>0</v>
      </c>
      <c r="W2250" s="255" t="e">
        <f t="shared" si="244"/>
        <v>#DIV/0!</v>
      </c>
    </row>
    <row r="2251" spans="1:23">
      <c r="A2251" s="96"/>
      <c r="B2251" s="96"/>
      <c r="C2251" s="96"/>
      <c r="D2251" s="96"/>
      <c r="E2251" s="96"/>
      <c r="F2251" s="96"/>
      <c r="G2251" s="96"/>
      <c r="H2251" s="289"/>
      <c r="I2251" s="289"/>
      <c r="J2251" s="289"/>
      <c r="K2251" s="96"/>
      <c r="L2251" s="171"/>
      <c r="M2251" s="96"/>
      <c r="N2251" s="379"/>
      <c r="O2251" s="9"/>
      <c r="P2251" s="9"/>
      <c r="Q2251" s="9"/>
      <c r="R2251" s="10"/>
      <c r="S2251" s="255">
        <f t="shared" si="246"/>
        <v>0</v>
      </c>
      <c r="T2251" s="192"/>
      <c r="U2251" s="265">
        <f t="shared" si="245"/>
        <v>0</v>
      </c>
      <c r="V2251" s="255">
        <f t="shared" si="243"/>
        <v>0</v>
      </c>
      <c r="W2251" s="255" t="e">
        <f t="shared" si="244"/>
        <v>#DIV/0!</v>
      </c>
    </row>
    <row r="2252" spans="1:23">
      <c r="A2252" s="96"/>
      <c r="B2252" s="96"/>
      <c r="C2252" s="96"/>
      <c r="D2252" s="96"/>
      <c r="E2252" s="96"/>
      <c r="F2252" s="96"/>
      <c r="G2252" s="96"/>
      <c r="H2252" s="289"/>
      <c r="I2252" s="289"/>
      <c r="J2252" s="289"/>
      <c r="K2252" s="96"/>
      <c r="L2252" s="171"/>
      <c r="M2252" s="96"/>
      <c r="N2252" s="379"/>
      <c r="O2252" s="9"/>
      <c r="P2252" s="9"/>
      <c r="Q2252" s="9"/>
      <c r="R2252" s="10"/>
      <c r="S2252" s="255">
        <f t="shared" si="246"/>
        <v>0</v>
      </c>
      <c r="T2252" s="192"/>
      <c r="U2252" s="265">
        <f t="shared" si="245"/>
        <v>0</v>
      </c>
      <c r="V2252" s="255">
        <f t="shared" si="243"/>
        <v>0</v>
      </c>
      <c r="W2252" s="255" t="e">
        <f t="shared" si="244"/>
        <v>#DIV/0!</v>
      </c>
    </row>
    <row r="2253" spans="1:23">
      <c r="A2253" s="96"/>
      <c r="B2253" s="96"/>
      <c r="C2253" s="96"/>
      <c r="D2253" s="96"/>
      <c r="E2253" s="96"/>
      <c r="F2253" s="96"/>
      <c r="G2253" s="96"/>
      <c r="H2253" s="289"/>
      <c r="I2253" s="289"/>
      <c r="J2253" s="289"/>
      <c r="K2253" s="96"/>
      <c r="L2253" s="171"/>
      <c r="M2253" s="96"/>
      <c r="N2253" s="379"/>
      <c r="O2253" s="9"/>
      <c r="P2253" s="9"/>
      <c r="Q2253" s="9"/>
      <c r="R2253" s="10"/>
      <c r="S2253" s="255">
        <f t="shared" si="246"/>
        <v>0</v>
      </c>
      <c r="T2253" s="192"/>
      <c r="U2253" s="265">
        <f t="shared" si="245"/>
        <v>0</v>
      </c>
      <c r="V2253" s="255">
        <f t="shared" si="243"/>
        <v>0</v>
      </c>
      <c r="W2253" s="255" t="e">
        <f t="shared" si="244"/>
        <v>#DIV/0!</v>
      </c>
    </row>
    <row r="2254" spans="1:23">
      <c r="A2254" s="96"/>
      <c r="B2254" s="96"/>
      <c r="C2254" s="96"/>
      <c r="D2254" s="96"/>
      <c r="E2254" s="96"/>
      <c r="F2254" s="96"/>
      <c r="G2254" s="96"/>
      <c r="H2254" s="289"/>
      <c r="I2254" s="289"/>
      <c r="J2254" s="289"/>
      <c r="K2254" s="96"/>
      <c r="L2254" s="171"/>
      <c r="M2254" s="96"/>
      <c r="N2254" s="9"/>
      <c r="O2254" s="9"/>
      <c r="P2254" s="9"/>
      <c r="Q2254" s="9"/>
      <c r="R2254" s="10"/>
      <c r="S2254" s="255">
        <f t="shared" si="246"/>
        <v>0</v>
      </c>
      <c r="T2254" s="192"/>
      <c r="U2254" s="265">
        <f t="shared" si="245"/>
        <v>0</v>
      </c>
      <c r="V2254" s="255">
        <f t="shared" si="243"/>
        <v>0</v>
      </c>
      <c r="W2254" s="255" t="e">
        <f t="shared" si="244"/>
        <v>#DIV/0!</v>
      </c>
    </row>
    <row r="2255" spans="1:23">
      <c r="A2255" s="96"/>
      <c r="B2255" s="96"/>
      <c r="C2255" s="96"/>
      <c r="D2255" s="96"/>
      <c r="E2255" s="96"/>
      <c r="F2255" s="96"/>
      <c r="G2255" s="96"/>
      <c r="H2255" s="289"/>
      <c r="I2255" s="289"/>
      <c r="J2255" s="289"/>
      <c r="K2255" s="96"/>
      <c r="L2255" s="171"/>
      <c r="M2255" s="96"/>
      <c r="N2255" s="379"/>
      <c r="O2255" s="9"/>
      <c r="P2255" s="9"/>
      <c r="Q2255" s="9"/>
      <c r="R2255" s="10"/>
      <c r="S2255" s="255">
        <f t="shared" si="246"/>
        <v>0</v>
      </c>
      <c r="T2255" s="192"/>
      <c r="U2255" s="265">
        <f t="shared" si="245"/>
        <v>0</v>
      </c>
      <c r="V2255" s="255">
        <f t="shared" si="243"/>
        <v>0</v>
      </c>
      <c r="W2255" s="255" t="e">
        <f t="shared" si="244"/>
        <v>#DIV/0!</v>
      </c>
    </row>
    <row r="2256" spans="1:23">
      <c r="A2256" s="96"/>
      <c r="B2256" s="96"/>
      <c r="C2256" s="96"/>
      <c r="D2256" s="96"/>
      <c r="E2256" s="96"/>
      <c r="F2256" s="96"/>
      <c r="G2256" s="96"/>
      <c r="H2256" s="289"/>
      <c r="I2256" s="289"/>
      <c r="J2256" s="289"/>
      <c r="K2256" s="96"/>
      <c r="L2256" s="171"/>
      <c r="M2256" s="96"/>
      <c r="N2256" s="9"/>
      <c r="O2256" s="9"/>
      <c r="P2256" s="9"/>
      <c r="Q2256" s="9"/>
      <c r="R2256" s="10"/>
      <c r="S2256" s="255">
        <f t="shared" si="246"/>
        <v>0</v>
      </c>
      <c r="T2256" s="192"/>
      <c r="U2256" s="265">
        <f t="shared" si="245"/>
        <v>0</v>
      </c>
      <c r="V2256" s="255">
        <f t="shared" si="243"/>
        <v>0</v>
      </c>
      <c r="W2256" s="255" t="e">
        <f t="shared" si="244"/>
        <v>#DIV/0!</v>
      </c>
    </row>
    <row r="2257" spans="1:23">
      <c r="A2257" s="96"/>
      <c r="B2257" s="96"/>
      <c r="C2257" s="96"/>
      <c r="D2257" s="96"/>
      <c r="E2257" s="96"/>
      <c r="F2257" s="96"/>
      <c r="G2257" s="96"/>
      <c r="H2257" s="289"/>
      <c r="I2257" s="289"/>
      <c r="J2257" s="289"/>
      <c r="K2257" s="96"/>
      <c r="L2257" s="171"/>
      <c r="M2257" s="96"/>
      <c r="N2257" s="379"/>
      <c r="O2257" s="9"/>
      <c r="P2257" s="9"/>
      <c r="Q2257" s="9"/>
      <c r="R2257" s="10"/>
      <c r="S2257" s="255">
        <f t="shared" si="246"/>
        <v>0</v>
      </c>
      <c r="T2257" s="192"/>
      <c r="U2257" s="265">
        <f t="shared" si="245"/>
        <v>0</v>
      </c>
      <c r="V2257" s="255">
        <f t="shared" si="243"/>
        <v>0</v>
      </c>
      <c r="W2257" s="255" t="e">
        <f t="shared" si="244"/>
        <v>#DIV/0!</v>
      </c>
    </row>
    <row r="2258" spans="1:23">
      <c r="A2258" s="96"/>
      <c r="B2258" s="96"/>
      <c r="C2258" s="96"/>
      <c r="D2258" s="96"/>
      <c r="E2258" s="96"/>
      <c r="F2258" s="96"/>
      <c r="G2258" s="96"/>
      <c r="H2258" s="289"/>
      <c r="I2258" s="289"/>
      <c r="J2258" s="289"/>
      <c r="K2258" s="96"/>
      <c r="L2258" s="171"/>
      <c r="M2258" s="96"/>
      <c r="N2258" s="9"/>
      <c r="O2258" s="9"/>
      <c r="P2258" s="9"/>
      <c r="Q2258" s="9"/>
      <c r="R2258" s="10"/>
      <c r="S2258" s="255">
        <f t="shared" si="246"/>
        <v>0</v>
      </c>
      <c r="T2258" s="192"/>
      <c r="U2258" s="265">
        <f t="shared" si="245"/>
        <v>0</v>
      </c>
      <c r="V2258" s="255">
        <f t="shared" si="243"/>
        <v>0</v>
      </c>
      <c r="W2258" s="255" t="e">
        <f t="shared" si="244"/>
        <v>#DIV/0!</v>
      </c>
    </row>
    <row r="2259" spans="1:23">
      <c r="A2259" s="96"/>
      <c r="B2259" s="96"/>
      <c r="C2259" s="96"/>
      <c r="D2259" s="96"/>
      <c r="E2259" s="96"/>
      <c r="F2259" s="96"/>
      <c r="G2259" s="96"/>
      <c r="H2259" s="289"/>
      <c r="I2259" s="289"/>
      <c r="J2259" s="289"/>
      <c r="K2259" s="96"/>
      <c r="L2259" s="171"/>
      <c r="M2259" s="96"/>
      <c r="N2259" s="379"/>
      <c r="O2259" s="9"/>
      <c r="P2259" s="9"/>
      <c r="Q2259" s="9"/>
      <c r="R2259" s="10"/>
      <c r="S2259" s="255">
        <f t="shared" si="246"/>
        <v>0</v>
      </c>
      <c r="T2259" s="192"/>
      <c r="U2259" s="265">
        <f t="shared" si="245"/>
        <v>0</v>
      </c>
      <c r="V2259" s="255">
        <f t="shared" si="243"/>
        <v>0</v>
      </c>
      <c r="W2259" s="255" t="e">
        <f t="shared" si="244"/>
        <v>#DIV/0!</v>
      </c>
    </row>
    <row r="2260" spans="1:23">
      <c r="A2260" s="96"/>
      <c r="B2260" s="96"/>
      <c r="C2260" s="96"/>
      <c r="D2260" s="96"/>
      <c r="E2260" s="96"/>
      <c r="F2260" s="96"/>
      <c r="G2260" s="96"/>
      <c r="H2260" s="289"/>
      <c r="I2260" s="289"/>
      <c r="J2260" s="289"/>
      <c r="K2260" s="96"/>
      <c r="L2260" s="171"/>
      <c r="M2260" s="96"/>
      <c r="N2260" s="9"/>
      <c r="O2260" s="9"/>
      <c r="P2260" s="9"/>
      <c r="Q2260" s="9"/>
      <c r="R2260" s="10"/>
      <c r="S2260" s="255">
        <f t="shared" si="246"/>
        <v>0</v>
      </c>
      <c r="T2260" s="192"/>
      <c r="U2260" s="265">
        <f t="shared" si="245"/>
        <v>0</v>
      </c>
      <c r="V2260" s="255">
        <f t="shared" si="243"/>
        <v>0</v>
      </c>
      <c r="W2260" s="255" t="e">
        <f t="shared" si="244"/>
        <v>#DIV/0!</v>
      </c>
    </row>
    <row r="2261" spans="1:23">
      <c r="A2261" s="96"/>
      <c r="B2261" s="96"/>
      <c r="C2261" s="96"/>
      <c r="D2261" s="96"/>
      <c r="E2261" s="96"/>
      <c r="F2261" s="96"/>
      <c r="G2261" s="96"/>
      <c r="H2261" s="289"/>
      <c r="I2261" s="289"/>
      <c r="J2261" s="289"/>
      <c r="K2261" s="96"/>
      <c r="L2261" s="171"/>
      <c r="M2261" s="96"/>
      <c r="N2261" s="379"/>
      <c r="O2261" s="9"/>
      <c r="P2261" s="9"/>
      <c r="Q2261" s="9"/>
      <c r="R2261" s="10"/>
      <c r="S2261" s="255">
        <f t="shared" si="246"/>
        <v>0</v>
      </c>
      <c r="T2261" s="192"/>
      <c r="U2261" s="265">
        <f t="shared" si="245"/>
        <v>0</v>
      </c>
      <c r="V2261" s="255">
        <f t="shared" si="243"/>
        <v>0</v>
      </c>
      <c r="W2261" s="255" t="e">
        <f t="shared" si="244"/>
        <v>#DIV/0!</v>
      </c>
    </row>
    <row r="2262" spans="1:23">
      <c r="A2262" s="96"/>
      <c r="B2262" s="96"/>
      <c r="C2262" s="96"/>
      <c r="D2262" s="96"/>
      <c r="E2262" s="96"/>
      <c r="F2262" s="96"/>
      <c r="G2262" s="96"/>
      <c r="H2262" s="289"/>
      <c r="I2262" s="289"/>
      <c r="J2262" s="289"/>
      <c r="K2262" s="96"/>
      <c r="L2262" s="171"/>
      <c r="M2262" s="96"/>
      <c r="N2262" s="9"/>
      <c r="O2262" s="9"/>
      <c r="P2262" s="9"/>
      <c r="Q2262" s="9"/>
      <c r="R2262" s="10"/>
      <c r="S2262" s="255">
        <f t="shared" si="246"/>
        <v>0</v>
      </c>
      <c r="T2262" s="192"/>
      <c r="U2262" s="265">
        <f t="shared" si="245"/>
        <v>0</v>
      </c>
      <c r="V2262" s="255">
        <f t="shared" si="243"/>
        <v>0</v>
      </c>
      <c r="W2262" s="255" t="e">
        <f t="shared" si="244"/>
        <v>#DIV/0!</v>
      </c>
    </row>
    <row r="2263" spans="1:23">
      <c r="A2263" s="96"/>
      <c r="B2263" s="96"/>
      <c r="C2263" s="96"/>
      <c r="D2263" s="96"/>
      <c r="E2263" s="96"/>
      <c r="F2263" s="96"/>
      <c r="G2263" s="96"/>
      <c r="H2263" s="289"/>
      <c r="I2263" s="289"/>
      <c r="J2263" s="289"/>
      <c r="K2263" s="96"/>
      <c r="L2263" s="171"/>
      <c r="M2263" s="96"/>
      <c r="N2263" s="379"/>
      <c r="O2263" s="9"/>
      <c r="P2263" s="9"/>
      <c r="Q2263" s="9"/>
      <c r="R2263" s="10"/>
      <c r="S2263" s="255">
        <f t="shared" si="246"/>
        <v>0</v>
      </c>
      <c r="T2263" s="192"/>
      <c r="U2263" s="265">
        <f t="shared" si="245"/>
        <v>0</v>
      </c>
      <c r="V2263" s="255">
        <f t="shared" si="243"/>
        <v>0</v>
      </c>
      <c r="W2263" s="255" t="e">
        <f t="shared" si="244"/>
        <v>#DIV/0!</v>
      </c>
    </row>
    <row r="2264" spans="1:23">
      <c r="A2264" s="96"/>
      <c r="B2264" s="96"/>
      <c r="C2264" s="96"/>
      <c r="D2264" s="96"/>
      <c r="E2264" s="96"/>
      <c r="F2264" s="96"/>
      <c r="G2264" s="96"/>
      <c r="H2264" s="289"/>
      <c r="I2264" s="289"/>
      <c r="J2264" s="289"/>
      <c r="K2264" s="96"/>
      <c r="L2264" s="171"/>
      <c r="M2264" s="96"/>
      <c r="N2264" s="9"/>
      <c r="O2264" s="9"/>
      <c r="P2264" s="9"/>
      <c r="Q2264" s="9"/>
      <c r="R2264" s="10"/>
      <c r="S2264" s="255">
        <f t="shared" si="246"/>
        <v>0</v>
      </c>
      <c r="T2264" s="192"/>
      <c r="U2264" s="265">
        <f t="shared" si="245"/>
        <v>0</v>
      </c>
      <c r="V2264" s="255">
        <f t="shared" si="243"/>
        <v>0</v>
      </c>
      <c r="W2264" s="255" t="e">
        <f t="shared" si="244"/>
        <v>#DIV/0!</v>
      </c>
    </row>
    <row r="2265" spans="1:23">
      <c r="A2265" s="96"/>
      <c r="B2265" s="96"/>
      <c r="C2265" s="96"/>
      <c r="D2265" s="96"/>
      <c r="E2265" s="96"/>
      <c r="F2265" s="96"/>
      <c r="G2265" s="96"/>
      <c r="H2265" s="289"/>
      <c r="I2265" s="289"/>
      <c r="J2265" s="289"/>
      <c r="K2265" s="96"/>
      <c r="L2265" s="171"/>
      <c r="M2265" s="96"/>
      <c r="N2265" s="9"/>
      <c r="O2265" s="9"/>
      <c r="P2265" s="9"/>
      <c r="Q2265" s="9"/>
      <c r="R2265" s="10"/>
      <c r="S2265" s="255">
        <f t="shared" si="246"/>
        <v>0</v>
      </c>
      <c r="T2265" s="192"/>
      <c r="U2265" s="265">
        <f t="shared" si="245"/>
        <v>0</v>
      </c>
      <c r="V2265" s="255">
        <f t="shared" si="243"/>
        <v>0</v>
      </c>
      <c r="W2265" s="255" t="e">
        <f t="shared" si="244"/>
        <v>#DIV/0!</v>
      </c>
    </row>
  </sheetData>
  <sheetProtection autoFilter="0"/>
  <autoFilter ref="A1:Y2265" xr:uid="{00000000-0009-0000-0000-000000000000}">
    <sortState xmlns:xlrd2="http://schemas.microsoft.com/office/spreadsheetml/2017/richdata2" ref="A2:AE1618">
      <sortCondition sortBy="cellColor" ref="S1:S1618" dxfId="120"/>
    </sortState>
  </autoFilter>
  <phoneticPr fontId="65" type="noConversion"/>
  <conditionalFormatting sqref="G2:G243 U1 U26:U181 U190:U635 G308:G689 U641:U1048576 G691:G1179">
    <cfRule type="cellIs" dxfId="119" priority="47" operator="equal">
      <formula>0</formula>
    </cfRule>
  </conditionalFormatting>
  <conditionalFormatting sqref="M821">
    <cfRule type="duplicateValues" dxfId="118" priority="37"/>
  </conditionalFormatting>
  <conditionalFormatting sqref="M1267">
    <cfRule type="duplicateValues" dxfId="117" priority="34"/>
  </conditionalFormatting>
  <conditionalFormatting sqref="G690">
    <cfRule type="cellIs" dxfId="116" priority="1" operator="equal">
      <formula>0</formula>
    </cfRule>
  </conditionalFormatting>
  <pageMargins left="0.89" right="0.7" top="0.78" bottom="0.75" header="0.3" footer="0.3"/>
  <pageSetup paperSize="9" scale="85" orientation="landscape" r:id="rId1"/>
  <ignoredErrors>
    <ignoredError sqref="G190:G191 G192:G220" numberStoredAsText="1"/>
    <ignoredError sqref="P407 R407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204"/>
  <sheetViews>
    <sheetView topLeftCell="A66" workbookViewId="0">
      <selection activeCell="I81" sqref="I81"/>
    </sheetView>
  </sheetViews>
  <sheetFormatPr defaultRowHeight="15"/>
  <cols>
    <col min="1" max="1" width="23.140625" bestFit="1" customWidth="1"/>
    <col min="2" max="2" width="14.7109375" hidden="1" customWidth="1"/>
    <col min="3" max="3" width="9" hidden="1" customWidth="1"/>
    <col min="4" max="4" width="16.140625" bestFit="1" customWidth="1"/>
    <col min="5" max="5" width="23.140625" customWidth="1"/>
    <col min="6" max="6" width="10.140625" bestFit="1" customWidth="1"/>
    <col min="7" max="7" width="16.140625" customWidth="1"/>
    <col min="8" max="8" width="20.140625" bestFit="1" customWidth="1"/>
    <col min="9" max="9" width="12.28515625" bestFit="1" customWidth="1"/>
    <col min="10" max="10" width="12.85546875" customWidth="1"/>
    <col min="11" max="11" width="11.42578125" bestFit="1" customWidth="1"/>
    <col min="12" max="12" width="12.85546875" bestFit="1" customWidth="1"/>
  </cols>
  <sheetData>
    <row r="1" spans="1:12" s="298" customFormat="1">
      <c r="A1" s="325" t="s">
        <v>1193</v>
      </c>
      <c r="B1" s="326" t="s">
        <v>246</v>
      </c>
      <c r="C1" s="326" t="s">
        <v>247</v>
      </c>
      <c r="D1" s="327" t="s">
        <v>1191</v>
      </c>
      <c r="E1" s="325" t="s">
        <v>241</v>
      </c>
      <c r="F1" s="328" t="s">
        <v>240</v>
      </c>
      <c r="G1" s="328" t="s">
        <v>305</v>
      </c>
      <c r="H1" s="328" t="s">
        <v>1192</v>
      </c>
      <c r="I1" s="328" t="s">
        <v>1</v>
      </c>
      <c r="J1" s="329" t="s">
        <v>6</v>
      </c>
      <c r="K1" s="329" t="s">
        <v>7</v>
      </c>
    </row>
    <row r="2" spans="1:12" s="337" customFormat="1">
      <c r="A2" s="299" t="s">
        <v>242</v>
      </c>
      <c r="B2" s="300" t="s">
        <v>245</v>
      </c>
      <c r="C2" s="300" t="s">
        <v>248</v>
      </c>
      <c r="D2" s="301" t="s">
        <v>11</v>
      </c>
      <c r="E2" s="299" t="s">
        <v>242</v>
      </c>
      <c r="F2" s="302">
        <v>42054</v>
      </c>
      <c r="G2" s="300"/>
      <c r="H2" s="300" t="s">
        <v>9</v>
      </c>
      <c r="I2" s="303" t="s">
        <v>10</v>
      </c>
      <c r="J2" s="317">
        <v>7224.9600000000009</v>
      </c>
      <c r="K2" s="304">
        <v>4800</v>
      </c>
      <c r="L2" s="336"/>
    </row>
    <row r="3" spans="1:12" s="337" customFormat="1">
      <c r="A3" s="299" t="s">
        <v>242</v>
      </c>
      <c r="B3" s="300" t="s">
        <v>245</v>
      </c>
      <c r="C3" s="300" t="s">
        <v>248</v>
      </c>
      <c r="D3" s="301" t="s">
        <v>13</v>
      </c>
      <c r="E3" s="299" t="s">
        <v>242</v>
      </c>
      <c r="F3" s="302">
        <v>42054</v>
      </c>
      <c r="G3" s="300"/>
      <c r="H3" s="300" t="s">
        <v>12</v>
      </c>
      <c r="I3" s="303" t="s">
        <v>10</v>
      </c>
      <c r="J3" s="317">
        <v>7224.9600000000009</v>
      </c>
      <c r="K3" s="304">
        <v>4800</v>
      </c>
    </row>
    <row r="4" spans="1:12" s="337" customFormat="1">
      <c r="A4" s="299" t="s">
        <v>242</v>
      </c>
      <c r="B4" s="300" t="s">
        <v>245</v>
      </c>
      <c r="C4" s="300" t="s">
        <v>248</v>
      </c>
      <c r="D4" s="301" t="s">
        <v>15</v>
      </c>
      <c r="E4" s="299" t="s">
        <v>242</v>
      </c>
      <c r="F4" s="302">
        <v>42054</v>
      </c>
      <c r="G4" s="300"/>
      <c r="H4" s="300" t="s">
        <v>14</v>
      </c>
      <c r="I4" s="303" t="s">
        <v>10</v>
      </c>
      <c r="J4" s="317">
        <v>7224.9600000000009</v>
      </c>
      <c r="K4" s="304">
        <v>4800</v>
      </c>
    </row>
    <row r="5" spans="1:12" s="337" customFormat="1">
      <c r="A5" s="299" t="s">
        <v>242</v>
      </c>
      <c r="B5" s="300" t="s">
        <v>245</v>
      </c>
      <c r="C5" s="300" t="s">
        <v>248</v>
      </c>
      <c r="D5" s="301" t="s">
        <v>17</v>
      </c>
      <c r="E5" s="299" t="s">
        <v>242</v>
      </c>
      <c r="F5" s="302">
        <v>42054</v>
      </c>
      <c r="G5" s="300"/>
      <c r="H5" s="300" t="s">
        <v>16</v>
      </c>
      <c r="I5" s="303" t="s">
        <v>10</v>
      </c>
      <c r="J5" s="317">
        <v>7224.9600000000009</v>
      </c>
      <c r="K5" s="304">
        <v>4800</v>
      </c>
    </row>
    <row r="6" spans="1:12" s="337" customFormat="1">
      <c r="A6" s="299" t="s">
        <v>244</v>
      </c>
      <c r="B6" s="300" t="s">
        <v>245</v>
      </c>
      <c r="C6" s="300" t="s">
        <v>248</v>
      </c>
      <c r="D6" s="301" t="s">
        <v>20</v>
      </c>
      <c r="E6" s="299" t="s">
        <v>244</v>
      </c>
      <c r="F6" s="302">
        <v>42061</v>
      </c>
      <c r="G6" s="300" t="s">
        <v>84</v>
      </c>
      <c r="H6" s="305" t="s">
        <v>18</v>
      </c>
      <c r="I6" s="303" t="s">
        <v>19</v>
      </c>
      <c r="J6" s="338">
        <f>SUMIFS(Master!$S$2:$S$1697,Master!$G$2:$G$1697,D6)</f>
        <v>0</v>
      </c>
      <c r="K6" s="306">
        <v>4800</v>
      </c>
    </row>
    <row r="7" spans="1:12" s="337" customFormat="1">
      <c r="A7" s="299" t="s">
        <v>244</v>
      </c>
      <c r="B7" s="300" t="s">
        <v>245</v>
      </c>
      <c r="C7" s="300" t="s">
        <v>248</v>
      </c>
      <c r="D7" s="301" t="s">
        <v>21</v>
      </c>
      <c r="E7" s="299" t="s">
        <v>244</v>
      </c>
      <c r="F7" s="302">
        <v>42062</v>
      </c>
      <c r="G7" s="300"/>
      <c r="H7" s="305" t="s">
        <v>18</v>
      </c>
      <c r="I7" s="303" t="s">
        <v>19</v>
      </c>
      <c r="J7" s="338">
        <f>SUMIFS(Master!$S$2:$S$1697,Master!$G$2:$G$1697,D7)</f>
        <v>0</v>
      </c>
      <c r="K7" s="306"/>
    </row>
    <row r="8" spans="1:12" s="337" customFormat="1">
      <c r="A8" s="308" t="s">
        <v>249</v>
      </c>
      <c r="B8" s="303" t="s">
        <v>245</v>
      </c>
      <c r="C8" s="303" t="s">
        <v>248</v>
      </c>
      <c r="D8" s="303" t="s">
        <v>31</v>
      </c>
      <c r="E8" s="308" t="s">
        <v>249</v>
      </c>
      <c r="F8" s="309">
        <v>42067</v>
      </c>
      <c r="G8" s="300" t="s">
        <v>57</v>
      </c>
      <c r="H8" s="310" t="s">
        <v>30</v>
      </c>
      <c r="I8" s="303" t="s">
        <v>57</v>
      </c>
      <c r="J8" s="338">
        <v>33794.639999999999</v>
      </c>
      <c r="K8" s="306">
        <v>4800</v>
      </c>
    </row>
    <row r="9" spans="1:12" s="337" customFormat="1">
      <c r="A9" s="308" t="s">
        <v>249</v>
      </c>
      <c r="B9" s="303" t="s">
        <v>245</v>
      </c>
      <c r="C9" s="303" t="s">
        <v>248</v>
      </c>
      <c r="D9" s="303" t="s">
        <v>23</v>
      </c>
      <c r="E9" s="308" t="s">
        <v>249</v>
      </c>
      <c r="F9" s="309">
        <v>42066</v>
      </c>
      <c r="G9" s="303"/>
      <c r="H9" s="303" t="s">
        <v>22</v>
      </c>
      <c r="I9" s="303" t="s">
        <v>19</v>
      </c>
      <c r="J9" s="338">
        <f>SUMIFS(Master!$S$2:$S$1697,Master!$G$2:$G$1697,D9)</f>
        <v>0</v>
      </c>
      <c r="K9" s="306">
        <v>4800</v>
      </c>
    </row>
    <row r="10" spans="1:12" s="337" customFormat="1">
      <c r="A10" s="308" t="s">
        <v>249</v>
      </c>
      <c r="B10" s="303" t="s">
        <v>245</v>
      </c>
      <c r="C10" s="303" t="s">
        <v>248</v>
      </c>
      <c r="D10" s="303" t="s">
        <v>25</v>
      </c>
      <c r="E10" s="308" t="s">
        <v>249</v>
      </c>
      <c r="F10" s="309">
        <v>42066</v>
      </c>
      <c r="G10" s="303"/>
      <c r="H10" s="303" t="s">
        <v>24</v>
      </c>
      <c r="I10" s="303" t="s">
        <v>19</v>
      </c>
      <c r="J10" s="338">
        <f>SUMIFS(Master!$S$2:$S$1697,Master!$G$2:$G$1697,D10)</f>
        <v>0</v>
      </c>
      <c r="K10" s="306">
        <v>4800</v>
      </c>
    </row>
    <row r="11" spans="1:12" s="337" customFormat="1">
      <c r="A11" s="308" t="s">
        <v>249</v>
      </c>
      <c r="B11" s="303" t="s">
        <v>245</v>
      </c>
      <c r="C11" s="303" t="s">
        <v>248</v>
      </c>
      <c r="D11" s="303" t="s">
        <v>27</v>
      </c>
      <c r="E11" s="308" t="s">
        <v>249</v>
      </c>
      <c r="F11" s="309">
        <v>42066</v>
      </c>
      <c r="G11" s="303"/>
      <c r="H11" s="303" t="s">
        <v>26</v>
      </c>
      <c r="I11" s="303" t="s">
        <v>19</v>
      </c>
      <c r="J11" s="338">
        <f>SUMIFS(Master!$S$2:$S$1697,Master!$G$2:$G$1697,D11)</f>
        <v>0</v>
      </c>
      <c r="K11" s="306">
        <v>4800</v>
      </c>
    </row>
    <row r="12" spans="1:12" s="337" customFormat="1">
      <c r="A12" s="308" t="s">
        <v>249</v>
      </c>
      <c r="B12" s="303" t="s">
        <v>245</v>
      </c>
      <c r="C12" s="303" t="s">
        <v>248</v>
      </c>
      <c r="D12" s="303" t="s">
        <v>29</v>
      </c>
      <c r="E12" s="308" t="s">
        <v>249</v>
      </c>
      <c r="F12" s="309">
        <v>42066</v>
      </c>
      <c r="G12" s="303"/>
      <c r="H12" s="303" t="s">
        <v>28</v>
      </c>
      <c r="I12" s="303" t="s">
        <v>19</v>
      </c>
      <c r="J12" s="338">
        <f>SUMIFS(Master!$S$2:$S$1697,Master!$G$2:$G$1697,D12)</f>
        <v>0</v>
      </c>
      <c r="K12" s="306">
        <v>4800</v>
      </c>
    </row>
    <row r="13" spans="1:12" s="337" customFormat="1">
      <c r="A13" s="299" t="s">
        <v>594</v>
      </c>
      <c r="B13" s="300" t="s">
        <v>245</v>
      </c>
      <c r="C13" s="300" t="s">
        <v>248</v>
      </c>
      <c r="D13" s="300" t="s">
        <v>34</v>
      </c>
      <c r="E13" s="299" t="s">
        <v>594</v>
      </c>
      <c r="F13" s="302">
        <v>42069</v>
      </c>
      <c r="G13" s="300"/>
      <c r="H13" s="307" t="s">
        <v>32</v>
      </c>
      <c r="I13" s="300" t="s">
        <v>33</v>
      </c>
      <c r="J13" s="338">
        <f>SUMIFS(Master!$S$2:$S$1697,Master!$G$2:$G$1697,D13)</f>
        <v>0</v>
      </c>
      <c r="K13" s="304">
        <v>4800</v>
      </c>
    </row>
    <row r="14" spans="1:12" s="337" customFormat="1">
      <c r="A14" s="299" t="s">
        <v>598</v>
      </c>
      <c r="B14" s="300" t="s">
        <v>245</v>
      </c>
      <c r="C14" s="300" t="s">
        <v>248</v>
      </c>
      <c r="D14" s="300" t="s">
        <v>36</v>
      </c>
      <c r="E14" s="299" t="s">
        <v>598</v>
      </c>
      <c r="F14" s="302">
        <v>42069</v>
      </c>
      <c r="G14" s="300"/>
      <c r="H14" s="307" t="s">
        <v>35</v>
      </c>
      <c r="I14" s="300" t="s">
        <v>33</v>
      </c>
      <c r="J14" s="338">
        <f>SUMIFS(Master!$S$2:$S$1697,Master!$G$2:$G$1697,D14)</f>
        <v>0</v>
      </c>
      <c r="K14" s="304">
        <v>4800</v>
      </c>
    </row>
    <row r="15" spans="1:12" s="337" customFormat="1">
      <c r="A15" s="299" t="s">
        <v>598</v>
      </c>
      <c r="B15" s="300" t="s">
        <v>245</v>
      </c>
      <c r="C15" s="300" t="s">
        <v>248</v>
      </c>
      <c r="D15" s="300" t="s">
        <v>38</v>
      </c>
      <c r="E15" s="299" t="s">
        <v>598</v>
      </c>
      <c r="F15" s="302">
        <v>42069</v>
      </c>
      <c r="G15" s="300"/>
      <c r="H15" s="307" t="s">
        <v>37</v>
      </c>
      <c r="I15" s="300" t="s">
        <v>56</v>
      </c>
      <c r="J15" s="338">
        <f>SUMIFS(Master!$S$2:$S$1697,Master!$G$2:$G$1697,D15)</f>
        <v>0</v>
      </c>
      <c r="K15" s="311">
        <v>4800</v>
      </c>
    </row>
    <row r="16" spans="1:12" s="337" customFormat="1">
      <c r="A16" s="299" t="s">
        <v>598</v>
      </c>
      <c r="B16" s="300" t="s">
        <v>245</v>
      </c>
      <c r="C16" s="300" t="s">
        <v>248</v>
      </c>
      <c r="D16" s="300" t="s">
        <v>40</v>
      </c>
      <c r="E16" s="299" t="s">
        <v>598</v>
      </c>
      <c r="F16" s="302">
        <v>42069</v>
      </c>
      <c r="G16" s="300"/>
      <c r="H16" s="307" t="s">
        <v>39</v>
      </c>
      <c r="I16" s="300" t="s">
        <v>56</v>
      </c>
      <c r="J16" s="338">
        <f>SUMIFS(Master!$S$2:$S$1697,Master!$G$2:$G$1697,D16)</f>
        <v>0</v>
      </c>
      <c r="K16" s="311">
        <v>4800</v>
      </c>
    </row>
    <row r="17" spans="1:11" s="337" customFormat="1">
      <c r="A17" s="299" t="s">
        <v>598</v>
      </c>
      <c r="B17" s="300" t="s">
        <v>245</v>
      </c>
      <c r="C17" s="300" t="s">
        <v>248</v>
      </c>
      <c r="D17" s="300" t="s">
        <v>42</v>
      </c>
      <c r="E17" s="299" t="s">
        <v>598</v>
      </c>
      <c r="F17" s="302">
        <v>42069</v>
      </c>
      <c r="G17" s="300"/>
      <c r="H17" s="307" t="s">
        <v>41</v>
      </c>
      <c r="I17" s="300" t="s">
        <v>33</v>
      </c>
      <c r="J17" s="338">
        <f>SUMIFS(Master!$S$2:$S$1697,Master!$G$2:$G$1697,D17)</f>
        <v>0</v>
      </c>
      <c r="K17" s="311">
        <v>4800</v>
      </c>
    </row>
    <row r="18" spans="1:11" s="337" customFormat="1">
      <c r="A18" s="299" t="s">
        <v>599</v>
      </c>
      <c r="B18" s="300" t="s">
        <v>245</v>
      </c>
      <c r="C18" s="300" t="s">
        <v>248</v>
      </c>
      <c r="D18" s="300" t="s">
        <v>45</v>
      </c>
      <c r="E18" s="299" t="s">
        <v>599</v>
      </c>
      <c r="F18" s="302">
        <v>42075</v>
      </c>
      <c r="G18" s="300"/>
      <c r="H18" s="307" t="s">
        <v>43</v>
      </c>
      <c r="I18" s="300" t="s">
        <v>44</v>
      </c>
      <c r="J18" s="338">
        <f>SUMIFS(Master!$S$2:$S$1697,Master!$G$2:$G$1697,D18)</f>
        <v>0</v>
      </c>
      <c r="K18" s="304">
        <v>4800</v>
      </c>
    </row>
    <row r="19" spans="1:11" s="337" customFormat="1">
      <c r="A19" s="299" t="s">
        <v>599</v>
      </c>
      <c r="B19" s="300" t="s">
        <v>245</v>
      </c>
      <c r="C19" s="300" t="s">
        <v>248</v>
      </c>
      <c r="D19" s="300" t="s">
        <v>47</v>
      </c>
      <c r="E19" s="299" t="s">
        <v>599</v>
      </c>
      <c r="F19" s="302">
        <v>42075</v>
      </c>
      <c r="G19" s="300"/>
      <c r="H19" s="307" t="s">
        <v>46</v>
      </c>
      <c r="I19" s="300" t="s">
        <v>44</v>
      </c>
      <c r="J19" s="338">
        <f>SUMIFS(Master!$S$2:$S$1697,Master!$G$2:$G$1697,D19)</f>
        <v>0</v>
      </c>
      <c r="K19" s="304">
        <v>4800</v>
      </c>
    </row>
    <row r="20" spans="1:11" s="337" customFormat="1">
      <c r="A20" s="299" t="s">
        <v>600</v>
      </c>
      <c r="B20" s="300" t="s">
        <v>245</v>
      </c>
      <c r="C20" s="300" t="s">
        <v>248</v>
      </c>
      <c r="D20" s="300" t="s">
        <v>49</v>
      </c>
      <c r="E20" s="299" t="s">
        <v>600</v>
      </c>
      <c r="F20" s="302">
        <v>42075</v>
      </c>
      <c r="G20" s="300"/>
      <c r="H20" s="307" t="s">
        <v>48</v>
      </c>
      <c r="I20" s="300" t="s">
        <v>44</v>
      </c>
      <c r="J20" s="338">
        <f>SUMIFS(Master!$S$2:$S$1697,Master!$G$2:$G$1697,D20)</f>
        <v>0</v>
      </c>
      <c r="K20" s="304">
        <v>4800</v>
      </c>
    </row>
    <row r="21" spans="1:11" s="337" customFormat="1">
      <c r="A21" s="299" t="s">
        <v>600</v>
      </c>
      <c r="B21" s="300" t="s">
        <v>245</v>
      </c>
      <c r="C21" s="300" t="s">
        <v>248</v>
      </c>
      <c r="D21" s="300" t="s">
        <v>51</v>
      </c>
      <c r="E21" s="299" t="s">
        <v>600</v>
      </c>
      <c r="F21" s="302">
        <v>42079</v>
      </c>
      <c r="G21" s="300"/>
      <c r="H21" s="307" t="s">
        <v>50</v>
      </c>
      <c r="I21" s="300" t="s">
        <v>44</v>
      </c>
      <c r="J21" s="338">
        <f>SUMIFS(Master!$S$2:$S$1697,Master!$G$2:$G$1697,D21)</f>
        <v>0</v>
      </c>
      <c r="K21" s="304">
        <v>4800</v>
      </c>
    </row>
    <row r="22" spans="1:11" s="337" customFormat="1">
      <c r="A22" s="299" t="s">
        <v>602</v>
      </c>
      <c r="B22" s="300" t="s">
        <v>245</v>
      </c>
      <c r="C22" s="300" t="s">
        <v>248</v>
      </c>
      <c r="D22" s="300" t="s">
        <v>63</v>
      </c>
      <c r="E22" s="299" t="s">
        <v>602</v>
      </c>
      <c r="F22" s="302">
        <v>42083</v>
      </c>
      <c r="G22" s="300"/>
      <c r="H22" s="307" t="s">
        <v>61</v>
      </c>
      <c r="I22" s="300" t="s">
        <v>62</v>
      </c>
      <c r="J22" s="338">
        <f>SUMIFS(Master!$S$2:$S$1697,Master!$G$2:$G$1697,D22)</f>
        <v>0</v>
      </c>
      <c r="K22" s="304">
        <v>4800</v>
      </c>
    </row>
    <row r="23" spans="1:11" s="337" customFormat="1">
      <c r="A23" s="299" t="s">
        <v>602</v>
      </c>
      <c r="B23" s="300" t="s">
        <v>245</v>
      </c>
      <c r="C23" s="300" t="s">
        <v>248</v>
      </c>
      <c r="D23" s="300" t="s">
        <v>65</v>
      </c>
      <c r="E23" s="299" t="s">
        <v>602</v>
      </c>
      <c r="F23" s="302">
        <v>42083</v>
      </c>
      <c r="G23" s="300"/>
      <c r="H23" s="307" t="s">
        <v>64</v>
      </c>
      <c r="I23" s="300" t="s">
        <v>62</v>
      </c>
      <c r="J23" s="338">
        <f>SUMIFS(Master!$S$2:$S$1697,Master!$G$2:$G$1697,D23)</f>
        <v>0</v>
      </c>
      <c r="K23" s="304">
        <v>4800</v>
      </c>
    </row>
    <row r="24" spans="1:11" s="337" customFormat="1">
      <c r="A24" s="299" t="s">
        <v>606</v>
      </c>
      <c r="B24" s="300" t="s">
        <v>245</v>
      </c>
      <c r="C24" s="300" t="s">
        <v>248</v>
      </c>
      <c r="D24" s="300" t="s">
        <v>53</v>
      </c>
      <c r="E24" s="299" t="s">
        <v>606</v>
      </c>
      <c r="F24" s="302">
        <v>42083</v>
      </c>
      <c r="G24" s="300"/>
      <c r="H24" s="307" t="s">
        <v>52</v>
      </c>
      <c r="I24" s="300" t="s">
        <v>44</v>
      </c>
      <c r="J24" s="338">
        <f>SUMIFS(Master!$S$2:$S$1697,Master!$G$2:$G$1697,D24)</f>
        <v>0</v>
      </c>
      <c r="K24" s="304">
        <v>4800</v>
      </c>
    </row>
    <row r="25" spans="1:11" s="337" customFormat="1">
      <c r="A25" s="299" t="s">
        <v>606</v>
      </c>
      <c r="B25" s="300" t="s">
        <v>245</v>
      </c>
      <c r="C25" s="300" t="s">
        <v>248</v>
      </c>
      <c r="D25" s="300" t="s">
        <v>55</v>
      </c>
      <c r="E25" s="299" t="s">
        <v>606</v>
      </c>
      <c r="F25" s="302">
        <v>42083</v>
      </c>
      <c r="G25" s="300"/>
      <c r="H25" s="307" t="s">
        <v>54</v>
      </c>
      <c r="I25" s="300" t="s">
        <v>44</v>
      </c>
      <c r="J25" s="338">
        <f>SUMIFS(Master!$S$2:$S$1697,Master!$G$2:$G$1697,D25)</f>
        <v>0</v>
      </c>
      <c r="K25" s="304">
        <v>4800</v>
      </c>
    </row>
    <row r="26" spans="1:11" s="337" customFormat="1">
      <c r="A26" s="299" t="s">
        <v>607</v>
      </c>
      <c r="B26" s="312" t="s">
        <v>245</v>
      </c>
      <c r="C26" s="312" t="s">
        <v>248</v>
      </c>
      <c r="D26" s="300" t="s">
        <v>69</v>
      </c>
      <c r="E26" s="299" t="s">
        <v>607</v>
      </c>
      <c r="F26" s="302">
        <v>42086</v>
      </c>
      <c r="G26" s="312"/>
      <c r="H26" s="307" t="s">
        <v>68</v>
      </c>
      <c r="I26" s="300" t="s">
        <v>70</v>
      </c>
      <c r="J26" s="338">
        <f>SUMIFS(Master!$S$2:$S$1697,Master!$G$2:$G$1697,D26)</f>
        <v>0</v>
      </c>
      <c r="K26" s="304"/>
    </row>
    <row r="27" spans="1:11" s="337" customFormat="1">
      <c r="A27" s="299" t="s">
        <v>607</v>
      </c>
      <c r="B27" s="300" t="s">
        <v>245</v>
      </c>
      <c r="C27" s="300" t="s">
        <v>248</v>
      </c>
      <c r="D27" s="300" t="s">
        <v>67</v>
      </c>
      <c r="E27" s="299" t="s">
        <v>607</v>
      </c>
      <c r="F27" s="302">
        <v>42089</v>
      </c>
      <c r="G27" s="300"/>
      <c r="H27" s="307" t="s">
        <v>66</v>
      </c>
      <c r="I27" s="300" t="s">
        <v>62</v>
      </c>
      <c r="J27" s="338">
        <f>SUMIFS(Master!$S$2:$S$1697,Master!$G$2:$G$1697,D27)</f>
        <v>0</v>
      </c>
      <c r="K27" s="304">
        <v>4800</v>
      </c>
    </row>
    <row r="28" spans="1:11" s="337" customFormat="1">
      <c r="A28" s="299" t="s">
        <v>607</v>
      </c>
      <c r="B28" s="300" t="s">
        <v>245</v>
      </c>
      <c r="C28" s="300" t="s">
        <v>248</v>
      </c>
      <c r="D28" s="300" t="s">
        <v>71</v>
      </c>
      <c r="E28" s="299" t="s">
        <v>607</v>
      </c>
      <c r="F28" s="302">
        <v>42089</v>
      </c>
      <c r="G28" s="300"/>
      <c r="H28" s="307" t="s">
        <v>68</v>
      </c>
      <c r="I28" s="300" t="s">
        <v>70</v>
      </c>
      <c r="J28" s="338">
        <f>SUMIFS(Master!$S$2:$S$1697,Master!$G$2:$G$1697,D28)</f>
        <v>0</v>
      </c>
      <c r="K28" s="304">
        <v>4850</v>
      </c>
    </row>
    <row r="29" spans="1:11" s="337" customFormat="1">
      <c r="A29" s="299" t="s">
        <v>608</v>
      </c>
      <c r="B29" s="300" t="s">
        <v>245</v>
      </c>
      <c r="C29" s="300" t="s">
        <v>248</v>
      </c>
      <c r="D29" s="300" t="s">
        <v>74</v>
      </c>
      <c r="E29" s="299" t="s">
        <v>608</v>
      </c>
      <c r="F29" s="302">
        <v>42093</v>
      </c>
      <c r="G29" s="300"/>
      <c r="H29" s="307" t="s">
        <v>72</v>
      </c>
      <c r="I29" s="300" t="s">
        <v>73</v>
      </c>
      <c r="J29" s="338">
        <f>SUMIFS(Master!$S$2:$S$1697,Master!$G$2:$G$1697,D29)</f>
        <v>0</v>
      </c>
      <c r="K29" s="304">
        <v>4800</v>
      </c>
    </row>
    <row r="30" spans="1:11" s="337" customFormat="1">
      <c r="A30" s="299" t="s">
        <v>610</v>
      </c>
      <c r="B30" s="300" t="s">
        <v>245</v>
      </c>
      <c r="C30" s="300" t="s">
        <v>248</v>
      </c>
      <c r="D30" s="300" t="s">
        <v>78</v>
      </c>
      <c r="E30" s="299" t="s">
        <v>610</v>
      </c>
      <c r="F30" s="302">
        <v>42104</v>
      </c>
      <c r="G30" s="300"/>
      <c r="H30" s="307" t="s">
        <v>76</v>
      </c>
      <c r="I30" s="300" t="s">
        <v>77</v>
      </c>
      <c r="J30" s="338">
        <f>SUMIFS(Master!$S$2:$S$1697,Master!$G$2:$G$1697,D30)</f>
        <v>0</v>
      </c>
      <c r="K30" s="304">
        <v>5200</v>
      </c>
    </row>
    <row r="31" spans="1:11" s="337" customFormat="1">
      <c r="A31" s="299" t="s">
        <v>610</v>
      </c>
      <c r="B31" s="300" t="s">
        <v>245</v>
      </c>
      <c r="C31" s="300" t="s">
        <v>248</v>
      </c>
      <c r="D31" s="300" t="s">
        <v>79</v>
      </c>
      <c r="E31" s="299" t="s">
        <v>610</v>
      </c>
      <c r="F31" s="302">
        <v>42108</v>
      </c>
      <c r="G31" s="300"/>
      <c r="H31" s="307" t="s">
        <v>76</v>
      </c>
      <c r="I31" s="300" t="s">
        <v>77</v>
      </c>
      <c r="J31" s="338">
        <f>SUMIFS(Master!$S$2:$S$1697,Master!$G$2:$G$1697,D31)</f>
        <v>0</v>
      </c>
      <c r="K31" s="304"/>
    </row>
    <row r="32" spans="1:11" s="337" customFormat="1">
      <c r="A32" s="299" t="s">
        <v>613</v>
      </c>
      <c r="B32" s="312" t="s">
        <v>245</v>
      </c>
      <c r="C32" s="312" t="s">
        <v>248</v>
      </c>
      <c r="D32" s="300" t="s">
        <v>81</v>
      </c>
      <c r="E32" s="299" t="s">
        <v>613</v>
      </c>
      <c r="F32" s="302">
        <v>42104</v>
      </c>
      <c r="G32" s="312"/>
      <c r="H32" s="307" t="s">
        <v>80</v>
      </c>
      <c r="I32" s="300" t="s">
        <v>77</v>
      </c>
      <c r="J32" s="338">
        <f>SUMIFS(Master!$S$2:$S$1697,Master!$G$2:$G$1697,D32)</f>
        <v>0</v>
      </c>
      <c r="K32" s="304">
        <v>4800</v>
      </c>
    </row>
    <row r="33" spans="1:11" s="337" customFormat="1">
      <c r="A33" s="299" t="s">
        <v>617</v>
      </c>
      <c r="B33" s="300" t="s">
        <v>245</v>
      </c>
      <c r="C33" s="300" t="s">
        <v>248</v>
      </c>
      <c r="D33" s="300" t="s">
        <v>88</v>
      </c>
      <c r="E33" s="299" t="s">
        <v>617</v>
      </c>
      <c r="F33" s="302">
        <v>42110</v>
      </c>
      <c r="G33" s="300"/>
      <c r="H33" s="307" t="s">
        <v>22</v>
      </c>
      <c r="I33" s="300" t="s">
        <v>87</v>
      </c>
      <c r="J33" s="338">
        <f>SUMIFS(Master!$S$2:$S$1697,Master!$G$2:$G$1697,D33)</f>
        <v>0</v>
      </c>
      <c r="K33" s="304">
        <v>4800</v>
      </c>
    </row>
    <row r="34" spans="1:11" s="337" customFormat="1">
      <c r="A34" s="299" t="s">
        <v>617</v>
      </c>
      <c r="B34" s="300" t="s">
        <v>245</v>
      </c>
      <c r="C34" s="300" t="s">
        <v>248</v>
      </c>
      <c r="D34" s="300" t="s">
        <v>90</v>
      </c>
      <c r="E34" s="299" t="s">
        <v>617</v>
      </c>
      <c r="F34" s="302">
        <v>42110</v>
      </c>
      <c r="G34" s="300"/>
      <c r="H34" s="307" t="s">
        <v>89</v>
      </c>
      <c r="I34" s="300" t="s">
        <v>87</v>
      </c>
      <c r="J34" s="338">
        <f>SUMIFS(Master!$S$2:$S$1697,Master!$G$2:$G$1697,D34)</f>
        <v>0</v>
      </c>
      <c r="K34" s="304">
        <v>4800</v>
      </c>
    </row>
    <row r="35" spans="1:11" s="337" customFormat="1">
      <c r="A35" s="299" t="s">
        <v>617</v>
      </c>
      <c r="B35" s="300" t="s">
        <v>245</v>
      </c>
      <c r="C35" s="300" t="s">
        <v>248</v>
      </c>
      <c r="D35" s="300" t="s">
        <v>92</v>
      </c>
      <c r="E35" s="299" t="s">
        <v>617</v>
      </c>
      <c r="F35" s="302">
        <v>42110</v>
      </c>
      <c r="G35" s="300"/>
      <c r="H35" s="307" t="s">
        <v>91</v>
      </c>
      <c r="I35" s="300" t="s">
        <v>87</v>
      </c>
      <c r="J35" s="338">
        <f>SUMIFS(Master!$S$2:$S$1697,Master!$G$2:$G$1697,D35)</f>
        <v>0</v>
      </c>
      <c r="K35" s="304">
        <v>4800</v>
      </c>
    </row>
    <row r="36" spans="1:11" s="337" customFormat="1">
      <c r="A36" s="299" t="s">
        <v>619</v>
      </c>
      <c r="B36" s="312" t="s">
        <v>245</v>
      </c>
      <c r="C36" s="312" t="s">
        <v>248</v>
      </c>
      <c r="D36" s="300" t="s">
        <v>94</v>
      </c>
      <c r="E36" s="299" t="s">
        <v>619</v>
      </c>
      <c r="F36" s="299">
        <v>42114</v>
      </c>
      <c r="G36" s="312"/>
      <c r="H36" s="307" t="s">
        <v>93</v>
      </c>
      <c r="I36" s="300" t="s">
        <v>87</v>
      </c>
      <c r="J36" s="338">
        <f>SUMIFS(Master!$S$2:$S$1697,Master!$G$2:$G$1697,D36)</f>
        <v>0</v>
      </c>
      <c r="K36" s="304">
        <f>4800+200</f>
        <v>5000</v>
      </c>
    </row>
    <row r="37" spans="1:11" s="337" customFormat="1">
      <c r="A37" s="299" t="s">
        <v>619</v>
      </c>
      <c r="B37" s="300" t="s">
        <v>245</v>
      </c>
      <c r="C37" s="300" t="s">
        <v>248</v>
      </c>
      <c r="D37" s="300" t="s">
        <v>95</v>
      </c>
      <c r="E37" s="299" t="s">
        <v>619</v>
      </c>
      <c r="F37" s="299">
        <v>42114</v>
      </c>
      <c r="G37" s="300"/>
      <c r="H37" s="307" t="s">
        <v>93</v>
      </c>
      <c r="I37" s="300" t="s">
        <v>87</v>
      </c>
      <c r="J37" s="338">
        <f>SUMIFS(Master!$S$2:$S$1697,Master!$G$2:$G$1697,D37)</f>
        <v>0</v>
      </c>
      <c r="K37" s="304"/>
    </row>
    <row r="38" spans="1:11" s="337" customFormat="1">
      <c r="A38" s="299" t="s">
        <v>621</v>
      </c>
      <c r="B38" s="300" t="s">
        <v>245</v>
      </c>
      <c r="C38" s="300" t="s">
        <v>248</v>
      </c>
      <c r="D38" s="300" t="s">
        <v>98</v>
      </c>
      <c r="E38" s="299" t="s">
        <v>621</v>
      </c>
      <c r="F38" s="299">
        <v>42124</v>
      </c>
      <c r="G38" s="300"/>
      <c r="H38" s="307" t="s">
        <v>96</v>
      </c>
      <c r="I38" s="300" t="s">
        <v>97</v>
      </c>
      <c r="J38" s="338">
        <f>SUMIFS(Master!$S$2:$S$1697,Master!$G$2:$G$1697,D38)</f>
        <v>0</v>
      </c>
      <c r="K38" s="304">
        <v>4800</v>
      </c>
    </row>
    <row r="39" spans="1:11" s="337" customFormat="1">
      <c r="A39" s="299" t="s">
        <v>623</v>
      </c>
      <c r="B39" s="300" t="s">
        <v>245</v>
      </c>
      <c r="C39" s="300" t="s">
        <v>248</v>
      </c>
      <c r="D39" s="300" t="s">
        <v>105</v>
      </c>
      <c r="E39" s="299" t="s">
        <v>623</v>
      </c>
      <c r="F39" s="299">
        <v>42145</v>
      </c>
      <c r="G39" s="300"/>
      <c r="H39" s="307" t="s">
        <v>102</v>
      </c>
      <c r="I39" s="300" t="s">
        <v>103</v>
      </c>
      <c r="J39" s="338">
        <f>SUMIFS(Master!$S$2:$S$1697,Master!$G$2:$G$1697,D39)</f>
        <v>0</v>
      </c>
      <c r="K39" s="304">
        <v>5200</v>
      </c>
    </row>
    <row r="40" spans="1:11" s="337" customFormat="1">
      <c r="A40" s="299" t="s">
        <v>623</v>
      </c>
      <c r="B40" s="300" t="s">
        <v>245</v>
      </c>
      <c r="C40" s="300" t="s">
        <v>248</v>
      </c>
      <c r="D40" s="300" t="s">
        <v>104</v>
      </c>
      <c r="E40" s="299" t="s">
        <v>623</v>
      </c>
      <c r="F40" s="299">
        <v>42145</v>
      </c>
      <c r="G40" s="300"/>
      <c r="H40" s="307" t="s">
        <v>102</v>
      </c>
      <c r="I40" s="300" t="s">
        <v>103</v>
      </c>
      <c r="J40" s="338">
        <f>SUMIFS(Master!$S$2:$S$1697,Master!$G$2:$G$1697,D40)</f>
        <v>0</v>
      </c>
      <c r="K40" s="304"/>
    </row>
    <row r="41" spans="1:11" s="337" customFormat="1">
      <c r="A41" s="299" t="s">
        <v>623</v>
      </c>
      <c r="B41" s="300" t="s">
        <v>245</v>
      </c>
      <c r="C41" s="300" t="s">
        <v>248</v>
      </c>
      <c r="D41" s="300" t="s">
        <v>101</v>
      </c>
      <c r="E41" s="299" t="s">
        <v>623</v>
      </c>
      <c r="F41" s="299">
        <v>42145</v>
      </c>
      <c r="G41" s="300"/>
      <c r="H41" s="307" t="s">
        <v>99</v>
      </c>
      <c r="I41" s="300" t="s">
        <v>100</v>
      </c>
      <c r="J41" s="338">
        <f>SUMIFS(Master!$S$2:$S$1697,Master!$G$2:$G$1697,D41)</f>
        <v>0</v>
      </c>
      <c r="K41" s="304">
        <v>4800</v>
      </c>
    </row>
    <row r="42" spans="1:11" s="337" customFormat="1">
      <c r="A42" s="301" t="s">
        <v>624</v>
      </c>
      <c r="B42" s="300" t="s">
        <v>245</v>
      </c>
      <c r="C42" s="300" t="s">
        <v>248</v>
      </c>
      <c r="D42" s="300" t="s">
        <v>75</v>
      </c>
      <c r="E42" s="301" t="s">
        <v>624</v>
      </c>
      <c r="F42" s="315">
        <v>42096</v>
      </c>
      <c r="G42" s="300"/>
      <c r="H42" s="320"/>
      <c r="I42" s="300"/>
      <c r="J42" s="338">
        <f>SUMIFS(Master!$S$2:$S$1697,Master!$G$2:$G$1697,D42)</f>
        <v>0</v>
      </c>
      <c r="K42" s="304"/>
    </row>
    <row r="43" spans="1:11" s="337" customFormat="1">
      <c r="A43" s="299" t="s">
        <v>628</v>
      </c>
      <c r="B43" s="300" t="s">
        <v>245</v>
      </c>
      <c r="C43" s="300" t="s">
        <v>248</v>
      </c>
      <c r="D43" s="300">
        <v>2301</v>
      </c>
      <c r="E43" s="299" t="s">
        <v>628</v>
      </c>
      <c r="F43" s="302">
        <v>42185</v>
      </c>
      <c r="G43" s="300" t="s">
        <v>108</v>
      </c>
      <c r="H43" s="307" t="s">
        <v>106</v>
      </c>
      <c r="I43" s="300" t="s">
        <v>107</v>
      </c>
      <c r="J43" s="338">
        <f>SUMIFS(Master!$S$2:$S$1697,Master!$G$2:$G$1697,D43)</f>
        <v>0</v>
      </c>
      <c r="K43" s="311">
        <v>5550</v>
      </c>
    </row>
    <row r="44" spans="1:11" s="337" customFormat="1">
      <c r="A44" s="299" t="s">
        <v>631</v>
      </c>
      <c r="B44" s="300" t="s">
        <v>245</v>
      </c>
      <c r="C44" s="300" t="s">
        <v>248</v>
      </c>
      <c r="D44" s="300" t="s">
        <v>632</v>
      </c>
      <c r="E44" s="299" t="s">
        <v>631</v>
      </c>
      <c r="F44" s="302">
        <v>42199</v>
      </c>
      <c r="G44" s="300" t="s">
        <v>115</v>
      </c>
      <c r="H44" s="307" t="s">
        <v>633</v>
      </c>
      <c r="I44" s="300" t="s">
        <v>114</v>
      </c>
      <c r="J44" s="338">
        <f>SUMIFS(Master!$S$2:$S$1697,Master!$G$2:$G$1697,D44)</f>
        <v>0</v>
      </c>
      <c r="K44" s="311">
        <v>4800</v>
      </c>
    </row>
    <row r="45" spans="1:11" s="337" customFormat="1">
      <c r="A45" s="299" t="s">
        <v>636</v>
      </c>
      <c r="B45" s="300" t="s">
        <v>245</v>
      </c>
      <c r="C45" s="300" t="s">
        <v>248</v>
      </c>
      <c r="D45" s="300" t="s">
        <v>635</v>
      </c>
      <c r="E45" s="299" t="s">
        <v>636</v>
      </c>
      <c r="F45" s="302">
        <v>42199</v>
      </c>
      <c r="G45" s="300" t="s">
        <v>113</v>
      </c>
      <c r="H45" s="307" t="s">
        <v>637</v>
      </c>
      <c r="I45" s="300" t="s">
        <v>112</v>
      </c>
      <c r="J45" s="338">
        <f>SUMIFS(Master!$S$2:$S$1697,Master!$G$2:$G$1697,D45)</f>
        <v>0</v>
      </c>
      <c r="K45" s="311">
        <v>4800</v>
      </c>
    </row>
    <row r="46" spans="1:11" s="337" customFormat="1">
      <c r="A46" s="299" t="s">
        <v>638</v>
      </c>
      <c r="B46" s="300" t="s">
        <v>245</v>
      </c>
      <c r="C46" s="300" t="s">
        <v>248</v>
      </c>
      <c r="D46" s="300" t="s">
        <v>111</v>
      </c>
      <c r="E46" s="299" t="s">
        <v>638</v>
      </c>
      <c r="F46" s="299">
        <v>42201</v>
      </c>
      <c r="G46" s="300"/>
      <c r="H46" s="307" t="s">
        <v>109</v>
      </c>
      <c r="I46" s="300" t="s">
        <v>110</v>
      </c>
      <c r="J46" s="338">
        <f>SUMIFS(Master!$S$2:$S$1697,Master!$G$2:$G$1697,D46)</f>
        <v>0</v>
      </c>
      <c r="K46" s="311">
        <v>4800</v>
      </c>
    </row>
    <row r="47" spans="1:11" s="337" customFormat="1">
      <c r="A47" s="299" t="s">
        <v>673</v>
      </c>
      <c r="B47" s="300" t="s">
        <v>245</v>
      </c>
      <c r="C47" s="300" t="s">
        <v>248</v>
      </c>
      <c r="D47" s="301" t="s">
        <v>121</v>
      </c>
      <c r="E47" s="299" t="s">
        <v>673</v>
      </c>
      <c r="F47" s="299">
        <v>42275</v>
      </c>
      <c r="G47" s="300"/>
      <c r="H47" s="316" t="s">
        <v>677</v>
      </c>
      <c r="I47" s="300" t="s">
        <v>116</v>
      </c>
      <c r="J47" s="338">
        <f>SUMIFS(Master!$S$2:$S$1697,Master!$G$2:$G$1697,D47)</f>
        <v>0</v>
      </c>
      <c r="K47" s="311">
        <v>2425</v>
      </c>
    </row>
    <row r="48" spans="1:11" s="337" customFormat="1">
      <c r="A48" s="299" t="s">
        <v>673</v>
      </c>
      <c r="B48" s="300" t="s">
        <v>245</v>
      </c>
      <c r="C48" s="300" t="s">
        <v>248</v>
      </c>
      <c r="D48" s="301" t="s">
        <v>122</v>
      </c>
      <c r="E48" s="299" t="s">
        <v>673</v>
      </c>
      <c r="F48" s="299">
        <v>42268</v>
      </c>
      <c r="G48" s="300"/>
      <c r="H48" s="305" t="s">
        <v>678</v>
      </c>
      <c r="I48" s="300" t="s">
        <v>116</v>
      </c>
      <c r="J48" s="338">
        <f>SUMIFS(Master!$S$2:$S$1697,Master!$G$2:$G$1697,D48)</f>
        <v>0</v>
      </c>
      <c r="K48" s="311">
        <v>2425</v>
      </c>
    </row>
    <row r="49" spans="1:11" s="337" customFormat="1">
      <c r="A49" s="299" t="s">
        <v>673</v>
      </c>
      <c r="B49" s="300" t="s">
        <v>245</v>
      </c>
      <c r="C49" s="300" t="s">
        <v>248</v>
      </c>
      <c r="D49" s="301" t="s">
        <v>118</v>
      </c>
      <c r="E49" s="299" t="s">
        <v>673</v>
      </c>
      <c r="F49" s="299">
        <v>42268</v>
      </c>
      <c r="G49" s="300"/>
      <c r="H49" s="316" t="s">
        <v>674</v>
      </c>
      <c r="I49" s="300" t="s">
        <v>116</v>
      </c>
      <c r="J49" s="338">
        <f>SUMIFS(Master!$S$2:$S$1697,Master!$G$2:$G$1697,D49)</f>
        <v>0</v>
      </c>
      <c r="K49" s="311">
        <v>2425</v>
      </c>
    </row>
    <row r="50" spans="1:11" s="337" customFormat="1">
      <c r="A50" s="299" t="s">
        <v>673</v>
      </c>
      <c r="B50" s="300" t="s">
        <v>245</v>
      </c>
      <c r="C50" s="300" t="s">
        <v>248</v>
      </c>
      <c r="D50" s="301" t="s">
        <v>120</v>
      </c>
      <c r="E50" s="299" t="s">
        <v>673</v>
      </c>
      <c r="F50" s="299">
        <v>42266</v>
      </c>
      <c r="G50" s="300"/>
      <c r="H50" s="316" t="s">
        <v>675</v>
      </c>
      <c r="I50" s="300" t="s">
        <v>116</v>
      </c>
      <c r="J50" s="338">
        <f>SUMIFS(Master!$S$2:$S$1697,Master!$G$2:$G$1697,D50)</f>
        <v>0</v>
      </c>
      <c r="K50" s="311">
        <v>2425</v>
      </c>
    </row>
    <row r="51" spans="1:11" s="337" customFormat="1">
      <c r="A51" s="299" t="s">
        <v>673</v>
      </c>
      <c r="B51" s="300" t="s">
        <v>245</v>
      </c>
      <c r="C51" s="300" t="s">
        <v>248</v>
      </c>
      <c r="D51" s="301" t="s">
        <v>119</v>
      </c>
      <c r="E51" s="299" t="s">
        <v>673</v>
      </c>
      <c r="F51" s="299">
        <v>42276</v>
      </c>
      <c r="G51" s="300"/>
      <c r="H51" s="316" t="s">
        <v>676</v>
      </c>
      <c r="I51" s="300" t="s">
        <v>116</v>
      </c>
      <c r="J51" s="338">
        <f>SUMIFS(Master!$S$2:$S$1697,Master!$G$2:$G$1697,D51)</f>
        <v>0</v>
      </c>
      <c r="K51" s="311">
        <v>2425</v>
      </c>
    </row>
    <row r="52" spans="1:11" s="337" customFormat="1">
      <c r="A52" s="299" t="s">
        <v>673</v>
      </c>
      <c r="B52" s="300" t="s">
        <v>245</v>
      </c>
      <c r="C52" s="300" t="s">
        <v>248</v>
      </c>
      <c r="D52" s="301" t="s">
        <v>117</v>
      </c>
      <c r="E52" s="299" t="s">
        <v>673</v>
      </c>
      <c r="F52" s="299">
        <v>42277</v>
      </c>
      <c r="G52" s="300"/>
      <c r="H52" s="316" t="s">
        <v>679</v>
      </c>
      <c r="I52" s="300" t="s">
        <v>116</v>
      </c>
      <c r="J52" s="338">
        <f>SUMIFS(Master!$S$2:$S$1697,Master!$G$2:$G$1697,D52)</f>
        <v>0</v>
      </c>
      <c r="K52" s="311">
        <v>2430</v>
      </c>
    </row>
    <row r="53" spans="1:11" s="337" customFormat="1">
      <c r="A53" s="299" t="s">
        <v>672</v>
      </c>
      <c r="B53" s="300" t="s">
        <v>245</v>
      </c>
      <c r="C53" s="300" t="s">
        <v>248</v>
      </c>
      <c r="D53" s="300">
        <v>2308</v>
      </c>
      <c r="E53" s="299" t="s">
        <v>672</v>
      </c>
      <c r="F53" s="299">
        <v>42284</v>
      </c>
      <c r="G53" s="300" t="s">
        <v>128</v>
      </c>
      <c r="H53" s="316" t="s">
        <v>126</v>
      </c>
      <c r="I53" s="305"/>
      <c r="J53" s="338">
        <f>SUMIFS(Master!$S$2:$S$1697,Master!$G$2:$G$1697,D53)</f>
        <v>0</v>
      </c>
      <c r="K53" s="311"/>
    </row>
    <row r="54" spans="1:11" s="337" customFormat="1">
      <c r="A54" s="299" t="s">
        <v>672</v>
      </c>
      <c r="B54" s="300" t="s">
        <v>245</v>
      </c>
      <c r="C54" s="300" t="s">
        <v>248</v>
      </c>
      <c r="D54" s="300">
        <v>2309</v>
      </c>
      <c r="E54" s="299" t="s">
        <v>672</v>
      </c>
      <c r="F54" s="315">
        <v>42287</v>
      </c>
      <c r="G54" s="300"/>
      <c r="H54" s="316" t="s">
        <v>126</v>
      </c>
      <c r="I54" s="305"/>
      <c r="J54" s="338">
        <f>SUMIFS(Master!$S$2:$S$1697,Master!$G$2:$G$1697,D54)</f>
        <v>0</v>
      </c>
      <c r="K54" s="311"/>
    </row>
    <row r="55" spans="1:11" s="337" customFormat="1">
      <c r="A55" s="299" t="s">
        <v>672</v>
      </c>
      <c r="B55" s="300" t="s">
        <v>245</v>
      </c>
      <c r="C55" s="300" t="s">
        <v>248</v>
      </c>
      <c r="D55" s="300">
        <v>2310</v>
      </c>
      <c r="E55" s="299" t="s">
        <v>672</v>
      </c>
      <c r="F55" s="299">
        <v>42290</v>
      </c>
      <c r="G55" s="300" t="s">
        <v>127</v>
      </c>
      <c r="H55" s="316" t="s">
        <v>126</v>
      </c>
      <c r="I55" s="305"/>
      <c r="J55" s="338">
        <f>SUMIFS(Master!$S$2:$S$1697,Master!$G$2:$G$1697,D55)</f>
        <v>0</v>
      </c>
      <c r="K55" s="311"/>
    </row>
    <row r="56" spans="1:11" s="337" customFormat="1">
      <c r="A56" s="299" t="s">
        <v>694</v>
      </c>
      <c r="B56" s="300" t="s">
        <v>245</v>
      </c>
      <c r="C56" s="300" t="s">
        <v>248</v>
      </c>
      <c r="D56" s="300">
        <v>2322</v>
      </c>
      <c r="E56" s="299" t="s">
        <v>694</v>
      </c>
      <c r="F56" s="299">
        <v>42345</v>
      </c>
      <c r="G56" s="300" t="s">
        <v>143</v>
      </c>
      <c r="H56" s="307" t="s">
        <v>141</v>
      </c>
      <c r="I56" s="300" t="s">
        <v>142</v>
      </c>
      <c r="J56" s="338">
        <f>SUMIFS(Master!$S$2:$S$1697,Master!$G$2:$G$1697,D56)</f>
        <v>0</v>
      </c>
      <c r="K56" s="311">
        <v>4800</v>
      </c>
    </row>
    <row r="57" spans="1:11" s="337" customFormat="1">
      <c r="A57" s="299" t="s">
        <v>700</v>
      </c>
      <c r="B57" s="305" t="s">
        <v>245</v>
      </c>
      <c r="C57" s="300" t="s">
        <v>248</v>
      </c>
      <c r="D57" s="305">
        <v>2323</v>
      </c>
      <c r="E57" s="299" t="s">
        <v>700</v>
      </c>
      <c r="F57" s="299">
        <v>42348</v>
      </c>
      <c r="G57" s="305" t="s">
        <v>696</v>
      </c>
      <c r="H57" s="316" t="s">
        <v>698</v>
      </c>
      <c r="I57" s="300" t="s">
        <v>719</v>
      </c>
      <c r="J57" s="338">
        <f>SUMIFS(Master!$S$2:$S$1697,Master!$G$2:$G$1697,D57)</f>
        <v>0</v>
      </c>
      <c r="K57" s="311">
        <v>4800</v>
      </c>
    </row>
    <row r="58" spans="1:11" s="337" customFormat="1">
      <c r="A58" s="299" t="s">
        <v>700</v>
      </c>
      <c r="B58" s="300" t="s">
        <v>245</v>
      </c>
      <c r="C58" s="300" t="s">
        <v>248</v>
      </c>
      <c r="D58" s="300">
        <v>2324</v>
      </c>
      <c r="E58" s="299" t="s">
        <v>700</v>
      </c>
      <c r="F58" s="299">
        <v>42349</v>
      </c>
      <c r="G58" s="300" t="s">
        <v>139</v>
      </c>
      <c r="H58" s="307" t="s">
        <v>137</v>
      </c>
      <c r="I58" s="300" t="s">
        <v>138</v>
      </c>
      <c r="J58" s="338">
        <f>SUMIFS(Master!$S$2:$S$1697,Master!$G$2:$G$1697,D58)</f>
        <v>0</v>
      </c>
      <c r="K58" s="311">
        <v>5350</v>
      </c>
    </row>
    <row r="59" spans="1:11" s="337" customFormat="1">
      <c r="A59" s="299" t="s">
        <v>700</v>
      </c>
      <c r="B59" s="300" t="s">
        <v>245</v>
      </c>
      <c r="C59" s="300" t="s">
        <v>248</v>
      </c>
      <c r="D59" s="300">
        <v>2325</v>
      </c>
      <c r="E59" s="299" t="s">
        <v>700</v>
      </c>
      <c r="F59" s="302">
        <v>42353</v>
      </c>
      <c r="G59" s="300" t="s">
        <v>139</v>
      </c>
      <c r="H59" s="307" t="s">
        <v>137</v>
      </c>
      <c r="I59" s="300" t="s">
        <v>138</v>
      </c>
      <c r="J59" s="338">
        <f>SUMIFS(Master!$S$2:$S$1697,Master!$G$2:$G$1697,D59)</f>
        <v>0</v>
      </c>
      <c r="K59" s="311"/>
    </row>
    <row r="60" spans="1:11" s="337" customFormat="1">
      <c r="A60" s="299" t="s">
        <v>702</v>
      </c>
      <c r="B60" s="300" t="s">
        <v>245</v>
      </c>
      <c r="C60" s="300" t="s">
        <v>248</v>
      </c>
      <c r="D60" s="332" t="s">
        <v>704</v>
      </c>
      <c r="E60" s="299" t="s">
        <v>702</v>
      </c>
      <c r="F60" s="302">
        <v>42342</v>
      </c>
      <c r="G60" s="300" t="s">
        <v>140</v>
      </c>
      <c r="H60" s="307" t="s">
        <v>137</v>
      </c>
      <c r="I60" s="300" t="s">
        <v>138</v>
      </c>
      <c r="J60" s="338">
        <f>SUMIFS(Master!$S$2:$S$1697,Master!$G$2:$G$1697,D60)</f>
        <v>0</v>
      </c>
      <c r="K60" s="304"/>
    </row>
    <row r="61" spans="1:11" s="337" customFormat="1">
      <c r="A61" s="299" t="s">
        <v>712</v>
      </c>
      <c r="B61" s="300" t="s">
        <v>245</v>
      </c>
      <c r="C61" s="300" t="s">
        <v>248</v>
      </c>
      <c r="D61" s="300">
        <v>2311</v>
      </c>
      <c r="E61" s="299" t="s">
        <v>712</v>
      </c>
      <c r="F61" s="315">
        <v>42327</v>
      </c>
      <c r="G61" s="300" t="s">
        <v>124</v>
      </c>
      <c r="H61" s="316" t="s">
        <v>705</v>
      </c>
      <c r="I61" s="305" t="s">
        <v>706</v>
      </c>
      <c r="J61" s="338">
        <f>SUMIFS(Master!$S$2:$S$1697,Master!$G$2:$G$1697,D61)</f>
        <v>0</v>
      </c>
      <c r="K61" s="311">
        <v>2525</v>
      </c>
    </row>
    <row r="62" spans="1:11" s="337" customFormat="1">
      <c r="A62" s="299" t="s">
        <v>712</v>
      </c>
      <c r="B62" s="300" t="s">
        <v>245</v>
      </c>
      <c r="C62" s="300" t="s">
        <v>248</v>
      </c>
      <c r="D62" s="300">
        <v>2314</v>
      </c>
      <c r="E62" s="299" t="s">
        <v>712</v>
      </c>
      <c r="F62" s="315">
        <v>42340</v>
      </c>
      <c r="G62" s="305" t="s">
        <v>1178</v>
      </c>
      <c r="H62" s="316" t="s">
        <v>710</v>
      </c>
      <c r="I62" s="305" t="s">
        <v>709</v>
      </c>
      <c r="J62" s="338">
        <f>SUMIFS(Master!$S$2:$S$1697,Master!$G$2:$G$1697,D62)</f>
        <v>0</v>
      </c>
      <c r="K62" s="311">
        <v>2360</v>
      </c>
    </row>
    <row r="63" spans="1:11" s="337" customFormat="1">
      <c r="A63" s="299" t="s">
        <v>712</v>
      </c>
      <c r="B63" s="300" t="s">
        <v>245</v>
      </c>
      <c r="C63" s="300" t="s">
        <v>248</v>
      </c>
      <c r="D63" s="300">
        <v>2315</v>
      </c>
      <c r="E63" s="299" t="s">
        <v>712</v>
      </c>
      <c r="F63" s="315">
        <v>42339</v>
      </c>
      <c r="G63" s="300" t="s">
        <v>125</v>
      </c>
      <c r="H63" s="305" t="s">
        <v>707</v>
      </c>
      <c r="I63" s="305" t="s">
        <v>708</v>
      </c>
      <c r="J63" s="338">
        <f>SUMIFS(Master!$S$2:$S$1697,Master!$G$2:$G$1697,D63)</f>
        <v>0</v>
      </c>
      <c r="K63" s="311">
        <v>2525</v>
      </c>
    </row>
    <row r="64" spans="1:11" s="337" customFormat="1">
      <c r="A64" s="299" t="s">
        <v>715</v>
      </c>
      <c r="B64" s="300" t="s">
        <v>245</v>
      </c>
      <c r="C64" s="300" t="s">
        <v>248</v>
      </c>
      <c r="D64" s="332" t="s">
        <v>714</v>
      </c>
      <c r="E64" s="299" t="s">
        <v>715</v>
      </c>
      <c r="F64" s="302">
        <v>42342</v>
      </c>
      <c r="G64" s="300" t="s">
        <v>140</v>
      </c>
      <c r="H64" s="307" t="s">
        <v>717</v>
      </c>
      <c r="I64" s="300" t="s">
        <v>720</v>
      </c>
      <c r="J64" s="338">
        <f>SUMIFS(Master!$S$2:$S$1697,Master!$G$2:$G$1697,D64)</f>
        <v>0</v>
      </c>
      <c r="K64" s="334">
        <v>4200</v>
      </c>
    </row>
    <row r="65" spans="1:11" s="337" customFormat="1">
      <c r="A65" s="299" t="s">
        <v>715</v>
      </c>
      <c r="B65" s="300" t="s">
        <v>245</v>
      </c>
      <c r="C65" s="300" t="s">
        <v>248</v>
      </c>
      <c r="D65" s="332" t="s">
        <v>716</v>
      </c>
      <c r="E65" s="299" t="s">
        <v>715</v>
      </c>
      <c r="F65" s="302">
        <v>42342</v>
      </c>
      <c r="G65" s="300" t="s">
        <v>140</v>
      </c>
      <c r="H65" s="307" t="s">
        <v>718</v>
      </c>
      <c r="I65" s="300" t="s">
        <v>721</v>
      </c>
      <c r="J65" s="338">
        <f>SUMIFS(Master!$S$2:$S$1697,Master!$G$2:$G$1697,D65)</f>
        <v>0</v>
      </c>
      <c r="K65" s="334">
        <v>4200</v>
      </c>
    </row>
    <row r="66" spans="1:11" s="337" customFormat="1">
      <c r="A66" s="299" t="s">
        <v>722</v>
      </c>
      <c r="B66" s="300" t="s">
        <v>245</v>
      </c>
      <c r="C66" s="300" t="s">
        <v>248</v>
      </c>
      <c r="D66" s="305">
        <v>2326</v>
      </c>
      <c r="E66" s="299" t="s">
        <v>722</v>
      </c>
      <c r="F66" s="299">
        <v>42355</v>
      </c>
      <c r="G66" s="305" t="s">
        <v>697</v>
      </c>
      <c r="H66" s="316" t="s">
        <v>699</v>
      </c>
      <c r="I66" s="300" t="s">
        <v>1165</v>
      </c>
      <c r="J66" s="338">
        <f>SUMIFS(Master!$S$2:$S$1697,Master!$G$2:$G$1697,D66)</f>
        <v>0</v>
      </c>
      <c r="K66" s="311">
        <v>4800</v>
      </c>
    </row>
    <row r="67" spans="1:11" s="337" customFormat="1">
      <c r="A67" s="299" t="s">
        <v>724</v>
      </c>
      <c r="B67" s="300" t="s">
        <v>245</v>
      </c>
      <c r="C67" s="300" t="s">
        <v>248</v>
      </c>
      <c r="D67" s="300">
        <v>2313</v>
      </c>
      <c r="E67" s="299" t="s">
        <v>724</v>
      </c>
      <c r="F67" s="299">
        <v>42333</v>
      </c>
      <c r="G67" s="300" t="s">
        <v>133</v>
      </c>
      <c r="H67" s="316" t="s">
        <v>723</v>
      </c>
      <c r="I67" s="305" t="s">
        <v>725</v>
      </c>
      <c r="J67" s="338">
        <f>SUMIFS(Master!$S$2:$S$1697,Master!$G$2:$G$1697,D67)</f>
        <v>0</v>
      </c>
      <c r="K67" s="311">
        <v>2470</v>
      </c>
    </row>
    <row r="68" spans="1:11" s="337" customFormat="1">
      <c r="A68" s="299" t="s">
        <v>724</v>
      </c>
      <c r="B68" s="300" t="s">
        <v>245</v>
      </c>
      <c r="C68" s="300" t="s">
        <v>248</v>
      </c>
      <c r="D68" s="305">
        <v>2316</v>
      </c>
      <c r="E68" s="299" t="s">
        <v>724</v>
      </c>
      <c r="F68" s="299">
        <v>42338</v>
      </c>
      <c r="G68" s="305" t="s">
        <v>711</v>
      </c>
      <c r="H68" s="307" t="s">
        <v>132</v>
      </c>
      <c r="I68" s="305" t="s">
        <v>726</v>
      </c>
      <c r="J68" s="338">
        <f>SUMIFS(Master!$S$2:$S$1697,Master!$G$2:$G$1697,D68)</f>
        <v>0</v>
      </c>
      <c r="K68" s="311">
        <v>2690</v>
      </c>
    </row>
    <row r="69" spans="1:11" s="337" customFormat="1">
      <c r="A69" s="299" t="s">
        <v>724</v>
      </c>
      <c r="B69" s="300" t="s">
        <v>245</v>
      </c>
      <c r="C69" s="300" t="s">
        <v>248</v>
      </c>
      <c r="D69" s="300">
        <v>2317</v>
      </c>
      <c r="E69" s="299" t="s">
        <v>724</v>
      </c>
      <c r="F69" s="299">
        <v>42341</v>
      </c>
      <c r="G69" s="300" t="s">
        <v>134</v>
      </c>
      <c r="H69" s="316" t="s">
        <v>728</v>
      </c>
      <c r="I69" s="305" t="s">
        <v>727</v>
      </c>
      <c r="J69" s="338">
        <f>SUMIFS(Master!$S$2:$S$1697,Master!$G$2:$G$1697,D69)</f>
        <v>0</v>
      </c>
      <c r="K69" s="311">
        <v>2580</v>
      </c>
    </row>
    <row r="70" spans="1:11" s="337" customFormat="1">
      <c r="A70" s="299" t="s">
        <v>733</v>
      </c>
      <c r="B70" s="300" t="s">
        <v>245</v>
      </c>
      <c r="C70" s="300" t="s">
        <v>248</v>
      </c>
      <c r="D70" s="300">
        <v>2318</v>
      </c>
      <c r="E70" s="299" t="s">
        <v>733</v>
      </c>
      <c r="F70" s="299">
        <v>42340</v>
      </c>
      <c r="G70" s="300" t="s">
        <v>135</v>
      </c>
      <c r="H70" s="316" t="s">
        <v>734</v>
      </c>
      <c r="I70" s="305" t="s">
        <v>735</v>
      </c>
      <c r="J70" s="338">
        <f>SUMIFS(Master!$S$2:$S$1697,Master!$G$2:$G$1697,D70)</f>
        <v>0</v>
      </c>
      <c r="K70" s="311">
        <v>2525</v>
      </c>
    </row>
    <row r="71" spans="1:11" s="337" customFormat="1">
      <c r="A71" s="299" t="s">
        <v>733</v>
      </c>
      <c r="B71" s="300" t="s">
        <v>245</v>
      </c>
      <c r="C71" s="300" t="s">
        <v>248</v>
      </c>
      <c r="D71" s="300">
        <v>2319</v>
      </c>
      <c r="E71" s="299" t="s">
        <v>733</v>
      </c>
      <c r="F71" s="315">
        <v>42340</v>
      </c>
      <c r="G71" s="300" t="s">
        <v>1179</v>
      </c>
      <c r="H71" s="316" t="s">
        <v>739</v>
      </c>
      <c r="I71" s="305" t="s">
        <v>735</v>
      </c>
      <c r="J71" s="338">
        <f>SUMIFS(Master!$S$2:$S$1697,Master!$G$2:$G$1697,D71)</f>
        <v>0</v>
      </c>
      <c r="K71" s="311">
        <v>2525</v>
      </c>
    </row>
    <row r="72" spans="1:11" s="337" customFormat="1">
      <c r="A72" s="299" t="s">
        <v>733</v>
      </c>
      <c r="B72" s="300" t="s">
        <v>245</v>
      </c>
      <c r="C72" s="300" t="s">
        <v>248</v>
      </c>
      <c r="D72" s="300">
        <v>2320</v>
      </c>
      <c r="E72" s="299" t="s">
        <v>733</v>
      </c>
      <c r="F72" s="315">
        <v>42340</v>
      </c>
      <c r="G72" s="300" t="s">
        <v>136</v>
      </c>
      <c r="H72" s="316" t="s">
        <v>736</v>
      </c>
      <c r="I72" s="305" t="s">
        <v>735</v>
      </c>
      <c r="J72" s="338">
        <f>SUMIFS(Master!$S$2:$S$1697,Master!$G$2:$G$1697,D72)</f>
        <v>0</v>
      </c>
      <c r="K72" s="311">
        <v>2525</v>
      </c>
    </row>
    <row r="73" spans="1:11" s="337" customFormat="1">
      <c r="A73" s="299" t="s">
        <v>733</v>
      </c>
      <c r="B73" s="300" t="s">
        <v>245</v>
      </c>
      <c r="C73" s="300" t="s">
        <v>248</v>
      </c>
      <c r="D73" s="305">
        <v>2321</v>
      </c>
      <c r="E73" s="299" t="s">
        <v>733</v>
      </c>
      <c r="F73" s="315">
        <v>42340</v>
      </c>
      <c r="G73" s="305" t="s">
        <v>1180</v>
      </c>
      <c r="H73" s="316" t="s">
        <v>737</v>
      </c>
      <c r="I73" s="305" t="s">
        <v>738</v>
      </c>
      <c r="J73" s="338">
        <f>SUMIFS(Master!$S$2:$S$1697,Master!$G$2:$G$1697,D73)</f>
        <v>0</v>
      </c>
      <c r="K73" s="311">
        <v>2470</v>
      </c>
    </row>
    <row r="74" spans="1:11" s="337" customFormat="1">
      <c r="A74" s="299" t="s">
        <v>740</v>
      </c>
      <c r="B74" s="307" t="s">
        <v>245</v>
      </c>
      <c r="C74" s="300" t="s">
        <v>248</v>
      </c>
      <c r="D74" s="300">
        <v>2327</v>
      </c>
      <c r="E74" s="299" t="s">
        <v>740</v>
      </c>
      <c r="F74" s="315">
        <v>42394</v>
      </c>
      <c r="G74" s="300" t="s">
        <v>1181</v>
      </c>
      <c r="H74" s="307" t="s">
        <v>154</v>
      </c>
      <c r="I74" s="300"/>
      <c r="J74" s="338">
        <f>SUMIFS(Master!$S$2:$S$1697,Master!$G$2:$G$1697,D74)</f>
        <v>0</v>
      </c>
      <c r="K74" s="304"/>
    </row>
    <row r="75" spans="1:11" s="337" customFormat="1">
      <c r="A75" s="299" t="s">
        <v>740</v>
      </c>
      <c r="B75" s="307" t="s">
        <v>245</v>
      </c>
      <c r="C75" s="300" t="s">
        <v>248</v>
      </c>
      <c r="D75" s="300">
        <v>2328</v>
      </c>
      <c r="E75" s="299" t="s">
        <v>740</v>
      </c>
      <c r="F75" s="315">
        <v>42391</v>
      </c>
      <c r="G75" s="300" t="s">
        <v>157</v>
      </c>
      <c r="H75" s="307" t="s">
        <v>154</v>
      </c>
      <c r="I75" s="300"/>
      <c r="J75" s="338">
        <f>SUMIFS(Master!$S$2:$S$1697,Master!$G$2:$G$1697,D75)</f>
        <v>0</v>
      </c>
      <c r="K75" s="304"/>
    </row>
    <row r="76" spans="1:11" s="337" customFormat="1">
      <c r="A76" s="299" t="s">
        <v>740</v>
      </c>
      <c r="B76" s="307" t="s">
        <v>245</v>
      </c>
      <c r="C76" s="300" t="s">
        <v>248</v>
      </c>
      <c r="D76" s="300">
        <v>2329</v>
      </c>
      <c r="E76" s="299" t="s">
        <v>740</v>
      </c>
      <c r="F76" s="315">
        <v>42391</v>
      </c>
      <c r="G76" s="300" t="s">
        <v>155</v>
      </c>
      <c r="H76" s="307" t="s">
        <v>154</v>
      </c>
      <c r="I76" s="300"/>
      <c r="J76" s="338">
        <f>SUMIFS(Master!$S$2:$S$1697,Master!$G$2:$G$1697,D76)</f>
        <v>0</v>
      </c>
      <c r="K76" s="311"/>
    </row>
    <row r="77" spans="1:11" s="337" customFormat="1">
      <c r="A77" s="299" t="s">
        <v>740</v>
      </c>
      <c r="B77" s="307" t="s">
        <v>245</v>
      </c>
      <c r="C77" s="300" t="s">
        <v>248</v>
      </c>
      <c r="D77" s="300">
        <v>2333</v>
      </c>
      <c r="E77" s="299" t="s">
        <v>740</v>
      </c>
      <c r="F77" s="315">
        <v>42394</v>
      </c>
      <c r="G77" s="300" t="s">
        <v>156</v>
      </c>
      <c r="H77" s="307" t="s">
        <v>154</v>
      </c>
      <c r="I77" s="300"/>
      <c r="J77" s="338">
        <f>SUMIFS(Master!$S$2:$S$1697,Master!$G$2:$G$1697,D77)</f>
        <v>0</v>
      </c>
      <c r="K77" s="304"/>
    </row>
    <row r="78" spans="1:11" s="337" customFormat="1">
      <c r="A78" s="299" t="s">
        <v>741</v>
      </c>
      <c r="B78" s="300" t="s">
        <v>245</v>
      </c>
      <c r="C78" s="300" t="s">
        <v>248</v>
      </c>
      <c r="D78" s="300">
        <v>2330</v>
      </c>
      <c r="E78" s="299" t="s">
        <v>741</v>
      </c>
      <c r="F78" s="299">
        <v>42390</v>
      </c>
      <c r="G78" s="300" t="s">
        <v>1182</v>
      </c>
      <c r="H78" s="307" t="s">
        <v>152</v>
      </c>
      <c r="I78" s="300" t="s">
        <v>153</v>
      </c>
      <c r="J78" s="338">
        <f>SUMIFS(Master!$S$2:$S$1697,Master!$G$2:$G$1697,D78)</f>
        <v>0</v>
      </c>
      <c r="K78" s="311">
        <v>2547</v>
      </c>
    </row>
    <row r="79" spans="1:11" s="337" customFormat="1">
      <c r="A79" s="299" t="s">
        <v>741</v>
      </c>
      <c r="B79" s="300" t="s">
        <v>245</v>
      </c>
      <c r="C79" s="300" t="s">
        <v>248</v>
      </c>
      <c r="D79" s="300">
        <v>2331</v>
      </c>
      <c r="E79" s="299" t="s">
        <v>741</v>
      </c>
      <c r="F79" s="299">
        <v>42389</v>
      </c>
      <c r="G79" s="300" t="s">
        <v>151</v>
      </c>
      <c r="H79" s="307" t="s">
        <v>149</v>
      </c>
      <c r="I79" s="300" t="s">
        <v>150</v>
      </c>
      <c r="J79" s="338">
        <f>SUMIFS(Master!$S$2:$S$1697,Master!$G$2:$G$1697,D79)</f>
        <v>0</v>
      </c>
      <c r="K79" s="311">
        <v>2297</v>
      </c>
    </row>
    <row r="80" spans="1:11" s="337" customFormat="1">
      <c r="A80" s="299" t="s">
        <v>741</v>
      </c>
      <c r="B80" s="300" t="s">
        <v>245</v>
      </c>
      <c r="C80" s="300" t="s">
        <v>248</v>
      </c>
      <c r="D80" s="300">
        <v>2332</v>
      </c>
      <c r="E80" s="299" t="s">
        <v>741</v>
      </c>
      <c r="F80" s="315">
        <v>42394</v>
      </c>
      <c r="G80" s="300" t="s">
        <v>1183</v>
      </c>
      <c r="H80" s="307" t="s">
        <v>158</v>
      </c>
      <c r="I80" s="300" t="s">
        <v>159</v>
      </c>
      <c r="J80" s="338">
        <f>SUMIFS(Master!$S$2:$S$1697,Master!$G$2:$G$1697,D80)</f>
        <v>0</v>
      </c>
      <c r="K80" s="311">
        <v>2517</v>
      </c>
    </row>
    <row r="81" spans="1:11" s="337" customFormat="1">
      <c r="A81" s="301" t="s">
        <v>747</v>
      </c>
      <c r="B81" s="300" t="s">
        <v>245</v>
      </c>
      <c r="C81" s="300" t="s">
        <v>248</v>
      </c>
      <c r="D81" s="300">
        <v>2345</v>
      </c>
      <c r="E81" s="301" t="s">
        <v>747</v>
      </c>
      <c r="F81" s="315">
        <v>42450</v>
      </c>
      <c r="G81" s="300" t="s">
        <v>173</v>
      </c>
      <c r="H81" s="305" t="s">
        <v>746</v>
      </c>
      <c r="I81" s="305" t="s">
        <v>172</v>
      </c>
      <c r="J81" s="338">
        <f>SUMIFS(Master!$S$2:$S$1697,Master!$G$2:$G$1697,D81)</f>
        <v>0</v>
      </c>
      <c r="K81" s="335">
        <v>4800</v>
      </c>
    </row>
    <row r="82" spans="1:11" s="337" customFormat="1">
      <c r="A82" s="299" t="s">
        <v>750</v>
      </c>
      <c r="B82" s="300" t="s">
        <v>245</v>
      </c>
      <c r="C82" s="300" t="s">
        <v>248</v>
      </c>
      <c r="D82" s="300">
        <v>2334</v>
      </c>
      <c r="E82" s="299" t="s">
        <v>750</v>
      </c>
      <c r="F82" s="315">
        <v>42419</v>
      </c>
      <c r="G82" s="300" t="s">
        <v>161</v>
      </c>
      <c r="H82" s="316" t="s">
        <v>748</v>
      </c>
      <c r="I82" s="305" t="s">
        <v>749</v>
      </c>
      <c r="J82" s="338">
        <f>SUMIFS(Master!$S$2:$S$1697,Master!$G$2:$G$1697,D82)</f>
        <v>0</v>
      </c>
      <c r="K82" s="311">
        <v>2497</v>
      </c>
    </row>
    <row r="83" spans="1:11" s="337" customFormat="1">
      <c r="A83" s="299" t="s">
        <v>750</v>
      </c>
      <c r="B83" s="300" t="s">
        <v>245</v>
      </c>
      <c r="C83" s="300" t="s">
        <v>248</v>
      </c>
      <c r="D83" s="300">
        <v>2335</v>
      </c>
      <c r="E83" s="299" t="s">
        <v>750</v>
      </c>
      <c r="F83" s="315">
        <v>42419</v>
      </c>
      <c r="G83" s="90" t="s">
        <v>1184</v>
      </c>
      <c r="H83" s="316" t="s">
        <v>752</v>
      </c>
      <c r="I83" s="305" t="s">
        <v>751</v>
      </c>
      <c r="J83" s="338">
        <f>SUMIFS(Master!$S$2:$S$1697,Master!$G$2:$G$1697,D83)</f>
        <v>0</v>
      </c>
      <c r="K83" s="311">
        <v>2397</v>
      </c>
    </row>
    <row r="84" spans="1:11" s="337" customFormat="1">
      <c r="A84" s="299" t="s">
        <v>750</v>
      </c>
      <c r="B84" s="300" t="s">
        <v>245</v>
      </c>
      <c r="C84" s="300" t="s">
        <v>248</v>
      </c>
      <c r="D84" s="300">
        <v>2336</v>
      </c>
      <c r="E84" s="299" t="s">
        <v>750</v>
      </c>
      <c r="F84" s="315">
        <v>42419</v>
      </c>
      <c r="G84" s="300" t="s">
        <v>162</v>
      </c>
      <c r="H84" s="316" t="s">
        <v>756</v>
      </c>
      <c r="I84" s="305"/>
      <c r="J84" s="338">
        <f>SUMIFS(Master!$S$2:$S$1697,Master!$G$2:$G$1697,D84)</f>
        <v>0</v>
      </c>
      <c r="K84" s="311"/>
    </row>
    <row r="85" spans="1:11" s="337" customFormat="1">
      <c r="A85" s="299" t="s">
        <v>750</v>
      </c>
      <c r="B85" s="300" t="s">
        <v>245</v>
      </c>
      <c r="C85" s="300" t="s">
        <v>248</v>
      </c>
      <c r="D85" s="305">
        <v>2337</v>
      </c>
      <c r="E85" s="299" t="s">
        <v>750</v>
      </c>
      <c r="F85" s="315">
        <v>42419</v>
      </c>
      <c r="G85" s="305" t="s">
        <v>1185</v>
      </c>
      <c r="H85" s="316" t="s">
        <v>753</v>
      </c>
      <c r="I85" s="305"/>
      <c r="J85" s="338">
        <f>SUMIFS(Master!$S$2:$S$1697,Master!$G$2:$G$1697,D85)</f>
        <v>0</v>
      </c>
      <c r="K85" s="311"/>
    </row>
    <row r="86" spans="1:11" s="337" customFormat="1">
      <c r="A86" s="299" t="s">
        <v>750</v>
      </c>
      <c r="B86" s="300" t="s">
        <v>245</v>
      </c>
      <c r="C86" s="300" t="s">
        <v>248</v>
      </c>
      <c r="D86" s="305">
        <v>2338</v>
      </c>
      <c r="E86" s="299" t="s">
        <v>750</v>
      </c>
      <c r="F86" s="315">
        <v>42419</v>
      </c>
      <c r="G86" s="305" t="s">
        <v>1186</v>
      </c>
      <c r="H86" s="316" t="s">
        <v>754</v>
      </c>
      <c r="I86" s="305"/>
      <c r="J86" s="338">
        <f>SUMIFS(Master!$S$2:$S$1697,Master!$G$2:$G$1697,D86)</f>
        <v>0</v>
      </c>
      <c r="K86" s="311"/>
    </row>
    <row r="87" spans="1:11" s="337" customFormat="1">
      <c r="A87" s="299" t="s">
        <v>750</v>
      </c>
      <c r="B87" s="300" t="s">
        <v>245</v>
      </c>
      <c r="C87" s="300" t="s">
        <v>248</v>
      </c>
      <c r="D87" s="300">
        <v>2339</v>
      </c>
      <c r="E87" s="299" t="s">
        <v>750</v>
      </c>
      <c r="F87" s="315">
        <v>42424</v>
      </c>
      <c r="G87" s="300" t="s">
        <v>165</v>
      </c>
      <c r="H87" s="316" t="s">
        <v>755</v>
      </c>
      <c r="I87" s="305"/>
      <c r="J87" s="338">
        <f>SUMIFS(Master!$S$2:$S$1697,Master!$G$2:$G$1697,D87)</f>
        <v>0</v>
      </c>
      <c r="K87" s="311"/>
    </row>
    <row r="88" spans="1:11" s="337" customFormat="1">
      <c r="A88" s="299" t="s">
        <v>757</v>
      </c>
      <c r="B88" s="307" t="s">
        <v>245</v>
      </c>
      <c r="C88" s="307" t="s">
        <v>248</v>
      </c>
      <c r="D88" s="300">
        <v>2340</v>
      </c>
      <c r="E88" s="299" t="s">
        <v>757</v>
      </c>
      <c r="F88" s="315">
        <v>42429</v>
      </c>
      <c r="G88" s="300" t="s">
        <v>169</v>
      </c>
      <c r="H88" s="316" t="s">
        <v>758</v>
      </c>
      <c r="I88" s="305" t="s">
        <v>759</v>
      </c>
      <c r="J88" s="338">
        <f>SUMIFS(Master!$S$2:$S$1697,Master!$G$2:$G$1697,D88)</f>
        <v>0</v>
      </c>
      <c r="K88" s="319">
        <v>2302</v>
      </c>
    </row>
    <row r="89" spans="1:11" s="337" customFormat="1">
      <c r="A89" s="299" t="s">
        <v>757</v>
      </c>
      <c r="B89" s="307" t="s">
        <v>245</v>
      </c>
      <c r="C89" s="307" t="s">
        <v>248</v>
      </c>
      <c r="D89" s="305">
        <v>2341</v>
      </c>
      <c r="E89" s="299" t="s">
        <v>757</v>
      </c>
      <c r="F89" s="318">
        <v>42429</v>
      </c>
      <c r="G89" s="305" t="s">
        <v>1187</v>
      </c>
      <c r="H89" s="316" t="s">
        <v>760</v>
      </c>
      <c r="I89" s="305" t="s">
        <v>761</v>
      </c>
      <c r="J89" s="338">
        <f>SUMIFS(Master!$S$2:$S$1697,Master!$G$2:$G$1697,D89)</f>
        <v>0</v>
      </c>
      <c r="K89" s="319">
        <v>2247</v>
      </c>
    </row>
    <row r="90" spans="1:11" s="337" customFormat="1">
      <c r="A90" s="299" t="s">
        <v>757</v>
      </c>
      <c r="B90" s="307" t="s">
        <v>245</v>
      </c>
      <c r="C90" s="307" t="s">
        <v>248</v>
      </c>
      <c r="D90" s="300">
        <v>2342</v>
      </c>
      <c r="E90" s="299" t="s">
        <v>757</v>
      </c>
      <c r="F90" s="315">
        <v>42432</v>
      </c>
      <c r="G90" s="300" t="s">
        <v>171</v>
      </c>
      <c r="H90" s="316" t="s">
        <v>763</v>
      </c>
      <c r="I90" s="305" t="s">
        <v>762</v>
      </c>
      <c r="J90" s="338">
        <v>17803.68</v>
      </c>
      <c r="K90" s="319">
        <v>2247</v>
      </c>
    </row>
    <row r="91" spans="1:11" s="337" customFormat="1">
      <c r="A91" s="299" t="s">
        <v>764</v>
      </c>
      <c r="B91" s="300" t="s">
        <v>245</v>
      </c>
      <c r="C91" s="300" t="s">
        <v>248</v>
      </c>
      <c r="D91" s="300">
        <v>2347</v>
      </c>
      <c r="E91" s="299" t="s">
        <v>764</v>
      </c>
      <c r="F91" s="315">
        <v>42453</v>
      </c>
      <c r="G91" s="300"/>
      <c r="H91" s="300" t="s">
        <v>766</v>
      </c>
      <c r="I91" s="300" t="s">
        <v>197</v>
      </c>
      <c r="J91" s="338">
        <f>SUMIFS(Master!$S$2:$S$1697,Master!$G$2:$G$1697,D91)</f>
        <v>0</v>
      </c>
      <c r="K91" s="311">
        <v>4400</v>
      </c>
    </row>
    <row r="92" spans="1:11" s="337" customFormat="1">
      <c r="A92" s="299" t="s">
        <v>765</v>
      </c>
      <c r="B92" s="300" t="s">
        <v>245</v>
      </c>
      <c r="C92" s="300" t="s">
        <v>248</v>
      </c>
      <c r="D92" s="300">
        <v>2348</v>
      </c>
      <c r="E92" s="299" t="s">
        <v>765</v>
      </c>
      <c r="F92" s="315">
        <v>42465</v>
      </c>
      <c r="G92" s="300" t="s">
        <v>189</v>
      </c>
      <c r="H92" s="307" t="s">
        <v>187</v>
      </c>
      <c r="I92" s="300" t="s">
        <v>188</v>
      </c>
      <c r="J92" s="338">
        <f>SUMIFS(Master!$S$2:$S$1697,Master!$G$2:$G$1697,D92)</f>
        <v>0</v>
      </c>
      <c r="K92" s="311">
        <v>4510</v>
      </c>
    </row>
    <row r="93" spans="1:11" s="337" customFormat="1">
      <c r="A93" s="299" t="s">
        <v>767</v>
      </c>
      <c r="B93" s="300" t="s">
        <v>245</v>
      </c>
      <c r="C93" s="300" t="s">
        <v>248</v>
      </c>
      <c r="D93" s="300">
        <v>2350</v>
      </c>
      <c r="E93" s="299" t="s">
        <v>767</v>
      </c>
      <c r="F93" s="315">
        <v>42466</v>
      </c>
      <c r="G93" s="300" t="s">
        <v>192</v>
      </c>
      <c r="H93" s="307" t="s">
        <v>190</v>
      </c>
      <c r="I93" s="300" t="s">
        <v>191</v>
      </c>
      <c r="J93" s="338">
        <f>SUMIFS(Master!$S$2:$S$1697,Master!$G$2:$G$1697,D93)</f>
        <v>0</v>
      </c>
      <c r="K93" s="311">
        <v>4510</v>
      </c>
    </row>
    <row r="94" spans="1:11" s="337" customFormat="1">
      <c r="A94" s="299" t="s">
        <v>768</v>
      </c>
      <c r="B94" s="300" t="s">
        <v>245</v>
      </c>
      <c r="C94" s="300" t="s">
        <v>248</v>
      </c>
      <c r="D94" s="300">
        <v>2351</v>
      </c>
      <c r="E94" s="299" t="s">
        <v>768</v>
      </c>
      <c r="F94" s="315">
        <v>42466</v>
      </c>
      <c r="G94" s="300" t="s">
        <v>193</v>
      </c>
      <c r="H94" s="307" t="s">
        <v>180</v>
      </c>
      <c r="I94" s="305" t="s">
        <v>769</v>
      </c>
      <c r="J94" s="338">
        <f>SUMIFS(Master!$S$2:$S$1697,Master!$G$2:$G$1697,D94)</f>
        <v>0</v>
      </c>
      <c r="K94" s="311">
        <v>1750</v>
      </c>
    </row>
    <row r="95" spans="1:11" s="337" customFormat="1">
      <c r="A95" s="299" t="s">
        <v>771</v>
      </c>
      <c r="B95" s="300" t="s">
        <v>245</v>
      </c>
      <c r="C95" s="300" t="s">
        <v>248</v>
      </c>
      <c r="D95" s="300" t="s">
        <v>182</v>
      </c>
      <c r="E95" s="299" t="s">
        <v>771</v>
      </c>
      <c r="F95" s="315">
        <v>42466</v>
      </c>
      <c r="G95" s="300" t="s">
        <v>181</v>
      </c>
      <c r="H95" s="305" t="s">
        <v>180</v>
      </c>
      <c r="I95" s="305" t="s">
        <v>770</v>
      </c>
      <c r="J95" s="338">
        <f>SUMIFS(Master!$S$2:$S$1697,Master!$G$2:$G$1697,D95)</f>
        <v>0</v>
      </c>
      <c r="K95" s="335">
        <v>3150</v>
      </c>
    </row>
    <row r="96" spans="1:11" s="337" customFormat="1">
      <c r="A96" s="299" t="s">
        <v>772</v>
      </c>
      <c r="B96" s="307" t="s">
        <v>245</v>
      </c>
      <c r="C96" s="307" t="s">
        <v>248</v>
      </c>
      <c r="D96" s="300">
        <v>2342</v>
      </c>
      <c r="E96" s="299" t="s">
        <v>772</v>
      </c>
      <c r="F96" s="315">
        <v>42432</v>
      </c>
      <c r="G96" s="300" t="s">
        <v>174</v>
      </c>
      <c r="H96" s="305" t="s">
        <v>176</v>
      </c>
      <c r="I96" s="300" t="s">
        <v>170</v>
      </c>
      <c r="J96" s="338">
        <v>21800</v>
      </c>
      <c r="K96" s="319">
        <v>2145</v>
      </c>
    </row>
    <row r="97" spans="1:11" s="337" customFormat="1">
      <c r="A97" s="299" t="s">
        <v>773</v>
      </c>
      <c r="B97" s="307" t="s">
        <v>245</v>
      </c>
      <c r="C97" s="307" t="s">
        <v>248</v>
      </c>
      <c r="D97" s="300">
        <v>2342</v>
      </c>
      <c r="E97" s="299" t="s">
        <v>773</v>
      </c>
      <c r="F97" s="315">
        <v>42432</v>
      </c>
      <c r="G97" s="300" t="s">
        <v>175</v>
      </c>
      <c r="H97" s="305" t="s">
        <v>176</v>
      </c>
      <c r="I97" s="300" t="s">
        <v>170</v>
      </c>
      <c r="J97" s="338">
        <v>20200</v>
      </c>
      <c r="K97" s="319"/>
    </row>
    <row r="98" spans="1:11" s="337" customFormat="1">
      <c r="A98" s="299" t="s">
        <v>774</v>
      </c>
      <c r="B98" s="307" t="s">
        <v>245</v>
      </c>
      <c r="C98" s="307" t="s">
        <v>248</v>
      </c>
      <c r="D98" s="300" t="s">
        <v>1164</v>
      </c>
      <c r="E98" s="299" t="s">
        <v>774</v>
      </c>
      <c r="F98" s="315">
        <v>42432</v>
      </c>
      <c r="G98" s="300" t="s">
        <v>177</v>
      </c>
      <c r="H98" s="305" t="s">
        <v>176</v>
      </c>
      <c r="I98" s="300" t="s">
        <v>170</v>
      </c>
      <c r="J98" s="338">
        <f>SUMIFS(Master!$S$2:$S$1697,Master!$G$2:$G$1697,D98)</f>
        <v>0</v>
      </c>
      <c r="K98" s="319"/>
    </row>
    <row r="99" spans="1:11" s="337" customFormat="1">
      <c r="A99" s="301" t="s">
        <v>784</v>
      </c>
      <c r="B99" s="300" t="s">
        <v>245</v>
      </c>
      <c r="C99" s="300" t="s">
        <v>248</v>
      </c>
      <c r="D99" s="300">
        <v>2346</v>
      </c>
      <c r="E99" s="301" t="s">
        <v>784</v>
      </c>
      <c r="F99" s="315">
        <v>42487</v>
      </c>
      <c r="G99" s="300" t="s">
        <v>179</v>
      </c>
      <c r="H99" s="305" t="s">
        <v>178</v>
      </c>
      <c r="I99" s="300"/>
      <c r="J99" s="338">
        <f>SUMIFS(Master!$S$2:$S$1697,Master!$G$2:$G$1697,D99)</f>
        <v>0</v>
      </c>
      <c r="K99" s="335"/>
    </row>
    <row r="100" spans="1:11" s="337" customFormat="1">
      <c r="A100" s="321" t="s">
        <v>800</v>
      </c>
      <c r="B100" s="300" t="s">
        <v>245</v>
      </c>
      <c r="C100" s="300" t="s">
        <v>248</v>
      </c>
      <c r="D100" s="300">
        <v>2349</v>
      </c>
      <c r="E100" s="321" t="s">
        <v>800</v>
      </c>
      <c r="F100" s="315">
        <v>42466</v>
      </c>
      <c r="G100" s="300" t="s">
        <v>802</v>
      </c>
      <c r="H100" s="307" t="s">
        <v>201</v>
      </c>
      <c r="I100" s="300"/>
      <c r="J100" s="338">
        <f>SUMIFS(Master!$S$2:$S$1697,Master!$G$2:$G$1697,D100)</f>
        <v>0</v>
      </c>
      <c r="K100" s="304"/>
    </row>
    <row r="101" spans="1:11" s="337" customFormat="1">
      <c r="A101" s="321" t="s">
        <v>800</v>
      </c>
      <c r="B101" s="300" t="s">
        <v>245</v>
      </c>
      <c r="C101" s="300" t="s">
        <v>248</v>
      </c>
      <c r="D101" s="305">
        <v>2354</v>
      </c>
      <c r="E101" s="321" t="s">
        <v>800</v>
      </c>
      <c r="F101" s="318">
        <v>42499</v>
      </c>
      <c r="G101" s="305" t="s">
        <v>801</v>
      </c>
      <c r="H101" s="307" t="s">
        <v>201</v>
      </c>
      <c r="I101" s="300"/>
      <c r="J101" s="338">
        <f>SUMIFS(Master!$S$2:$S$1697,Master!$G$2:$G$1697,D101)</f>
        <v>0</v>
      </c>
      <c r="K101" s="304"/>
    </row>
    <row r="102" spans="1:11" s="337" customFormat="1">
      <c r="A102" s="299" t="s">
        <v>812</v>
      </c>
      <c r="B102" s="300" t="s">
        <v>245</v>
      </c>
      <c r="C102" s="300" t="s">
        <v>248</v>
      </c>
      <c r="D102" s="305">
        <v>2352</v>
      </c>
      <c r="E102" s="299" t="s">
        <v>812</v>
      </c>
      <c r="F102" s="315">
        <v>42492</v>
      </c>
      <c r="G102" s="305" t="s">
        <v>816</v>
      </c>
      <c r="H102" s="307" t="s">
        <v>198</v>
      </c>
      <c r="I102" s="300" t="s">
        <v>199</v>
      </c>
      <c r="J102" s="338">
        <f>SUMIFS(Master!$S$2:$S$1697,Master!$G$2:$G$1697,D102)</f>
        <v>0</v>
      </c>
      <c r="K102" s="311">
        <v>5120</v>
      </c>
    </row>
    <row r="103" spans="1:11" s="337" customFormat="1">
      <c r="A103" s="299" t="s">
        <v>812</v>
      </c>
      <c r="B103" s="300" t="s">
        <v>245</v>
      </c>
      <c r="C103" s="300" t="s">
        <v>248</v>
      </c>
      <c r="D103" s="300">
        <v>2353</v>
      </c>
      <c r="E103" s="299" t="s">
        <v>812</v>
      </c>
      <c r="F103" s="315">
        <v>42489</v>
      </c>
      <c r="G103" s="300" t="s">
        <v>200</v>
      </c>
      <c r="H103" s="307" t="s">
        <v>198</v>
      </c>
      <c r="I103" s="300" t="s">
        <v>199</v>
      </c>
      <c r="J103" s="338">
        <f>SUMIFS(Master!$S$2:$S$1697,Master!$G$2:$G$1697,D103)</f>
        <v>0</v>
      </c>
      <c r="K103" s="311"/>
    </row>
    <row r="104" spans="1:11" s="337" customFormat="1">
      <c r="A104" s="299" t="s">
        <v>817</v>
      </c>
      <c r="B104" s="300" t="s">
        <v>245</v>
      </c>
      <c r="C104" s="300" t="s">
        <v>248</v>
      </c>
      <c r="D104" s="300">
        <v>2355</v>
      </c>
      <c r="E104" s="299" t="s">
        <v>817</v>
      </c>
      <c r="F104" s="315">
        <v>42509</v>
      </c>
      <c r="G104" s="300" t="s">
        <v>211</v>
      </c>
      <c r="H104" s="307" t="s">
        <v>209</v>
      </c>
      <c r="I104" s="300" t="s">
        <v>210</v>
      </c>
      <c r="J104" s="338">
        <f>SUMIFS(Master!$S$2:$S$1697,Master!$G$2:$G$1697,D104)</f>
        <v>0</v>
      </c>
      <c r="K104" s="311">
        <v>4530</v>
      </c>
    </row>
    <row r="105" spans="1:11" s="337" customFormat="1">
      <c r="A105" s="299" t="s">
        <v>818</v>
      </c>
      <c r="B105" s="300" t="s">
        <v>245</v>
      </c>
      <c r="C105" s="300" t="s">
        <v>248</v>
      </c>
      <c r="D105" s="300">
        <v>2356</v>
      </c>
      <c r="E105" s="299" t="s">
        <v>818</v>
      </c>
      <c r="F105" s="315">
        <v>42502</v>
      </c>
      <c r="G105" s="300" t="s">
        <v>208</v>
      </c>
      <c r="H105" s="307" t="s">
        <v>206</v>
      </c>
      <c r="I105" s="300" t="s">
        <v>207</v>
      </c>
      <c r="J105" s="338">
        <f>SUMIFS(Master!$S$2:$S$1697,Master!$G$2:$G$1697,D105)</f>
        <v>0</v>
      </c>
      <c r="K105" s="311">
        <v>4530</v>
      </c>
    </row>
    <row r="106" spans="1:11" s="337" customFormat="1">
      <c r="A106" s="299" t="s">
        <v>820</v>
      </c>
      <c r="B106" s="300" t="s">
        <v>245</v>
      </c>
      <c r="C106" s="300" t="s">
        <v>248</v>
      </c>
      <c r="D106" s="300">
        <v>2358</v>
      </c>
      <c r="E106" s="299" t="s">
        <v>820</v>
      </c>
      <c r="F106" s="315">
        <v>42517</v>
      </c>
      <c r="G106" s="300" t="s">
        <v>213</v>
      </c>
      <c r="H106" s="307" t="s">
        <v>819</v>
      </c>
      <c r="I106" s="300" t="s">
        <v>212</v>
      </c>
      <c r="J106" s="338">
        <f>SUMIFS(Master!$S$2:$S$1697,Master!$G$2:$G$1697,D106)</f>
        <v>0</v>
      </c>
      <c r="K106" s="311">
        <v>4850</v>
      </c>
    </row>
    <row r="107" spans="1:11" s="337" customFormat="1">
      <c r="A107" s="299" t="s">
        <v>825</v>
      </c>
      <c r="B107" s="300" t="s">
        <v>245</v>
      </c>
      <c r="C107" s="300" t="s">
        <v>248</v>
      </c>
      <c r="D107" s="300">
        <v>2360</v>
      </c>
      <c r="E107" s="299" t="s">
        <v>825</v>
      </c>
      <c r="F107" s="315">
        <v>42521</v>
      </c>
      <c r="G107" s="300" t="s">
        <v>204</v>
      </c>
      <c r="H107" s="307" t="s">
        <v>202</v>
      </c>
      <c r="I107" s="300"/>
      <c r="J107" s="338">
        <f>SUMIFS(Master!$S$2:$S$1697,Master!$G$2:$G$1697,D107)</f>
        <v>0</v>
      </c>
      <c r="K107" s="314"/>
    </row>
    <row r="108" spans="1:11" s="337" customFormat="1">
      <c r="A108" s="299" t="s">
        <v>826</v>
      </c>
      <c r="B108" s="300" t="s">
        <v>245</v>
      </c>
      <c r="C108" s="300" t="s">
        <v>248</v>
      </c>
      <c r="D108" s="300">
        <v>2359</v>
      </c>
      <c r="E108" s="299" t="s">
        <v>826</v>
      </c>
      <c r="F108" s="315">
        <v>42521</v>
      </c>
      <c r="G108" s="300" t="s">
        <v>205</v>
      </c>
      <c r="H108" s="307" t="s">
        <v>202</v>
      </c>
      <c r="I108" s="300" t="s">
        <v>203</v>
      </c>
      <c r="J108" s="338">
        <f>SUMIFS(Master!$S$2:$S$1697,Master!$G$2:$G$1697,D108)</f>
        <v>0</v>
      </c>
      <c r="K108" s="311">
        <v>6450</v>
      </c>
    </row>
    <row r="109" spans="1:11" s="337" customFormat="1">
      <c r="A109" s="299" t="s">
        <v>827</v>
      </c>
      <c r="B109" s="300" t="s">
        <v>245</v>
      </c>
      <c r="C109" s="300" t="s">
        <v>248</v>
      </c>
      <c r="D109" s="300">
        <v>2357</v>
      </c>
      <c r="E109" s="299" t="s">
        <v>827</v>
      </c>
      <c r="F109" s="315">
        <v>42509</v>
      </c>
      <c r="G109" s="300"/>
      <c r="H109" s="307" t="s">
        <v>828</v>
      </c>
      <c r="I109" s="300" t="s">
        <v>830</v>
      </c>
      <c r="J109" s="338">
        <f>SUMIFS(Master!$S$2:$S$1697,Master!$G$2:$G$1697,D109)</f>
        <v>0</v>
      </c>
      <c r="K109" s="311">
        <v>2540</v>
      </c>
    </row>
    <row r="110" spans="1:11" s="337" customFormat="1">
      <c r="A110" s="299" t="s">
        <v>831</v>
      </c>
      <c r="B110" s="300" t="s">
        <v>245</v>
      </c>
      <c r="C110" s="300" t="s">
        <v>248</v>
      </c>
      <c r="D110" s="300">
        <v>2368</v>
      </c>
      <c r="E110" s="299" t="s">
        <v>831</v>
      </c>
      <c r="F110" s="315">
        <v>42534</v>
      </c>
      <c r="G110" s="300" t="s">
        <v>222</v>
      </c>
      <c r="H110" s="300" t="s">
        <v>833</v>
      </c>
      <c r="I110" s="300" t="s">
        <v>834</v>
      </c>
      <c r="J110" s="338">
        <f>SUMIFS(Master!$S$2:$S$1697,Master!$G$2:$G$1697,D110)</f>
        <v>0</v>
      </c>
      <c r="K110" s="311">
        <v>4800</v>
      </c>
    </row>
    <row r="111" spans="1:11" s="337" customFormat="1">
      <c r="A111" s="299" t="s">
        <v>250</v>
      </c>
      <c r="B111" s="300" t="s">
        <v>245</v>
      </c>
      <c r="C111" s="312" t="s">
        <v>248</v>
      </c>
      <c r="D111" s="300">
        <v>2376</v>
      </c>
      <c r="E111" s="299" t="s">
        <v>250</v>
      </c>
      <c r="F111" s="315">
        <v>42543</v>
      </c>
      <c r="G111" s="312" t="s">
        <v>235</v>
      </c>
      <c r="H111" s="300" t="s">
        <v>251</v>
      </c>
      <c r="I111" s="300" t="s">
        <v>1136</v>
      </c>
      <c r="J111" s="338">
        <f>SUMIFS(Master!$S$2:$S$1697,Master!$G$2:$G$1697,D111)</f>
        <v>0</v>
      </c>
      <c r="K111" s="311">
        <v>5455</v>
      </c>
    </row>
    <row r="112" spans="1:11" s="337" customFormat="1">
      <c r="A112" s="301" t="s">
        <v>250</v>
      </c>
      <c r="B112" s="300" t="s">
        <v>245</v>
      </c>
      <c r="C112" s="300" t="s">
        <v>248</v>
      </c>
      <c r="D112" s="300">
        <v>2377</v>
      </c>
      <c r="E112" s="301" t="s">
        <v>250</v>
      </c>
      <c r="F112" s="315">
        <v>42513</v>
      </c>
      <c r="G112" s="300" t="s">
        <v>220</v>
      </c>
      <c r="H112" s="300" t="s">
        <v>251</v>
      </c>
      <c r="I112" s="300" t="s">
        <v>1136</v>
      </c>
      <c r="J112" s="338">
        <f>SUMIFS(Master!$S$2:$S$1697,Master!$G$2:$G$1697,D112)</f>
        <v>0</v>
      </c>
      <c r="K112" s="304"/>
    </row>
    <row r="113" spans="1:11" s="337" customFormat="1">
      <c r="A113" s="299" t="s">
        <v>293</v>
      </c>
      <c r="B113" s="300" t="s">
        <v>245</v>
      </c>
      <c r="C113" s="300" t="s">
        <v>248</v>
      </c>
      <c r="D113" s="300">
        <v>2362</v>
      </c>
      <c r="E113" s="299" t="s">
        <v>293</v>
      </c>
      <c r="F113" s="315">
        <v>42523</v>
      </c>
      <c r="G113" s="300" t="s">
        <v>214</v>
      </c>
      <c r="H113" s="307" t="s">
        <v>297</v>
      </c>
      <c r="I113" s="300" t="s">
        <v>1166</v>
      </c>
      <c r="J113" s="338">
        <f>SUMIFS(Master!$S$2:$S$1697,Master!$G$2:$G$1697,D113)</f>
        <v>0</v>
      </c>
      <c r="K113" s="311">
        <v>2575</v>
      </c>
    </row>
    <row r="114" spans="1:11" s="337" customFormat="1">
      <c r="A114" s="299" t="s">
        <v>293</v>
      </c>
      <c r="B114" s="300" t="s">
        <v>245</v>
      </c>
      <c r="C114" s="300" t="s">
        <v>248</v>
      </c>
      <c r="D114" s="300">
        <v>2363</v>
      </c>
      <c r="E114" s="299" t="s">
        <v>293</v>
      </c>
      <c r="F114" s="315">
        <v>42523</v>
      </c>
      <c r="G114" s="300" t="s">
        <v>215</v>
      </c>
      <c r="H114" s="307" t="s">
        <v>296</v>
      </c>
      <c r="I114" s="300" t="s">
        <v>1167</v>
      </c>
      <c r="J114" s="338">
        <f>SUMIFS(Master!$S$2:$S$1697,Master!$G$2:$G$1697,D114)</f>
        <v>0</v>
      </c>
      <c r="K114" s="311">
        <v>2600</v>
      </c>
    </row>
    <row r="115" spans="1:11" s="337" customFormat="1">
      <c r="A115" s="299" t="s">
        <v>298</v>
      </c>
      <c r="B115" s="300" t="s">
        <v>245</v>
      </c>
      <c r="C115" s="300" t="s">
        <v>248</v>
      </c>
      <c r="D115" s="300">
        <v>2378</v>
      </c>
      <c r="E115" s="299" t="s">
        <v>298</v>
      </c>
      <c r="F115" s="315">
        <v>42544</v>
      </c>
      <c r="G115" s="339" t="s">
        <v>303</v>
      </c>
      <c r="H115" s="300" t="s">
        <v>304</v>
      </c>
      <c r="I115" s="300"/>
      <c r="J115" s="338">
        <f>SUMIFS(Master!$S$2:$S$1697,Master!$G$2:$G$1697,D115)</f>
        <v>0</v>
      </c>
      <c r="K115" s="311"/>
    </row>
    <row r="116" spans="1:11" s="337" customFormat="1">
      <c r="A116" s="299" t="s">
        <v>407</v>
      </c>
      <c r="B116" s="300" t="s">
        <v>245</v>
      </c>
      <c r="C116" s="300" t="s">
        <v>248</v>
      </c>
      <c r="D116" s="300">
        <v>2380</v>
      </c>
      <c r="E116" s="299" t="s">
        <v>407</v>
      </c>
      <c r="F116" s="315">
        <v>42548</v>
      </c>
      <c r="G116" s="300" t="s">
        <v>230</v>
      </c>
      <c r="H116" s="300" t="s">
        <v>410</v>
      </c>
      <c r="I116" s="300"/>
      <c r="J116" s="338">
        <f>SUMIFS(Master!$S$2:$S$1697,Master!$G$2:$G$1697,D116)</f>
        <v>0</v>
      </c>
      <c r="K116" s="304"/>
    </row>
    <row r="117" spans="1:11" s="337" customFormat="1">
      <c r="A117" s="299" t="s">
        <v>407</v>
      </c>
      <c r="B117" s="300" t="s">
        <v>245</v>
      </c>
      <c r="C117" s="300" t="s">
        <v>248</v>
      </c>
      <c r="D117" s="300">
        <v>2381</v>
      </c>
      <c r="E117" s="299" t="s">
        <v>407</v>
      </c>
      <c r="F117" s="315">
        <v>42548</v>
      </c>
      <c r="G117" s="300" t="s">
        <v>229</v>
      </c>
      <c r="H117" s="300" t="s">
        <v>409</v>
      </c>
      <c r="I117" s="300"/>
      <c r="J117" s="338">
        <f>SUMIFS(Master!$S$2:$S$1697,Master!$G$2:$G$1697,D117)</f>
        <v>0</v>
      </c>
      <c r="K117" s="304"/>
    </row>
    <row r="118" spans="1:11" s="337" customFormat="1">
      <c r="A118" s="299" t="s">
        <v>414</v>
      </c>
      <c r="B118" s="300" t="s">
        <v>245</v>
      </c>
      <c r="C118" s="300" t="s">
        <v>248</v>
      </c>
      <c r="D118" s="300">
        <v>2373</v>
      </c>
      <c r="E118" s="299" t="s">
        <v>414</v>
      </c>
      <c r="F118" s="315">
        <v>42536</v>
      </c>
      <c r="G118" s="300" t="s">
        <v>221</v>
      </c>
      <c r="H118" s="300" t="s">
        <v>415</v>
      </c>
      <c r="I118" s="300" t="s">
        <v>671</v>
      </c>
      <c r="J118" s="338">
        <f>SUMIFS(Master!$S$2:$S$1697,Master!$G$2:$G$1697,D118)</f>
        <v>0</v>
      </c>
      <c r="K118" s="304">
        <v>5125</v>
      </c>
    </row>
    <row r="119" spans="1:11" s="337" customFormat="1">
      <c r="A119" s="299" t="s">
        <v>414</v>
      </c>
      <c r="B119" s="300" t="s">
        <v>245</v>
      </c>
      <c r="C119" s="300" t="s">
        <v>248</v>
      </c>
      <c r="D119" s="300">
        <v>2374</v>
      </c>
      <c r="E119" s="299" t="s">
        <v>414</v>
      </c>
      <c r="F119" s="315">
        <v>42536</v>
      </c>
      <c r="G119" s="300" t="s">
        <v>225</v>
      </c>
      <c r="H119" s="300" t="s">
        <v>416</v>
      </c>
      <c r="I119" s="300" t="s">
        <v>670</v>
      </c>
      <c r="J119" s="338">
        <f>SUMIFS(Master!$S$2:$S$1697,Master!$G$2:$G$1697,D119)</f>
        <v>0</v>
      </c>
      <c r="K119" s="311">
        <v>5125</v>
      </c>
    </row>
    <row r="120" spans="1:11" s="337" customFormat="1">
      <c r="A120" s="299" t="s">
        <v>414</v>
      </c>
      <c r="B120" s="300" t="s">
        <v>245</v>
      </c>
      <c r="C120" s="300" t="s">
        <v>248</v>
      </c>
      <c r="D120" s="300">
        <v>2375</v>
      </c>
      <c r="E120" s="299" t="s">
        <v>414</v>
      </c>
      <c r="F120" s="315">
        <v>42536</v>
      </c>
      <c r="G120" s="312" t="s">
        <v>238</v>
      </c>
      <c r="H120" s="300" t="s">
        <v>417</v>
      </c>
      <c r="I120" s="300" t="s">
        <v>669</v>
      </c>
      <c r="J120" s="338">
        <f>SUMIFS(Master!$S$2:$S$1697,Master!$G$2:$G$1697,D120)</f>
        <v>0</v>
      </c>
      <c r="K120" s="304">
        <v>5125</v>
      </c>
    </row>
    <row r="121" spans="1:11" s="337" customFormat="1">
      <c r="A121" s="299" t="s">
        <v>418</v>
      </c>
      <c r="B121" s="300" t="s">
        <v>245</v>
      </c>
      <c r="C121" s="300" t="s">
        <v>248</v>
      </c>
      <c r="D121" s="300">
        <v>2382</v>
      </c>
      <c r="E121" s="299" t="s">
        <v>418</v>
      </c>
      <c r="F121" s="315">
        <v>42556</v>
      </c>
      <c r="G121" s="312"/>
      <c r="H121" s="300" t="s">
        <v>419</v>
      </c>
      <c r="I121" s="300"/>
      <c r="J121" s="338">
        <f>SUMIFS(Master!$S$2:$S$1697,Master!$G$2:$G$1697,D121)</f>
        <v>0</v>
      </c>
      <c r="K121" s="304"/>
    </row>
    <row r="122" spans="1:11" s="337" customFormat="1">
      <c r="A122" s="299" t="s">
        <v>418</v>
      </c>
      <c r="B122" s="300" t="s">
        <v>245</v>
      </c>
      <c r="C122" s="300" t="s">
        <v>248</v>
      </c>
      <c r="D122" s="300">
        <v>2383</v>
      </c>
      <c r="E122" s="299" t="s">
        <v>418</v>
      </c>
      <c r="F122" s="315">
        <v>42555</v>
      </c>
      <c r="G122" s="312"/>
      <c r="H122" s="300" t="s">
        <v>420</v>
      </c>
      <c r="I122" s="300"/>
      <c r="J122" s="338">
        <f>SUMIFS(Master!$S$2:$S$1697,Master!$G$2:$G$1697,D122)</f>
        <v>0</v>
      </c>
      <c r="K122" s="304"/>
    </row>
    <row r="123" spans="1:11" s="337" customFormat="1">
      <c r="A123" s="299" t="s">
        <v>429</v>
      </c>
      <c r="B123" s="300" t="s">
        <v>245</v>
      </c>
      <c r="C123" s="300" t="s">
        <v>248</v>
      </c>
      <c r="D123" s="300">
        <v>2384</v>
      </c>
      <c r="E123" s="299" t="s">
        <v>429</v>
      </c>
      <c r="F123" s="315">
        <v>42558</v>
      </c>
      <c r="G123" s="312"/>
      <c r="H123" s="300" t="s">
        <v>430</v>
      </c>
      <c r="I123" s="300"/>
      <c r="J123" s="338">
        <f>SUMIFS(Master!$S$2:$S$1697,Master!$G$2:$G$1697,D123)</f>
        <v>0</v>
      </c>
      <c r="K123" s="304"/>
    </row>
    <row r="124" spans="1:11" s="337" customFormat="1">
      <c r="A124" s="299" t="s">
        <v>435</v>
      </c>
      <c r="B124" s="300" t="s">
        <v>245</v>
      </c>
      <c r="C124" s="300" t="s">
        <v>248</v>
      </c>
      <c r="D124" s="300">
        <v>2385</v>
      </c>
      <c r="E124" s="299" t="s">
        <v>435</v>
      </c>
      <c r="F124" s="315">
        <v>42559</v>
      </c>
      <c r="G124" s="300" t="s">
        <v>226</v>
      </c>
      <c r="H124" s="300" t="s">
        <v>438</v>
      </c>
      <c r="I124" s="300"/>
      <c r="J124" s="338">
        <f>SUMIFS(Master!$S$2:$S$1697,Master!$G$2:$G$1697,D124)</f>
        <v>0</v>
      </c>
      <c r="K124" s="311"/>
    </row>
    <row r="125" spans="1:11" s="337" customFormat="1">
      <c r="A125" s="299" t="s">
        <v>435</v>
      </c>
      <c r="B125" s="300" t="s">
        <v>245</v>
      </c>
      <c r="C125" s="300" t="s">
        <v>248</v>
      </c>
      <c r="D125" s="300">
        <v>2386</v>
      </c>
      <c r="E125" s="299" t="s">
        <v>435</v>
      </c>
      <c r="F125" s="315">
        <v>42562</v>
      </c>
      <c r="G125" s="300"/>
      <c r="H125" s="300" t="s">
        <v>441</v>
      </c>
      <c r="I125" s="300"/>
      <c r="J125" s="338">
        <f>SUMIFS(Master!$S$2:$S$1697,Master!$G$2:$G$1697,D125)</f>
        <v>0</v>
      </c>
      <c r="K125" s="304"/>
    </row>
    <row r="126" spans="1:11" s="337" customFormat="1">
      <c r="A126" s="299" t="s">
        <v>443</v>
      </c>
      <c r="B126" s="300" t="s">
        <v>245</v>
      </c>
      <c r="C126" s="300" t="s">
        <v>248</v>
      </c>
      <c r="D126" s="300">
        <v>2364</v>
      </c>
      <c r="E126" s="299" t="s">
        <v>443</v>
      </c>
      <c r="F126" s="315">
        <v>42528</v>
      </c>
      <c r="G126" s="312" t="s">
        <v>231</v>
      </c>
      <c r="H126" s="300" t="s">
        <v>444</v>
      </c>
      <c r="I126" s="300" t="s">
        <v>874</v>
      </c>
      <c r="J126" s="338">
        <f>SUMIFS(Master!$S$2:$S$1697,Master!$G$2:$G$1697,D126)</f>
        <v>0</v>
      </c>
      <c r="K126" s="311">
        <v>2600</v>
      </c>
    </row>
    <row r="127" spans="1:11" s="337" customFormat="1">
      <c r="A127" s="299" t="s">
        <v>443</v>
      </c>
      <c r="B127" s="300" t="s">
        <v>245</v>
      </c>
      <c r="C127" s="300" t="s">
        <v>248</v>
      </c>
      <c r="D127" s="300">
        <v>2365</v>
      </c>
      <c r="E127" s="299" t="s">
        <v>443</v>
      </c>
      <c r="F127" s="315">
        <v>42528</v>
      </c>
      <c r="G127" s="300" t="s">
        <v>227</v>
      </c>
      <c r="H127" s="300" t="s">
        <v>445</v>
      </c>
      <c r="I127" s="300" t="s">
        <v>873</v>
      </c>
      <c r="J127" s="338">
        <f>SUMIFS(Master!$S$2:$S$1697,Master!$G$2:$G$1697,D127)</f>
        <v>0</v>
      </c>
      <c r="K127" s="304">
        <v>2500</v>
      </c>
    </row>
    <row r="128" spans="1:11" s="337" customFormat="1">
      <c r="A128" s="299" t="s">
        <v>443</v>
      </c>
      <c r="B128" s="300" t="s">
        <v>245</v>
      </c>
      <c r="C128" s="300" t="s">
        <v>248</v>
      </c>
      <c r="D128" s="300">
        <v>2366</v>
      </c>
      <c r="E128" s="299" t="s">
        <v>443</v>
      </c>
      <c r="F128" s="315">
        <v>42528</v>
      </c>
      <c r="G128" s="300" t="s">
        <v>228</v>
      </c>
      <c r="H128" s="300" t="s">
        <v>446</v>
      </c>
      <c r="I128" s="300" t="s">
        <v>870</v>
      </c>
      <c r="J128" s="338">
        <f>SUMIFS(Master!$S$2:$S$1697,Master!$G$2:$G$1697,D128)</f>
        <v>0</v>
      </c>
      <c r="K128" s="304">
        <v>2575</v>
      </c>
    </row>
    <row r="129" spans="1:11" s="337" customFormat="1">
      <c r="A129" s="299" t="s">
        <v>443</v>
      </c>
      <c r="B129" s="300" t="s">
        <v>245</v>
      </c>
      <c r="C129" s="300" t="s">
        <v>248</v>
      </c>
      <c r="D129" s="300">
        <v>2367</v>
      </c>
      <c r="E129" s="299" t="s">
        <v>443</v>
      </c>
      <c r="F129" s="315">
        <v>42528</v>
      </c>
      <c r="G129" s="300"/>
      <c r="H129" s="301" t="s">
        <v>447</v>
      </c>
      <c r="I129" s="300" t="s">
        <v>871</v>
      </c>
      <c r="J129" s="338">
        <f>SUMIFS(Master!$S$2:$S$1697,Master!$G$2:$G$1697,D129)</f>
        <v>0</v>
      </c>
      <c r="K129" s="304">
        <v>2450</v>
      </c>
    </row>
    <row r="130" spans="1:11" s="337" customFormat="1">
      <c r="A130" s="299" t="s">
        <v>443</v>
      </c>
      <c r="B130" s="300" t="s">
        <v>245</v>
      </c>
      <c r="C130" s="300" t="s">
        <v>248</v>
      </c>
      <c r="D130" s="300">
        <v>2369</v>
      </c>
      <c r="E130" s="299" t="s">
        <v>443</v>
      </c>
      <c r="F130" s="315">
        <v>42536</v>
      </c>
      <c r="G130" s="300"/>
      <c r="H130" s="300" t="s">
        <v>450</v>
      </c>
      <c r="I130" s="312" t="s">
        <v>862</v>
      </c>
      <c r="J130" s="338">
        <f>SUMIFS(Master!$S$2:$S$1697,Master!$G$2:$G$1697,D130)</f>
        <v>0</v>
      </c>
      <c r="K130" s="304">
        <v>2575</v>
      </c>
    </row>
    <row r="131" spans="1:11" s="337" customFormat="1">
      <c r="A131" s="299" t="s">
        <v>443</v>
      </c>
      <c r="B131" s="300" t="s">
        <v>245</v>
      </c>
      <c r="C131" s="300" t="s">
        <v>248</v>
      </c>
      <c r="D131" s="300">
        <v>2370</v>
      </c>
      <c r="E131" s="299" t="s">
        <v>443</v>
      </c>
      <c r="F131" s="315">
        <v>42536</v>
      </c>
      <c r="G131" s="312" t="s">
        <v>234</v>
      </c>
      <c r="H131" s="300" t="s">
        <v>448</v>
      </c>
      <c r="I131" s="300" t="s">
        <v>872</v>
      </c>
      <c r="J131" s="338">
        <f>SUMIFS(Master!$S$2:$S$1697,Master!$G$2:$G$1697,D131)</f>
        <v>0</v>
      </c>
      <c r="K131" s="304">
        <v>2650</v>
      </c>
    </row>
    <row r="132" spans="1:11" s="337" customFormat="1">
      <c r="A132" s="299" t="s">
        <v>443</v>
      </c>
      <c r="B132" s="300" t="s">
        <v>245</v>
      </c>
      <c r="C132" s="300" t="s">
        <v>248</v>
      </c>
      <c r="D132" s="300">
        <v>2371</v>
      </c>
      <c r="E132" s="299" t="s">
        <v>443</v>
      </c>
      <c r="F132" s="315">
        <v>42536</v>
      </c>
      <c r="G132" s="312" t="s">
        <v>233</v>
      </c>
      <c r="H132" s="300" t="s">
        <v>449</v>
      </c>
      <c r="I132" s="300" t="s">
        <v>232</v>
      </c>
      <c r="J132" s="338">
        <f>SUMIFS(Master!$S$2:$S$1697,Master!$G$2:$G$1697,D132)</f>
        <v>0</v>
      </c>
      <c r="K132" s="304">
        <v>2575</v>
      </c>
    </row>
    <row r="133" spans="1:11" s="337" customFormat="1">
      <c r="A133" s="299" t="s">
        <v>443</v>
      </c>
      <c r="B133" s="300" t="s">
        <v>245</v>
      </c>
      <c r="C133" s="300" t="s">
        <v>248</v>
      </c>
      <c r="D133" s="300">
        <v>2372</v>
      </c>
      <c r="E133" s="299" t="s">
        <v>443</v>
      </c>
      <c r="F133" s="315">
        <v>42536</v>
      </c>
      <c r="G133" s="300"/>
      <c r="H133" s="300" t="s">
        <v>451</v>
      </c>
      <c r="I133" s="300" t="s">
        <v>662</v>
      </c>
      <c r="J133" s="338">
        <f>SUMIFS(Master!$S$2:$S$1697,Master!$G$2:$G$1697,D133)</f>
        <v>0</v>
      </c>
      <c r="K133" s="304">
        <v>2510</v>
      </c>
    </row>
    <row r="134" spans="1:11" s="337" customFormat="1">
      <c r="A134" s="299" t="s">
        <v>443</v>
      </c>
      <c r="B134" s="300" t="s">
        <v>245</v>
      </c>
      <c r="C134" s="300" t="s">
        <v>248</v>
      </c>
      <c r="D134" s="300">
        <v>2379</v>
      </c>
      <c r="E134" s="299" t="s">
        <v>443</v>
      </c>
      <c r="F134" s="315">
        <v>42545</v>
      </c>
      <c r="G134" s="300"/>
      <c r="H134" s="300" t="s">
        <v>452</v>
      </c>
      <c r="I134" s="300" t="s">
        <v>663</v>
      </c>
      <c r="J134" s="338">
        <f>SUMIFS(Master!$S$2:$S$1697,Master!$G$2:$G$1697,D134)</f>
        <v>0</v>
      </c>
      <c r="K134" s="304">
        <v>2725</v>
      </c>
    </row>
    <row r="135" spans="1:11" s="337" customFormat="1">
      <c r="A135" s="299" t="s">
        <v>459</v>
      </c>
      <c r="B135" s="300" t="s">
        <v>245</v>
      </c>
      <c r="C135" s="300" t="s">
        <v>248</v>
      </c>
      <c r="D135" s="300">
        <v>2387</v>
      </c>
      <c r="E135" s="299" t="s">
        <v>459</v>
      </c>
      <c r="F135" s="315">
        <v>42565</v>
      </c>
      <c r="G135" s="300"/>
      <c r="H135" s="307" t="s">
        <v>457</v>
      </c>
      <c r="I135" s="300" t="s">
        <v>875</v>
      </c>
      <c r="J135" s="338">
        <f>SUMIFS(Master!$S$2:$S$1697,Master!$G$2:$G$1697,D135)</f>
        <v>0</v>
      </c>
      <c r="K135" s="304">
        <v>4800</v>
      </c>
    </row>
    <row r="136" spans="1:11" s="337" customFormat="1">
      <c r="A136" s="299" t="s">
        <v>459</v>
      </c>
      <c r="B136" s="300" t="s">
        <v>245</v>
      </c>
      <c r="C136" s="300" t="s">
        <v>248</v>
      </c>
      <c r="D136" s="300">
        <v>2388</v>
      </c>
      <c r="E136" s="299" t="s">
        <v>459</v>
      </c>
      <c r="F136" s="315">
        <v>42566</v>
      </c>
      <c r="G136" s="300"/>
      <c r="H136" s="307" t="s">
        <v>458</v>
      </c>
      <c r="I136" s="300" t="s">
        <v>875</v>
      </c>
      <c r="J136" s="338">
        <f>SUMIFS(Master!$S$2:$S$1697,Master!$G$2:$G$1697,D136)</f>
        <v>0</v>
      </c>
      <c r="K136" s="304">
        <v>4850</v>
      </c>
    </row>
    <row r="137" spans="1:11" s="337" customFormat="1">
      <c r="A137" s="307" t="s">
        <v>468</v>
      </c>
      <c r="B137" s="300" t="s">
        <v>245</v>
      </c>
      <c r="C137" s="300" t="s">
        <v>248</v>
      </c>
      <c r="D137" s="300">
        <v>2389</v>
      </c>
      <c r="E137" s="307" t="s">
        <v>468</v>
      </c>
      <c r="F137" s="315">
        <v>42571</v>
      </c>
      <c r="G137" s="300"/>
      <c r="H137" s="300" t="s">
        <v>469</v>
      </c>
      <c r="I137" s="300" t="s">
        <v>659</v>
      </c>
      <c r="J137" s="338">
        <f>SUMIFS(Master!$S$2:$S$1697,Master!$G$2:$G$1697,D137)</f>
        <v>0</v>
      </c>
      <c r="K137" s="304">
        <v>4850</v>
      </c>
    </row>
    <row r="138" spans="1:11" s="337" customFormat="1">
      <c r="A138" s="307" t="s">
        <v>468</v>
      </c>
      <c r="B138" s="300" t="s">
        <v>245</v>
      </c>
      <c r="C138" s="300" t="s">
        <v>248</v>
      </c>
      <c r="D138" s="300">
        <v>2390</v>
      </c>
      <c r="E138" s="307" t="s">
        <v>468</v>
      </c>
      <c r="F138" s="315">
        <v>42572</v>
      </c>
      <c r="G138" s="300"/>
      <c r="H138" s="300" t="s">
        <v>470</v>
      </c>
      <c r="I138" s="300" t="s">
        <v>660</v>
      </c>
      <c r="J138" s="338">
        <f>SUMIFS(Master!$S$2:$S$1697,Master!$G$2:$G$1697,D138)</f>
        <v>0</v>
      </c>
      <c r="K138" s="304">
        <v>4850</v>
      </c>
    </row>
    <row r="139" spans="1:11" s="337" customFormat="1">
      <c r="A139" s="307" t="s">
        <v>475</v>
      </c>
      <c r="B139" s="300" t="s">
        <v>245</v>
      </c>
      <c r="C139" s="300" t="s">
        <v>248</v>
      </c>
      <c r="D139" s="300">
        <v>2391</v>
      </c>
      <c r="E139" s="307" t="s">
        <v>475</v>
      </c>
      <c r="F139" s="315">
        <v>42573</v>
      </c>
      <c r="G139" s="300"/>
      <c r="H139" s="300" t="s">
        <v>476</v>
      </c>
      <c r="I139" s="300" t="s">
        <v>661</v>
      </c>
      <c r="J139" s="338">
        <f>SUMIFS(Master!$S$2:$S$1697,Master!$G$2:$G$1697,D139)</f>
        <v>0</v>
      </c>
      <c r="K139" s="304">
        <v>4850</v>
      </c>
    </row>
    <row r="140" spans="1:11" s="337" customFormat="1">
      <c r="A140" s="307" t="s">
        <v>475</v>
      </c>
      <c r="B140" s="300" t="s">
        <v>245</v>
      </c>
      <c r="C140" s="300" t="s">
        <v>248</v>
      </c>
      <c r="D140" s="300">
        <v>2392</v>
      </c>
      <c r="E140" s="307" t="s">
        <v>475</v>
      </c>
      <c r="F140" s="315">
        <v>42576</v>
      </c>
      <c r="G140" s="300"/>
      <c r="H140" s="300" t="s">
        <v>477</v>
      </c>
      <c r="I140" s="300" t="s">
        <v>1168</v>
      </c>
      <c r="J140" s="338">
        <f>SUMIFS(Master!$S$2:$S$1697,Master!$G$2:$G$1697,D140)</f>
        <v>0</v>
      </c>
      <c r="K140" s="304">
        <v>4850</v>
      </c>
    </row>
    <row r="141" spans="1:11" s="337" customFormat="1">
      <c r="A141" s="307" t="s">
        <v>1084</v>
      </c>
      <c r="B141" s="300" t="s">
        <v>245</v>
      </c>
      <c r="C141" s="300" t="s">
        <v>248</v>
      </c>
      <c r="D141" s="300">
        <v>2395</v>
      </c>
      <c r="E141" s="307" t="s">
        <v>1084</v>
      </c>
      <c r="F141" s="315">
        <v>42606</v>
      </c>
      <c r="G141" s="300"/>
      <c r="H141" s="300" t="s">
        <v>479</v>
      </c>
      <c r="I141" s="300" t="s">
        <v>668</v>
      </c>
      <c r="J141" s="338">
        <f>SUMIFS(Master!$S$2:$S$1697,Master!$G$2:$G$1697,D141)</f>
        <v>0</v>
      </c>
      <c r="K141" s="304">
        <v>5750</v>
      </c>
    </row>
    <row r="142" spans="1:11" s="337" customFormat="1">
      <c r="A142" s="307" t="s">
        <v>1084</v>
      </c>
      <c r="B142" s="300" t="s">
        <v>245</v>
      </c>
      <c r="C142" s="300" t="s">
        <v>248</v>
      </c>
      <c r="D142" s="300">
        <v>2396</v>
      </c>
      <c r="E142" s="307" t="s">
        <v>1084</v>
      </c>
      <c r="F142" s="315">
        <v>42606</v>
      </c>
      <c r="G142" s="300"/>
      <c r="H142" s="300" t="s">
        <v>479</v>
      </c>
      <c r="I142" s="300" t="s">
        <v>668</v>
      </c>
      <c r="J142" s="338">
        <f>SUMIFS(Master!$S$2:$S$1697,Master!$G$2:$G$1697,D142)</f>
        <v>0</v>
      </c>
      <c r="K142" s="304"/>
    </row>
    <row r="143" spans="1:11" s="337" customFormat="1">
      <c r="A143" s="307" t="s">
        <v>1084</v>
      </c>
      <c r="B143" s="300" t="s">
        <v>245</v>
      </c>
      <c r="C143" s="300" t="s">
        <v>248</v>
      </c>
      <c r="D143" s="300">
        <v>2397</v>
      </c>
      <c r="E143" s="307" t="s">
        <v>1084</v>
      </c>
      <c r="F143" s="315">
        <v>42607</v>
      </c>
      <c r="G143" s="300"/>
      <c r="H143" s="300" t="s">
        <v>479</v>
      </c>
      <c r="I143" s="300" t="s">
        <v>668</v>
      </c>
      <c r="J143" s="338">
        <f>SUMIFS(Master!$S$2:$S$1697,Master!$G$2:$G$1697,D143)</f>
        <v>0</v>
      </c>
      <c r="K143" s="304"/>
    </row>
    <row r="144" spans="1:11" s="337" customFormat="1">
      <c r="A144" s="307" t="s">
        <v>493</v>
      </c>
      <c r="B144" s="300" t="s">
        <v>245</v>
      </c>
      <c r="C144" s="300" t="s">
        <v>248</v>
      </c>
      <c r="D144" s="300">
        <v>23101</v>
      </c>
      <c r="E144" s="307" t="s">
        <v>493</v>
      </c>
      <c r="F144" s="315">
        <v>42614</v>
      </c>
      <c r="G144" s="300"/>
      <c r="H144" s="300" t="s">
        <v>503</v>
      </c>
      <c r="I144" s="300" t="s">
        <v>646</v>
      </c>
      <c r="J144" s="338">
        <f>SUMIFS(Master!$S$2:$S$1697,Master!$G$2:$G$1697,D144)</f>
        <v>0</v>
      </c>
      <c r="K144" s="304">
        <v>4850</v>
      </c>
    </row>
    <row r="145" spans="1:11" s="337" customFormat="1">
      <c r="A145" s="307" t="s">
        <v>506</v>
      </c>
      <c r="B145" s="300" t="s">
        <v>245</v>
      </c>
      <c r="C145" s="300" t="s">
        <v>248</v>
      </c>
      <c r="D145" s="300">
        <v>2393</v>
      </c>
      <c r="E145" s="307" t="s">
        <v>506</v>
      </c>
      <c r="F145" s="315">
        <v>42586</v>
      </c>
      <c r="G145" s="300"/>
      <c r="H145" s="300" t="s">
        <v>507</v>
      </c>
      <c r="I145" s="300" t="s">
        <v>667</v>
      </c>
      <c r="J145" s="338">
        <f>SUMIFS(Master!$S$2:$S$1697,Master!$G$2:$G$1697,D145)</f>
        <v>0</v>
      </c>
      <c r="K145" s="304">
        <v>2850</v>
      </c>
    </row>
    <row r="146" spans="1:11" s="337" customFormat="1">
      <c r="A146" s="307" t="s">
        <v>506</v>
      </c>
      <c r="B146" s="300" t="s">
        <v>245</v>
      </c>
      <c r="C146" s="300" t="s">
        <v>248</v>
      </c>
      <c r="D146" s="300">
        <v>2394</v>
      </c>
      <c r="E146" s="307" t="s">
        <v>506</v>
      </c>
      <c r="F146" s="315">
        <v>42591</v>
      </c>
      <c r="G146" s="300"/>
      <c r="H146" s="300" t="s">
        <v>508</v>
      </c>
      <c r="I146" s="300" t="s">
        <v>666</v>
      </c>
      <c r="J146" s="338">
        <f>SUMIFS(Master!$S$2:$S$1697,Master!$G$2:$G$1697,D146)</f>
        <v>0</v>
      </c>
      <c r="K146" s="304">
        <v>2700</v>
      </c>
    </row>
    <row r="147" spans="1:11" s="337" customFormat="1">
      <c r="A147" s="300" t="s">
        <v>512</v>
      </c>
      <c r="B147" s="300" t="s">
        <v>245</v>
      </c>
      <c r="C147" s="300" t="s">
        <v>248</v>
      </c>
      <c r="D147" s="300">
        <v>2398</v>
      </c>
      <c r="E147" s="300" t="s">
        <v>512</v>
      </c>
      <c r="F147" s="315">
        <v>42607</v>
      </c>
      <c r="G147" s="300"/>
      <c r="H147" s="300" t="s">
        <v>513</v>
      </c>
      <c r="I147" s="300"/>
      <c r="J147" s="338">
        <f>SUMIFS(Master!$S$2:$S$1697,Master!$G$2:$G$1697,D147)</f>
        <v>0</v>
      </c>
      <c r="K147" s="304"/>
    </row>
    <row r="148" spans="1:11" s="337" customFormat="1">
      <c r="A148" s="300" t="s">
        <v>518</v>
      </c>
      <c r="B148" s="300" t="s">
        <v>245</v>
      </c>
      <c r="C148" s="300" t="s">
        <v>248</v>
      </c>
      <c r="D148" s="300">
        <v>2399</v>
      </c>
      <c r="E148" s="300" t="s">
        <v>518</v>
      </c>
      <c r="F148" s="315">
        <v>42613</v>
      </c>
      <c r="G148" s="300"/>
      <c r="H148" s="300" t="s">
        <v>520</v>
      </c>
      <c r="I148" s="300" t="s">
        <v>645</v>
      </c>
      <c r="J148" s="338">
        <f>SUMIFS(Master!$S$2:$S$1697,Master!$G$2:$G$1697,D148)</f>
        <v>0</v>
      </c>
      <c r="K148" s="304">
        <v>2700</v>
      </c>
    </row>
    <row r="149" spans="1:11" s="337" customFormat="1">
      <c r="A149" s="300" t="s">
        <v>518</v>
      </c>
      <c r="B149" s="300" t="s">
        <v>245</v>
      </c>
      <c r="C149" s="300" t="s">
        <v>248</v>
      </c>
      <c r="D149" s="300">
        <v>23100</v>
      </c>
      <c r="E149" s="300" t="s">
        <v>518</v>
      </c>
      <c r="F149" s="315">
        <v>42613</v>
      </c>
      <c r="G149" s="300"/>
      <c r="H149" s="300" t="s">
        <v>519</v>
      </c>
      <c r="I149" s="300" t="s">
        <v>647</v>
      </c>
      <c r="J149" s="338">
        <f>SUMIFS(Master!$S$2:$S$1697,Master!$G$2:$G$1697,D149)</f>
        <v>0</v>
      </c>
      <c r="K149" s="304">
        <v>2450</v>
      </c>
    </row>
    <row r="150" spans="1:11" s="337" customFormat="1">
      <c r="A150" s="300" t="s">
        <v>522</v>
      </c>
      <c r="B150" s="300" t="s">
        <v>245</v>
      </c>
      <c r="C150" s="300" t="s">
        <v>248</v>
      </c>
      <c r="D150" s="300">
        <v>23102</v>
      </c>
      <c r="E150" s="300" t="s">
        <v>522</v>
      </c>
      <c r="F150" s="315">
        <v>42620</v>
      </c>
      <c r="G150" s="300"/>
      <c r="H150" s="300" t="s">
        <v>523</v>
      </c>
      <c r="I150" s="300" t="s">
        <v>650</v>
      </c>
      <c r="J150" s="338">
        <f>SUMIFS(Master!$S$2:$S$1697,Master!$G$2:$G$1697,D150)</f>
        <v>0</v>
      </c>
      <c r="K150" s="304">
        <v>2675</v>
      </c>
    </row>
    <row r="151" spans="1:11" s="337" customFormat="1">
      <c r="A151" s="300" t="s">
        <v>522</v>
      </c>
      <c r="B151" s="300" t="s">
        <v>245</v>
      </c>
      <c r="C151" s="300" t="s">
        <v>248</v>
      </c>
      <c r="D151" s="300">
        <v>23103</v>
      </c>
      <c r="E151" s="300" t="s">
        <v>522</v>
      </c>
      <c r="F151" s="315">
        <v>42620</v>
      </c>
      <c r="G151" s="300"/>
      <c r="H151" s="300" t="s">
        <v>524</v>
      </c>
      <c r="I151" s="300" t="s">
        <v>648</v>
      </c>
      <c r="J151" s="338">
        <f>SUMIFS(Master!$S$2:$S$1697,Master!$G$2:$G$1697,D151)</f>
        <v>0</v>
      </c>
      <c r="K151" s="304">
        <v>2700</v>
      </c>
    </row>
    <row r="152" spans="1:11" s="337" customFormat="1">
      <c r="A152" s="300" t="s">
        <v>522</v>
      </c>
      <c r="B152" s="300" t="s">
        <v>245</v>
      </c>
      <c r="C152" s="300" t="s">
        <v>248</v>
      </c>
      <c r="D152" s="300">
        <v>23104</v>
      </c>
      <c r="E152" s="300" t="s">
        <v>522</v>
      </c>
      <c r="F152" s="313" t="s">
        <v>525</v>
      </c>
      <c r="G152" s="300"/>
      <c r="H152" s="300" t="s">
        <v>526</v>
      </c>
      <c r="I152" s="300" t="s">
        <v>649</v>
      </c>
      <c r="J152" s="338">
        <f>SUMIFS(Master!$S$2:$S$1697,Master!$G$2:$G$1697,D152)</f>
        <v>0</v>
      </c>
      <c r="K152" s="304">
        <v>2700</v>
      </c>
    </row>
    <row r="153" spans="1:11" s="337" customFormat="1">
      <c r="A153" s="300" t="s">
        <v>522</v>
      </c>
      <c r="B153" s="300" t="s">
        <v>245</v>
      </c>
      <c r="C153" s="300" t="s">
        <v>248</v>
      </c>
      <c r="D153" s="300">
        <v>23105</v>
      </c>
      <c r="E153" s="300" t="s">
        <v>522</v>
      </c>
      <c r="F153" s="315">
        <v>42626</v>
      </c>
      <c r="G153" s="300"/>
      <c r="H153" s="300" t="s">
        <v>527</v>
      </c>
      <c r="I153" s="300" t="s">
        <v>651</v>
      </c>
      <c r="J153" s="338">
        <f>SUMIFS(Master!$S$2:$S$1697,Master!$G$2:$G$1697,D153)</f>
        <v>0</v>
      </c>
      <c r="K153" s="304">
        <v>2700</v>
      </c>
    </row>
    <row r="154" spans="1:11" s="337" customFormat="1">
      <c r="A154" s="300" t="s">
        <v>522</v>
      </c>
      <c r="B154" s="300" t="s">
        <v>245</v>
      </c>
      <c r="C154" s="300" t="s">
        <v>248</v>
      </c>
      <c r="D154" s="300">
        <v>23106</v>
      </c>
      <c r="E154" s="300" t="s">
        <v>522</v>
      </c>
      <c r="F154" s="315">
        <v>42626</v>
      </c>
      <c r="G154" s="300"/>
      <c r="H154" s="300" t="s">
        <v>528</v>
      </c>
      <c r="I154" s="300" t="s">
        <v>652</v>
      </c>
      <c r="J154" s="338">
        <f>SUMIFS(Master!$S$2:$S$1697,Master!$G$2:$G$1697,D154)</f>
        <v>0</v>
      </c>
      <c r="K154" s="304">
        <v>2650</v>
      </c>
    </row>
    <row r="155" spans="1:11" s="337" customFormat="1">
      <c r="A155" s="300" t="s">
        <v>529</v>
      </c>
      <c r="B155" s="300" t="s">
        <v>245</v>
      </c>
      <c r="C155" s="300" t="s">
        <v>248</v>
      </c>
      <c r="D155" s="300">
        <v>23115</v>
      </c>
      <c r="E155" s="300" t="s">
        <v>529</v>
      </c>
      <c r="F155" s="315">
        <v>42654</v>
      </c>
      <c r="G155" s="300"/>
      <c r="H155" s="300" t="s">
        <v>530</v>
      </c>
      <c r="I155" s="300"/>
      <c r="J155" s="338">
        <f>SUMIFS(Master!$S$2:$S$1697,Master!$G$2:$G$1697,D155)</f>
        <v>0</v>
      </c>
      <c r="K155" s="304"/>
    </row>
    <row r="156" spans="1:11" s="337" customFormat="1">
      <c r="A156" s="300" t="s">
        <v>529</v>
      </c>
      <c r="B156" s="300" t="s">
        <v>245</v>
      </c>
      <c r="C156" s="300" t="s">
        <v>248</v>
      </c>
      <c r="D156" s="300">
        <v>23116</v>
      </c>
      <c r="E156" s="300" t="s">
        <v>529</v>
      </c>
      <c r="F156" s="315">
        <v>42655</v>
      </c>
      <c r="G156" s="300"/>
      <c r="H156" s="300" t="s">
        <v>530</v>
      </c>
      <c r="I156" s="300"/>
      <c r="J156" s="338">
        <f>SUMIFS(Master!$S$2:$S$1697,Master!$G$2:$G$1697,D156)</f>
        <v>0</v>
      </c>
      <c r="K156" s="304"/>
    </row>
    <row r="157" spans="1:11" s="337" customFormat="1">
      <c r="A157" s="300" t="s">
        <v>532</v>
      </c>
      <c r="B157" s="300" t="s">
        <v>245</v>
      </c>
      <c r="C157" s="300" t="s">
        <v>248</v>
      </c>
      <c r="D157" s="300">
        <v>23107</v>
      </c>
      <c r="E157" s="300" t="s">
        <v>532</v>
      </c>
      <c r="F157" s="315">
        <v>42635</v>
      </c>
      <c r="G157" s="300"/>
      <c r="H157" s="300" t="s">
        <v>533</v>
      </c>
      <c r="I157" s="300" t="s">
        <v>656</v>
      </c>
      <c r="J157" s="338">
        <f>SUMIFS(Master!$S$2:$S$1697,Master!$G$2:$G$1697,D157)</f>
        <v>0</v>
      </c>
      <c r="K157" s="304">
        <v>2550</v>
      </c>
    </row>
    <row r="158" spans="1:11" s="337" customFormat="1">
      <c r="A158" s="300" t="s">
        <v>532</v>
      </c>
      <c r="B158" s="300" t="s">
        <v>245</v>
      </c>
      <c r="C158" s="300" t="s">
        <v>248</v>
      </c>
      <c r="D158" s="300">
        <v>23108</v>
      </c>
      <c r="E158" s="300" t="s">
        <v>532</v>
      </c>
      <c r="F158" s="315">
        <v>42639</v>
      </c>
      <c r="G158" s="300"/>
      <c r="H158" s="300" t="s">
        <v>534</v>
      </c>
      <c r="I158" s="300" t="s">
        <v>654</v>
      </c>
      <c r="J158" s="338">
        <f>SUMIFS(Master!$S$2:$S$1697,Master!$G$2:$G$1697,D158)</f>
        <v>0</v>
      </c>
      <c r="K158" s="304">
        <v>2550</v>
      </c>
    </row>
    <row r="159" spans="1:11" s="337" customFormat="1">
      <c r="A159" s="300" t="s">
        <v>532</v>
      </c>
      <c r="B159" s="300" t="s">
        <v>245</v>
      </c>
      <c r="C159" s="300" t="s">
        <v>248</v>
      </c>
      <c r="D159" s="300">
        <v>23109</v>
      </c>
      <c r="E159" s="300" t="s">
        <v>532</v>
      </c>
      <c r="F159" s="315">
        <v>42640</v>
      </c>
      <c r="G159" s="300"/>
      <c r="H159" s="300" t="s">
        <v>535</v>
      </c>
      <c r="I159" s="300" t="s">
        <v>655</v>
      </c>
      <c r="J159" s="338">
        <f>SUMIFS(Master!$S$2:$S$1697,Master!$G$2:$G$1697,D159)</f>
        <v>0</v>
      </c>
      <c r="K159" s="304">
        <v>2450</v>
      </c>
    </row>
    <row r="160" spans="1:11" s="337" customFormat="1">
      <c r="A160" s="300" t="s">
        <v>532</v>
      </c>
      <c r="B160" s="300" t="s">
        <v>245</v>
      </c>
      <c r="C160" s="300" t="s">
        <v>248</v>
      </c>
      <c r="D160" s="300">
        <v>23110</v>
      </c>
      <c r="E160" s="300" t="s">
        <v>532</v>
      </c>
      <c r="F160" s="315">
        <v>42640</v>
      </c>
      <c r="G160" s="300"/>
      <c r="H160" s="300" t="s">
        <v>536</v>
      </c>
      <c r="I160" s="300" t="s">
        <v>653</v>
      </c>
      <c r="J160" s="338">
        <f>SUMIFS(Master!$S$2:$S$1697,Master!$G$2:$G$1697,D160)</f>
        <v>0</v>
      </c>
      <c r="K160" s="304">
        <v>2450</v>
      </c>
    </row>
    <row r="161" spans="1:11" s="337" customFormat="1">
      <c r="A161" s="300" t="s">
        <v>558</v>
      </c>
      <c r="B161" s="300" t="s">
        <v>245</v>
      </c>
      <c r="C161" s="300" t="s">
        <v>248</v>
      </c>
      <c r="D161" s="300">
        <v>23118</v>
      </c>
      <c r="E161" s="300" t="s">
        <v>558</v>
      </c>
      <c r="F161" s="315">
        <v>42660</v>
      </c>
      <c r="G161" s="300"/>
      <c r="H161" s="300" t="s">
        <v>555</v>
      </c>
      <c r="I161" s="300"/>
      <c r="J161" s="338">
        <f>SUMIFS(Master!$S$2:$S$1697,Master!$G$2:$G$1697,D161)</f>
        <v>0</v>
      </c>
      <c r="K161" s="304"/>
    </row>
    <row r="162" spans="1:11" s="337" customFormat="1">
      <c r="A162" s="300" t="s">
        <v>557</v>
      </c>
      <c r="B162" s="300" t="s">
        <v>245</v>
      </c>
      <c r="C162" s="300" t="s">
        <v>248</v>
      </c>
      <c r="D162" s="300">
        <v>23119</v>
      </c>
      <c r="E162" s="300" t="s">
        <v>557</v>
      </c>
      <c r="F162" s="315">
        <v>42660</v>
      </c>
      <c r="G162" s="300"/>
      <c r="H162" s="300" t="s">
        <v>559</v>
      </c>
      <c r="I162" s="300"/>
      <c r="J162" s="338">
        <f>SUMIFS(Master!$S$2:$S$1697,Master!$G$2:$G$1697,D162)</f>
        <v>0</v>
      </c>
      <c r="K162" s="304"/>
    </row>
    <row r="163" spans="1:11" s="337" customFormat="1">
      <c r="A163" s="300" t="s">
        <v>560</v>
      </c>
      <c r="B163" s="300" t="s">
        <v>245</v>
      </c>
      <c r="C163" s="300" t="s">
        <v>248</v>
      </c>
      <c r="D163" s="300">
        <v>23120</v>
      </c>
      <c r="E163" s="300" t="s">
        <v>560</v>
      </c>
      <c r="F163" s="315">
        <v>42661</v>
      </c>
      <c r="G163" s="300"/>
      <c r="H163" s="300" t="s">
        <v>561</v>
      </c>
      <c r="I163" s="300"/>
      <c r="J163" s="338">
        <f>SUMIFS(Master!$S$2:$S$1697,Master!$G$2:$G$1697,D163)</f>
        <v>0</v>
      </c>
      <c r="K163" s="304"/>
    </row>
    <row r="164" spans="1:11" s="337" customFormat="1">
      <c r="A164" s="300" t="s">
        <v>560</v>
      </c>
      <c r="B164" s="300" t="s">
        <v>245</v>
      </c>
      <c r="C164" s="300" t="s">
        <v>248</v>
      </c>
      <c r="D164" s="300">
        <v>23121</v>
      </c>
      <c r="E164" s="300" t="s">
        <v>560</v>
      </c>
      <c r="F164" s="315">
        <v>42661</v>
      </c>
      <c r="G164" s="300"/>
      <c r="H164" s="300" t="s">
        <v>561</v>
      </c>
      <c r="I164" s="300"/>
      <c r="J164" s="338">
        <f>SUMIFS(Master!$S$2:$S$1697,Master!$G$2:$G$1697,D164)</f>
        <v>0</v>
      </c>
      <c r="K164" s="304"/>
    </row>
    <row r="165" spans="1:11" s="337" customFormat="1">
      <c r="A165" s="300" t="s">
        <v>560</v>
      </c>
      <c r="B165" s="300" t="s">
        <v>245</v>
      </c>
      <c r="C165" s="300" t="s">
        <v>248</v>
      </c>
      <c r="D165" s="300">
        <v>23122</v>
      </c>
      <c r="E165" s="300" t="s">
        <v>560</v>
      </c>
      <c r="F165" s="315">
        <v>42661</v>
      </c>
      <c r="G165" s="300"/>
      <c r="H165" s="300" t="s">
        <v>561</v>
      </c>
      <c r="I165" s="300"/>
      <c r="J165" s="338">
        <f>SUMIFS(Master!$S$2:$S$1697,Master!$G$2:$G$1697,D165)</f>
        <v>0</v>
      </c>
      <c r="K165" s="304"/>
    </row>
    <row r="166" spans="1:11" s="337" customFormat="1">
      <c r="A166" s="300" t="s">
        <v>578</v>
      </c>
      <c r="B166" s="300" t="s">
        <v>245</v>
      </c>
      <c r="C166" s="300" t="s">
        <v>248</v>
      </c>
      <c r="D166" s="300">
        <v>23111</v>
      </c>
      <c r="E166" s="300" t="s">
        <v>578</v>
      </c>
      <c r="F166" s="315">
        <v>42640</v>
      </c>
      <c r="G166" s="300"/>
      <c r="H166" s="300" t="s">
        <v>579</v>
      </c>
      <c r="I166" s="96" t="s">
        <v>1176</v>
      </c>
      <c r="J166" s="338">
        <f>SUMIFS(Master!$S$2:$S$1697,Master!$G$2:$G$1697,D166)</f>
        <v>0</v>
      </c>
      <c r="K166" s="304">
        <v>2525</v>
      </c>
    </row>
    <row r="167" spans="1:11" s="337" customFormat="1">
      <c r="A167" s="300" t="s">
        <v>578</v>
      </c>
      <c r="B167" s="300" t="s">
        <v>245</v>
      </c>
      <c r="C167" s="300" t="s">
        <v>248</v>
      </c>
      <c r="D167" s="300">
        <v>23112</v>
      </c>
      <c r="E167" s="300" t="s">
        <v>578</v>
      </c>
      <c r="F167" s="315">
        <v>42640</v>
      </c>
      <c r="G167" s="300"/>
      <c r="H167" s="300" t="s">
        <v>580</v>
      </c>
      <c r="I167" s="96" t="s">
        <v>1177</v>
      </c>
      <c r="J167" s="338">
        <f>SUMIFS(Master!$S$2:$S$1697,Master!$G$2:$G$1697,D167)</f>
        <v>0</v>
      </c>
      <c r="K167" s="304">
        <v>2550</v>
      </c>
    </row>
    <row r="168" spans="1:11" s="337" customFormat="1">
      <c r="A168" s="300" t="s">
        <v>578</v>
      </c>
      <c r="B168" s="300" t="s">
        <v>245</v>
      </c>
      <c r="C168" s="300" t="s">
        <v>248</v>
      </c>
      <c r="D168" s="300">
        <v>23113</v>
      </c>
      <c r="E168" s="300" t="s">
        <v>578</v>
      </c>
      <c r="F168" s="315">
        <v>42648</v>
      </c>
      <c r="G168" s="300"/>
      <c r="H168" s="300" t="s">
        <v>581</v>
      </c>
      <c r="I168" s="300" t="s">
        <v>658</v>
      </c>
      <c r="J168" s="338">
        <f>SUMIFS(Master!$S$2:$S$1697,Master!$G$2:$G$1697,D168)</f>
        <v>0</v>
      </c>
      <c r="K168" s="304">
        <v>2650</v>
      </c>
    </row>
    <row r="169" spans="1:11" s="337" customFormat="1">
      <c r="A169" s="300" t="s">
        <v>578</v>
      </c>
      <c r="B169" s="300" t="s">
        <v>245</v>
      </c>
      <c r="C169" s="300" t="s">
        <v>248</v>
      </c>
      <c r="D169" s="300">
        <v>23114</v>
      </c>
      <c r="E169" s="300" t="s">
        <v>578</v>
      </c>
      <c r="F169" s="315">
        <v>42648</v>
      </c>
      <c r="G169" s="300"/>
      <c r="H169" s="300" t="s">
        <v>582</v>
      </c>
      <c r="I169" s="300" t="s">
        <v>657</v>
      </c>
      <c r="J169" s="338">
        <f>SUMIFS(Master!$S$2:$S$1697,Master!$G$2:$G$1697,D169)</f>
        <v>0</v>
      </c>
      <c r="K169" s="304">
        <v>2525</v>
      </c>
    </row>
    <row r="170" spans="1:11" s="337" customFormat="1">
      <c r="A170" s="300" t="s">
        <v>876</v>
      </c>
      <c r="B170" s="300" t="s">
        <v>245</v>
      </c>
      <c r="C170" s="300" t="s">
        <v>248</v>
      </c>
      <c r="D170" s="300">
        <v>23117</v>
      </c>
      <c r="E170" s="300" t="s">
        <v>876</v>
      </c>
      <c r="F170" s="315">
        <v>42656</v>
      </c>
      <c r="G170" s="300"/>
      <c r="H170" s="300" t="s">
        <v>877</v>
      </c>
      <c r="I170" s="300" t="s">
        <v>878</v>
      </c>
      <c r="J170" s="338">
        <f>SUMIFS(Master!$S$2:$S$1697,Master!$G$2:$G$1697,D170)</f>
        <v>0</v>
      </c>
      <c r="K170" s="334">
        <v>2700</v>
      </c>
    </row>
    <row r="171" spans="1:11" s="337" customFormat="1">
      <c r="A171" s="300" t="s">
        <v>1031</v>
      </c>
      <c r="B171" s="300" t="s">
        <v>245</v>
      </c>
      <c r="C171" s="300" t="s">
        <v>248</v>
      </c>
      <c r="D171" s="300">
        <v>23123</v>
      </c>
      <c r="E171" s="300" t="s">
        <v>1031</v>
      </c>
      <c r="F171" s="315">
        <v>42662</v>
      </c>
      <c r="G171" s="300"/>
      <c r="H171" s="300" t="s">
        <v>1032</v>
      </c>
      <c r="I171" s="300" t="s">
        <v>1169</v>
      </c>
      <c r="J171" s="338">
        <f>SUMIFS(Master!$S$2:$S$1697,Master!$G$2:$G$1697,D171)</f>
        <v>0</v>
      </c>
      <c r="K171" s="304">
        <v>2650</v>
      </c>
    </row>
    <row r="172" spans="1:11" s="337" customFormat="1">
      <c r="A172" s="300" t="s">
        <v>1031</v>
      </c>
      <c r="B172" s="300" t="s">
        <v>245</v>
      </c>
      <c r="C172" s="300" t="s">
        <v>248</v>
      </c>
      <c r="D172" s="300">
        <v>23124</v>
      </c>
      <c r="E172" s="300" t="s">
        <v>1031</v>
      </c>
      <c r="F172" s="315">
        <v>42670</v>
      </c>
      <c r="G172" s="300"/>
      <c r="H172" s="300" t="s">
        <v>1033</v>
      </c>
      <c r="I172" s="300" t="s">
        <v>1170</v>
      </c>
      <c r="J172" s="338">
        <f>SUMIFS(Master!$S$2:$S$1697,Master!$G$2:$G$1697,D172)</f>
        <v>0</v>
      </c>
      <c r="K172" s="304">
        <v>2600</v>
      </c>
    </row>
    <row r="173" spans="1:11" s="337" customFormat="1">
      <c r="A173" s="300" t="s">
        <v>1031</v>
      </c>
      <c r="B173" s="300" t="s">
        <v>245</v>
      </c>
      <c r="C173" s="300" t="s">
        <v>248</v>
      </c>
      <c r="D173" s="300">
        <v>23125</v>
      </c>
      <c r="E173" s="300" t="s">
        <v>1031</v>
      </c>
      <c r="F173" s="315">
        <v>42671</v>
      </c>
      <c r="G173" s="300"/>
      <c r="H173" s="300" t="s">
        <v>1034</v>
      </c>
      <c r="I173" s="300" t="s">
        <v>1171</v>
      </c>
      <c r="J173" s="338">
        <f>SUMIFS(Master!$S$2:$S$1697,Master!$G$2:$G$1697,D173)</f>
        <v>0</v>
      </c>
      <c r="K173" s="304">
        <v>2550</v>
      </c>
    </row>
    <row r="174" spans="1:11" s="337" customFormat="1">
      <c r="A174" s="300" t="s">
        <v>1031</v>
      </c>
      <c r="B174" s="300" t="s">
        <v>245</v>
      </c>
      <c r="C174" s="300" t="s">
        <v>248</v>
      </c>
      <c r="D174" s="300">
        <v>23126</v>
      </c>
      <c r="E174" s="300" t="s">
        <v>1031</v>
      </c>
      <c r="F174" s="315">
        <v>42674</v>
      </c>
      <c r="G174" s="300"/>
      <c r="H174" s="300" t="s">
        <v>1035</v>
      </c>
      <c r="I174" s="300" t="s">
        <v>1172</v>
      </c>
      <c r="J174" s="338">
        <f>SUMIFS(Master!$S$2:$S$1697,Master!$G$2:$G$1697,D174)</f>
        <v>0</v>
      </c>
      <c r="K174" s="304">
        <v>2550</v>
      </c>
    </row>
    <row r="175" spans="1:11" s="337" customFormat="1">
      <c r="A175" s="300" t="s">
        <v>1086</v>
      </c>
      <c r="B175" s="300" t="s">
        <v>245</v>
      </c>
      <c r="C175" s="300" t="s">
        <v>248</v>
      </c>
      <c r="D175" s="300">
        <v>23127</v>
      </c>
      <c r="E175" s="300" t="s">
        <v>1086</v>
      </c>
      <c r="F175" s="315">
        <v>42677</v>
      </c>
      <c r="G175" s="300"/>
      <c r="H175" s="300" t="s">
        <v>1115</v>
      </c>
      <c r="I175" s="96" t="s">
        <v>1175</v>
      </c>
      <c r="J175" s="338">
        <f>SUMIFS(Master!$S$2:$S$1697,Master!$G$2:$G$1697,D175)</f>
        <v>0</v>
      </c>
      <c r="K175" s="304">
        <v>2450</v>
      </c>
    </row>
    <row r="176" spans="1:11" s="337" customFormat="1">
      <c r="A176" s="300" t="s">
        <v>1086</v>
      </c>
      <c r="B176" s="300" t="s">
        <v>245</v>
      </c>
      <c r="C176" s="300" t="s">
        <v>248</v>
      </c>
      <c r="D176" s="300">
        <v>23128</v>
      </c>
      <c r="E176" s="300" t="s">
        <v>1086</v>
      </c>
      <c r="F176" s="315">
        <v>42677</v>
      </c>
      <c r="G176" s="300"/>
      <c r="H176" s="300" t="s">
        <v>1117</v>
      </c>
      <c r="I176" s="96" t="s">
        <v>1173</v>
      </c>
      <c r="J176" s="338">
        <f>SUMIFS(Master!$S$2:$S$1697,Master!$G$2:$G$1697,D176)</f>
        <v>0</v>
      </c>
      <c r="K176" s="304">
        <v>2675</v>
      </c>
    </row>
    <row r="177" spans="1:11" s="337" customFormat="1">
      <c r="A177" s="300" t="s">
        <v>1086</v>
      </c>
      <c r="B177" s="300" t="s">
        <v>245</v>
      </c>
      <c r="C177" s="300" t="s">
        <v>248</v>
      </c>
      <c r="D177" s="300">
        <v>23129</v>
      </c>
      <c r="E177" s="300" t="s">
        <v>1086</v>
      </c>
      <c r="F177" s="315">
        <v>42677</v>
      </c>
      <c r="G177" s="300"/>
      <c r="H177" s="300" t="s">
        <v>1116</v>
      </c>
      <c r="I177" s="96" t="s">
        <v>1174</v>
      </c>
      <c r="J177" s="338">
        <f>SUMIFS(Master!$S$2:$S$1697,Master!$G$2:$G$1697,D177)</f>
        <v>0</v>
      </c>
      <c r="K177" s="304">
        <v>2550</v>
      </c>
    </row>
    <row r="178" spans="1:11" s="337" customFormat="1">
      <c r="A178" s="300" t="s">
        <v>1089</v>
      </c>
      <c r="B178" s="300" t="s">
        <v>245</v>
      </c>
      <c r="C178" s="300" t="s">
        <v>248</v>
      </c>
      <c r="D178" s="300">
        <v>23130</v>
      </c>
      <c r="E178" s="300" t="s">
        <v>1089</v>
      </c>
      <c r="F178" s="315">
        <v>42685</v>
      </c>
      <c r="G178" s="300"/>
      <c r="H178" s="300" t="s">
        <v>1090</v>
      </c>
      <c r="I178" s="300" t="s">
        <v>1091</v>
      </c>
      <c r="J178" s="338">
        <f>SUMIFS(Master!$S$2:$S$1697,Master!$G$2:$G$1697,D178)</f>
        <v>0</v>
      </c>
      <c r="K178" s="304">
        <v>2500</v>
      </c>
    </row>
    <row r="179" spans="1:11" s="337" customFormat="1">
      <c r="A179" s="300" t="s">
        <v>1088</v>
      </c>
      <c r="B179" s="300" t="s">
        <v>245</v>
      </c>
      <c r="C179" s="300" t="s">
        <v>248</v>
      </c>
      <c r="D179" s="300">
        <v>23131</v>
      </c>
      <c r="E179" s="300" t="s">
        <v>1088</v>
      </c>
      <c r="F179" s="315">
        <v>42691</v>
      </c>
      <c r="G179" s="300"/>
      <c r="H179" s="300" t="s">
        <v>1092</v>
      </c>
      <c r="I179" s="300" t="s">
        <v>1103</v>
      </c>
      <c r="J179" s="338">
        <f>SUMIFS(Master!$S$2:$S$1697,Master!$G$2:$G$1697,D179)</f>
        <v>0</v>
      </c>
      <c r="K179" s="304">
        <v>2450</v>
      </c>
    </row>
    <row r="180" spans="1:11" s="337" customFormat="1">
      <c r="A180" s="300" t="s">
        <v>1088</v>
      </c>
      <c r="B180" s="300" t="s">
        <v>245</v>
      </c>
      <c r="C180" s="300" t="s">
        <v>248</v>
      </c>
      <c r="D180" s="300">
        <v>23132</v>
      </c>
      <c r="E180" s="300" t="s">
        <v>1088</v>
      </c>
      <c r="F180" s="315">
        <v>42696</v>
      </c>
      <c r="G180" s="300"/>
      <c r="H180" s="300" t="s">
        <v>1093</v>
      </c>
      <c r="I180" s="300" t="s">
        <v>1102</v>
      </c>
      <c r="J180" s="338">
        <f>SUMIFS(Master!$S$2:$S$1697,Master!$G$2:$G$1697,D180)</f>
        <v>0</v>
      </c>
      <c r="K180" s="304">
        <v>2600</v>
      </c>
    </row>
    <row r="181" spans="1:11" s="337" customFormat="1">
      <c r="A181" s="300" t="s">
        <v>1088</v>
      </c>
      <c r="B181" s="300" t="s">
        <v>245</v>
      </c>
      <c r="C181" s="300" t="s">
        <v>248</v>
      </c>
      <c r="D181" s="300">
        <v>23133</v>
      </c>
      <c r="E181" s="300" t="s">
        <v>1088</v>
      </c>
      <c r="F181" s="315">
        <v>42696</v>
      </c>
      <c r="G181" s="300"/>
      <c r="H181" s="300" t="s">
        <v>1094</v>
      </c>
      <c r="I181" s="300" t="s">
        <v>1101</v>
      </c>
      <c r="J181" s="338">
        <f>SUMIFS(Master!$S$2:$S$1697,Master!$G$2:$G$1697,D181)</f>
        <v>0</v>
      </c>
      <c r="K181" s="304">
        <v>2600</v>
      </c>
    </row>
    <row r="182" spans="1:11" s="337" customFormat="1">
      <c r="A182" s="300" t="s">
        <v>1088</v>
      </c>
      <c r="B182" s="300" t="s">
        <v>245</v>
      </c>
      <c r="C182" s="300" t="s">
        <v>248</v>
      </c>
      <c r="D182" s="300">
        <v>23134</v>
      </c>
      <c r="E182" s="300" t="s">
        <v>1088</v>
      </c>
      <c r="F182" s="315">
        <v>42696</v>
      </c>
      <c r="G182" s="300"/>
      <c r="H182" s="300" t="s">
        <v>1095</v>
      </c>
      <c r="I182" s="300" t="s">
        <v>1100</v>
      </c>
      <c r="J182" s="338">
        <f>SUMIFS(Master!$S$2:$S$1697,Master!$G$2:$G$1697,D182)</f>
        <v>0</v>
      </c>
      <c r="K182" s="304">
        <v>2600</v>
      </c>
    </row>
    <row r="183" spans="1:11" s="337" customFormat="1">
      <c r="A183" s="300" t="s">
        <v>1088</v>
      </c>
      <c r="B183" s="300" t="s">
        <v>245</v>
      </c>
      <c r="C183" s="300" t="s">
        <v>248</v>
      </c>
      <c r="D183" s="300">
        <v>23136</v>
      </c>
      <c r="E183" s="300" t="s">
        <v>1088</v>
      </c>
      <c r="F183" s="315">
        <v>42697</v>
      </c>
      <c r="G183" s="300"/>
      <c r="H183" s="300" t="s">
        <v>1096</v>
      </c>
      <c r="I183" s="300" t="s">
        <v>1122</v>
      </c>
      <c r="J183" s="338">
        <f>SUMIFS(Master!$S$2:$S$1697,Master!$G$2:$G$1697,D183)</f>
        <v>0</v>
      </c>
      <c r="K183" s="304">
        <v>2700</v>
      </c>
    </row>
    <row r="184" spans="1:11" s="337" customFormat="1">
      <c r="A184" s="300" t="s">
        <v>1088</v>
      </c>
      <c r="B184" s="300" t="s">
        <v>245</v>
      </c>
      <c r="C184" s="300" t="s">
        <v>248</v>
      </c>
      <c r="D184" s="300">
        <v>23137</v>
      </c>
      <c r="E184" s="300" t="s">
        <v>1088</v>
      </c>
      <c r="F184" s="315">
        <v>42697</v>
      </c>
      <c r="G184" s="300"/>
      <c r="H184" s="300" t="s">
        <v>1097</v>
      </c>
      <c r="I184" s="300" t="s">
        <v>1123</v>
      </c>
      <c r="J184" s="338">
        <f>SUMIFS(Master!$S$2:$S$1697,Master!$G$2:$G$1697,D184)</f>
        <v>0</v>
      </c>
      <c r="K184" s="304">
        <v>2750</v>
      </c>
    </row>
    <row r="185" spans="1:11" s="337" customFormat="1">
      <c r="A185" s="300" t="s">
        <v>1088</v>
      </c>
      <c r="B185" s="300" t="s">
        <v>245</v>
      </c>
      <c r="C185" s="300" t="s">
        <v>248</v>
      </c>
      <c r="D185" s="300">
        <v>23138</v>
      </c>
      <c r="E185" s="300" t="s">
        <v>1088</v>
      </c>
      <c r="F185" s="315">
        <v>42697</v>
      </c>
      <c r="G185" s="300"/>
      <c r="H185" s="300" t="s">
        <v>1098</v>
      </c>
      <c r="I185" s="300" t="s">
        <v>1124</v>
      </c>
      <c r="J185" s="338">
        <f>SUMIFS(Master!$S$2:$S$1697,Master!$G$2:$G$1697,D185)</f>
        <v>0</v>
      </c>
      <c r="K185" s="304">
        <v>2725</v>
      </c>
    </row>
    <row r="186" spans="1:11" s="337" customFormat="1">
      <c r="A186" s="300" t="s">
        <v>1088</v>
      </c>
      <c r="B186" s="300" t="s">
        <v>245</v>
      </c>
      <c r="C186" s="300" t="s">
        <v>248</v>
      </c>
      <c r="D186" s="300">
        <v>23139</v>
      </c>
      <c r="E186" s="300" t="s">
        <v>1088</v>
      </c>
      <c r="F186" s="315">
        <v>42697</v>
      </c>
      <c r="G186" s="300"/>
      <c r="H186" s="300" t="s">
        <v>1099</v>
      </c>
      <c r="I186" s="300" t="s">
        <v>1125</v>
      </c>
      <c r="J186" s="338">
        <f>SUMIFS(Master!$S$2:$S$1697,Master!$G$2:$G$1697,D186)</f>
        <v>0</v>
      </c>
      <c r="K186" s="304">
        <v>2450</v>
      </c>
    </row>
    <row r="187" spans="1:11" s="337" customFormat="1">
      <c r="A187" s="300" t="s">
        <v>1104</v>
      </c>
      <c r="B187" s="300" t="s">
        <v>245</v>
      </c>
      <c r="C187" s="300" t="s">
        <v>248</v>
      </c>
      <c r="D187" s="300">
        <v>23140</v>
      </c>
      <c r="E187" s="300" t="s">
        <v>1104</v>
      </c>
      <c r="F187" s="301">
        <v>42704</v>
      </c>
      <c r="G187" s="300"/>
      <c r="H187" s="300" t="s">
        <v>1105</v>
      </c>
      <c r="I187" s="300" t="s">
        <v>1110</v>
      </c>
      <c r="J187" s="338">
        <f>SUMIFS(Master!$S$2:$S$1697,Master!$G$2:$G$1697,D187)</f>
        <v>0</v>
      </c>
      <c r="K187" s="304">
        <v>2450</v>
      </c>
    </row>
    <row r="188" spans="1:11" s="337" customFormat="1">
      <c r="A188" s="300" t="s">
        <v>1104</v>
      </c>
      <c r="B188" s="300" t="s">
        <v>245</v>
      </c>
      <c r="C188" s="300" t="s">
        <v>248</v>
      </c>
      <c r="D188" s="300">
        <v>23141</v>
      </c>
      <c r="E188" s="300" t="s">
        <v>1104</v>
      </c>
      <c r="F188" s="301">
        <v>42704</v>
      </c>
      <c r="G188" s="300"/>
      <c r="H188" s="300" t="s">
        <v>1106</v>
      </c>
      <c r="I188" s="300" t="s">
        <v>1111</v>
      </c>
      <c r="J188" s="338">
        <f>SUMIFS(Master!$S$2:$S$1697,Master!$G$2:$G$1697,D188)</f>
        <v>0</v>
      </c>
      <c r="K188" s="304">
        <v>2600</v>
      </c>
    </row>
    <row r="189" spans="1:11" s="337" customFormat="1">
      <c r="A189" s="300" t="s">
        <v>1104</v>
      </c>
      <c r="B189" s="300" t="s">
        <v>245</v>
      </c>
      <c r="C189" s="300" t="s">
        <v>248</v>
      </c>
      <c r="D189" s="300">
        <v>23142</v>
      </c>
      <c r="E189" s="300" t="s">
        <v>1104</v>
      </c>
      <c r="F189" s="301">
        <v>42704</v>
      </c>
      <c r="G189" s="300"/>
      <c r="H189" s="300" t="s">
        <v>1107</v>
      </c>
      <c r="I189" s="300" t="s">
        <v>1112</v>
      </c>
      <c r="J189" s="338">
        <f>SUMIFS(Master!$S$2:$S$1697,Master!$G$2:$G$1697,D189)</f>
        <v>0</v>
      </c>
      <c r="K189" s="304">
        <v>2600</v>
      </c>
    </row>
    <row r="190" spans="1:11" s="337" customFormat="1">
      <c r="A190" s="300" t="s">
        <v>1104</v>
      </c>
      <c r="B190" s="300" t="s">
        <v>245</v>
      </c>
      <c r="C190" s="300" t="s">
        <v>248</v>
      </c>
      <c r="D190" s="300">
        <v>23143</v>
      </c>
      <c r="E190" s="300" t="s">
        <v>1104</v>
      </c>
      <c r="F190" s="301">
        <v>42704</v>
      </c>
      <c r="G190" s="300"/>
      <c r="H190" s="300" t="s">
        <v>1108</v>
      </c>
      <c r="I190" s="300" t="s">
        <v>1113</v>
      </c>
      <c r="J190" s="338">
        <f>SUMIFS(Master!$S$2:$S$1697,Master!$G$2:$G$1697,D190)</f>
        <v>0</v>
      </c>
      <c r="K190" s="304">
        <v>2600</v>
      </c>
    </row>
    <row r="191" spans="1:11" s="337" customFormat="1">
      <c r="A191" s="300" t="s">
        <v>1104</v>
      </c>
      <c r="B191" s="300" t="s">
        <v>245</v>
      </c>
      <c r="C191" s="300" t="s">
        <v>248</v>
      </c>
      <c r="D191" s="300">
        <v>23144</v>
      </c>
      <c r="E191" s="300" t="s">
        <v>1104</v>
      </c>
      <c r="F191" s="301">
        <v>42704</v>
      </c>
      <c r="G191" s="300"/>
      <c r="H191" s="300" t="s">
        <v>1109</v>
      </c>
      <c r="I191" s="300" t="s">
        <v>1114</v>
      </c>
      <c r="J191" s="338">
        <f>SUMIFS(Master!$S$2:$S$1697,Master!$G$2:$G$1697,D191)</f>
        <v>0</v>
      </c>
      <c r="K191" s="304">
        <v>2450</v>
      </c>
    </row>
    <row r="192" spans="1:11" s="337" customFormat="1">
      <c r="A192" s="300" t="s">
        <v>1139</v>
      </c>
      <c r="B192" s="300" t="s">
        <v>245</v>
      </c>
      <c r="C192" s="300" t="s">
        <v>248</v>
      </c>
      <c r="D192" s="300">
        <v>23145</v>
      </c>
      <c r="E192" s="300" t="s">
        <v>1139</v>
      </c>
      <c r="F192" s="301">
        <v>42709</v>
      </c>
      <c r="G192" s="300"/>
      <c r="H192" s="300" t="s">
        <v>1126</v>
      </c>
      <c r="I192" s="300" t="s">
        <v>1131</v>
      </c>
      <c r="J192" s="338">
        <f>SUMIFS(Master!$S$2:$S$1697,Master!$G$2:$G$1697,D192)</f>
        <v>0</v>
      </c>
      <c r="K192" s="304">
        <v>2500</v>
      </c>
    </row>
    <row r="193" spans="1:12" s="337" customFormat="1">
      <c r="A193" s="300" t="s">
        <v>1139</v>
      </c>
      <c r="B193" s="300" t="s">
        <v>245</v>
      </c>
      <c r="C193" s="300" t="s">
        <v>248</v>
      </c>
      <c r="D193" s="300">
        <v>23146</v>
      </c>
      <c r="E193" s="300" t="s">
        <v>1139</v>
      </c>
      <c r="F193" s="301">
        <v>42709</v>
      </c>
      <c r="G193" s="300"/>
      <c r="H193" s="300" t="s">
        <v>1127</v>
      </c>
      <c r="I193" s="300" t="s">
        <v>1132</v>
      </c>
      <c r="J193" s="338">
        <f>SUMIFS(Master!$S$2:$S$1697,Master!$G$2:$G$1697,D193)</f>
        <v>0</v>
      </c>
      <c r="K193" s="304">
        <v>2775</v>
      </c>
    </row>
    <row r="194" spans="1:12" s="337" customFormat="1">
      <c r="A194" s="300" t="s">
        <v>1139</v>
      </c>
      <c r="B194" s="300" t="s">
        <v>245</v>
      </c>
      <c r="C194" s="300" t="s">
        <v>248</v>
      </c>
      <c r="D194" s="300">
        <v>23147</v>
      </c>
      <c r="E194" s="300" t="s">
        <v>1139</v>
      </c>
      <c r="F194" s="301">
        <v>42709</v>
      </c>
      <c r="G194" s="300"/>
      <c r="H194" s="300" t="s">
        <v>1128</v>
      </c>
      <c r="I194" s="300" t="s">
        <v>1133</v>
      </c>
      <c r="J194" s="338">
        <f>SUMIFS(Master!$S$2:$S$1697,Master!$G$2:$G$1697,D194)</f>
        <v>0</v>
      </c>
      <c r="K194" s="304">
        <v>2625</v>
      </c>
    </row>
    <row r="195" spans="1:12" s="337" customFormat="1">
      <c r="A195" s="300" t="s">
        <v>1139</v>
      </c>
      <c r="B195" s="300" t="s">
        <v>245</v>
      </c>
      <c r="C195" s="300" t="s">
        <v>248</v>
      </c>
      <c r="D195" s="300">
        <v>23148</v>
      </c>
      <c r="E195" s="300" t="s">
        <v>1139</v>
      </c>
      <c r="F195" s="301">
        <v>42709</v>
      </c>
      <c r="G195" s="300"/>
      <c r="H195" s="300" t="s">
        <v>1129</v>
      </c>
      <c r="I195" s="300" t="s">
        <v>1134</v>
      </c>
      <c r="J195" s="338">
        <f>SUMIFS(Master!$S$2:$S$1697,Master!$G$2:$G$1697,D195)</f>
        <v>0</v>
      </c>
      <c r="K195" s="304">
        <v>2600</v>
      </c>
    </row>
    <row r="196" spans="1:12" s="337" customFormat="1">
      <c r="A196" s="300" t="s">
        <v>1139</v>
      </c>
      <c r="B196" s="300" t="s">
        <v>245</v>
      </c>
      <c r="C196" s="300" t="s">
        <v>248</v>
      </c>
      <c r="D196" s="300">
        <v>23149</v>
      </c>
      <c r="E196" s="300" t="s">
        <v>1139</v>
      </c>
      <c r="F196" s="301">
        <v>42719</v>
      </c>
      <c r="G196" s="300"/>
      <c r="H196" s="300" t="s">
        <v>1130</v>
      </c>
      <c r="I196" s="300" t="s">
        <v>1135</v>
      </c>
      <c r="J196" s="338">
        <f>SUMIFS(Master!$S$2:$S$1697,Master!$G$2:$G$1697,D196)</f>
        <v>0</v>
      </c>
      <c r="K196" s="304">
        <v>2450</v>
      </c>
    </row>
    <row r="197" spans="1:12" s="337" customFormat="1">
      <c r="A197" s="300" t="s">
        <v>1138</v>
      </c>
      <c r="B197" s="300" t="s">
        <v>245</v>
      </c>
      <c r="C197" s="300" t="s">
        <v>248</v>
      </c>
      <c r="D197" s="300">
        <v>23150</v>
      </c>
      <c r="E197" s="300" t="s">
        <v>1138</v>
      </c>
      <c r="F197" s="301">
        <v>42786</v>
      </c>
      <c r="G197" s="300"/>
      <c r="H197" s="300" t="s">
        <v>1140</v>
      </c>
      <c r="I197" s="300" t="s">
        <v>1188</v>
      </c>
      <c r="J197" s="338">
        <f>SUMIFS(Master!$S$2:$S$1697,Master!$G$2:$G$1697,D197)</f>
        <v>0</v>
      </c>
      <c r="K197" s="304">
        <v>4850</v>
      </c>
    </row>
    <row r="198" spans="1:12" s="337" customFormat="1">
      <c r="A198" s="300" t="s">
        <v>1154</v>
      </c>
      <c r="B198" s="300" t="s">
        <v>245</v>
      </c>
      <c r="C198" s="300" t="s">
        <v>248</v>
      </c>
      <c r="D198" s="300">
        <v>23151</v>
      </c>
      <c r="E198" s="300" t="s">
        <v>1154</v>
      </c>
      <c r="F198" s="301">
        <v>42835</v>
      </c>
      <c r="G198" s="300"/>
      <c r="H198" s="300"/>
      <c r="I198" s="300"/>
      <c r="J198" s="338">
        <f>SUMIFS(Master!$S$2:$S$1697,Master!$G$2:$G$1697,D198)</f>
        <v>0</v>
      </c>
      <c r="K198" s="304">
        <v>1640</v>
      </c>
    </row>
    <row r="199" spans="1:12" s="337" customFormat="1">
      <c r="A199" s="300" t="s">
        <v>1157</v>
      </c>
      <c r="B199" s="300" t="s">
        <v>245</v>
      </c>
      <c r="C199" s="300" t="s">
        <v>248</v>
      </c>
      <c r="D199" s="300">
        <v>23153</v>
      </c>
      <c r="E199" s="300" t="s">
        <v>1157</v>
      </c>
      <c r="F199" s="301">
        <v>42863</v>
      </c>
      <c r="G199" s="300"/>
      <c r="H199" s="300"/>
      <c r="I199" s="300"/>
      <c r="J199" s="338">
        <f>SUMIFS(Master!$S$2:$S$1697,Master!$G$2:$G$1697,D199)</f>
        <v>0</v>
      </c>
      <c r="K199" s="304">
        <v>750</v>
      </c>
    </row>
    <row r="200" spans="1:12" s="337" customFormat="1">
      <c r="A200" s="300" t="s">
        <v>1160</v>
      </c>
      <c r="B200" s="300" t="s">
        <v>245</v>
      </c>
      <c r="C200" s="300" t="s">
        <v>248</v>
      </c>
      <c r="D200" s="300">
        <v>23152</v>
      </c>
      <c r="E200" s="300" t="s">
        <v>1160</v>
      </c>
      <c r="F200" s="301">
        <v>42863</v>
      </c>
      <c r="G200" s="300"/>
      <c r="H200" s="300"/>
      <c r="I200" s="300"/>
      <c r="J200" s="338">
        <f>SUMIFS(Master!$S$2:$S$1697,Master!$G$2:$G$1697,D200)</f>
        <v>0</v>
      </c>
      <c r="K200" s="304"/>
    </row>
    <row r="201" spans="1:12" s="337" customFormat="1">
      <c r="A201" s="300" t="s">
        <v>1163</v>
      </c>
      <c r="B201" s="300" t="s">
        <v>245</v>
      </c>
      <c r="C201" s="300" t="s">
        <v>248</v>
      </c>
      <c r="D201" s="300">
        <v>23154</v>
      </c>
      <c r="E201" s="300" t="s">
        <v>1163</v>
      </c>
      <c r="F201" s="301">
        <v>42865</v>
      </c>
      <c r="G201" s="300"/>
      <c r="H201" s="300"/>
      <c r="I201" s="300"/>
      <c r="J201" s="338">
        <f>SUMIFS(Master!$S$2:$S$1697,Master!$G$2:$G$1697,D201)</f>
        <v>0</v>
      </c>
      <c r="K201" s="304"/>
    </row>
    <row r="202" spans="1:12" s="337" customFormat="1">
      <c r="A202" s="300" t="s">
        <v>1163</v>
      </c>
      <c r="B202" s="300" t="s">
        <v>245</v>
      </c>
      <c r="C202" s="300" t="s">
        <v>248</v>
      </c>
      <c r="D202" s="300">
        <v>23155</v>
      </c>
      <c r="E202" s="300" t="s">
        <v>1163</v>
      </c>
      <c r="F202" s="301">
        <v>42865</v>
      </c>
      <c r="G202" s="300"/>
      <c r="H202" s="300"/>
      <c r="I202" s="300"/>
      <c r="J202" s="338">
        <f>SUMIFS(Master!$S$2:$S$1697,Master!$G$2:$G$1697,D202)</f>
        <v>0</v>
      </c>
      <c r="K202" s="304"/>
    </row>
    <row r="203" spans="1:12" s="337" customFormat="1">
      <c r="A203" s="300" t="s">
        <v>1163</v>
      </c>
      <c r="B203" s="300" t="s">
        <v>245</v>
      </c>
      <c r="C203" s="300" t="s">
        <v>248</v>
      </c>
      <c r="D203" s="300">
        <v>23156</v>
      </c>
      <c r="E203" s="300" t="s">
        <v>1163</v>
      </c>
      <c r="F203" s="301">
        <v>42865</v>
      </c>
      <c r="G203" s="300"/>
      <c r="H203" s="300"/>
      <c r="I203" s="300"/>
      <c r="J203" s="338">
        <f>SUMIFS(Master!$S$2:$S$1697,Master!$G$2:$G$1697,D203)</f>
        <v>0</v>
      </c>
      <c r="K203" s="304"/>
    </row>
    <row r="204" spans="1:12">
      <c r="J204" s="296">
        <f>SUM(J2:J203)</f>
        <v>122498.16</v>
      </c>
      <c r="K204" s="296">
        <f>SUM(K2:K203)</f>
        <v>544216</v>
      </c>
      <c r="L204" s="296">
        <f>SUM(J204:K204)</f>
        <v>666714.16</v>
      </c>
    </row>
  </sheetData>
  <autoFilter ref="A1:L204" xr:uid="{00000000-0009-0000-0000-000009000000}"/>
  <conditionalFormatting sqref="D2:D32">
    <cfRule type="cellIs" dxfId="61" priority="53" operator="equal">
      <formula>0</formula>
    </cfRule>
  </conditionalFormatting>
  <conditionalFormatting sqref="D2:D32">
    <cfRule type="duplicateValues" dxfId="60" priority="54"/>
  </conditionalFormatting>
  <conditionalFormatting sqref="D33:D42">
    <cfRule type="cellIs" dxfId="59" priority="51" operator="equal">
      <formula>0</formula>
    </cfRule>
  </conditionalFormatting>
  <conditionalFormatting sqref="D33:D42">
    <cfRule type="duplicateValues" dxfId="58" priority="52"/>
  </conditionalFormatting>
  <conditionalFormatting sqref="D44:D45">
    <cfRule type="cellIs" dxfId="57" priority="47" operator="equal">
      <formula>0</formula>
    </cfRule>
  </conditionalFormatting>
  <conditionalFormatting sqref="D44:D45">
    <cfRule type="duplicateValues" dxfId="56" priority="48"/>
  </conditionalFormatting>
  <conditionalFormatting sqref="D46">
    <cfRule type="cellIs" dxfId="55" priority="45" operator="equal">
      <formula>0</formula>
    </cfRule>
  </conditionalFormatting>
  <conditionalFormatting sqref="D46">
    <cfRule type="duplicateValues" dxfId="54" priority="46"/>
  </conditionalFormatting>
  <conditionalFormatting sqref="D47:D52">
    <cfRule type="cellIs" dxfId="53" priority="43" operator="equal">
      <formula>0</formula>
    </cfRule>
  </conditionalFormatting>
  <conditionalFormatting sqref="D47:D52">
    <cfRule type="duplicateValues" dxfId="52" priority="44"/>
  </conditionalFormatting>
  <conditionalFormatting sqref="D43">
    <cfRule type="cellIs" dxfId="51" priority="41" operator="equal">
      <formula>0</formula>
    </cfRule>
  </conditionalFormatting>
  <conditionalFormatting sqref="D43">
    <cfRule type="duplicateValues" dxfId="50" priority="42"/>
  </conditionalFormatting>
  <conditionalFormatting sqref="D53:D55">
    <cfRule type="cellIs" dxfId="49" priority="39" operator="equal">
      <formula>0</formula>
    </cfRule>
  </conditionalFormatting>
  <conditionalFormatting sqref="D53:D55">
    <cfRule type="duplicateValues" dxfId="48" priority="40"/>
  </conditionalFormatting>
  <conditionalFormatting sqref="D56:D63">
    <cfRule type="cellIs" dxfId="47" priority="37" operator="equal">
      <formula>0</formula>
    </cfRule>
  </conditionalFormatting>
  <conditionalFormatting sqref="D56:D63">
    <cfRule type="duplicateValues" dxfId="46" priority="38"/>
  </conditionalFormatting>
  <conditionalFormatting sqref="D64:D69">
    <cfRule type="cellIs" dxfId="45" priority="35" operator="equal">
      <formula>0</formula>
    </cfRule>
  </conditionalFormatting>
  <conditionalFormatting sqref="D64:D69">
    <cfRule type="duplicateValues" dxfId="44" priority="36"/>
  </conditionalFormatting>
  <conditionalFormatting sqref="D70:D80">
    <cfRule type="cellIs" dxfId="43" priority="33" operator="equal">
      <formula>0</formula>
    </cfRule>
  </conditionalFormatting>
  <conditionalFormatting sqref="D70:D80">
    <cfRule type="duplicateValues" dxfId="42" priority="34"/>
  </conditionalFormatting>
  <conditionalFormatting sqref="D81:D98">
    <cfRule type="cellIs" dxfId="41" priority="31" operator="equal">
      <formula>0</formula>
    </cfRule>
  </conditionalFormatting>
  <conditionalFormatting sqref="D81:D98">
    <cfRule type="duplicateValues" dxfId="40" priority="32"/>
  </conditionalFormatting>
  <conditionalFormatting sqref="D99">
    <cfRule type="cellIs" dxfId="39" priority="29" operator="equal">
      <formula>0</formula>
    </cfRule>
  </conditionalFormatting>
  <conditionalFormatting sqref="D99">
    <cfRule type="duplicateValues" dxfId="38" priority="30"/>
  </conditionalFormatting>
  <conditionalFormatting sqref="D100:D106">
    <cfRule type="cellIs" dxfId="37" priority="27" operator="equal">
      <formula>0</formula>
    </cfRule>
  </conditionalFormatting>
  <conditionalFormatting sqref="D100:D106">
    <cfRule type="duplicateValues" dxfId="36" priority="28"/>
  </conditionalFormatting>
  <conditionalFormatting sqref="D107:D115">
    <cfRule type="cellIs" dxfId="35" priority="25" operator="equal">
      <formula>0</formula>
    </cfRule>
  </conditionalFormatting>
  <conditionalFormatting sqref="D107:D115">
    <cfRule type="duplicateValues" dxfId="34" priority="26"/>
  </conditionalFormatting>
  <conditionalFormatting sqref="D116:D122">
    <cfRule type="cellIs" dxfId="33" priority="23" operator="equal">
      <formula>0</formula>
    </cfRule>
  </conditionalFormatting>
  <conditionalFormatting sqref="D116:D122">
    <cfRule type="duplicateValues" dxfId="32" priority="24"/>
  </conditionalFormatting>
  <conditionalFormatting sqref="D123:D140">
    <cfRule type="cellIs" dxfId="31" priority="21" operator="equal">
      <formula>0</formula>
    </cfRule>
  </conditionalFormatting>
  <conditionalFormatting sqref="D123:D140">
    <cfRule type="duplicateValues" dxfId="30" priority="22"/>
  </conditionalFormatting>
  <conditionalFormatting sqref="D141:D143">
    <cfRule type="cellIs" dxfId="29" priority="19" operator="equal">
      <formula>0</formula>
    </cfRule>
  </conditionalFormatting>
  <conditionalFormatting sqref="D141:D143">
    <cfRule type="duplicateValues" dxfId="28" priority="20"/>
  </conditionalFormatting>
  <conditionalFormatting sqref="D144:D146">
    <cfRule type="cellIs" dxfId="27" priority="17" operator="equal">
      <formula>0</formula>
    </cfRule>
  </conditionalFormatting>
  <conditionalFormatting sqref="D144:D146">
    <cfRule type="duplicateValues" dxfId="26" priority="18"/>
  </conditionalFormatting>
  <conditionalFormatting sqref="D147">
    <cfRule type="cellIs" dxfId="25" priority="15" operator="equal">
      <formula>0</formula>
    </cfRule>
  </conditionalFormatting>
  <conditionalFormatting sqref="D147">
    <cfRule type="duplicateValues" dxfId="24" priority="16"/>
  </conditionalFormatting>
  <conditionalFormatting sqref="D148:D149">
    <cfRule type="cellIs" dxfId="23" priority="13" operator="equal">
      <formula>0</formula>
    </cfRule>
  </conditionalFormatting>
  <conditionalFormatting sqref="D148:D149">
    <cfRule type="duplicateValues" dxfId="22" priority="14"/>
  </conditionalFormatting>
  <conditionalFormatting sqref="D150:D156">
    <cfRule type="cellIs" dxfId="21" priority="11" operator="equal">
      <formula>0</formula>
    </cfRule>
  </conditionalFormatting>
  <conditionalFormatting sqref="D150:D156">
    <cfRule type="duplicateValues" dxfId="20" priority="12"/>
  </conditionalFormatting>
  <conditionalFormatting sqref="D157:D165">
    <cfRule type="cellIs" dxfId="19" priority="9" operator="equal">
      <formula>0</formula>
    </cfRule>
  </conditionalFormatting>
  <conditionalFormatting sqref="D157:D165">
    <cfRule type="duplicateValues" dxfId="18" priority="10"/>
  </conditionalFormatting>
  <conditionalFormatting sqref="D166:D169">
    <cfRule type="cellIs" dxfId="17" priority="7" operator="equal">
      <formula>0</formula>
    </cfRule>
  </conditionalFormatting>
  <conditionalFormatting sqref="D166:D169">
    <cfRule type="duplicateValues" dxfId="16" priority="8"/>
  </conditionalFormatting>
  <conditionalFormatting sqref="D170:D174">
    <cfRule type="cellIs" dxfId="15" priority="5" operator="equal">
      <formula>0</formula>
    </cfRule>
  </conditionalFormatting>
  <conditionalFormatting sqref="D170:D197">
    <cfRule type="duplicateValues" dxfId="14" priority="6"/>
  </conditionalFormatting>
  <conditionalFormatting sqref="D198">
    <cfRule type="duplicateValues" dxfId="13" priority="4"/>
  </conditionalFormatting>
  <conditionalFormatting sqref="D199">
    <cfRule type="duplicateValues" dxfId="12" priority="3"/>
  </conditionalFormatting>
  <conditionalFormatting sqref="D200">
    <cfRule type="duplicateValues" dxfId="11" priority="2"/>
  </conditionalFormatting>
  <conditionalFormatting sqref="D201:D203">
    <cfRule type="duplicateValues" dxfId="10" priority="1"/>
  </conditionalFormatting>
  <pageMargins left="0.70866141732283472" right="0.55118110236220474" top="0.49" bottom="0.59" header="0.31496062992125984" footer="0.19685039370078741"/>
  <pageSetup paperSize="9" scale="73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8"/>
  <sheetViews>
    <sheetView workbookViewId="0">
      <selection activeCell="G20" sqref="G20"/>
    </sheetView>
  </sheetViews>
  <sheetFormatPr defaultRowHeight="15"/>
  <cols>
    <col min="1" max="1" width="16.28515625" bestFit="1" customWidth="1"/>
    <col min="2" max="2" width="14.7109375" bestFit="1" customWidth="1"/>
    <col min="3" max="3" width="9" bestFit="1" customWidth="1"/>
    <col min="4" max="4" width="8.85546875" bestFit="1" customWidth="1"/>
    <col min="5" max="5" width="10.140625" bestFit="1" customWidth="1"/>
    <col min="6" max="6" width="8.140625" bestFit="1" customWidth="1"/>
    <col min="7" max="7" width="42.5703125" bestFit="1" customWidth="1"/>
    <col min="8" max="8" width="12" bestFit="1" customWidth="1"/>
    <col min="9" max="9" width="11.42578125" bestFit="1" customWidth="1"/>
    <col min="10" max="10" width="11.140625" bestFit="1" customWidth="1"/>
  </cols>
  <sheetData>
    <row r="1" spans="1:10">
      <c r="A1" s="325" t="s">
        <v>241</v>
      </c>
      <c r="B1" s="326" t="s">
        <v>246</v>
      </c>
      <c r="C1" s="326" t="s">
        <v>247</v>
      </c>
      <c r="D1" s="327" t="s">
        <v>2</v>
      </c>
      <c r="E1" s="328" t="s">
        <v>240</v>
      </c>
      <c r="F1" s="328" t="s">
        <v>1189</v>
      </c>
      <c r="G1" s="328" t="s">
        <v>0</v>
      </c>
      <c r="H1" s="328" t="s">
        <v>1</v>
      </c>
      <c r="I1" s="329" t="s">
        <v>6</v>
      </c>
      <c r="J1" s="329" t="s">
        <v>7</v>
      </c>
    </row>
    <row r="2" spans="1:10" s="337" customFormat="1">
      <c r="A2" s="301" t="s">
        <v>625</v>
      </c>
      <c r="B2" s="300" t="s">
        <v>245</v>
      </c>
      <c r="C2" s="300" t="s">
        <v>248</v>
      </c>
      <c r="D2" s="300">
        <v>549757</v>
      </c>
      <c r="E2" s="299">
        <v>42192</v>
      </c>
      <c r="F2" s="300">
        <v>1</v>
      </c>
      <c r="G2" s="300" t="s">
        <v>626</v>
      </c>
      <c r="H2" s="300" t="s">
        <v>1148</v>
      </c>
      <c r="I2" s="340">
        <v>56979.839999999997</v>
      </c>
      <c r="J2" s="333">
        <v>5400</v>
      </c>
    </row>
    <row r="3" spans="1:10" s="337" customFormat="1">
      <c r="A3" s="299" t="s">
        <v>629</v>
      </c>
      <c r="B3" s="300" t="s">
        <v>245</v>
      </c>
      <c r="C3" s="300" t="s">
        <v>248</v>
      </c>
      <c r="D3" s="300">
        <v>549758</v>
      </c>
      <c r="E3" s="315">
        <v>42198</v>
      </c>
      <c r="F3" s="300">
        <v>1</v>
      </c>
      <c r="G3" s="307" t="s">
        <v>1061</v>
      </c>
      <c r="H3" s="300" t="s">
        <v>1148</v>
      </c>
      <c r="I3" s="340">
        <v>94042.4</v>
      </c>
      <c r="J3" s="331">
        <v>9000</v>
      </c>
    </row>
    <row r="4" spans="1:10" s="337" customFormat="1">
      <c r="A4" s="299" t="s">
        <v>630</v>
      </c>
      <c r="B4" s="300" t="s">
        <v>245</v>
      </c>
      <c r="C4" s="300" t="s">
        <v>248</v>
      </c>
      <c r="D4" s="300">
        <v>549759</v>
      </c>
      <c r="E4" s="315">
        <v>42200</v>
      </c>
      <c r="F4" s="300">
        <v>1</v>
      </c>
      <c r="G4" s="307" t="s">
        <v>1062</v>
      </c>
      <c r="H4" s="300" t="s">
        <v>1148</v>
      </c>
      <c r="I4" s="340">
        <v>55260.948000000004</v>
      </c>
      <c r="J4" s="331">
        <v>5400</v>
      </c>
    </row>
    <row r="5" spans="1:10" s="337" customFormat="1">
      <c r="A5" s="299" t="s">
        <v>644</v>
      </c>
      <c r="B5" s="300" t="s">
        <v>245</v>
      </c>
      <c r="C5" s="300" t="s">
        <v>248</v>
      </c>
      <c r="D5" s="300">
        <v>549784</v>
      </c>
      <c r="E5" s="299">
        <v>42262</v>
      </c>
      <c r="F5" s="300">
        <v>1</v>
      </c>
      <c r="G5" s="307" t="s">
        <v>1063</v>
      </c>
      <c r="H5" s="300" t="s">
        <v>1148</v>
      </c>
      <c r="I5" s="340">
        <v>44963.4</v>
      </c>
      <c r="J5" s="331">
        <v>5400</v>
      </c>
    </row>
    <row r="6" spans="1:10" s="337" customFormat="1">
      <c r="A6" s="299" t="s">
        <v>691</v>
      </c>
      <c r="B6" s="300" t="s">
        <v>245</v>
      </c>
      <c r="C6" s="300" t="s">
        <v>248</v>
      </c>
      <c r="D6" s="330">
        <v>549788</v>
      </c>
      <c r="E6" s="299">
        <v>42312</v>
      </c>
      <c r="F6" s="300">
        <v>1</v>
      </c>
      <c r="G6" s="300" t="s">
        <v>1059</v>
      </c>
      <c r="H6" s="300" t="s">
        <v>1148</v>
      </c>
      <c r="I6" s="340">
        <v>32607.360000000001</v>
      </c>
      <c r="J6" s="331">
        <v>5400</v>
      </c>
    </row>
    <row r="7" spans="1:10" s="337" customFormat="1">
      <c r="A7" s="299" t="s">
        <v>692</v>
      </c>
      <c r="B7" s="300" t="s">
        <v>245</v>
      </c>
      <c r="C7" s="300" t="s">
        <v>248</v>
      </c>
      <c r="D7" s="330">
        <v>549791</v>
      </c>
      <c r="E7" s="299">
        <v>42314</v>
      </c>
      <c r="F7" s="300">
        <v>1</v>
      </c>
      <c r="G7" s="300" t="s">
        <v>1060</v>
      </c>
      <c r="H7" s="300" t="s">
        <v>1148</v>
      </c>
      <c r="I7" s="340">
        <v>28018.16</v>
      </c>
      <c r="J7" s="331">
        <v>5400</v>
      </c>
    </row>
    <row r="8" spans="1:10" s="337" customFormat="1">
      <c r="A8" s="299" t="s">
        <v>693</v>
      </c>
      <c r="B8" s="300" t="s">
        <v>245</v>
      </c>
      <c r="C8" s="300" t="s">
        <v>248</v>
      </c>
      <c r="D8" s="330">
        <v>549792</v>
      </c>
      <c r="E8" s="299">
        <v>42319</v>
      </c>
      <c r="F8" s="300">
        <v>1</v>
      </c>
      <c r="G8" s="300" t="s">
        <v>1058</v>
      </c>
      <c r="H8" s="300" t="s">
        <v>1148</v>
      </c>
      <c r="I8" s="340">
        <v>54345.599999999999</v>
      </c>
      <c r="J8" s="331">
        <v>9000</v>
      </c>
    </row>
    <row r="9" spans="1:10" s="337" customFormat="1">
      <c r="A9" s="299" t="s">
        <v>713</v>
      </c>
      <c r="B9" s="300" t="s">
        <v>245</v>
      </c>
      <c r="C9" s="300" t="s">
        <v>248</v>
      </c>
      <c r="D9" s="342">
        <v>549798</v>
      </c>
      <c r="E9" s="315">
        <v>42362</v>
      </c>
      <c r="F9" s="300"/>
      <c r="G9" s="316"/>
      <c r="H9" s="305" t="s">
        <v>1148</v>
      </c>
      <c r="I9" s="343">
        <v>118590.56999999999</v>
      </c>
      <c r="J9" s="333">
        <v>14850.018732048453</v>
      </c>
    </row>
    <row r="10" spans="1:10" s="337" customFormat="1">
      <c r="A10" s="299" t="s">
        <v>729</v>
      </c>
      <c r="B10" s="300" t="s">
        <v>245</v>
      </c>
      <c r="C10" s="300" t="s">
        <v>248</v>
      </c>
      <c r="D10" s="300">
        <v>549799</v>
      </c>
      <c r="E10" s="299">
        <v>42377</v>
      </c>
      <c r="F10" s="300">
        <v>1</v>
      </c>
      <c r="G10" s="316"/>
      <c r="H10" s="305" t="s">
        <v>1148</v>
      </c>
      <c r="I10" s="340">
        <v>66435.44</v>
      </c>
      <c r="J10" s="331">
        <v>7200</v>
      </c>
    </row>
    <row r="11" spans="1:10" s="337" customFormat="1">
      <c r="A11" s="299" t="s">
        <v>730</v>
      </c>
      <c r="B11" s="300" t="s">
        <v>245</v>
      </c>
      <c r="C11" s="300" t="s">
        <v>248</v>
      </c>
      <c r="D11" s="342">
        <v>549800</v>
      </c>
      <c r="E11" s="299">
        <v>42381</v>
      </c>
      <c r="F11" s="300"/>
      <c r="G11" s="316"/>
      <c r="H11" s="305" t="s">
        <v>1148</v>
      </c>
      <c r="I11" s="343">
        <v>107526.258</v>
      </c>
      <c r="J11" s="331">
        <v>13600</v>
      </c>
    </row>
    <row r="12" spans="1:10" s="337" customFormat="1">
      <c r="A12" s="299" t="s">
        <v>742</v>
      </c>
      <c r="B12" s="300" t="s">
        <v>245</v>
      </c>
      <c r="C12" s="300" t="s">
        <v>248</v>
      </c>
      <c r="D12" s="300">
        <v>217911</v>
      </c>
      <c r="E12" s="315">
        <v>42444</v>
      </c>
      <c r="F12" s="300">
        <v>1</v>
      </c>
      <c r="G12" s="307" t="s">
        <v>1064</v>
      </c>
      <c r="H12" s="300" t="s">
        <v>1148</v>
      </c>
      <c r="I12" s="340">
        <v>52944.959999999999</v>
      </c>
      <c r="J12" s="331">
        <v>3600</v>
      </c>
    </row>
    <row r="13" spans="1:10" s="337" customFormat="1">
      <c r="A13" s="299" t="s">
        <v>745</v>
      </c>
      <c r="B13" s="300" t="s">
        <v>245</v>
      </c>
      <c r="C13" s="300" t="s">
        <v>248</v>
      </c>
      <c r="D13" s="300">
        <v>217912</v>
      </c>
      <c r="E13" s="315">
        <v>42447</v>
      </c>
      <c r="F13" s="300">
        <v>1</v>
      </c>
      <c r="G13" s="307" t="s">
        <v>1065</v>
      </c>
      <c r="H13" s="300" t="s">
        <v>1148</v>
      </c>
      <c r="I13" s="340">
        <v>134583.6</v>
      </c>
      <c r="J13" s="331">
        <v>9000</v>
      </c>
    </row>
    <row r="14" spans="1:10" s="337" customFormat="1">
      <c r="A14" s="301" t="s">
        <v>785</v>
      </c>
      <c r="B14" s="300" t="s">
        <v>565</v>
      </c>
      <c r="C14" s="300" t="s">
        <v>248</v>
      </c>
      <c r="D14" s="342">
        <v>3618</v>
      </c>
      <c r="E14" s="315">
        <v>42618</v>
      </c>
      <c r="F14" s="300"/>
      <c r="G14" s="305" t="s">
        <v>799</v>
      </c>
      <c r="H14" s="300" t="s">
        <v>1147</v>
      </c>
      <c r="I14" s="343">
        <f>SUMIFS(Master!$S$2:$S$1697,Master!$G$2:$G$1697,D14)</f>
        <v>0</v>
      </c>
      <c r="J14" s="341">
        <v>1700</v>
      </c>
    </row>
    <row r="15" spans="1:10" s="337" customFormat="1">
      <c r="A15" s="301" t="s">
        <v>785</v>
      </c>
      <c r="B15" s="300" t="s">
        <v>565</v>
      </c>
      <c r="C15" s="300" t="s">
        <v>248</v>
      </c>
      <c r="D15" s="300" t="s">
        <v>1190</v>
      </c>
      <c r="E15" s="315">
        <v>42500</v>
      </c>
      <c r="F15" s="300">
        <v>1</v>
      </c>
      <c r="G15" s="305" t="s">
        <v>799</v>
      </c>
      <c r="H15" s="300" t="s">
        <v>1147</v>
      </c>
      <c r="I15" s="340">
        <v>4198.92</v>
      </c>
      <c r="J15" s="341"/>
    </row>
    <row r="16" spans="1:10" s="337" customFormat="1">
      <c r="A16" s="299" t="s">
        <v>821</v>
      </c>
      <c r="B16" s="300" t="s">
        <v>565</v>
      </c>
      <c r="C16" s="300" t="s">
        <v>248</v>
      </c>
      <c r="D16" s="300">
        <v>3639</v>
      </c>
      <c r="E16" s="315">
        <v>42523</v>
      </c>
      <c r="F16" s="300">
        <v>1</v>
      </c>
      <c r="G16" s="307" t="s">
        <v>823</v>
      </c>
      <c r="H16" s="300" t="s">
        <v>1147</v>
      </c>
      <c r="I16" s="344">
        <f>SUMIFS(Master!$S$2:$S$1697,Master!$G$2:$G$1697,D16)</f>
        <v>0</v>
      </c>
      <c r="J16" s="331">
        <v>6800</v>
      </c>
    </row>
    <row r="17" spans="1:10" s="337" customFormat="1">
      <c r="A17" s="299" t="s">
        <v>821</v>
      </c>
      <c r="B17" s="300" t="s">
        <v>565</v>
      </c>
      <c r="C17" s="300" t="s">
        <v>248</v>
      </c>
      <c r="D17" s="300">
        <v>3640</v>
      </c>
      <c r="E17" s="315">
        <v>42523</v>
      </c>
      <c r="F17" s="300">
        <v>1</v>
      </c>
      <c r="G17" s="307" t="s">
        <v>823</v>
      </c>
      <c r="H17" s="300"/>
      <c r="I17" s="340">
        <f>SUMIFS(Master!$S$2:$S$1697,Master!$G$2:$G$1697,D17)</f>
        <v>0</v>
      </c>
      <c r="J17" s="331"/>
    </row>
    <row r="18" spans="1:10" s="337" customFormat="1">
      <c r="A18" s="299" t="s">
        <v>821</v>
      </c>
      <c r="B18" s="300" t="s">
        <v>565</v>
      </c>
      <c r="C18" s="300" t="s">
        <v>248</v>
      </c>
      <c r="D18" s="300">
        <v>3641</v>
      </c>
      <c r="E18" s="315">
        <v>42523</v>
      </c>
      <c r="F18" s="300">
        <v>1</v>
      </c>
      <c r="G18" s="307" t="s">
        <v>823</v>
      </c>
      <c r="H18" s="300"/>
      <c r="I18" s="340">
        <f>SUMIFS(Master!$S$2:$S$1697,Master!$G$2:$G$1697,D18)</f>
        <v>0</v>
      </c>
      <c r="J18" s="331"/>
    </row>
    <row r="19" spans="1:10" s="337" customFormat="1">
      <c r="A19" s="299" t="s">
        <v>821</v>
      </c>
      <c r="B19" s="300" t="s">
        <v>565</v>
      </c>
      <c r="C19" s="300" t="s">
        <v>248</v>
      </c>
      <c r="D19" s="300">
        <v>3642</v>
      </c>
      <c r="E19" s="315">
        <v>42523</v>
      </c>
      <c r="F19" s="300">
        <v>1</v>
      </c>
      <c r="G19" s="307" t="s">
        <v>823</v>
      </c>
      <c r="H19" s="300"/>
      <c r="I19" s="340">
        <f>SUMIFS(Master!$S$2:$S$1697,Master!$G$2:$G$1697,D19)</f>
        <v>0</v>
      </c>
      <c r="J19" s="331"/>
    </row>
    <row r="20" spans="1:10" s="337" customFormat="1">
      <c r="A20" s="299" t="s">
        <v>422</v>
      </c>
      <c r="B20" s="300" t="s">
        <v>245</v>
      </c>
      <c r="C20" s="300" t="s">
        <v>248</v>
      </c>
      <c r="D20" s="300">
        <v>217919</v>
      </c>
      <c r="E20" s="315">
        <v>42570</v>
      </c>
      <c r="F20" s="312">
        <v>1</v>
      </c>
      <c r="G20" s="300" t="s">
        <v>423</v>
      </c>
      <c r="H20" s="300" t="s">
        <v>1148</v>
      </c>
      <c r="I20" s="340">
        <v>35324.640000000007</v>
      </c>
      <c r="J20" s="333">
        <v>5400</v>
      </c>
    </row>
    <row r="21" spans="1:10" s="337" customFormat="1">
      <c r="A21" s="307" t="s">
        <v>492</v>
      </c>
      <c r="B21" s="300" t="s">
        <v>245</v>
      </c>
      <c r="C21" s="300" t="s">
        <v>248</v>
      </c>
      <c r="D21" s="300">
        <v>217921</v>
      </c>
      <c r="E21" s="315">
        <v>42622</v>
      </c>
      <c r="F21" s="300">
        <v>1</v>
      </c>
      <c r="G21" s="320"/>
      <c r="H21" s="300" t="s">
        <v>1149</v>
      </c>
      <c r="I21" s="340">
        <v>71490.779999999984</v>
      </c>
      <c r="J21" s="333">
        <v>12600</v>
      </c>
    </row>
    <row r="22" spans="1:10" s="337" customFormat="1">
      <c r="A22" s="300" t="s">
        <v>515</v>
      </c>
      <c r="B22" s="300" t="s">
        <v>245</v>
      </c>
      <c r="C22" s="300" t="s">
        <v>248</v>
      </c>
      <c r="D22" s="300">
        <v>217922</v>
      </c>
      <c r="E22" s="315">
        <v>42647</v>
      </c>
      <c r="F22" s="300">
        <v>1</v>
      </c>
      <c r="G22" s="300" t="s">
        <v>516</v>
      </c>
      <c r="H22" s="300" t="s">
        <v>1150</v>
      </c>
      <c r="I22" s="340">
        <v>16416</v>
      </c>
      <c r="J22" s="333">
        <v>1800</v>
      </c>
    </row>
    <row r="23" spans="1:10" s="337" customFormat="1">
      <c r="A23" s="300" t="s">
        <v>587</v>
      </c>
      <c r="B23" s="300" t="s">
        <v>245</v>
      </c>
      <c r="C23" s="300" t="s">
        <v>248</v>
      </c>
      <c r="D23" s="300">
        <v>217923</v>
      </c>
      <c r="E23" s="315">
        <v>42681</v>
      </c>
      <c r="F23" s="300">
        <v>1</v>
      </c>
      <c r="G23" s="300"/>
      <c r="H23" s="300" t="s">
        <v>1151</v>
      </c>
      <c r="I23" s="340">
        <v>25459.200000000001</v>
      </c>
      <c r="J23" s="333">
        <v>3600</v>
      </c>
    </row>
    <row r="24" spans="1:10" s="337" customFormat="1">
      <c r="A24" s="300" t="s">
        <v>1145</v>
      </c>
      <c r="B24" s="300" t="s">
        <v>245</v>
      </c>
      <c r="C24" s="300" t="s">
        <v>248</v>
      </c>
      <c r="D24" s="300">
        <v>217936</v>
      </c>
      <c r="E24" s="301">
        <v>42808</v>
      </c>
      <c r="F24" s="300">
        <v>1</v>
      </c>
      <c r="G24" s="300"/>
      <c r="H24" s="300" t="s">
        <v>1148</v>
      </c>
      <c r="I24" s="340">
        <v>33480</v>
      </c>
      <c r="J24" s="333">
        <v>7200</v>
      </c>
    </row>
    <row r="25" spans="1:10" s="337" customFormat="1">
      <c r="A25" s="300" t="s">
        <v>1152</v>
      </c>
      <c r="B25" s="300" t="s">
        <v>245</v>
      </c>
      <c r="C25" s="300" t="s">
        <v>248</v>
      </c>
      <c r="D25" s="300">
        <v>217938</v>
      </c>
      <c r="E25" s="301">
        <v>42845</v>
      </c>
      <c r="F25" s="300">
        <v>1</v>
      </c>
      <c r="G25" s="300"/>
      <c r="H25" s="300" t="s">
        <v>1153</v>
      </c>
      <c r="I25" s="340">
        <v>33660</v>
      </c>
      <c r="J25" s="333">
        <v>7200</v>
      </c>
    </row>
    <row r="26" spans="1:10" s="337" customFormat="1">
      <c r="A26" s="300" t="s">
        <v>1155</v>
      </c>
      <c r="B26" s="300" t="s">
        <v>245</v>
      </c>
      <c r="C26" s="300" t="s">
        <v>248</v>
      </c>
      <c r="D26" s="300">
        <v>217940</v>
      </c>
      <c r="E26" s="301">
        <v>42864</v>
      </c>
      <c r="F26" s="300">
        <v>1</v>
      </c>
      <c r="G26" s="300"/>
      <c r="H26" s="300" t="s">
        <v>1156</v>
      </c>
      <c r="I26" s="340">
        <v>33480</v>
      </c>
      <c r="J26" s="333">
        <v>7200</v>
      </c>
    </row>
    <row r="27" spans="1:10" s="337" customFormat="1">
      <c r="A27" s="300" t="s">
        <v>1158</v>
      </c>
      <c r="B27" s="300" t="s">
        <v>245</v>
      </c>
      <c r="C27" s="300" t="s">
        <v>248</v>
      </c>
      <c r="D27" s="300">
        <v>217941</v>
      </c>
      <c r="E27" s="301">
        <v>42885</v>
      </c>
      <c r="F27" s="300">
        <v>1</v>
      </c>
      <c r="G27" s="300"/>
      <c r="H27" s="300" t="s">
        <v>1159</v>
      </c>
      <c r="I27" s="340">
        <v>25110</v>
      </c>
      <c r="J27" s="333">
        <v>5400</v>
      </c>
    </row>
    <row r="28" spans="1:10" s="337" customFormat="1">
      <c r="A28" s="300" t="s">
        <v>1161</v>
      </c>
      <c r="B28" s="300" t="s">
        <v>245</v>
      </c>
      <c r="C28" s="300" t="s">
        <v>248</v>
      </c>
      <c r="D28" s="300">
        <v>217943</v>
      </c>
      <c r="E28" s="301">
        <v>42906</v>
      </c>
      <c r="F28" s="300">
        <v>1</v>
      </c>
      <c r="G28" s="300"/>
      <c r="H28" s="300" t="s">
        <v>1162</v>
      </c>
      <c r="I28" s="340">
        <v>33480</v>
      </c>
      <c r="J28" s="333">
        <v>7200</v>
      </c>
    </row>
  </sheetData>
  <conditionalFormatting sqref="D3:D8 D10:D19 F2:F28">
    <cfRule type="cellIs" dxfId="9" priority="11" operator="equal">
      <formula>0</formula>
    </cfRule>
  </conditionalFormatting>
  <conditionalFormatting sqref="D3:D8 D10:D13">
    <cfRule type="duplicateValues" dxfId="8" priority="12"/>
  </conditionalFormatting>
  <conditionalFormatting sqref="D2">
    <cfRule type="cellIs" dxfId="7" priority="9" operator="equal">
      <formula>0</formula>
    </cfRule>
  </conditionalFormatting>
  <conditionalFormatting sqref="D2">
    <cfRule type="duplicateValues" dxfId="6" priority="10"/>
  </conditionalFormatting>
  <conditionalFormatting sqref="D20:D21">
    <cfRule type="cellIs" dxfId="5" priority="5" operator="equal">
      <formula>0</formula>
    </cfRule>
  </conditionalFormatting>
  <conditionalFormatting sqref="D20:D21">
    <cfRule type="duplicateValues" dxfId="4" priority="6"/>
  </conditionalFormatting>
  <conditionalFormatting sqref="D22:D23">
    <cfRule type="cellIs" dxfId="3" priority="3" operator="equal">
      <formula>0</formula>
    </cfRule>
  </conditionalFormatting>
  <conditionalFormatting sqref="D22:D28">
    <cfRule type="duplicateValues" dxfId="2" priority="4"/>
  </conditionalFormatting>
  <conditionalFormatting sqref="D9">
    <cfRule type="cellIs" dxfId="1" priority="1" operator="equal">
      <formula>0</formula>
    </cfRule>
  </conditionalFormatting>
  <conditionalFormatting sqref="D14:D19">
    <cfRule type="duplicateValues" dxfId="0" priority="85"/>
  </conditionalFormatting>
  <pageMargins left="0.48" right="0.38" top="0.75" bottom="0.7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4"/>
  <sheetViews>
    <sheetView workbookViewId="0">
      <pane ySplit="1" topLeftCell="A21" activePane="bottomLeft" state="frozen"/>
      <selection activeCell="K1" sqref="K1:K1048576"/>
      <selection pane="bottomLeft" activeCell="A46" sqref="A46"/>
    </sheetView>
  </sheetViews>
  <sheetFormatPr defaultRowHeight="15"/>
  <cols>
    <col min="1" max="1" width="59.5703125" bestFit="1" customWidth="1"/>
    <col min="2" max="2" width="11.140625" bestFit="1" customWidth="1"/>
    <col min="3" max="3" width="16.28515625" customWidth="1"/>
    <col min="4" max="4" width="14" customWidth="1"/>
    <col min="5" max="5" width="19.5703125" customWidth="1"/>
    <col min="6" max="6" width="16.42578125" bestFit="1" customWidth="1"/>
    <col min="7" max="7" width="19" customWidth="1"/>
    <col min="8" max="8" width="10.140625" bestFit="1" customWidth="1"/>
  </cols>
  <sheetData>
    <row r="1" spans="1:8">
      <c r="A1" s="406" t="s">
        <v>861</v>
      </c>
      <c r="B1" s="482" t="s">
        <v>1085</v>
      </c>
      <c r="C1" s="279" t="s">
        <v>1137</v>
      </c>
      <c r="D1" s="279" t="s">
        <v>864</v>
      </c>
      <c r="E1" s="279" t="s">
        <v>858</v>
      </c>
      <c r="F1" s="279" t="s">
        <v>1082</v>
      </c>
      <c r="G1" s="280" t="s">
        <v>1081</v>
      </c>
      <c r="H1" s="274"/>
    </row>
    <row r="2" spans="1:8">
      <c r="A2" s="483" t="s">
        <v>1574</v>
      </c>
      <c r="B2" s="226" t="s">
        <v>1590</v>
      </c>
      <c r="C2" s="234">
        <f>SUMIFS(Master!$P$2:$P$2978,Master!$O$2:$O$2978,B2)</f>
        <v>28800</v>
      </c>
      <c r="D2" s="234">
        <f>SUMIFS(Master!$S$2:$S$2978,Master!$O$2:$O$2978,B2)</f>
        <v>91162</v>
      </c>
      <c r="E2" s="234">
        <f t="shared" ref="E2:E67" si="0">IFERROR(D2/C2,0)</f>
        <v>3.1653472222222221</v>
      </c>
      <c r="F2" s="234">
        <f>SUMIFS(Master!$V$2:$V$2978,Master!$O$2:$O$2978,B2)</f>
        <v>108874.67513582805</v>
      </c>
      <c r="G2" s="277">
        <f t="shared" ref="G2:G67" si="1">IFERROR(F2/C2,0)</f>
        <v>3.7803706644384736</v>
      </c>
    </row>
    <row r="3" spans="1:8">
      <c r="A3" s="407" t="s">
        <v>1488</v>
      </c>
      <c r="B3" s="275" t="s">
        <v>1509</v>
      </c>
      <c r="C3" s="234">
        <f>SUMIFS(Master!$P$2:$P$2978,Master!$O$2:$O$2978,B3)</f>
        <v>28741.5</v>
      </c>
      <c r="D3" s="234">
        <f>SUMIFS(Master!$S$2:$S$2978,Master!$O$2:$O$2978,B3)</f>
        <v>192318.84000000011</v>
      </c>
      <c r="E3" s="234">
        <f t="shared" si="0"/>
        <v>6.6913292625645884</v>
      </c>
      <c r="F3" s="234">
        <f>SUMIFS(Master!$V$2:$V$2978,Master!$O$2:$O$2978,B3)</f>
        <v>219405.06301559557</v>
      </c>
      <c r="G3" s="277">
        <f t="shared" si="1"/>
        <v>7.6337373837689606</v>
      </c>
    </row>
    <row r="4" spans="1:8">
      <c r="A4" s="407" t="s">
        <v>1508</v>
      </c>
      <c r="B4" s="407" t="s">
        <v>1510</v>
      </c>
      <c r="C4" s="234">
        <f>SUMIFS(Master!$P$2:$P$2978,Master!$O$2:$O$2978,B4)</f>
        <v>7924.5</v>
      </c>
      <c r="D4" s="234">
        <f>SUMIFS(Master!$S$2:$S$2978,Master!$O$2:$O$2978,B4)</f>
        <v>82524.014999999999</v>
      </c>
      <c r="E4" s="234">
        <f t="shared" si="0"/>
        <v>10.413781942078364</v>
      </c>
      <c r="F4" s="234">
        <f>SUMIFS(Master!$V$2:$V$2978,Master!$O$2:$O$2978,B4)</f>
        <v>89781.95770577059</v>
      </c>
      <c r="G4" s="277">
        <f t="shared" si="1"/>
        <v>11.329668459306024</v>
      </c>
    </row>
    <row r="5" spans="1:8">
      <c r="A5" s="407" t="s">
        <v>1524</v>
      </c>
      <c r="B5" s="407" t="s">
        <v>1538</v>
      </c>
      <c r="C5" s="234">
        <f>SUMIFS(Master!$P$2:$P$2978,Master!$O$2:$O$2978,B5)</f>
        <v>1836</v>
      </c>
      <c r="D5" s="234">
        <f>SUMIFS(Master!$S$2:$S$2978,Master!$O$2:$O$2978,B5)</f>
        <v>28200.959999999999</v>
      </c>
      <c r="E5" s="234">
        <f t="shared" si="0"/>
        <v>15.36</v>
      </c>
      <c r="F5" s="234">
        <f>SUMIFS(Master!$V$2:$V$2978,Master!$O$2:$O$2978,B5)</f>
        <v>30459.872462191313</v>
      </c>
      <c r="G5" s="277">
        <f t="shared" si="1"/>
        <v>16.590344478317707</v>
      </c>
    </row>
    <row r="6" spans="1:8">
      <c r="A6" s="407" t="s">
        <v>1534</v>
      </c>
      <c r="B6" s="407" t="s">
        <v>1556</v>
      </c>
      <c r="C6" s="234">
        <f>SUMIFS(Master!$P$2:$P$2978,Master!$O$2:$O$2978,B6)</f>
        <v>31400</v>
      </c>
      <c r="D6" s="234">
        <f>SUMIFS(Master!$S$2:$S$2978,Master!$O$2:$O$2978,B6)</f>
        <v>6280</v>
      </c>
      <c r="E6" s="234">
        <f t="shared" si="0"/>
        <v>0.2</v>
      </c>
      <c r="F6" s="234">
        <f>SUMIFS(Master!$V$2:$V$2978,Master!$O$2:$O$2978,B6)</f>
        <v>7675.335129900589</v>
      </c>
      <c r="G6" s="277">
        <f t="shared" si="1"/>
        <v>0.24443742451912703</v>
      </c>
    </row>
    <row r="7" spans="1:8">
      <c r="A7" s="407" t="s">
        <v>1549</v>
      </c>
      <c r="B7" s="407" t="s">
        <v>1558</v>
      </c>
      <c r="C7" s="234">
        <f>SUMIFS(Master!$P$2:$P$2978,Master!$O$2:$O$2978,B7)</f>
        <v>25500</v>
      </c>
      <c r="D7" s="234">
        <f>SUMIFS(Master!$S$2:$S$2978,Master!$O$2:$O$2978,B7)</f>
        <v>6375</v>
      </c>
      <c r="E7" s="234">
        <f t="shared" si="0"/>
        <v>0.25</v>
      </c>
      <c r="F7" s="234">
        <f>SUMIFS(Master!$V$2:$V$2978,Master!$O$2:$O$2978,B7)</f>
        <v>7475.8542477204546</v>
      </c>
      <c r="G7" s="277">
        <f t="shared" si="1"/>
        <v>0.29317075481256683</v>
      </c>
    </row>
    <row r="8" spans="1:8">
      <c r="A8" s="407" t="s">
        <v>1523</v>
      </c>
      <c r="B8" s="407" t="s">
        <v>1537</v>
      </c>
      <c r="C8" s="234">
        <f>SUMIFS(Master!$P$2:$P$2978,Master!$O$2:$O$2978,B8)</f>
        <v>2119.5</v>
      </c>
      <c r="D8" s="234">
        <f>SUMIFS(Master!$S$2:$S$2978,Master!$O$2:$O$2978,B8)</f>
        <v>34292.565000000002</v>
      </c>
      <c r="E8" s="234">
        <f t="shared" si="0"/>
        <v>16.17955414012739</v>
      </c>
      <c r="F8" s="234">
        <f>SUMIFS(Master!$V$2:$V$2978,Master!$O$2:$O$2978,B8)</f>
        <v>37323.512273144806</v>
      </c>
      <c r="G8" s="277">
        <f t="shared" si="1"/>
        <v>17.60958352118179</v>
      </c>
    </row>
    <row r="9" spans="1:8">
      <c r="A9" s="407" t="s">
        <v>1525</v>
      </c>
      <c r="B9" s="407" t="s">
        <v>1555</v>
      </c>
      <c r="C9" s="234">
        <f>SUMIFS(Master!$P$2:$P$2978,Master!$O$2:$O$2978,B9)</f>
        <v>1971</v>
      </c>
      <c r="D9" s="234">
        <f>SUMIFS(Master!$S$2:$S$2978,Master!$O$2:$O$2978,B9)</f>
        <v>47146.320000000007</v>
      </c>
      <c r="E9" s="234">
        <f t="shared" si="0"/>
        <v>23.920000000000005</v>
      </c>
      <c r="F9" s="234">
        <f>SUMIFS(Master!$V$2:$V$2978,Master!$O$2:$O$2978,B9)</f>
        <v>50840.251906191937</v>
      </c>
      <c r="G9" s="277">
        <f t="shared" si="1"/>
        <v>25.794140997560596</v>
      </c>
    </row>
    <row r="10" spans="1:8">
      <c r="A10" s="407" t="s">
        <v>1495</v>
      </c>
      <c r="B10" s="407" t="s">
        <v>1511</v>
      </c>
      <c r="C10" s="234">
        <f>SUMIFS(Master!$P$2:$P$2978,Master!$O$2:$O$2978,B10)</f>
        <v>3483</v>
      </c>
      <c r="D10" s="234">
        <f>SUMIFS(Master!$S$2:$S$2978,Master!$O$2:$O$2978,B10)</f>
        <v>89869.23000000001</v>
      </c>
      <c r="E10" s="234">
        <f t="shared" si="0"/>
        <v>25.802248062015508</v>
      </c>
      <c r="F10" s="234">
        <f>SUMIFS(Master!$V$2:$V$2978,Master!$O$2:$O$2978,B10)</f>
        <v>98009.405256714555</v>
      </c>
      <c r="G10" s="277">
        <f t="shared" si="1"/>
        <v>28.139364127681468</v>
      </c>
    </row>
    <row r="11" spans="1:8">
      <c r="A11" s="407" t="s">
        <v>1552</v>
      </c>
      <c r="B11" s="407" t="s">
        <v>1561</v>
      </c>
      <c r="C11" s="234">
        <f>SUMIFS(Master!$P$2:$P$2978,Master!$O$2:$O$2978,B11)</f>
        <v>11100</v>
      </c>
      <c r="D11" s="234">
        <f>SUMIFS(Master!$S$2:$S$2978,Master!$O$2:$O$2978,B11)</f>
        <v>4440</v>
      </c>
      <c r="E11" s="234">
        <f t="shared" si="0"/>
        <v>0.4</v>
      </c>
      <c r="F11" s="234">
        <f>SUMIFS(Master!$V$2:$V$2978,Master!$O$2:$O$2978,B11)</f>
        <v>5186.2737963929103</v>
      </c>
      <c r="G11" s="277">
        <f t="shared" si="1"/>
        <v>0.46723187354891083</v>
      </c>
    </row>
    <row r="12" spans="1:8">
      <c r="A12" s="407" t="s">
        <v>1554</v>
      </c>
      <c r="B12" s="407" t="s">
        <v>1563</v>
      </c>
      <c r="C12" s="234">
        <f>SUMIFS(Master!$P$2:$P$2978,Master!$O$2:$O$2978,B12)</f>
        <v>1500</v>
      </c>
      <c r="D12" s="234">
        <f>SUMIFS(Master!$S$2:$S$2978,Master!$O$2:$O$2978,B12)</f>
        <v>945</v>
      </c>
      <c r="E12" s="234">
        <f t="shared" si="0"/>
        <v>0.63</v>
      </c>
      <c r="F12" s="234">
        <f>SUMIFS(Master!$V$2:$V$2978,Master!$O$2:$O$2978,B12)</f>
        <v>1100.8323207776427</v>
      </c>
      <c r="G12" s="277">
        <f t="shared" si="1"/>
        <v>0.73388821385176184</v>
      </c>
    </row>
    <row r="13" spans="1:8">
      <c r="A13" s="407" t="s">
        <v>1576</v>
      </c>
      <c r="B13" s="226" t="s">
        <v>1592</v>
      </c>
      <c r="C13" s="234">
        <f>SUMIFS(Master!$P$2:$P$2978,Master!$O$2:$O$2978,B13)</f>
        <v>5600</v>
      </c>
      <c r="D13" s="234">
        <f>SUMIFS(Master!$S$2:$S$2978,Master!$O$2:$O$2978,B13)</f>
        <v>6037</v>
      </c>
      <c r="E13" s="234">
        <f t="shared" si="0"/>
        <v>1.0780357142857142</v>
      </c>
      <c r="F13" s="234">
        <f>SUMIFS(Master!$V$2:$V$2978,Master!$O$2:$O$2978,B13)</f>
        <v>7505.3407932995251</v>
      </c>
      <c r="G13" s="277">
        <f t="shared" si="1"/>
        <v>1.3402394273749152</v>
      </c>
    </row>
    <row r="14" spans="1:8">
      <c r="A14" s="407" t="s">
        <v>1588</v>
      </c>
      <c r="B14" s="226" t="s">
        <v>1594</v>
      </c>
      <c r="C14" s="234">
        <f>SUMIFS(Master!$P$2:$P$2978,Master!$O$2:$O$2978,B14)</f>
        <v>77700</v>
      </c>
      <c r="D14" s="234">
        <f>SUMIFS(Master!$S$2:$S$2978,Master!$O$2:$O$2978,B14)</f>
        <v>75519</v>
      </c>
      <c r="E14" s="234">
        <f t="shared" si="0"/>
        <v>0.9719305019305019</v>
      </c>
      <c r="F14" s="234">
        <f>SUMIFS(Master!$V$2:$V$2978,Master!$O$2:$O$2978,B14)</f>
        <v>87775.413515892447</v>
      </c>
      <c r="G14" s="277">
        <f t="shared" si="1"/>
        <v>1.1296707016202374</v>
      </c>
    </row>
    <row r="15" spans="1:8">
      <c r="A15" s="407" t="s">
        <v>1589</v>
      </c>
      <c r="B15" s="226" t="s">
        <v>1593</v>
      </c>
      <c r="C15" s="234">
        <f>SUMIFS(Master!$P$2:$P$2978,Master!$O$2:$O$2978,B15)</f>
        <v>3600</v>
      </c>
      <c r="D15" s="234">
        <f>SUMIFS(Master!$S$2:$S$2978,Master!$O$2:$O$2978,B15)</f>
        <v>4550</v>
      </c>
      <c r="E15" s="234">
        <f t="shared" si="0"/>
        <v>1.2638888888888888</v>
      </c>
      <c r="F15" s="234">
        <f>SUMIFS(Master!$V$2:$V$2978,Master!$O$2:$O$2978,B15)</f>
        <v>5216.8644171338719</v>
      </c>
      <c r="G15" s="277">
        <f t="shared" si="1"/>
        <v>1.449129004759409</v>
      </c>
    </row>
    <row r="16" spans="1:8">
      <c r="A16" s="407" t="s">
        <v>1535</v>
      </c>
      <c r="B16" s="407" t="s">
        <v>1557</v>
      </c>
      <c r="C16" s="234">
        <f>SUMIFS(Master!$P$2:$P$2978,Master!$O$2:$O$2978,B16)</f>
        <v>20800</v>
      </c>
      <c r="D16" s="234">
        <f>SUMIFS(Master!$S$2:$S$2978,Master!$O$2:$O$2978,B16)</f>
        <v>22048</v>
      </c>
      <c r="E16" s="234">
        <f t="shared" si="0"/>
        <v>1.06</v>
      </c>
      <c r="F16" s="234">
        <f>SUMIFS(Master!$V$2:$V$2978,Master!$O$2:$O$2978,B16)</f>
        <v>26525.170944974943</v>
      </c>
      <c r="G16" s="277">
        <f t="shared" si="1"/>
        <v>1.2752486031237953</v>
      </c>
    </row>
    <row r="17" spans="1:7">
      <c r="A17" s="407" t="s">
        <v>1550</v>
      </c>
      <c r="B17" s="407" t="s">
        <v>1559</v>
      </c>
      <c r="C17" s="234">
        <f>SUMIFS(Master!$P$2:$P$2978,Master!$O$2:$O$2978,B17)</f>
        <v>24600</v>
      </c>
      <c r="D17" s="234">
        <f>SUMIFS(Master!$S$2:$S$2978,Master!$O$2:$O$2978,B17)</f>
        <v>39384</v>
      </c>
      <c r="E17" s="234">
        <f t="shared" si="0"/>
        <v>1.6009756097560977</v>
      </c>
      <c r="F17" s="234">
        <f>SUMIFS(Master!$V$2:$V$2978,Master!$O$2:$O$2978,B17)</f>
        <v>45211.254333044155</v>
      </c>
      <c r="G17" s="277">
        <f t="shared" si="1"/>
        <v>1.837855867196917</v>
      </c>
    </row>
    <row r="18" spans="1:7">
      <c r="A18" s="407" t="s">
        <v>1553</v>
      </c>
      <c r="B18" s="407" t="s">
        <v>1562</v>
      </c>
      <c r="C18" s="234">
        <f>SUMIFS(Master!$P$2:$P$2978,Master!$O$2:$O$2978,B18)</f>
        <v>1500</v>
      </c>
      <c r="D18" s="234">
        <f>SUMIFS(Master!$S$2:$S$2978,Master!$O$2:$O$2978,B18)</f>
        <v>2841</v>
      </c>
      <c r="E18" s="234">
        <f t="shared" si="0"/>
        <v>1.8939999999999999</v>
      </c>
      <c r="F18" s="234">
        <f>SUMIFS(Master!$V$2:$V$2978,Master!$O$2:$O$2978,B18)</f>
        <v>3268.3616603312585</v>
      </c>
      <c r="G18" s="277">
        <f t="shared" si="1"/>
        <v>2.1789077735541724</v>
      </c>
    </row>
    <row r="19" spans="1:7">
      <c r="A19" s="407" t="s">
        <v>1536</v>
      </c>
      <c r="B19" s="407" t="s">
        <v>1564</v>
      </c>
      <c r="C19" s="234">
        <f>SUMIFS(Master!$P$2:$P$2978,Master!$O$2:$O$2978,B19)</f>
        <v>12500</v>
      </c>
      <c r="D19" s="234">
        <f>SUMIFS(Master!$S$2:$S$2978,Master!$O$2:$O$2978,B19)</f>
        <v>18671</v>
      </c>
      <c r="E19" s="234">
        <f t="shared" si="0"/>
        <v>1.4936799999999999</v>
      </c>
      <c r="F19" s="234">
        <f>SUMIFS(Master!$V$2:$V$2978,Master!$O$2:$O$2978,B19)</f>
        <v>23867.411325276495</v>
      </c>
      <c r="G19" s="277">
        <f t="shared" si="1"/>
        <v>1.9093929060221195</v>
      </c>
    </row>
    <row r="20" spans="1:7">
      <c r="A20" s="407" t="s">
        <v>1575</v>
      </c>
      <c r="B20" s="226" t="s">
        <v>1591</v>
      </c>
      <c r="C20" s="234">
        <f>SUMIFS(Master!$P$2:$P$2978,Master!$O$2:$O$2978,B20)</f>
        <v>9800</v>
      </c>
      <c r="D20" s="234">
        <f>SUMIFS(Master!$S$2:$S$2978,Master!$O$2:$O$2978,B20)</f>
        <v>21855</v>
      </c>
      <c r="E20" s="234">
        <f t="shared" si="0"/>
        <v>2.2301020408163263</v>
      </c>
      <c r="F20" s="234">
        <f>SUMIFS(Master!$V$2:$V$2978,Master!$O$2:$O$2978,B20)</f>
        <v>26375.12117616758</v>
      </c>
      <c r="G20" s="277">
        <f t="shared" si="1"/>
        <v>2.6913388955273043</v>
      </c>
    </row>
    <row r="21" spans="1:7">
      <c r="A21" s="407" t="s">
        <v>1542</v>
      </c>
      <c r="B21" s="407" t="s">
        <v>1565</v>
      </c>
      <c r="C21" s="234">
        <f>SUMIFS(Master!$P$2:$P$2978,Master!$O$2:$O$2978,B21)</f>
        <v>36500</v>
      </c>
      <c r="D21" s="234">
        <f>SUMIFS(Master!$S$2:$S$2978,Master!$O$2:$O$2978,B21)</f>
        <v>77489</v>
      </c>
      <c r="E21" s="234">
        <f t="shared" si="0"/>
        <v>2.1229863013698629</v>
      </c>
      <c r="F21" s="234">
        <f>SUMIFS(Master!$V$2:$V$2978,Master!$O$2:$O$2978,B21)</f>
        <v>95939.238765395523</v>
      </c>
      <c r="G21" s="277">
        <f t="shared" si="1"/>
        <v>2.6284722949423429</v>
      </c>
    </row>
    <row r="22" spans="1:7">
      <c r="A22" s="407" t="s">
        <v>1551</v>
      </c>
      <c r="B22" s="407" t="s">
        <v>1560</v>
      </c>
      <c r="C22" s="234">
        <f>SUMIFS(Master!$P$2:$P$2978,Master!$O$2:$O$2978,B22)</f>
        <v>13300</v>
      </c>
      <c r="D22" s="234">
        <f>SUMIFS(Master!$S$2:$S$2978,Master!$O$2:$O$2978,B22)</f>
        <v>39580</v>
      </c>
      <c r="E22" s="234">
        <f t="shared" si="0"/>
        <v>2.9759398496240603</v>
      </c>
      <c r="F22" s="234">
        <f>SUMIFS(Master!$V$2:$V$2978,Master!$O$2:$O$2978,B22)</f>
        <v>45982.06041304754</v>
      </c>
      <c r="G22" s="277">
        <f t="shared" si="1"/>
        <v>3.4572977754171084</v>
      </c>
    </row>
    <row r="23" spans="1:7">
      <c r="A23" s="407" t="s">
        <v>1600</v>
      </c>
      <c r="B23" s="484" t="s">
        <v>1630</v>
      </c>
      <c r="C23" s="234">
        <f>SUMIFS(Master!$P$2:$P$2978,Master!$O$2:$O$2978,B23)</f>
        <v>10600</v>
      </c>
      <c r="D23" s="234">
        <f>SUMIFS(Master!$S$2:$S$2978,Master!$O$2:$O$2978,B23)</f>
        <v>50064</v>
      </c>
      <c r="E23" s="234">
        <f t="shared" si="0"/>
        <v>4.7230188679245284</v>
      </c>
      <c r="F23" s="234">
        <f>SUMIFS(Master!$V$2:$V$2978,Master!$O$2:$O$2978,B23)</f>
        <v>57019.927220278558</v>
      </c>
      <c r="G23" s="277">
        <f t="shared" si="1"/>
        <v>5.3792384170074108</v>
      </c>
    </row>
    <row r="24" spans="1:7">
      <c r="A24" s="407" t="s">
        <v>1618</v>
      </c>
      <c r="B24" s="485" t="s">
        <v>1631</v>
      </c>
      <c r="C24" s="234">
        <f>SUMIFS(Master!$P$2:$P$2978,Master!$O$2:$O$2978,B24)</f>
        <v>3888</v>
      </c>
      <c r="D24" s="234">
        <f>SUMIFS(Master!$S$2:$S$2978,Master!$O$2:$O$2978,B24)</f>
        <v>51282.720000000001</v>
      </c>
      <c r="E24" s="234">
        <f t="shared" si="0"/>
        <v>13.19</v>
      </c>
      <c r="F24" s="234">
        <f>SUMIFS(Master!$V$2:$V$2978,Master!$O$2:$O$2978,B24)</f>
        <v>55945.26325261654</v>
      </c>
      <c r="G24" s="277">
        <f t="shared" si="1"/>
        <v>14.389213799541292</v>
      </c>
    </row>
    <row r="25" spans="1:7">
      <c r="A25" s="503" t="s">
        <v>1643</v>
      </c>
      <c r="B25" s="225" t="s">
        <v>1687</v>
      </c>
      <c r="C25" s="234">
        <f>SUMIFS(Master!$P$2:$P$2978,Master!$O$2:$O$2978,B25)</f>
        <v>10900</v>
      </c>
      <c r="D25" s="234">
        <f>SUMIFS(Master!$S$2:$S$2978,Master!$O$2:$O$2978,B25)</f>
        <v>3066</v>
      </c>
      <c r="E25" s="234">
        <f t="shared" si="0"/>
        <v>0.28128440366972479</v>
      </c>
      <c r="F25" s="234">
        <f>SUMIFS(Master!$V$2:$V$2978,Master!$O$2:$O$2978,B25)</f>
        <v>3686.106410869002</v>
      </c>
      <c r="G25" s="277">
        <f t="shared" si="1"/>
        <v>0.33817490007972495</v>
      </c>
    </row>
    <row r="26" spans="1:7">
      <c r="A26" s="504" t="s">
        <v>1653</v>
      </c>
      <c r="B26" s="226" t="s">
        <v>1692</v>
      </c>
      <c r="C26" s="234">
        <f>SUMIFS(Master!$P$2:$P$2978,Master!$O$2:$O$2978,B26)</f>
        <v>4482</v>
      </c>
      <c r="D26" s="234">
        <f>SUMIFS(Master!$S$2:$S$2978,Master!$O$2:$O$2978,B26)</f>
        <v>18264.96</v>
      </c>
      <c r="E26" s="234">
        <f t="shared" si="0"/>
        <v>4.0751807228915657</v>
      </c>
      <c r="F26" s="234">
        <f>SUMIFS(Master!$V$2:$V$2978,Master!$O$2:$O$2978,B26)</f>
        <v>20532.254688495996</v>
      </c>
      <c r="G26" s="277">
        <f t="shared" si="1"/>
        <v>4.5810474539259252</v>
      </c>
    </row>
    <row r="27" spans="1:7">
      <c r="A27" s="503" t="s">
        <v>1654</v>
      </c>
      <c r="B27" s="225" t="s">
        <v>1689</v>
      </c>
      <c r="C27" s="234">
        <f>SUMIFS(Master!$P$2:$P$2978,Master!$O$2:$O$2978,B27)</f>
        <v>2848.5</v>
      </c>
      <c r="D27" s="234">
        <f>SUMIFS(Master!$S$2:$S$2978,Master!$O$2:$O$2978,B27)</f>
        <v>18914.04</v>
      </c>
      <c r="E27" s="234">
        <f t="shared" si="0"/>
        <v>6.6400000000000006</v>
      </c>
      <c r="F27" s="234">
        <f>SUMIFS(Master!$V$2:$V$2978,Master!$O$2:$O$2978,B27)</f>
        <v>20991.36092404764</v>
      </c>
      <c r="G27" s="277">
        <f t="shared" si="1"/>
        <v>7.3692683602062976</v>
      </c>
    </row>
    <row r="28" spans="1:7">
      <c r="A28" s="504" t="s">
        <v>1655</v>
      </c>
      <c r="B28" s="226" t="s">
        <v>1690</v>
      </c>
      <c r="C28" s="234">
        <f>SUMIFS(Master!$P$2:$P$2978,Master!$O$2:$O$2978,B28)</f>
        <v>54</v>
      </c>
      <c r="D28" s="234">
        <f>SUMIFS(Master!$S$2:$S$2978,Master!$O$2:$O$2978,B28)</f>
        <v>275.94</v>
      </c>
      <c r="E28" s="234">
        <f t="shared" si="0"/>
        <v>5.1100000000000003</v>
      </c>
      <c r="F28" s="234">
        <f>SUMIFS(Master!$V$2:$V$2978,Master!$O$2:$O$2978,B28)</f>
        <v>305.50410529681341</v>
      </c>
      <c r="G28" s="277">
        <f t="shared" si="1"/>
        <v>5.6574834314224702</v>
      </c>
    </row>
    <row r="29" spans="1:7">
      <c r="A29" s="504" t="s">
        <v>1656</v>
      </c>
      <c r="B29" s="226" t="s">
        <v>1691</v>
      </c>
      <c r="C29" s="234">
        <f>SUMIFS(Master!$P$2:$P$2978,Master!$O$2:$O$2978,B29)</f>
        <v>81</v>
      </c>
      <c r="D29" s="234">
        <f>SUMIFS(Master!$S$2:$S$2978,Master!$O$2:$O$2978,B29)</f>
        <v>798.66</v>
      </c>
      <c r="E29" s="234">
        <f t="shared" si="0"/>
        <v>9.86</v>
      </c>
      <c r="F29" s="234">
        <f>SUMIFS(Master!$V$2:$V$2978,Master!$O$2:$O$2978,B29)</f>
        <v>884.22812472404496</v>
      </c>
      <c r="G29" s="277">
        <f t="shared" si="1"/>
        <v>10.916396601531419</v>
      </c>
    </row>
    <row r="30" spans="1:7">
      <c r="A30" s="504" t="s">
        <v>1667</v>
      </c>
      <c r="B30" s="226" t="s">
        <v>1688</v>
      </c>
      <c r="C30" s="234">
        <f>SUMIFS(Master!$P$2:$P$2978,Master!$O$2:$O$2978,B30)</f>
        <v>2700</v>
      </c>
      <c r="D30" s="234">
        <f>SUMIFS(Master!$S$2:$S$2978,Master!$O$2:$O$2978,B30)</f>
        <v>1161</v>
      </c>
      <c r="E30" s="234">
        <f t="shared" si="0"/>
        <v>0.43</v>
      </c>
      <c r="F30" s="234">
        <f>SUMIFS(Master!$V$2:$V$2978,Master!$O$2:$O$2978,B30)</f>
        <v>1488.3820124666072</v>
      </c>
      <c r="G30" s="277">
        <f t="shared" si="1"/>
        <v>0.55125259720985453</v>
      </c>
    </row>
    <row r="31" spans="1:7">
      <c r="A31" s="646" t="s">
        <v>2198</v>
      </c>
      <c r="B31" s="287" t="s">
        <v>2032</v>
      </c>
      <c r="C31" s="644">
        <f>SUMIFS(Master!$P$2:$P$2978,Master!$O$2:$O$2978,B31)</f>
        <v>42</v>
      </c>
      <c r="D31" s="234">
        <f>SUMIFS(Master!$S$2:$S$2978,Master!$O$2:$O$2978,B31)</f>
        <v>6441.26</v>
      </c>
      <c r="E31" s="234">
        <f t="shared" si="0"/>
        <v>153.36333333333334</v>
      </c>
      <c r="F31" s="234">
        <f>SUMIFS(Master!$V$2:$V$2978,Master!$O$2:$O$2978,B31)</f>
        <v>7556.6152339808368</v>
      </c>
      <c r="G31" s="277">
        <f t="shared" si="1"/>
        <v>179.91941033287708</v>
      </c>
    </row>
    <row r="32" spans="1:7">
      <c r="A32" s="646" t="s">
        <v>2197</v>
      </c>
      <c r="B32" s="287" t="s">
        <v>2029</v>
      </c>
      <c r="C32" s="644">
        <f>SUMIFS(Master!$P$2:$P$2978,Master!$O$2:$O$2978,B32)</f>
        <v>19</v>
      </c>
      <c r="D32" s="234">
        <f>SUMIFS(Master!$S$2:$S$2978,Master!$O$2:$O$2978,B32)</f>
        <v>2750.3700000000003</v>
      </c>
      <c r="E32" s="234">
        <f t="shared" si="0"/>
        <v>144.75631578947369</v>
      </c>
      <c r="F32" s="234">
        <f>SUMIFS(Master!$V$2:$V$2978,Master!$O$2:$O$2978,B32)</f>
        <v>3837.1876523612273</v>
      </c>
      <c r="G32" s="277">
        <f t="shared" si="1"/>
        <v>201.95724486111723</v>
      </c>
    </row>
    <row r="33" spans="1:7">
      <c r="A33" s="646" t="s">
        <v>2196</v>
      </c>
      <c r="B33" s="645" t="s">
        <v>2028</v>
      </c>
      <c r="C33" s="644">
        <f>SUMIFS(Master!$P$2:$P$2978,Master!$O$2:$O$2978,B33)</f>
        <v>55</v>
      </c>
      <c r="D33" s="234">
        <f>SUMIFS(Master!$S$2:$S$2978,Master!$O$2:$O$2978,B33)</f>
        <v>8405.25</v>
      </c>
      <c r="E33" s="234">
        <f t="shared" si="0"/>
        <v>152.82272727272726</v>
      </c>
      <c r="F33" s="234">
        <f>SUMIFS(Master!$V$2:$V$2978,Master!$O$2:$O$2978,B33)</f>
        <v>10537.224396968377</v>
      </c>
      <c r="G33" s="277">
        <f t="shared" si="1"/>
        <v>191.58589812669777</v>
      </c>
    </row>
    <row r="34" spans="1:7">
      <c r="A34" s="646" t="s">
        <v>2199</v>
      </c>
      <c r="B34" s="287" t="s">
        <v>2033</v>
      </c>
      <c r="C34" s="644">
        <f>SUMIFS(Master!$P$2:$P$2978,Master!$O$2:$O$2978,B34)</f>
        <v>30</v>
      </c>
      <c r="D34" s="234">
        <f>SUMIFS(Master!$S$2:$S$2978,Master!$O$2:$O$2978,B34)</f>
        <v>4556.3</v>
      </c>
      <c r="E34" s="234">
        <f t="shared" si="0"/>
        <v>151.87666666666667</v>
      </c>
      <c r="F34" s="234">
        <f>SUMIFS(Master!$V$2:$V$2978,Master!$O$2:$O$2978,B34)</f>
        <v>5399.5907890114695</v>
      </c>
      <c r="G34" s="277">
        <f t="shared" si="1"/>
        <v>179.98635963371564</v>
      </c>
    </row>
    <row r="35" spans="1:7">
      <c r="A35" s="646" t="s">
        <v>1702</v>
      </c>
      <c r="B35" s="287" t="s">
        <v>2026</v>
      </c>
      <c r="C35" s="644">
        <f>SUMIFS(Master!$P$2:$P$2978,Master!$O$2:$O$2978,B35)</f>
        <v>2200</v>
      </c>
      <c r="D35" s="234">
        <f>SUMIFS(Master!$S$2:$S$2978,Master!$O$2:$O$2978,B35)</f>
        <v>40040.000000000007</v>
      </c>
      <c r="E35" s="234">
        <f t="shared" si="0"/>
        <v>18.200000000000003</v>
      </c>
      <c r="F35" s="234">
        <f>SUMIFS(Master!$V$2:$V$2978,Master!$O$2:$O$2978,B35)</f>
        <v>50156.163554491839</v>
      </c>
      <c r="G35" s="277">
        <f t="shared" si="1"/>
        <v>22.798256161132652</v>
      </c>
    </row>
    <row r="36" spans="1:7">
      <c r="A36" s="646" t="s">
        <v>1941</v>
      </c>
      <c r="B36" s="647" t="s">
        <v>2031</v>
      </c>
      <c r="C36" s="644">
        <f>SUMIFS(Master!$P$2:$P$2978,Master!$O$2:$O$2978,B36)</f>
        <v>140</v>
      </c>
      <c r="D36" s="234">
        <f>SUMIFS(Master!$S$2:$S$2978,Master!$O$2:$O$2978,B36)</f>
        <v>16843</v>
      </c>
      <c r="E36" s="234">
        <f t="shared" si="0"/>
        <v>120.30714285714286</v>
      </c>
      <c r="F36" s="234">
        <f>SUMIFS(Master!$V$2:$V$2978,Master!$O$2:$O$2978,B36)</f>
        <v>21407.458852765623</v>
      </c>
      <c r="G36" s="277">
        <f t="shared" si="1"/>
        <v>152.91042037689732</v>
      </c>
    </row>
    <row r="37" spans="1:7">
      <c r="A37" s="646" t="s">
        <v>1928</v>
      </c>
      <c r="B37" s="287" t="s">
        <v>2041</v>
      </c>
      <c r="C37" s="644">
        <f>SUMIFS(Master!$P$2:$P$2978,Master!$O$2:$O$2978,B37)</f>
        <v>252</v>
      </c>
      <c r="D37" s="234">
        <f>SUMIFS(Master!$S$2:$S$2978,Master!$O$2:$O$2978,B37)</f>
        <v>438.47999999999996</v>
      </c>
      <c r="E37" s="234">
        <f t="shared" si="0"/>
        <v>1.7399999999999998</v>
      </c>
      <c r="F37" s="234">
        <f>SUMIFS(Master!$V$2:$V$2978,Master!$O$2:$O$2978,B37)</f>
        <v>569.92327230667945</v>
      </c>
      <c r="G37" s="277">
        <f t="shared" si="1"/>
        <v>2.2616002869312677</v>
      </c>
    </row>
    <row r="38" spans="1:7">
      <c r="A38" s="646" t="s">
        <v>2004</v>
      </c>
      <c r="B38" s="287" t="s">
        <v>2042</v>
      </c>
      <c r="C38" s="644">
        <f>SUMIFS(Master!$P$2:$P$2978,Master!$O$2:$O$2978,B38)</f>
        <v>884</v>
      </c>
      <c r="D38" s="234">
        <f>SUMIFS(Master!$S$2:$S$2978,Master!$O$2:$O$2978,B38)</f>
        <v>1555.8400000000001</v>
      </c>
      <c r="E38" s="234">
        <f t="shared" si="0"/>
        <v>1.7600000000000002</v>
      </c>
      <c r="F38" s="234">
        <f>SUMIFS(Master!$V$2:$V$2978,Master!$O$2:$O$2978,B38)</f>
        <v>1796.9636191654865</v>
      </c>
      <c r="G38" s="277">
        <f t="shared" si="1"/>
        <v>2.0327642750740798</v>
      </c>
    </row>
    <row r="39" spans="1:7">
      <c r="A39" s="646" t="s">
        <v>2002</v>
      </c>
      <c r="B39" s="287" t="s">
        <v>2048</v>
      </c>
      <c r="C39" s="644">
        <f>SUMIFS(Master!$P$2:$P$2978,Master!$O$2:$O$2978,B39)</f>
        <v>5024</v>
      </c>
      <c r="D39" s="234">
        <f>SUMIFS(Master!$S$2:$S$2978,Master!$O$2:$O$2978,B39)</f>
        <v>9847.0400000000009</v>
      </c>
      <c r="E39" s="234">
        <f t="shared" si="0"/>
        <v>1.9600000000000002</v>
      </c>
      <c r="F39" s="234">
        <f>SUMIFS(Master!$V$2:$V$2978,Master!$O$2:$O$2978,B39)</f>
        <v>13210.735345330173</v>
      </c>
      <c r="G39" s="277">
        <f t="shared" si="1"/>
        <v>2.6295253473985216</v>
      </c>
    </row>
    <row r="40" spans="1:7">
      <c r="A40" s="646" t="s">
        <v>2003</v>
      </c>
      <c r="B40" s="287" t="s">
        <v>2044</v>
      </c>
      <c r="C40" s="644">
        <f>SUMIFS(Master!$P$2:$P$2978,Master!$O$2:$O$2978,B40)</f>
        <v>336</v>
      </c>
      <c r="D40" s="234">
        <f>SUMIFS(Master!$S$2:$S$2978,Master!$O$2:$O$2978,B40)</f>
        <v>883.68</v>
      </c>
      <c r="E40" s="234">
        <f t="shared" si="0"/>
        <v>2.63</v>
      </c>
      <c r="F40" s="234">
        <f>SUMIFS(Master!$V$2:$V$2978,Master!$O$2:$O$2978,B40)</f>
        <v>1284.4446898167675</v>
      </c>
      <c r="G40" s="277">
        <f t="shared" si="1"/>
        <v>3.8227520530260941</v>
      </c>
    </row>
    <row r="41" spans="1:7">
      <c r="A41" s="646" t="s">
        <v>1930</v>
      </c>
      <c r="B41" s="287" t="s">
        <v>2043</v>
      </c>
      <c r="C41" s="644">
        <f>SUMIFS(Master!$P$2:$P$2978,Master!$O$2:$O$2978,B41)</f>
        <v>72</v>
      </c>
      <c r="D41" s="234">
        <f>SUMIFS(Master!$S$2:$S$2978,Master!$O$2:$O$2978,B41)</f>
        <v>345.59999999999997</v>
      </c>
      <c r="E41" s="234">
        <f t="shared" si="0"/>
        <v>4.8</v>
      </c>
      <c r="F41" s="234">
        <f>SUMIFS(Master!$V$2:$V$2978,Master!$O$2:$O$2978,B41)</f>
        <v>521.22694331724722</v>
      </c>
      <c r="G41" s="277">
        <f t="shared" si="1"/>
        <v>7.2392631016284339</v>
      </c>
    </row>
    <row r="42" spans="1:7">
      <c r="A42" s="646" t="s">
        <v>2272</v>
      </c>
      <c r="B42" s="287" t="s">
        <v>2276</v>
      </c>
      <c r="C42" s="644">
        <f>SUMIFS(Master!$P$2:$P$2978,Master!$O$2:$O$2978,B42)</f>
        <v>576</v>
      </c>
      <c r="D42" s="234">
        <f>SUMIFS(Master!$S$2:$S$2978,Master!$O$2:$O$2978,B42)</f>
        <v>2217.6</v>
      </c>
      <c r="E42" s="234">
        <f t="shared" si="0"/>
        <v>3.8499999999999996</v>
      </c>
      <c r="F42" s="234">
        <f>SUMIFS(Master!$V$2:$V$2978,Master!$O$2:$O$2978,B42)</f>
        <v>2965.3356096704038</v>
      </c>
      <c r="G42" s="277">
        <f t="shared" si="1"/>
        <v>5.1481521001222283</v>
      </c>
    </row>
    <row r="43" spans="1:7">
      <c r="A43" s="646" t="s">
        <v>2270</v>
      </c>
      <c r="B43" s="287" t="s">
        <v>1204</v>
      </c>
      <c r="C43" s="644">
        <f>SUMIFS(Master!$P$2:$P$2978,Master!$O$2:$O$2978,B43)</f>
        <v>320</v>
      </c>
      <c r="D43" s="234">
        <f>SUMIFS(Master!$S$2:$S$2978,Master!$O$2:$O$2978,B43)</f>
        <v>1190.4000000000001</v>
      </c>
      <c r="E43" s="234">
        <f>IFERROR(D43/C43,0)</f>
        <v>3.72</v>
      </c>
      <c r="F43" s="234">
        <f>SUMIFS(Master!$V$2:$V$2978,Master!$O$2:$O$2978,B43)</f>
        <v>1608.8798902647072</v>
      </c>
      <c r="G43" s="277">
        <f>IFERROR(F43/C43,0)</f>
        <v>5.0277496570772104</v>
      </c>
    </row>
    <row r="44" spans="1:7">
      <c r="A44" s="758" t="s">
        <v>2679</v>
      </c>
      <c r="B44" s="287" t="s">
        <v>2039</v>
      </c>
      <c r="C44" s="644">
        <f>SUMIFS(Master!$P$2:$P$2978,Master!$O$2:$O$2978,B44)</f>
        <v>3680</v>
      </c>
      <c r="D44" s="234">
        <f>SUMIFS(Master!$S$2:$S$2978,Master!$O$2:$O$2978,B44)</f>
        <v>9788.8000000000011</v>
      </c>
      <c r="E44" s="234">
        <f>IFERROR(D44/C44,0)</f>
        <v>2.66</v>
      </c>
      <c r="F44" s="234">
        <f>SUMIFS(Master!$V$2:$V$2978,Master!$O$2:$O$2978,B44)</f>
        <v>14613.407433891629</v>
      </c>
      <c r="G44" s="277">
        <f>IFERROR(F44/C44,0)</f>
        <v>3.9710346287748992</v>
      </c>
    </row>
    <row r="45" spans="1:7">
      <c r="A45" s="646" t="s">
        <v>1926</v>
      </c>
      <c r="B45" s="287" t="s">
        <v>2037</v>
      </c>
      <c r="C45" s="644">
        <f>SUMIFS(Master!$P$2:$P$2978,Master!$O$2:$O$2978,B45)</f>
        <v>7360</v>
      </c>
      <c r="D45" s="234">
        <f>SUMIFS(Master!$S$2:$S$2978,Master!$O$2:$O$2978,B45)</f>
        <v>17921.599999999999</v>
      </c>
      <c r="E45" s="234">
        <f>IFERROR(D45/C45,0)</f>
        <v>2.4349999999999996</v>
      </c>
      <c r="F45" s="234">
        <f>SUMIFS(Master!$V$2:$V$2978,Master!$O$2:$O$2978,B45)</f>
        <v>24611.947511854854</v>
      </c>
      <c r="G45" s="277">
        <f>IFERROR(F45/C45,0)</f>
        <v>3.3440146075889747</v>
      </c>
    </row>
    <row r="46" spans="1:7">
      <c r="A46" s="758" t="s">
        <v>2678</v>
      </c>
      <c r="B46" s="287" t="s">
        <v>2040</v>
      </c>
      <c r="C46" s="644">
        <f>SUMIFS(Master!$P$2:$P$2978,Master!$O$2:$O$2978,B46)</f>
        <v>2880</v>
      </c>
      <c r="D46" s="234">
        <f>SUMIFS(Master!$S$2:$S$2978,Master!$O$2:$O$2978,B46)</f>
        <v>7007.9999999999991</v>
      </c>
      <c r="E46" s="234">
        <f>IFERROR(D46/C46,0)</f>
        <v>2.4333333333333331</v>
      </c>
      <c r="F46" s="234">
        <f>SUMIFS(Master!$V$2:$V$2978,Master!$O$2:$O$2978,B46)</f>
        <v>10965.831325301204</v>
      </c>
      <c r="G46" s="277">
        <f>IFERROR(F46/C46,0)</f>
        <v>3.80758032128514</v>
      </c>
    </row>
    <row r="47" spans="1:7">
      <c r="A47" s="758" t="s">
        <v>2680</v>
      </c>
      <c r="B47" s="287" t="s">
        <v>2038</v>
      </c>
      <c r="C47" s="644">
        <f>SUMIFS(Master!$P$2:$P$2978,Master!$O$2:$O$2978,B47)</f>
        <v>25200</v>
      </c>
      <c r="D47" s="234">
        <f>SUMIFS(Master!$S$2:$S$2978,Master!$O$2:$O$2978,B47)</f>
        <v>61286.400000000009</v>
      </c>
      <c r="E47" s="234">
        <f t="shared" si="0"/>
        <v>2.4320000000000004</v>
      </c>
      <c r="F47" s="234">
        <f>SUMIFS(Master!$V$2:$V$2978,Master!$O$2:$O$2978,B47)</f>
        <v>76691.195174486566</v>
      </c>
      <c r="G47" s="277">
        <f t="shared" si="1"/>
        <v>3.0433013958129589</v>
      </c>
    </row>
    <row r="48" spans="1:7">
      <c r="A48" s="646" t="s">
        <v>2249</v>
      </c>
      <c r="B48" s="287" t="s">
        <v>2282</v>
      </c>
      <c r="C48" s="644">
        <f>SUMIFS(Master!$P$2:$P$2978,Master!$O$2:$O$2978,B48)</f>
        <v>3840</v>
      </c>
      <c r="D48" s="234">
        <f>SUMIFS(Master!$S$2:$S$2978,Master!$O$2:$O$2978,B48)</f>
        <v>11084.8</v>
      </c>
      <c r="E48" s="234">
        <f t="shared" si="0"/>
        <v>2.8866666666666663</v>
      </c>
      <c r="F48" s="234">
        <f>SUMIFS(Master!$V$2:$V$2978,Master!$O$2:$O$2978,B48)</f>
        <v>15069.862666196819</v>
      </c>
      <c r="G48" s="277">
        <f t="shared" si="1"/>
        <v>3.9244434026554216</v>
      </c>
    </row>
    <row r="49" spans="1:7">
      <c r="A49" s="646" t="s">
        <v>2248</v>
      </c>
      <c r="B49" s="287" t="s">
        <v>2281</v>
      </c>
      <c r="C49" s="644">
        <f>SUMIFS(Master!$P$2:$P$2978,Master!$O$2:$O$2978,B49)</f>
        <v>70</v>
      </c>
      <c r="D49" s="234">
        <f>SUMIFS(Master!$S$2:$S$2978,Master!$O$2:$O$2978,B49)</f>
        <v>553</v>
      </c>
      <c r="E49" s="234">
        <f>IFERROR(D49/C49,0)</f>
        <v>7.9</v>
      </c>
      <c r="F49" s="234">
        <f>SUMIFS(Master!$V$2:$V$2978,Master!$O$2:$O$2978,B49)</f>
        <v>824.29835780754979</v>
      </c>
      <c r="G49" s="277">
        <f>IFERROR(F49/C49,0)</f>
        <v>11.77569082582214</v>
      </c>
    </row>
    <row r="50" spans="1:7">
      <c r="A50" s="646" t="s">
        <v>2640</v>
      </c>
      <c r="B50" s="287" t="s">
        <v>2681</v>
      </c>
      <c r="C50" s="234">
        <f>SUMIFS(Master!$P$2:$P$2978,Master!$O$2:$O$2978,B50)</f>
        <v>875</v>
      </c>
      <c r="D50" s="234">
        <f>SUMIFS(Master!$S$2:$S$2978,Master!$O$2:$O$2978,B50)</f>
        <v>4865</v>
      </c>
      <c r="E50" s="234">
        <f>IFERROR(D50/C50,0)</f>
        <v>5.56</v>
      </c>
      <c r="F50" s="234">
        <f>SUMIFS(Master!$V$2:$V$2978,Master!$O$2:$O$2978,B50)</f>
        <v>6962.2083150767594</v>
      </c>
      <c r="G50" s="277">
        <f>IFERROR(F50/C50,0)</f>
        <v>7.9568095029448678</v>
      </c>
    </row>
    <row r="51" spans="1:7">
      <c r="A51" s="646" t="s">
        <v>2641</v>
      </c>
      <c r="B51" s="287" t="s">
        <v>2682</v>
      </c>
      <c r="C51" s="234">
        <f>SUMIFS(Master!$P$2:$P$2978,Master!$O$2:$O$2978,B51)</f>
        <v>1750</v>
      </c>
      <c r="D51" s="234">
        <f>SUMIFS(Master!$S$2:$S$2978,Master!$O$2:$O$2978,B51)</f>
        <v>8697.5</v>
      </c>
      <c r="E51" s="234">
        <f>IFERROR(D51/C51,0)</f>
        <v>4.97</v>
      </c>
      <c r="F51" s="234">
        <f>SUMIFS(Master!$V$2:$V$2978,Master!$O$2:$O$2978,B51)</f>
        <v>12544.097325878014</v>
      </c>
      <c r="G51" s="277">
        <f>IFERROR(F51/C51,0)</f>
        <v>7.1680556147874368</v>
      </c>
    </row>
    <row r="52" spans="1:7">
      <c r="A52" s="646" t="s">
        <v>2648</v>
      </c>
      <c r="B52" s="287" t="s">
        <v>2683</v>
      </c>
      <c r="C52" s="234">
        <f>SUMIFS(Master!$P$2:$P$2978,Master!$O$2:$O$2978,B52)</f>
        <v>4200</v>
      </c>
      <c r="D52" s="234">
        <f>SUMIFS(Master!$S$2:$S$2978,Master!$O$2:$O$2978,B52)</f>
        <v>20025.599999999999</v>
      </c>
      <c r="E52" s="234">
        <f>IFERROR(D52/C52,0)</f>
        <v>4.7679999999999998</v>
      </c>
      <c r="F52" s="234">
        <f>SUMIFS(Master!$V$2:$V$2978,Master!$O$2:$O$2978,B52)</f>
        <v>28415.625337807491</v>
      </c>
      <c r="G52" s="277">
        <f>IFERROR(F52/C52,0)</f>
        <v>6.7656250804303548</v>
      </c>
    </row>
    <row r="53" spans="1:7">
      <c r="A53" s="646" t="s">
        <v>2284</v>
      </c>
      <c r="B53" s="287" t="s">
        <v>2283</v>
      </c>
      <c r="C53" s="644">
        <f>SUMIFS(Master!$P$2:$P$2978,Master!$O$2:$O$2978,B53)</f>
        <v>2310</v>
      </c>
      <c r="D53" s="234">
        <f>SUMIFS(Master!$S$2:$S$2978,Master!$O$2:$O$2978,B53)</f>
        <v>13498.100000000002</v>
      </c>
      <c r="E53" s="234">
        <f t="shared" si="0"/>
        <v>5.8433333333333346</v>
      </c>
      <c r="F53" s="234">
        <f>SUMIFS(Master!$V$2:$V$2978,Master!$O$2:$O$2978,B53)</f>
        <v>18726.85311181545</v>
      </c>
      <c r="G53" s="277">
        <f t="shared" si="1"/>
        <v>8.106862818967727</v>
      </c>
    </row>
    <row r="54" spans="1:7">
      <c r="A54" s="646" t="s">
        <v>2247</v>
      </c>
      <c r="B54" s="287" t="s">
        <v>2280</v>
      </c>
      <c r="C54" s="644">
        <f>SUMIFS(Master!$P$2:$P$2978,Master!$O$2:$O$2978,B54)</f>
        <v>5040</v>
      </c>
      <c r="D54" s="234">
        <f>SUMIFS(Master!$S$2:$S$2978,Master!$O$2:$O$2978,B54)</f>
        <v>27997.200000000001</v>
      </c>
      <c r="E54" s="234">
        <f t="shared" si="0"/>
        <v>5.5549999999999997</v>
      </c>
      <c r="F54" s="234">
        <f>SUMIFS(Master!$V$2:$V$2978,Master!$O$2:$O$2978,B54)</f>
        <v>40339.734894281741</v>
      </c>
      <c r="G54" s="277">
        <f t="shared" si="1"/>
        <v>8.0039156536273293</v>
      </c>
    </row>
    <row r="55" spans="1:7">
      <c r="A55" s="646" t="s">
        <v>2263</v>
      </c>
      <c r="B55" s="287" t="s">
        <v>2275</v>
      </c>
      <c r="C55" s="644">
        <f>SUMIFS(Master!$P$2:$P$2978,Master!$O$2:$O$2978,B55)</f>
        <v>600</v>
      </c>
      <c r="D55" s="234">
        <f>SUMIFS(Master!$S$2:$S$2978,Master!$O$2:$O$2978,B55)</f>
        <v>552</v>
      </c>
      <c r="E55" s="234">
        <f t="shared" si="0"/>
        <v>0.92</v>
      </c>
      <c r="F55" s="234">
        <f>SUMIFS(Master!$V$2:$V$2978,Master!$O$2:$O$2978,B55)</f>
        <v>698.49089072907054</v>
      </c>
      <c r="G55" s="277">
        <f t="shared" si="1"/>
        <v>1.1641514845484509</v>
      </c>
    </row>
    <row r="56" spans="1:7">
      <c r="A56" s="646" t="s">
        <v>2246</v>
      </c>
      <c r="B56" s="287" t="s">
        <v>2273</v>
      </c>
      <c r="C56" s="644">
        <f>SUMIFS(Master!$P$2:$P$2978,Master!$O$2:$O$2978,B56)</f>
        <v>500</v>
      </c>
      <c r="D56" s="234">
        <f>SUMIFS(Master!$S$2:$S$2978,Master!$O$2:$O$2978,B56)</f>
        <v>805.00000000000011</v>
      </c>
      <c r="E56" s="234">
        <f t="shared" si="0"/>
        <v>1.6100000000000003</v>
      </c>
      <c r="F56" s="234">
        <f>SUMIFS(Master!$V$2:$V$2978,Master!$O$2:$O$2978,B56)</f>
        <v>1170.26058433765</v>
      </c>
      <c r="G56" s="277">
        <f t="shared" si="1"/>
        <v>2.3405211686753002</v>
      </c>
    </row>
    <row r="57" spans="1:7">
      <c r="A57" s="646" t="s">
        <v>1922</v>
      </c>
      <c r="B57" s="287" t="s">
        <v>2278</v>
      </c>
      <c r="C57" s="644">
        <f>SUMIFS(Master!$P$2:$P$2978,Master!$O$2:$O$2978,B57)</f>
        <v>3672</v>
      </c>
      <c r="D57" s="234">
        <f>SUMIFS(Master!$S$2:$S$2978,Master!$O$2:$O$2978,B57)</f>
        <v>4911.84</v>
      </c>
      <c r="E57" s="234">
        <f t="shared" si="0"/>
        <v>1.3376470588235294</v>
      </c>
      <c r="F57" s="234">
        <f>SUMIFS(Master!$V$2:$V$2978,Master!$O$2:$O$2978,B57)</f>
        <v>7049.7341897326842</v>
      </c>
      <c r="G57" s="277">
        <f t="shared" si="1"/>
        <v>1.9198622521058508</v>
      </c>
    </row>
    <row r="58" spans="1:7">
      <c r="A58" s="646" t="s">
        <v>2258</v>
      </c>
      <c r="B58" s="287" t="s">
        <v>2279</v>
      </c>
      <c r="C58" s="644">
        <f>SUMIFS(Master!$P$2:$P$2978,Master!$O$2:$O$2978,B58)</f>
        <v>100</v>
      </c>
      <c r="D58" s="234">
        <f>SUMIFS(Master!$S$2:$S$2978,Master!$O$2:$O$2978,B58)</f>
        <v>8370</v>
      </c>
      <c r="E58" s="234">
        <f t="shared" si="0"/>
        <v>83.7</v>
      </c>
      <c r="F58" s="234">
        <f>SUMIFS(Master!$V$2:$V$2978,Master!$O$2:$O$2978,B58)</f>
        <v>10521.758620422039</v>
      </c>
      <c r="G58" s="277">
        <f t="shared" si="1"/>
        <v>105.21758620422038</v>
      </c>
    </row>
    <row r="59" spans="1:7">
      <c r="A59" s="646" t="s">
        <v>1953</v>
      </c>
      <c r="B59" s="287" t="s">
        <v>2045</v>
      </c>
      <c r="C59" s="644">
        <f>SUMIFS(Master!$P$2:$P$2978,Master!$O$2:$O$2978,B59)</f>
        <v>2640</v>
      </c>
      <c r="D59" s="234">
        <f>SUMIFS(Master!$S$2:$S$2978,Master!$O$2:$O$2978,B59)</f>
        <v>7392</v>
      </c>
      <c r="E59" s="234">
        <f t="shared" si="0"/>
        <v>2.8</v>
      </c>
      <c r="F59" s="234">
        <f>SUMIFS(Master!$V$2:$V$2978,Master!$O$2:$O$2978,B59)</f>
        <v>9254.5350062841371</v>
      </c>
      <c r="G59" s="277">
        <f t="shared" si="1"/>
        <v>3.5055056841985368</v>
      </c>
    </row>
    <row r="60" spans="1:7">
      <c r="A60" s="646" t="s">
        <v>2271</v>
      </c>
      <c r="B60" s="287" t="s">
        <v>2286</v>
      </c>
      <c r="C60" s="644">
        <f>SUMIFS(Master!$P$2:$P$2978,Master!$O$2:$O$2978,B60)</f>
        <v>1254</v>
      </c>
      <c r="D60" s="234">
        <f>SUMIFS(Master!$S$2:$S$2978,Master!$O$2:$O$2978,B60)</f>
        <v>840.18000000000006</v>
      </c>
      <c r="E60" s="234">
        <f t="shared" si="0"/>
        <v>0.67</v>
      </c>
      <c r="F60" s="234">
        <f>SUMIFS(Master!$V$2:$V$2978,Master!$O$2:$O$2978,B60)</f>
        <v>1109.2661928132206</v>
      </c>
      <c r="G60" s="277">
        <f t="shared" si="1"/>
        <v>0.8845822909196337</v>
      </c>
    </row>
    <row r="61" spans="1:7">
      <c r="A61" s="646" t="s">
        <v>2285</v>
      </c>
      <c r="B61" s="287" t="s">
        <v>2274</v>
      </c>
      <c r="C61" s="644">
        <f>SUMIFS(Master!$P$2:$P$2978,Master!$O$2:$O$2978,B61)</f>
        <v>670</v>
      </c>
      <c r="D61" s="234">
        <f>SUMIFS(Master!$S$2:$S$2978,Master!$O$2:$O$2978,B61)</f>
        <v>1057.8000000000002</v>
      </c>
      <c r="E61" s="234">
        <f t="shared" si="0"/>
        <v>1.5788059701492541</v>
      </c>
      <c r="F61" s="234">
        <f>SUMIFS(Master!$V$2:$V$2978,Master!$O$2:$O$2978,B61)</f>
        <v>1512.1376865015829</v>
      </c>
      <c r="G61" s="277">
        <f t="shared" si="1"/>
        <v>2.2569219201516164</v>
      </c>
    </row>
    <row r="62" spans="1:7">
      <c r="A62" s="646" t="s">
        <v>2253</v>
      </c>
      <c r="B62" s="287" t="s">
        <v>2277</v>
      </c>
      <c r="C62" s="644">
        <f>SUMIFS(Master!$P$2:$P$2978,Master!$O$2:$O$2978,B62)</f>
        <v>660</v>
      </c>
      <c r="D62" s="234">
        <f>SUMIFS(Master!$S$2:$S$2978,Master!$O$2:$O$2978,B62)</f>
        <v>5748.6</v>
      </c>
      <c r="E62" s="234">
        <f t="shared" si="0"/>
        <v>8.7100000000000009</v>
      </c>
      <c r="F62" s="234">
        <f>SUMIFS(Master!$V$2:$V$2978,Master!$O$2:$O$2978,B62)</f>
        <v>8098.2721710594524</v>
      </c>
      <c r="G62" s="277">
        <f t="shared" si="1"/>
        <v>12.270109350090079</v>
      </c>
    </row>
    <row r="63" spans="1:7">
      <c r="A63" s="646" t="s">
        <v>1804</v>
      </c>
      <c r="B63" s="287" t="s">
        <v>2024</v>
      </c>
      <c r="C63" s="644">
        <f>SUMIFS(Master!$P$2:$P$2978,Master!$O$2:$O$2978,B63)</f>
        <v>2000</v>
      </c>
      <c r="D63" s="234">
        <f>SUMIFS(Master!$S$2:$S$2978,Master!$O$2:$O$2978,B63)</f>
        <v>60199.999999999993</v>
      </c>
      <c r="E63" s="234">
        <f t="shared" si="0"/>
        <v>30.099999999999998</v>
      </c>
      <c r="F63" s="234">
        <f>SUMIFS(Master!$V$2:$V$2978,Master!$O$2:$O$2978,B63)</f>
        <v>77745.048205051047</v>
      </c>
      <c r="G63" s="277">
        <f t="shared" si="1"/>
        <v>38.872524102525524</v>
      </c>
    </row>
    <row r="64" spans="1:7">
      <c r="A64" s="646" t="s">
        <v>1920</v>
      </c>
      <c r="B64" s="648" t="s">
        <v>2036</v>
      </c>
      <c r="C64" s="644">
        <f>SUMIFS(Master!$P$2:$P$2978,Master!$O$2:$O$2978,B64)</f>
        <v>120</v>
      </c>
      <c r="D64" s="234">
        <f>SUMIFS(Master!$S$2:$S$2978,Master!$O$2:$O$2978,B64)</f>
        <v>7970.4</v>
      </c>
      <c r="E64" s="234">
        <f t="shared" si="0"/>
        <v>66.42</v>
      </c>
      <c r="F64" s="234">
        <f>SUMIFS(Master!$V$2:$V$2978,Master!$O$2:$O$2978,B64)</f>
        <v>13852.184229804787</v>
      </c>
      <c r="G64" s="277">
        <f t="shared" si="1"/>
        <v>115.43486858170655</v>
      </c>
    </row>
    <row r="65" spans="1:7">
      <c r="A65" s="646" t="s">
        <v>1910</v>
      </c>
      <c r="B65" s="287" t="s">
        <v>2035</v>
      </c>
      <c r="C65" s="644">
        <f>SUMIFS(Master!$P$2:$P$2978,Master!$O$2:$O$2978,B65)</f>
        <v>232</v>
      </c>
      <c r="D65" s="234">
        <f>SUMIFS(Master!$S$2:$S$2978,Master!$O$2:$O$2978,B65)</f>
        <v>23505.38</v>
      </c>
      <c r="E65" s="234">
        <f t="shared" si="0"/>
        <v>101.31629310344827</v>
      </c>
      <c r="F65" s="234">
        <f>SUMIFS(Master!$V$2:$V$2978,Master!$O$2:$O$2978,B65)</f>
        <v>37019.958199345238</v>
      </c>
      <c r="G65" s="277">
        <f t="shared" si="1"/>
        <v>159.56878534200533</v>
      </c>
    </row>
    <row r="66" spans="1:7">
      <c r="A66" s="646" t="s">
        <v>1908</v>
      </c>
      <c r="B66" s="287" t="s">
        <v>2030</v>
      </c>
      <c r="C66" s="644">
        <f>SUMIFS(Master!$P$2:$P$2978,Master!$O$2:$O$2978,B66)</f>
        <v>30</v>
      </c>
      <c r="D66" s="234">
        <f>SUMIFS(Master!$S$2:$S$2978,Master!$O$2:$O$2978,B66)</f>
        <v>4128</v>
      </c>
      <c r="E66" s="234">
        <f t="shared" si="0"/>
        <v>137.6</v>
      </c>
      <c r="F66" s="234">
        <f>SUMIFS(Master!$V$2:$V$2978,Master!$O$2:$O$2978,B66)</f>
        <v>5048.0034381637024</v>
      </c>
      <c r="G66" s="277">
        <f t="shared" si="1"/>
        <v>168.26678127212341</v>
      </c>
    </row>
    <row r="67" spans="1:7">
      <c r="A67" s="646" t="s">
        <v>2200</v>
      </c>
      <c r="B67" s="287" t="s">
        <v>2034</v>
      </c>
      <c r="C67" s="644">
        <f>SUMIFS(Master!$P$2:$P$2978,Master!$O$2:$O$2978,B67)</f>
        <v>75</v>
      </c>
      <c r="D67" s="234">
        <f>SUMIFS(Master!$S$2:$S$2978,Master!$O$2:$O$2978,B67)</f>
        <v>7030.5</v>
      </c>
      <c r="E67" s="234">
        <f t="shared" si="0"/>
        <v>93.74</v>
      </c>
      <c r="F67" s="234">
        <f>SUMIFS(Master!$V$2:$V$2978,Master!$O$2:$O$2978,B67)</f>
        <v>9741.0652592303632</v>
      </c>
      <c r="G67" s="277">
        <f t="shared" si="1"/>
        <v>129.8808701230715</v>
      </c>
    </row>
    <row r="68" spans="1:7">
      <c r="A68" s="646" t="s">
        <v>2287</v>
      </c>
      <c r="B68" s="287" t="s">
        <v>2047</v>
      </c>
      <c r="C68" s="644">
        <f>SUMIFS(Master!$P$2:$P$2978,Master!$O$2:$O$2978,B68)</f>
        <v>390</v>
      </c>
      <c r="D68" s="234">
        <f>SUMIFS(Master!$S$2:$S$2978,Master!$O$2:$O$2978,B68)</f>
        <v>16770</v>
      </c>
      <c r="E68" s="234">
        <f t="shared" ref="E68:E131" si="2">IFERROR(D68/C68,0)</f>
        <v>43</v>
      </c>
      <c r="F68" s="234">
        <f>SUMIFS(Master!$V$2:$V$2978,Master!$O$2:$O$2978,B68)</f>
        <v>22368.250872806064</v>
      </c>
      <c r="G68" s="277">
        <f t="shared" ref="G68:G131" si="3">IFERROR(F68/C68,0)</f>
        <v>57.354489417451447</v>
      </c>
    </row>
    <row r="69" spans="1:7">
      <c r="A69" s="646" t="s">
        <v>1818</v>
      </c>
      <c r="B69" s="287" t="s">
        <v>2025</v>
      </c>
      <c r="C69" s="644">
        <f>SUMIFS(Master!$P$2:$P$2978,Master!$O$2:$O$2978,B69)</f>
        <v>1210</v>
      </c>
      <c r="D69" s="234">
        <f>SUMIFS(Master!$S$2:$S$2978,Master!$O$2:$O$2978,B69)</f>
        <v>52030</v>
      </c>
      <c r="E69" s="234">
        <f t="shared" si="2"/>
        <v>43</v>
      </c>
      <c r="F69" s="234">
        <f>SUMIFS(Master!$V$2:$V$2978,Master!$O$2:$O$2978,B69)</f>
        <v>64436.330607076867</v>
      </c>
      <c r="G69" s="277">
        <f t="shared" si="3"/>
        <v>53.253165790972616</v>
      </c>
    </row>
    <row r="70" spans="1:7">
      <c r="A70" s="646" t="s">
        <v>1817</v>
      </c>
      <c r="B70" s="287" t="s">
        <v>2027</v>
      </c>
      <c r="C70" s="644">
        <f>SUMIFS(Master!$P$2:$P$2978,Master!$O$2:$O$2978,B70)</f>
        <v>400</v>
      </c>
      <c r="D70" s="234">
        <f>SUMIFS(Master!$S$2:$S$2978,Master!$O$2:$O$2978,B70)</f>
        <v>21200</v>
      </c>
      <c r="E70" s="234">
        <f t="shared" si="2"/>
        <v>53</v>
      </c>
      <c r="F70" s="234">
        <f>SUMIFS(Master!$V$2:$V$2978,Master!$O$2:$O$2978,B70)</f>
        <v>27554.626461757871</v>
      </c>
      <c r="G70" s="277">
        <f t="shared" si="3"/>
        <v>68.886566154394671</v>
      </c>
    </row>
    <row r="71" spans="1:7">
      <c r="A71" s="649"/>
      <c r="B71" s="357"/>
      <c r="C71" s="234">
        <f>SUMIFS(Master!$P$2:$P$2978,Master!$O$2:$O$2978,B71)</f>
        <v>0</v>
      </c>
      <c r="D71" s="234">
        <f>SUMIFS(Master!$S$2:$S$2978,Master!$O$2:$O$2978,B71)</f>
        <v>0</v>
      </c>
      <c r="E71" s="234">
        <f t="shared" si="2"/>
        <v>0</v>
      </c>
      <c r="F71" s="234">
        <f>SUMIFS(Master!$V$2:$V$2978,Master!$O$2:$O$2978,B71)</f>
        <v>0</v>
      </c>
      <c r="G71" s="277">
        <f t="shared" si="3"/>
        <v>0</v>
      </c>
    </row>
    <row r="72" spans="1:7">
      <c r="A72" s="439" t="s">
        <v>2014</v>
      </c>
      <c r="B72" s="96" t="s">
        <v>2116</v>
      </c>
      <c r="C72" s="234">
        <f>SUMIFS(Master!$P$2:$P$2978,Master!$O$2:$O$2978,B72)</f>
        <v>300</v>
      </c>
      <c r="D72" s="234">
        <f>SUMIFS(Master!$S$2:$S$2978,Master!$O$2:$O$2978,B72)</f>
        <v>4422.8416428</v>
      </c>
      <c r="E72" s="234">
        <f t="shared" si="2"/>
        <v>14.742805476000001</v>
      </c>
      <c r="F72" s="234">
        <f>SUMIFS(Master!$V$2:$V$2978,Master!$O$2:$O$2978,B72)</f>
        <v>4444.2574789112305</v>
      </c>
      <c r="G72" s="277">
        <f t="shared" si="3"/>
        <v>14.814191596370769</v>
      </c>
    </row>
    <row r="73" spans="1:7">
      <c r="A73" s="439" t="s">
        <v>2015</v>
      </c>
      <c r="B73" s="96" t="s">
        <v>2117</v>
      </c>
      <c r="C73" s="234">
        <f>SUMIFS(Master!$P$2:$P$2978,Master!$O$2:$O$2978,B73)</f>
        <v>300</v>
      </c>
      <c r="D73" s="234">
        <f>SUMIFS(Master!$S$2:$S$2978,Master!$O$2:$O$2978,B73)</f>
        <v>5866.050870600001</v>
      </c>
      <c r="E73" s="234">
        <f t="shared" si="2"/>
        <v>19.553502902000002</v>
      </c>
      <c r="F73" s="234">
        <f>SUMIFS(Master!$V$2:$V$2978,Master!$O$2:$O$2978,B73)</f>
        <v>5894.4548683486928</v>
      </c>
      <c r="G73" s="277">
        <f t="shared" si="3"/>
        <v>19.648182894495644</v>
      </c>
    </row>
    <row r="74" spans="1:7">
      <c r="A74" s="687" t="s">
        <v>2346</v>
      </c>
      <c r="B74" s="710" t="s">
        <v>2428</v>
      </c>
      <c r="C74" s="234">
        <f>SUMIFS(Master!$P$2:$P$2978,Master!$O$2:$O$2978,B74)</f>
        <v>200</v>
      </c>
      <c r="D74" s="234">
        <f>SUMIFS(Master!$S$2:$S$2978,Master!$O$2:$O$2978,B74)</f>
        <v>2424</v>
      </c>
      <c r="E74" s="234">
        <f t="shared" si="2"/>
        <v>12.12</v>
      </c>
      <c r="F74" s="234">
        <f>SUMIFS(Master!$V$2:$V$2978,Master!$O$2:$O$2978,B74)</f>
        <v>2552.4497899143689</v>
      </c>
      <c r="G74" s="277">
        <f t="shared" si="3"/>
        <v>12.762248949571845</v>
      </c>
    </row>
    <row r="75" spans="1:7">
      <c r="A75" s="687" t="s">
        <v>2347</v>
      </c>
      <c r="B75" s="710" t="s">
        <v>2423</v>
      </c>
      <c r="C75" s="234">
        <f>SUMIFS(Master!$P$2:$P$2978,Master!$O$2:$O$2978,B75)</f>
        <v>30</v>
      </c>
      <c r="D75" s="234">
        <f>SUMIFS(Master!$S$2:$S$2978,Master!$O$2:$O$2978,B75)</f>
        <v>363.59999999999997</v>
      </c>
      <c r="E75" s="234">
        <f t="shared" si="2"/>
        <v>12.12</v>
      </c>
      <c r="F75" s="234">
        <f>SUMIFS(Master!$V$2:$V$2978,Master!$O$2:$O$2978,B75)</f>
        <v>382.86746848715529</v>
      </c>
      <c r="G75" s="277">
        <f t="shared" si="3"/>
        <v>12.762248949571843</v>
      </c>
    </row>
    <row r="76" spans="1:7">
      <c r="A76" s="687" t="s">
        <v>2348</v>
      </c>
      <c r="B76" s="710" t="s">
        <v>2429</v>
      </c>
      <c r="C76" s="234">
        <f>SUMIFS(Master!$P$2:$P$2978,Master!$O$2:$O$2978,B76)</f>
        <v>270</v>
      </c>
      <c r="D76" s="234">
        <f>SUMIFS(Master!$S$2:$S$2978,Master!$O$2:$O$2978,B76)</f>
        <v>5451.3</v>
      </c>
      <c r="E76" s="234">
        <f t="shared" si="2"/>
        <v>20.190000000000001</v>
      </c>
      <c r="F76" s="234">
        <f>SUMIFS(Master!$V$2:$V$2978,Master!$O$2:$O$2978,B76)</f>
        <v>5740.1689520462878</v>
      </c>
      <c r="G76" s="277">
        <f t="shared" si="3"/>
        <v>21.259885007578845</v>
      </c>
    </row>
    <row r="77" spans="1:7">
      <c r="A77" s="687" t="s">
        <v>2344</v>
      </c>
      <c r="B77" s="710" t="s">
        <v>2426</v>
      </c>
      <c r="C77" s="234">
        <f>SUMIFS(Master!$P$2:$P$2978,Master!$O$2:$O$2978,B77)</f>
        <v>12</v>
      </c>
      <c r="D77" s="234">
        <f>SUMIFS(Master!$S$2:$S$2978,Master!$O$2:$O$2978,B77)</f>
        <v>603.24</v>
      </c>
      <c r="E77" s="234">
        <f t="shared" si="2"/>
        <v>50.27</v>
      </c>
      <c r="F77" s="234">
        <f>SUMIFS(Master!$V$2:$V$2978,Master!$O$2:$O$2978,B77)</f>
        <v>635.20619276730361</v>
      </c>
      <c r="G77" s="277">
        <f t="shared" si="3"/>
        <v>52.933849397275303</v>
      </c>
    </row>
    <row r="78" spans="1:7">
      <c r="A78" s="687" t="s">
        <v>2349</v>
      </c>
      <c r="B78" s="710" t="s">
        <v>2430</v>
      </c>
      <c r="C78" s="234">
        <f>SUMIFS(Master!$P$2:$P$2978,Master!$O$2:$O$2978,B78)</f>
        <v>50</v>
      </c>
      <c r="D78" s="234">
        <f>SUMIFS(Master!$S$2:$S$2978,Master!$O$2:$O$2978,B78)</f>
        <v>283</v>
      </c>
      <c r="E78" s="234">
        <f t="shared" si="2"/>
        <v>5.66</v>
      </c>
      <c r="F78" s="234">
        <f>SUMIFS(Master!$V$2:$V$2978,Master!$O$2:$O$2978,B78)</f>
        <v>297.99640699082772</v>
      </c>
      <c r="G78" s="277">
        <f t="shared" si="3"/>
        <v>5.9599281398165544</v>
      </c>
    </row>
    <row r="79" spans="1:7">
      <c r="A79" s="687" t="s">
        <v>2350</v>
      </c>
      <c r="B79" s="710" t="s">
        <v>2431</v>
      </c>
      <c r="C79" s="234">
        <f>SUMIFS(Master!$P$2:$P$2978,Master!$O$2:$O$2978,B79)</f>
        <v>100</v>
      </c>
      <c r="D79" s="234">
        <f>SUMIFS(Master!$S$2:$S$2978,Master!$O$2:$O$2978,B79)</f>
        <v>724</v>
      </c>
      <c r="E79" s="234">
        <f t="shared" si="2"/>
        <v>7.24</v>
      </c>
      <c r="F79" s="234">
        <f>SUMIFS(Master!$V$2:$V$2978,Master!$O$2:$O$2978,B79)</f>
        <v>762.36536629455577</v>
      </c>
      <c r="G79" s="277">
        <f t="shared" si="3"/>
        <v>7.623653662945558</v>
      </c>
    </row>
    <row r="80" spans="1:7">
      <c r="A80" s="687" t="s">
        <v>2351</v>
      </c>
      <c r="B80" s="710" t="s">
        <v>2432</v>
      </c>
      <c r="C80" s="234">
        <f>SUMIFS(Master!$P$2:$P$2978,Master!$O$2:$O$2978,B80)</f>
        <v>100</v>
      </c>
      <c r="D80" s="234">
        <f>SUMIFS(Master!$S$2:$S$2978,Master!$O$2:$O$2978,B80)</f>
        <v>861</v>
      </c>
      <c r="E80" s="234">
        <f t="shared" si="2"/>
        <v>8.61</v>
      </c>
      <c r="F80" s="234">
        <f>SUMIFS(Master!$V$2:$V$2978,Master!$O$2:$O$2978,B80)</f>
        <v>906.62511102156429</v>
      </c>
      <c r="G80" s="277">
        <f t="shared" si="3"/>
        <v>9.0662511102156422</v>
      </c>
    </row>
    <row r="81" spans="1:7">
      <c r="A81" s="687" t="s">
        <v>2352</v>
      </c>
      <c r="B81" s="710" t="s">
        <v>2433</v>
      </c>
      <c r="C81" s="234">
        <f>SUMIFS(Master!$P$2:$P$2978,Master!$O$2:$O$2978,B81)</f>
        <v>125</v>
      </c>
      <c r="D81" s="234">
        <f>SUMIFS(Master!$S$2:$S$2978,Master!$O$2:$O$2978,B81)</f>
        <v>1276.25</v>
      </c>
      <c r="E81" s="234">
        <f t="shared" si="2"/>
        <v>10.210000000000001</v>
      </c>
      <c r="F81" s="234">
        <f>SUMIFS(Master!$V$2:$V$2978,Master!$O$2:$O$2978,B81)</f>
        <v>1343.8795562616392</v>
      </c>
      <c r="G81" s="277">
        <f t="shared" si="3"/>
        <v>10.751036450093114</v>
      </c>
    </row>
    <row r="82" spans="1:7">
      <c r="A82" s="711" t="s">
        <v>2486</v>
      </c>
      <c r="B82" s="714" t="s">
        <v>2481</v>
      </c>
      <c r="C82" s="712">
        <f>SUMIFS(Master!$P$2:$P$2978,Master!$O$2:$O$2978,B82)</f>
        <v>120</v>
      </c>
      <c r="D82" s="234">
        <f>SUMIFS(Master!$S$2:$S$2978,Master!$O$2:$O$2978,B82)</f>
        <v>490.79999999999995</v>
      </c>
      <c r="E82" s="234">
        <f t="shared" si="2"/>
        <v>4.09</v>
      </c>
      <c r="F82" s="234">
        <f>SUMIFS(Master!$V$2:$V$2978,Master!$O$2:$O$2978,B82)</f>
        <v>516.80790300741432</v>
      </c>
      <c r="G82" s="277">
        <f t="shared" si="3"/>
        <v>4.3067325250617863</v>
      </c>
    </row>
    <row r="83" spans="1:7">
      <c r="A83" s="711" t="s">
        <v>2342</v>
      </c>
      <c r="B83" s="714" t="s">
        <v>2424</v>
      </c>
      <c r="C83" s="712">
        <f>SUMIFS(Master!$P$2:$P$2978,Master!$O$2:$O$2978,B83)</f>
        <v>20</v>
      </c>
      <c r="D83" s="234">
        <f>SUMIFS(Master!$S$2:$S$2978,Master!$O$2:$O$2978,B83)</f>
        <v>119</v>
      </c>
      <c r="E83" s="234">
        <f t="shared" si="2"/>
        <v>5.95</v>
      </c>
      <c r="F83" s="234">
        <f>SUMIFS(Master!$V$2:$V$2978,Master!$O$2:$O$2978,B83)</f>
        <v>125.30590965338693</v>
      </c>
      <c r="G83" s="277">
        <f t="shared" si="3"/>
        <v>6.2652954826693463</v>
      </c>
    </row>
    <row r="84" spans="1:7">
      <c r="A84" s="711" t="s">
        <v>2345</v>
      </c>
      <c r="B84" s="714" t="s">
        <v>2427</v>
      </c>
      <c r="C84" s="712">
        <f>SUMIFS(Master!$P$2:$P$2978,Master!$O$2:$O$2978,B84)</f>
        <v>12</v>
      </c>
      <c r="D84" s="234">
        <f>SUMIFS(Master!$S$2:$S$2978,Master!$O$2:$O$2978,B84)</f>
        <v>210.36</v>
      </c>
      <c r="E84" s="234">
        <f t="shared" si="2"/>
        <v>17.53</v>
      </c>
      <c r="F84" s="234">
        <f>SUMIFS(Master!$V$2:$V$2978,Master!$O$2:$O$2978,B84)</f>
        <v>221.50715256039055</v>
      </c>
      <c r="G84" s="277">
        <f t="shared" si="3"/>
        <v>18.458929380032547</v>
      </c>
    </row>
    <row r="85" spans="1:7">
      <c r="A85" s="711" t="s">
        <v>2487</v>
      </c>
      <c r="B85" s="714" t="s">
        <v>2482</v>
      </c>
      <c r="C85" s="712">
        <f>SUMIFS(Master!$P$2:$P$2978,Master!$O$2:$O$2978,B85)</f>
        <v>300</v>
      </c>
      <c r="D85" s="234">
        <f>SUMIFS(Master!$S$2:$S$2978,Master!$O$2:$O$2978,B85)</f>
        <v>879</v>
      </c>
      <c r="E85" s="234">
        <f t="shared" si="2"/>
        <v>2.93</v>
      </c>
      <c r="F85" s="234">
        <f>SUMIFS(Master!$V$2:$V$2978,Master!$O$2:$O$2978,B85)</f>
        <v>925.57894609518587</v>
      </c>
      <c r="G85" s="277">
        <f t="shared" si="3"/>
        <v>3.0852631536506196</v>
      </c>
    </row>
    <row r="86" spans="1:7">
      <c r="A86" s="711" t="s">
        <v>2488</v>
      </c>
      <c r="B86" s="714" t="s">
        <v>2483</v>
      </c>
      <c r="C86" s="712">
        <f>SUMIFS(Master!$P$2:$P$2978,Master!$O$2:$O$2978,B86)</f>
        <v>250</v>
      </c>
      <c r="D86" s="234">
        <f>SUMIFS(Master!$S$2:$S$2978,Master!$O$2:$O$2978,B86)</f>
        <v>412.5</v>
      </c>
      <c r="E86" s="234">
        <f t="shared" si="2"/>
        <v>1.65</v>
      </c>
      <c r="F86" s="234">
        <f>SUMIFS(Master!$V$2:$V$2978,Master!$O$2:$O$2978,B86)</f>
        <v>434.35872043716057</v>
      </c>
      <c r="G86" s="277">
        <f t="shared" si="3"/>
        <v>1.7374348817486422</v>
      </c>
    </row>
    <row r="87" spans="1:7">
      <c r="A87" s="711" t="s">
        <v>2489</v>
      </c>
      <c r="B87" s="714" t="s">
        <v>2484</v>
      </c>
      <c r="C87" s="712">
        <f>SUMIFS(Master!$P$2:$P$2978,Master!$O$2:$O$2978,B87)</f>
        <v>120</v>
      </c>
      <c r="D87" s="234">
        <f>SUMIFS(Master!$S$2:$S$2978,Master!$O$2:$O$2978,B87)</f>
        <v>416.40000000000003</v>
      </c>
      <c r="E87" s="234">
        <f t="shared" si="2"/>
        <v>3.47</v>
      </c>
      <c r="F87" s="234">
        <f>SUMIFS(Master!$V$2:$V$2978,Master!$O$2:$O$2978,B87)</f>
        <v>438.46538470311197</v>
      </c>
      <c r="G87" s="277">
        <f t="shared" si="3"/>
        <v>3.6538782058592663</v>
      </c>
    </row>
    <row r="88" spans="1:7">
      <c r="A88" s="711" t="s">
        <v>2490</v>
      </c>
      <c r="B88" s="380" t="s">
        <v>2111</v>
      </c>
      <c r="C88" s="712">
        <f>SUMIFS(Master!$P$2:$P$2978,Master!$O$2:$O$2978,B88)</f>
        <v>500</v>
      </c>
      <c r="D88" s="234">
        <f>SUMIFS(Master!$S$2:$S$2978,Master!$O$2:$O$2978,B88)</f>
        <v>3470</v>
      </c>
      <c r="E88" s="234">
        <f t="shared" si="2"/>
        <v>6.94</v>
      </c>
      <c r="F88" s="234">
        <f>SUMIFS(Master!$V$2:$V$2978,Master!$O$2:$O$2978,B88)</f>
        <v>3793.9409404077396</v>
      </c>
      <c r="G88" s="277">
        <f t="shared" si="3"/>
        <v>7.5878818808154795</v>
      </c>
    </row>
    <row r="89" spans="1:7">
      <c r="A89" s="711" t="s">
        <v>2491</v>
      </c>
      <c r="B89" s="380" t="s">
        <v>2112</v>
      </c>
      <c r="C89" s="712">
        <f>SUMIFS(Master!$P$2:$P$2978,Master!$O$2:$O$2978,B89)</f>
        <v>50</v>
      </c>
      <c r="D89" s="234">
        <f>SUMIFS(Master!$S$2:$S$2978,Master!$O$2:$O$2978,B89)</f>
        <v>474</v>
      </c>
      <c r="E89" s="234">
        <f t="shared" si="2"/>
        <v>9.48</v>
      </c>
      <c r="F89" s="234">
        <f>SUMIFS(Master!$V$2:$V$2978,Master!$O$2:$O$2978,B89)</f>
        <v>518.25014575022146</v>
      </c>
      <c r="G89" s="277">
        <f t="shared" si="3"/>
        <v>10.36500291500443</v>
      </c>
    </row>
    <row r="90" spans="1:7">
      <c r="A90" s="711" t="s">
        <v>2492</v>
      </c>
      <c r="B90" s="349" t="s">
        <v>2046</v>
      </c>
      <c r="C90" s="712">
        <f>SUMIFS(Master!$P$2:$P$2978,Master!$O$2:$O$2978,B90)</f>
        <v>500</v>
      </c>
      <c r="D90" s="234">
        <f>SUMIFS(Master!$S$2:$S$2978,Master!$O$2:$O$2978,B90)</f>
        <v>6532.6411526949996</v>
      </c>
      <c r="E90" s="234">
        <f t="shared" si="2"/>
        <v>13.065282305389999</v>
      </c>
      <c r="F90" s="234">
        <f>SUMIFS(Master!$V$2:$V$2978,Master!$O$2:$O$2978,B90)</f>
        <v>6846.8813112857842</v>
      </c>
      <c r="G90" s="277">
        <f t="shared" si="3"/>
        <v>13.693762622571569</v>
      </c>
    </row>
    <row r="91" spans="1:7">
      <c r="A91" s="711" t="s">
        <v>2493</v>
      </c>
      <c r="B91" s="380" t="s">
        <v>2103</v>
      </c>
      <c r="C91" s="712">
        <f>SUMIFS(Master!$P$2:$P$2978,Master!$O$2:$O$2978,B91)</f>
        <v>200</v>
      </c>
      <c r="D91" s="234">
        <f>SUMIFS(Master!$S$2:$S$2978,Master!$O$2:$O$2978,B91)</f>
        <v>292</v>
      </c>
      <c r="E91" s="234">
        <f t="shared" si="2"/>
        <v>1.46</v>
      </c>
      <c r="F91" s="234">
        <f>SUMIFS(Master!$V$2:$V$2978,Master!$O$2:$O$2978,B91)</f>
        <v>319.25958345794231</v>
      </c>
      <c r="G91" s="277">
        <f t="shared" si="3"/>
        <v>1.5962979172897116</v>
      </c>
    </row>
    <row r="92" spans="1:7">
      <c r="A92" s="711" t="s">
        <v>2494</v>
      </c>
      <c r="B92" s="380" t="s">
        <v>2113</v>
      </c>
      <c r="C92" s="712">
        <f>SUMIFS(Master!$P$2:$P$2978,Master!$O$2:$O$2978,B92)</f>
        <v>20</v>
      </c>
      <c r="D92" s="234">
        <f>SUMIFS(Master!$S$2:$S$2978,Master!$O$2:$O$2978,B92)</f>
        <v>502.40000000000003</v>
      </c>
      <c r="E92" s="234">
        <f t="shared" si="2"/>
        <v>25.12</v>
      </c>
      <c r="F92" s="234">
        <f>SUMIFS(Master!$V$2:$V$2978,Master!$O$2:$O$2978,B92)</f>
        <v>549.30142030572006</v>
      </c>
      <c r="G92" s="277">
        <f t="shared" si="3"/>
        <v>27.465071015286004</v>
      </c>
    </row>
    <row r="93" spans="1:7">
      <c r="A93" s="711" t="s">
        <v>2495</v>
      </c>
      <c r="B93" s="380" t="s">
        <v>2104</v>
      </c>
      <c r="C93" s="712">
        <f>SUMIFS(Master!$P$2:$P$2978,Master!$O$2:$O$2978,B93)</f>
        <v>7980</v>
      </c>
      <c r="D93" s="234">
        <f>SUMIFS(Master!$S$2:$S$2978,Master!$O$2:$O$2978,B93)</f>
        <v>13167</v>
      </c>
      <c r="E93" s="234">
        <f t="shared" si="2"/>
        <v>1.65</v>
      </c>
      <c r="F93" s="234">
        <f>SUMIFS(Master!$V$2:$V$2978,Master!$O$2:$O$2978,B93)</f>
        <v>14396.201833529885</v>
      </c>
      <c r="G93" s="277">
        <f t="shared" si="3"/>
        <v>1.8040353174849479</v>
      </c>
    </row>
    <row r="94" spans="1:7">
      <c r="A94" s="711" t="s">
        <v>2496</v>
      </c>
      <c r="B94" s="380" t="s">
        <v>2114</v>
      </c>
      <c r="C94" s="712">
        <f>SUMIFS(Master!$P$2:$P$2978,Master!$O$2:$O$2978,B94)</f>
        <v>10</v>
      </c>
      <c r="D94" s="234">
        <f>SUMIFS(Master!$S$2:$S$2978,Master!$O$2:$O$2978,B94)</f>
        <v>527.4</v>
      </c>
      <c r="E94" s="234">
        <f t="shared" si="2"/>
        <v>52.739999999999995</v>
      </c>
      <c r="F94" s="234">
        <f>SUMIFS(Master!$V$2:$V$2978,Master!$O$2:$O$2978,B94)</f>
        <v>576.63528875246163</v>
      </c>
      <c r="G94" s="277">
        <f t="shared" si="3"/>
        <v>57.663528875246165</v>
      </c>
    </row>
    <row r="95" spans="1:7">
      <c r="A95" s="711" t="s">
        <v>2497</v>
      </c>
      <c r="B95" s="380" t="s">
        <v>2105</v>
      </c>
      <c r="C95" s="712">
        <f>SUMIFS(Master!$P$2:$P$2978,Master!$O$2:$O$2978,B95)</f>
        <v>3020</v>
      </c>
      <c r="D95" s="234">
        <f>SUMIFS(Master!$S$2:$S$2978,Master!$O$2:$O$2978,B95)</f>
        <v>5373</v>
      </c>
      <c r="E95" s="234">
        <f t="shared" si="2"/>
        <v>1.7791390728476821</v>
      </c>
      <c r="F95" s="234">
        <f>SUMIFS(Master!$V$2:$V$2978,Master!$O$2:$O$2978,B95)</f>
        <v>5874.5950065737125</v>
      </c>
      <c r="G95" s="277">
        <f t="shared" si="3"/>
        <v>1.9452301346270571</v>
      </c>
    </row>
    <row r="96" spans="1:7">
      <c r="A96" s="711" t="s">
        <v>2498</v>
      </c>
      <c r="B96" s="380" t="s">
        <v>2106</v>
      </c>
      <c r="C96" s="712">
        <f>SUMIFS(Master!$P$2:$P$2978,Master!$O$2:$O$2978,B96)</f>
        <v>200</v>
      </c>
      <c r="D96" s="234">
        <f>SUMIFS(Master!$S$2:$S$2978,Master!$O$2:$O$2978,B96)</f>
        <v>374</v>
      </c>
      <c r="E96" s="234">
        <f t="shared" si="2"/>
        <v>1.87</v>
      </c>
      <c r="F96" s="234">
        <f>SUMIFS(Master!$V$2:$V$2978,Master!$O$2:$O$2978,B96)</f>
        <v>408.91467196325493</v>
      </c>
      <c r="G96" s="277">
        <f t="shared" si="3"/>
        <v>2.0445733598162747</v>
      </c>
    </row>
    <row r="97" spans="1:7">
      <c r="A97" s="711" t="s">
        <v>2499</v>
      </c>
      <c r="B97" s="380" t="s">
        <v>2107</v>
      </c>
      <c r="C97" s="712">
        <f>SUMIFS(Master!$P$2:$P$2978,Master!$O$2:$O$2978,B97)</f>
        <v>5000</v>
      </c>
      <c r="D97" s="234">
        <f>SUMIFS(Master!$S$2:$S$2978,Master!$O$2:$O$2978,B97)</f>
        <v>14450</v>
      </c>
      <c r="E97" s="234">
        <f t="shared" si="2"/>
        <v>2.89</v>
      </c>
      <c r="F97" s="234">
        <f>SUMIFS(Master!$V$2:$V$2978,Master!$O$2:$O$2978,B97)</f>
        <v>15798.975962216668</v>
      </c>
      <c r="G97" s="277">
        <f t="shared" si="3"/>
        <v>3.1597951924433336</v>
      </c>
    </row>
    <row r="98" spans="1:7">
      <c r="A98" s="711" t="s">
        <v>2500</v>
      </c>
      <c r="B98" s="380" t="s">
        <v>2108</v>
      </c>
      <c r="C98" s="712">
        <f>SUMIFS(Master!$P$2:$P$2978,Master!$O$2:$O$2978,B98)</f>
        <v>1000</v>
      </c>
      <c r="D98" s="234">
        <f>SUMIFS(Master!$S$2:$S$2978,Master!$O$2:$O$2978,B98)</f>
        <v>3030</v>
      </c>
      <c r="E98" s="234">
        <f t="shared" si="2"/>
        <v>3.03</v>
      </c>
      <c r="F98" s="234">
        <f>SUMIFS(Master!$V$2:$V$2978,Master!$O$2:$O$2978,B98)</f>
        <v>3312.8648557450865</v>
      </c>
      <c r="G98" s="277">
        <f t="shared" si="3"/>
        <v>3.3128648557450866</v>
      </c>
    </row>
    <row r="99" spans="1:7">
      <c r="A99" s="711" t="s">
        <v>2501</v>
      </c>
      <c r="B99" s="380" t="s">
        <v>2109</v>
      </c>
      <c r="C99" s="712">
        <f>SUMIFS(Master!$P$2:$P$2978,Master!$O$2:$O$2978,B99)</f>
        <v>1000</v>
      </c>
      <c r="D99" s="234">
        <f>SUMIFS(Master!$S$2:$S$2978,Master!$O$2:$O$2978,B99)</f>
        <v>4250</v>
      </c>
      <c r="E99" s="234">
        <f t="shared" si="2"/>
        <v>4.25</v>
      </c>
      <c r="F99" s="234">
        <f>SUMIFS(Master!$V$2:$V$2978,Master!$O$2:$O$2978,B99)</f>
        <v>4646.7576359460782</v>
      </c>
      <c r="G99" s="277">
        <f t="shared" si="3"/>
        <v>4.646757635946078</v>
      </c>
    </row>
    <row r="100" spans="1:7">
      <c r="A100" s="711" t="s">
        <v>2569</v>
      </c>
      <c r="B100" s="380" t="s">
        <v>2110</v>
      </c>
      <c r="C100" s="712">
        <f>SUMIFS(Master!$P$2:$P$2978,Master!$O$2:$O$2978,B100)</f>
        <v>300</v>
      </c>
      <c r="D100" s="234">
        <f>SUMIFS(Master!$S$2:$S$2978,Master!$O$2:$O$2978,B100)</f>
        <v>1704</v>
      </c>
      <c r="E100" s="234">
        <f t="shared" si="2"/>
        <v>5.68</v>
      </c>
      <c r="F100" s="234">
        <f>SUMIFS(Master!$V$2:$V$2978,Master!$O$2:$O$2978,B100)</f>
        <v>1863.0764733299102</v>
      </c>
      <c r="G100" s="277">
        <f t="shared" si="3"/>
        <v>6.2102549110997005</v>
      </c>
    </row>
    <row r="101" spans="1:7">
      <c r="A101" s="713" t="s">
        <v>2502</v>
      </c>
      <c r="B101" s="8" t="s">
        <v>2076</v>
      </c>
      <c r="C101" s="234">
        <f>SUMIFS(Master!$P$2:$P$2978,Master!$O$2:$O$2978,B101)</f>
        <v>30</v>
      </c>
      <c r="D101" s="234">
        <f>SUMIFS(Master!$S$2:$S$2978,Master!$O$2:$O$2978,B101)</f>
        <v>351.90000000000003</v>
      </c>
      <c r="E101" s="234">
        <f t="shared" si="2"/>
        <v>11.73</v>
      </c>
      <c r="F101" s="234">
        <f>SUMIFS(Master!$V$2:$V$2978,Master!$O$2:$O$2978,B101)</f>
        <v>384.75153225633534</v>
      </c>
      <c r="G101" s="277">
        <f t="shared" si="3"/>
        <v>12.825051075211178</v>
      </c>
    </row>
    <row r="102" spans="1:7">
      <c r="A102" s="713" t="s">
        <v>2503</v>
      </c>
      <c r="B102" s="8" t="s">
        <v>2077</v>
      </c>
      <c r="C102" s="234">
        <f>SUMIFS(Master!$P$2:$P$2978,Master!$O$2:$O$2978,B102)</f>
        <v>10</v>
      </c>
      <c r="D102" s="234">
        <f>SUMIFS(Master!$S$2:$S$2978,Master!$O$2:$O$2978,B102)</f>
        <v>211.20000000000002</v>
      </c>
      <c r="E102" s="234">
        <f t="shared" si="2"/>
        <v>21.12</v>
      </c>
      <c r="F102" s="234">
        <f>SUMIFS(Master!$V$2:$V$2978,Master!$O$2:$O$2978,B102)</f>
        <v>230.91652063807339</v>
      </c>
      <c r="G102" s="277">
        <f t="shared" si="3"/>
        <v>23.091652063807338</v>
      </c>
    </row>
    <row r="103" spans="1:7">
      <c r="A103" s="713" t="s">
        <v>2504</v>
      </c>
      <c r="B103" s="8" t="s">
        <v>2078</v>
      </c>
      <c r="C103" s="234">
        <f>SUMIFS(Master!$P$2:$P$2978,Master!$O$2:$O$2978,B103)</f>
        <v>10</v>
      </c>
      <c r="D103" s="234">
        <f>SUMIFS(Master!$S$2:$S$2978,Master!$O$2:$O$2978,B103)</f>
        <v>291.2</v>
      </c>
      <c r="E103" s="234">
        <f t="shared" si="2"/>
        <v>29.119999999999997</v>
      </c>
      <c r="F103" s="234">
        <f>SUMIFS(Master!$V$2:$V$2978,Master!$O$2:$O$2978,B103)</f>
        <v>318.38489966764661</v>
      </c>
      <c r="G103" s="277">
        <f t="shared" si="3"/>
        <v>31.838489966764662</v>
      </c>
    </row>
    <row r="104" spans="1:7">
      <c r="A104" s="713" t="s">
        <v>2505</v>
      </c>
      <c r="B104" s="8" t="s">
        <v>2079</v>
      </c>
      <c r="C104" s="234">
        <f>SUMIFS(Master!$P$2:$P$2978,Master!$O$2:$O$2978,B104)</f>
        <v>10</v>
      </c>
      <c r="D104" s="234">
        <f>SUMIFS(Master!$S$2:$S$2978,Master!$O$2:$O$2978,B104)</f>
        <v>576.9</v>
      </c>
      <c r="E104" s="234">
        <f t="shared" si="2"/>
        <v>57.69</v>
      </c>
      <c r="F104" s="234">
        <f>SUMIFS(Master!$V$2:$V$2978,Master!$O$2:$O$2978,B104)</f>
        <v>630.75634827701003</v>
      </c>
      <c r="G104" s="277">
        <f t="shared" si="3"/>
        <v>63.075634827701002</v>
      </c>
    </row>
    <row r="105" spans="1:7">
      <c r="A105" s="713" t="s">
        <v>2506</v>
      </c>
      <c r="B105" s="8" t="s">
        <v>2072</v>
      </c>
      <c r="C105" s="234">
        <f>SUMIFS(Master!$P$2:$P$2978,Master!$O$2:$O$2978,B105)</f>
        <v>200</v>
      </c>
      <c r="D105" s="234">
        <f>SUMIFS(Master!$S$2:$S$2978,Master!$O$2:$O$2978,B105)</f>
        <v>916</v>
      </c>
      <c r="E105" s="234">
        <f t="shared" si="2"/>
        <v>4.58</v>
      </c>
      <c r="F105" s="234">
        <f>SUMIFS(Master!$V$2:$V$2978,Master!$O$2:$O$2978,B105)</f>
        <v>1001.5129398886137</v>
      </c>
      <c r="G105" s="277">
        <f t="shared" si="3"/>
        <v>5.0075646994430683</v>
      </c>
    </row>
    <row r="106" spans="1:7">
      <c r="A106" s="713" t="s">
        <v>2507</v>
      </c>
      <c r="B106" s="113" t="s">
        <v>2115</v>
      </c>
      <c r="C106" s="234">
        <f>SUMIFS(Master!$P$2:$P$2978,Master!$O$2:$O$2978,B106)</f>
        <v>5000</v>
      </c>
      <c r="D106" s="234">
        <f>SUMIFS(Master!$S$2:$S$2978,Master!$O$2:$O$2978,B106)</f>
        <v>24535.6283</v>
      </c>
      <c r="E106" s="234">
        <f t="shared" si="2"/>
        <v>4.9071256600000002</v>
      </c>
      <c r="F106" s="234">
        <f>SUMIFS(Master!$V$2:$V$2978,Master!$O$2:$O$2978,B106)</f>
        <v>24654.432235794142</v>
      </c>
      <c r="G106" s="277">
        <f t="shared" si="3"/>
        <v>4.9308864471588283</v>
      </c>
    </row>
    <row r="107" spans="1:7">
      <c r="A107" s="713" t="s">
        <v>2508</v>
      </c>
      <c r="B107" s="8" t="s">
        <v>2073</v>
      </c>
      <c r="C107" s="234">
        <f>SUMIFS(Master!$P$2:$P$2978,Master!$O$2:$O$2978,B107)</f>
        <v>300</v>
      </c>
      <c r="D107" s="234">
        <f>SUMIFS(Master!$S$2:$S$2978,Master!$O$2:$O$2978,B107)</f>
        <v>1428</v>
      </c>
      <c r="E107" s="234">
        <f t="shared" si="2"/>
        <v>4.76</v>
      </c>
      <c r="F107" s="234">
        <f>SUMIFS(Master!$V$2:$V$2978,Master!$O$2:$O$2978,B107)</f>
        <v>1561.3105656778823</v>
      </c>
      <c r="G107" s="277">
        <f t="shared" si="3"/>
        <v>5.2043685522596075</v>
      </c>
    </row>
    <row r="108" spans="1:7">
      <c r="A108" s="713" t="s">
        <v>2509</v>
      </c>
      <c r="B108" s="8" t="s">
        <v>2074</v>
      </c>
      <c r="C108" s="234">
        <f>SUMIFS(Master!$P$2:$P$2978,Master!$O$2:$O$2978,B108)</f>
        <v>300</v>
      </c>
      <c r="D108" s="234">
        <f>SUMIFS(Master!$S$2:$S$2978,Master!$O$2:$O$2978,B108)</f>
        <v>2163</v>
      </c>
      <c r="E108" s="234">
        <f t="shared" si="2"/>
        <v>7.21</v>
      </c>
      <c r="F108" s="234">
        <f>SUMIFS(Master!$V$2:$V$2978,Master!$O$2:$O$2978,B108)</f>
        <v>2364.9262980120866</v>
      </c>
      <c r="G108" s="277">
        <f t="shared" si="3"/>
        <v>7.8830876600402888</v>
      </c>
    </row>
    <row r="109" spans="1:7">
      <c r="A109" s="713" t="s">
        <v>2510</v>
      </c>
      <c r="B109" s="8" t="s">
        <v>2075</v>
      </c>
      <c r="C109" s="234">
        <f>SUMIFS(Master!$P$2:$P$2978,Master!$O$2:$O$2978,B109)</f>
        <v>100</v>
      </c>
      <c r="D109" s="234">
        <f>SUMIFS(Master!$S$2:$S$2978,Master!$O$2:$O$2978,B109)</f>
        <v>821.00000000000011</v>
      </c>
      <c r="E109" s="234">
        <f t="shared" si="2"/>
        <v>8.2100000000000009</v>
      </c>
      <c r="F109" s="234">
        <f>SUMIFS(Master!$V$2:$V$2978,Master!$O$2:$O$2978,B109)</f>
        <v>897.64423979099558</v>
      </c>
      <c r="G109" s="277">
        <f t="shared" si="3"/>
        <v>8.9764423979099561</v>
      </c>
    </row>
    <row r="110" spans="1:7">
      <c r="A110" s="713" t="s">
        <v>2511</v>
      </c>
      <c r="B110" s="8" t="s">
        <v>2094</v>
      </c>
      <c r="C110" s="234">
        <f>SUMIFS(Master!$P$2:$P$2978,Master!$O$2:$O$2978,B110)</f>
        <v>170</v>
      </c>
      <c r="D110" s="234">
        <f>SUMIFS(Master!$S$2:$S$2978,Master!$O$2:$O$2978,B110)</f>
        <v>1344.7</v>
      </c>
      <c r="E110" s="234">
        <f t="shared" si="2"/>
        <v>7.91</v>
      </c>
      <c r="F110" s="234">
        <f>SUMIFS(Master!$V$2:$V$2978,Master!$O$2:$O$2978,B110)</f>
        <v>1470.2341160133392</v>
      </c>
      <c r="G110" s="277">
        <f t="shared" si="3"/>
        <v>8.6484359765490542</v>
      </c>
    </row>
    <row r="111" spans="1:7">
      <c r="A111" s="713" t="s">
        <v>2512</v>
      </c>
      <c r="B111" s="8" t="s">
        <v>2096</v>
      </c>
      <c r="C111" s="234">
        <f>SUMIFS(Master!$P$2:$P$2978,Master!$O$2:$O$2978,B111)</f>
        <v>261</v>
      </c>
      <c r="D111" s="234">
        <f>SUMIFS(Master!$S$2:$S$2978,Master!$O$2:$O$2978,B111)</f>
        <v>3648.78</v>
      </c>
      <c r="E111" s="234">
        <f t="shared" si="2"/>
        <v>13.98</v>
      </c>
      <c r="F111" s="234">
        <f>SUMIFS(Master!$V$2:$V$2978,Master!$O$2:$O$2978,B111)</f>
        <v>3989.4109004440784</v>
      </c>
      <c r="G111" s="277">
        <f t="shared" si="3"/>
        <v>15.285099235417924</v>
      </c>
    </row>
    <row r="112" spans="1:7">
      <c r="A112" s="713" t="s">
        <v>2513</v>
      </c>
      <c r="B112" s="113" t="s">
        <v>2090</v>
      </c>
      <c r="C112" s="234">
        <f>SUMIFS(Master!$P$2:$P$2978,Master!$O$2:$O$2978,B112)</f>
        <v>37</v>
      </c>
      <c r="D112" s="234">
        <f>SUMIFS(Master!$S$2:$S$2978,Master!$O$2:$O$2978,B112)</f>
        <v>120.99</v>
      </c>
      <c r="E112" s="234">
        <f t="shared" si="2"/>
        <v>3.27</v>
      </c>
      <c r="F112" s="234">
        <f>SUMIFS(Master!$V$2:$V$2978,Master!$O$2:$O$2978,B112)</f>
        <v>132.28498973485083</v>
      </c>
      <c r="G112" s="277">
        <f t="shared" si="3"/>
        <v>3.5752699928338059</v>
      </c>
    </row>
    <row r="113" spans="1:7">
      <c r="A113" s="713" t="s">
        <v>2514</v>
      </c>
      <c r="B113" s="8" t="s">
        <v>2091</v>
      </c>
      <c r="C113" s="234">
        <f>SUMIFS(Master!$P$2:$P$2978,Master!$O$2:$O$2978,B113)</f>
        <v>81</v>
      </c>
      <c r="D113" s="234">
        <f>SUMIFS(Master!$S$2:$S$2978,Master!$O$2:$O$2978,B113)</f>
        <v>311.03999999999996</v>
      </c>
      <c r="E113" s="234">
        <f t="shared" si="2"/>
        <v>3.8399999999999994</v>
      </c>
      <c r="F113" s="234">
        <f>SUMIFS(Master!$V$2:$V$2978,Master!$O$2:$O$2978,B113)</f>
        <v>340.07705766698075</v>
      </c>
      <c r="G113" s="277">
        <f t="shared" si="3"/>
        <v>4.1984821934195153</v>
      </c>
    </row>
    <row r="114" spans="1:7">
      <c r="A114" s="713" t="s">
        <v>2515</v>
      </c>
      <c r="B114" s="8" t="s">
        <v>2092</v>
      </c>
      <c r="C114" s="234">
        <f>SUMIFS(Master!$P$2:$P$2978,Master!$O$2:$O$2978,B114)</f>
        <v>95</v>
      </c>
      <c r="D114" s="234">
        <f>SUMIFS(Master!$S$2:$S$2978,Master!$O$2:$O$2978,B114)</f>
        <v>454.1</v>
      </c>
      <c r="E114" s="234">
        <f t="shared" si="2"/>
        <v>4.78</v>
      </c>
      <c r="F114" s="234">
        <f>SUMIFS(Master!$V$2:$V$2978,Master!$O$2:$O$2978,B114)</f>
        <v>496.49238646661513</v>
      </c>
      <c r="G114" s="277">
        <f t="shared" si="3"/>
        <v>5.2262356470170017</v>
      </c>
    </row>
    <row r="115" spans="1:7">
      <c r="A115" s="713" t="s">
        <v>2516</v>
      </c>
      <c r="B115" s="8" t="s">
        <v>2093</v>
      </c>
      <c r="C115" s="234">
        <f>SUMIFS(Master!$P$2:$P$2978,Master!$O$2:$O$2978,B115)</f>
        <v>118</v>
      </c>
      <c r="D115" s="234">
        <f>SUMIFS(Master!$S$2:$S$2978,Master!$O$2:$O$2978,B115)</f>
        <v>746.94</v>
      </c>
      <c r="E115" s="234">
        <f t="shared" si="2"/>
        <v>6.33</v>
      </c>
      <c r="F115" s="234">
        <f>SUMIFS(Master!$V$2:$V$2978,Master!$O$2:$O$2978,B115)</f>
        <v>816.670387904368</v>
      </c>
      <c r="G115" s="277">
        <f t="shared" si="3"/>
        <v>6.9209354907149834</v>
      </c>
    </row>
    <row r="116" spans="1:7">
      <c r="A116" s="713" t="s">
        <v>2340</v>
      </c>
      <c r="B116" s="715" t="s">
        <v>2095</v>
      </c>
      <c r="C116" s="234">
        <f>SUMIFS(Master!$P$2:$P$2978,Master!$O$2:$O$2978,B116)</f>
        <v>30</v>
      </c>
      <c r="D116" s="234">
        <f>SUMIFS(Master!$S$2:$S$2978,Master!$O$2:$O$2978,B116)</f>
        <v>201.8</v>
      </c>
      <c r="E116" s="234">
        <f t="shared" si="2"/>
        <v>6.7266666666666675</v>
      </c>
      <c r="F116" s="234">
        <f>SUMIFS(Master!$V$2:$V$2978,Master!$O$2:$O$2978,B116)</f>
        <v>216.42499489551042</v>
      </c>
      <c r="G116" s="277">
        <f t="shared" si="3"/>
        <v>7.2141664965170138</v>
      </c>
    </row>
    <row r="117" spans="1:7">
      <c r="A117" s="713" t="s">
        <v>2343</v>
      </c>
      <c r="B117" s="715" t="s">
        <v>2425</v>
      </c>
      <c r="C117" s="234">
        <f>SUMIFS(Master!$P$2:$P$2978,Master!$O$2:$O$2978,B117)</f>
        <v>12</v>
      </c>
      <c r="D117" s="234">
        <f>SUMIFS(Master!$S$2:$S$2978,Master!$O$2:$O$2978,B117)</f>
        <v>230.88</v>
      </c>
      <c r="E117" s="234">
        <f t="shared" si="2"/>
        <v>19.239999999999998</v>
      </c>
      <c r="F117" s="234">
        <f>SUMIFS(Master!$V$2:$V$2978,Master!$O$2:$O$2978,B117)</f>
        <v>243.11452454431912</v>
      </c>
      <c r="G117" s="277">
        <f t="shared" si="3"/>
        <v>20.259543712026595</v>
      </c>
    </row>
    <row r="118" spans="1:7">
      <c r="A118" s="238" t="s">
        <v>2517</v>
      </c>
      <c r="B118" s="238" t="s">
        <v>2441</v>
      </c>
      <c r="C118" s="234">
        <f>SUMIFS(Master!$P$2:$P$2978,Master!$O$2:$O$2978,B118)</f>
        <v>5</v>
      </c>
      <c r="D118" s="234">
        <f>SUMIFS(Master!$S$2:$S$2978,Master!$O$2:$O$2978,B118)</f>
        <v>80.649999999999991</v>
      </c>
      <c r="E118" s="234">
        <f t="shared" si="2"/>
        <v>16.13</v>
      </c>
      <c r="F118" s="234">
        <f>SUMIFS(Master!$V$2:$V$2978,Master!$O$2:$O$2978,B118)</f>
        <v>84.923711038198775</v>
      </c>
      <c r="G118" s="277">
        <f t="shared" si="3"/>
        <v>16.984742207639755</v>
      </c>
    </row>
    <row r="119" spans="1:7">
      <c r="A119" s="238" t="s">
        <v>2518</v>
      </c>
      <c r="B119" s="238" t="s">
        <v>2440</v>
      </c>
      <c r="C119" s="234">
        <f>SUMIFS(Master!$P$2:$P$2978,Master!$O$2:$O$2978,B119)</f>
        <v>5</v>
      </c>
      <c r="D119" s="234">
        <f>SUMIFS(Master!$S$2:$S$2978,Master!$O$2:$O$2978,B119)</f>
        <v>114.55</v>
      </c>
      <c r="E119" s="234">
        <f t="shared" si="2"/>
        <v>22.91</v>
      </c>
      <c r="F119" s="234">
        <f>SUMIFS(Master!$V$2:$V$2978,Master!$O$2:$O$2978,B119)</f>
        <v>120.62010042685272</v>
      </c>
      <c r="G119" s="277">
        <f t="shared" si="3"/>
        <v>24.124020085370542</v>
      </c>
    </row>
    <row r="120" spans="1:7">
      <c r="A120" s="238" t="s">
        <v>2572</v>
      </c>
      <c r="B120" s="238" t="s">
        <v>2100</v>
      </c>
      <c r="C120" s="234">
        <f>SUMIFS(Master!$P$2:$P$2978,Master!$O$2:$O$2978,B120)</f>
        <v>3</v>
      </c>
      <c r="D120" s="234">
        <f>SUMIFS(Master!$S$2:$S$2978,Master!$O$2:$O$2978,B120)</f>
        <v>38.19</v>
      </c>
      <c r="E120" s="234">
        <f t="shared" si="2"/>
        <v>12.729999999999999</v>
      </c>
      <c r="F120" s="234">
        <f>SUMIFS(Master!$V$2:$V$2978,Master!$O$2:$O$2978,B120)</f>
        <v>41.755217439242529</v>
      </c>
      <c r="G120" s="277">
        <f t="shared" si="3"/>
        <v>13.918405813080843</v>
      </c>
    </row>
    <row r="121" spans="1:7">
      <c r="A121" s="238" t="s">
        <v>2572</v>
      </c>
      <c r="B121" s="238" t="s">
        <v>2065</v>
      </c>
      <c r="C121" s="234">
        <f>SUMIFS(Master!$P$2:$P$2978,Master!$O$2:$O$2978,B121)</f>
        <v>10</v>
      </c>
      <c r="D121" s="234">
        <f>SUMIFS(Master!$S$2:$S$2978,Master!$O$2:$O$2978,B121)</f>
        <v>382.40000000000003</v>
      </c>
      <c r="E121" s="234">
        <f t="shared" si="2"/>
        <v>38.24</v>
      </c>
      <c r="F121" s="234">
        <f>SUMIFS(Master!$V$2:$V$2978,Master!$O$2:$O$2978,B121)</f>
        <v>418.09885176136015</v>
      </c>
      <c r="G121" s="277">
        <f t="shared" si="3"/>
        <v>41.809885176136014</v>
      </c>
    </row>
    <row r="122" spans="1:7">
      <c r="A122" s="238" t="s">
        <v>2519</v>
      </c>
      <c r="B122" s="238" t="s">
        <v>2101</v>
      </c>
      <c r="C122" s="234">
        <f>SUMIFS(Master!$P$2:$P$2978,Master!$O$2:$O$2978,B122)</f>
        <v>26</v>
      </c>
      <c r="D122" s="234">
        <f>SUMIFS(Master!$S$2:$S$2978,Master!$O$2:$O$2978,B122)</f>
        <v>394.68000000000006</v>
      </c>
      <c r="E122" s="234">
        <f t="shared" si="2"/>
        <v>15.180000000000003</v>
      </c>
      <c r="F122" s="234">
        <f>SUMIFS(Master!$V$2:$V$2978,Master!$O$2:$O$2978,B122)</f>
        <v>416.25760259860715</v>
      </c>
      <c r="G122" s="277">
        <f t="shared" si="3"/>
        <v>16.009907792254122</v>
      </c>
    </row>
    <row r="123" spans="1:7">
      <c r="A123" s="238" t="s">
        <v>2520</v>
      </c>
      <c r="B123" s="238" t="s">
        <v>2437</v>
      </c>
      <c r="C123" s="234">
        <f>SUMIFS(Master!$P$2:$P$2978,Master!$O$2:$O$2978,B123)</f>
        <v>5</v>
      </c>
      <c r="D123" s="234">
        <f>SUMIFS(Master!$S$2:$S$2978,Master!$O$2:$O$2978,B123)</f>
        <v>41.849999999999994</v>
      </c>
      <c r="E123" s="234">
        <f t="shared" si="2"/>
        <v>8.3699999999999992</v>
      </c>
      <c r="F123" s="234">
        <f>SUMIFS(Master!$V$2:$V$2978,Master!$O$2:$O$2978,B123)</f>
        <v>44.067666546170102</v>
      </c>
      <c r="G123" s="277">
        <f t="shared" si="3"/>
        <v>8.8135333092340211</v>
      </c>
    </row>
    <row r="124" spans="1:7">
      <c r="A124" s="238" t="s">
        <v>2521</v>
      </c>
      <c r="B124" s="238" t="s">
        <v>2438</v>
      </c>
      <c r="C124" s="234">
        <f>SUMIFS(Master!$P$2:$P$2978,Master!$O$2:$O$2978,B124)</f>
        <v>5</v>
      </c>
      <c r="D124" s="234">
        <f>SUMIFS(Master!$S$2:$S$2978,Master!$O$2:$O$2978,B124)</f>
        <v>21.150000000000002</v>
      </c>
      <c r="E124" s="234">
        <f t="shared" si="2"/>
        <v>4.2300000000000004</v>
      </c>
      <c r="F124" s="234">
        <f>SUMIFS(Master!$V$2:$V$2978,Master!$O$2:$O$2978,B124)</f>
        <v>22.270756211505326</v>
      </c>
      <c r="G124" s="277">
        <f t="shared" si="3"/>
        <v>4.454151242301065</v>
      </c>
    </row>
    <row r="125" spans="1:7">
      <c r="A125" s="238" t="s">
        <v>2522</v>
      </c>
      <c r="B125" s="238" t="s">
        <v>2439</v>
      </c>
      <c r="C125" s="234">
        <f>SUMIFS(Master!$P$2:$P$2978,Master!$O$2:$O$2978,B125)</f>
        <v>5</v>
      </c>
      <c r="D125" s="234">
        <f>SUMIFS(Master!$S$2:$S$2978,Master!$O$2:$O$2978,B125)</f>
        <v>92.95</v>
      </c>
      <c r="E125" s="234">
        <f t="shared" si="2"/>
        <v>18.59</v>
      </c>
      <c r="F125" s="234">
        <f>SUMIFS(Master!$V$2:$V$2978,Master!$O$2:$O$2978,B125)</f>
        <v>97.875498338506858</v>
      </c>
      <c r="G125" s="277">
        <f t="shared" si="3"/>
        <v>19.575099667701373</v>
      </c>
    </row>
    <row r="126" spans="1:7">
      <c r="A126" s="238" t="s">
        <v>2570</v>
      </c>
      <c r="B126" s="238" t="s">
        <v>2049</v>
      </c>
      <c r="C126" s="234">
        <f>SUMIFS(Master!$P$2:$P$2978,Master!$O$2:$O$2978,B126)</f>
        <v>20</v>
      </c>
      <c r="D126" s="234">
        <f>SUMIFS(Master!$S$2:$S$2978,Master!$O$2:$O$2978,B126)</f>
        <v>455.20000000000005</v>
      </c>
      <c r="E126" s="234">
        <f t="shared" si="2"/>
        <v>22.76</v>
      </c>
      <c r="F126" s="234">
        <f>SUMIFS(Master!$V$2:$V$2978,Master!$O$2:$O$2978,B126)</f>
        <v>497.69507667827179</v>
      </c>
      <c r="G126" s="277">
        <f t="shared" si="3"/>
        <v>24.884753833913589</v>
      </c>
    </row>
    <row r="127" spans="1:7">
      <c r="A127" s="238" t="s">
        <v>2570</v>
      </c>
      <c r="B127" s="238" t="s">
        <v>2071</v>
      </c>
      <c r="C127" s="234">
        <f>SUMIFS(Master!$P$2:$P$2978,Master!$O$2:$O$2978,B127)</f>
        <v>30</v>
      </c>
      <c r="D127" s="234">
        <f>SUMIFS(Master!$S$2:$S$2978,Master!$O$2:$O$2978,B127)</f>
        <v>2194.5</v>
      </c>
      <c r="E127" s="234">
        <f t="shared" si="2"/>
        <v>73.150000000000006</v>
      </c>
      <c r="F127" s="234">
        <f>SUMIFS(Master!$V$2:$V$2978,Master!$O$2:$O$2978,B127)</f>
        <v>2399.3669722549812</v>
      </c>
      <c r="G127" s="277">
        <f t="shared" si="3"/>
        <v>79.978899075166041</v>
      </c>
    </row>
    <row r="128" spans="1:7">
      <c r="A128" s="238" t="s">
        <v>2571</v>
      </c>
      <c r="B128" s="238" t="s">
        <v>2102</v>
      </c>
      <c r="C128" s="234">
        <f>SUMIFS(Master!$P$2:$P$2978,Master!$O$2:$O$2978,B128)</f>
        <v>5</v>
      </c>
      <c r="D128" s="234">
        <f>SUMIFS(Master!$S$2:$S$2978,Master!$O$2:$O$2978,B128)</f>
        <v>102.55000000000001</v>
      </c>
      <c r="E128" s="234">
        <f t="shared" si="2"/>
        <v>20.51</v>
      </c>
      <c r="F128" s="234">
        <f>SUMIFS(Master!$V$2:$V$2978,Master!$O$2:$O$2978,B128)</f>
        <v>112.12352836853421</v>
      </c>
      <c r="G128" s="277">
        <f t="shared" si="3"/>
        <v>22.424705673706843</v>
      </c>
    </row>
    <row r="129" spans="1:7">
      <c r="A129" s="238" t="s">
        <v>2523</v>
      </c>
      <c r="B129" s="238" t="s">
        <v>2480</v>
      </c>
      <c r="C129" s="234">
        <f>SUMIFS(Master!$P$2:$P$2978,Master!$O$2:$O$2978,B129)</f>
        <v>5</v>
      </c>
      <c r="D129" s="234">
        <f>SUMIFS(Master!$S$2:$S$2978,Master!$O$2:$O$2978,B129)</f>
        <v>692.75</v>
      </c>
      <c r="E129" s="234">
        <f t="shared" si="2"/>
        <v>138.55000000000001</v>
      </c>
      <c r="F129" s="234">
        <f>SUMIFS(Master!$V$2:$V$2978,Master!$O$2:$O$2978,B129)</f>
        <v>729.45940262507395</v>
      </c>
      <c r="G129" s="277">
        <f t="shared" si="3"/>
        <v>145.89188052501478</v>
      </c>
    </row>
    <row r="130" spans="1:7">
      <c r="A130" s="238" t="s">
        <v>2524</v>
      </c>
      <c r="B130" s="238" t="s">
        <v>2442</v>
      </c>
      <c r="C130" s="234">
        <f>SUMIFS(Master!$P$2:$P$2978,Master!$O$2:$O$2978,B130)</f>
        <v>5</v>
      </c>
      <c r="D130" s="234">
        <f>SUMIFS(Master!$S$2:$S$2978,Master!$O$2:$O$2978,B130)</f>
        <v>260.59999999999997</v>
      </c>
      <c r="E130" s="234">
        <f t="shared" si="2"/>
        <v>52.11999999999999</v>
      </c>
      <c r="F130" s="234">
        <f>SUMIFS(Master!$V$2:$V$2978,Master!$O$2:$O$2978,B130)</f>
        <v>274.4094122325431</v>
      </c>
      <c r="G130" s="277">
        <f t="shared" si="3"/>
        <v>54.881882446508619</v>
      </c>
    </row>
    <row r="131" spans="1:7">
      <c r="A131" s="238" t="s">
        <v>2525</v>
      </c>
      <c r="B131" s="238" t="s">
        <v>2478</v>
      </c>
      <c r="C131" s="234">
        <f>SUMIFS(Master!$P$2:$P$2978,Master!$O$2:$O$2978,B131)</f>
        <v>10</v>
      </c>
      <c r="D131" s="234">
        <f>SUMIFS(Master!$S$2:$S$2978,Master!$O$2:$O$2978,B131)</f>
        <v>1542.6</v>
      </c>
      <c r="E131" s="234">
        <f t="shared" si="2"/>
        <v>154.26</v>
      </c>
      <c r="F131" s="234">
        <f>SUMIFS(Master!$V$2:$V$2978,Master!$O$2:$O$2978,B131)</f>
        <v>1624.3436658093669</v>
      </c>
      <c r="G131" s="277">
        <f t="shared" si="3"/>
        <v>162.43436658093668</v>
      </c>
    </row>
    <row r="132" spans="1:7">
      <c r="A132" s="238" t="s">
        <v>2526</v>
      </c>
      <c r="B132" s="238" t="s">
        <v>2479</v>
      </c>
      <c r="C132" s="234">
        <f>SUMIFS(Master!$P$2:$P$2978,Master!$O$2:$O$2978,B132)</f>
        <v>5</v>
      </c>
      <c r="D132" s="234">
        <f>SUMIFS(Master!$S$2:$S$2978,Master!$O$2:$O$2978,B132)</f>
        <v>771.3</v>
      </c>
      <c r="E132" s="234">
        <f t="shared" ref="E132:E195" si="4">IFERROR(D132/C132,0)</f>
        <v>154.26</v>
      </c>
      <c r="F132" s="234">
        <f>SUMIFS(Master!$V$2:$V$2978,Master!$O$2:$O$2978,B132)</f>
        <v>812.17183290468347</v>
      </c>
      <c r="G132" s="277">
        <f t="shared" ref="G132:G195" si="5">IFERROR(F132/C132,0)</f>
        <v>162.43436658093668</v>
      </c>
    </row>
    <row r="133" spans="1:7">
      <c r="A133" s="238" t="s">
        <v>2573</v>
      </c>
      <c r="B133" s="238" t="s">
        <v>2097</v>
      </c>
      <c r="C133" s="234">
        <f>SUMIFS(Master!$P$2:$P$2978,Master!$O$2:$O$2978,B133)</f>
        <v>44</v>
      </c>
      <c r="D133" s="234">
        <f>SUMIFS(Master!$S$2:$S$2978,Master!$O$2:$O$2978,B133)</f>
        <v>143.88</v>
      </c>
      <c r="E133" s="234">
        <f t="shared" si="4"/>
        <v>3.27</v>
      </c>
      <c r="F133" s="234">
        <f>SUMIFS(Master!$V$2:$V$2978,Master!$O$2:$O$2978,B133)</f>
        <v>157.31187968468748</v>
      </c>
      <c r="G133" s="277">
        <f t="shared" si="5"/>
        <v>3.5752699928338063</v>
      </c>
    </row>
    <row r="134" spans="1:7">
      <c r="A134" s="238" t="s">
        <v>2527</v>
      </c>
      <c r="B134" s="238" t="s">
        <v>2098</v>
      </c>
      <c r="C134" s="234">
        <f>SUMIFS(Master!$P$2:$P$2978,Master!$O$2:$O$2978,B134)</f>
        <v>1381</v>
      </c>
      <c r="D134" s="234">
        <f>SUMIFS(Master!$S$2:$S$2978,Master!$O$2:$O$2978,B134)</f>
        <v>4510.4699999999993</v>
      </c>
      <c r="E134" s="234">
        <f t="shared" si="4"/>
        <v>3.2660897900072405</v>
      </c>
      <c r="F134" s="234">
        <f>SUMIFS(Master!$V$2:$V$2978,Master!$O$2:$O$2978,B134)</f>
        <v>4929.7818602645111</v>
      </c>
      <c r="G134" s="277">
        <f t="shared" si="5"/>
        <v>3.5697189429866119</v>
      </c>
    </row>
    <row r="135" spans="1:7">
      <c r="A135" s="238" t="s">
        <v>2528</v>
      </c>
      <c r="B135" s="238" t="s">
        <v>2434</v>
      </c>
      <c r="C135" s="234">
        <f>SUMIFS(Master!$P$2:$P$2978,Master!$O$2:$O$2978,B135)</f>
        <v>200</v>
      </c>
      <c r="D135" s="234">
        <f>SUMIFS(Master!$S$2:$S$2978,Master!$O$2:$O$2978,B135)</f>
        <v>910</v>
      </c>
      <c r="E135" s="234">
        <f t="shared" si="4"/>
        <v>4.55</v>
      </c>
      <c r="F135" s="234">
        <f>SUMIFS(Master!$V$2:$V$2978,Master!$O$2:$O$2978,B135)</f>
        <v>958.22166205531187</v>
      </c>
      <c r="G135" s="277">
        <f t="shared" si="5"/>
        <v>4.7911083102765595</v>
      </c>
    </row>
    <row r="136" spans="1:7">
      <c r="A136" s="238" t="s">
        <v>2529</v>
      </c>
      <c r="B136" s="238" t="s">
        <v>2435</v>
      </c>
      <c r="C136" s="234">
        <f>SUMIFS(Master!$P$2:$P$2978,Master!$O$2:$O$2978,B136)</f>
        <v>100</v>
      </c>
      <c r="D136" s="234">
        <f>SUMIFS(Master!$S$2:$S$2978,Master!$O$2:$O$2978,B136)</f>
        <v>455</v>
      </c>
      <c r="E136" s="234">
        <f t="shared" si="4"/>
        <v>4.55</v>
      </c>
      <c r="F136" s="234">
        <f>SUMIFS(Master!$V$2:$V$2978,Master!$O$2:$O$2978,B136)</f>
        <v>479.11083102765593</v>
      </c>
      <c r="G136" s="277">
        <f t="shared" si="5"/>
        <v>4.7911083102765595</v>
      </c>
    </row>
    <row r="137" spans="1:7">
      <c r="A137" s="238" t="s">
        <v>2576</v>
      </c>
      <c r="B137" s="238" t="s">
        <v>2069</v>
      </c>
      <c r="C137" s="234">
        <f>SUMIFS(Master!$P$2:$P$2978,Master!$O$2:$O$2978,B137)</f>
        <v>100</v>
      </c>
      <c r="D137" s="234">
        <f>SUMIFS(Master!$S$2:$S$2978,Master!$O$2:$O$2978,B137)</f>
        <v>1457</v>
      </c>
      <c r="E137" s="234">
        <f t="shared" si="4"/>
        <v>14.57</v>
      </c>
      <c r="F137" s="234">
        <f>SUMIFS(Master!$V$2:$V$2978,Master!$O$2:$O$2978,B137)</f>
        <v>1593.0178530761027</v>
      </c>
      <c r="G137" s="277">
        <f t="shared" si="5"/>
        <v>15.930178530761028</v>
      </c>
    </row>
    <row r="138" spans="1:7">
      <c r="A138" s="238" t="s">
        <v>2530</v>
      </c>
      <c r="B138" s="238" t="s">
        <v>2475</v>
      </c>
      <c r="C138" s="234">
        <f>SUMIFS(Master!$P$2:$P$2978,Master!$O$2:$O$2978,B138)</f>
        <v>25</v>
      </c>
      <c r="D138" s="234">
        <f>SUMIFS(Master!$S$2:$S$2978,Master!$O$2:$O$2978,B138)</f>
        <v>148.5</v>
      </c>
      <c r="E138" s="234">
        <f t="shared" si="4"/>
        <v>5.94</v>
      </c>
      <c r="F138" s="234">
        <f>SUMIFS(Master!$V$2:$V$2978,Master!$O$2:$O$2978,B138)</f>
        <v>156.3691393573778</v>
      </c>
      <c r="G138" s="277">
        <f t="shared" si="5"/>
        <v>6.2547655742951118</v>
      </c>
    </row>
    <row r="139" spans="1:7">
      <c r="A139" s="238" t="s">
        <v>2574</v>
      </c>
      <c r="B139" s="238" t="s">
        <v>2066</v>
      </c>
      <c r="C139" s="234">
        <f>SUMIFS(Master!$P$2:$P$2978,Master!$O$2:$O$2978,B139)</f>
        <v>1</v>
      </c>
      <c r="D139" s="234">
        <f>SUMIFS(Master!$S$2:$S$2978,Master!$O$2:$O$2978,B139)</f>
        <v>12.11</v>
      </c>
      <c r="E139" s="234">
        <f t="shared" si="4"/>
        <v>12.11</v>
      </c>
      <c r="F139" s="234">
        <f>SUMIFS(Master!$V$2:$V$2978,Master!$O$2:$O$2978,B139)</f>
        <v>13.24052587560165</v>
      </c>
      <c r="G139" s="277">
        <f t="shared" si="5"/>
        <v>13.24052587560165</v>
      </c>
    </row>
    <row r="140" spans="1:7">
      <c r="A140" s="238" t="s">
        <v>2575</v>
      </c>
      <c r="B140" s="238" t="s">
        <v>2067</v>
      </c>
      <c r="C140" s="234">
        <f>SUMIFS(Master!$P$2:$P$2978,Master!$O$2:$O$2978,B140)</f>
        <v>4</v>
      </c>
      <c r="D140" s="234">
        <f>SUMIFS(Master!$S$2:$S$2978,Master!$O$2:$O$2978,B140)</f>
        <v>53.64</v>
      </c>
      <c r="E140" s="234">
        <f t="shared" si="4"/>
        <v>13.41</v>
      </c>
      <c r="F140" s="234">
        <f>SUMIFS(Master!$V$2:$V$2978,Master!$O$2:$O$2978,B140)</f>
        <v>58.647548139328862</v>
      </c>
      <c r="G140" s="277">
        <f t="shared" si="5"/>
        <v>14.661887034832215</v>
      </c>
    </row>
    <row r="141" spans="1:7">
      <c r="A141" s="238" t="s">
        <v>2531</v>
      </c>
      <c r="B141" s="238" t="s">
        <v>2068</v>
      </c>
      <c r="C141" s="234">
        <f>SUMIFS(Master!$P$2:$P$2978,Master!$O$2:$O$2978,B141)</f>
        <v>47</v>
      </c>
      <c r="D141" s="234">
        <f>SUMIFS(Master!$S$2:$S$2978,Master!$O$2:$O$2978,B141)</f>
        <v>431.92999999999995</v>
      </c>
      <c r="E141" s="234">
        <f t="shared" si="4"/>
        <v>9.19</v>
      </c>
      <c r="F141" s="234">
        <f>SUMIFS(Master!$V$2:$V$2978,Master!$O$2:$O$2978,B141)</f>
        <v>458.65815025774896</v>
      </c>
      <c r="G141" s="277">
        <f t="shared" si="5"/>
        <v>9.7586840480372121</v>
      </c>
    </row>
    <row r="142" spans="1:7">
      <c r="A142" s="238" t="s">
        <v>2532</v>
      </c>
      <c r="B142" s="238" t="s">
        <v>2064</v>
      </c>
      <c r="C142" s="234">
        <f>SUMIFS(Master!$P$2:$P$2978,Master!$O$2:$O$2978,B142)</f>
        <v>43</v>
      </c>
      <c r="D142" s="234">
        <f>SUMIFS(Master!$S$2:$S$2978,Master!$O$2:$O$2978,B142)</f>
        <v>174.64</v>
      </c>
      <c r="E142" s="234">
        <f t="shared" si="4"/>
        <v>4.061395348837209</v>
      </c>
      <c r="F142" s="234">
        <f>SUMIFS(Master!$V$2:$V$2978,Master!$O$2:$O$2978,B142)</f>
        <v>185.9383477662239</v>
      </c>
      <c r="G142" s="277">
        <f t="shared" si="5"/>
        <v>4.3241476224703232</v>
      </c>
    </row>
    <row r="143" spans="1:7">
      <c r="A143" s="238" t="s">
        <v>2533</v>
      </c>
      <c r="B143" s="238" t="s">
        <v>2099</v>
      </c>
      <c r="C143" s="234">
        <f>SUMIFS(Master!$P$2:$P$2978,Master!$O$2:$O$2978,B143)</f>
        <v>52</v>
      </c>
      <c r="D143" s="234">
        <f>SUMIFS(Master!$S$2:$S$2978,Master!$O$2:$O$2978,B143)</f>
        <v>485.67999999999995</v>
      </c>
      <c r="E143" s="234">
        <f t="shared" si="4"/>
        <v>9.34</v>
      </c>
      <c r="F143" s="234">
        <f>SUMIFS(Master!$V$2:$V$2978,Master!$O$2:$O$2978,B143)</f>
        <v>512.29167928148092</v>
      </c>
      <c r="G143" s="277">
        <f t="shared" si="5"/>
        <v>9.8517630631054018</v>
      </c>
    </row>
    <row r="144" spans="1:7">
      <c r="A144" s="238" t="s">
        <v>2533</v>
      </c>
      <c r="B144" s="238" t="s">
        <v>2070</v>
      </c>
      <c r="C144" s="234">
        <f>SUMIFS(Master!$P$2:$P$2978,Master!$O$2:$O$2978,B144)</f>
        <v>20</v>
      </c>
      <c r="D144" s="234">
        <f>SUMIFS(Master!$S$2:$S$2978,Master!$O$2:$O$2978,B144)</f>
        <v>489.4</v>
      </c>
      <c r="E144" s="234">
        <f t="shared" si="4"/>
        <v>24.47</v>
      </c>
      <c r="F144" s="234">
        <f>SUMIFS(Master!$V$2:$V$2978,Master!$O$2:$O$2978,B144)</f>
        <v>535.08780871341435</v>
      </c>
      <c r="G144" s="277">
        <f t="shared" si="5"/>
        <v>26.754390435670718</v>
      </c>
    </row>
    <row r="145" spans="1:7">
      <c r="A145" s="238" t="s">
        <v>2534</v>
      </c>
      <c r="B145" s="238" t="s">
        <v>2436</v>
      </c>
      <c r="C145" s="234">
        <f>SUMIFS(Master!$P$2:$P$2978,Master!$O$2:$O$2978,B145)</f>
        <v>30</v>
      </c>
      <c r="D145" s="234">
        <f>SUMIFS(Master!$S$2:$S$2978,Master!$O$2:$O$2978,B145)</f>
        <v>156.6</v>
      </c>
      <c r="E145" s="234">
        <f t="shared" si="4"/>
        <v>5.22</v>
      </c>
      <c r="F145" s="234">
        <f>SUMIFS(Master!$V$2:$V$2978,Master!$O$2:$O$2978,B145)</f>
        <v>164.89836514050748</v>
      </c>
      <c r="G145" s="277">
        <f t="shared" si="5"/>
        <v>5.4966121713502494</v>
      </c>
    </row>
    <row r="146" spans="1:7">
      <c r="A146" s="713" t="s">
        <v>2536</v>
      </c>
      <c r="B146" s="8" t="s">
        <v>2061</v>
      </c>
      <c r="C146" s="234">
        <f>SUMIFS(Master!$P$2:$P$2978,Master!$O$2:$O$2978,B146)</f>
        <v>550</v>
      </c>
      <c r="D146" s="234">
        <f>SUMIFS(Master!$S$2:$S$2978,Master!$O$2:$O$2978,B146)</f>
        <v>7315</v>
      </c>
      <c r="E146" s="234">
        <f t="shared" si="4"/>
        <v>13.3</v>
      </c>
      <c r="F146" s="234">
        <f>SUMIFS(Master!$V$2:$V$2978,Master!$O$2:$O$2978,B146)</f>
        <v>7997.8899075166037</v>
      </c>
      <c r="G146" s="277">
        <f t="shared" si="5"/>
        <v>14.541618013666552</v>
      </c>
    </row>
    <row r="147" spans="1:7">
      <c r="A147" s="713" t="s">
        <v>2577</v>
      </c>
      <c r="B147" s="8" t="s">
        <v>2062</v>
      </c>
      <c r="C147" s="234">
        <f>SUMIFS(Master!$P$2:$P$2978,Master!$O$2:$O$2978,B147)</f>
        <v>5</v>
      </c>
      <c r="D147" s="234">
        <f>SUMIFS(Master!$S$2:$S$2978,Master!$O$2:$O$2978,B147)</f>
        <v>83.4</v>
      </c>
      <c r="E147" s="234">
        <f t="shared" si="4"/>
        <v>16.68</v>
      </c>
      <c r="F147" s="234">
        <f>SUMIFS(Master!$V$2:$V$2978,Master!$O$2:$O$2978,B147)</f>
        <v>91.185785138330118</v>
      </c>
      <c r="G147" s="277">
        <f t="shared" si="5"/>
        <v>18.237157027666022</v>
      </c>
    </row>
    <row r="148" spans="1:7">
      <c r="A148" s="713" t="s">
        <v>2578</v>
      </c>
      <c r="B148" s="113" t="s">
        <v>2058</v>
      </c>
      <c r="C148" s="234">
        <f>SUMIFS(Master!$P$2:$P$2978,Master!$O$2:$O$2978,B148)</f>
        <v>1000</v>
      </c>
      <c r="D148" s="234">
        <f>SUMIFS(Master!$S$2:$S$2978,Master!$O$2:$O$2978,B148)</f>
        <v>18880</v>
      </c>
      <c r="E148" s="234">
        <f t="shared" si="4"/>
        <v>18.88</v>
      </c>
      <c r="F148" s="234">
        <f>SUMIFS(Master!$V$2:$V$2978,Master!$O$2:$O$2978,B148)</f>
        <v>20642.537450979285</v>
      </c>
      <c r="G148" s="277">
        <f t="shared" si="5"/>
        <v>20.642537450979287</v>
      </c>
    </row>
    <row r="149" spans="1:7">
      <c r="A149" s="713" t="s">
        <v>2579</v>
      </c>
      <c r="B149" s="8" t="s">
        <v>2059</v>
      </c>
      <c r="C149" s="234">
        <f>SUMIFS(Master!$P$2:$P$2978,Master!$O$2:$O$2978,B149)</f>
        <v>5</v>
      </c>
      <c r="D149" s="234">
        <f>SUMIFS(Master!$S$2:$S$2978,Master!$O$2:$O$2978,B149)</f>
        <v>99</v>
      </c>
      <c r="E149" s="234">
        <f t="shared" si="4"/>
        <v>19.8</v>
      </c>
      <c r="F149" s="234">
        <f>SUMIFS(Master!$V$2:$V$2978,Master!$O$2:$O$2978,B149)</f>
        <v>108.24211904909689</v>
      </c>
      <c r="G149" s="277">
        <f t="shared" si="5"/>
        <v>21.648423809819377</v>
      </c>
    </row>
    <row r="150" spans="1:7">
      <c r="A150" s="713" t="s">
        <v>2580</v>
      </c>
      <c r="B150" s="8" t="s">
        <v>2060</v>
      </c>
      <c r="C150" s="234">
        <f>SUMIFS(Master!$P$2:$P$2978,Master!$O$2:$O$2978,B150)</f>
        <v>15</v>
      </c>
      <c r="D150" s="234">
        <f>SUMIFS(Master!$S$2:$S$2978,Master!$O$2:$O$2978,B150)</f>
        <v>353.55</v>
      </c>
      <c r="E150" s="234">
        <f t="shared" si="4"/>
        <v>23.57</v>
      </c>
      <c r="F150" s="234">
        <f>SUMIFS(Master!$V$2:$V$2978,Master!$O$2:$O$2978,B150)</f>
        <v>386.55556757382027</v>
      </c>
      <c r="G150" s="277">
        <f t="shared" si="5"/>
        <v>25.770371171588017</v>
      </c>
    </row>
    <row r="151" spans="1:7">
      <c r="A151" s="713" t="s">
        <v>2581</v>
      </c>
      <c r="B151" s="8" t="s">
        <v>2063</v>
      </c>
      <c r="C151" s="234">
        <f>SUMIFS(Master!$P$2:$P$2978,Master!$O$2:$O$2978,B151)</f>
        <v>5</v>
      </c>
      <c r="D151" s="234">
        <f>SUMIFS(Master!$S$2:$S$2978,Master!$O$2:$O$2978,B151)</f>
        <v>186.35000000000002</v>
      </c>
      <c r="E151" s="234">
        <f t="shared" si="4"/>
        <v>37.270000000000003</v>
      </c>
      <c r="F151" s="234">
        <f>SUMIFS(Master!$V$2:$V$2978,Master!$O$2:$O$2978,B151)</f>
        <v>203.74665540201221</v>
      </c>
      <c r="G151" s="277">
        <f t="shared" si="5"/>
        <v>40.749331080402442</v>
      </c>
    </row>
    <row r="152" spans="1:7">
      <c r="A152" s="713" t="s">
        <v>2582</v>
      </c>
      <c r="B152" s="113" t="s">
        <v>2057</v>
      </c>
      <c r="C152" s="234">
        <f>SUMIFS(Master!$P$2:$P$2978,Master!$O$2:$O$2978,B152)</f>
        <v>2000</v>
      </c>
      <c r="D152" s="234">
        <f>SUMIFS(Master!$S$2:$S$2978,Master!$O$2:$O$2978,B152)</f>
        <v>17468.543088439001</v>
      </c>
      <c r="E152" s="234">
        <f t="shared" si="4"/>
        <v>8.7342715442195011</v>
      </c>
      <c r="F152" s="234">
        <f>SUMIFS(Master!$V$2:$V$2978,Master!$O$2:$O$2978,B152)</f>
        <v>18185.098006298955</v>
      </c>
      <c r="G152" s="277">
        <f t="shared" si="5"/>
        <v>9.0925490031494771</v>
      </c>
    </row>
    <row r="153" spans="1:7">
      <c r="A153" s="713" t="s">
        <v>2543</v>
      </c>
      <c r="B153" s="113" t="s">
        <v>2056</v>
      </c>
      <c r="C153" s="234">
        <f>SUMIFS(Master!$P$2:$P$2978,Master!$O$2:$O$2978,B153)</f>
        <v>700</v>
      </c>
      <c r="D153" s="234">
        <f>SUMIFS(Master!$S$2:$S$2978,Master!$O$2:$O$2978,B153)</f>
        <v>7014</v>
      </c>
      <c r="E153" s="234">
        <f t="shared" si="4"/>
        <v>10.02</v>
      </c>
      <c r="F153" s="234">
        <f>SUMIFS(Master!$V$2:$V$2978,Master!$O$2:$O$2978,B153)</f>
        <v>7668.7901314178343</v>
      </c>
      <c r="G153" s="277">
        <f t="shared" si="5"/>
        <v>10.955414473454049</v>
      </c>
    </row>
    <row r="154" spans="1:7">
      <c r="A154" s="713" t="s">
        <v>2535</v>
      </c>
      <c r="B154" s="715" t="s">
        <v>2443</v>
      </c>
      <c r="C154" s="234">
        <f>SUMIFS(Master!$P$2:$P$2978,Master!$O$2:$O$2978,B154)</f>
        <v>40</v>
      </c>
      <c r="D154" s="234">
        <f>SUMIFS(Master!$S$2:$S$2978,Master!$O$2:$O$2978,B154)</f>
        <v>643.6</v>
      </c>
      <c r="E154" s="234">
        <f t="shared" si="4"/>
        <v>16.09</v>
      </c>
      <c r="F154" s="234">
        <f>SUMIFS(Master!$V$2:$V$2978,Master!$O$2:$O$2978,B154)</f>
        <v>677.7049029657129</v>
      </c>
      <c r="G154" s="277">
        <f t="shared" si="5"/>
        <v>16.942622574142824</v>
      </c>
    </row>
    <row r="155" spans="1:7">
      <c r="A155" s="713" t="s">
        <v>2536</v>
      </c>
      <c r="B155" s="715" t="s">
        <v>2462</v>
      </c>
      <c r="C155" s="234">
        <f>SUMIFS(Master!$P$2:$P$2978,Master!$O$2:$O$2978,B155)</f>
        <v>10</v>
      </c>
      <c r="D155" s="234">
        <f>SUMIFS(Master!$S$2:$S$2978,Master!$O$2:$O$2978,B155)</f>
        <v>127.10000000000001</v>
      </c>
      <c r="E155" s="234">
        <f t="shared" si="4"/>
        <v>12.71</v>
      </c>
      <c r="F155" s="234">
        <f>SUMIFS(Master!$V$2:$V$2978,Master!$O$2:$O$2978,B155)</f>
        <v>133.83513543651665</v>
      </c>
      <c r="G155" s="277">
        <f t="shared" si="5"/>
        <v>13.383513543651665</v>
      </c>
    </row>
    <row r="156" spans="1:7">
      <c r="A156" s="713" t="s">
        <v>2537</v>
      </c>
      <c r="B156" s="715" t="s">
        <v>2463</v>
      </c>
      <c r="C156" s="234">
        <f>SUMIFS(Master!$P$2:$P$2978,Master!$O$2:$O$2978,B156)</f>
        <v>10</v>
      </c>
      <c r="D156" s="234">
        <f>SUMIFS(Master!$S$2:$S$2978,Master!$O$2:$O$2978,B156)</f>
        <v>171.1</v>
      </c>
      <c r="E156" s="234">
        <f t="shared" si="4"/>
        <v>17.11</v>
      </c>
      <c r="F156" s="234">
        <f>SUMIFS(Master!$V$2:$V$2978,Master!$O$2:$O$2978,B156)</f>
        <v>180.1667322831471</v>
      </c>
      <c r="G156" s="277">
        <f t="shared" si="5"/>
        <v>18.016673228314708</v>
      </c>
    </row>
    <row r="157" spans="1:7">
      <c r="A157" s="713" t="s">
        <v>2538</v>
      </c>
      <c r="B157" s="715" t="s">
        <v>2466</v>
      </c>
      <c r="C157" s="234">
        <f>SUMIFS(Master!$P$2:$P$2978,Master!$O$2:$O$2978,B157)</f>
        <v>30</v>
      </c>
      <c r="D157" s="234">
        <f>SUMIFS(Master!$S$2:$S$2978,Master!$O$2:$O$2978,B157)</f>
        <v>560.70000000000005</v>
      </c>
      <c r="E157" s="234">
        <f t="shared" si="4"/>
        <v>18.690000000000001</v>
      </c>
      <c r="F157" s="234">
        <f>SUMIFS(Master!$V$2:$V$2978,Master!$O$2:$O$2978,B157)</f>
        <v>590.41196254331146</v>
      </c>
      <c r="G157" s="277">
        <f t="shared" si="5"/>
        <v>19.680398751443715</v>
      </c>
    </row>
    <row r="158" spans="1:7">
      <c r="A158" s="713" t="s">
        <v>2539</v>
      </c>
      <c r="B158" s="715" t="s">
        <v>2467</v>
      </c>
      <c r="C158" s="234">
        <f>SUMIFS(Master!$P$2:$P$2978,Master!$O$2:$O$2978,B158)</f>
        <v>15</v>
      </c>
      <c r="D158" s="234">
        <f>SUMIFS(Master!$S$2:$S$2978,Master!$O$2:$O$2978,B158)</f>
        <v>215.70000000000002</v>
      </c>
      <c r="E158" s="234">
        <f t="shared" si="4"/>
        <v>14.38</v>
      </c>
      <c r="F158" s="234">
        <f>SUMIFS(Master!$V$2:$V$2978,Master!$O$2:$O$2978,B158)</f>
        <v>227.13012363223163</v>
      </c>
      <c r="G158" s="277">
        <f t="shared" si="5"/>
        <v>15.142008242148774</v>
      </c>
    </row>
    <row r="159" spans="1:7">
      <c r="A159" s="713" t="s">
        <v>2540</v>
      </c>
      <c r="B159" s="715" t="s">
        <v>2473</v>
      </c>
      <c r="C159" s="234">
        <f>SUMIFS(Master!$P$2:$P$2978,Master!$O$2:$O$2978,B159)</f>
        <v>50</v>
      </c>
      <c r="D159" s="234">
        <f>SUMIFS(Master!$S$2:$S$2978,Master!$O$2:$O$2978,B159)</f>
        <v>1711.4999999999998</v>
      </c>
      <c r="E159" s="234">
        <f t="shared" si="4"/>
        <v>34.229999999999997</v>
      </c>
      <c r="F159" s="234">
        <f>SUMIFS(Master!$V$2:$V$2978,Master!$O$2:$O$2978,B159)</f>
        <v>1802.1938182501824</v>
      </c>
      <c r="G159" s="277">
        <f t="shared" si="5"/>
        <v>36.043876365003648</v>
      </c>
    </row>
    <row r="160" spans="1:7">
      <c r="A160" s="713" t="s">
        <v>2541</v>
      </c>
      <c r="B160" s="715" t="s">
        <v>2474</v>
      </c>
      <c r="C160" s="234">
        <f>SUMIFS(Master!$P$2:$P$2978,Master!$O$2:$O$2978,B160)</f>
        <v>35</v>
      </c>
      <c r="D160" s="234">
        <f>SUMIFS(Master!$S$2:$S$2978,Master!$O$2:$O$2978,B160)</f>
        <v>1217.6500000000001</v>
      </c>
      <c r="E160" s="234">
        <f t="shared" si="4"/>
        <v>34.79</v>
      </c>
      <c r="F160" s="234">
        <f>SUMIFS(Master!$V$2:$V$2978,Master!$O$2:$O$2978,B160)</f>
        <v>1282.1742931886267</v>
      </c>
      <c r="G160" s="277">
        <f t="shared" si="5"/>
        <v>36.633551233960766</v>
      </c>
    </row>
    <row r="161" spans="1:7">
      <c r="A161" s="713" t="s">
        <v>2542</v>
      </c>
      <c r="B161" s="715" t="s">
        <v>2477</v>
      </c>
      <c r="C161" s="234">
        <f>SUMIFS(Master!$P$2:$P$2978,Master!$O$2:$O$2978,B161)</f>
        <v>15</v>
      </c>
      <c r="D161" s="234">
        <f>SUMIFS(Master!$S$2:$S$2978,Master!$O$2:$O$2978,B161)</f>
        <v>787.35</v>
      </c>
      <c r="E161" s="234">
        <f t="shared" si="4"/>
        <v>52.49</v>
      </c>
      <c r="F161" s="234">
        <f>SUMIFS(Master!$V$2:$V$2978,Master!$O$2:$O$2978,B161)</f>
        <v>829.07233584532946</v>
      </c>
      <c r="G161" s="277">
        <f t="shared" si="5"/>
        <v>55.2714890563553</v>
      </c>
    </row>
    <row r="162" spans="1:7">
      <c r="A162" s="713" t="s">
        <v>2543</v>
      </c>
      <c r="B162" s="715" t="s">
        <v>2444</v>
      </c>
      <c r="C162" s="234">
        <f>SUMIFS(Master!$P$2:$P$2978,Master!$O$2:$O$2978,B162)</f>
        <v>100</v>
      </c>
      <c r="D162" s="234">
        <f>SUMIFS(Master!$S$2:$S$2978,Master!$O$2:$O$2978,B162)</f>
        <v>1301</v>
      </c>
      <c r="E162" s="234">
        <f t="shared" si="4"/>
        <v>13.01</v>
      </c>
      <c r="F162" s="234">
        <f>SUMIFS(Master!$V$2:$V$2978,Master!$O$2:$O$2978,B162)</f>
        <v>1369.9410794878688</v>
      </c>
      <c r="G162" s="277">
        <f t="shared" si="5"/>
        <v>13.699410794878688</v>
      </c>
    </row>
    <row r="163" spans="1:7">
      <c r="A163" s="713" t="s">
        <v>2544</v>
      </c>
      <c r="B163" s="715" t="s">
        <v>2445</v>
      </c>
      <c r="C163" s="234">
        <f>SUMIFS(Master!$P$2:$P$2978,Master!$O$2:$O$2978,B163)</f>
        <v>50</v>
      </c>
      <c r="D163" s="234">
        <f>SUMIFS(Master!$S$2:$S$2978,Master!$O$2:$O$2978,B163)</f>
        <v>814</v>
      </c>
      <c r="E163" s="234">
        <f t="shared" si="4"/>
        <v>16.28</v>
      </c>
      <c r="F163" s="234">
        <f>SUMIFS(Master!$V$2:$V$2978,Master!$O$2:$O$2978,B163)</f>
        <v>857.13454166266365</v>
      </c>
      <c r="G163" s="277">
        <f t="shared" si="5"/>
        <v>17.142690833253273</v>
      </c>
    </row>
    <row r="164" spans="1:7">
      <c r="A164" s="713" t="s">
        <v>2545</v>
      </c>
      <c r="B164" s="715" t="s">
        <v>2459</v>
      </c>
      <c r="C164" s="234">
        <f>SUMIFS(Master!$P$2:$P$2978,Master!$O$2:$O$2978,B164)</f>
        <v>15</v>
      </c>
      <c r="D164" s="234">
        <f>SUMIFS(Master!$S$2:$S$2978,Master!$O$2:$O$2978,B164)</f>
        <v>203.55</v>
      </c>
      <c r="E164" s="234">
        <f t="shared" si="4"/>
        <v>13.57</v>
      </c>
      <c r="F164" s="234">
        <f>SUMIFS(Master!$V$2:$V$2978,Master!$O$2:$O$2978,B164)</f>
        <v>214.33628495753706</v>
      </c>
      <c r="G164" s="277">
        <f t="shared" si="5"/>
        <v>14.289085663835804</v>
      </c>
    </row>
    <row r="165" spans="1:7">
      <c r="A165" s="716" t="s">
        <v>2583</v>
      </c>
      <c r="B165" s="8" t="s">
        <v>2081</v>
      </c>
      <c r="C165" s="234">
        <f>SUMIFS(Master!$P$2:$P$2978,Master!$O$2:$O$2978,B165)</f>
        <v>50</v>
      </c>
      <c r="D165" s="234">
        <f>SUMIFS(Master!$S$2:$S$2978,Master!$O$2:$O$2978,B165)</f>
        <v>731.5</v>
      </c>
      <c r="E165" s="234">
        <f t="shared" si="4"/>
        <v>14.63</v>
      </c>
      <c r="F165" s="234">
        <f>SUMIFS(Master!$V$2:$V$2978,Master!$O$2:$O$2978,B165)</f>
        <v>799.78899075166032</v>
      </c>
      <c r="G165" s="277">
        <f t="shared" si="5"/>
        <v>15.995779815033206</v>
      </c>
    </row>
    <row r="166" spans="1:7">
      <c r="A166" s="716" t="s">
        <v>2584</v>
      </c>
      <c r="B166" s="8" t="s">
        <v>2082</v>
      </c>
      <c r="C166" s="234">
        <f>SUMIFS(Master!$P$2:$P$2978,Master!$O$2:$O$2978,B166)</f>
        <v>200</v>
      </c>
      <c r="D166" s="234">
        <f>SUMIFS(Master!$S$2:$S$2978,Master!$O$2:$O$2978,B166)</f>
        <v>2926</v>
      </c>
      <c r="E166" s="234">
        <f t="shared" si="4"/>
        <v>14.63</v>
      </c>
      <c r="F166" s="234">
        <f>SUMIFS(Master!$V$2:$V$2978,Master!$O$2:$O$2978,B166)</f>
        <v>3199.1559630066413</v>
      </c>
      <c r="G166" s="277">
        <f t="shared" si="5"/>
        <v>15.995779815033206</v>
      </c>
    </row>
    <row r="167" spans="1:7">
      <c r="A167" s="716" t="s">
        <v>2585</v>
      </c>
      <c r="B167" s="113" t="s">
        <v>2085</v>
      </c>
      <c r="C167" s="234">
        <f>SUMIFS(Master!$P$2:$P$2978,Master!$O$2:$O$2978,B167)</f>
        <v>20</v>
      </c>
      <c r="D167" s="234">
        <f>SUMIFS(Master!$S$2:$S$2978,Master!$O$2:$O$2978,B167)</f>
        <v>429.79999999999995</v>
      </c>
      <c r="E167" s="234">
        <f t="shared" si="4"/>
        <v>21.49</v>
      </c>
      <c r="F167" s="234">
        <f>SUMIFS(Master!$V$2:$V$2978,Master!$O$2:$O$2978,B167)</f>
        <v>469.92386633638222</v>
      </c>
      <c r="G167" s="277">
        <f t="shared" si="5"/>
        <v>23.496193316819109</v>
      </c>
    </row>
    <row r="168" spans="1:7">
      <c r="A168" s="716" t="s">
        <v>2546</v>
      </c>
      <c r="B168" s="715" t="s">
        <v>2464</v>
      </c>
      <c r="C168" s="234">
        <f>SUMIFS(Master!$P$2:$P$2978,Master!$O$2:$O$2978,B168)</f>
        <v>10</v>
      </c>
      <c r="D168" s="234">
        <f>SUMIFS(Master!$S$2:$S$2978,Master!$O$2:$O$2978,B168)</f>
        <v>130.5</v>
      </c>
      <c r="E168" s="234">
        <f t="shared" si="4"/>
        <v>13.05</v>
      </c>
      <c r="F168" s="234">
        <f>SUMIFS(Master!$V$2:$V$2978,Master!$O$2:$O$2978,B168)</f>
        <v>137.41530428375626</v>
      </c>
      <c r="G168" s="277">
        <f t="shared" si="5"/>
        <v>13.741530428375626</v>
      </c>
    </row>
    <row r="169" spans="1:7">
      <c r="A169" s="716" t="s">
        <v>2547</v>
      </c>
      <c r="B169" s="715" t="s">
        <v>2465</v>
      </c>
      <c r="C169" s="234">
        <f>SUMIFS(Master!$P$2:$P$2978,Master!$O$2:$O$2978,B169)</f>
        <v>10</v>
      </c>
      <c r="D169" s="234">
        <f>SUMIFS(Master!$S$2:$S$2978,Master!$O$2:$O$2978,B169)</f>
        <v>144.30000000000001</v>
      </c>
      <c r="E169" s="234">
        <f t="shared" si="4"/>
        <v>14.430000000000001</v>
      </c>
      <c r="F169" s="234">
        <f>SUMIFS(Master!$V$2:$V$2978,Master!$O$2:$O$2978,B169)</f>
        <v>151.94657784019947</v>
      </c>
      <c r="G169" s="277">
        <f t="shared" si="5"/>
        <v>15.194657784019947</v>
      </c>
    </row>
    <row r="170" spans="1:7">
      <c r="A170" s="716" t="s">
        <v>2586</v>
      </c>
      <c r="B170" s="8" t="s">
        <v>2088</v>
      </c>
      <c r="C170" s="234">
        <f>SUMIFS(Master!$P$2:$P$2978,Master!$O$2:$O$2978,B170)</f>
        <v>40</v>
      </c>
      <c r="D170" s="234">
        <f>SUMIFS(Master!$S$2:$S$2978,Master!$O$2:$O$2978,B170)</f>
        <v>1550.8000000000002</v>
      </c>
      <c r="E170" s="234">
        <f t="shared" si="4"/>
        <v>38.770000000000003</v>
      </c>
      <c r="F170" s="234">
        <f>SUMIFS(Master!$V$2:$V$2978,Master!$O$2:$O$2978,B170)</f>
        <v>1695.5745274882775</v>
      </c>
      <c r="G170" s="277">
        <f t="shared" si="5"/>
        <v>42.389363187206939</v>
      </c>
    </row>
    <row r="171" spans="1:7">
      <c r="A171" s="716" t="s">
        <v>2587</v>
      </c>
      <c r="B171" s="113" t="s">
        <v>2086</v>
      </c>
      <c r="C171" s="234">
        <f>SUMIFS(Master!$P$2:$P$2978,Master!$O$2:$O$2978,B171)</f>
        <v>5</v>
      </c>
      <c r="D171" s="234">
        <f>SUMIFS(Master!$S$2:$S$2978,Master!$O$2:$O$2978,B171)</f>
        <v>140.1</v>
      </c>
      <c r="E171" s="234">
        <f t="shared" si="4"/>
        <v>28.02</v>
      </c>
      <c r="F171" s="234">
        <f>SUMIFS(Master!$V$2:$V$2978,Master!$O$2:$O$2978,B171)</f>
        <v>153.17899877554015</v>
      </c>
      <c r="G171" s="277">
        <f t="shared" si="5"/>
        <v>30.635799755108032</v>
      </c>
    </row>
    <row r="172" spans="1:7">
      <c r="A172" s="716" t="s">
        <v>2548</v>
      </c>
      <c r="B172" s="715" t="s">
        <v>2469</v>
      </c>
      <c r="C172" s="234">
        <f>SUMIFS(Master!$P$2:$P$2978,Master!$O$2:$O$2978,B172)</f>
        <v>30</v>
      </c>
      <c r="D172" s="234">
        <f>SUMIFS(Master!$S$2:$S$2978,Master!$O$2:$O$2978,B172)</f>
        <v>745.8</v>
      </c>
      <c r="E172" s="234">
        <f t="shared" si="4"/>
        <v>24.86</v>
      </c>
      <c r="F172" s="234">
        <f>SUMIFS(Master!$V$2:$V$2978,Master!$O$2:$O$2978,B172)</f>
        <v>785.32056655038627</v>
      </c>
      <c r="G172" s="277">
        <f t="shared" si="5"/>
        <v>26.177352218346208</v>
      </c>
    </row>
    <row r="173" spans="1:7">
      <c r="A173" s="716" t="s">
        <v>2549</v>
      </c>
      <c r="B173" s="715" t="s">
        <v>2468</v>
      </c>
      <c r="C173" s="234">
        <f>SUMIFS(Master!$P$2:$P$2978,Master!$O$2:$O$2978,B173)</f>
        <v>20</v>
      </c>
      <c r="D173" s="234">
        <f>SUMIFS(Master!$S$2:$S$2978,Master!$O$2:$O$2978,B173)</f>
        <v>401.4</v>
      </c>
      <c r="E173" s="234">
        <f t="shared" si="4"/>
        <v>20.07</v>
      </c>
      <c r="F173" s="234">
        <f>SUMIFS(Master!$V$2:$V$2978,Master!$O$2:$O$2978,B173)</f>
        <v>422.67052214176061</v>
      </c>
      <c r="G173" s="277">
        <f t="shared" si="5"/>
        <v>21.133526107088031</v>
      </c>
    </row>
    <row r="174" spans="1:7">
      <c r="A174" s="716" t="s">
        <v>2550</v>
      </c>
      <c r="B174" s="715" t="s">
        <v>2470</v>
      </c>
      <c r="C174" s="234">
        <f>SUMIFS(Master!$P$2:$P$2978,Master!$O$2:$O$2978,B174)</f>
        <v>10</v>
      </c>
      <c r="D174" s="234">
        <f>SUMIFS(Master!$S$2:$S$2978,Master!$O$2:$O$2978,B174)</f>
        <v>237</v>
      </c>
      <c r="E174" s="234">
        <f t="shared" si="4"/>
        <v>23.7</v>
      </c>
      <c r="F174" s="234">
        <f>SUMIFS(Master!$V$2:$V$2978,Master!$O$2:$O$2978,B174)</f>
        <v>249.55882846935043</v>
      </c>
      <c r="G174" s="277">
        <f t="shared" si="5"/>
        <v>24.955882846935044</v>
      </c>
    </row>
    <row r="175" spans="1:7">
      <c r="A175" s="716" t="s">
        <v>2588</v>
      </c>
      <c r="B175" s="8" t="s">
        <v>2087</v>
      </c>
      <c r="C175" s="234">
        <f>SUMIFS(Master!$P$2:$P$2978,Master!$O$2:$O$2978,B175)</f>
        <v>40</v>
      </c>
      <c r="D175" s="234">
        <f>SUMIFS(Master!$S$2:$S$2978,Master!$O$2:$O$2978,B175)</f>
        <v>2016</v>
      </c>
      <c r="E175" s="234">
        <f t="shared" si="4"/>
        <v>50.4</v>
      </c>
      <c r="F175" s="234">
        <f>SUMIFS(Master!$V$2:$V$2978,Master!$O$2:$O$2978,B175)</f>
        <v>2204.2031515452459</v>
      </c>
      <c r="G175" s="277">
        <f t="shared" si="5"/>
        <v>55.105078788631147</v>
      </c>
    </row>
    <row r="176" spans="1:7">
      <c r="A176" s="716" t="s">
        <v>2551</v>
      </c>
      <c r="B176" s="715" t="s">
        <v>2471</v>
      </c>
      <c r="C176" s="234">
        <f>SUMIFS(Master!$P$2:$P$2978,Master!$O$2:$O$2978,B176)</f>
        <v>10</v>
      </c>
      <c r="D176" s="234">
        <f>SUMIFS(Master!$S$2:$S$2978,Master!$O$2:$O$2978,B176)</f>
        <v>735.90000000000009</v>
      </c>
      <c r="E176" s="234">
        <f t="shared" si="4"/>
        <v>73.59</v>
      </c>
      <c r="F176" s="234">
        <f>SUMIFS(Master!$V$2:$V$2978,Master!$O$2:$O$2978,B176)</f>
        <v>774.89595725989454</v>
      </c>
      <c r="G176" s="277">
        <f t="shared" si="5"/>
        <v>77.48959572598946</v>
      </c>
    </row>
    <row r="177" spans="1:7">
      <c r="A177" s="716" t="s">
        <v>2552</v>
      </c>
      <c r="B177" s="715" t="s">
        <v>2472</v>
      </c>
      <c r="C177" s="234">
        <f>SUMIFS(Master!$P$2:$P$2978,Master!$O$2:$O$2978,B177)</f>
        <v>10</v>
      </c>
      <c r="D177" s="234">
        <f>SUMIFS(Master!$S$2:$S$2978,Master!$O$2:$O$2978,B177)</f>
        <v>735.90000000000009</v>
      </c>
      <c r="E177" s="234">
        <f t="shared" si="4"/>
        <v>73.59</v>
      </c>
      <c r="F177" s="234">
        <f>SUMIFS(Master!$V$2:$V$2978,Master!$O$2:$O$2978,B177)</f>
        <v>774.89595725989454</v>
      </c>
      <c r="G177" s="277">
        <f t="shared" si="5"/>
        <v>77.48959572598946</v>
      </c>
    </row>
    <row r="178" spans="1:7">
      <c r="A178" s="716" t="s">
        <v>2553</v>
      </c>
      <c r="B178" s="715" t="s">
        <v>2476</v>
      </c>
      <c r="C178" s="234">
        <f>SUMIFS(Master!$P$2:$P$2978,Master!$O$2:$O$2978,B178)</f>
        <v>20</v>
      </c>
      <c r="D178" s="234">
        <f>SUMIFS(Master!$S$2:$S$2978,Master!$O$2:$O$2978,B178)</f>
        <v>1471.8000000000002</v>
      </c>
      <c r="E178" s="234">
        <f t="shared" si="4"/>
        <v>73.59</v>
      </c>
      <c r="F178" s="234">
        <f>SUMIFS(Master!$V$2:$V$2978,Master!$O$2:$O$2978,B178)</f>
        <v>1549.7919145197891</v>
      </c>
      <c r="G178" s="277">
        <f t="shared" si="5"/>
        <v>77.48959572598946</v>
      </c>
    </row>
    <row r="179" spans="1:7">
      <c r="A179" s="716" t="s">
        <v>2589</v>
      </c>
      <c r="B179" s="8" t="s">
        <v>2083</v>
      </c>
      <c r="C179" s="234">
        <f>SUMIFS(Master!$P$2:$P$2978,Master!$O$2:$O$2978,B179)</f>
        <v>100</v>
      </c>
      <c r="D179" s="234">
        <f>SUMIFS(Master!$S$2:$S$2978,Master!$O$2:$O$2978,B179)</f>
        <v>733</v>
      </c>
      <c r="E179" s="234">
        <f t="shared" si="4"/>
        <v>7.33</v>
      </c>
      <c r="F179" s="234">
        <f>SUMIFS(Master!$V$2:$V$2978,Master!$O$2:$O$2978,B179)</f>
        <v>801.4290228584648</v>
      </c>
      <c r="G179" s="277">
        <f t="shared" si="5"/>
        <v>8.0142902285846489</v>
      </c>
    </row>
    <row r="180" spans="1:7">
      <c r="A180" s="716" t="s">
        <v>2554</v>
      </c>
      <c r="B180" s="715" t="s">
        <v>2447</v>
      </c>
      <c r="C180" s="234">
        <f>SUMIFS(Master!$P$2:$P$2978,Master!$O$2:$O$2978,B180)</f>
        <v>120</v>
      </c>
      <c r="D180" s="234">
        <f>SUMIFS(Master!$S$2:$S$2978,Master!$O$2:$O$2978,B180)</f>
        <v>508.8</v>
      </c>
      <c r="E180" s="234">
        <f t="shared" si="4"/>
        <v>4.24</v>
      </c>
      <c r="F180" s="234">
        <f>SUMIFS(Master!$V$2:$V$2978,Master!$O$2:$O$2978,B180)</f>
        <v>535.7617380810359</v>
      </c>
      <c r="G180" s="277">
        <f t="shared" si="5"/>
        <v>4.4646811506752995</v>
      </c>
    </row>
    <row r="181" spans="1:7">
      <c r="A181" s="716" t="s">
        <v>2555</v>
      </c>
      <c r="B181" s="715" t="s">
        <v>2448</v>
      </c>
      <c r="C181" s="234">
        <f>SUMIFS(Master!$P$2:$P$2978,Master!$O$2:$O$2978,B181)</f>
        <v>10</v>
      </c>
      <c r="D181" s="234">
        <f>SUMIFS(Master!$S$2:$S$2978,Master!$O$2:$O$2978,B181)</f>
        <v>51.1</v>
      </c>
      <c r="E181" s="234">
        <f t="shared" si="4"/>
        <v>5.1100000000000003</v>
      </c>
      <c r="F181" s="234">
        <f>SUMIFS(Master!$V$2:$V$2978,Master!$O$2:$O$2978,B181)</f>
        <v>53.807831792336742</v>
      </c>
      <c r="G181" s="277">
        <f t="shared" si="5"/>
        <v>5.3807831792336742</v>
      </c>
    </row>
    <row r="182" spans="1:7">
      <c r="A182" s="716" t="s">
        <v>2556</v>
      </c>
      <c r="B182" s="715" t="s">
        <v>2449</v>
      </c>
      <c r="C182" s="234">
        <f>SUMIFS(Master!$P$2:$P$2978,Master!$O$2:$O$2978,B182)</f>
        <v>15</v>
      </c>
      <c r="D182" s="234">
        <f>SUMIFS(Master!$S$2:$S$2978,Master!$O$2:$O$2978,B182)</f>
        <v>73.5</v>
      </c>
      <c r="E182" s="234">
        <f t="shared" si="4"/>
        <v>4.9000000000000004</v>
      </c>
      <c r="F182" s="234">
        <f>SUMIFS(Master!$V$2:$V$2978,Master!$O$2:$O$2978,B182)</f>
        <v>77.394826550621346</v>
      </c>
      <c r="G182" s="277">
        <f t="shared" si="5"/>
        <v>5.1596551033747566</v>
      </c>
    </row>
    <row r="183" spans="1:7">
      <c r="A183" s="716" t="s">
        <v>2557</v>
      </c>
      <c r="B183" s="715" t="s">
        <v>2450</v>
      </c>
      <c r="C183" s="234">
        <f>SUMIFS(Master!$P$2:$P$2978,Master!$O$2:$O$2978,B183)</f>
        <v>500</v>
      </c>
      <c r="D183" s="234">
        <f>SUMIFS(Master!$S$2:$S$2978,Master!$O$2:$O$2978,B183)</f>
        <v>3325</v>
      </c>
      <c r="E183" s="234">
        <f t="shared" si="4"/>
        <v>6.65</v>
      </c>
      <c r="F183" s="234">
        <f>SUMIFS(Master!$V$2:$V$2978,Master!$O$2:$O$2978,B183)</f>
        <v>3501.1945344328701</v>
      </c>
      <c r="G183" s="277">
        <f t="shared" si="5"/>
        <v>7.0023890688657406</v>
      </c>
    </row>
    <row r="184" spans="1:7">
      <c r="A184" s="716" t="s">
        <v>2558</v>
      </c>
      <c r="B184" s="715" t="s">
        <v>2451</v>
      </c>
      <c r="C184" s="234">
        <f>SUMIFS(Master!$P$2:$P$2978,Master!$O$2:$O$2978,B184)</f>
        <v>5</v>
      </c>
      <c r="D184" s="234">
        <f>SUMIFS(Master!$S$2:$S$2978,Master!$O$2:$O$2978,B184)</f>
        <v>30.85</v>
      </c>
      <c r="E184" s="234">
        <f t="shared" si="4"/>
        <v>6.17</v>
      </c>
      <c r="F184" s="234">
        <f>SUMIFS(Master!$V$2:$V$2978,Master!$O$2:$O$2978,B184)</f>
        <v>32.484767334512497</v>
      </c>
      <c r="G184" s="277">
        <f t="shared" si="5"/>
        <v>6.4969534669024993</v>
      </c>
    </row>
    <row r="185" spans="1:7">
      <c r="A185" s="716" t="s">
        <v>2558</v>
      </c>
      <c r="B185" s="715" t="s">
        <v>2455</v>
      </c>
      <c r="C185" s="234">
        <f>SUMIFS(Master!$P$2:$P$2978,Master!$O$2:$O$2978,B185)</f>
        <v>100</v>
      </c>
      <c r="D185" s="234">
        <f>SUMIFS(Master!$S$2:$S$2978,Master!$O$2:$O$2978,B185)</f>
        <v>455</v>
      </c>
      <c r="E185" s="234">
        <f t="shared" si="4"/>
        <v>4.55</v>
      </c>
      <c r="F185" s="234">
        <f>SUMIFS(Master!$V$2:$V$2978,Master!$O$2:$O$2978,B185)</f>
        <v>479.11083102765593</v>
      </c>
      <c r="G185" s="277">
        <f t="shared" si="5"/>
        <v>4.7911083102765595</v>
      </c>
    </row>
    <row r="186" spans="1:7">
      <c r="A186" s="716" t="s">
        <v>2559</v>
      </c>
      <c r="B186" s="715" t="s">
        <v>2452</v>
      </c>
      <c r="C186" s="234">
        <f>SUMIFS(Master!$P$2:$P$2978,Master!$O$2:$O$2978,B186)</f>
        <v>150</v>
      </c>
      <c r="D186" s="234">
        <f>SUMIFS(Master!$S$2:$S$2978,Master!$O$2:$O$2978,B186)</f>
        <v>925.5</v>
      </c>
      <c r="E186" s="234">
        <f t="shared" si="4"/>
        <v>6.17</v>
      </c>
      <c r="F186" s="234">
        <f>SUMIFS(Master!$V$2:$V$2978,Master!$O$2:$O$2978,B186)</f>
        <v>974.54302003537487</v>
      </c>
      <c r="G186" s="277">
        <f t="shared" si="5"/>
        <v>6.4969534669024993</v>
      </c>
    </row>
    <row r="187" spans="1:7">
      <c r="A187" s="716" t="s">
        <v>2559</v>
      </c>
      <c r="B187" s="715" t="s">
        <v>2456</v>
      </c>
      <c r="C187" s="234">
        <f>SUMIFS(Master!$P$2:$P$2978,Master!$O$2:$O$2978,B187)</f>
        <v>20</v>
      </c>
      <c r="D187" s="234">
        <f>SUMIFS(Master!$S$2:$S$2978,Master!$O$2:$O$2978,B187)</f>
        <v>91</v>
      </c>
      <c r="E187" s="234">
        <f t="shared" si="4"/>
        <v>4.55</v>
      </c>
      <c r="F187" s="234">
        <f>SUMIFS(Master!$V$2:$V$2978,Master!$O$2:$O$2978,B187)</f>
        <v>95.82216620553119</v>
      </c>
      <c r="G187" s="277">
        <f t="shared" si="5"/>
        <v>4.7911083102765595</v>
      </c>
    </row>
    <row r="188" spans="1:7">
      <c r="A188" s="716" t="s">
        <v>2560</v>
      </c>
      <c r="B188" s="715" t="s">
        <v>2084</v>
      </c>
      <c r="C188" s="234">
        <f>SUMIFS(Master!$P$2:$P$2978,Master!$O$2:$O$2978,B188)</f>
        <v>40</v>
      </c>
      <c r="D188" s="234">
        <f>SUMIFS(Master!$S$2:$S$2978,Master!$O$2:$O$2978,B188)</f>
        <v>357.6</v>
      </c>
      <c r="E188" s="234">
        <f t="shared" si="4"/>
        <v>8.9400000000000013</v>
      </c>
      <c r="F188" s="234">
        <f>SUMIFS(Master!$V$2:$V$2978,Master!$O$2:$O$2978,B188)</f>
        <v>386.40638795158816</v>
      </c>
      <c r="G188" s="277">
        <f t="shared" si="5"/>
        <v>9.6601596987897036</v>
      </c>
    </row>
    <row r="189" spans="1:7">
      <c r="A189" s="716" t="s">
        <v>2561</v>
      </c>
      <c r="B189" s="715" t="s">
        <v>2453</v>
      </c>
      <c r="C189" s="234">
        <f>SUMIFS(Master!$P$2:$P$2978,Master!$O$2:$O$2978,B189)</f>
        <v>20</v>
      </c>
      <c r="D189" s="234">
        <f>SUMIFS(Master!$S$2:$S$2978,Master!$O$2:$O$2978,B189)</f>
        <v>138.4</v>
      </c>
      <c r="E189" s="234">
        <f t="shared" si="4"/>
        <v>6.92</v>
      </c>
      <c r="F189" s="234">
        <f>SUMIFS(Master!$V$2:$V$2978,Master!$O$2:$O$2978,B189)</f>
        <v>145.73393189940128</v>
      </c>
      <c r="G189" s="277">
        <f t="shared" si="5"/>
        <v>7.2866965949700644</v>
      </c>
    </row>
    <row r="190" spans="1:7">
      <c r="A190" s="716" t="s">
        <v>2562</v>
      </c>
      <c r="B190" s="715" t="s">
        <v>2454</v>
      </c>
      <c r="C190" s="234">
        <f>SUMIFS(Master!$P$2:$P$2978,Master!$O$2:$O$2978,B190)</f>
        <v>150</v>
      </c>
      <c r="D190" s="234">
        <f>SUMIFS(Master!$S$2:$S$2978,Master!$O$2:$O$2978,B190)</f>
        <v>1038</v>
      </c>
      <c r="E190" s="234">
        <f t="shared" si="4"/>
        <v>6.92</v>
      </c>
      <c r="F190" s="234">
        <f>SUMIFS(Master!$V$2:$V$2978,Master!$O$2:$O$2978,B190)</f>
        <v>1093.0044892455096</v>
      </c>
      <c r="G190" s="277">
        <f t="shared" si="5"/>
        <v>7.2866965949700644</v>
      </c>
    </row>
    <row r="191" spans="1:7">
      <c r="A191" s="716" t="s">
        <v>2590</v>
      </c>
      <c r="B191" s="8" t="s">
        <v>2089</v>
      </c>
      <c r="C191" s="234">
        <f>SUMIFS(Master!$P$2:$P$2978,Master!$O$2:$O$2978,B191)</f>
        <v>25</v>
      </c>
      <c r="D191" s="234">
        <f>SUMIFS(Master!$S$2:$S$2978,Master!$O$2:$O$2978,B191)</f>
        <v>272.75</v>
      </c>
      <c r="E191" s="234">
        <f t="shared" si="4"/>
        <v>10.91</v>
      </c>
      <c r="F191" s="234">
        <f>SUMIFS(Master!$V$2:$V$2978,Master!$O$2:$O$2978,B191)</f>
        <v>298.21250475395129</v>
      </c>
      <c r="G191" s="277">
        <f t="shared" si="5"/>
        <v>11.928500190158053</v>
      </c>
    </row>
    <row r="192" spans="1:7">
      <c r="A192" s="716" t="s">
        <v>2563</v>
      </c>
      <c r="B192" s="715" t="s">
        <v>2080</v>
      </c>
      <c r="C192" s="234">
        <f>SUMIFS(Master!$P$2:$P$2978,Master!$O$2:$O$2978,B192)</f>
        <v>180</v>
      </c>
      <c r="D192" s="234">
        <f>SUMIFS(Master!$S$2:$S$2978,Master!$O$2:$O$2978,B192)</f>
        <v>1883.3</v>
      </c>
      <c r="E192" s="234">
        <f t="shared" si="4"/>
        <v>10.462777777777777</v>
      </c>
      <c r="F192" s="234">
        <f>SUMIFS(Master!$V$2:$V$2978,Master!$O$2:$O$2978,B192)</f>
        <v>1992.2804314710472</v>
      </c>
      <c r="G192" s="277">
        <f t="shared" si="5"/>
        <v>11.068224619283596</v>
      </c>
    </row>
    <row r="193" spans="1:7">
      <c r="A193" s="716" t="s">
        <v>2564</v>
      </c>
      <c r="B193" s="715" t="s">
        <v>2457</v>
      </c>
      <c r="C193" s="234">
        <f>SUMIFS(Master!$P$2:$P$2978,Master!$O$2:$O$2978,B193)</f>
        <v>10</v>
      </c>
      <c r="D193" s="234">
        <f>SUMIFS(Master!$S$2:$S$2978,Master!$O$2:$O$2978,B193)</f>
        <v>97.4</v>
      </c>
      <c r="E193" s="234">
        <f t="shared" si="4"/>
        <v>9.74</v>
      </c>
      <c r="F193" s="234">
        <f>SUMIFS(Master!$V$2:$V$2978,Master!$O$2:$O$2978,B193)</f>
        <v>102.56130756504108</v>
      </c>
      <c r="G193" s="277">
        <f t="shared" si="5"/>
        <v>10.256130756504108</v>
      </c>
    </row>
    <row r="194" spans="1:7">
      <c r="A194" s="716" t="s">
        <v>2565</v>
      </c>
      <c r="B194" s="715" t="s">
        <v>2458</v>
      </c>
      <c r="C194" s="234">
        <f>SUMIFS(Master!$P$2:$P$2978,Master!$O$2:$O$2978,B194)</f>
        <v>20</v>
      </c>
      <c r="D194" s="234">
        <f>SUMIFS(Master!$S$2:$S$2978,Master!$O$2:$O$2978,B194)</f>
        <v>226.20000000000002</v>
      </c>
      <c r="E194" s="234">
        <f t="shared" si="4"/>
        <v>11.31</v>
      </c>
      <c r="F194" s="234">
        <f>SUMIFS(Master!$V$2:$V$2978,Master!$O$2:$O$2978,B194)</f>
        <v>238.18652742517753</v>
      </c>
      <c r="G194" s="277">
        <f t="shared" si="5"/>
        <v>11.909326371258876</v>
      </c>
    </row>
    <row r="195" spans="1:7">
      <c r="A195" s="716" t="s">
        <v>2566</v>
      </c>
      <c r="B195" s="715" t="s">
        <v>2460</v>
      </c>
      <c r="C195" s="234">
        <f>SUMIFS(Master!$P$2:$P$2978,Master!$O$2:$O$2978,B195)</f>
        <v>60</v>
      </c>
      <c r="D195" s="234">
        <f>SUMIFS(Master!$S$2:$S$2978,Master!$O$2:$O$2978,B195)</f>
        <v>739.2</v>
      </c>
      <c r="E195" s="234">
        <f t="shared" si="4"/>
        <v>12.32</v>
      </c>
      <c r="F195" s="234">
        <f>SUMIFS(Master!$V$2:$V$2978,Master!$O$2:$O$2978,B195)</f>
        <v>778.37082702339183</v>
      </c>
      <c r="G195" s="277">
        <f t="shared" si="5"/>
        <v>12.97284711705653</v>
      </c>
    </row>
    <row r="196" spans="1:7">
      <c r="A196" s="716" t="s">
        <v>2567</v>
      </c>
      <c r="B196" s="715" t="s">
        <v>2461</v>
      </c>
      <c r="C196" s="234">
        <f>SUMIFS(Master!$P$2:$P$2978,Master!$O$2:$O$2978,B196)</f>
        <v>10</v>
      </c>
      <c r="D196" s="234">
        <f>SUMIFS(Master!$S$2:$S$2978,Master!$O$2:$O$2978,B196)</f>
        <v>52.199999999999996</v>
      </c>
      <c r="E196" s="234">
        <f t="shared" ref="E196:E259" si="6">IFERROR(D196/C196,0)</f>
        <v>5.22</v>
      </c>
      <c r="F196" s="234">
        <f>SUMIFS(Master!$V$2:$V$2978,Master!$O$2:$O$2978,B196)</f>
        <v>54.966121713502496</v>
      </c>
      <c r="G196" s="277">
        <f t="shared" ref="G196:G259" si="7">IFERROR(F196/C196,0)</f>
        <v>5.4966121713502494</v>
      </c>
    </row>
    <row r="197" spans="1:7">
      <c r="A197" s="716" t="s">
        <v>2568</v>
      </c>
      <c r="B197" s="715" t="s">
        <v>2446</v>
      </c>
      <c r="C197" s="234">
        <f>SUMIFS(Master!$P$2:$P$2978,Master!$O$2:$O$2978,B197)</f>
        <v>10</v>
      </c>
      <c r="D197" s="234">
        <f>SUMIFS(Master!$S$2:$S$2978,Master!$O$2:$O$2978,B197)</f>
        <v>41.6</v>
      </c>
      <c r="E197" s="234">
        <f t="shared" si="6"/>
        <v>4.16</v>
      </c>
      <c r="F197" s="234">
        <f>SUMIFS(Master!$V$2:$V$2978,Master!$O$2:$O$2978,B197)</f>
        <v>43.804418836814257</v>
      </c>
      <c r="G197" s="277">
        <f t="shared" si="7"/>
        <v>4.3804418836814261</v>
      </c>
    </row>
    <row r="198" spans="1:7">
      <c r="A198" s="687" t="s">
        <v>1574</v>
      </c>
      <c r="B198" s="9" t="s">
        <v>1590</v>
      </c>
      <c r="C198" s="234">
        <f>SUMIFS(Master!$P$2:$P$2978,Master!$O$2:$O$2978,B198)</f>
        <v>28800</v>
      </c>
      <c r="D198" s="234">
        <f>SUMIFS(Master!$S$2:$S$2978,Master!$O$2:$O$2978,B198)</f>
        <v>91162</v>
      </c>
      <c r="E198" s="234">
        <f t="shared" si="6"/>
        <v>3.1653472222222221</v>
      </c>
      <c r="F198" s="234">
        <f>SUMIFS(Master!$V$2:$V$2978,Master!$O$2:$O$2978,B198)</f>
        <v>108874.67513582805</v>
      </c>
      <c r="G198" s="277">
        <f t="shared" si="7"/>
        <v>3.7803706644384736</v>
      </c>
    </row>
    <row r="199" spans="1:7">
      <c r="A199" s="687" t="s">
        <v>1600</v>
      </c>
      <c r="B199" s="9" t="s">
        <v>1630</v>
      </c>
      <c r="C199" s="234">
        <f>SUMIFS(Master!$P$2:$P$2978,Master!$O$2:$O$2978,B199)</f>
        <v>10600</v>
      </c>
      <c r="D199" s="234">
        <f>SUMIFS(Master!$S$2:$S$2978,Master!$O$2:$O$2978,B199)</f>
        <v>50064</v>
      </c>
      <c r="E199" s="234">
        <f t="shared" si="6"/>
        <v>4.7230188679245284</v>
      </c>
      <c r="F199" s="234">
        <f>SUMIFS(Master!$V$2:$V$2978,Master!$O$2:$O$2978,B199)</f>
        <v>57019.927220278558</v>
      </c>
      <c r="G199" s="277">
        <f t="shared" si="7"/>
        <v>5.3792384170074108</v>
      </c>
    </row>
    <row r="200" spans="1:7">
      <c r="A200" s="687" t="s">
        <v>1654</v>
      </c>
      <c r="B200" s="9" t="s">
        <v>1689</v>
      </c>
      <c r="C200" s="234">
        <f>SUMIFS(Master!$P$2:$P$2978,Master!$O$2:$O$2978,B200)</f>
        <v>2848.5</v>
      </c>
      <c r="D200" s="234">
        <f>SUMIFS(Master!$S$2:$S$2978,Master!$O$2:$O$2978,B200)</f>
        <v>18914.04</v>
      </c>
      <c r="E200" s="234">
        <f t="shared" si="6"/>
        <v>6.6400000000000006</v>
      </c>
      <c r="F200" s="234">
        <f>SUMIFS(Master!$V$2:$V$2978,Master!$O$2:$O$2978,B200)</f>
        <v>20991.36092404764</v>
      </c>
      <c r="G200" s="277">
        <f t="shared" si="7"/>
        <v>7.3692683602062976</v>
      </c>
    </row>
    <row r="201" spans="1:7">
      <c r="A201" s="687" t="s">
        <v>1653</v>
      </c>
      <c r="B201" s="96" t="s">
        <v>1692</v>
      </c>
      <c r="C201" s="234">
        <f>SUMIFS(Master!$P$2:$P$2978,Master!$O$2:$O$2978,B201)</f>
        <v>4482</v>
      </c>
      <c r="D201" s="234">
        <f>SUMIFS(Master!$S$2:$S$2978,Master!$O$2:$O$2978,B201)</f>
        <v>18264.96</v>
      </c>
      <c r="E201" s="234">
        <f t="shared" si="6"/>
        <v>4.0751807228915657</v>
      </c>
      <c r="F201" s="234">
        <f>SUMIFS(Master!$V$2:$V$2978,Master!$O$2:$O$2978,B201)</f>
        <v>20532.254688495996</v>
      </c>
      <c r="G201" s="277">
        <f t="shared" si="7"/>
        <v>4.5810474539259252</v>
      </c>
    </row>
    <row r="202" spans="1:7">
      <c r="A202" s="687" t="s">
        <v>1655</v>
      </c>
      <c r="B202" s="9" t="s">
        <v>1690</v>
      </c>
      <c r="C202" s="234">
        <f>SUMIFS(Master!$P$2:$P$2978,Master!$O$2:$O$2978,B202)</f>
        <v>54</v>
      </c>
      <c r="D202" s="234">
        <f>SUMIFS(Master!$S$2:$S$2978,Master!$O$2:$O$2978,B202)</f>
        <v>275.94</v>
      </c>
      <c r="E202" s="234">
        <f t="shared" si="6"/>
        <v>5.1100000000000003</v>
      </c>
      <c r="F202" s="234">
        <f>SUMIFS(Master!$V$2:$V$2978,Master!$O$2:$O$2978,B202)</f>
        <v>305.50410529681341</v>
      </c>
      <c r="G202" s="277">
        <f t="shared" si="7"/>
        <v>5.6574834314224702</v>
      </c>
    </row>
    <row r="203" spans="1:7">
      <c r="A203" s="687" t="s">
        <v>1488</v>
      </c>
      <c r="B203" s="9" t="s">
        <v>1509</v>
      </c>
      <c r="C203" s="234">
        <f>SUMIFS(Master!$P$2:$P$2978,Master!$O$2:$O$2978,B203)</f>
        <v>28741.5</v>
      </c>
      <c r="D203" s="234">
        <f>SUMIFS(Master!$S$2:$S$2978,Master!$O$2:$O$2978,B203)</f>
        <v>192318.84000000011</v>
      </c>
      <c r="E203" s="234">
        <f t="shared" si="6"/>
        <v>6.6913292625645884</v>
      </c>
      <c r="F203" s="234">
        <f>SUMIFS(Master!$V$2:$V$2978,Master!$O$2:$O$2978,B203)</f>
        <v>219405.06301559557</v>
      </c>
      <c r="G203" s="277">
        <f t="shared" si="7"/>
        <v>7.6337373837689606</v>
      </c>
    </row>
    <row r="204" spans="1:7">
      <c r="A204" s="687" t="s">
        <v>1656</v>
      </c>
      <c r="B204" s="9" t="s">
        <v>1691</v>
      </c>
      <c r="C204" s="234">
        <f>SUMIFS(Master!$P$2:$P$2978,Master!$O$2:$O$2978,B204)</f>
        <v>81</v>
      </c>
      <c r="D204" s="234">
        <f>SUMIFS(Master!$S$2:$S$2978,Master!$O$2:$O$2978,B204)</f>
        <v>798.66</v>
      </c>
      <c r="E204" s="234">
        <f t="shared" si="6"/>
        <v>9.86</v>
      </c>
      <c r="F204" s="234">
        <f>SUMIFS(Master!$V$2:$V$2978,Master!$O$2:$O$2978,B204)</f>
        <v>884.22812472404496</v>
      </c>
      <c r="G204" s="277">
        <f t="shared" si="7"/>
        <v>10.916396601531419</v>
      </c>
    </row>
    <row r="205" spans="1:7">
      <c r="A205" s="687" t="s">
        <v>1508</v>
      </c>
      <c r="B205" s="9" t="s">
        <v>1510</v>
      </c>
      <c r="C205" s="234">
        <f>SUMIFS(Master!$P$2:$P$2978,Master!$O$2:$O$2978,B205)</f>
        <v>7924.5</v>
      </c>
      <c r="D205" s="234">
        <f>SUMIFS(Master!$S$2:$S$2978,Master!$O$2:$O$2978,B205)</f>
        <v>82524.014999999999</v>
      </c>
      <c r="E205" s="234">
        <f t="shared" si="6"/>
        <v>10.413781942078364</v>
      </c>
      <c r="F205" s="234">
        <f>SUMIFS(Master!$V$2:$V$2978,Master!$O$2:$O$2978,B205)</f>
        <v>89781.95770577059</v>
      </c>
      <c r="G205" s="277">
        <f t="shared" si="7"/>
        <v>11.329668459306024</v>
      </c>
    </row>
    <row r="206" spans="1:7">
      <c r="A206" s="687" t="s">
        <v>1524</v>
      </c>
      <c r="B206" s="9" t="s">
        <v>1538</v>
      </c>
      <c r="C206" s="234">
        <f>SUMIFS(Master!$P$2:$P$2978,Master!$O$2:$O$2978,B206)</f>
        <v>1836</v>
      </c>
      <c r="D206" s="234">
        <f>SUMIFS(Master!$S$2:$S$2978,Master!$O$2:$O$2978,B206)</f>
        <v>28200.959999999999</v>
      </c>
      <c r="E206" s="234">
        <f t="shared" si="6"/>
        <v>15.36</v>
      </c>
      <c r="F206" s="234">
        <f>SUMIFS(Master!$V$2:$V$2978,Master!$O$2:$O$2978,B206)</f>
        <v>30459.872462191313</v>
      </c>
      <c r="G206" s="277">
        <f t="shared" si="7"/>
        <v>16.590344478317707</v>
      </c>
    </row>
    <row r="207" spans="1:7">
      <c r="A207" s="687" t="s">
        <v>1618</v>
      </c>
      <c r="B207" s="9" t="s">
        <v>1631</v>
      </c>
      <c r="C207" s="234">
        <f>SUMIFS(Master!$P$2:$P$2978,Master!$O$2:$O$2978,B207)</f>
        <v>3888</v>
      </c>
      <c r="D207" s="234">
        <f>SUMIFS(Master!$S$2:$S$2978,Master!$O$2:$O$2978,B207)</f>
        <v>51282.720000000001</v>
      </c>
      <c r="E207" s="234">
        <f t="shared" si="6"/>
        <v>13.19</v>
      </c>
      <c r="F207" s="234">
        <f>SUMIFS(Master!$V$2:$V$2978,Master!$O$2:$O$2978,B207)</f>
        <v>55945.26325261654</v>
      </c>
      <c r="G207" s="277">
        <f t="shared" si="7"/>
        <v>14.389213799541292</v>
      </c>
    </row>
    <row r="208" spans="1:7">
      <c r="A208" s="687" t="s">
        <v>1534</v>
      </c>
      <c r="B208" s="9" t="s">
        <v>1556</v>
      </c>
      <c r="C208" s="234">
        <f>SUMIFS(Master!$P$2:$P$2978,Master!$O$2:$O$2978,B208)</f>
        <v>31400</v>
      </c>
      <c r="D208" s="234">
        <f>SUMIFS(Master!$S$2:$S$2978,Master!$O$2:$O$2978,B208)</f>
        <v>6280</v>
      </c>
      <c r="E208" s="234">
        <f t="shared" si="6"/>
        <v>0.2</v>
      </c>
      <c r="F208" s="234">
        <f>SUMIFS(Master!$V$2:$V$2978,Master!$O$2:$O$2978,B208)</f>
        <v>7675.335129900589</v>
      </c>
      <c r="G208" s="277">
        <f t="shared" si="7"/>
        <v>0.24443742451912703</v>
      </c>
    </row>
    <row r="209" spans="1:7">
      <c r="A209" s="687" t="s">
        <v>1549</v>
      </c>
      <c r="B209" s="118" t="s">
        <v>1558</v>
      </c>
      <c r="C209" s="234">
        <f>SUMIFS(Master!$P$2:$P$2978,Master!$O$2:$O$2978,B209)</f>
        <v>25500</v>
      </c>
      <c r="D209" s="234">
        <f>SUMIFS(Master!$S$2:$S$2978,Master!$O$2:$O$2978,B209)</f>
        <v>6375</v>
      </c>
      <c r="E209" s="234">
        <f t="shared" si="6"/>
        <v>0.25</v>
      </c>
      <c r="F209" s="234">
        <f>SUMIFS(Master!$V$2:$V$2978,Master!$O$2:$O$2978,B209)</f>
        <v>7475.8542477204546</v>
      </c>
      <c r="G209" s="277">
        <f t="shared" si="7"/>
        <v>0.29317075481256683</v>
      </c>
    </row>
    <row r="210" spans="1:7">
      <c r="A210" s="687" t="s">
        <v>1523</v>
      </c>
      <c r="B210" s="9" t="s">
        <v>1537</v>
      </c>
      <c r="C210" s="234">
        <f>SUMIFS(Master!$P$2:$P$2978,Master!$O$2:$O$2978,B210)</f>
        <v>2119.5</v>
      </c>
      <c r="D210" s="234">
        <f>SUMIFS(Master!$S$2:$S$2978,Master!$O$2:$O$2978,B210)</f>
        <v>34292.565000000002</v>
      </c>
      <c r="E210" s="234">
        <f t="shared" si="6"/>
        <v>16.17955414012739</v>
      </c>
      <c r="F210" s="234">
        <f>SUMIFS(Master!$V$2:$V$2978,Master!$O$2:$O$2978,B210)</f>
        <v>37323.512273144806</v>
      </c>
      <c r="G210" s="277">
        <f t="shared" si="7"/>
        <v>17.60958352118179</v>
      </c>
    </row>
    <row r="211" spans="1:7">
      <c r="A211" s="687" t="s">
        <v>1525</v>
      </c>
      <c r="B211" s="9" t="s">
        <v>1555</v>
      </c>
      <c r="C211" s="234">
        <f>SUMIFS(Master!$P$2:$P$2978,Master!$O$2:$O$2978,B211)</f>
        <v>1971</v>
      </c>
      <c r="D211" s="234">
        <f>SUMIFS(Master!$S$2:$S$2978,Master!$O$2:$O$2978,B211)</f>
        <v>47146.320000000007</v>
      </c>
      <c r="E211" s="234">
        <f t="shared" si="6"/>
        <v>23.920000000000005</v>
      </c>
      <c r="F211" s="234">
        <f>SUMIFS(Master!$V$2:$V$2978,Master!$O$2:$O$2978,B211)</f>
        <v>50840.251906191937</v>
      </c>
      <c r="G211" s="277">
        <f t="shared" si="7"/>
        <v>25.794140997560596</v>
      </c>
    </row>
    <row r="212" spans="1:7">
      <c r="A212" s="687" t="s">
        <v>1495</v>
      </c>
      <c r="B212" s="9" t="s">
        <v>1511</v>
      </c>
      <c r="C212" s="234">
        <f>SUMIFS(Master!$P$2:$P$2978,Master!$O$2:$O$2978,B212)</f>
        <v>3483</v>
      </c>
      <c r="D212" s="234">
        <f>SUMIFS(Master!$S$2:$S$2978,Master!$O$2:$O$2978,B212)</f>
        <v>89869.23000000001</v>
      </c>
      <c r="E212" s="234">
        <f t="shared" si="6"/>
        <v>25.802248062015508</v>
      </c>
      <c r="F212" s="234">
        <f>SUMIFS(Master!$V$2:$V$2978,Master!$O$2:$O$2978,B212)</f>
        <v>98009.405256714555</v>
      </c>
      <c r="G212" s="277">
        <f t="shared" si="7"/>
        <v>28.139364127681468</v>
      </c>
    </row>
    <row r="213" spans="1:7">
      <c r="A213" s="687" t="s">
        <v>1643</v>
      </c>
      <c r="B213" s="9" t="s">
        <v>1687</v>
      </c>
      <c r="C213" s="234">
        <f>SUMIFS(Master!$P$2:$P$2978,Master!$O$2:$O$2978,B213)</f>
        <v>10900</v>
      </c>
      <c r="D213" s="234">
        <f>SUMIFS(Master!$S$2:$S$2978,Master!$O$2:$O$2978,B213)</f>
        <v>3066</v>
      </c>
      <c r="E213" s="234">
        <f t="shared" si="6"/>
        <v>0.28128440366972479</v>
      </c>
      <c r="F213" s="234">
        <f>SUMIFS(Master!$V$2:$V$2978,Master!$O$2:$O$2978,B213)</f>
        <v>3686.106410869002</v>
      </c>
      <c r="G213" s="277">
        <f t="shared" si="7"/>
        <v>0.33817490007972495</v>
      </c>
    </row>
    <row r="214" spans="1:7">
      <c r="A214" s="687" t="s">
        <v>1552</v>
      </c>
      <c r="B214" s="9" t="s">
        <v>1561</v>
      </c>
      <c r="C214" s="234">
        <f>SUMIFS(Master!$P$2:$P$2978,Master!$O$2:$O$2978,B214)</f>
        <v>11100</v>
      </c>
      <c r="D214" s="234">
        <f>SUMIFS(Master!$S$2:$S$2978,Master!$O$2:$O$2978,B214)</f>
        <v>4440</v>
      </c>
      <c r="E214" s="234">
        <f t="shared" si="6"/>
        <v>0.4</v>
      </c>
      <c r="F214" s="234">
        <f>SUMIFS(Master!$V$2:$V$2978,Master!$O$2:$O$2978,B214)</f>
        <v>5186.2737963929103</v>
      </c>
      <c r="G214" s="277">
        <f t="shared" si="7"/>
        <v>0.46723187354891083</v>
      </c>
    </row>
    <row r="215" spans="1:7">
      <c r="A215" s="687" t="s">
        <v>1667</v>
      </c>
      <c r="B215" s="9" t="s">
        <v>1688</v>
      </c>
      <c r="C215" s="234">
        <f>SUMIFS(Master!$P$2:$P$2978,Master!$O$2:$O$2978,B215)</f>
        <v>2700</v>
      </c>
      <c r="D215" s="234">
        <f>SUMIFS(Master!$S$2:$S$2978,Master!$O$2:$O$2978,B215)</f>
        <v>1161</v>
      </c>
      <c r="E215" s="234">
        <f t="shared" si="6"/>
        <v>0.43</v>
      </c>
      <c r="F215" s="234">
        <f>SUMIFS(Master!$V$2:$V$2978,Master!$O$2:$O$2978,B215)</f>
        <v>1488.3820124666072</v>
      </c>
      <c r="G215" s="277">
        <f t="shared" si="7"/>
        <v>0.55125259720985453</v>
      </c>
    </row>
    <row r="216" spans="1:7">
      <c r="A216" s="687" t="s">
        <v>1554</v>
      </c>
      <c r="B216" s="9" t="s">
        <v>1563</v>
      </c>
      <c r="C216" s="234">
        <f>SUMIFS(Master!$P$2:$P$2978,Master!$O$2:$O$2978,B216)</f>
        <v>1500</v>
      </c>
      <c r="D216" s="234">
        <f>SUMIFS(Master!$S$2:$S$2978,Master!$O$2:$O$2978,B216)</f>
        <v>945</v>
      </c>
      <c r="E216" s="234">
        <f t="shared" si="6"/>
        <v>0.63</v>
      </c>
      <c r="F216" s="234">
        <f>SUMIFS(Master!$V$2:$V$2978,Master!$O$2:$O$2978,B216)</f>
        <v>1100.8323207776427</v>
      </c>
      <c r="G216" s="277">
        <f t="shared" si="7"/>
        <v>0.73388821385176184</v>
      </c>
    </row>
    <row r="217" spans="1:7">
      <c r="A217" s="687" t="s">
        <v>1576</v>
      </c>
      <c r="B217" s="9" t="s">
        <v>1592</v>
      </c>
      <c r="C217" s="234">
        <f>SUMIFS(Master!$P$2:$P$2978,Master!$O$2:$O$2978,B217)</f>
        <v>5600</v>
      </c>
      <c r="D217" s="234">
        <f>SUMIFS(Master!$S$2:$S$2978,Master!$O$2:$O$2978,B217)</f>
        <v>6037</v>
      </c>
      <c r="E217" s="234">
        <f t="shared" si="6"/>
        <v>1.0780357142857142</v>
      </c>
      <c r="F217" s="234">
        <f>SUMIFS(Master!$V$2:$V$2978,Master!$O$2:$O$2978,B217)</f>
        <v>7505.3407932995251</v>
      </c>
      <c r="G217" s="277">
        <f t="shared" si="7"/>
        <v>1.3402394273749152</v>
      </c>
    </row>
    <row r="218" spans="1:7">
      <c r="A218" s="687" t="s">
        <v>1588</v>
      </c>
      <c r="B218" s="9" t="s">
        <v>1594</v>
      </c>
      <c r="C218" s="234">
        <f>SUMIFS(Master!$P$2:$P$2978,Master!$O$2:$O$2978,B218)</f>
        <v>77700</v>
      </c>
      <c r="D218" s="234">
        <f>SUMIFS(Master!$S$2:$S$2978,Master!$O$2:$O$2978,B218)</f>
        <v>75519</v>
      </c>
      <c r="E218" s="234">
        <f t="shared" si="6"/>
        <v>0.9719305019305019</v>
      </c>
      <c r="F218" s="234">
        <f>SUMIFS(Master!$V$2:$V$2978,Master!$O$2:$O$2978,B218)</f>
        <v>87775.413515892447</v>
      </c>
      <c r="G218" s="277">
        <f t="shared" si="7"/>
        <v>1.1296707016202374</v>
      </c>
    </row>
    <row r="219" spans="1:7">
      <c r="A219" s="687" t="s">
        <v>1589</v>
      </c>
      <c r="B219" s="9" t="s">
        <v>1593</v>
      </c>
      <c r="C219" s="234">
        <f>SUMIFS(Master!$P$2:$P$2978,Master!$O$2:$O$2978,B219)</f>
        <v>3600</v>
      </c>
      <c r="D219" s="234">
        <f>SUMIFS(Master!$S$2:$S$2978,Master!$O$2:$O$2978,B219)</f>
        <v>4550</v>
      </c>
      <c r="E219" s="234">
        <f t="shared" si="6"/>
        <v>1.2638888888888888</v>
      </c>
      <c r="F219" s="234">
        <f>SUMIFS(Master!$V$2:$V$2978,Master!$O$2:$O$2978,B219)</f>
        <v>5216.8644171338719</v>
      </c>
      <c r="G219" s="277">
        <f t="shared" si="7"/>
        <v>1.449129004759409</v>
      </c>
    </row>
    <row r="220" spans="1:7">
      <c r="A220" s="687" t="s">
        <v>1535</v>
      </c>
      <c r="B220" s="9" t="s">
        <v>1557</v>
      </c>
      <c r="C220" s="234">
        <f>SUMIFS(Master!$P$2:$P$2978,Master!$O$2:$O$2978,B220)</f>
        <v>20800</v>
      </c>
      <c r="D220" s="234">
        <f>SUMIFS(Master!$S$2:$S$2978,Master!$O$2:$O$2978,B220)</f>
        <v>22048</v>
      </c>
      <c r="E220" s="234">
        <f t="shared" si="6"/>
        <v>1.06</v>
      </c>
      <c r="F220" s="234">
        <f>SUMIFS(Master!$V$2:$V$2978,Master!$O$2:$O$2978,B220)</f>
        <v>26525.170944974943</v>
      </c>
      <c r="G220" s="277">
        <f t="shared" si="7"/>
        <v>1.2752486031237953</v>
      </c>
    </row>
    <row r="221" spans="1:7">
      <c r="A221" s="687" t="s">
        <v>1550</v>
      </c>
      <c r="B221" s="9" t="s">
        <v>1559</v>
      </c>
      <c r="C221" s="234">
        <f>SUMIFS(Master!$P$2:$P$2978,Master!$O$2:$O$2978,B221)</f>
        <v>24600</v>
      </c>
      <c r="D221" s="234">
        <f>SUMIFS(Master!$S$2:$S$2978,Master!$O$2:$O$2978,B221)</f>
        <v>39384</v>
      </c>
      <c r="E221" s="234">
        <f t="shared" si="6"/>
        <v>1.6009756097560977</v>
      </c>
      <c r="F221" s="234">
        <f>SUMIFS(Master!$V$2:$V$2978,Master!$O$2:$O$2978,B221)</f>
        <v>45211.254333044155</v>
      </c>
      <c r="G221" s="277">
        <f t="shared" si="7"/>
        <v>1.837855867196917</v>
      </c>
    </row>
    <row r="222" spans="1:7">
      <c r="A222" s="687" t="s">
        <v>1553</v>
      </c>
      <c r="B222" s="9" t="s">
        <v>1562</v>
      </c>
      <c r="C222" s="234">
        <f>SUMIFS(Master!$P$2:$P$2978,Master!$O$2:$O$2978,B222)</f>
        <v>1500</v>
      </c>
      <c r="D222" s="234">
        <f>SUMIFS(Master!$S$2:$S$2978,Master!$O$2:$O$2978,B222)</f>
        <v>2841</v>
      </c>
      <c r="E222" s="234">
        <f t="shared" si="6"/>
        <v>1.8939999999999999</v>
      </c>
      <c r="F222" s="234">
        <f>SUMIFS(Master!$V$2:$V$2978,Master!$O$2:$O$2978,B222)</f>
        <v>3268.3616603312585</v>
      </c>
      <c r="G222" s="277">
        <f t="shared" si="7"/>
        <v>2.1789077735541724</v>
      </c>
    </row>
    <row r="223" spans="1:7">
      <c r="A223" s="687" t="s">
        <v>1536</v>
      </c>
      <c r="B223" s="9" t="s">
        <v>1564</v>
      </c>
      <c r="C223" s="234">
        <f>SUMIFS(Master!$P$2:$P$2978,Master!$O$2:$O$2978,B223)</f>
        <v>12500</v>
      </c>
      <c r="D223" s="234">
        <f>SUMIFS(Master!$S$2:$S$2978,Master!$O$2:$O$2978,B223)</f>
        <v>18671</v>
      </c>
      <c r="E223" s="234">
        <f t="shared" si="6"/>
        <v>1.4936799999999999</v>
      </c>
      <c r="F223" s="234">
        <f>SUMIFS(Master!$V$2:$V$2978,Master!$O$2:$O$2978,B223)</f>
        <v>23867.411325276495</v>
      </c>
      <c r="G223" s="277">
        <f t="shared" si="7"/>
        <v>1.9093929060221195</v>
      </c>
    </row>
    <row r="224" spans="1:7">
      <c r="A224" s="687" t="s">
        <v>1575</v>
      </c>
      <c r="B224" s="9" t="s">
        <v>1591</v>
      </c>
      <c r="C224" s="234">
        <f>SUMIFS(Master!$P$2:$P$2978,Master!$O$2:$O$2978,B224)</f>
        <v>9800</v>
      </c>
      <c r="D224" s="234">
        <f>SUMIFS(Master!$S$2:$S$2978,Master!$O$2:$O$2978,B224)</f>
        <v>21855</v>
      </c>
      <c r="E224" s="234">
        <f t="shared" si="6"/>
        <v>2.2301020408163263</v>
      </c>
      <c r="F224" s="234">
        <f>SUMIFS(Master!$V$2:$V$2978,Master!$O$2:$O$2978,B224)</f>
        <v>26375.12117616758</v>
      </c>
      <c r="G224" s="277">
        <f t="shared" si="7"/>
        <v>2.6913388955273043</v>
      </c>
    </row>
    <row r="225" spans="1:7">
      <c r="A225" s="687" t="s">
        <v>1542</v>
      </c>
      <c r="B225" s="9" t="s">
        <v>1565</v>
      </c>
      <c r="C225" s="234">
        <f>SUMIFS(Master!$P$2:$P$2978,Master!$O$2:$O$2978,B225)</f>
        <v>36500</v>
      </c>
      <c r="D225" s="234">
        <f>SUMIFS(Master!$S$2:$S$2978,Master!$O$2:$O$2978,B225)</f>
        <v>77489</v>
      </c>
      <c r="E225" s="234">
        <f t="shared" si="6"/>
        <v>2.1229863013698629</v>
      </c>
      <c r="F225" s="234">
        <f>SUMIFS(Master!$V$2:$V$2978,Master!$O$2:$O$2978,B225)</f>
        <v>95939.238765395523</v>
      </c>
      <c r="G225" s="277">
        <f t="shared" si="7"/>
        <v>2.6284722949423429</v>
      </c>
    </row>
    <row r="226" spans="1:7">
      <c r="A226" s="687" t="s">
        <v>1551</v>
      </c>
      <c r="B226" s="9" t="s">
        <v>1560</v>
      </c>
      <c r="C226" s="234">
        <f>SUMIFS(Master!$P$2:$P$2978,Master!$O$2:$O$2978,B226)</f>
        <v>13300</v>
      </c>
      <c r="D226" s="234">
        <f>SUMIFS(Master!$S$2:$S$2978,Master!$O$2:$O$2978,B226)</f>
        <v>39580</v>
      </c>
      <c r="E226" s="234">
        <f t="shared" si="6"/>
        <v>2.9759398496240603</v>
      </c>
      <c r="F226" s="234">
        <f>SUMIFS(Master!$V$2:$V$2978,Master!$O$2:$O$2978,B226)</f>
        <v>45982.06041304754</v>
      </c>
      <c r="G226" s="277">
        <f t="shared" si="7"/>
        <v>3.4572977754171084</v>
      </c>
    </row>
    <row r="227" spans="1:7">
      <c r="A227" s="687" t="s">
        <v>2335</v>
      </c>
      <c r="B227" s="9" t="s">
        <v>2485</v>
      </c>
      <c r="C227" s="234">
        <f>SUMIFS(Master!$P$2:$P$2978,Master!$O$2:$O$2978,B227)</f>
        <v>1809</v>
      </c>
      <c r="D227" s="234">
        <f>SUMIFS(Master!$S$2:$S$2978,Master!$O$2:$O$2978,B227)</f>
        <v>8773.65</v>
      </c>
      <c r="E227" s="234">
        <f t="shared" si="6"/>
        <v>4.8499999999999996</v>
      </c>
      <c r="F227" s="234">
        <f>SUMIFS(Master!$V$2:$V$2978,Master!$O$2:$O$2978,B227)</f>
        <v>9876.6026664128658</v>
      </c>
      <c r="G227" s="277">
        <f t="shared" si="7"/>
        <v>5.4597029665079413</v>
      </c>
    </row>
    <row r="228" spans="1:7">
      <c r="A228" s="226"/>
      <c r="B228" s="226"/>
      <c r="C228" s="234">
        <f>SUMIFS(Master!$P$2:$P$2978,Master!$O$2:$O$2978,B228)</f>
        <v>0</v>
      </c>
      <c r="D228" s="234">
        <f>SUMIFS(Master!$S$2:$S$2978,Master!$O$2:$O$2978,B228)</f>
        <v>0</v>
      </c>
      <c r="E228" s="234">
        <f t="shared" si="6"/>
        <v>0</v>
      </c>
      <c r="F228" s="234">
        <f>SUMIFS(Master!$V$2:$V$2978,Master!$O$2:$O$2978,B228)</f>
        <v>0</v>
      </c>
      <c r="G228" s="277">
        <f t="shared" si="7"/>
        <v>0</v>
      </c>
    </row>
    <row r="229" spans="1:7">
      <c r="A229" s="275"/>
      <c r="B229" s="275" t="s">
        <v>1771</v>
      </c>
      <c r="C229" s="234">
        <f>SUMIFS(Master!$P$2:$P$2978,Master!$O$2:$O$2978,B229)</f>
        <v>400</v>
      </c>
      <c r="D229" s="234">
        <f>SUMIFS(Master!$S$2:$S$2978,Master!$O$2:$O$2978,B229)</f>
        <v>17742.5</v>
      </c>
      <c r="E229" s="234">
        <f t="shared" si="6"/>
        <v>44.356250000000003</v>
      </c>
      <c r="F229" s="234">
        <f>SUMIFS(Master!$V$2:$V$2978,Master!$O$2:$O$2978,B229)</f>
        <v>19625.608753762102</v>
      </c>
      <c r="G229" s="277">
        <f t="shared" si="7"/>
        <v>49.064021884405257</v>
      </c>
    </row>
    <row r="230" spans="1:7">
      <c r="A230" s="275"/>
      <c r="B230" s="275"/>
      <c r="C230" s="234">
        <f>SUMIFS(Master!$P$2:$P$2978,Master!$O$2:$O$2978,B230)</f>
        <v>0</v>
      </c>
      <c r="D230" s="234">
        <f>SUMIFS(Master!$S$2:$S$2978,Master!$O$2:$O$2978,B230)</f>
        <v>0</v>
      </c>
      <c r="E230" s="234">
        <f t="shared" si="6"/>
        <v>0</v>
      </c>
      <c r="F230" s="234">
        <f>SUMIFS(Master!$V$2:$V$2978,Master!$O$2:$O$2978,B230)</f>
        <v>0</v>
      </c>
      <c r="G230" s="277">
        <f t="shared" si="7"/>
        <v>0</v>
      </c>
    </row>
    <row r="231" spans="1:7">
      <c r="A231" s="275"/>
      <c r="B231" s="275"/>
      <c r="C231" s="234">
        <f>SUMIFS(Master!$P$2:$P$2978,Master!$O$2:$O$2978,B231)</f>
        <v>0</v>
      </c>
      <c r="D231" s="234">
        <f>SUMIFS(Master!$S$2:$S$2978,Master!$O$2:$O$2978,B231)</f>
        <v>0</v>
      </c>
      <c r="E231" s="234">
        <f t="shared" si="6"/>
        <v>0</v>
      </c>
      <c r="F231" s="234">
        <f>SUMIFS(Master!$V$2:$V$2978,Master!$O$2:$O$2978,B231)</f>
        <v>0</v>
      </c>
      <c r="G231" s="277">
        <f t="shared" si="7"/>
        <v>0</v>
      </c>
    </row>
    <row r="232" spans="1:7">
      <c r="A232" s="275"/>
      <c r="B232" s="275"/>
      <c r="C232" s="234">
        <f>SUMIFS(Master!$P$2:$P$2978,Master!$O$2:$O$2978,B232)</f>
        <v>0</v>
      </c>
      <c r="D232" s="234">
        <f>SUMIFS(Master!$S$2:$S$2978,Master!$O$2:$O$2978,B232)</f>
        <v>0</v>
      </c>
      <c r="E232" s="234">
        <f t="shared" si="6"/>
        <v>0</v>
      </c>
      <c r="F232" s="234">
        <f>SUMIFS(Master!$V$2:$V$2978,Master!$O$2:$O$2978,B232)</f>
        <v>0</v>
      </c>
      <c r="G232" s="277">
        <f t="shared" si="7"/>
        <v>0</v>
      </c>
    </row>
    <row r="233" spans="1:7">
      <c r="A233" s="275"/>
      <c r="B233" s="275"/>
      <c r="C233" s="234">
        <f>SUMIFS(Master!$P$2:$P$2978,Master!$O$2:$O$2978,B233)</f>
        <v>0</v>
      </c>
      <c r="D233" s="234">
        <f>SUMIFS(Master!$S$2:$S$2978,Master!$O$2:$O$2978,B233)</f>
        <v>0</v>
      </c>
      <c r="E233" s="234">
        <f t="shared" si="6"/>
        <v>0</v>
      </c>
      <c r="F233" s="234">
        <f>SUMIFS(Master!$V$2:$V$2978,Master!$O$2:$O$2978,B233)</f>
        <v>0</v>
      </c>
      <c r="G233" s="277">
        <f t="shared" si="7"/>
        <v>0</v>
      </c>
    </row>
    <row r="234" spans="1:7">
      <c r="A234" s="275"/>
      <c r="B234" s="275"/>
      <c r="C234" s="234">
        <f>SUMIFS(Master!$P$2:$P$2978,Master!$O$2:$O$2978,B234)</f>
        <v>0</v>
      </c>
      <c r="D234" s="234">
        <f>SUMIFS(Master!$S$2:$S$2978,Master!$O$2:$O$2978,B234)</f>
        <v>0</v>
      </c>
      <c r="E234" s="234">
        <f t="shared" si="6"/>
        <v>0</v>
      </c>
      <c r="F234" s="234">
        <f>SUMIFS(Master!$V$2:$V$2978,Master!$O$2:$O$2978,B234)</f>
        <v>0</v>
      </c>
      <c r="G234" s="277">
        <f t="shared" si="7"/>
        <v>0</v>
      </c>
    </row>
    <row r="235" spans="1:7">
      <c r="A235" s="275"/>
      <c r="B235" s="275"/>
      <c r="C235" s="234">
        <f>SUMIFS(Master!$P$2:$P$2978,Master!$O$2:$O$2978,B235)</f>
        <v>0</v>
      </c>
      <c r="D235" s="234">
        <f>SUMIFS(Master!$S$2:$S$2978,Master!$O$2:$O$2978,B235)</f>
        <v>0</v>
      </c>
      <c r="E235" s="234">
        <f t="shared" si="6"/>
        <v>0</v>
      </c>
      <c r="F235" s="234">
        <f>SUMIFS(Master!$V$2:$V$2978,Master!$O$2:$O$2978,B235)</f>
        <v>0</v>
      </c>
      <c r="G235" s="277">
        <f t="shared" si="7"/>
        <v>0</v>
      </c>
    </row>
    <row r="236" spans="1:7">
      <c r="A236" s="275"/>
      <c r="B236" s="275"/>
      <c r="C236" s="234">
        <f>SUMIFS(Master!$P$2:$P$2978,Master!$O$2:$O$2978,B236)</f>
        <v>0</v>
      </c>
      <c r="D236" s="234">
        <f>SUMIFS(Master!$S$2:$S$2978,Master!$O$2:$O$2978,B236)</f>
        <v>0</v>
      </c>
      <c r="E236" s="234">
        <f t="shared" si="6"/>
        <v>0</v>
      </c>
      <c r="F236" s="234">
        <f>SUMIFS(Master!$V$2:$V$2978,Master!$O$2:$O$2978,B236)</f>
        <v>0</v>
      </c>
      <c r="G236" s="277">
        <f t="shared" si="7"/>
        <v>0</v>
      </c>
    </row>
    <row r="237" spans="1:7">
      <c r="A237" s="275"/>
      <c r="B237" s="275"/>
      <c r="C237" s="234">
        <f>SUMIFS(Master!$P$2:$P$2978,Master!$O$2:$O$2978,B237)</f>
        <v>0</v>
      </c>
      <c r="D237" s="234">
        <f>SUMIFS(Master!$S$2:$S$2978,Master!$O$2:$O$2978,B237)</f>
        <v>0</v>
      </c>
      <c r="E237" s="234">
        <f t="shared" si="6"/>
        <v>0</v>
      </c>
      <c r="F237" s="234">
        <f>SUMIFS(Master!$V$2:$V$2978,Master!$O$2:$O$2978,B237)</f>
        <v>0</v>
      </c>
      <c r="G237" s="277">
        <f t="shared" si="7"/>
        <v>0</v>
      </c>
    </row>
    <row r="238" spans="1:7">
      <c r="A238" s="287"/>
      <c r="B238" s="275"/>
      <c r="C238" s="234">
        <f>SUMIFS(Master!$P$2:$P$2978,Master!$O$2:$O$2978,B238)</f>
        <v>0</v>
      </c>
      <c r="D238" s="234">
        <f>SUMIFS(Master!$S$2:$S$2978,Master!$O$2:$O$2978,B238)</f>
        <v>0</v>
      </c>
      <c r="E238" s="234">
        <f t="shared" si="6"/>
        <v>0</v>
      </c>
      <c r="F238" s="234">
        <f>SUMIFS(Master!$V$2:$V$2978,Master!$O$2:$O$2978,B238)</f>
        <v>0</v>
      </c>
      <c r="G238" s="277">
        <f t="shared" si="7"/>
        <v>0</v>
      </c>
    </row>
    <row r="239" spans="1:7">
      <c r="A239" s="287"/>
      <c r="B239" s="275"/>
      <c r="C239" s="234">
        <f>SUMIFS(Master!$P$2:$P$2978,Master!$O$2:$O$2978,B239)</f>
        <v>0</v>
      </c>
      <c r="D239" s="234">
        <f>SUMIFS(Master!$S$2:$S$2978,Master!$O$2:$O$2978,B239)</f>
        <v>0</v>
      </c>
      <c r="E239" s="234">
        <f t="shared" si="6"/>
        <v>0</v>
      </c>
      <c r="F239" s="234">
        <f>SUMIFS(Master!$V$2:$V$2978,Master!$O$2:$O$2978,B239)</f>
        <v>0</v>
      </c>
      <c r="G239" s="277">
        <f t="shared" si="7"/>
        <v>0</v>
      </c>
    </row>
    <row r="240" spans="1:7">
      <c r="A240" s="275"/>
      <c r="B240" s="275"/>
      <c r="C240" s="234">
        <f>SUMIFS(Master!$P$2:$P$2978,Master!$O$2:$O$2978,B240)</f>
        <v>0</v>
      </c>
      <c r="D240" s="234">
        <f>SUMIFS(Master!$S$2:$S$2978,Master!$O$2:$O$2978,B240)</f>
        <v>0</v>
      </c>
      <c r="E240" s="234">
        <f t="shared" si="6"/>
        <v>0</v>
      </c>
      <c r="F240" s="234">
        <f>SUMIFS(Master!$V$2:$V$2978,Master!$O$2:$O$2978,B240)</f>
        <v>0</v>
      </c>
      <c r="G240" s="277">
        <f t="shared" si="7"/>
        <v>0</v>
      </c>
    </row>
    <row r="241" spans="1:7">
      <c r="A241" s="275"/>
      <c r="B241" s="275"/>
      <c r="C241" s="234">
        <f>SUMIFS(Master!$P$2:$P$2978,Master!$O$2:$O$2978,B241)</f>
        <v>0</v>
      </c>
      <c r="D241" s="234">
        <f>SUMIFS(Master!$S$2:$S$2978,Master!$O$2:$O$2978,B241)</f>
        <v>0</v>
      </c>
      <c r="E241" s="234">
        <f t="shared" si="6"/>
        <v>0</v>
      </c>
      <c r="F241" s="234">
        <f>SUMIFS(Master!$V$2:$V$2978,Master!$O$2:$O$2978,B241)</f>
        <v>0</v>
      </c>
      <c r="G241" s="277">
        <f t="shared" si="7"/>
        <v>0</v>
      </c>
    </row>
    <row r="242" spans="1:7">
      <c r="A242" s="275"/>
      <c r="B242" s="275"/>
      <c r="C242" s="234">
        <f>SUMIFS(Master!$P$2:$P$2978,Master!$O$2:$O$2978,B242)</f>
        <v>0</v>
      </c>
      <c r="D242" s="234">
        <f>SUMIFS(Master!$S$2:$S$2978,Master!$O$2:$O$2978,B242)</f>
        <v>0</v>
      </c>
      <c r="E242" s="234">
        <f t="shared" si="6"/>
        <v>0</v>
      </c>
      <c r="F242" s="234">
        <f>SUMIFS(Master!$V$2:$V$2978,Master!$O$2:$O$2978,B242)</f>
        <v>0</v>
      </c>
      <c r="G242" s="277">
        <f t="shared" si="7"/>
        <v>0</v>
      </c>
    </row>
    <row r="243" spans="1:7">
      <c r="A243" s="287"/>
      <c r="B243" s="275"/>
      <c r="C243" s="234">
        <f>SUMIFS(Master!$P$2:$P$2978,Master!$O$2:$O$2978,B243)</f>
        <v>0</v>
      </c>
      <c r="D243" s="234">
        <f>SUMIFS(Master!$S$2:$S$2978,Master!$O$2:$O$2978,B243)</f>
        <v>0</v>
      </c>
      <c r="E243" s="234">
        <f t="shared" si="6"/>
        <v>0</v>
      </c>
      <c r="F243" s="234">
        <f>SUMIFS(Master!$V$2:$V$2978,Master!$O$2:$O$2978,B243)</f>
        <v>0</v>
      </c>
      <c r="G243" s="277">
        <f t="shared" si="7"/>
        <v>0</v>
      </c>
    </row>
    <row r="244" spans="1:7">
      <c r="A244" s="287"/>
      <c r="B244" s="275"/>
      <c r="C244" s="234">
        <f>SUMIFS(Master!$P$2:$P$2978,Master!$O$2:$O$2978,B244)</f>
        <v>0</v>
      </c>
      <c r="D244" s="234">
        <f>SUMIFS(Master!$S$2:$S$2978,Master!$O$2:$O$2978,B244)</f>
        <v>0</v>
      </c>
      <c r="E244" s="234">
        <f t="shared" si="6"/>
        <v>0</v>
      </c>
      <c r="F244" s="234">
        <f>SUMIFS(Master!$V$2:$V$2978,Master!$O$2:$O$2978,B244)</f>
        <v>0</v>
      </c>
      <c r="G244" s="277">
        <f t="shared" si="7"/>
        <v>0</v>
      </c>
    </row>
    <row r="245" spans="1:7">
      <c r="A245" s="275"/>
      <c r="B245" s="275"/>
      <c r="C245" s="234">
        <f>SUMIFS(Master!$P$2:$P$2978,Master!$O$2:$O$2978,B245)</f>
        <v>0</v>
      </c>
      <c r="D245" s="234">
        <f>SUMIFS(Master!$S$2:$S$2978,Master!$O$2:$O$2978,B245)</f>
        <v>0</v>
      </c>
      <c r="E245" s="234">
        <f t="shared" si="6"/>
        <v>0</v>
      </c>
      <c r="F245" s="234">
        <f>SUMIFS(Master!$V$2:$V$2978,Master!$O$2:$O$2978,B245)</f>
        <v>0</v>
      </c>
      <c r="G245" s="277">
        <f t="shared" si="7"/>
        <v>0</v>
      </c>
    </row>
    <row r="246" spans="1:7">
      <c r="A246" s="287"/>
      <c r="B246" s="275"/>
      <c r="C246" s="234">
        <f>SUMIFS(Master!$P$2:$P$2978,Master!$O$2:$O$2978,B246)</f>
        <v>0</v>
      </c>
      <c r="D246" s="234">
        <f>SUMIFS(Master!$S$2:$S$2978,Master!$O$2:$O$2978,B246)</f>
        <v>0</v>
      </c>
      <c r="E246" s="234">
        <f t="shared" si="6"/>
        <v>0</v>
      </c>
      <c r="F246" s="234">
        <f>SUMIFS(Master!$V$2:$V$2978,Master!$O$2:$O$2978,B246)</f>
        <v>0</v>
      </c>
      <c r="G246" s="277">
        <f t="shared" si="7"/>
        <v>0</v>
      </c>
    </row>
    <row r="247" spans="1:7">
      <c r="A247" s="287"/>
      <c r="B247" s="275"/>
      <c r="C247" s="234">
        <f>SUMIFS(Master!$P$2:$P$2978,Master!$O$2:$O$2978,B247)</f>
        <v>0</v>
      </c>
      <c r="D247" s="234">
        <f>SUMIFS(Master!$S$2:$S$2978,Master!$O$2:$O$2978,B247)</f>
        <v>0</v>
      </c>
      <c r="E247" s="234">
        <f t="shared" si="6"/>
        <v>0</v>
      </c>
      <c r="F247" s="234">
        <f>SUMIFS(Master!$V$2:$V$2978,Master!$O$2:$O$2978,B247)</f>
        <v>0</v>
      </c>
      <c r="G247" s="277">
        <f t="shared" si="7"/>
        <v>0</v>
      </c>
    </row>
    <row r="248" spans="1:7">
      <c r="A248" s="275"/>
      <c r="B248" s="275"/>
      <c r="C248" s="234">
        <f>SUMIFS(Master!$P$2:$P$2978,Master!$O$2:$O$2978,B248)</f>
        <v>0</v>
      </c>
      <c r="D248" s="234">
        <f>SUMIFS(Master!$S$2:$S$2978,Master!$O$2:$O$2978,B248)</f>
        <v>0</v>
      </c>
      <c r="E248" s="234">
        <f t="shared" si="6"/>
        <v>0</v>
      </c>
      <c r="F248" s="234">
        <f>SUMIFS(Master!$V$2:$V$2978,Master!$O$2:$O$2978,B248)</f>
        <v>0</v>
      </c>
      <c r="G248" s="277">
        <f t="shared" si="7"/>
        <v>0</v>
      </c>
    </row>
    <row r="249" spans="1:7">
      <c r="A249" s="275"/>
      <c r="B249" s="275"/>
      <c r="C249" s="234">
        <f>SUMIFS(Master!$P$2:$P$2978,Master!$O$2:$O$2978,B249)</f>
        <v>0</v>
      </c>
      <c r="D249" s="234">
        <f>SUMIFS(Master!$S$2:$S$2978,Master!$O$2:$O$2978,B249)</f>
        <v>0</v>
      </c>
      <c r="E249" s="234">
        <f t="shared" si="6"/>
        <v>0</v>
      </c>
      <c r="F249" s="234">
        <f>SUMIFS(Master!$V$2:$V$2978,Master!$O$2:$O$2978,B249)</f>
        <v>0</v>
      </c>
      <c r="G249" s="277">
        <f t="shared" si="7"/>
        <v>0</v>
      </c>
    </row>
    <row r="250" spans="1:7">
      <c r="A250" s="275"/>
      <c r="B250" s="275"/>
      <c r="C250" s="234">
        <f>SUMIFS(Master!$P$2:$P$2978,Master!$O$2:$O$2978,B250)</f>
        <v>0</v>
      </c>
      <c r="D250" s="234">
        <f>SUMIFS(Master!$S$2:$S$2978,Master!$O$2:$O$2978,B250)</f>
        <v>0</v>
      </c>
      <c r="E250" s="234">
        <f t="shared" si="6"/>
        <v>0</v>
      </c>
      <c r="F250" s="234">
        <f>SUMIFS(Master!$V$2:$V$2978,Master!$O$2:$O$2978,B250)</f>
        <v>0</v>
      </c>
      <c r="G250" s="277">
        <f t="shared" si="7"/>
        <v>0</v>
      </c>
    </row>
    <row r="251" spans="1:7">
      <c r="A251" s="287"/>
      <c r="B251" s="275"/>
      <c r="C251" s="234">
        <f>SUMIFS(Master!$P$2:$P$2978,Master!$O$2:$O$2978,B251)</f>
        <v>0</v>
      </c>
      <c r="D251" s="234">
        <f>SUMIFS(Master!$S$2:$S$2978,Master!$O$2:$O$2978,B251)</f>
        <v>0</v>
      </c>
      <c r="E251" s="234">
        <f t="shared" si="6"/>
        <v>0</v>
      </c>
      <c r="F251" s="234">
        <f>SUMIFS(Master!$V$2:$V$2978,Master!$O$2:$O$2978,B251)</f>
        <v>0</v>
      </c>
      <c r="G251" s="277">
        <f t="shared" si="7"/>
        <v>0</v>
      </c>
    </row>
    <row r="252" spans="1:7">
      <c r="A252" s="287"/>
      <c r="B252" s="275"/>
      <c r="C252" s="234">
        <f>SUMIFS(Master!$P$2:$P$2978,Master!$O$2:$O$2978,B252)</f>
        <v>0</v>
      </c>
      <c r="D252" s="234">
        <f>SUMIFS(Master!$S$2:$S$2978,Master!$O$2:$O$2978,B252)</f>
        <v>0</v>
      </c>
      <c r="E252" s="234">
        <f t="shared" si="6"/>
        <v>0</v>
      </c>
      <c r="F252" s="234">
        <f>SUMIFS(Master!$V$2:$V$2978,Master!$O$2:$O$2978,B252)</f>
        <v>0</v>
      </c>
      <c r="G252" s="277">
        <f t="shared" si="7"/>
        <v>0</v>
      </c>
    </row>
    <row r="253" spans="1:7">
      <c r="A253" s="275"/>
      <c r="B253" s="275"/>
      <c r="C253" s="234">
        <f>SUMIFS(Master!$P$2:$P$2978,Master!$O$2:$O$2978,B253)</f>
        <v>0</v>
      </c>
      <c r="D253" s="234">
        <f>SUMIFS(Master!$S$2:$S$2978,Master!$O$2:$O$2978,B253)</f>
        <v>0</v>
      </c>
      <c r="E253" s="234">
        <f t="shared" si="6"/>
        <v>0</v>
      </c>
      <c r="F253" s="234">
        <f>SUMIFS(Master!$V$2:$V$2978,Master!$O$2:$O$2978,B253)</f>
        <v>0</v>
      </c>
      <c r="G253" s="277">
        <f t="shared" si="7"/>
        <v>0</v>
      </c>
    </row>
    <row r="254" spans="1:7">
      <c r="A254" s="287"/>
      <c r="B254" s="275"/>
      <c r="C254" s="234">
        <f>SUMIFS(Master!$P$2:$P$2978,Master!$O$2:$O$2978,B254)</f>
        <v>0</v>
      </c>
      <c r="D254" s="234">
        <f>SUMIFS(Master!$S$2:$S$2978,Master!$O$2:$O$2978,B254)</f>
        <v>0</v>
      </c>
      <c r="E254" s="234">
        <f t="shared" si="6"/>
        <v>0</v>
      </c>
      <c r="F254" s="234">
        <f>SUMIFS(Master!$V$2:$V$2978,Master!$O$2:$O$2978,B254)</f>
        <v>0</v>
      </c>
      <c r="G254" s="277">
        <f t="shared" si="7"/>
        <v>0</v>
      </c>
    </row>
    <row r="255" spans="1:7">
      <c r="A255" s="287"/>
      <c r="B255" s="275"/>
      <c r="C255" s="234">
        <f>SUMIFS(Master!$P$2:$P$2978,Master!$O$2:$O$2978,B255)</f>
        <v>0</v>
      </c>
      <c r="D255" s="234">
        <f>SUMIFS(Master!$S$2:$S$2978,Master!$O$2:$O$2978,B255)</f>
        <v>0</v>
      </c>
      <c r="E255" s="234">
        <f t="shared" si="6"/>
        <v>0</v>
      </c>
      <c r="F255" s="234">
        <f>SUMIFS(Master!$V$2:$V$2978,Master!$O$2:$O$2978,B255)</f>
        <v>0</v>
      </c>
      <c r="G255" s="277">
        <f t="shared" si="7"/>
        <v>0</v>
      </c>
    </row>
    <row r="256" spans="1:7">
      <c r="A256" s="275"/>
      <c r="B256" s="275"/>
      <c r="C256" s="234">
        <f>SUMIFS(Master!$P$2:$P$2978,Master!$O$2:$O$2978,B256)</f>
        <v>0</v>
      </c>
      <c r="D256" s="234">
        <f>SUMIFS(Master!$S$2:$S$2978,Master!$O$2:$O$2978,B256)</f>
        <v>0</v>
      </c>
      <c r="E256" s="234">
        <f t="shared" si="6"/>
        <v>0</v>
      </c>
      <c r="F256" s="234">
        <f>SUMIFS(Master!$V$2:$V$2978,Master!$O$2:$O$2978,B256)</f>
        <v>0</v>
      </c>
      <c r="G256" s="277">
        <f t="shared" si="7"/>
        <v>0</v>
      </c>
    </row>
    <row r="257" spans="1:7">
      <c r="A257" s="275"/>
      <c r="B257" s="275"/>
      <c r="C257" s="234">
        <f>SUMIFS(Master!$P$2:$P$2978,Master!$O$2:$O$2978,B257)</f>
        <v>0</v>
      </c>
      <c r="D257" s="234">
        <f>SUMIFS(Master!$S$2:$S$2978,Master!$O$2:$O$2978,B257)</f>
        <v>0</v>
      </c>
      <c r="E257" s="234">
        <f t="shared" si="6"/>
        <v>0</v>
      </c>
      <c r="F257" s="234">
        <f>SUMIFS(Master!$V$2:$V$2978,Master!$O$2:$O$2978,B257)</f>
        <v>0</v>
      </c>
      <c r="G257" s="277">
        <f t="shared" si="7"/>
        <v>0</v>
      </c>
    </row>
    <row r="258" spans="1:7">
      <c r="A258" s="287"/>
      <c r="B258" s="275"/>
      <c r="C258" s="234">
        <f>SUMIFS(Master!$P$2:$P$2978,Master!$O$2:$O$2978,B258)</f>
        <v>0</v>
      </c>
      <c r="D258" s="234">
        <f>SUMIFS(Master!$S$2:$S$2978,Master!$O$2:$O$2978,B258)</f>
        <v>0</v>
      </c>
      <c r="E258" s="234">
        <f t="shared" si="6"/>
        <v>0</v>
      </c>
      <c r="F258" s="234">
        <f>SUMIFS(Master!$V$2:$V$2978,Master!$O$2:$O$2978,B258)</f>
        <v>0</v>
      </c>
      <c r="G258" s="277">
        <f t="shared" si="7"/>
        <v>0</v>
      </c>
    </row>
    <row r="259" spans="1:7">
      <c r="A259" s="275"/>
      <c r="B259" s="275"/>
      <c r="C259" s="234">
        <f>SUMIFS(Master!$P$2:$P$2978,Master!$O$2:$O$2978,B259)</f>
        <v>0</v>
      </c>
      <c r="D259" s="234">
        <f>SUMIFS(Master!$S$2:$S$2978,Master!$O$2:$O$2978,B259)</f>
        <v>0</v>
      </c>
      <c r="E259" s="234">
        <f t="shared" si="6"/>
        <v>0</v>
      </c>
      <c r="F259" s="234">
        <f>SUMIFS(Master!$V$2:$V$2978,Master!$O$2:$O$2978,B259)</f>
        <v>0</v>
      </c>
      <c r="G259" s="277">
        <f t="shared" si="7"/>
        <v>0</v>
      </c>
    </row>
    <row r="260" spans="1:7">
      <c r="A260" s="275"/>
      <c r="B260" s="275"/>
      <c r="C260" s="234">
        <f>SUMIFS(Master!$P$2:$P$2978,Master!$O$2:$O$2978,B260)</f>
        <v>0</v>
      </c>
      <c r="D260" s="234">
        <f>SUMIFS(Master!$S$2:$S$2978,Master!$O$2:$O$2978,B260)</f>
        <v>0</v>
      </c>
      <c r="E260" s="234">
        <f t="shared" ref="E260:E323" si="8">IFERROR(D260/C260,0)</f>
        <v>0</v>
      </c>
      <c r="F260" s="234">
        <f>SUMIFS(Master!$V$2:$V$2978,Master!$O$2:$O$2978,B260)</f>
        <v>0</v>
      </c>
      <c r="G260" s="277">
        <f t="shared" ref="G260:G323" si="9">IFERROR(F260/C260,0)</f>
        <v>0</v>
      </c>
    </row>
    <row r="261" spans="1:7">
      <c r="A261" s="275"/>
      <c r="B261" s="275"/>
      <c r="C261" s="234">
        <f>SUMIFS(Master!$P$2:$P$2978,Master!$O$2:$O$2978,B261)</f>
        <v>0</v>
      </c>
      <c r="D261" s="234">
        <f>SUMIFS(Master!$S$2:$S$2978,Master!$O$2:$O$2978,B261)</f>
        <v>0</v>
      </c>
      <c r="E261" s="234">
        <f t="shared" si="8"/>
        <v>0</v>
      </c>
      <c r="F261" s="234">
        <f>SUMIFS(Master!$V$2:$V$2978,Master!$O$2:$O$2978,B261)</f>
        <v>0</v>
      </c>
      <c r="G261" s="277">
        <f t="shared" si="9"/>
        <v>0</v>
      </c>
    </row>
    <row r="262" spans="1:7">
      <c r="A262" s="275"/>
      <c r="B262" s="275"/>
      <c r="C262" s="234">
        <f>SUMIFS(Master!$P$2:$P$2978,Master!$O$2:$O$2978,B262)</f>
        <v>0</v>
      </c>
      <c r="D262" s="234">
        <f>SUMIFS(Master!$S$2:$S$2978,Master!$O$2:$O$2978,B262)</f>
        <v>0</v>
      </c>
      <c r="E262" s="234">
        <f t="shared" si="8"/>
        <v>0</v>
      </c>
      <c r="F262" s="234">
        <f>SUMIFS(Master!$V$2:$V$2978,Master!$O$2:$O$2978,B262)</f>
        <v>0</v>
      </c>
      <c r="G262" s="277">
        <f t="shared" si="9"/>
        <v>0</v>
      </c>
    </row>
    <row r="263" spans="1:7">
      <c r="A263" s="275"/>
      <c r="B263" s="275"/>
      <c r="C263" s="234">
        <f>SUMIFS(Master!$P$2:$P$2978,Master!$O$2:$O$2978,B263)</f>
        <v>0</v>
      </c>
      <c r="D263" s="234">
        <f>SUMIFS(Master!$S$2:$S$2978,Master!$O$2:$O$2978,B263)</f>
        <v>0</v>
      </c>
      <c r="E263" s="234">
        <f t="shared" si="8"/>
        <v>0</v>
      </c>
      <c r="F263" s="234">
        <f>SUMIFS(Master!$V$2:$V$2978,Master!$O$2:$O$2978,B263)</f>
        <v>0</v>
      </c>
      <c r="G263" s="277">
        <f t="shared" si="9"/>
        <v>0</v>
      </c>
    </row>
    <row r="264" spans="1:7">
      <c r="A264" s="275"/>
      <c r="B264" s="275"/>
      <c r="C264" s="234">
        <f>SUMIFS(Master!$P$2:$P$2978,Master!$O$2:$O$2978,B264)</f>
        <v>0</v>
      </c>
      <c r="D264" s="234">
        <f>SUMIFS(Master!$S$2:$S$2978,Master!$O$2:$O$2978,B264)</f>
        <v>0</v>
      </c>
      <c r="E264" s="234">
        <f t="shared" si="8"/>
        <v>0</v>
      </c>
      <c r="F264" s="234">
        <f>SUMIFS(Master!$V$2:$V$2978,Master!$O$2:$O$2978,B264)</f>
        <v>0</v>
      </c>
      <c r="G264" s="277">
        <f t="shared" si="9"/>
        <v>0</v>
      </c>
    </row>
    <row r="265" spans="1:7">
      <c r="A265" s="275"/>
      <c r="B265" s="275"/>
      <c r="C265" s="234">
        <f>SUMIFS(Master!$P$2:$P$2978,Master!$O$2:$O$2978,B265)</f>
        <v>0</v>
      </c>
      <c r="D265" s="234">
        <f>SUMIFS(Master!$S$2:$S$2978,Master!$O$2:$O$2978,B265)</f>
        <v>0</v>
      </c>
      <c r="E265" s="234">
        <f t="shared" si="8"/>
        <v>0</v>
      </c>
      <c r="F265" s="234">
        <f>SUMIFS(Master!$V$2:$V$2978,Master!$O$2:$O$2978,B265)</f>
        <v>0</v>
      </c>
      <c r="G265" s="277">
        <f t="shared" si="9"/>
        <v>0</v>
      </c>
    </row>
    <row r="266" spans="1:7">
      <c r="A266" s="275"/>
      <c r="B266" s="275"/>
      <c r="C266" s="234">
        <f>SUMIFS(Master!$P$2:$P$2978,Master!$O$2:$O$2978,B266)</f>
        <v>0</v>
      </c>
      <c r="D266" s="234">
        <f>SUMIFS(Master!$S$2:$S$2978,Master!$O$2:$O$2978,B266)</f>
        <v>0</v>
      </c>
      <c r="E266" s="234">
        <f t="shared" si="8"/>
        <v>0</v>
      </c>
      <c r="F266" s="234">
        <f>SUMIFS(Master!$V$2:$V$2978,Master!$O$2:$O$2978,B266)</f>
        <v>0</v>
      </c>
      <c r="G266" s="277">
        <f t="shared" si="9"/>
        <v>0</v>
      </c>
    </row>
    <row r="267" spans="1:7">
      <c r="A267" s="275"/>
      <c r="B267" s="275"/>
      <c r="C267" s="234">
        <f>SUMIFS(Master!$P$2:$P$2978,Master!$O$2:$O$2978,B267)</f>
        <v>0</v>
      </c>
      <c r="D267" s="234">
        <f>SUMIFS(Master!$S$2:$S$2978,Master!$O$2:$O$2978,B267)</f>
        <v>0</v>
      </c>
      <c r="E267" s="234">
        <f t="shared" si="8"/>
        <v>0</v>
      </c>
      <c r="F267" s="234">
        <f>SUMIFS(Master!$V$2:$V$2978,Master!$O$2:$O$2978,B267)</f>
        <v>0</v>
      </c>
      <c r="G267" s="277">
        <f t="shared" si="9"/>
        <v>0</v>
      </c>
    </row>
    <row r="268" spans="1:7">
      <c r="A268" s="275"/>
      <c r="B268" s="275"/>
      <c r="C268" s="234">
        <f>SUMIFS(Master!$P$2:$P$2978,Master!$O$2:$O$2978,B268)</f>
        <v>0</v>
      </c>
      <c r="D268" s="234">
        <f>SUMIFS(Master!$S$2:$S$2978,Master!$O$2:$O$2978,B268)</f>
        <v>0</v>
      </c>
      <c r="E268" s="234">
        <f t="shared" si="8"/>
        <v>0</v>
      </c>
      <c r="F268" s="234">
        <f>SUMIFS(Master!$V$2:$V$2978,Master!$O$2:$O$2978,B268)</f>
        <v>0</v>
      </c>
      <c r="G268" s="277">
        <f t="shared" si="9"/>
        <v>0</v>
      </c>
    </row>
    <row r="269" spans="1:7">
      <c r="A269" s="275"/>
      <c r="B269" s="275"/>
      <c r="C269" s="234">
        <f>SUMIFS(Master!$P$2:$P$2978,Master!$O$2:$O$2978,B269)</f>
        <v>0</v>
      </c>
      <c r="D269" s="234">
        <f>SUMIFS(Master!$S$2:$S$2978,Master!$O$2:$O$2978,B269)</f>
        <v>0</v>
      </c>
      <c r="E269" s="234">
        <f t="shared" si="8"/>
        <v>0</v>
      </c>
      <c r="F269" s="234">
        <f>SUMIFS(Master!$V$2:$V$2978,Master!$O$2:$O$2978,B269)</f>
        <v>0</v>
      </c>
      <c r="G269" s="277">
        <f t="shared" si="9"/>
        <v>0</v>
      </c>
    </row>
    <row r="270" spans="1:7">
      <c r="A270" s="275"/>
      <c r="B270" s="275"/>
      <c r="C270" s="234">
        <f>SUMIFS(Master!$P$2:$P$2978,Master!$O$2:$O$2978,B270)</f>
        <v>0</v>
      </c>
      <c r="D270" s="234">
        <f>SUMIFS(Master!$S$2:$S$2978,Master!$O$2:$O$2978,B270)</f>
        <v>0</v>
      </c>
      <c r="E270" s="234">
        <f t="shared" si="8"/>
        <v>0</v>
      </c>
      <c r="F270" s="234">
        <f>SUMIFS(Master!$V$2:$V$2978,Master!$O$2:$O$2978,B270)</f>
        <v>0</v>
      </c>
      <c r="G270" s="277">
        <f t="shared" si="9"/>
        <v>0</v>
      </c>
    </row>
    <row r="271" spans="1:7">
      <c r="A271" s="275"/>
      <c r="B271" s="275"/>
      <c r="C271" s="234">
        <f>SUMIFS(Master!$P$2:$P$2978,Master!$O$2:$O$2978,B271)</f>
        <v>0</v>
      </c>
      <c r="D271" s="234">
        <f>SUMIFS(Master!$S$2:$S$2978,Master!$O$2:$O$2978,B271)</f>
        <v>0</v>
      </c>
      <c r="E271" s="234">
        <f t="shared" si="8"/>
        <v>0</v>
      </c>
      <c r="F271" s="234">
        <f>SUMIFS(Master!$V$2:$V$2978,Master!$O$2:$O$2978,B271)</f>
        <v>0</v>
      </c>
      <c r="G271" s="277">
        <f t="shared" si="9"/>
        <v>0</v>
      </c>
    </row>
    <row r="272" spans="1:7">
      <c r="A272" s="275"/>
      <c r="B272" s="275"/>
      <c r="C272" s="234">
        <f>SUMIFS(Master!$P$2:$P$2978,Master!$O$2:$O$2978,B272)</f>
        <v>0</v>
      </c>
      <c r="D272" s="234">
        <f>SUMIFS(Master!$S$2:$S$2978,Master!$O$2:$O$2978,B272)</f>
        <v>0</v>
      </c>
      <c r="E272" s="234">
        <f t="shared" si="8"/>
        <v>0</v>
      </c>
      <c r="F272" s="234">
        <f>SUMIFS(Master!$V$2:$V$2978,Master!$O$2:$O$2978,B272)</f>
        <v>0</v>
      </c>
      <c r="G272" s="277">
        <f t="shared" si="9"/>
        <v>0</v>
      </c>
    </row>
    <row r="273" spans="1:7">
      <c r="A273" s="275"/>
      <c r="B273" s="275"/>
      <c r="C273" s="234">
        <f>SUMIFS(Master!$P$2:$P$2978,Master!$O$2:$O$2978,B273)</f>
        <v>0</v>
      </c>
      <c r="D273" s="234">
        <f>SUMIFS(Master!$S$2:$S$2978,Master!$O$2:$O$2978,B273)</f>
        <v>0</v>
      </c>
      <c r="E273" s="234">
        <f t="shared" si="8"/>
        <v>0</v>
      </c>
      <c r="F273" s="234">
        <f>SUMIFS(Master!$V$2:$V$2978,Master!$O$2:$O$2978,B273)</f>
        <v>0</v>
      </c>
      <c r="G273" s="277">
        <f t="shared" si="9"/>
        <v>0</v>
      </c>
    </row>
    <row r="274" spans="1:7">
      <c r="A274" s="285"/>
      <c r="B274" s="275"/>
      <c r="C274" s="234">
        <f>SUMIFS(Master!$P$2:$P$2978,Master!$O$2:$O$2978,B274)</f>
        <v>0</v>
      </c>
      <c r="D274" s="234">
        <f>SUMIFS(Master!$S$2:$S$2978,Master!$O$2:$O$2978,B274)</f>
        <v>0</v>
      </c>
      <c r="E274" s="234">
        <f t="shared" si="8"/>
        <v>0</v>
      </c>
      <c r="F274" s="234">
        <f>SUMIFS(Master!$V$2:$V$2978,Master!$O$2:$O$2978,B274)</f>
        <v>0</v>
      </c>
      <c r="G274" s="277">
        <f t="shared" si="9"/>
        <v>0</v>
      </c>
    </row>
    <row r="275" spans="1:7">
      <c r="A275" s="275"/>
      <c r="B275" s="275"/>
      <c r="C275" s="234">
        <f>SUMIFS(Master!$P$2:$P$2978,Master!$O$2:$O$2978,B275)</f>
        <v>0</v>
      </c>
      <c r="D275" s="234">
        <f>SUMIFS(Master!$S$2:$S$2978,Master!$O$2:$O$2978,B275)</f>
        <v>0</v>
      </c>
      <c r="E275" s="234">
        <f t="shared" si="8"/>
        <v>0</v>
      </c>
      <c r="F275" s="234">
        <f>SUMIFS(Master!$V$2:$V$2978,Master!$O$2:$O$2978,B275)</f>
        <v>0</v>
      </c>
      <c r="G275" s="277">
        <f t="shared" si="9"/>
        <v>0</v>
      </c>
    </row>
    <row r="276" spans="1:7">
      <c r="A276" s="287"/>
      <c r="B276" s="275"/>
      <c r="C276" s="234">
        <f>SUMIFS(Master!$P$2:$P$2978,Master!$O$2:$O$2978,B276)</f>
        <v>0</v>
      </c>
      <c r="D276" s="234">
        <f>SUMIFS(Master!$S$2:$S$2978,Master!$O$2:$O$2978,B276)</f>
        <v>0</v>
      </c>
      <c r="E276" s="234">
        <f t="shared" si="8"/>
        <v>0</v>
      </c>
      <c r="F276" s="234">
        <f>SUMIFS(Master!$V$2:$V$2978,Master!$O$2:$O$2978,B276)</f>
        <v>0</v>
      </c>
      <c r="G276" s="277">
        <f t="shared" si="9"/>
        <v>0</v>
      </c>
    </row>
    <row r="277" spans="1:7">
      <c r="A277" s="275"/>
      <c r="B277" s="275"/>
      <c r="C277" s="234">
        <f>SUMIFS(Master!$P$2:$P$2978,Master!$O$2:$O$2978,B277)</f>
        <v>0</v>
      </c>
      <c r="D277" s="234">
        <f>SUMIFS(Master!$S$2:$S$2978,Master!$O$2:$O$2978,B277)</f>
        <v>0</v>
      </c>
      <c r="E277" s="234">
        <f t="shared" si="8"/>
        <v>0</v>
      </c>
      <c r="F277" s="234">
        <f>SUMIFS(Master!$V$2:$V$2978,Master!$O$2:$O$2978,B277)</f>
        <v>0</v>
      </c>
      <c r="G277" s="277">
        <f t="shared" si="9"/>
        <v>0</v>
      </c>
    </row>
    <row r="278" spans="1:7">
      <c r="A278" s="275"/>
      <c r="B278" s="275"/>
      <c r="C278" s="234">
        <f>SUMIFS(Master!$P$2:$P$2978,Master!$O$2:$O$2978,B278)</f>
        <v>0</v>
      </c>
      <c r="D278" s="234">
        <f>SUMIFS(Master!$S$2:$S$2978,Master!$O$2:$O$2978,B278)</f>
        <v>0</v>
      </c>
      <c r="E278" s="234">
        <f t="shared" si="8"/>
        <v>0</v>
      </c>
      <c r="F278" s="234">
        <f>SUMIFS(Master!$V$2:$V$2978,Master!$O$2:$O$2978,B278)</f>
        <v>0</v>
      </c>
      <c r="G278" s="277">
        <f t="shared" si="9"/>
        <v>0</v>
      </c>
    </row>
    <row r="279" spans="1:7">
      <c r="A279" s="287"/>
      <c r="B279" s="275"/>
      <c r="C279" s="234">
        <f>SUMIFS(Master!$P$2:$P$2978,Master!$O$2:$O$2978,B279)</f>
        <v>0</v>
      </c>
      <c r="D279" s="234">
        <f>SUMIFS(Master!$S$2:$S$2978,Master!$O$2:$O$2978,B279)</f>
        <v>0</v>
      </c>
      <c r="E279" s="234">
        <f t="shared" si="8"/>
        <v>0</v>
      </c>
      <c r="F279" s="234">
        <f>SUMIFS(Master!$V$2:$V$2978,Master!$O$2:$O$2978,B279)</f>
        <v>0</v>
      </c>
      <c r="G279" s="277">
        <f t="shared" si="9"/>
        <v>0</v>
      </c>
    </row>
    <row r="280" spans="1:7">
      <c r="A280" s="287"/>
      <c r="B280" s="275"/>
      <c r="C280" s="234">
        <f>SUMIFS(Master!$P$2:$P$2978,Master!$O$2:$O$2978,B280)</f>
        <v>0</v>
      </c>
      <c r="D280" s="234">
        <f>SUMIFS(Master!$S$2:$S$2978,Master!$O$2:$O$2978,B280)</f>
        <v>0</v>
      </c>
      <c r="E280" s="234">
        <f t="shared" si="8"/>
        <v>0</v>
      </c>
      <c r="F280" s="234">
        <f>SUMIFS(Master!$V$2:$V$2978,Master!$O$2:$O$2978,B280)</f>
        <v>0</v>
      </c>
      <c r="G280" s="277">
        <f t="shared" si="9"/>
        <v>0</v>
      </c>
    </row>
    <row r="281" spans="1:7">
      <c r="A281" s="287"/>
      <c r="B281" s="275"/>
      <c r="C281" s="234">
        <f>SUMIFS(Master!$P$2:$P$2978,Master!$O$2:$O$2978,B281)</f>
        <v>0</v>
      </c>
      <c r="D281" s="234">
        <f>SUMIFS(Master!$S$2:$S$2978,Master!$O$2:$O$2978,B281)</f>
        <v>0</v>
      </c>
      <c r="E281" s="234">
        <f t="shared" si="8"/>
        <v>0</v>
      </c>
      <c r="F281" s="234">
        <f>SUMIFS(Master!$V$2:$V$2978,Master!$O$2:$O$2978,B281)</f>
        <v>0</v>
      </c>
      <c r="G281" s="277">
        <f t="shared" si="9"/>
        <v>0</v>
      </c>
    </row>
    <row r="282" spans="1:7">
      <c r="A282" s="287"/>
      <c r="B282" s="275"/>
      <c r="C282" s="234">
        <f>SUMIFS(Master!$P$2:$P$2978,Master!$O$2:$O$2978,B282)</f>
        <v>0</v>
      </c>
      <c r="D282" s="234">
        <f>SUMIFS(Master!$S$2:$S$2978,Master!$O$2:$O$2978,B282)</f>
        <v>0</v>
      </c>
      <c r="E282" s="234">
        <f t="shared" si="8"/>
        <v>0</v>
      </c>
      <c r="F282" s="234">
        <f>SUMIFS(Master!$V$2:$V$2978,Master!$O$2:$O$2978,B282)</f>
        <v>0</v>
      </c>
      <c r="G282" s="277">
        <f t="shared" si="9"/>
        <v>0</v>
      </c>
    </row>
    <row r="283" spans="1:7">
      <c r="A283" s="287"/>
      <c r="B283" s="275"/>
      <c r="C283" s="234">
        <f>SUMIFS(Master!$P$2:$P$2978,Master!$O$2:$O$2978,B283)</f>
        <v>0</v>
      </c>
      <c r="D283" s="234">
        <f>SUMIFS(Master!$S$2:$S$2978,Master!$O$2:$O$2978,B283)</f>
        <v>0</v>
      </c>
      <c r="E283" s="234">
        <f t="shared" si="8"/>
        <v>0</v>
      </c>
      <c r="F283" s="234">
        <f>SUMIFS(Master!$V$2:$V$2978,Master!$O$2:$O$2978,B283)</f>
        <v>0</v>
      </c>
      <c r="G283" s="277">
        <f t="shared" si="9"/>
        <v>0</v>
      </c>
    </row>
    <row r="284" spans="1:7">
      <c r="A284" s="287"/>
      <c r="B284" s="275"/>
      <c r="C284" s="234">
        <f>SUMIFS(Master!$P$2:$P$2978,Master!$O$2:$O$2978,B284)</f>
        <v>0</v>
      </c>
      <c r="D284" s="234">
        <f>SUMIFS(Master!$S$2:$S$2978,Master!$O$2:$O$2978,B284)</f>
        <v>0</v>
      </c>
      <c r="E284" s="234">
        <f t="shared" si="8"/>
        <v>0</v>
      </c>
      <c r="F284" s="234">
        <f>SUMIFS(Master!$V$2:$V$2978,Master!$O$2:$O$2978,B284)</f>
        <v>0</v>
      </c>
      <c r="G284" s="277">
        <f t="shared" si="9"/>
        <v>0</v>
      </c>
    </row>
    <row r="285" spans="1:7">
      <c r="A285" s="287"/>
      <c r="B285" s="275"/>
      <c r="C285" s="234">
        <f>SUMIFS(Master!$P$2:$P$2978,Master!$O$2:$O$2978,B285)</f>
        <v>0</v>
      </c>
      <c r="D285" s="234">
        <f>SUMIFS(Master!$S$2:$S$2978,Master!$O$2:$O$2978,B285)</f>
        <v>0</v>
      </c>
      <c r="E285" s="234">
        <f t="shared" si="8"/>
        <v>0</v>
      </c>
      <c r="F285" s="234">
        <f>SUMIFS(Master!$V$2:$V$2978,Master!$O$2:$O$2978,B285)</f>
        <v>0</v>
      </c>
      <c r="G285" s="277">
        <f t="shared" si="9"/>
        <v>0</v>
      </c>
    </row>
    <row r="286" spans="1:7">
      <c r="A286" s="287"/>
      <c r="B286" s="226"/>
      <c r="C286" s="234">
        <f>SUMIFS(Master!$P$2:$P$2978,Master!$O$2:$O$2978,B286)</f>
        <v>0</v>
      </c>
      <c r="D286" s="234">
        <f>SUMIFS(Master!$S$2:$S$2978,Master!$O$2:$O$2978,B286)</f>
        <v>0</v>
      </c>
      <c r="E286" s="234">
        <f t="shared" si="8"/>
        <v>0</v>
      </c>
      <c r="F286" s="234">
        <f>SUMIFS(Master!$V$2:$V$2978,Master!$O$2:$O$2978,B286)</f>
        <v>0</v>
      </c>
      <c r="G286" s="277">
        <f t="shared" si="9"/>
        <v>0</v>
      </c>
    </row>
    <row r="287" spans="1:7">
      <c r="A287" s="287"/>
      <c r="B287" s="275"/>
      <c r="C287" s="234">
        <f>SUMIFS(Master!$P$2:$P$2978,Master!$O$2:$O$2978,B287)</f>
        <v>0</v>
      </c>
      <c r="D287" s="234">
        <f>SUMIFS(Master!$S$2:$S$2978,Master!$O$2:$O$2978,B287)</f>
        <v>0</v>
      </c>
      <c r="E287" s="234">
        <f t="shared" si="8"/>
        <v>0</v>
      </c>
      <c r="F287" s="234">
        <f>SUMIFS(Master!$V$2:$V$2978,Master!$O$2:$O$2978,B287)</f>
        <v>0</v>
      </c>
      <c r="G287" s="277">
        <f t="shared" si="9"/>
        <v>0</v>
      </c>
    </row>
    <row r="288" spans="1:7">
      <c r="A288" s="275"/>
      <c r="B288" s="275"/>
      <c r="C288" s="234">
        <f>SUMIFS(Master!$P$2:$P$2978,Master!$O$2:$O$2978,B288)</f>
        <v>0</v>
      </c>
      <c r="D288" s="234">
        <f>SUMIFS(Master!$S$2:$S$2978,Master!$O$2:$O$2978,B288)</f>
        <v>0</v>
      </c>
      <c r="E288" s="234">
        <f t="shared" si="8"/>
        <v>0</v>
      </c>
      <c r="F288" s="234">
        <f>SUMIFS(Master!$V$2:$V$2978,Master!$O$2:$O$2978,B288)</f>
        <v>0</v>
      </c>
      <c r="G288" s="277">
        <f t="shared" si="9"/>
        <v>0</v>
      </c>
    </row>
    <row r="289" spans="1:7">
      <c r="A289" s="287"/>
      <c r="B289" s="275"/>
      <c r="C289" s="234">
        <f>SUMIFS(Master!$P$2:$P$2978,Master!$O$2:$O$2978,B289)</f>
        <v>0</v>
      </c>
      <c r="D289" s="234">
        <f>SUMIFS(Master!$S$2:$S$2978,Master!$O$2:$O$2978,B289)</f>
        <v>0</v>
      </c>
      <c r="E289" s="234">
        <f t="shared" si="8"/>
        <v>0</v>
      </c>
      <c r="F289" s="234">
        <f>SUMIFS(Master!$V$2:$V$2978,Master!$O$2:$O$2978,B289)</f>
        <v>0</v>
      </c>
      <c r="G289" s="277">
        <f t="shared" si="9"/>
        <v>0</v>
      </c>
    </row>
    <row r="290" spans="1:7">
      <c r="A290" s="287"/>
      <c r="B290" s="275"/>
      <c r="C290" s="234">
        <f>SUMIFS(Master!$P$2:$P$2978,Master!$O$2:$O$2978,B290)</f>
        <v>0</v>
      </c>
      <c r="D290" s="234">
        <f>SUMIFS(Master!$S$2:$S$2978,Master!$O$2:$O$2978,B290)</f>
        <v>0</v>
      </c>
      <c r="E290" s="234">
        <f t="shared" si="8"/>
        <v>0</v>
      </c>
      <c r="F290" s="234">
        <f>SUMIFS(Master!$V$2:$V$2978,Master!$O$2:$O$2978,B290)</f>
        <v>0</v>
      </c>
      <c r="G290" s="277">
        <f t="shared" si="9"/>
        <v>0</v>
      </c>
    </row>
    <row r="291" spans="1:7">
      <c r="A291" s="287"/>
      <c r="B291" s="275"/>
      <c r="C291" s="234">
        <f>SUMIFS(Master!$P$2:$P$2978,Master!$O$2:$O$2978,B291)</f>
        <v>0</v>
      </c>
      <c r="D291" s="234">
        <f>SUMIFS(Master!$S$2:$S$2978,Master!$O$2:$O$2978,B291)</f>
        <v>0</v>
      </c>
      <c r="E291" s="234">
        <f t="shared" si="8"/>
        <v>0</v>
      </c>
      <c r="F291" s="234">
        <f>SUMIFS(Master!$V$2:$V$2978,Master!$O$2:$O$2978,B291)</f>
        <v>0</v>
      </c>
      <c r="G291" s="277">
        <f t="shared" si="9"/>
        <v>0</v>
      </c>
    </row>
    <row r="292" spans="1:7">
      <c r="A292" s="287"/>
      <c r="B292" s="275"/>
      <c r="C292" s="234">
        <f>SUMIFS(Master!$P$2:$P$2978,Master!$O$2:$O$2978,B292)</f>
        <v>0</v>
      </c>
      <c r="D292" s="234">
        <f>SUMIFS(Master!$S$2:$S$2978,Master!$O$2:$O$2978,B292)</f>
        <v>0</v>
      </c>
      <c r="E292" s="234">
        <f t="shared" si="8"/>
        <v>0</v>
      </c>
      <c r="F292" s="234">
        <f>SUMIFS(Master!$V$2:$V$2978,Master!$O$2:$O$2978,B292)</f>
        <v>0</v>
      </c>
      <c r="G292" s="277">
        <f t="shared" si="9"/>
        <v>0</v>
      </c>
    </row>
    <row r="293" spans="1:7">
      <c r="A293" s="287"/>
      <c r="B293" s="275"/>
      <c r="C293" s="234">
        <f>SUMIFS(Master!$P$2:$P$2978,Master!$O$2:$O$2978,B293)</f>
        <v>0</v>
      </c>
      <c r="D293" s="234">
        <f>SUMIFS(Master!$S$2:$S$2978,Master!$O$2:$O$2978,B293)</f>
        <v>0</v>
      </c>
      <c r="E293" s="234">
        <f t="shared" si="8"/>
        <v>0</v>
      </c>
      <c r="F293" s="234">
        <f>SUMIFS(Master!$V$2:$V$2978,Master!$O$2:$O$2978,B293)</f>
        <v>0</v>
      </c>
      <c r="G293" s="277">
        <f t="shared" si="9"/>
        <v>0</v>
      </c>
    </row>
    <row r="294" spans="1:7">
      <c r="A294" s="275"/>
      <c r="B294" s="275"/>
      <c r="C294" s="234">
        <f>SUMIFS(Master!$P$2:$P$2978,Master!$O$2:$O$2978,B294)</f>
        <v>0</v>
      </c>
      <c r="D294" s="234">
        <f>SUMIFS(Master!$S$2:$S$2978,Master!$O$2:$O$2978,B294)</f>
        <v>0</v>
      </c>
      <c r="E294" s="234">
        <f t="shared" si="8"/>
        <v>0</v>
      </c>
      <c r="F294" s="234">
        <f>SUMIFS(Master!$V$2:$V$2978,Master!$O$2:$O$2978,B294)</f>
        <v>0</v>
      </c>
      <c r="G294" s="277">
        <f t="shared" si="9"/>
        <v>0</v>
      </c>
    </row>
    <row r="295" spans="1:7">
      <c r="A295" s="275"/>
      <c r="B295" s="275"/>
      <c r="C295" s="234">
        <f>SUMIFS(Master!$P$2:$P$2978,Master!$O$2:$O$2978,B295)</f>
        <v>0</v>
      </c>
      <c r="D295" s="234">
        <f>SUMIFS(Master!$S$2:$S$2978,Master!$O$2:$O$2978,B295)</f>
        <v>0</v>
      </c>
      <c r="E295" s="234">
        <f t="shared" si="8"/>
        <v>0</v>
      </c>
      <c r="F295" s="234">
        <f>SUMIFS(Master!$V$2:$V$2978,Master!$O$2:$O$2978,B295)</f>
        <v>0</v>
      </c>
      <c r="G295" s="277">
        <f t="shared" si="9"/>
        <v>0</v>
      </c>
    </row>
    <row r="296" spans="1:7">
      <c r="A296" s="275"/>
      <c r="B296" s="275"/>
      <c r="C296" s="234">
        <f>SUMIFS(Master!$P$2:$P$2978,Master!$O$2:$O$2978,B296)</f>
        <v>0</v>
      </c>
      <c r="D296" s="234">
        <f>SUMIFS(Master!$S$2:$S$2978,Master!$O$2:$O$2978,B296)</f>
        <v>0</v>
      </c>
      <c r="E296" s="234">
        <f t="shared" si="8"/>
        <v>0</v>
      </c>
      <c r="F296" s="234">
        <f>SUMIFS(Master!$V$2:$V$2978,Master!$O$2:$O$2978,B296)</f>
        <v>0</v>
      </c>
      <c r="G296" s="277">
        <f t="shared" si="9"/>
        <v>0</v>
      </c>
    </row>
    <row r="297" spans="1:7">
      <c r="A297" s="275"/>
      <c r="B297" s="275"/>
      <c r="C297" s="234">
        <f>SUMIFS(Master!$P$2:$P$2978,Master!$O$2:$O$2978,B297)</f>
        <v>0</v>
      </c>
      <c r="D297" s="234">
        <f>SUMIFS(Master!$S$2:$S$2978,Master!$O$2:$O$2978,B297)</f>
        <v>0</v>
      </c>
      <c r="E297" s="234">
        <f t="shared" si="8"/>
        <v>0</v>
      </c>
      <c r="F297" s="234">
        <f>SUMIFS(Master!$V$2:$V$2978,Master!$O$2:$O$2978,B297)</f>
        <v>0</v>
      </c>
      <c r="G297" s="277">
        <f t="shared" si="9"/>
        <v>0</v>
      </c>
    </row>
    <row r="298" spans="1:7">
      <c r="A298" s="275"/>
      <c r="B298" s="275"/>
      <c r="C298" s="234">
        <f>SUMIFS(Master!$P$2:$P$2978,Master!$O$2:$O$2978,B298)</f>
        <v>0</v>
      </c>
      <c r="D298" s="234">
        <f>SUMIFS(Master!$S$2:$S$2978,Master!$O$2:$O$2978,B298)</f>
        <v>0</v>
      </c>
      <c r="E298" s="234">
        <f t="shared" si="8"/>
        <v>0</v>
      </c>
      <c r="F298" s="234">
        <f>SUMIFS(Master!$V$2:$V$2978,Master!$O$2:$O$2978,B298)</f>
        <v>0</v>
      </c>
      <c r="G298" s="277">
        <f t="shared" si="9"/>
        <v>0</v>
      </c>
    </row>
    <row r="299" spans="1:7">
      <c r="A299" s="275"/>
      <c r="B299" s="275"/>
      <c r="C299" s="234">
        <f>SUMIFS(Master!$P$2:$P$2978,Master!$O$2:$O$2978,B299)</f>
        <v>0</v>
      </c>
      <c r="D299" s="234">
        <f>SUMIFS(Master!$S$2:$S$2978,Master!$O$2:$O$2978,B299)</f>
        <v>0</v>
      </c>
      <c r="E299" s="234">
        <f t="shared" si="8"/>
        <v>0</v>
      </c>
      <c r="F299" s="234">
        <f>SUMIFS(Master!$V$2:$V$2978,Master!$O$2:$O$2978,B299)</f>
        <v>0</v>
      </c>
      <c r="G299" s="277">
        <f t="shared" si="9"/>
        <v>0</v>
      </c>
    </row>
    <row r="300" spans="1:7">
      <c r="A300" s="275"/>
      <c r="B300" s="275"/>
      <c r="C300" s="234">
        <f>SUMIFS(Master!$P$2:$P$2978,Master!$O$2:$O$2978,B300)</f>
        <v>0</v>
      </c>
      <c r="D300" s="234">
        <f>SUMIFS(Master!$S$2:$S$2978,Master!$O$2:$O$2978,B300)</f>
        <v>0</v>
      </c>
      <c r="E300" s="234">
        <f t="shared" si="8"/>
        <v>0</v>
      </c>
      <c r="F300" s="234">
        <f>SUMIFS(Master!$V$2:$V$2978,Master!$O$2:$O$2978,B300)</f>
        <v>0</v>
      </c>
      <c r="G300" s="277">
        <f t="shared" si="9"/>
        <v>0</v>
      </c>
    </row>
    <row r="301" spans="1:7">
      <c r="A301" s="275"/>
      <c r="B301" s="275"/>
      <c r="C301" s="234">
        <f>SUMIFS(Master!$P$2:$P$2978,Master!$O$2:$O$2978,B301)</f>
        <v>0</v>
      </c>
      <c r="D301" s="234">
        <f>SUMIFS(Master!$S$2:$S$2978,Master!$O$2:$O$2978,B301)</f>
        <v>0</v>
      </c>
      <c r="E301" s="234">
        <f t="shared" si="8"/>
        <v>0</v>
      </c>
      <c r="F301" s="234">
        <f>SUMIFS(Master!$V$2:$V$2978,Master!$O$2:$O$2978,B301)</f>
        <v>0</v>
      </c>
      <c r="G301" s="277">
        <f t="shared" si="9"/>
        <v>0</v>
      </c>
    </row>
    <row r="302" spans="1:7">
      <c r="A302" s="275"/>
      <c r="B302" s="275"/>
      <c r="C302" s="234">
        <f>SUMIFS(Master!$P$2:$P$2978,Master!$O$2:$O$2978,B302)</f>
        <v>0</v>
      </c>
      <c r="D302" s="234">
        <f>SUMIFS(Master!$S$2:$S$2978,Master!$O$2:$O$2978,B302)</f>
        <v>0</v>
      </c>
      <c r="E302" s="234">
        <f t="shared" si="8"/>
        <v>0</v>
      </c>
      <c r="F302" s="234">
        <f>SUMIFS(Master!$V$2:$V$2978,Master!$O$2:$O$2978,B302)</f>
        <v>0</v>
      </c>
      <c r="G302" s="277">
        <f t="shared" si="9"/>
        <v>0</v>
      </c>
    </row>
    <row r="303" spans="1:7">
      <c r="A303" s="275"/>
      <c r="B303" s="275"/>
      <c r="C303" s="234">
        <f>SUMIFS(Master!$P$2:$P$2978,Master!$O$2:$O$2978,B303)</f>
        <v>0</v>
      </c>
      <c r="D303" s="234">
        <f>SUMIFS(Master!$S$2:$S$2978,Master!$O$2:$O$2978,B303)</f>
        <v>0</v>
      </c>
      <c r="E303" s="234">
        <f t="shared" si="8"/>
        <v>0</v>
      </c>
      <c r="F303" s="234">
        <f>SUMIFS(Master!$V$2:$V$2978,Master!$O$2:$O$2978,B303)</f>
        <v>0</v>
      </c>
      <c r="G303" s="277">
        <f t="shared" si="9"/>
        <v>0</v>
      </c>
    </row>
    <row r="304" spans="1:7">
      <c r="A304" s="275"/>
      <c r="B304" s="275"/>
      <c r="C304" s="234">
        <f>SUMIFS(Master!$P$2:$P$2978,Master!$O$2:$O$2978,B304)</f>
        <v>0</v>
      </c>
      <c r="D304" s="234">
        <f>SUMIFS(Master!$S$2:$S$2978,Master!$O$2:$O$2978,B304)</f>
        <v>0</v>
      </c>
      <c r="E304" s="234">
        <f t="shared" si="8"/>
        <v>0</v>
      </c>
      <c r="F304" s="234">
        <f>SUMIFS(Master!$V$2:$V$2978,Master!$O$2:$O$2978,B304)</f>
        <v>0</v>
      </c>
      <c r="G304" s="277">
        <f t="shared" si="9"/>
        <v>0</v>
      </c>
    </row>
    <row r="305" spans="1:7">
      <c r="A305" s="275"/>
      <c r="B305" s="275"/>
      <c r="C305" s="234">
        <f>SUMIFS(Master!$P$2:$P$2978,Master!$O$2:$O$2978,B305)</f>
        <v>0</v>
      </c>
      <c r="D305" s="234">
        <f>SUMIFS(Master!$S$2:$S$2978,Master!$O$2:$O$2978,B305)</f>
        <v>0</v>
      </c>
      <c r="E305" s="234">
        <f t="shared" si="8"/>
        <v>0</v>
      </c>
      <c r="F305" s="234">
        <f>SUMIFS(Master!$V$2:$V$2978,Master!$O$2:$O$2978,B305)</f>
        <v>0</v>
      </c>
      <c r="G305" s="277">
        <f t="shared" si="9"/>
        <v>0</v>
      </c>
    </row>
    <row r="306" spans="1:7">
      <c r="A306" s="275"/>
      <c r="B306" s="275"/>
      <c r="C306" s="234">
        <f>SUMIFS(Master!$P$2:$P$2978,Master!$O$2:$O$2978,B306)</f>
        <v>0</v>
      </c>
      <c r="D306" s="234">
        <f>SUMIFS(Master!$S$2:$S$2978,Master!$O$2:$O$2978,B306)</f>
        <v>0</v>
      </c>
      <c r="E306" s="234">
        <f t="shared" si="8"/>
        <v>0</v>
      </c>
      <c r="F306" s="234">
        <f>SUMIFS(Master!$V$2:$V$2978,Master!$O$2:$O$2978,B306)</f>
        <v>0</v>
      </c>
      <c r="G306" s="277">
        <f t="shared" si="9"/>
        <v>0</v>
      </c>
    </row>
    <row r="307" spans="1:7">
      <c r="A307" s="275"/>
      <c r="B307" s="275"/>
      <c r="C307" s="234">
        <f>SUMIFS(Master!$P$2:$P$2978,Master!$O$2:$O$2978,B307)</f>
        <v>0</v>
      </c>
      <c r="D307" s="234">
        <f>SUMIFS(Master!$S$2:$S$2978,Master!$O$2:$O$2978,B307)</f>
        <v>0</v>
      </c>
      <c r="E307" s="234">
        <f t="shared" si="8"/>
        <v>0</v>
      </c>
      <c r="F307" s="234">
        <f>SUMIFS(Master!$V$2:$V$2978,Master!$O$2:$O$2978,B307)</f>
        <v>0</v>
      </c>
      <c r="G307" s="277">
        <f t="shared" si="9"/>
        <v>0</v>
      </c>
    </row>
    <row r="308" spans="1:7">
      <c r="A308" s="275"/>
      <c r="B308" s="275"/>
      <c r="C308" s="234">
        <f>SUMIFS(Master!$P$2:$P$2978,Master!$O$2:$O$2978,B308)</f>
        <v>0</v>
      </c>
      <c r="D308" s="234">
        <f>SUMIFS(Master!$S$2:$S$2978,Master!$O$2:$O$2978,B308)</f>
        <v>0</v>
      </c>
      <c r="E308" s="234">
        <f t="shared" si="8"/>
        <v>0</v>
      </c>
      <c r="F308" s="234">
        <f>SUMIFS(Master!$V$2:$V$2978,Master!$O$2:$O$2978,B308)</f>
        <v>0</v>
      </c>
      <c r="G308" s="277">
        <f t="shared" si="9"/>
        <v>0</v>
      </c>
    </row>
    <row r="309" spans="1:7">
      <c r="A309" s="275"/>
      <c r="B309" s="275"/>
      <c r="C309" s="234">
        <f>SUMIFS(Master!$P$2:$P$2978,Master!$O$2:$O$2978,B309)</f>
        <v>0</v>
      </c>
      <c r="D309" s="234">
        <f>SUMIFS(Master!$S$2:$S$2978,Master!$O$2:$O$2978,B309)</f>
        <v>0</v>
      </c>
      <c r="E309" s="234">
        <f t="shared" si="8"/>
        <v>0</v>
      </c>
      <c r="F309" s="234">
        <f>SUMIFS(Master!$V$2:$V$2978,Master!$O$2:$O$2978,B309)</f>
        <v>0</v>
      </c>
      <c r="G309" s="277">
        <f t="shared" si="9"/>
        <v>0</v>
      </c>
    </row>
    <row r="310" spans="1:7">
      <c r="A310" s="275"/>
      <c r="B310" s="275"/>
      <c r="C310" s="234">
        <f>SUMIFS(Master!$P$2:$P$2978,Master!$O$2:$O$2978,B310)</f>
        <v>0</v>
      </c>
      <c r="D310" s="234">
        <f>SUMIFS(Master!$S$2:$S$2978,Master!$O$2:$O$2978,B310)</f>
        <v>0</v>
      </c>
      <c r="E310" s="234">
        <f t="shared" si="8"/>
        <v>0</v>
      </c>
      <c r="F310" s="234">
        <f>SUMIFS(Master!$V$2:$V$2978,Master!$O$2:$O$2978,B310)</f>
        <v>0</v>
      </c>
      <c r="G310" s="277">
        <f t="shared" si="9"/>
        <v>0</v>
      </c>
    </row>
    <row r="311" spans="1:7">
      <c r="A311" s="275"/>
      <c r="B311" s="275"/>
      <c r="C311" s="234">
        <f>SUMIFS(Master!$P$2:$P$2978,Master!$O$2:$O$2978,B311)</f>
        <v>0</v>
      </c>
      <c r="D311" s="234">
        <f>SUMIFS(Master!$S$2:$S$2978,Master!$O$2:$O$2978,B311)</f>
        <v>0</v>
      </c>
      <c r="E311" s="234">
        <f t="shared" si="8"/>
        <v>0</v>
      </c>
      <c r="F311" s="234">
        <f>SUMIFS(Master!$V$2:$V$2978,Master!$O$2:$O$2978,B311)</f>
        <v>0</v>
      </c>
      <c r="G311" s="277">
        <f t="shared" si="9"/>
        <v>0</v>
      </c>
    </row>
    <row r="312" spans="1:7">
      <c r="A312" s="275"/>
      <c r="B312" s="275"/>
      <c r="C312" s="234">
        <f>SUMIFS(Master!$P$2:$P$2978,Master!$O$2:$O$2978,B312)</f>
        <v>0</v>
      </c>
      <c r="D312" s="234">
        <f>SUMIFS(Master!$S$2:$S$2978,Master!$O$2:$O$2978,B312)</f>
        <v>0</v>
      </c>
      <c r="E312" s="234">
        <f t="shared" si="8"/>
        <v>0</v>
      </c>
      <c r="F312" s="234">
        <f>SUMIFS(Master!$V$2:$V$2978,Master!$O$2:$O$2978,B312)</f>
        <v>0</v>
      </c>
      <c r="G312" s="277">
        <f t="shared" si="9"/>
        <v>0</v>
      </c>
    </row>
    <row r="313" spans="1:7">
      <c r="A313" s="275"/>
      <c r="B313" s="275"/>
      <c r="C313" s="234">
        <f>SUMIFS(Master!$P$2:$P$2978,Master!$O$2:$O$2978,B313)</f>
        <v>0</v>
      </c>
      <c r="D313" s="234">
        <f>SUMIFS(Master!$S$2:$S$2978,Master!$O$2:$O$2978,B313)</f>
        <v>0</v>
      </c>
      <c r="E313" s="234">
        <f t="shared" si="8"/>
        <v>0</v>
      </c>
      <c r="F313" s="234">
        <f>SUMIFS(Master!$V$2:$V$2978,Master!$O$2:$O$2978,B313)</f>
        <v>0</v>
      </c>
      <c r="G313" s="277">
        <f t="shared" si="9"/>
        <v>0</v>
      </c>
    </row>
    <row r="314" spans="1:7">
      <c r="A314" s="275"/>
      <c r="B314" s="275"/>
      <c r="C314" s="234">
        <f>SUMIFS(Master!$P$2:$P$2978,Master!$O$2:$O$2978,B314)</f>
        <v>0</v>
      </c>
      <c r="D314" s="234">
        <f>SUMIFS(Master!$S$2:$S$2978,Master!$O$2:$O$2978,B314)</f>
        <v>0</v>
      </c>
      <c r="E314" s="234">
        <f t="shared" si="8"/>
        <v>0</v>
      </c>
      <c r="F314" s="234">
        <f>SUMIFS(Master!$V$2:$V$2978,Master!$O$2:$O$2978,B314)</f>
        <v>0</v>
      </c>
      <c r="G314" s="277">
        <f t="shared" si="9"/>
        <v>0</v>
      </c>
    </row>
    <row r="315" spans="1:7">
      <c r="A315" s="275"/>
      <c r="B315" s="275"/>
      <c r="C315" s="234">
        <f>SUMIFS(Master!$P$2:$P$2978,Master!$O$2:$O$2978,B315)</f>
        <v>0</v>
      </c>
      <c r="D315" s="234">
        <f>SUMIFS(Master!$S$2:$S$2978,Master!$O$2:$O$2978,B315)</f>
        <v>0</v>
      </c>
      <c r="E315" s="234">
        <f t="shared" si="8"/>
        <v>0</v>
      </c>
      <c r="F315" s="234">
        <f>SUMIFS(Master!$V$2:$V$2978,Master!$O$2:$O$2978,B315)</f>
        <v>0</v>
      </c>
      <c r="G315" s="277">
        <f t="shared" si="9"/>
        <v>0</v>
      </c>
    </row>
    <row r="316" spans="1:7">
      <c r="A316" s="275"/>
      <c r="B316" s="275"/>
      <c r="C316" s="234">
        <f>SUMIFS(Master!$P$2:$P$2978,Master!$O$2:$O$2978,B316)</f>
        <v>0</v>
      </c>
      <c r="D316" s="234">
        <f>SUMIFS(Master!$S$2:$S$2978,Master!$O$2:$O$2978,B316)</f>
        <v>0</v>
      </c>
      <c r="E316" s="234">
        <f t="shared" si="8"/>
        <v>0</v>
      </c>
      <c r="F316" s="234">
        <f>SUMIFS(Master!$V$2:$V$2978,Master!$O$2:$O$2978,B316)</f>
        <v>0</v>
      </c>
      <c r="G316" s="277">
        <f t="shared" si="9"/>
        <v>0</v>
      </c>
    </row>
    <row r="317" spans="1:7">
      <c r="A317" s="275"/>
      <c r="B317" s="275"/>
      <c r="C317" s="234">
        <f>SUMIFS(Master!$P$2:$P$2978,Master!$O$2:$O$2978,B317)</f>
        <v>0</v>
      </c>
      <c r="D317" s="234">
        <f>SUMIFS(Master!$S$2:$S$2978,Master!$O$2:$O$2978,B317)</f>
        <v>0</v>
      </c>
      <c r="E317" s="234">
        <f t="shared" si="8"/>
        <v>0</v>
      </c>
      <c r="F317" s="234">
        <f>SUMIFS(Master!$V$2:$V$2978,Master!$O$2:$O$2978,B317)</f>
        <v>0</v>
      </c>
      <c r="G317" s="277">
        <f t="shared" si="9"/>
        <v>0</v>
      </c>
    </row>
    <row r="318" spans="1:7">
      <c r="A318" s="275"/>
      <c r="B318" s="275"/>
      <c r="C318" s="234">
        <f>SUMIFS(Master!$P$2:$P$2978,Master!$O$2:$O$2978,B318)</f>
        <v>0</v>
      </c>
      <c r="D318" s="234">
        <f>SUMIFS(Master!$S$2:$S$2978,Master!$O$2:$O$2978,B318)</f>
        <v>0</v>
      </c>
      <c r="E318" s="234">
        <f t="shared" si="8"/>
        <v>0</v>
      </c>
      <c r="F318" s="234">
        <f>SUMIFS(Master!$V$2:$V$2978,Master!$O$2:$O$2978,B318)</f>
        <v>0</v>
      </c>
      <c r="G318" s="277">
        <f t="shared" si="9"/>
        <v>0</v>
      </c>
    </row>
    <row r="319" spans="1:7">
      <c r="A319" s="275"/>
      <c r="B319" s="275"/>
      <c r="C319" s="234">
        <f>SUMIFS(Master!$P$2:$P$2978,Master!$O$2:$O$2978,B319)</f>
        <v>0</v>
      </c>
      <c r="D319" s="234">
        <f>SUMIFS(Master!$S$2:$S$2978,Master!$O$2:$O$2978,B319)</f>
        <v>0</v>
      </c>
      <c r="E319" s="234">
        <f t="shared" si="8"/>
        <v>0</v>
      </c>
      <c r="F319" s="234">
        <f>SUMIFS(Master!$V$2:$V$2978,Master!$O$2:$O$2978,B319)</f>
        <v>0</v>
      </c>
      <c r="G319" s="277">
        <f t="shared" si="9"/>
        <v>0</v>
      </c>
    </row>
    <row r="320" spans="1:7">
      <c r="A320" s="275"/>
      <c r="B320" s="275"/>
      <c r="C320" s="234">
        <f>SUMIFS(Master!$P$2:$P$2978,Master!$O$2:$O$2978,B320)</f>
        <v>0</v>
      </c>
      <c r="D320" s="234">
        <f>SUMIFS(Master!$S$2:$S$2978,Master!$O$2:$O$2978,B320)</f>
        <v>0</v>
      </c>
      <c r="E320" s="234">
        <f t="shared" si="8"/>
        <v>0</v>
      </c>
      <c r="F320" s="234">
        <f>SUMIFS(Master!$V$2:$V$2978,Master!$O$2:$O$2978,B320)</f>
        <v>0</v>
      </c>
      <c r="G320" s="277">
        <f t="shared" si="9"/>
        <v>0</v>
      </c>
    </row>
    <row r="321" spans="1:7">
      <c r="A321" s="275"/>
      <c r="B321" s="275"/>
      <c r="C321" s="234">
        <f>SUMIFS(Master!$P$2:$P$2978,Master!$O$2:$O$2978,B321)</f>
        <v>0</v>
      </c>
      <c r="D321" s="234">
        <f>SUMIFS(Master!$S$2:$S$2978,Master!$O$2:$O$2978,B321)</f>
        <v>0</v>
      </c>
      <c r="E321" s="234">
        <f t="shared" si="8"/>
        <v>0</v>
      </c>
      <c r="F321" s="234">
        <f>SUMIFS(Master!$V$2:$V$2978,Master!$O$2:$O$2978,B321)</f>
        <v>0</v>
      </c>
      <c r="G321" s="277">
        <f t="shared" si="9"/>
        <v>0</v>
      </c>
    </row>
    <row r="322" spans="1:7" s="238" customFormat="1">
      <c r="A322" s="275"/>
      <c r="B322" s="275"/>
      <c r="C322" s="234">
        <f>SUMIFS(Master!$P$2:$P$2978,Master!$O$2:$O$2978,B322)</f>
        <v>0</v>
      </c>
      <c r="D322" s="234">
        <f>SUMIFS(Master!$S$2:$S$2978,Master!$O$2:$O$2978,B322)</f>
        <v>0</v>
      </c>
      <c r="E322" s="234">
        <f t="shared" si="8"/>
        <v>0</v>
      </c>
      <c r="F322" s="234">
        <f>SUMIFS(Master!$V$2:$V$2978,Master!$O$2:$O$2978,B322)</f>
        <v>0</v>
      </c>
      <c r="G322" s="277">
        <f t="shared" si="9"/>
        <v>0</v>
      </c>
    </row>
    <row r="323" spans="1:7">
      <c r="A323" s="275"/>
      <c r="B323" s="275"/>
      <c r="C323" s="234">
        <f>SUMIFS(Master!$P$2:$P$2978,Master!$O$2:$O$2978,B323)</f>
        <v>0</v>
      </c>
      <c r="D323" s="234">
        <f>SUMIFS(Master!$S$2:$S$2978,Master!$O$2:$O$2978,B323)</f>
        <v>0</v>
      </c>
      <c r="E323" s="234">
        <f t="shared" si="8"/>
        <v>0</v>
      </c>
      <c r="F323" s="234">
        <f>SUMIFS(Master!$V$2:$V$2978,Master!$O$2:$O$2978,B323)</f>
        <v>0</v>
      </c>
      <c r="G323" s="277">
        <f t="shared" si="9"/>
        <v>0</v>
      </c>
    </row>
    <row r="324" spans="1:7">
      <c r="A324" s="287"/>
      <c r="B324" s="287"/>
      <c r="C324" s="234">
        <f>SUMIFS(Master!$P$2:$P$2978,Master!$O$2:$O$2978,B324)</f>
        <v>0</v>
      </c>
      <c r="D324" s="234">
        <f>SUMIFS(Master!$S$2:$S$2978,Master!$O$2:$O$2978,B324)</f>
        <v>0</v>
      </c>
      <c r="E324" s="234">
        <f t="shared" ref="E324:E387" si="10">IFERROR(D324/C324,0)</f>
        <v>0</v>
      </c>
      <c r="F324" s="234">
        <f>SUMIFS(Master!$V$2:$V$2978,Master!$O$2:$O$2978,B324)</f>
        <v>0</v>
      </c>
      <c r="G324" s="277">
        <f t="shared" ref="G324:G387" si="11">IFERROR(F324/C324,0)</f>
        <v>0</v>
      </c>
    </row>
    <row r="325" spans="1:7">
      <c r="A325" s="287"/>
      <c r="B325" s="275"/>
      <c r="C325" s="234">
        <f>SUMIFS(Master!$P$2:$P$2978,Master!$O$2:$O$2978,B325)</f>
        <v>0</v>
      </c>
      <c r="D325" s="234">
        <f>SUMIFS(Master!$S$2:$S$2978,Master!$O$2:$O$2978,B325)</f>
        <v>0</v>
      </c>
      <c r="E325" s="234">
        <f t="shared" si="10"/>
        <v>0</v>
      </c>
      <c r="F325" s="234">
        <f>SUMIFS(Master!$V$2:$V$2978,Master!$O$2:$O$2978,B325)</f>
        <v>0</v>
      </c>
      <c r="G325" s="277">
        <f t="shared" si="11"/>
        <v>0</v>
      </c>
    </row>
    <row r="326" spans="1:7">
      <c r="A326" s="275"/>
      <c r="B326" s="275"/>
      <c r="C326" s="234">
        <f>SUMIFS(Master!$P$2:$P$2978,Master!$O$2:$O$2978,B326)</f>
        <v>0</v>
      </c>
      <c r="D326" s="234">
        <f>SUMIFS(Master!$S$2:$S$2978,Master!$O$2:$O$2978,B326)</f>
        <v>0</v>
      </c>
      <c r="E326" s="234">
        <f t="shared" si="10"/>
        <v>0</v>
      </c>
      <c r="F326" s="234">
        <f>SUMIFS(Master!$V$2:$V$2978,Master!$O$2:$O$2978,B326)</f>
        <v>0</v>
      </c>
      <c r="G326" s="277">
        <f t="shared" si="11"/>
        <v>0</v>
      </c>
    </row>
    <row r="327" spans="1:7">
      <c r="A327" s="275"/>
      <c r="B327" s="276"/>
      <c r="C327" s="234">
        <f>SUMIFS(Master!$P$2:$P$2978,Master!$O$2:$O$2978,B327)</f>
        <v>0</v>
      </c>
      <c r="D327" s="234">
        <f>SUMIFS(Master!$S$2:$S$2978,Master!$O$2:$O$2978,B327)</f>
        <v>0</v>
      </c>
      <c r="E327" s="234">
        <f t="shared" si="10"/>
        <v>0</v>
      </c>
      <c r="F327" s="234">
        <f>SUMIFS(Master!$V$2:$V$2978,Master!$O$2:$O$2978,B327)</f>
        <v>0</v>
      </c>
      <c r="G327" s="277">
        <f t="shared" si="11"/>
        <v>0</v>
      </c>
    </row>
    <row r="328" spans="1:7">
      <c r="A328" s="287"/>
      <c r="B328" s="287"/>
      <c r="C328" s="234">
        <f>SUMIFS(Master!$P$2:$P$2978,Master!$O$2:$O$2978,B328)</f>
        <v>0</v>
      </c>
      <c r="D328" s="234">
        <f>SUMIFS(Master!$S$2:$S$2978,Master!$O$2:$O$2978,B328)</f>
        <v>0</v>
      </c>
      <c r="E328" s="234">
        <f t="shared" si="10"/>
        <v>0</v>
      </c>
      <c r="F328" s="234">
        <f>SUMIFS(Master!$V$2:$V$2978,Master!$O$2:$O$2978,B328)</f>
        <v>0</v>
      </c>
      <c r="G328" s="277">
        <f t="shared" si="11"/>
        <v>0</v>
      </c>
    </row>
    <row r="329" spans="1:7">
      <c r="A329" s="275"/>
      <c r="B329" s="275"/>
      <c r="C329" s="234">
        <f>SUMIFS(Master!$P$2:$P$2978,Master!$O$2:$O$2978,B329)</f>
        <v>0</v>
      </c>
      <c r="D329" s="234">
        <f>SUMIFS(Master!$S$2:$S$2978,Master!$O$2:$O$2978,B329)</f>
        <v>0</v>
      </c>
      <c r="E329" s="234">
        <f t="shared" si="10"/>
        <v>0</v>
      </c>
      <c r="F329" s="234">
        <f>SUMIFS(Master!$V$2:$V$2978,Master!$O$2:$O$2978,B329)</f>
        <v>0</v>
      </c>
      <c r="G329" s="277">
        <f t="shared" si="11"/>
        <v>0</v>
      </c>
    </row>
    <row r="330" spans="1:7">
      <c r="A330" s="275"/>
      <c r="B330" s="275"/>
      <c r="C330" s="234">
        <f>SUMIFS(Master!$P$2:$P$2978,Master!$O$2:$O$2978,B330)</f>
        <v>0</v>
      </c>
      <c r="D330" s="234">
        <f>SUMIFS(Master!$S$2:$S$2978,Master!$O$2:$O$2978,B330)</f>
        <v>0</v>
      </c>
      <c r="E330" s="234">
        <f t="shared" si="10"/>
        <v>0</v>
      </c>
      <c r="F330" s="234">
        <f>SUMIFS(Master!$V$2:$V$2978,Master!$O$2:$O$2978,B330)</f>
        <v>0</v>
      </c>
      <c r="G330" s="277">
        <f t="shared" si="11"/>
        <v>0</v>
      </c>
    </row>
    <row r="331" spans="1:7">
      <c r="A331" s="275"/>
      <c r="B331" s="275"/>
      <c r="C331" s="234">
        <f>SUMIFS(Master!$P$2:$P$2978,Master!$O$2:$O$2978,B331)</f>
        <v>0</v>
      </c>
      <c r="D331" s="234">
        <f>SUMIFS(Master!$S$2:$S$2978,Master!$O$2:$O$2978,B331)</f>
        <v>0</v>
      </c>
      <c r="E331" s="234">
        <f t="shared" si="10"/>
        <v>0</v>
      </c>
      <c r="F331" s="234">
        <f>SUMIFS(Master!$V$2:$V$2978,Master!$O$2:$O$2978,B331)</f>
        <v>0</v>
      </c>
      <c r="G331" s="277">
        <f t="shared" si="11"/>
        <v>0</v>
      </c>
    </row>
    <row r="332" spans="1:7">
      <c r="A332" s="275"/>
      <c r="B332" s="275"/>
      <c r="C332" s="234">
        <f>SUMIFS(Master!$P$2:$P$2978,Master!$O$2:$O$2978,B332)</f>
        <v>0</v>
      </c>
      <c r="D332" s="234">
        <f>SUMIFS(Master!$S$2:$S$2978,Master!$O$2:$O$2978,B332)</f>
        <v>0</v>
      </c>
      <c r="E332" s="234">
        <f t="shared" si="10"/>
        <v>0</v>
      </c>
      <c r="F332" s="234">
        <f>SUMIFS(Master!$V$2:$V$2978,Master!$O$2:$O$2978,B332)</f>
        <v>0</v>
      </c>
      <c r="G332" s="277">
        <f t="shared" si="11"/>
        <v>0</v>
      </c>
    </row>
    <row r="333" spans="1:7">
      <c r="A333" s="275"/>
      <c r="B333" s="275"/>
      <c r="C333" s="234">
        <f>SUMIFS(Master!$P$2:$P$2978,Master!$O$2:$O$2978,B333)</f>
        <v>0</v>
      </c>
      <c r="D333" s="234">
        <f>SUMIFS(Master!$S$2:$S$2978,Master!$O$2:$O$2978,B333)</f>
        <v>0</v>
      </c>
      <c r="E333" s="234">
        <f t="shared" si="10"/>
        <v>0</v>
      </c>
      <c r="F333" s="234">
        <f>SUMIFS(Master!$V$2:$V$2978,Master!$O$2:$O$2978,B333)</f>
        <v>0</v>
      </c>
      <c r="G333" s="277">
        <f t="shared" si="11"/>
        <v>0</v>
      </c>
    </row>
    <row r="334" spans="1:7">
      <c r="A334" s="275"/>
      <c r="B334" s="275"/>
      <c r="C334" s="234">
        <f>SUMIFS(Master!$P$2:$P$2978,Master!$O$2:$O$2978,B334)</f>
        <v>0</v>
      </c>
      <c r="D334" s="234">
        <f>SUMIFS(Master!$S$2:$S$2978,Master!$O$2:$O$2978,B334)</f>
        <v>0</v>
      </c>
      <c r="E334" s="234">
        <f t="shared" si="10"/>
        <v>0</v>
      </c>
      <c r="F334" s="234">
        <f>SUMIFS(Master!$V$2:$V$2978,Master!$O$2:$O$2978,B334)</f>
        <v>0</v>
      </c>
      <c r="G334" s="277">
        <f t="shared" si="11"/>
        <v>0</v>
      </c>
    </row>
    <row r="335" spans="1:7">
      <c r="A335" s="275"/>
      <c r="B335" s="275"/>
      <c r="C335" s="234">
        <f>SUMIFS(Master!$P$2:$P$2978,Master!$O$2:$O$2978,B335)</f>
        <v>0</v>
      </c>
      <c r="D335" s="234">
        <f>SUMIFS(Master!$S$2:$S$2978,Master!$O$2:$O$2978,B335)</f>
        <v>0</v>
      </c>
      <c r="E335" s="234">
        <f t="shared" si="10"/>
        <v>0</v>
      </c>
      <c r="F335" s="234">
        <f>SUMIFS(Master!$V$2:$V$2978,Master!$O$2:$O$2978,B335)</f>
        <v>0</v>
      </c>
      <c r="G335" s="277">
        <f t="shared" si="11"/>
        <v>0</v>
      </c>
    </row>
    <row r="336" spans="1:7">
      <c r="A336" s="275"/>
      <c r="B336" s="275"/>
      <c r="C336" s="234">
        <f>SUMIFS(Master!$P$2:$P$2978,Master!$O$2:$O$2978,B336)</f>
        <v>0</v>
      </c>
      <c r="D336" s="234">
        <f>SUMIFS(Master!$S$2:$S$2978,Master!$O$2:$O$2978,B336)</f>
        <v>0</v>
      </c>
      <c r="E336" s="234">
        <f t="shared" si="10"/>
        <v>0</v>
      </c>
      <c r="F336" s="234">
        <f>SUMIFS(Master!$V$2:$V$2978,Master!$O$2:$O$2978,B336)</f>
        <v>0</v>
      </c>
      <c r="G336" s="277">
        <f t="shared" si="11"/>
        <v>0</v>
      </c>
    </row>
    <row r="337" spans="1:7">
      <c r="A337" s="275"/>
      <c r="B337" s="275"/>
      <c r="C337" s="234">
        <f>SUMIFS(Master!$P$2:$P$2978,Master!$O$2:$O$2978,B337)</f>
        <v>0</v>
      </c>
      <c r="D337" s="234">
        <f>SUMIFS(Master!$S$2:$S$2978,Master!$O$2:$O$2978,B337)</f>
        <v>0</v>
      </c>
      <c r="E337" s="234">
        <f t="shared" si="10"/>
        <v>0</v>
      </c>
      <c r="F337" s="234">
        <f>SUMIFS(Master!$V$2:$V$2978,Master!$O$2:$O$2978,B337)</f>
        <v>0</v>
      </c>
      <c r="G337" s="277">
        <f t="shared" si="11"/>
        <v>0</v>
      </c>
    </row>
    <row r="338" spans="1:7">
      <c r="A338" s="275"/>
      <c r="B338" s="275"/>
      <c r="C338" s="234">
        <f>SUMIFS(Master!$P$2:$P$2978,Master!$O$2:$O$2978,B338)</f>
        <v>0</v>
      </c>
      <c r="D338" s="234">
        <f>SUMIFS(Master!$S$2:$S$2978,Master!$O$2:$O$2978,B338)</f>
        <v>0</v>
      </c>
      <c r="E338" s="234">
        <f t="shared" si="10"/>
        <v>0</v>
      </c>
      <c r="F338" s="234">
        <f>SUMIFS(Master!$V$2:$V$2978,Master!$O$2:$O$2978,B338)</f>
        <v>0</v>
      </c>
      <c r="G338" s="277">
        <f t="shared" si="11"/>
        <v>0</v>
      </c>
    </row>
    <row r="339" spans="1:7">
      <c r="A339" s="275"/>
      <c r="B339" s="275"/>
      <c r="C339" s="234">
        <f>SUMIFS(Master!$P$2:$P$2978,Master!$O$2:$O$2978,B339)</f>
        <v>0</v>
      </c>
      <c r="D339" s="234">
        <f>SUMIFS(Master!$S$2:$S$2978,Master!$O$2:$O$2978,B339)</f>
        <v>0</v>
      </c>
      <c r="E339" s="234">
        <f t="shared" si="10"/>
        <v>0</v>
      </c>
      <c r="F339" s="234">
        <f>SUMIFS(Master!$V$2:$V$2978,Master!$O$2:$O$2978,B339)</f>
        <v>0</v>
      </c>
      <c r="G339" s="277">
        <f t="shared" si="11"/>
        <v>0</v>
      </c>
    </row>
    <row r="340" spans="1:7">
      <c r="A340" s="275"/>
      <c r="B340" s="275"/>
      <c r="C340" s="234">
        <f>SUMIFS(Master!$P$2:$P$2978,Master!$O$2:$O$2978,B340)</f>
        <v>0</v>
      </c>
      <c r="D340" s="234">
        <f>SUMIFS(Master!$S$2:$S$2978,Master!$O$2:$O$2978,B340)</f>
        <v>0</v>
      </c>
      <c r="E340" s="234">
        <f t="shared" si="10"/>
        <v>0</v>
      </c>
      <c r="F340" s="234">
        <f>SUMIFS(Master!$V$2:$V$2978,Master!$O$2:$O$2978,B340)</f>
        <v>0</v>
      </c>
      <c r="G340" s="277">
        <f t="shared" si="11"/>
        <v>0</v>
      </c>
    </row>
    <row r="341" spans="1:7">
      <c r="A341" s="275"/>
      <c r="B341" s="275"/>
      <c r="C341" s="234">
        <f>SUMIFS(Master!$P$2:$P$2978,Master!$O$2:$O$2978,B341)</f>
        <v>0</v>
      </c>
      <c r="D341" s="234">
        <f>SUMIFS(Master!$S$2:$S$2978,Master!$O$2:$O$2978,B341)</f>
        <v>0</v>
      </c>
      <c r="E341" s="234">
        <f t="shared" si="10"/>
        <v>0</v>
      </c>
      <c r="F341" s="234">
        <f>SUMIFS(Master!$V$2:$V$2978,Master!$O$2:$O$2978,B341)</f>
        <v>0</v>
      </c>
      <c r="G341" s="277">
        <f t="shared" si="11"/>
        <v>0</v>
      </c>
    </row>
    <row r="342" spans="1:7">
      <c r="A342" s="275"/>
      <c r="B342" s="275"/>
      <c r="C342" s="234">
        <f>SUMIFS(Master!$P$2:$P$2978,Master!$O$2:$O$2978,B342)</f>
        <v>0</v>
      </c>
      <c r="D342" s="234">
        <f>SUMIFS(Master!$S$2:$S$2978,Master!$O$2:$O$2978,B342)</f>
        <v>0</v>
      </c>
      <c r="E342" s="234">
        <f t="shared" si="10"/>
        <v>0</v>
      </c>
      <c r="F342" s="234">
        <f>SUMIFS(Master!$V$2:$V$2978,Master!$O$2:$O$2978,B342)</f>
        <v>0</v>
      </c>
      <c r="G342" s="277">
        <f t="shared" si="11"/>
        <v>0</v>
      </c>
    </row>
    <row r="343" spans="1:7">
      <c r="A343" s="287"/>
      <c r="B343" s="275"/>
      <c r="C343" s="234">
        <f>SUMIFS(Master!$P$2:$P$2978,Master!$O$2:$O$2978,B343)</f>
        <v>0</v>
      </c>
      <c r="D343" s="234">
        <f>SUMIFS(Master!$S$2:$S$2978,Master!$O$2:$O$2978,B343)</f>
        <v>0</v>
      </c>
      <c r="E343" s="234">
        <f t="shared" si="10"/>
        <v>0</v>
      </c>
      <c r="F343" s="234">
        <f>SUMIFS(Master!$V$2:$V$2978,Master!$O$2:$O$2978,B343)</f>
        <v>0</v>
      </c>
      <c r="G343" s="277">
        <f t="shared" si="11"/>
        <v>0</v>
      </c>
    </row>
    <row r="344" spans="1:7">
      <c r="A344" s="287"/>
      <c r="B344" s="275"/>
      <c r="C344" s="234">
        <f>SUMIFS(Master!$P$2:$P$2978,Master!$O$2:$O$2978,B344)</f>
        <v>0</v>
      </c>
      <c r="D344" s="234">
        <f>SUMIFS(Master!$S$2:$S$2978,Master!$O$2:$O$2978,B344)</f>
        <v>0</v>
      </c>
      <c r="E344" s="234">
        <f t="shared" si="10"/>
        <v>0</v>
      </c>
      <c r="F344" s="234">
        <f>SUMIFS(Master!$V$2:$V$2978,Master!$O$2:$O$2978,B344)</f>
        <v>0</v>
      </c>
      <c r="G344" s="277">
        <f t="shared" si="11"/>
        <v>0</v>
      </c>
    </row>
    <row r="345" spans="1:7">
      <c r="A345" s="275"/>
      <c r="B345" s="275"/>
      <c r="C345" s="234">
        <f>SUMIFS(Master!$P$2:$P$2978,Master!$O$2:$O$2978,B345)</f>
        <v>0</v>
      </c>
      <c r="D345" s="234">
        <f>SUMIFS(Master!$S$2:$S$2978,Master!$O$2:$O$2978,B345)</f>
        <v>0</v>
      </c>
      <c r="E345" s="234">
        <f t="shared" si="10"/>
        <v>0</v>
      </c>
      <c r="F345" s="234">
        <f>SUMIFS(Master!$V$2:$V$2978,Master!$O$2:$O$2978,B345)</f>
        <v>0</v>
      </c>
      <c r="G345" s="277">
        <f t="shared" si="11"/>
        <v>0</v>
      </c>
    </row>
    <row r="346" spans="1:7">
      <c r="A346" s="275"/>
      <c r="B346" s="275"/>
      <c r="C346" s="234">
        <f>SUMIFS(Master!$P$2:$P$2978,Master!$O$2:$O$2978,B346)</f>
        <v>0</v>
      </c>
      <c r="D346" s="234">
        <f>SUMIFS(Master!$S$2:$S$2978,Master!$O$2:$O$2978,B346)</f>
        <v>0</v>
      </c>
      <c r="E346" s="234">
        <f t="shared" si="10"/>
        <v>0</v>
      </c>
      <c r="F346" s="234">
        <f>SUMIFS(Master!$V$2:$V$2978,Master!$O$2:$O$2978,B346)</f>
        <v>0</v>
      </c>
      <c r="G346" s="277">
        <f t="shared" si="11"/>
        <v>0</v>
      </c>
    </row>
    <row r="347" spans="1:7">
      <c r="A347" s="287"/>
      <c r="B347" s="275"/>
      <c r="C347" s="234">
        <f>SUMIFS(Master!$P$2:$P$2978,Master!$O$2:$O$2978,B347)</f>
        <v>0</v>
      </c>
      <c r="D347" s="234">
        <f>SUMIFS(Master!$S$2:$S$2978,Master!$O$2:$O$2978,B347)</f>
        <v>0</v>
      </c>
      <c r="E347" s="234">
        <f t="shared" si="10"/>
        <v>0</v>
      </c>
      <c r="F347" s="234">
        <f>SUMIFS(Master!$V$2:$V$2978,Master!$O$2:$O$2978,B347)</f>
        <v>0</v>
      </c>
      <c r="G347" s="277">
        <f t="shared" si="11"/>
        <v>0</v>
      </c>
    </row>
    <row r="348" spans="1:7">
      <c r="A348" s="275"/>
      <c r="B348" s="275"/>
      <c r="C348" s="234">
        <f>SUMIFS(Master!$P$2:$P$2978,Master!$O$2:$O$2978,B348)</f>
        <v>0</v>
      </c>
      <c r="D348" s="234">
        <f>SUMIFS(Master!$S$2:$S$2978,Master!$O$2:$O$2978,B348)</f>
        <v>0</v>
      </c>
      <c r="E348" s="234">
        <f t="shared" si="10"/>
        <v>0</v>
      </c>
      <c r="F348" s="234">
        <f>SUMIFS(Master!$V$2:$V$2978,Master!$O$2:$O$2978,B348)</f>
        <v>0</v>
      </c>
      <c r="G348" s="277">
        <f t="shared" si="11"/>
        <v>0</v>
      </c>
    </row>
    <row r="349" spans="1:7">
      <c r="A349" s="275"/>
      <c r="B349" s="275"/>
      <c r="C349" s="234">
        <f>SUMIFS(Master!$P$2:$P$2978,Master!$O$2:$O$2978,B349)</f>
        <v>0</v>
      </c>
      <c r="D349" s="234">
        <f>SUMIFS(Master!$S$2:$S$2978,Master!$O$2:$O$2978,B349)</f>
        <v>0</v>
      </c>
      <c r="E349" s="234">
        <f t="shared" si="10"/>
        <v>0</v>
      </c>
      <c r="F349" s="234">
        <f>SUMIFS(Master!$V$2:$V$2978,Master!$O$2:$O$2978,B349)</f>
        <v>0</v>
      </c>
      <c r="G349" s="277">
        <f t="shared" si="11"/>
        <v>0</v>
      </c>
    </row>
    <row r="350" spans="1:7">
      <c r="A350" s="287"/>
      <c r="B350" s="275"/>
      <c r="C350" s="234">
        <f>SUMIFS(Master!$P$2:$P$2978,Master!$O$2:$O$2978,B350)</f>
        <v>0</v>
      </c>
      <c r="D350" s="234">
        <f>SUMIFS(Master!$S$2:$S$2978,Master!$O$2:$O$2978,B350)</f>
        <v>0</v>
      </c>
      <c r="E350" s="234">
        <f t="shared" si="10"/>
        <v>0</v>
      </c>
      <c r="F350" s="234">
        <f>SUMIFS(Master!$V$2:$V$2978,Master!$O$2:$O$2978,B350)</f>
        <v>0</v>
      </c>
      <c r="G350" s="277">
        <f t="shared" si="11"/>
        <v>0</v>
      </c>
    </row>
    <row r="351" spans="1:7">
      <c r="A351" s="275"/>
      <c r="B351" s="275"/>
      <c r="C351" s="234">
        <f>SUMIFS(Master!$P$2:$P$2978,Master!$O$2:$O$2978,B351)</f>
        <v>0</v>
      </c>
      <c r="D351" s="234">
        <f>SUMIFS(Master!$S$2:$S$2978,Master!$O$2:$O$2978,B351)</f>
        <v>0</v>
      </c>
      <c r="E351" s="234">
        <f t="shared" si="10"/>
        <v>0</v>
      </c>
      <c r="F351" s="234">
        <f>SUMIFS(Master!$V$2:$V$2978,Master!$O$2:$O$2978,B351)</f>
        <v>0</v>
      </c>
      <c r="G351" s="277">
        <f t="shared" si="11"/>
        <v>0</v>
      </c>
    </row>
    <row r="352" spans="1:7">
      <c r="A352" s="287"/>
      <c r="B352" s="275"/>
      <c r="C352" s="234">
        <f>SUMIFS(Master!$P$2:$P$2978,Master!$O$2:$O$2978,B352)</f>
        <v>0</v>
      </c>
      <c r="D352" s="234">
        <f>SUMIFS(Master!$S$2:$S$2978,Master!$O$2:$O$2978,B352)</f>
        <v>0</v>
      </c>
      <c r="E352" s="234">
        <f t="shared" si="10"/>
        <v>0</v>
      </c>
      <c r="F352" s="234">
        <f>SUMIFS(Master!$V$2:$V$2978,Master!$O$2:$O$2978,B352)</f>
        <v>0</v>
      </c>
      <c r="G352" s="277">
        <f t="shared" si="11"/>
        <v>0</v>
      </c>
    </row>
    <row r="353" spans="1:7">
      <c r="A353" s="287"/>
      <c r="B353" s="275"/>
      <c r="C353" s="234">
        <f>SUMIFS(Master!$P$2:$P$2978,Master!$O$2:$O$2978,B353)</f>
        <v>0</v>
      </c>
      <c r="D353" s="234">
        <f>SUMIFS(Master!$S$2:$S$2978,Master!$O$2:$O$2978,B353)</f>
        <v>0</v>
      </c>
      <c r="E353" s="234">
        <f t="shared" si="10"/>
        <v>0</v>
      </c>
      <c r="F353" s="234">
        <f>SUMIFS(Master!$V$2:$V$2978,Master!$O$2:$O$2978,B353)</f>
        <v>0</v>
      </c>
      <c r="G353" s="277">
        <f t="shared" si="11"/>
        <v>0</v>
      </c>
    </row>
    <row r="354" spans="1:7">
      <c r="A354" s="275"/>
      <c r="B354" s="275"/>
      <c r="C354" s="234">
        <f>SUMIFS(Master!$P$2:$P$2978,Master!$O$2:$O$2978,B354)</f>
        <v>0</v>
      </c>
      <c r="D354" s="234">
        <f>SUMIFS(Master!$S$2:$S$2978,Master!$O$2:$O$2978,B354)</f>
        <v>0</v>
      </c>
      <c r="E354" s="234">
        <f t="shared" si="10"/>
        <v>0</v>
      </c>
      <c r="F354" s="234">
        <f>SUMIFS(Master!$V$2:$V$2978,Master!$O$2:$O$2978,B354)</f>
        <v>0</v>
      </c>
      <c r="G354" s="277">
        <f t="shared" si="11"/>
        <v>0</v>
      </c>
    </row>
    <row r="355" spans="1:7">
      <c r="A355" s="275"/>
      <c r="B355" s="275"/>
      <c r="C355" s="234">
        <f>SUMIFS(Master!$P$2:$P$2978,Master!$O$2:$O$2978,B355)</f>
        <v>0</v>
      </c>
      <c r="D355" s="234">
        <f>SUMIFS(Master!$S$2:$S$2978,Master!$O$2:$O$2978,B355)</f>
        <v>0</v>
      </c>
      <c r="E355" s="234">
        <f t="shared" si="10"/>
        <v>0</v>
      </c>
      <c r="F355" s="234">
        <f>SUMIFS(Master!$V$2:$V$2978,Master!$O$2:$O$2978,B355)</f>
        <v>0</v>
      </c>
      <c r="G355" s="277">
        <f t="shared" si="11"/>
        <v>0</v>
      </c>
    </row>
    <row r="356" spans="1:7">
      <c r="A356" s="287"/>
      <c r="B356" s="275"/>
      <c r="C356" s="234">
        <f>SUMIFS(Master!$P$2:$P$2978,Master!$O$2:$O$2978,B356)</f>
        <v>0</v>
      </c>
      <c r="D356" s="234">
        <f>SUMIFS(Master!$S$2:$S$2978,Master!$O$2:$O$2978,B356)</f>
        <v>0</v>
      </c>
      <c r="E356" s="234">
        <f t="shared" si="10"/>
        <v>0</v>
      </c>
      <c r="F356" s="234">
        <f>SUMIFS(Master!$V$2:$V$2978,Master!$O$2:$O$2978,B356)</f>
        <v>0</v>
      </c>
      <c r="G356" s="277">
        <f t="shared" si="11"/>
        <v>0</v>
      </c>
    </row>
    <row r="357" spans="1:7">
      <c r="A357" s="275"/>
      <c r="B357" s="275"/>
      <c r="C357" s="234">
        <f>SUMIFS(Master!$P$2:$P$2978,Master!$O$2:$O$2978,B357)</f>
        <v>0</v>
      </c>
      <c r="D357" s="234">
        <f>SUMIFS(Master!$S$2:$S$2978,Master!$O$2:$O$2978,B357)</f>
        <v>0</v>
      </c>
      <c r="E357" s="234">
        <f t="shared" si="10"/>
        <v>0</v>
      </c>
      <c r="F357" s="234">
        <f>SUMIFS(Master!$V$2:$V$2978,Master!$O$2:$O$2978,B357)</f>
        <v>0</v>
      </c>
      <c r="G357" s="277">
        <f t="shared" si="11"/>
        <v>0</v>
      </c>
    </row>
    <row r="358" spans="1:7">
      <c r="A358" s="275"/>
      <c r="B358" s="275"/>
      <c r="C358" s="234">
        <f>SUMIFS(Master!$P$2:$P$2978,Master!$O$2:$O$2978,B358)</f>
        <v>0</v>
      </c>
      <c r="D358" s="234">
        <f>SUMIFS(Master!$S$2:$S$2978,Master!$O$2:$O$2978,B358)</f>
        <v>0</v>
      </c>
      <c r="E358" s="234">
        <f t="shared" si="10"/>
        <v>0</v>
      </c>
      <c r="F358" s="234">
        <f>SUMIFS(Master!$V$2:$V$2978,Master!$O$2:$O$2978,B358)</f>
        <v>0</v>
      </c>
      <c r="G358" s="277">
        <f t="shared" si="11"/>
        <v>0</v>
      </c>
    </row>
    <row r="359" spans="1:7">
      <c r="A359" s="287"/>
      <c r="B359" s="275"/>
      <c r="C359" s="234">
        <f>SUMIFS(Master!$P$2:$P$2978,Master!$O$2:$O$2978,B359)</f>
        <v>0</v>
      </c>
      <c r="D359" s="234">
        <f>SUMIFS(Master!$S$2:$S$2978,Master!$O$2:$O$2978,B359)</f>
        <v>0</v>
      </c>
      <c r="E359" s="234">
        <f t="shared" si="10"/>
        <v>0</v>
      </c>
      <c r="F359" s="234">
        <f>SUMIFS(Master!$V$2:$V$2978,Master!$O$2:$O$2978,B359)</f>
        <v>0</v>
      </c>
      <c r="G359" s="277">
        <f t="shared" si="11"/>
        <v>0</v>
      </c>
    </row>
    <row r="360" spans="1:7">
      <c r="A360" s="287"/>
      <c r="B360" s="275"/>
      <c r="C360" s="234">
        <f>SUMIFS(Master!$P$2:$P$2978,Master!$O$2:$O$2978,B360)</f>
        <v>0</v>
      </c>
      <c r="D360" s="234">
        <f>SUMIFS(Master!$S$2:$S$2978,Master!$O$2:$O$2978,B360)</f>
        <v>0</v>
      </c>
      <c r="E360" s="234">
        <f t="shared" si="10"/>
        <v>0</v>
      </c>
      <c r="F360" s="234">
        <f>SUMIFS(Master!$V$2:$V$2978,Master!$O$2:$O$2978,B360)</f>
        <v>0</v>
      </c>
      <c r="G360" s="277">
        <f t="shared" si="11"/>
        <v>0</v>
      </c>
    </row>
    <row r="361" spans="1:7">
      <c r="A361" s="287"/>
      <c r="B361" s="275"/>
      <c r="C361" s="234">
        <f>SUMIFS(Master!$P$2:$P$2978,Master!$O$2:$O$2978,B361)</f>
        <v>0</v>
      </c>
      <c r="D361" s="234">
        <f>SUMIFS(Master!$S$2:$S$2978,Master!$O$2:$O$2978,B361)</f>
        <v>0</v>
      </c>
      <c r="E361" s="234">
        <f t="shared" si="10"/>
        <v>0</v>
      </c>
      <c r="F361" s="234">
        <f>SUMIFS(Master!$V$2:$V$2978,Master!$O$2:$O$2978,B361)</f>
        <v>0</v>
      </c>
      <c r="G361" s="277">
        <f t="shared" si="11"/>
        <v>0</v>
      </c>
    </row>
    <row r="362" spans="1:7">
      <c r="A362" s="275"/>
      <c r="B362" s="275"/>
      <c r="C362" s="234">
        <f>SUMIFS(Master!$P$2:$P$2978,Master!$O$2:$O$2978,B362)</f>
        <v>0</v>
      </c>
      <c r="D362" s="234">
        <f>SUMIFS(Master!$S$2:$S$2978,Master!$O$2:$O$2978,B362)</f>
        <v>0</v>
      </c>
      <c r="E362" s="234">
        <f t="shared" si="10"/>
        <v>0</v>
      </c>
      <c r="F362" s="234">
        <f>SUMIFS(Master!$V$2:$V$2978,Master!$O$2:$O$2978,B362)</f>
        <v>0</v>
      </c>
      <c r="G362" s="277">
        <f t="shared" si="11"/>
        <v>0</v>
      </c>
    </row>
    <row r="363" spans="1:7">
      <c r="A363" s="275"/>
      <c r="B363" s="275"/>
      <c r="C363" s="234">
        <f>SUMIFS(Master!$P$2:$P$2978,Master!$O$2:$O$2978,B363)</f>
        <v>0</v>
      </c>
      <c r="D363" s="234">
        <f>SUMIFS(Master!$S$2:$S$2978,Master!$O$2:$O$2978,B363)</f>
        <v>0</v>
      </c>
      <c r="E363" s="234">
        <f t="shared" si="10"/>
        <v>0</v>
      </c>
      <c r="F363" s="234">
        <f>SUMIFS(Master!$V$2:$V$2978,Master!$O$2:$O$2978,B363)</f>
        <v>0</v>
      </c>
      <c r="G363" s="277">
        <f t="shared" si="11"/>
        <v>0</v>
      </c>
    </row>
    <row r="364" spans="1:7">
      <c r="A364" s="275"/>
      <c r="B364" s="275"/>
      <c r="C364" s="234">
        <f>SUMIFS(Master!$P$2:$P$2978,Master!$O$2:$O$2978,B364)</f>
        <v>0</v>
      </c>
      <c r="D364" s="234">
        <f>SUMIFS(Master!$S$2:$S$2978,Master!$O$2:$O$2978,B364)</f>
        <v>0</v>
      </c>
      <c r="E364" s="234">
        <f t="shared" si="10"/>
        <v>0</v>
      </c>
      <c r="F364" s="234">
        <f>SUMIFS(Master!$V$2:$V$2978,Master!$O$2:$O$2978,B364)</f>
        <v>0</v>
      </c>
      <c r="G364" s="277">
        <f t="shared" si="11"/>
        <v>0</v>
      </c>
    </row>
    <row r="365" spans="1:7">
      <c r="A365" s="275"/>
      <c r="B365" s="275"/>
      <c r="C365" s="234">
        <f>SUMIFS(Master!$P$2:$P$2978,Master!$O$2:$O$2978,B365)</f>
        <v>0</v>
      </c>
      <c r="D365" s="234">
        <f>SUMIFS(Master!$S$2:$S$2978,Master!$O$2:$O$2978,B365)</f>
        <v>0</v>
      </c>
      <c r="E365" s="234">
        <f t="shared" si="10"/>
        <v>0</v>
      </c>
      <c r="F365" s="234">
        <f>SUMIFS(Master!$V$2:$V$2978,Master!$O$2:$O$2978,B365)</f>
        <v>0</v>
      </c>
      <c r="G365" s="277">
        <f t="shared" si="11"/>
        <v>0</v>
      </c>
    </row>
    <row r="366" spans="1:7">
      <c r="A366" s="287"/>
      <c r="B366" s="275"/>
      <c r="C366" s="234">
        <f>SUMIFS(Master!$P$2:$P$2978,Master!$O$2:$O$2978,B366)</f>
        <v>0</v>
      </c>
      <c r="D366" s="234">
        <f>SUMIFS(Master!$S$2:$S$2978,Master!$O$2:$O$2978,B366)</f>
        <v>0</v>
      </c>
      <c r="E366" s="234">
        <f t="shared" si="10"/>
        <v>0</v>
      </c>
      <c r="F366" s="234">
        <f>SUMIFS(Master!$V$2:$V$2978,Master!$O$2:$O$2978,B366)</f>
        <v>0</v>
      </c>
      <c r="G366" s="277">
        <f t="shared" si="11"/>
        <v>0</v>
      </c>
    </row>
    <row r="367" spans="1:7">
      <c r="A367" s="287"/>
      <c r="B367" s="275"/>
      <c r="C367" s="234">
        <f>SUMIFS(Master!$P$2:$P$2978,Master!$O$2:$O$2978,B367)</f>
        <v>0</v>
      </c>
      <c r="D367" s="234">
        <f>SUMIFS(Master!$S$2:$S$2978,Master!$O$2:$O$2978,B367)</f>
        <v>0</v>
      </c>
      <c r="E367" s="234">
        <f t="shared" si="10"/>
        <v>0</v>
      </c>
      <c r="F367" s="234">
        <f>SUMIFS(Master!$V$2:$V$2978,Master!$O$2:$O$2978,B367)</f>
        <v>0</v>
      </c>
      <c r="G367" s="277">
        <f t="shared" si="11"/>
        <v>0</v>
      </c>
    </row>
    <row r="368" spans="1:7">
      <c r="A368" s="287"/>
      <c r="B368" s="275"/>
      <c r="C368" s="234">
        <f>SUMIFS(Master!$P$2:$P$2978,Master!$O$2:$O$2978,B368)</f>
        <v>0</v>
      </c>
      <c r="D368" s="234">
        <f>SUMIFS(Master!$S$2:$S$2978,Master!$O$2:$O$2978,B368)</f>
        <v>0</v>
      </c>
      <c r="E368" s="234">
        <f t="shared" si="10"/>
        <v>0</v>
      </c>
      <c r="F368" s="234">
        <f>SUMIFS(Master!$V$2:$V$2978,Master!$O$2:$O$2978,B368)</f>
        <v>0</v>
      </c>
      <c r="G368" s="277">
        <f t="shared" si="11"/>
        <v>0</v>
      </c>
    </row>
    <row r="369" spans="1:7">
      <c r="A369" s="287"/>
      <c r="B369" s="275"/>
      <c r="C369" s="234">
        <f>SUMIFS(Master!$P$2:$P$2978,Master!$O$2:$O$2978,B369)</f>
        <v>0</v>
      </c>
      <c r="D369" s="234">
        <f>SUMIFS(Master!$S$2:$S$2978,Master!$O$2:$O$2978,B369)</f>
        <v>0</v>
      </c>
      <c r="E369" s="234">
        <f t="shared" si="10"/>
        <v>0</v>
      </c>
      <c r="F369" s="234">
        <f>SUMIFS(Master!$V$2:$V$2978,Master!$O$2:$O$2978,B369)</f>
        <v>0</v>
      </c>
      <c r="G369" s="277">
        <f t="shared" si="11"/>
        <v>0</v>
      </c>
    </row>
    <row r="370" spans="1:7">
      <c r="A370" s="287"/>
      <c r="B370" s="275"/>
      <c r="C370" s="234">
        <f>SUMIFS(Master!$P$2:$P$2978,Master!$O$2:$O$2978,B370)</f>
        <v>0</v>
      </c>
      <c r="D370" s="234">
        <f>SUMIFS(Master!$S$2:$S$2978,Master!$O$2:$O$2978,B370)</f>
        <v>0</v>
      </c>
      <c r="E370" s="234">
        <f t="shared" si="10"/>
        <v>0</v>
      </c>
      <c r="F370" s="234">
        <f>SUMIFS(Master!$V$2:$V$2978,Master!$O$2:$O$2978,B370)</f>
        <v>0</v>
      </c>
      <c r="G370" s="277">
        <f t="shared" si="11"/>
        <v>0</v>
      </c>
    </row>
    <row r="371" spans="1:7">
      <c r="A371" s="275"/>
      <c r="B371" s="275"/>
      <c r="C371" s="234">
        <f>SUMIFS(Master!$P$2:$P$2978,Master!$O$2:$O$2978,B371)</f>
        <v>0</v>
      </c>
      <c r="D371" s="234">
        <f>SUMIFS(Master!$S$2:$S$2978,Master!$O$2:$O$2978,B371)</f>
        <v>0</v>
      </c>
      <c r="E371" s="234">
        <f t="shared" si="10"/>
        <v>0</v>
      </c>
      <c r="F371" s="234">
        <f>SUMIFS(Master!$V$2:$V$2978,Master!$O$2:$O$2978,B371)</f>
        <v>0</v>
      </c>
      <c r="G371" s="277">
        <f t="shared" si="11"/>
        <v>0</v>
      </c>
    </row>
    <row r="372" spans="1:7">
      <c r="A372" s="287"/>
      <c r="B372" s="275"/>
      <c r="C372" s="234">
        <f>SUMIFS(Master!$P$2:$P$2978,Master!$O$2:$O$2978,B372)</f>
        <v>0</v>
      </c>
      <c r="D372" s="234">
        <f>SUMIFS(Master!$S$2:$S$2978,Master!$O$2:$O$2978,B372)</f>
        <v>0</v>
      </c>
      <c r="E372" s="234">
        <f t="shared" si="10"/>
        <v>0</v>
      </c>
      <c r="F372" s="234">
        <f>SUMIFS(Master!$V$2:$V$2978,Master!$O$2:$O$2978,B372)</f>
        <v>0</v>
      </c>
      <c r="G372" s="277">
        <f t="shared" si="11"/>
        <v>0</v>
      </c>
    </row>
    <row r="373" spans="1:7">
      <c r="A373" s="275"/>
      <c r="B373" s="275"/>
      <c r="C373" s="234">
        <f>SUMIFS(Master!$P$2:$P$2978,Master!$O$2:$O$2978,B373)</f>
        <v>0</v>
      </c>
      <c r="D373" s="234">
        <f>SUMIFS(Master!$S$2:$S$2978,Master!$O$2:$O$2978,B373)</f>
        <v>0</v>
      </c>
      <c r="E373" s="234">
        <f t="shared" si="10"/>
        <v>0</v>
      </c>
      <c r="F373" s="234">
        <f>SUMIFS(Master!$V$2:$V$2978,Master!$O$2:$O$2978,B373)</f>
        <v>0</v>
      </c>
      <c r="G373" s="277">
        <f t="shared" si="11"/>
        <v>0</v>
      </c>
    </row>
    <row r="374" spans="1:7">
      <c r="A374" s="275"/>
      <c r="B374" s="226"/>
      <c r="C374" s="234">
        <f>SUMIFS(Master!$P$2:$P$2978,Master!$O$2:$O$2978,B374)</f>
        <v>0</v>
      </c>
      <c r="D374" s="234">
        <f>SUMIFS(Master!$S$2:$S$2978,Master!$O$2:$O$2978,B374)</f>
        <v>0</v>
      </c>
      <c r="E374" s="234">
        <f t="shared" si="10"/>
        <v>0</v>
      </c>
      <c r="F374" s="234">
        <f>SUMIFS(Master!$V$2:$V$2978,Master!$O$2:$O$2978,B374)</f>
        <v>0</v>
      </c>
      <c r="G374" s="277">
        <f t="shared" si="11"/>
        <v>0</v>
      </c>
    </row>
    <row r="375" spans="1:7">
      <c r="A375" s="275"/>
      <c r="B375" s="275"/>
      <c r="C375" s="234">
        <f>SUMIFS(Master!$P$2:$P$2978,Master!$O$2:$O$2978,B375)</f>
        <v>0</v>
      </c>
      <c r="D375" s="234">
        <f>SUMIFS(Master!$S$2:$S$2978,Master!$O$2:$O$2978,B375)</f>
        <v>0</v>
      </c>
      <c r="E375" s="234">
        <f t="shared" si="10"/>
        <v>0</v>
      </c>
      <c r="F375" s="234">
        <f>SUMIFS(Master!$V$2:$V$2978,Master!$O$2:$O$2978,B375)</f>
        <v>0</v>
      </c>
      <c r="G375" s="277">
        <f t="shared" si="11"/>
        <v>0</v>
      </c>
    </row>
    <row r="376" spans="1:7">
      <c r="A376" s="275"/>
      <c r="B376" s="275"/>
      <c r="C376" s="234">
        <f>SUMIFS(Master!$P$2:$P$2978,Master!$O$2:$O$2978,B376)</f>
        <v>0</v>
      </c>
      <c r="D376" s="234">
        <f>SUMIFS(Master!$S$2:$S$2978,Master!$O$2:$O$2978,B376)</f>
        <v>0</v>
      </c>
      <c r="E376" s="234">
        <f t="shared" si="10"/>
        <v>0</v>
      </c>
      <c r="F376" s="234">
        <f>SUMIFS(Master!$V$2:$V$2978,Master!$O$2:$O$2978,B376)</f>
        <v>0</v>
      </c>
      <c r="G376" s="277">
        <f t="shared" si="11"/>
        <v>0</v>
      </c>
    </row>
    <row r="377" spans="1:7">
      <c r="A377" s="275"/>
      <c r="B377" s="275"/>
      <c r="C377" s="234">
        <f>SUMIFS(Master!$P$2:$P$2978,Master!$O$2:$O$2978,B377)</f>
        <v>0</v>
      </c>
      <c r="D377" s="234">
        <f>SUMIFS(Master!$S$2:$S$2978,Master!$O$2:$O$2978,B377)</f>
        <v>0</v>
      </c>
      <c r="E377" s="234">
        <f t="shared" si="10"/>
        <v>0</v>
      </c>
      <c r="F377" s="234">
        <f>SUMIFS(Master!$V$2:$V$2978,Master!$O$2:$O$2978,B377)</f>
        <v>0</v>
      </c>
      <c r="G377" s="277">
        <f t="shared" si="11"/>
        <v>0</v>
      </c>
    </row>
    <row r="378" spans="1:7">
      <c r="A378" s="287"/>
      <c r="B378" s="275"/>
      <c r="C378" s="234">
        <f>SUMIFS(Master!$P$2:$P$2978,Master!$O$2:$O$2978,B378)</f>
        <v>0</v>
      </c>
      <c r="D378" s="234">
        <f>SUMIFS(Master!$S$2:$S$2978,Master!$O$2:$O$2978,B378)</f>
        <v>0</v>
      </c>
      <c r="E378" s="234">
        <f t="shared" si="10"/>
        <v>0</v>
      </c>
      <c r="F378" s="234">
        <f>SUMIFS(Master!$V$2:$V$2978,Master!$O$2:$O$2978,B378)</f>
        <v>0</v>
      </c>
      <c r="G378" s="277">
        <f t="shared" si="11"/>
        <v>0</v>
      </c>
    </row>
    <row r="379" spans="1:7">
      <c r="A379" s="287"/>
      <c r="B379" s="275"/>
      <c r="C379" s="234">
        <f>SUMIFS(Master!$P$2:$P$2978,Master!$O$2:$O$2978,B379)</f>
        <v>0</v>
      </c>
      <c r="D379" s="234">
        <f>SUMIFS(Master!$S$2:$S$2978,Master!$O$2:$O$2978,B379)</f>
        <v>0</v>
      </c>
      <c r="E379" s="234">
        <f t="shared" si="10"/>
        <v>0</v>
      </c>
      <c r="F379" s="234">
        <f>SUMIFS(Master!$V$2:$V$2978,Master!$O$2:$O$2978,B379)</f>
        <v>0</v>
      </c>
      <c r="G379" s="277">
        <f t="shared" si="11"/>
        <v>0</v>
      </c>
    </row>
    <row r="380" spans="1:7">
      <c r="A380" s="275"/>
      <c r="B380" s="275"/>
      <c r="C380" s="234">
        <f>SUMIFS(Master!$P$2:$P$2978,Master!$O$2:$O$2978,B380)</f>
        <v>0</v>
      </c>
      <c r="D380" s="234">
        <f>SUMIFS(Master!$S$2:$S$2978,Master!$O$2:$O$2978,B380)</f>
        <v>0</v>
      </c>
      <c r="E380" s="234">
        <f t="shared" si="10"/>
        <v>0</v>
      </c>
      <c r="F380" s="234">
        <f>SUMIFS(Master!$V$2:$V$2978,Master!$O$2:$O$2978,B380)</f>
        <v>0</v>
      </c>
      <c r="G380" s="277">
        <f t="shared" si="11"/>
        <v>0</v>
      </c>
    </row>
    <row r="381" spans="1:7">
      <c r="A381" s="275"/>
      <c r="B381" s="275"/>
      <c r="C381" s="234">
        <f>SUMIFS(Master!$P$2:$P$2978,Master!$O$2:$O$2978,B381)</f>
        <v>0</v>
      </c>
      <c r="D381" s="234">
        <f>SUMIFS(Master!$S$2:$S$2978,Master!$O$2:$O$2978,B381)</f>
        <v>0</v>
      </c>
      <c r="E381" s="234">
        <f t="shared" si="10"/>
        <v>0</v>
      </c>
      <c r="F381" s="234">
        <f>SUMIFS(Master!$V$2:$V$2978,Master!$O$2:$O$2978,B381)</f>
        <v>0</v>
      </c>
      <c r="G381" s="277">
        <f t="shared" si="11"/>
        <v>0</v>
      </c>
    </row>
    <row r="382" spans="1:7">
      <c r="A382" s="275"/>
      <c r="B382" s="275"/>
      <c r="C382" s="234">
        <f>SUMIFS(Master!$P$2:$P$2978,Master!$O$2:$O$2978,B382)</f>
        <v>0</v>
      </c>
      <c r="D382" s="234">
        <f>SUMIFS(Master!$S$2:$S$2978,Master!$O$2:$O$2978,B382)</f>
        <v>0</v>
      </c>
      <c r="E382" s="234">
        <f t="shared" si="10"/>
        <v>0</v>
      </c>
      <c r="F382" s="234">
        <f>SUMIFS(Master!$V$2:$V$2978,Master!$O$2:$O$2978,B382)</f>
        <v>0</v>
      </c>
      <c r="G382" s="277">
        <f t="shared" si="11"/>
        <v>0</v>
      </c>
    </row>
    <row r="383" spans="1:7">
      <c r="A383" s="275"/>
      <c r="B383" s="275"/>
      <c r="C383" s="234">
        <f>SUMIFS(Master!$P$2:$P$2978,Master!$O$2:$O$2978,B383)</f>
        <v>0</v>
      </c>
      <c r="D383" s="234">
        <f>SUMIFS(Master!$S$2:$S$2978,Master!$O$2:$O$2978,B383)</f>
        <v>0</v>
      </c>
      <c r="E383" s="234">
        <f t="shared" si="10"/>
        <v>0</v>
      </c>
      <c r="F383" s="234">
        <f>SUMIFS(Master!$V$2:$V$2978,Master!$O$2:$O$2978,B383)</f>
        <v>0</v>
      </c>
      <c r="G383" s="277">
        <f t="shared" si="11"/>
        <v>0</v>
      </c>
    </row>
    <row r="384" spans="1:7">
      <c r="A384" s="275"/>
      <c r="B384" s="275"/>
      <c r="C384" s="234">
        <f>SUMIFS(Master!$P$2:$P$2978,Master!$O$2:$O$2978,B384)</f>
        <v>0</v>
      </c>
      <c r="D384" s="234">
        <f>SUMIFS(Master!$S$2:$S$2978,Master!$O$2:$O$2978,B384)</f>
        <v>0</v>
      </c>
      <c r="E384" s="234">
        <f t="shared" si="10"/>
        <v>0</v>
      </c>
      <c r="F384" s="234">
        <f>SUMIFS(Master!$V$2:$V$2978,Master!$O$2:$O$2978,B384)</f>
        <v>0</v>
      </c>
      <c r="G384" s="277">
        <f t="shared" si="11"/>
        <v>0</v>
      </c>
    </row>
    <row r="385" spans="1:7">
      <c r="A385" s="275"/>
      <c r="B385" s="275"/>
      <c r="C385" s="234">
        <f>SUMIFS(Master!$P$2:$P$2978,Master!$O$2:$O$2978,B385)</f>
        <v>0</v>
      </c>
      <c r="D385" s="234">
        <f>SUMIFS(Master!$S$2:$S$2978,Master!$O$2:$O$2978,B385)</f>
        <v>0</v>
      </c>
      <c r="E385" s="234">
        <f t="shared" si="10"/>
        <v>0</v>
      </c>
      <c r="F385" s="234">
        <f>SUMIFS(Master!$V$2:$V$2978,Master!$O$2:$O$2978,B385)</f>
        <v>0</v>
      </c>
      <c r="G385" s="277">
        <f t="shared" si="11"/>
        <v>0</v>
      </c>
    </row>
    <row r="386" spans="1:7">
      <c r="A386" s="287"/>
      <c r="B386" s="275"/>
      <c r="C386" s="234">
        <f>SUMIFS(Master!$P$2:$P$2978,Master!$O$2:$O$2978,B386)</f>
        <v>0</v>
      </c>
      <c r="D386" s="234">
        <f>SUMIFS(Master!$S$2:$S$2978,Master!$O$2:$O$2978,B386)</f>
        <v>0</v>
      </c>
      <c r="E386" s="234">
        <f t="shared" si="10"/>
        <v>0</v>
      </c>
      <c r="F386" s="234">
        <f>SUMIFS(Master!$V$2:$V$2978,Master!$O$2:$O$2978,B386)</f>
        <v>0</v>
      </c>
      <c r="G386" s="277">
        <f t="shared" si="11"/>
        <v>0</v>
      </c>
    </row>
    <row r="387" spans="1:7">
      <c r="A387" s="275"/>
      <c r="B387" s="275"/>
      <c r="C387" s="234">
        <f>SUMIFS(Master!$P$2:$P$2978,Master!$O$2:$O$2978,B387)</f>
        <v>0</v>
      </c>
      <c r="D387" s="234">
        <f>SUMIFS(Master!$S$2:$S$2978,Master!$O$2:$O$2978,B387)</f>
        <v>0</v>
      </c>
      <c r="E387" s="234">
        <f t="shared" si="10"/>
        <v>0</v>
      </c>
      <c r="F387" s="234">
        <f>SUMIFS(Master!$V$2:$V$2978,Master!$O$2:$O$2978,B387)</f>
        <v>0</v>
      </c>
      <c r="G387" s="277">
        <f t="shared" si="11"/>
        <v>0</v>
      </c>
    </row>
    <row r="388" spans="1:7">
      <c r="A388" s="275"/>
      <c r="B388" s="275"/>
      <c r="C388" s="234">
        <f>SUMIFS(Master!$P$2:$P$2978,Master!$O$2:$O$2978,B388)</f>
        <v>0</v>
      </c>
      <c r="D388" s="234">
        <f>SUMIFS(Master!$S$2:$S$2978,Master!$O$2:$O$2978,B388)</f>
        <v>0</v>
      </c>
      <c r="E388" s="234">
        <f t="shared" ref="E388:E451" si="12">IFERROR(D388/C388,0)</f>
        <v>0</v>
      </c>
      <c r="F388" s="234">
        <f>SUMIFS(Master!$V$2:$V$2978,Master!$O$2:$O$2978,B388)</f>
        <v>0</v>
      </c>
      <c r="G388" s="277">
        <f t="shared" ref="G388:G451" si="13">IFERROR(F388/C388,0)</f>
        <v>0</v>
      </c>
    </row>
    <row r="389" spans="1:7">
      <c r="A389" s="275"/>
      <c r="B389" s="275"/>
      <c r="C389" s="234">
        <f>SUMIFS(Master!$P$2:$P$2978,Master!$O$2:$O$2978,B389)</f>
        <v>0</v>
      </c>
      <c r="D389" s="234">
        <f>SUMIFS(Master!$S$2:$S$2978,Master!$O$2:$O$2978,B389)</f>
        <v>0</v>
      </c>
      <c r="E389" s="234">
        <f t="shared" si="12"/>
        <v>0</v>
      </c>
      <c r="F389" s="234">
        <f>SUMIFS(Master!$V$2:$V$2978,Master!$O$2:$O$2978,B389)</f>
        <v>0</v>
      </c>
      <c r="G389" s="277">
        <f t="shared" si="13"/>
        <v>0</v>
      </c>
    </row>
    <row r="390" spans="1:7">
      <c r="A390" s="287"/>
      <c r="B390" s="275"/>
      <c r="C390" s="234">
        <f>SUMIFS(Master!$P$2:$P$2978,Master!$O$2:$O$2978,B390)</f>
        <v>0</v>
      </c>
      <c r="D390" s="234">
        <f>SUMIFS(Master!$S$2:$S$2978,Master!$O$2:$O$2978,B390)</f>
        <v>0</v>
      </c>
      <c r="E390" s="234">
        <f t="shared" si="12"/>
        <v>0</v>
      </c>
      <c r="F390" s="234">
        <f>SUMIFS(Master!$V$2:$V$2978,Master!$O$2:$O$2978,B390)</f>
        <v>0</v>
      </c>
      <c r="G390" s="277">
        <f t="shared" si="13"/>
        <v>0</v>
      </c>
    </row>
    <row r="391" spans="1:7">
      <c r="A391" s="275"/>
      <c r="B391" s="275"/>
      <c r="C391" s="234">
        <f>SUMIFS(Master!$P$2:$P$2978,Master!$O$2:$O$2978,B391)</f>
        <v>0</v>
      </c>
      <c r="D391" s="234">
        <f>SUMIFS(Master!$S$2:$S$2978,Master!$O$2:$O$2978,B391)</f>
        <v>0</v>
      </c>
      <c r="E391" s="234">
        <f t="shared" si="12"/>
        <v>0</v>
      </c>
      <c r="F391" s="234">
        <f>SUMIFS(Master!$V$2:$V$2978,Master!$O$2:$O$2978,B391)</f>
        <v>0</v>
      </c>
      <c r="G391" s="277">
        <f t="shared" si="13"/>
        <v>0</v>
      </c>
    </row>
    <row r="392" spans="1:7">
      <c r="A392" s="275"/>
      <c r="B392" s="275"/>
      <c r="C392" s="234">
        <f>SUMIFS(Master!$P$2:$P$2978,Master!$O$2:$O$2978,B392)</f>
        <v>0</v>
      </c>
      <c r="D392" s="234">
        <f>SUMIFS(Master!$S$2:$S$2978,Master!$O$2:$O$2978,B392)</f>
        <v>0</v>
      </c>
      <c r="E392" s="234">
        <f t="shared" si="12"/>
        <v>0</v>
      </c>
      <c r="F392" s="234">
        <f>SUMIFS(Master!$V$2:$V$2978,Master!$O$2:$O$2978,B392)</f>
        <v>0</v>
      </c>
      <c r="G392" s="277">
        <f t="shared" si="13"/>
        <v>0</v>
      </c>
    </row>
    <row r="393" spans="1:7">
      <c r="A393" s="275"/>
      <c r="B393" s="275"/>
      <c r="C393" s="234">
        <f>SUMIFS(Master!$P$2:$P$2978,Master!$O$2:$O$2978,B393)</f>
        <v>0</v>
      </c>
      <c r="D393" s="234">
        <f>SUMIFS(Master!$S$2:$S$2978,Master!$O$2:$O$2978,B393)</f>
        <v>0</v>
      </c>
      <c r="E393" s="234">
        <f t="shared" si="12"/>
        <v>0</v>
      </c>
      <c r="F393" s="234">
        <f>SUMIFS(Master!$V$2:$V$2978,Master!$O$2:$O$2978,B393)</f>
        <v>0</v>
      </c>
      <c r="G393" s="277">
        <f t="shared" si="13"/>
        <v>0</v>
      </c>
    </row>
    <row r="394" spans="1:7">
      <c r="A394" s="275"/>
      <c r="B394" s="275"/>
      <c r="C394" s="234">
        <f>SUMIFS(Master!$P$2:$P$2978,Master!$O$2:$O$2978,B394)</f>
        <v>0</v>
      </c>
      <c r="D394" s="234">
        <f>SUMIFS(Master!$S$2:$S$2978,Master!$O$2:$O$2978,B394)</f>
        <v>0</v>
      </c>
      <c r="E394" s="234">
        <f t="shared" si="12"/>
        <v>0</v>
      </c>
      <c r="F394" s="234">
        <f>SUMIFS(Master!$V$2:$V$2978,Master!$O$2:$O$2978,B394)</f>
        <v>0</v>
      </c>
      <c r="G394" s="277">
        <f t="shared" si="13"/>
        <v>0</v>
      </c>
    </row>
    <row r="395" spans="1:7">
      <c r="A395" s="287"/>
      <c r="B395" s="275"/>
      <c r="C395" s="234">
        <f>SUMIFS(Master!$P$2:$P$2978,Master!$O$2:$O$2978,B395)</f>
        <v>0</v>
      </c>
      <c r="D395" s="234">
        <f>SUMIFS(Master!$S$2:$S$2978,Master!$O$2:$O$2978,B395)</f>
        <v>0</v>
      </c>
      <c r="E395" s="234">
        <f t="shared" si="12"/>
        <v>0</v>
      </c>
      <c r="F395" s="234">
        <f>SUMIFS(Master!$V$2:$V$2978,Master!$O$2:$O$2978,B395)</f>
        <v>0</v>
      </c>
      <c r="G395" s="277">
        <f t="shared" si="13"/>
        <v>0</v>
      </c>
    </row>
    <row r="396" spans="1:7">
      <c r="A396" s="275"/>
      <c r="B396" s="275"/>
      <c r="C396" s="234">
        <f>SUMIFS(Master!$P$2:$P$2978,Master!$O$2:$O$2978,B396)</f>
        <v>0</v>
      </c>
      <c r="D396" s="234">
        <f>SUMIFS(Master!$S$2:$S$2978,Master!$O$2:$O$2978,B396)</f>
        <v>0</v>
      </c>
      <c r="E396" s="234">
        <f t="shared" si="12"/>
        <v>0</v>
      </c>
      <c r="F396" s="234">
        <f>SUMIFS(Master!$V$2:$V$2978,Master!$O$2:$O$2978,B396)</f>
        <v>0</v>
      </c>
      <c r="G396" s="277">
        <f t="shared" si="13"/>
        <v>0</v>
      </c>
    </row>
    <row r="397" spans="1:7">
      <c r="A397" s="287"/>
      <c r="B397" s="275"/>
      <c r="C397" s="234">
        <f>SUMIFS(Master!$P$2:$P$2978,Master!$O$2:$O$2978,B397)</f>
        <v>0</v>
      </c>
      <c r="D397" s="234">
        <f>SUMIFS(Master!$S$2:$S$2978,Master!$O$2:$O$2978,B397)</f>
        <v>0</v>
      </c>
      <c r="E397" s="234">
        <f t="shared" si="12"/>
        <v>0</v>
      </c>
      <c r="F397" s="234">
        <f>SUMIFS(Master!$V$2:$V$2978,Master!$O$2:$O$2978,B397)</f>
        <v>0</v>
      </c>
      <c r="G397" s="277">
        <f t="shared" si="13"/>
        <v>0</v>
      </c>
    </row>
    <row r="398" spans="1:7">
      <c r="A398" s="275"/>
      <c r="B398" s="275"/>
      <c r="C398" s="234">
        <f>SUMIFS(Master!$P$2:$P$2978,Master!$O$2:$O$2978,B398)</f>
        <v>0</v>
      </c>
      <c r="D398" s="234">
        <f>SUMIFS(Master!$S$2:$S$2978,Master!$O$2:$O$2978,B398)</f>
        <v>0</v>
      </c>
      <c r="E398" s="234">
        <f t="shared" si="12"/>
        <v>0</v>
      </c>
      <c r="F398" s="234">
        <f>SUMIFS(Master!$V$2:$V$2978,Master!$O$2:$O$2978,B398)</f>
        <v>0</v>
      </c>
      <c r="G398" s="277">
        <f t="shared" si="13"/>
        <v>0</v>
      </c>
    </row>
    <row r="399" spans="1:7">
      <c r="A399" s="275"/>
      <c r="B399" s="275"/>
      <c r="C399" s="234">
        <f>SUMIFS(Master!$P$2:$P$2978,Master!$O$2:$O$2978,B399)</f>
        <v>0</v>
      </c>
      <c r="D399" s="234">
        <f>SUMIFS(Master!$S$2:$S$2978,Master!$O$2:$O$2978,B399)</f>
        <v>0</v>
      </c>
      <c r="E399" s="234">
        <f t="shared" si="12"/>
        <v>0</v>
      </c>
      <c r="F399" s="234">
        <f>SUMIFS(Master!$V$2:$V$2978,Master!$O$2:$O$2978,B399)</f>
        <v>0</v>
      </c>
      <c r="G399" s="277">
        <f t="shared" si="13"/>
        <v>0</v>
      </c>
    </row>
    <row r="400" spans="1:7">
      <c r="A400" s="275"/>
      <c r="B400" s="275"/>
      <c r="C400" s="234">
        <f>SUMIFS(Master!$P$2:$P$2978,Master!$O$2:$O$2978,B400)</f>
        <v>0</v>
      </c>
      <c r="D400" s="234">
        <f>SUMIFS(Master!$S$2:$S$2978,Master!$O$2:$O$2978,B400)</f>
        <v>0</v>
      </c>
      <c r="E400" s="234">
        <f t="shared" si="12"/>
        <v>0</v>
      </c>
      <c r="F400" s="234">
        <f>SUMIFS(Master!$V$2:$V$2978,Master!$O$2:$O$2978,B400)</f>
        <v>0</v>
      </c>
      <c r="G400" s="277">
        <f t="shared" si="13"/>
        <v>0</v>
      </c>
    </row>
    <row r="401" spans="1:7">
      <c r="A401" s="275"/>
      <c r="B401" s="275"/>
      <c r="C401" s="234">
        <f>SUMIFS(Master!$P$2:$P$2978,Master!$O$2:$O$2978,B401)</f>
        <v>0</v>
      </c>
      <c r="D401" s="234">
        <f>SUMIFS(Master!$S$2:$S$2978,Master!$O$2:$O$2978,B401)</f>
        <v>0</v>
      </c>
      <c r="E401" s="234">
        <f t="shared" si="12"/>
        <v>0</v>
      </c>
      <c r="F401" s="234">
        <f>SUMIFS(Master!$V$2:$V$2978,Master!$O$2:$O$2978,B401)</f>
        <v>0</v>
      </c>
      <c r="G401" s="277">
        <f t="shared" si="13"/>
        <v>0</v>
      </c>
    </row>
    <row r="402" spans="1:7">
      <c r="A402" s="275"/>
      <c r="B402" s="275"/>
      <c r="C402" s="234">
        <f>SUMIFS(Master!$P$2:$P$2978,Master!$O$2:$O$2978,B402)</f>
        <v>0</v>
      </c>
      <c r="D402" s="234">
        <f>SUMIFS(Master!$S$2:$S$2978,Master!$O$2:$O$2978,B402)</f>
        <v>0</v>
      </c>
      <c r="E402" s="234">
        <f t="shared" si="12"/>
        <v>0</v>
      </c>
      <c r="F402" s="234">
        <f>SUMIFS(Master!$V$2:$V$2978,Master!$O$2:$O$2978,B402)</f>
        <v>0</v>
      </c>
      <c r="G402" s="277">
        <f t="shared" si="13"/>
        <v>0</v>
      </c>
    </row>
    <row r="403" spans="1:7">
      <c r="A403" s="275"/>
      <c r="B403" s="275"/>
      <c r="C403" s="234">
        <f>SUMIFS(Master!$P$2:$P$2978,Master!$O$2:$O$2978,B403)</f>
        <v>0</v>
      </c>
      <c r="D403" s="234">
        <f>SUMIFS(Master!$S$2:$S$2978,Master!$O$2:$O$2978,B403)</f>
        <v>0</v>
      </c>
      <c r="E403" s="234">
        <f t="shared" si="12"/>
        <v>0</v>
      </c>
      <c r="F403" s="234">
        <f>SUMIFS(Master!$V$2:$V$2978,Master!$O$2:$O$2978,B403)</f>
        <v>0</v>
      </c>
      <c r="G403" s="277">
        <f t="shared" si="13"/>
        <v>0</v>
      </c>
    </row>
    <row r="404" spans="1:7">
      <c r="A404" s="275"/>
      <c r="B404" s="275"/>
      <c r="C404" s="234">
        <f>SUMIFS(Master!$P$2:$P$2978,Master!$O$2:$O$2978,B404)</f>
        <v>0</v>
      </c>
      <c r="D404" s="234">
        <f>SUMIFS(Master!$S$2:$S$2978,Master!$O$2:$O$2978,B404)</f>
        <v>0</v>
      </c>
      <c r="E404" s="234">
        <f t="shared" si="12"/>
        <v>0</v>
      </c>
      <c r="F404" s="234">
        <f>SUMIFS(Master!$V$2:$V$2978,Master!$O$2:$O$2978,B404)</f>
        <v>0</v>
      </c>
      <c r="G404" s="277">
        <f t="shared" si="13"/>
        <v>0</v>
      </c>
    </row>
    <row r="405" spans="1:7">
      <c r="A405" s="275"/>
      <c r="B405" s="275"/>
      <c r="C405" s="234">
        <f>SUMIFS(Master!$P$2:$P$2978,Master!$O$2:$O$2978,B405)</f>
        <v>0</v>
      </c>
      <c r="D405" s="234">
        <f>SUMIFS(Master!$S$2:$S$2978,Master!$O$2:$O$2978,B405)</f>
        <v>0</v>
      </c>
      <c r="E405" s="234">
        <f t="shared" si="12"/>
        <v>0</v>
      </c>
      <c r="F405" s="234">
        <f>SUMIFS(Master!$V$2:$V$2978,Master!$O$2:$O$2978,B405)</f>
        <v>0</v>
      </c>
      <c r="G405" s="277">
        <f t="shared" si="13"/>
        <v>0</v>
      </c>
    </row>
    <row r="406" spans="1:7">
      <c r="A406" s="275"/>
      <c r="B406" s="275"/>
      <c r="C406" s="234">
        <f>SUMIFS(Master!$P$2:$P$2978,Master!$O$2:$O$2978,B406)</f>
        <v>0</v>
      </c>
      <c r="D406" s="234">
        <f>SUMIFS(Master!$S$2:$S$2978,Master!$O$2:$O$2978,B406)</f>
        <v>0</v>
      </c>
      <c r="E406" s="234">
        <f t="shared" si="12"/>
        <v>0</v>
      </c>
      <c r="F406" s="234">
        <f>SUMIFS(Master!$V$2:$V$2978,Master!$O$2:$O$2978,B406)</f>
        <v>0</v>
      </c>
      <c r="G406" s="277">
        <f t="shared" si="13"/>
        <v>0</v>
      </c>
    </row>
    <row r="407" spans="1:7">
      <c r="A407" s="275"/>
      <c r="B407" s="275"/>
      <c r="C407" s="234">
        <f>SUMIFS(Master!$P$2:$P$2978,Master!$O$2:$O$2978,B407)</f>
        <v>0</v>
      </c>
      <c r="D407" s="234">
        <f>SUMIFS(Master!$S$2:$S$2978,Master!$O$2:$O$2978,B407)</f>
        <v>0</v>
      </c>
      <c r="E407" s="234">
        <f t="shared" si="12"/>
        <v>0</v>
      </c>
      <c r="F407" s="234">
        <f>SUMIFS(Master!$V$2:$V$2978,Master!$O$2:$O$2978,B407)</f>
        <v>0</v>
      </c>
      <c r="G407" s="277">
        <f t="shared" si="13"/>
        <v>0</v>
      </c>
    </row>
    <row r="408" spans="1:7">
      <c r="A408" s="275"/>
      <c r="B408" s="275"/>
      <c r="C408" s="234">
        <f>SUMIFS(Master!$P$2:$P$2978,Master!$O$2:$O$2978,B408)</f>
        <v>0</v>
      </c>
      <c r="D408" s="234">
        <f>SUMIFS(Master!$S$2:$S$2978,Master!$O$2:$O$2978,B408)</f>
        <v>0</v>
      </c>
      <c r="E408" s="234">
        <f t="shared" si="12"/>
        <v>0</v>
      </c>
      <c r="F408" s="234">
        <f>SUMIFS(Master!$V$2:$V$2978,Master!$O$2:$O$2978,B408)</f>
        <v>0</v>
      </c>
      <c r="G408" s="277">
        <f t="shared" si="13"/>
        <v>0</v>
      </c>
    </row>
    <row r="409" spans="1:7">
      <c r="A409" s="275"/>
      <c r="B409" s="275"/>
      <c r="C409" s="234">
        <f>SUMIFS(Master!$P$2:$P$2978,Master!$O$2:$O$2978,B409)</f>
        <v>0</v>
      </c>
      <c r="D409" s="234">
        <f>SUMIFS(Master!$S$2:$S$2978,Master!$O$2:$O$2978,B409)</f>
        <v>0</v>
      </c>
      <c r="E409" s="234">
        <f t="shared" si="12"/>
        <v>0</v>
      </c>
      <c r="F409" s="234">
        <f>SUMIFS(Master!$V$2:$V$2978,Master!$O$2:$O$2978,B409)</f>
        <v>0</v>
      </c>
      <c r="G409" s="277">
        <f t="shared" si="13"/>
        <v>0</v>
      </c>
    </row>
    <row r="410" spans="1:7">
      <c r="A410" s="275"/>
      <c r="B410" s="275"/>
      <c r="C410" s="234">
        <f>SUMIFS(Master!$P$2:$P$2978,Master!$O$2:$O$2978,B410)</f>
        <v>0</v>
      </c>
      <c r="D410" s="234">
        <f>SUMIFS(Master!$S$2:$S$2978,Master!$O$2:$O$2978,B410)</f>
        <v>0</v>
      </c>
      <c r="E410" s="234">
        <f t="shared" si="12"/>
        <v>0</v>
      </c>
      <c r="F410" s="234">
        <f>SUMIFS(Master!$V$2:$V$2978,Master!$O$2:$O$2978,B410)</f>
        <v>0</v>
      </c>
      <c r="G410" s="277">
        <f t="shared" si="13"/>
        <v>0</v>
      </c>
    </row>
    <row r="411" spans="1:7">
      <c r="A411" s="275"/>
      <c r="B411" s="275"/>
      <c r="C411" s="234">
        <f>SUMIFS(Master!$P$2:$P$2978,Master!$O$2:$O$2978,B411)</f>
        <v>0</v>
      </c>
      <c r="D411" s="234">
        <f>SUMIFS(Master!$S$2:$S$2978,Master!$O$2:$O$2978,B411)</f>
        <v>0</v>
      </c>
      <c r="E411" s="234">
        <f t="shared" si="12"/>
        <v>0</v>
      </c>
      <c r="F411" s="234">
        <f>SUMIFS(Master!$V$2:$V$2978,Master!$O$2:$O$2978,B411)</f>
        <v>0</v>
      </c>
      <c r="G411" s="277">
        <f t="shared" si="13"/>
        <v>0</v>
      </c>
    </row>
    <row r="412" spans="1:7">
      <c r="A412" s="275"/>
      <c r="B412" s="275"/>
      <c r="C412" s="234">
        <f>SUMIFS(Master!$P$2:$P$2978,Master!$O$2:$O$2978,B412)</f>
        <v>0</v>
      </c>
      <c r="D412" s="234">
        <f>SUMIFS(Master!$S$2:$S$2978,Master!$O$2:$O$2978,B412)</f>
        <v>0</v>
      </c>
      <c r="E412" s="234">
        <f t="shared" si="12"/>
        <v>0</v>
      </c>
      <c r="F412" s="234">
        <f>SUMIFS(Master!$V$2:$V$2978,Master!$O$2:$O$2978,B412)</f>
        <v>0</v>
      </c>
      <c r="G412" s="277">
        <f t="shared" si="13"/>
        <v>0</v>
      </c>
    </row>
    <row r="413" spans="1:7">
      <c r="A413" s="275"/>
      <c r="B413" s="275"/>
      <c r="C413" s="234">
        <f>SUMIFS(Master!$P$2:$P$2978,Master!$O$2:$O$2978,B413)</f>
        <v>0</v>
      </c>
      <c r="D413" s="234">
        <f>SUMIFS(Master!$S$2:$S$2978,Master!$O$2:$O$2978,B413)</f>
        <v>0</v>
      </c>
      <c r="E413" s="234">
        <f t="shared" si="12"/>
        <v>0</v>
      </c>
      <c r="F413" s="234">
        <f>SUMIFS(Master!$V$2:$V$2978,Master!$O$2:$O$2978,B413)</f>
        <v>0</v>
      </c>
      <c r="G413" s="277">
        <f t="shared" si="13"/>
        <v>0</v>
      </c>
    </row>
    <row r="414" spans="1:7">
      <c r="A414" s="275"/>
      <c r="B414" s="275"/>
      <c r="C414" s="234">
        <f>SUMIFS(Master!$P$2:$P$2978,Master!$O$2:$O$2978,B414)</f>
        <v>0</v>
      </c>
      <c r="D414" s="234">
        <f>SUMIFS(Master!$S$2:$S$2978,Master!$O$2:$O$2978,B414)</f>
        <v>0</v>
      </c>
      <c r="E414" s="234">
        <f t="shared" si="12"/>
        <v>0</v>
      </c>
      <c r="F414" s="234">
        <f>SUMIFS(Master!$V$2:$V$2978,Master!$O$2:$O$2978,B414)</f>
        <v>0</v>
      </c>
      <c r="G414" s="277">
        <f t="shared" si="13"/>
        <v>0</v>
      </c>
    </row>
    <row r="415" spans="1:7">
      <c r="A415" s="275"/>
      <c r="B415" s="275"/>
      <c r="C415" s="234">
        <f>SUMIFS(Master!$P$2:$P$2978,Master!$O$2:$O$2978,B415)</f>
        <v>0</v>
      </c>
      <c r="D415" s="234">
        <f>SUMIFS(Master!$S$2:$S$2978,Master!$O$2:$O$2978,B415)</f>
        <v>0</v>
      </c>
      <c r="E415" s="234">
        <f t="shared" si="12"/>
        <v>0</v>
      </c>
      <c r="F415" s="234">
        <f>SUMIFS(Master!$V$2:$V$2978,Master!$O$2:$O$2978,B415)</f>
        <v>0</v>
      </c>
      <c r="G415" s="277">
        <f t="shared" si="13"/>
        <v>0</v>
      </c>
    </row>
    <row r="416" spans="1:7">
      <c r="A416" s="275"/>
      <c r="B416" s="275"/>
      <c r="C416" s="234">
        <f>SUMIFS(Master!$P$2:$P$2978,Master!$O$2:$O$2978,B416)</f>
        <v>0</v>
      </c>
      <c r="D416" s="234">
        <f>SUMIFS(Master!$S$2:$S$2978,Master!$O$2:$O$2978,B416)</f>
        <v>0</v>
      </c>
      <c r="E416" s="234">
        <f t="shared" si="12"/>
        <v>0</v>
      </c>
      <c r="F416" s="234">
        <f>SUMIFS(Master!$V$2:$V$2978,Master!$O$2:$O$2978,B416)</f>
        <v>0</v>
      </c>
      <c r="G416" s="277">
        <f t="shared" si="13"/>
        <v>0</v>
      </c>
    </row>
    <row r="417" spans="1:7">
      <c r="A417" s="275"/>
      <c r="B417" s="275"/>
      <c r="C417" s="234">
        <f>SUMIFS(Master!$P$2:$P$2978,Master!$O$2:$O$2978,B417)</f>
        <v>0</v>
      </c>
      <c r="D417" s="234">
        <f>SUMIFS(Master!$S$2:$S$2978,Master!$O$2:$O$2978,B417)</f>
        <v>0</v>
      </c>
      <c r="E417" s="234">
        <f t="shared" si="12"/>
        <v>0</v>
      </c>
      <c r="F417" s="234">
        <f>SUMIFS(Master!$V$2:$V$2978,Master!$O$2:$O$2978,B417)</f>
        <v>0</v>
      </c>
      <c r="G417" s="277">
        <f t="shared" si="13"/>
        <v>0</v>
      </c>
    </row>
    <row r="418" spans="1:7">
      <c r="A418" s="233"/>
      <c r="B418" s="233"/>
      <c r="C418" s="234">
        <f>SUMIFS(Master!$P$2:$P$2978,Master!$O$2:$O$2978,B418)</f>
        <v>0</v>
      </c>
      <c r="D418" s="234">
        <f>SUMIFS(Master!$S$2:$S$2978,Master!$O$2:$O$2978,B418)</f>
        <v>0</v>
      </c>
      <c r="E418" s="234">
        <f t="shared" si="12"/>
        <v>0</v>
      </c>
      <c r="F418" s="234">
        <f>SUMIFS(Master!$V$2:$V$2978,Master!$O$2:$O$2978,B418)</f>
        <v>0</v>
      </c>
      <c r="G418" s="277">
        <f t="shared" si="13"/>
        <v>0</v>
      </c>
    </row>
    <row r="419" spans="1:7">
      <c r="A419" s="275"/>
      <c r="B419" s="275"/>
      <c r="C419" s="234">
        <f>SUMIFS(Master!$P$2:$P$2978,Master!$O$2:$O$2978,B419)</f>
        <v>0</v>
      </c>
      <c r="D419" s="234">
        <f>SUMIFS(Master!$S$2:$S$2978,Master!$O$2:$O$2978,B419)</f>
        <v>0</v>
      </c>
      <c r="E419" s="234">
        <f t="shared" si="12"/>
        <v>0</v>
      </c>
      <c r="F419" s="234">
        <f>SUMIFS(Master!$V$2:$V$2978,Master!$O$2:$O$2978,B419)</f>
        <v>0</v>
      </c>
      <c r="G419" s="277">
        <f t="shared" si="13"/>
        <v>0</v>
      </c>
    </row>
    <row r="420" spans="1:7">
      <c r="A420" s="287"/>
      <c r="B420" s="275"/>
      <c r="C420" s="234">
        <f>SUMIFS(Master!$P$2:$P$2978,Master!$O$2:$O$2978,B420)</f>
        <v>0</v>
      </c>
      <c r="D420" s="234">
        <f>SUMIFS(Master!$S$2:$S$2978,Master!$O$2:$O$2978,B420)</f>
        <v>0</v>
      </c>
      <c r="E420" s="234">
        <f t="shared" si="12"/>
        <v>0</v>
      </c>
      <c r="F420" s="234">
        <f>SUMIFS(Master!$V$2:$V$2978,Master!$O$2:$O$2978,B420)</f>
        <v>0</v>
      </c>
      <c r="G420" s="277">
        <f t="shared" si="13"/>
        <v>0</v>
      </c>
    </row>
    <row r="421" spans="1:7">
      <c r="A421" s="287"/>
      <c r="B421" s="275"/>
      <c r="C421" s="234">
        <f>SUMIFS(Master!$P$2:$P$2978,Master!$O$2:$O$2978,B421)</f>
        <v>0</v>
      </c>
      <c r="D421" s="234">
        <f>SUMIFS(Master!$S$2:$S$2978,Master!$O$2:$O$2978,B421)</f>
        <v>0</v>
      </c>
      <c r="E421" s="234">
        <f t="shared" si="12"/>
        <v>0</v>
      </c>
      <c r="F421" s="234">
        <f>SUMIFS(Master!$V$2:$V$2978,Master!$O$2:$O$2978,B421)</f>
        <v>0</v>
      </c>
      <c r="G421" s="277">
        <f t="shared" si="13"/>
        <v>0</v>
      </c>
    </row>
    <row r="422" spans="1:7">
      <c r="A422" s="275"/>
      <c r="B422" s="275"/>
      <c r="C422" s="234">
        <f>SUMIFS(Master!$P$2:$P$2978,Master!$O$2:$O$2978,B422)</f>
        <v>0</v>
      </c>
      <c r="D422" s="234">
        <f>SUMIFS(Master!$S$2:$S$2978,Master!$O$2:$O$2978,B422)</f>
        <v>0</v>
      </c>
      <c r="E422" s="234">
        <f t="shared" si="12"/>
        <v>0</v>
      </c>
      <c r="F422" s="234">
        <f>SUMIFS(Master!$V$2:$V$2978,Master!$O$2:$O$2978,B422)</f>
        <v>0</v>
      </c>
      <c r="G422" s="277">
        <f t="shared" si="13"/>
        <v>0</v>
      </c>
    </row>
    <row r="423" spans="1:7">
      <c r="A423" s="275"/>
      <c r="B423" s="275"/>
      <c r="C423" s="234">
        <f>SUMIFS(Master!$P$2:$P$2978,Master!$O$2:$O$2978,B423)</f>
        <v>0</v>
      </c>
      <c r="D423" s="234">
        <f>SUMIFS(Master!$S$2:$S$2978,Master!$O$2:$O$2978,B423)</f>
        <v>0</v>
      </c>
      <c r="E423" s="234">
        <f t="shared" si="12"/>
        <v>0</v>
      </c>
      <c r="F423" s="234">
        <f>SUMIFS(Master!$V$2:$V$2978,Master!$O$2:$O$2978,B423)</f>
        <v>0</v>
      </c>
      <c r="G423" s="277">
        <f t="shared" si="13"/>
        <v>0</v>
      </c>
    </row>
    <row r="424" spans="1:7">
      <c r="A424" s="287"/>
      <c r="B424" s="275"/>
      <c r="C424" s="234">
        <f>SUMIFS(Master!$P$2:$P$2978,Master!$O$2:$O$2978,B424)</f>
        <v>0</v>
      </c>
      <c r="D424" s="234">
        <f>SUMIFS(Master!$S$2:$S$2978,Master!$O$2:$O$2978,B424)</f>
        <v>0</v>
      </c>
      <c r="E424" s="234">
        <f t="shared" si="12"/>
        <v>0</v>
      </c>
      <c r="F424" s="234">
        <f>SUMIFS(Master!$V$2:$V$2978,Master!$O$2:$O$2978,B424)</f>
        <v>0</v>
      </c>
      <c r="G424" s="277">
        <f t="shared" si="13"/>
        <v>0</v>
      </c>
    </row>
    <row r="425" spans="1:7">
      <c r="A425" s="275"/>
      <c r="B425" s="275"/>
      <c r="C425" s="234">
        <f>SUMIFS(Master!$P$2:$P$2978,Master!$O$2:$O$2978,B425)</f>
        <v>0</v>
      </c>
      <c r="D425" s="234">
        <f>SUMIFS(Master!$S$2:$S$2978,Master!$O$2:$O$2978,B425)</f>
        <v>0</v>
      </c>
      <c r="E425" s="234">
        <f t="shared" si="12"/>
        <v>0</v>
      </c>
      <c r="F425" s="234">
        <f>SUMIFS(Master!$V$2:$V$2978,Master!$O$2:$O$2978,B425)</f>
        <v>0</v>
      </c>
      <c r="G425" s="277">
        <f t="shared" si="13"/>
        <v>0</v>
      </c>
    </row>
    <row r="426" spans="1:7">
      <c r="A426" s="287"/>
      <c r="B426" s="275"/>
      <c r="C426" s="234">
        <f>SUMIFS(Master!$P$2:$P$2978,Master!$O$2:$O$2978,B426)</f>
        <v>0</v>
      </c>
      <c r="D426" s="234">
        <f>SUMIFS(Master!$S$2:$S$2978,Master!$O$2:$O$2978,B426)</f>
        <v>0</v>
      </c>
      <c r="E426" s="234">
        <f t="shared" si="12"/>
        <v>0</v>
      </c>
      <c r="F426" s="234">
        <f>SUMIFS(Master!$V$2:$V$2978,Master!$O$2:$O$2978,B426)</f>
        <v>0</v>
      </c>
      <c r="G426" s="277">
        <f t="shared" si="13"/>
        <v>0</v>
      </c>
    </row>
    <row r="427" spans="1:7">
      <c r="A427" s="275"/>
      <c r="B427" s="275"/>
      <c r="C427" s="234">
        <f>SUMIFS(Master!$P$2:$P$2978,Master!$O$2:$O$2978,B427)</f>
        <v>0</v>
      </c>
      <c r="D427" s="234">
        <f>SUMIFS(Master!$S$2:$S$2978,Master!$O$2:$O$2978,B427)</f>
        <v>0</v>
      </c>
      <c r="E427" s="234">
        <f t="shared" si="12"/>
        <v>0</v>
      </c>
      <c r="F427" s="234">
        <f>SUMIFS(Master!$V$2:$V$2978,Master!$O$2:$O$2978,B427)</f>
        <v>0</v>
      </c>
      <c r="G427" s="277">
        <f t="shared" si="13"/>
        <v>0</v>
      </c>
    </row>
    <row r="428" spans="1:7">
      <c r="A428" s="275"/>
      <c r="B428" s="275"/>
      <c r="C428" s="234">
        <f>SUMIFS(Master!$P$2:$P$2978,Master!$O$2:$O$2978,B428)</f>
        <v>0</v>
      </c>
      <c r="D428" s="234">
        <f>SUMIFS(Master!$S$2:$S$2978,Master!$O$2:$O$2978,B428)</f>
        <v>0</v>
      </c>
      <c r="E428" s="234">
        <f t="shared" si="12"/>
        <v>0</v>
      </c>
      <c r="F428" s="234">
        <f>SUMIFS(Master!$V$2:$V$2978,Master!$O$2:$O$2978,B428)</f>
        <v>0</v>
      </c>
      <c r="G428" s="277">
        <f t="shared" si="13"/>
        <v>0</v>
      </c>
    </row>
    <row r="429" spans="1:7">
      <c r="A429" s="275"/>
      <c r="B429" s="275"/>
      <c r="C429" s="234">
        <f>SUMIFS(Master!$P$2:$P$2978,Master!$O$2:$O$2978,B429)</f>
        <v>0</v>
      </c>
      <c r="D429" s="234">
        <f>SUMIFS(Master!$S$2:$S$2978,Master!$O$2:$O$2978,B429)</f>
        <v>0</v>
      </c>
      <c r="E429" s="234">
        <f t="shared" si="12"/>
        <v>0</v>
      </c>
      <c r="F429" s="234">
        <f>SUMIFS(Master!$V$2:$V$2978,Master!$O$2:$O$2978,B429)</f>
        <v>0</v>
      </c>
      <c r="G429" s="277">
        <f t="shared" si="13"/>
        <v>0</v>
      </c>
    </row>
    <row r="430" spans="1:7">
      <c r="A430" s="275"/>
      <c r="B430" s="275"/>
      <c r="C430" s="234">
        <f>SUMIFS(Master!$P$2:$P$2978,Master!$O$2:$O$2978,B430)</f>
        <v>0</v>
      </c>
      <c r="D430" s="234">
        <f>SUMIFS(Master!$S$2:$S$2978,Master!$O$2:$O$2978,B430)</f>
        <v>0</v>
      </c>
      <c r="E430" s="234">
        <f t="shared" si="12"/>
        <v>0</v>
      </c>
      <c r="F430" s="234">
        <f>SUMIFS(Master!$V$2:$V$2978,Master!$O$2:$O$2978,B430)</f>
        <v>0</v>
      </c>
      <c r="G430" s="277">
        <f t="shared" si="13"/>
        <v>0</v>
      </c>
    </row>
    <row r="431" spans="1:7">
      <c r="A431" s="275"/>
      <c r="B431" s="275"/>
      <c r="C431" s="234">
        <f>SUMIFS(Master!$P$2:$P$2978,Master!$O$2:$O$2978,B431)</f>
        <v>0</v>
      </c>
      <c r="D431" s="234">
        <f>SUMIFS(Master!$S$2:$S$2978,Master!$O$2:$O$2978,B431)</f>
        <v>0</v>
      </c>
      <c r="E431" s="234">
        <f t="shared" si="12"/>
        <v>0</v>
      </c>
      <c r="F431" s="234">
        <f>SUMIFS(Master!$V$2:$V$2978,Master!$O$2:$O$2978,B431)</f>
        <v>0</v>
      </c>
      <c r="G431" s="277">
        <f t="shared" si="13"/>
        <v>0</v>
      </c>
    </row>
    <row r="432" spans="1:7">
      <c r="A432" s="275"/>
      <c r="B432" s="275"/>
      <c r="C432" s="234">
        <f>SUMIFS(Master!$P$2:$P$2978,Master!$O$2:$O$2978,B432)</f>
        <v>0</v>
      </c>
      <c r="D432" s="234">
        <f>SUMIFS(Master!$S$2:$S$2978,Master!$O$2:$O$2978,B432)</f>
        <v>0</v>
      </c>
      <c r="E432" s="234">
        <f t="shared" si="12"/>
        <v>0</v>
      </c>
      <c r="F432" s="234">
        <f>SUMIFS(Master!$V$2:$V$2978,Master!$O$2:$O$2978,B432)</f>
        <v>0</v>
      </c>
      <c r="G432" s="277">
        <f t="shared" si="13"/>
        <v>0</v>
      </c>
    </row>
    <row r="433" spans="1:7">
      <c r="A433" s="275"/>
      <c r="B433" s="275"/>
      <c r="C433" s="234">
        <f>SUMIFS(Master!$P$2:$P$2978,Master!$O$2:$O$2978,B433)</f>
        <v>0</v>
      </c>
      <c r="D433" s="234">
        <f>SUMIFS(Master!$S$2:$S$2978,Master!$O$2:$O$2978,B433)</f>
        <v>0</v>
      </c>
      <c r="E433" s="234">
        <f t="shared" si="12"/>
        <v>0</v>
      </c>
      <c r="F433" s="234">
        <f>SUMIFS(Master!$V$2:$V$2978,Master!$O$2:$O$2978,B433)</f>
        <v>0</v>
      </c>
      <c r="G433" s="277">
        <f t="shared" si="13"/>
        <v>0</v>
      </c>
    </row>
    <row r="434" spans="1:7">
      <c r="A434" s="225"/>
      <c r="B434" s="275"/>
      <c r="C434" s="234">
        <f>SUMIFS(Master!$P$2:$P$2978,Master!$O$2:$O$2978,B434)</f>
        <v>0</v>
      </c>
      <c r="D434" s="234">
        <f>SUMIFS(Master!$S$2:$S$2978,Master!$O$2:$O$2978,B434)</f>
        <v>0</v>
      </c>
      <c r="E434" s="234">
        <f t="shared" si="12"/>
        <v>0</v>
      </c>
      <c r="F434" s="234">
        <f>SUMIFS(Master!$V$2:$V$2978,Master!$O$2:$O$2978,B434)</f>
        <v>0</v>
      </c>
      <c r="G434" s="277">
        <f t="shared" si="13"/>
        <v>0</v>
      </c>
    </row>
    <row r="435" spans="1:7">
      <c r="A435" s="287"/>
      <c r="B435" s="275"/>
      <c r="C435" s="234">
        <f>SUMIFS(Master!$P$2:$P$2978,Master!$O$2:$O$2978,B435)</f>
        <v>0</v>
      </c>
      <c r="D435" s="234">
        <f>SUMIFS(Master!$S$2:$S$2978,Master!$O$2:$O$2978,B435)</f>
        <v>0</v>
      </c>
      <c r="E435" s="234">
        <f t="shared" si="12"/>
        <v>0</v>
      </c>
      <c r="F435" s="234">
        <f>SUMIFS(Master!$V$2:$V$2978,Master!$O$2:$O$2978,B435)</f>
        <v>0</v>
      </c>
      <c r="G435" s="277">
        <f t="shared" si="13"/>
        <v>0</v>
      </c>
    </row>
    <row r="436" spans="1:7">
      <c r="A436" s="287"/>
      <c r="B436" s="275"/>
      <c r="C436" s="234">
        <f>SUMIFS(Master!$P$2:$P$2978,Master!$O$2:$O$2978,B436)</f>
        <v>0</v>
      </c>
      <c r="D436" s="234">
        <f>SUMIFS(Master!$S$2:$S$2978,Master!$O$2:$O$2978,B436)</f>
        <v>0</v>
      </c>
      <c r="E436" s="234">
        <f t="shared" si="12"/>
        <v>0</v>
      </c>
      <c r="F436" s="234">
        <f>SUMIFS(Master!$V$2:$V$2978,Master!$O$2:$O$2978,B436)</f>
        <v>0</v>
      </c>
      <c r="G436" s="277">
        <f t="shared" si="13"/>
        <v>0</v>
      </c>
    </row>
    <row r="437" spans="1:7">
      <c r="A437" s="287"/>
      <c r="B437" s="275"/>
      <c r="C437" s="234">
        <f>SUMIFS(Master!$P$2:$P$2978,Master!$O$2:$O$2978,B437)</f>
        <v>0</v>
      </c>
      <c r="D437" s="234">
        <f>SUMIFS(Master!$S$2:$S$2978,Master!$O$2:$O$2978,B437)</f>
        <v>0</v>
      </c>
      <c r="E437" s="234">
        <f t="shared" si="12"/>
        <v>0</v>
      </c>
      <c r="F437" s="234">
        <f>SUMIFS(Master!$V$2:$V$2978,Master!$O$2:$O$2978,B437)</f>
        <v>0</v>
      </c>
      <c r="G437" s="277">
        <f t="shared" si="13"/>
        <v>0</v>
      </c>
    </row>
    <row r="438" spans="1:7">
      <c r="A438" s="275"/>
      <c r="B438" s="275"/>
      <c r="C438" s="234">
        <f>SUMIFS(Master!$P$2:$P$2978,Master!$O$2:$O$2978,B438)</f>
        <v>0</v>
      </c>
      <c r="D438" s="234">
        <f>SUMIFS(Master!$S$2:$S$2978,Master!$O$2:$O$2978,B438)</f>
        <v>0</v>
      </c>
      <c r="E438" s="234">
        <f t="shared" si="12"/>
        <v>0</v>
      </c>
      <c r="F438" s="234">
        <f>SUMIFS(Master!$V$2:$V$2978,Master!$O$2:$O$2978,B438)</f>
        <v>0</v>
      </c>
      <c r="G438" s="277">
        <f t="shared" si="13"/>
        <v>0</v>
      </c>
    </row>
    <row r="439" spans="1:7">
      <c r="A439" s="275"/>
      <c r="B439" s="275"/>
      <c r="C439" s="234">
        <f>SUMIFS(Master!$P$2:$P$2978,Master!$O$2:$O$2978,B439)</f>
        <v>0</v>
      </c>
      <c r="D439" s="234">
        <f>SUMIFS(Master!$S$2:$S$2978,Master!$O$2:$O$2978,B439)</f>
        <v>0</v>
      </c>
      <c r="E439" s="234">
        <f t="shared" si="12"/>
        <v>0</v>
      </c>
      <c r="F439" s="234">
        <f>SUMIFS(Master!$V$2:$V$2978,Master!$O$2:$O$2978,B439)</f>
        <v>0</v>
      </c>
      <c r="G439" s="277">
        <f t="shared" si="13"/>
        <v>0</v>
      </c>
    </row>
    <row r="440" spans="1:7">
      <c r="A440" s="287"/>
      <c r="B440" s="275"/>
      <c r="C440" s="234">
        <f>SUMIFS(Master!$P$2:$P$2978,Master!$O$2:$O$2978,B440)</f>
        <v>0</v>
      </c>
      <c r="D440" s="234">
        <f>SUMIFS(Master!$S$2:$S$2978,Master!$O$2:$O$2978,B440)</f>
        <v>0</v>
      </c>
      <c r="E440" s="234">
        <f t="shared" si="12"/>
        <v>0</v>
      </c>
      <c r="F440" s="234">
        <f>SUMIFS(Master!$V$2:$V$2978,Master!$O$2:$O$2978,B440)</f>
        <v>0</v>
      </c>
      <c r="G440" s="277">
        <f t="shared" si="13"/>
        <v>0</v>
      </c>
    </row>
    <row r="441" spans="1:7">
      <c r="A441" s="275"/>
      <c r="B441" s="275"/>
      <c r="C441" s="234">
        <f>SUMIFS(Master!$P$2:$P$2978,Master!$O$2:$O$2978,B441)</f>
        <v>0</v>
      </c>
      <c r="D441" s="234">
        <f>SUMIFS(Master!$S$2:$S$2978,Master!$O$2:$O$2978,B441)</f>
        <v>0</v>
      </c>
      <c r="E441" s="234">
        <f t="shared" si="12"/>
        <v>0</v>
      </c>
      <c r="F441" s="234">
        <f>SUMIFS(Master!$V$2:$V$2978,Master!$O$2:$O$2978,B441)</f>
        <v>0</v>
      </c>
      <c r="G441" s="277">
        <f t="shared" si="13"/>
        <v>0</v>
      </c>
    </row>
    <row r="442" spans="1:7">
      <c r="A442" s="287"/>
      <c r="B442" s="275"/>
      <c r="C442" s="234">
        <f>SUMIFS(Master!$P$2:$P$2978,Master!$O$2:$O$2978,B442)</f>
        <v>0</v>
      </c>
      <c r="D442" s="234">
        <f>SUMIFS(Master!$S$2:$S$2978,Master!$O$2:$O$2978,B442)</f>
        <v>0</v>
      </c>
      <c r="E442" s="234">
        <f t="shared" si="12"/>
        <v>0</v>
      </c>
      <c r="F442" s="234">
        <f>SUMIFS(Master!$V$2:$V$2978,Master!$O$2:$O$2978,B442)</f>
        <v>0</v>
      </c>
      <c r="G442" s="277">
        <f t="shared" si="13"/>
        <v>0</v>
      </c>
    </row>
    <row r="443" spans="1:7">
      <c r="A443" s="226"/>
      <c r="B443" s="275"/>
      <c r="C443" s="234">
        <f>SUMIFS(Master!$P$2:$P$2978,Master!$O$2:$O$2978,B443)</f>
        <v>0</v>
      </c>
      <c r="D443" s="234">
        <f>SUMIFS(Master!$S$2:$S$2978,Master!$O$2:$O$2978,B443)</f>
        <v>0</v>
      </c>
      <c r="E443" s="234">
        <f t="shared" si="12"/>
        <v>0</v>
      </c>
      <c r="F443" s="234">
        <f>SUMIFS(Master!$V$2:$V$2978,Master!$O$2:$O$2978,B443)</f>
        <v>0</v>
      </c>
      <c r="G443" s="277">
        <f t="shared" si="13"/>
        <v>0</v>
      </c>
    </row>
    <row r="444" spans="1:7">
      <c r="A444" s="275"/>
      <c r="B444" s="275"/>
      <c r="C444" s="234">
        <f>SUMIFS(Master!$P$2:$P$2978,Master!$O$2:$O$2978,B444)</f>
        <v>0</v>
      </c>
      <c r="D444" s="234">
        <f>SUMIFS(Master!$S$2:$S$2978,Master!$O$2:$O$2978,B444)</f>
        <v>0</v>
      </c>
      <c r="E444" s="282">
        <f t="shared" si="12"/>
        <v>0</v>
      </c>
      <c r="F444" s="234">
        <f>SUMIFS(Master!$V$2:$V$2978,Master!$O$2:$O$2978,B444)</f>
        <v>0</v>
      </c>
      <c r="G444" s="283">
        <f t="shared" si="13"/>
        <v>0</v>
      </c>
    </row>
    <row r="445" spans="1:7">
      <c r="A445" s="287"/>
      <c r="B445" s="275"/>
      <c r="C445" s="234">
        <f>SUMIFS(Master!$P$2:$P$2978,Master!$O$2:$O$2978,B445)</f>
        <v>0</v>
      </c>
      <c r="D445" s="234">
        <f>SUMIFS(Master!$S$2:$S$2978,Master!$O$2:$O$2978,B445)</f>
        <v>0</v>
      </c>
      <c r="E445" s="282">
        <f t="shared" si="12"/>
        <v>0</v>
      </c>
      <c r="F445" s="234">
        <f>SUMIFS(Master!$V$2:$V$2978,Master!$O$2:$O$2978,B445)</f>
        <v>0</v>
      </c>
      <c r="G445" s="283">
        <f t="shared" si="13"/>
        <v>0</v>
      </c>
    </row>
    <row r="446" spans="1:7">
      <c r="A446" s="275"/>
      <c r="B446" s="275"/>
      <c r="C446" s="234">
        <f>SUMIFS(Master!$P$2:$P$2978,Master!$O$2:$O$2978,B446)</f>
        <v>0</v>
      </c>
      <c r="D446" s="234">
        <f>SUMIFS(Master!$S$2:$S$2978,Master!$O$2:$O$2978,B446)</f>
        <v>0</v>
      </c>
      <c r="E446" s="282">
        <f t="shared" si="12"/>
        <v>0</v>
      </c>
      <c r="F446" s="234">
        <f>SUMIFS(Master!$V$2:$V$2978,Master!$O$2:$O$2978,B446)</f>
        <v>0</v>
      </c>
      <c r="G446" s="283">
        <f t="shared" si="13"/>
        <v>0</v>
      </c>
    </row>
    <row r="447" spans="1:7">
      <c r="A447" s="275"/>
      <c r="B447" s="275"/>
      <c r="C447" s="234">
        <f>SUMIFS(Master!$P$2:$P$2978,Master!$O$2:$O$2978,B447)</f>
        <v>0</v>
      </c>
      <c r="D447" s="234">
        <f>SUMIFS(Master!$S$2:$S$2978,Master!$O$2:$O$2978,B447)</f>
        <v>0</v>
      </c>
      <c r="E447" s="282">
        <f t="shared" si="12"/>
        <v>0</v>
      </c>
      <c r="F447" s="234">
        <f>SUMIFS(Master!$V$2:$V$2978,Master!$O$2:$O$2978,B447)</f>
        <v>0</v>
      </c>
      <c r="G447" s="283">
        <f t="shared" si="13"/>
        <v>0</v>
      </c>
    </row>
    <row r="448" spans="1:7">
      <c r="A448" s="225"/>
      <c r="B448" s="275"/>
      <c r="C448" s="234">
        <f>SUMIFS(Master!$P$2:$P$2978,Master!$O$2:$O$2978,B448)</f>
        <v>0</v>
      </c>
      <c r="D448" s="234">
        <f>SUMIFS(Master!$S$2:$S$2978,Master!$O$2:$O$2978,B448)</f>
        <v>0</v>
      </c>
      <c r="E448" s="282">
        <f t="shared" si="12"/>
        <v>0</v>
      </c>
      <c r="F448" s="234">
        <f>SUMIFS(Master!$V$2:$V$2978,Master!$O$2:$O$2978,B448)</f>
        <v>0</v>
      </c>
      <c r="G448" s="283">
        <f t="shared" si="13"/>
        <v>0</v>
      </c>
    </row>
    <row r="449" spans="1:7">
      <c r="A449" s="275"/>
      <c r="B449" s="275"/>
      <c r="C449" s="234">
        <f>SUMIFS(Master!$P$2:$P$2978,Master!$O$2:$O$2978,B449)</f>
        <v>0</v>
      </c>
      <c r="D449" s="234">
        <f>SUMIFS(Master!$S$2:$S$2978,Master!$O$2:$O$2978,B449)</f>
        <v>0</v>
      </c>
      <c r="E449" s="282">
        <f t="shared" si="12"/>
        <v>0</v>
      </c>
      <c r="F449" s="234">
        <f>SUMIFS(Master!$V$2:$V$2978,Master!$O$2:$O$2978,B449)</f>
        <v>0</v>
      </c>
      <c r="G449" s="283">
        <f t="shared" si="13"/>
        <v>0</v>
      </c>
    </row>
    <row r="450" spans="1:7">
      <c r="A450" s="287"/>
      <c r="B450" s="275"/>
      <c r="C450" s="234">
        <f>SUMIFS(Master!$P$2:$P$2978,Master!$O$2:$O$2978,B450)</f>
        <v>0</v>
      </c>
      <c r="D450" s="234">
        <f>SUMIFS(Master!$S$2:$S$2978,Master!$O$2:$O$2978,B450)</f>
        <v>0</v>
      </c>
      <c r="E450" s="282">
        <f t="shared" si="12"/>
        <v>0</v>
      </c>
      <c r="F450" s="234">
        <f>SUMIFS(Master!$V$2:$V$2978,Master!$O$2:$O$2978,B450)</f>
        <v>0</v>
      </c>
      <c r="G450" s="283">
        <f t="shared" si="13"/>
        <v>0</v>
      </c>
    </row>
    <row r="451" spans="1:7">
      <c r="A451" s="275"/>
      <c r="B451" s="275"/>
      <c r="C451" s="234">
        <f>SUMIFS(Master!$P$2:$P$2978,Master!$O$2:$O$2978,B451)</f>
        <v>0</v>
      </c>
      <c r="D451" s="234">
        <f>SUMIFS(Master!$S$2:$S$2978,Master!$O$2:$O$2978,B451)</f>
        <v>0</v>
      </c>
      <c r="E451" s="234">
        <f t="shared" si="12"/>
        <v>0</v>
      </c>
      <c r="F451" s="234">
        <f>SUMIFS(Master!$V$2:$V$2978,Master!$O$2:$O$2978,B451)</f>
        <v>0</v>
      </c>
      <c r="G451" s="277">
        <f t="shared" si="13"/>
        <v>0</v>
      </c>
    </row>
    <row r="452" spans="1:7">
      <c r="A452" s="225"/>
      <c r="B452" s="275"/>
      <c r="C452" s="234">
        <f>SUMIFS(Master!$P$2:$P$2978,Master!$O$2:$O$2978,B452)</f>
        <v>0</v>
      </c>
      <c r="D452" s="234">
        <f>SUMIFS(Master!$S$2:$S$2978,Master!$O$2:$O$2978,B452)</f>
        <v>0</v>
      </c>
      <c r="E452" s="234">
        <f t="shared" ref="E452:E515" si="14">IFERROR(D452/C452,0)</f>
        <v>0</v>
      </c>
      <c r="F452" s="234">
        <f>SUMIFS(Master!$V$2:$V$2978,Master!$O$2:$O$2978,B452)</f>
        <v>0</v>
      </c>
      <c r="G452" s="277">
        <f t="shared" ref="G452:G515" si="15">IFERROR(F452/C452,0)</f>
        <v>0</v>
      </c>
    </row>
    <row r="453" spans="1:7">
      <c r="A453" s="287"/>
      <c r="B453" s="275"/>
      <c r="C453" s="234">
        <f>SUMIFS(Master!$P$2:$P$2978,Master!$O$2:$O$2978,B453)</f>
        <v>0</v>
      </c>
      <c r="D453" s="234">
        <f>SUMIFS(Master!$S$2:$S$2978,Master!$O$2:$O$2978,B453)</f>
        <v>0</v>
      </c>
      <c r="E453" s="234">
        <f t="shared" si="14"/>
        <v>0</v>
      </c>
      <c r="F453" s="234">
        <f>SUMIFS(Master!$V$2:$V$2978,Master!$O$2:$O$2978,B453)</f>
        <v>0</v>
      </c>
      <c r="G453" s="277">
        <f t="shared" si="15"/>
        <v>0</v>
      </c>
    </row>
    <row r="454" spans="1:7">
      <c r="A454" s="226"/>
      <c r="B454" s="275"/>
      <c r="C454" s="234">
        <f>SUMIFS(Master!$P$2:$P$2978,Master!$O$2:$O$2978,B454)</f>
        <v>0</v>
      </c>
      <c r="D454" s="234">
        <f>SUMIFS(Master!$S$2:$S$2978,Master!$O$2:$O$2978,B454)</f>
        <v>0</v>
      </c>
      <c r="E454" s="234">
        <f t="shared" si="14"/>
        <v>0</v>
      </c>
      <c r="F454" s="234">
        <f>SUMIFS(Master!$V$2:$V$2978,Master!$O$2:$O$2978,B454)</f>
        <v>0</v>
      </c>
      <c r="G454" s="277">
        <f t="shared" si="15"/>
        <v>0</v>
      </c>
    </row>
    <row r="455" spans="1:7">
      <c r="A455" s="226"/>
      <c r="B455" s="275"/>
      <c r="C455" s="234">
        <f>SUMIFS(Master!$P$2:$P$2978,Master!$O$2:$O$2978,B455)</f>
        <v>0</v>
      </c>
      <c r="D455" s="234">
        <f>SUMIFS(Master!$S$2:$S$2978,Master!$O$2:$O$2978,B455)</f>
        <v>0</v>
      </c>
      <c r="E455" s="234">
        <f t="shared" si="14"/>
        <v>0</v>
      </c>
      <c r="F455" s="234">
        <f>SUMIFS(Master!$V$2:$V$2978,Master!$O$2:$O$2978,B455)</f>
        <v>0</v>
      </c>
      <c r="G455" s="277">
        <f t="shared" si="15"/>
        <v>0</v>
      </c>
    </row>
    <row r="456" spans="1:7">
      <c r="A456" s="287"/>
      <c r="B456" s="275"/>
      <c r="C456" s="234">
        <f>SUMIFS(Master!$P$2:$P$2978,Master!$O$2:$O$2978,B456)</f>
        <v>0</v>
      </c>
      <c r="D456" s="234">
        <f>SUMIFS(Master!$S$2:$S$2978,Master!$O$2:$O$2978,B456)</f>
        <v>0</v>
      </c>
      <c r="E456" s="234">
        <f t="shared" si="14"/>
        <v>0</v>
      </c>
      <c r="F456" s="234">
        <f>SUMIFS(Master!$V$2:$V$2978,Master!$O$2:$O$2978,B456)</f>
        <v>0</v>
      </c>
      <c r="G456" s="277">
        <f t="shared" si="15"/>
        <v>0</v>
      </c>
    </row>
    <row r="457" spans="1:7">
      <c r="A457" s="226"/>
      <c r="B457" s="275"/>
      <c r="C457" s="234">
        <f>SUMIFS(Master!$P$2:$P$2978,Master!$O$2:$O$2978,B457)</f>
        <v>0</v>
      </c>
      <c r="D457" s="234">
        <f>SUMIFS(Master!$S$2:$S$2978,Master!$O$2:$O$2978,B457)</f>
        <v>0</v>
      </c>
      <c r="E457" s="234">
        <f t="shared" si="14"/>
        <v>0</v>
      </c>
      <c r="F457" s="234">
        <f>SUMIFS(Master!$V$2:$V$2978,Master!$O$2:$O$2978,B457)</f>
        <v>0</v>
      </c>
      <c r="G457" s="277">
        <f t="shared" si="15"/>
        <v>0</v>
      </c>
    </row>
    <row r="458" spans="1:7">
      <c r="A458" s="287"/>
      <c r="B458" s="275"/>
      <c r="C458" s="234">
        <f>SUMIFS(Master!$P$2:$P$2978,Master!$O$2:$O$2978,B458)</f>
        <v>0</v>
      </c>
      <c r="D458" s="234">
        <f>SUMIFS(Master!$S$2:$S$2978,Master!$O$2:$O$2978,B458)</f>
        <v>0</v>
      </c>
      <c r="E458" s="234">
        <f t="shared" si="14"/>
        <v>0</v>
      </c>
      <c r="F458" s="234">
        <f>SUMIFS(Master!$V$2:$V$2978,Master!$O$2:$O$2978,B458)</f>
        <v>0</v>
      </c>
      <c r="G458" s="277">
        <f t="shared" si="15"/>
        <v>0</v>
      </c>
    </row>
    <row r="459" spans="1:7">
      <c r="A459" s="275"/>
      <c r="B459" s="275"/>
      <c r="C459" s="234">
        <f>SUMIFS(Master!$P$2:$P$2978,Master!$O$2:$O$2978,B459)</f>
        <v>0</v>
      </c>
      <c r="D459" s="234">
        <f>SUMIFS(Master!$S$2:$S$2978,Master!$O$2:$O$2978,B459)</f>
        <v>0</v>
      </c>
      <c r="E459" s="234">
        <f t="shared" si="14"/>
        <v>0</v>
      </c>
      <c r="F459" s="234">
        <f>SUMIFS(Master!$V$2:$V$2978,Master!$O$2:$O$2978,B459)</f>
        <v>0</v>
      </c>
      <c r="G459" s="277">
        <f t="shared" si="15"/>
        <v>0</v>
      </c>
    </row>
    <row r="460" spans="1:7">
      <c r="A460" s="225"/>
      <c r="B460" s="275"/>
      <c r="C460" s="234">
        <f>SUMIFS(Master!$P$2:$P$2978,Master!$O$2:$O$2978,B460)</f>
        <v>0</v>
      </c>
      <c r="D460" s="234">
        <f>SUMIFS(Master!$S$2:$S$2978,Master!$O$2:$O$2978,B460)</f>
        <v>0</v>
      </c>
      <c r="E460" s="234">
        <f t="shared" si="14"/>
        <v>0</v>
      </c>
      <c r="F460" s="234">
        <f>SUMIFS(Master!$V$2:$V$2978,Master!$O$2:$O$2978,B460)</f>
        <v>0</v>
      </c>
      <c r="G460" s="277">
        <f t="shared" si="15"/>
        <v>0</v>
      </c>
    </row>
    <row r="461" spans="1:7">
      <c r="A461" s="225"/>
      <c r="B461" s="275"/>
      <c r="C461" s="234">
        <f>SUMIFS(Master!$P$2:$P$2978,Master!$O$2:$O$2978,B461)</f>
        <v>0</v>
      </c>
      <c r="D461" s="234">
        <f>SUMIFS(Master!$S$2:$S$2978,Master!$O$2:$O$2978,B461)</f>
        <v>0</v>
      </c>
      <c r="E461" s="234">
        <f t="shared" si="14"/>
        <v>0</v>
      </c>
      <c r="F461" s="234">
        <f>SUMIFS(Master!$V$2:$V$2978,Master!$O$2:$O$2978,B461)</f>
        <v>0</v>
      </c>
      <c r="G461" s="277">
        <f t="shared" si="15"/>
        <v>0</v>
      </c>
    </row>
    <row r="462" spans="1:7">
      <c r="A462" s="275"/>
      <c r="B462" s="275"/>
      <c r="C462" s="234">
        <f>SUMIFS(Master!$P$2:$P$2978,Master!$O$2:$O$2978,B462)</f>
        <v>0</v>
      </c>
      <c r="D462" s="234">
        <f>SUMIFS(Master!$S$2:$S$2978,Master!$O$2:$O$2978,B462)</f>
        <v>0</v>
      </c>
      <c r="E462" s="234">
        <f t="shared" si="14"/>
        <v>0</v>
      </c>
      <c r="F462" s="234">
        <f>SUMIFS(Master!$V$2:$V$2978,Master!$O$2:$O$2978,B462)</f>
        <v>0</v>
      </c>
      <c r="G462" s="277">
        <f t="shared" si="15"/>
        <v>0</v>
      </c>
    </row>
    <row r="463" spans="1:7">
      <c r="A463" s="275"/>
      <c r="B463" s="275"/>
      <c r="C463" s="234">
        <f>SUMIFS(Master!$P$2:$P$2978,Master!$O$2:$O$2978,B463)</f>
        <v>0</v>
      </c>
      <c r="D463" s="234">
        <f>SUMIFS(Master!$S$2:$S$2978,Master!$O$2:$O$2978,B463)</f>
        <v>0</v>
      </c>
      <c r="E463" s="234">
        <f t="shared" si="14"/>
        <v>0</v>
      </c>
      <c r="F463" s="234">
        <f>SUMIFS(Master!$V$2:$V$2978,Master!$O$2:$O$2978,B463)</f>
        <v>0</v>
      </c>
      <c r="G463" s="277">
        <f t="shared" si="15"/>
        <v>0</v>
      </c>
    </row>
    <row r="464" spans="1:7">
      <c r="A464" s="275"/>
      <c r="B464" s="275"/>
      <c r="C464" s="234">
        <f>SUMIFS(Master!$P$2:$P$2978,Master!$O$2:$O$2978,B464)</f>
        <v>0</v>
      </c>
      <c r="D464" s="234">
        <f>SUMIFS(Master!$S$2:$S$2978,Master!$O$2:$O$2978,B464)</f>
        <v>0</v>
      </c>
      <c r="E464" s="234">
        <f t="shared" si="14"/>
        <v>0</v>
      </c>
      <c r="F464" s="234">
        <f>SUMIFS(Master!$V$2:$V$2978,Master!$O$2:$O$2978,B464)</f>
        <v>0</v>
      </c>
      <c r="G464" s="277">
        <f t="shared" si="15"/>
        <v>0</v>
      </c>
    </row>
    <row r="465" spans="1:7">
      <c r="A465" s="225"/>
      <c r="B465" s="275"/>
      <c r="C465" s="234">
        <f>SUMIFS(Master!$P$2:$P$2978,Master!$O$2:$O$2978,B465)</f>
        <v>0</v>
      </c>
      <c r="D465" s="234">
        <f>SUMIFS(Master!$S$2:$S$2978,Master!$O$2:$O$2978,B465)</f>
        <v>0</v>
      </c>
      <c r="E465" s="234">
        <f t="shared" si="14"/>
        <v>0</v>
      </c>
      <c r="F465" s="234">
        <f>SUMIFS(Master!$V$2:$V$2978,Master!$O$2:$O$2978,B465)</f>
        <v>0</v>
      </c>
      <c r="G465" s="277">
        <f t="shared" si="15"/>
        <v>0</v>
      </c>
    </row>
    <row r="466" spans="1:7">
      <c r="A466" s="275"/>
      <c r="B466" s="275"/>
      <c r="C466" s="234">
        <f>SUMIFS(Master!$P$2:$P$2978,Master!$O$2:$O$2978,B466)</f>
        <v>0</v>
      </c>
      <c r="D466" s="234">
        <f>SUMIFS(Master!$S$2:$S$2978,Master!$O$2:$O$2978,B466)</f>
        <v>0</v>
      </c>
      <c r="E466" s="234">
        <f t="shared" si="14"/>
        <v>0</v>
      </c>
      <c r="F466" s="234">
        <f>SUMIFS(Master!$V$2:$V$2978,Master!$O$2:$O$2978,B466)</f>
        <v>0</v>
      </c>
      <c r="G466" s="277">
        <f t="shared" si="15"/>
        <v>0</v>
      </c>
    </row>
    <row r="467" spans="1:7">
      <c r="A467" s="275"/>
      <c r="B467" s="275"/>
      <c r="C467" s="234">
        <f>SUMIFS(Master!$P$2:$P$2978,Master!$O$2:$O$2978,B467)</f>
        <v>0</v>
      </c>
      <c r="D467" s="234">
        <f>SUMIFS(Master!$S$2:$S$2978,Master!$O$2:$O$2978,B467)</f>
        <v>0</v>
      </c>
      <c r="E467" s="234">
        <f t="shared" si="14"/>
        <v>0</v>
      </c>
      <c r="F467" s="234">
        <f>SUMIFS(Master!$V$2:$V$2978,Master!$O$2:$O$2978,B467)</f>
        <v>0</v>
      </c>
      <c r="G467" s="277">
        <f t="shared" si="15"/>
        <v>0</v>
      </c>
    </row>
    <row r="468" spans="1:7">
      <c r="A468" s="275"/>
      <c r="B468" s="275"/>
      <c r="C468" s="234">
        <f>SUMIFS(Master!$P$2:$P$2978,Master!$O$2:$O$2978,B468)</f>
        <v>0</v>
      </c>
      <c r="D468" s="234">
        <f>SUMIFS(Master!$S$2:$S$2978,Master!$O$2:$O$2978,B468)</f>
        <v>0</v>
      </c>
      <c r="E468" s="234">
        <f t="shared" si="14"/>
        <v>0</v>
      </c>
      <c r="F468" s="234">
        <f>SUMIFS(Master!$V$2:$V$2978,Master!$O$2:$O$2978,B468)</f>
        <v>0</v>
      </c>
      <c r="G468" s="277">
        <f t="shared" si="15"/>
        <v>0</v>
      </c>
    </row>
    <row r="469" spans="1:7">
      <c r="A469" s="275"/>
      <c r="B469" s="275"/>
      <c r="C469" s="234">
        <f>SUMIFS(Master!$P$2:$P$2978,Master!$O$2:$O$2978,B469)</f>
        <v>0</v>
      </c>
      <c r="D469" s="234">
        <f>SUMIFS(Master!$S$2:$S$2978,Master!$O$2:$O$2978,B469)</f>
        <v>0</v>
      </c>
      <c r="E469" s="234">
        <f t="shared" si="14"/>
        <v>0</v>
      </c>
      <c r="F469" s="234">
        <f>SUMIFS(Master!$V$2:$V$2978,Master!$O$2:$O$2978,B469)</f>
        <v>0</v>
      </c>
      <c r="G469" s="277">
        <f t="shared" si="15"/>
        <v>0</v>
      </c>
    </row>
    <row r="470" spans="1:7">
      <c r="A470" s="287"/>
      <c r="B470" s="275"/>
      <c r="C470" s="234">
        <f>SUMIFS(Master!$P$2:$P$2978,Master!$O$2:$O$2978,B470)</f>
        <v>0</v>
      </c>
      <c r="D470" s="234">
        <f>SUMIFS(Master!$S$2:$S$2978,Master!$O$2:$O$2978,B470)</f>
        <v>0</v>
      </c>
      <c r="E470" s="234">
        <f t="shared" si="14"/>
        <v>0</v>
      </c>
      <c r="F470" s="234">
        <f>SUMIFS(Master!$V$2:$V$2978,Master!$O$2:$O$2978,B470)</f>
        <v>0</v>
      </c>
      <c r="G470" s="277">
        <f t="shared" si="15"/>
        <v>0</v>
      </c>
    </row>
    <row r="471" spans="1:7">
      <c r="A471" s="225"/>
      <c r="B471" s="275"/>
      <c r="C471" s="234">
        <f>SUMIFS(Master!$P$2:$P$2978,Master!$O$2:$O$2978,B471)</f>
        <v>0</v>
      </c>
      <c r="D471" s="234">
        <f>SUMIFS(Master!$S$2:$S$2978,Master!$O$2:$O$2978,B471)</f>
        <v>0</v>
      </c>
      <c r="E471" s="282">
        <f t="shared" si="14"/>
        <v>0</v>
      </c>
      <c r="F471" s="234">
        <f>SUMIFS(Master!$V$2:$V$2978,Master!$O$2:$O$2978,B471)</f>
        <v>0</v>
      </c>
      <c r="G471" s="283">
        <f t="shared" si="15"/>
        <v>0</v>
      </c>
    </row>
    <row r="472" spans="1:7">
      <c r="A472" s="275"/>
      <c r="B472" s="275"/>
      <c r="C472" s="234">
        <f>SUMIFS(Master!$P$2:$P$2978,Master!$O$2:$O$2978,B472)</f>
        <v>0</v>
      </c>
      <c r="D472" s="234">
        <f>SUMIFS(Master!$S$2:$S$2978,Master!$O$2:$O$2978,B472)</f>
        <v>0</v>
      </c>
      <c r="E472" s="234">
        <f t="shared" si="14"/>
        <v>0</v>
      </c>
      <c r="F472" s="234">
        <f>SUMIFS(Master!$V$2:$V$2978,Master!$O$2:$O$2978,B472)</f>
        <v>0</v>
      </c>
      <c r="G472" s="277">
        <f t="shared" si="15"/>
        <v>0</v>
      </c>
    </row>
    <row r="473" spans="1:7">
      <c r="A473" s="225"/>
      <c r="B473" s="275"/>
      <c r="C473" s="234">
        <f>SUMIFS(Master!$P$2:$P$2978,Master!$O$2:$O$2978,B473)</f>
        <v>0</v>
      </c>
      <c r="D473" s="234">
        <f>SUMIFS(Master!$S$2:$S$2978,Master!$O$2:$O$2978,B473)</f>
        <v>0</v>
      </c>
      <c r="E473" s="234">
        <f t="shared" si="14"/>
        <v>0</v>
      </c>
      <c r="F473" s="234">
        <f>SUMIFS(Master!$V$2:$V$2978,Master!$O$2:$O$2978,B473)</f>
        <v>0</v>
      </c>
      <c r="G473" s="277">
        <f t="shared" si="15"/>
        <v>0</v>
      </c>
    </row>
    <row r="474" spans="1:7">
      <c r="A474" s="287"/>
      <c r="B474" s="275"/>
      <c r="C474" s="234">
        <f>SUMIFS(Master!$P$2:$P$2978,Master!$O$2:$O$2978,B474)</f>
        <v>0</v>
      </c>
      <c r="D474" s="234">
        <f>SUMIFS(Master!$S$2:$S$2978,Master!$O$2:$O$2978,B474)</f>
        <v>0</v>
      </c>
      <c r="E474" s="234">
        <f t="shared" si="14"/>
        <v>0</v>
      </c>
      <c r="F474" s="234">
        <f>SUMIFS(Master!$V$2:$V$2978,Master!$O$2:$O$2978,B474)</f>
        <v>0</v>
      </c>
      <c r="G474" s="277">
        <f t="shared" si="15"/>
        <v>0</v>
      </c>
    </row>
    <row r="475" spans="1:7">
      <c r="A475" s="287"/>
      <c r="B475" s="275"/>
      <c r="C475" s="234">
        <f>SUMIFS(Master!$P$2:$P$2978,Master!$O$2:$O$2978,B475)</f>
        <v>0</v>
      </c>
      <c r="D475" s="234">
        <f>SUMIFS(Master!$S$2:$S$2978,Master!$O$2:$O$2978,B475)</f>
        <v>0</v>
      </c>
      <c r="E475" s="234">
        <f t="shared" si="14"/>
        <v>0</v>
      </c>
      <c r="F475" s="234">
        <f>SUMIFS(Master!$V$2:$V$2978,Master!$O$2:$O$2978,B475)</f>
        <v>0</v>
      </c>
      <c r="G475" s="277">
        <f t="shared" si="15"/>
        <v>0</v>
      </c>
    </row>
    <row r="476" spans="1:7">
      <c r="A476" s="275"/>
      <c r="B476" s="275"/>
      <c r="C476" s="234">
        <f>SUMIFS(Master!$P$2:$P$2978,Master!$O$2:$O$2978,B476)</f>
        <v>0</v>
      </c>
      <c r="D476" s="234">
        <f>SUMIFS(Master!$S$2:$S$2978,Master!$O$2:$O$2978,B476)</f>
        <v>0</v>
      </c>
      <c r="E476" s="234">
        <f t="shared" si="14"/>
        <v>0</v>
      </c>
      <c r="F476" s="234">
        <f>SUMIFS(Master!$V$2:$V$2978,Master!$O$2:$O$2978,B476)</f>
        <v>0</v>
      </c>
      <c r="G476" s="277">
        <f t="shared" si="15"/>
        <v>0</v>
      </c>
    </row>
    <row r="477" spans="1:7">
      <c r="A477" s="275"/>
      <c r="B477" s="275"/>
      <c r="C477" s="234">
        <f>SUMIFS(Master!$P$2:$P$2978,Master!$O$2:$O$2978,B477)</f>
        <v>0</v>
      </c>
      <c r="D477" s="234">
        <f>SUMIFS(Master!$S$2:$S$2978,Master!$O$2:$O$2978,B477)</f>
        <v>0</v>
      </c>
      <c r="E477" s="234">
        <f t="shared" si="14"/>
        <v>0</v>
      </c>
      <c r="F477" s="234">
        <f>SUMIFS(Master!$V$2:$V$2978,Master!$O$2:$O$2978,B477)</f>
        <v>0</v>
      </c>
      <c r="G477" s="277">
        <f t="shared" si="15"/>
        <v>0</v>
      </c>
    </row>
    <row r="478" spans="1:7">
      <c r="A478" s="275"/>
      <c r="B478" s="350"/>
      <c r="C478" s="234">
        <f>SUMIFS(Master!$P$2:$P$2978,Master!$O$2:$O$2978,B478)</f>
        <v>0</v>
      </c>
      <c r="D478" s="234">
        <f>SUMIFS(Master!$S$2:$S$2978,Master!$O$2:$O$2978,B478)</f>
        <v>0</v>
      </c>
      <c r="E478" s="234">
        <f t="shared" si="14"/>
        <v>0</v>
      </c>
      <c r="F478" s="234">
        <f>SUMIFS(Master!$V$2:$V$2978,Master!$O$2:$O$2978,B478)</f>
        <v>0</v>
      </c>
      <c r="G478" s="277">
        <f t="shared" si="15"/>
        <v>0</v>
      </c>
    </row>
    <row r="479" spans="1:7">
      <c r="A479" s="287"/>
      <c r="B479" s="275"/>
      <c r="C479" s="234">
        <f>SUMIFS(Master!$P$2:$P$2978,Master!$O$2:$O$2978,B479)</f>
        <v>0</v>
      </c>
      <c r="D479" s="234">
        <f>SUMIFS(Master!$S$2:$S$2978,Master!$O$2:$O$2978,B479)</f>
        <v>0</v>
      </c>
      <c r="E479" s="234">
        <f t="shared" si="14"/>
        <v>0</v>
      </c>
      <c r="F479" s="234">
        <f>SUMIFS(Master!$V$2:$V$2978,Master!$O$2:$O$2978,B479)</f>
        <v>0</v>
      </c>
      <c r="G479" s="277">
        <f t="shared" si="15"/>
        <v>0</v>
      </c>
    </row>
    <row r="480" spans="1:7">
      <c r="A480" s="226"/>
      <c r="B480" s="233"/>
      <c r="C480" s="234">
        <f>SUMIFS(Master!$P$2:$P$2978,Master!$O$2:$O$2978,B480)</f>
        <v>0</v>
      </c>
      <c r="D480" s="234">
        <f>SUMIFS(Master!$S$2:$S$2978,Master!$O$2:$O$2978,B480)</f>
        <v>0</v>
      </c>
      <c r="E480" s="234">
        <f t="shared" si="14"/>
        <v>0</v>
      </c>
      <c r="F480" s="234">
        <f>SUMIFS(Master!$V$2:$V$2978,Master!$O$2:$O$2978,B480)</f>
        <v>0</v>
      </c>
      <c r="G480" s="277">
        <f t="shared" si="15"/>
        <v>0</v>
      </c>
    </row>
    <row r="481" spans="1:7">
      <c r="A481" s="226"/>
      <c r="B481" s="233"/>
      <c r="C481" s="234">
        <f>SUMIFS(Master!$P$2:$P$2978,Master!$O$2:$O$2978,B481)</f>
        <v>0</v>
      </c>
      <c r="D481" s="234">
        <f>SUMIFS(Master!$S$2:$S$2978,Master!$O$2:$O$2978,B481)</f>
        <v>0</v>
      </c>
      <c r="E481" s="234">
        <f t="shared" si="14"/>
        <v>0</v>
      </c>
      <c r="F481" s="234">
        <f>SUMIFS(Master!$V$2:$V$2978,Master!$O$2:$O$2978,B481)</f>
        <v>0</v>
      </c>
      <c r="G481" s="277">
        <f t="shared" si="15"/>
        <v>0</v>
      </c>
    </row>
    <row r="482" spans="1:7">
      <c r="A482" s="226"/>
      <c r="B482" s="233"/>
      <c r="C482" s="234">
        <f>SUMIFS(Master!$P$2:$P$2978,Master!$O$2:$O$2978,B482)</f>
        <v>0</v>
      </c>
      <c r="D482" s="234">
        <f>SUMIFS(Master!$S$2:$S$2978,Master!$O$2:$O$2978,B482)</f>
        <v>0</v>
      </c>
      <c r="E482" s="234">
        <f t="shared" si="14"/>
        <v>0</v>
      </c>
      <c r="F482" s="234">
        <f>SUMIFS(Master!$V$2:$V$2978,Master!$O$2:$O$2978,B482)</f>
        <v>0</v>
      </c>
      <c r="G482" s="277">
        <f t="shared" si="15"/>
        <v>0</v>
      </c>
    </row>
    <row r="483" spans="1:7">
      <c r="A483" s="226"/>
      <c r="B483" s="226"/>
      <c r="C483" s="234">
        <f>SUMIFS(Master!$P$2:$P$2978,Master!$O$2:$O$2978,B483)</f>
        <v>0</v>
      </c>
      <c r="D483" s="234">
        <f>SUMIFS(Master!$S$2:$S$2978,Master!$O$2:$O$2978,B483)</f>
        <v>0</v>
      </c>
      <c r="E483" s="234">
        <f t="shared" si="14"/>
        <v>0</v>
      </c>
      <c r="F483" s="234">
        <f>SUMIFS(Master!$V$2:$V$2978,Master!$O$2:$O$2978,B483)</f>
        <v>0</v>
      </c>
      <c r="G483" s="277">
        <f t="shared" si="15"/>
        <v>0</v>
      </c>
    </row>
    <row r="484" spans="1:7">
      <c r="A484" s="226"/>
      <c r="B484" s="226"/>
      <c r="C484" s="234">
        <f>SUMIFS(Master!$P$2:$P$2978,Master!$O$2:$O$2978,B484)</f>
        <v>0</v>
      </c>
      <c r="D484" s="234">
        <f>SUMIFS(Master!$S$2:$S$2978,Master!$O$2:$O$2978,B484)</f>
        <v>0</v>
      </c>
      <c r="E484" s="234">
        <f t="shared" si="14"/>
        <v>0</v>
      </c>
      <c r="F484" s="234">
        <f>SUMIFS(Master!$V$2:$V$2978,Master!$O$2:$O$2978,B484)</f>
        <v>0</v>
      </c>
      <c r="G484" s="277">
        <f t="shared" si="15"/>
        <v>0</v>
      </c>
    </row>
    <row r="485" spans="1:7">
      <c r="A485" s="226"/>
      <c r="B485" s="226"/>
      <c r="C485" s="234">
        <f>SUMIFS(Master!$P$2:$P$2978,Master!$O$2:$O$2978,B485)</f>
        <v>0</v>
      </c>
      <c r="D485" s="234">
        <f>SUMIFS(Master!$S$2:$S$2978,Master!$O$2:$O$2978,B485)</f>
        <v>0</v>
      </c>
      <c r="E485" s="234">
        <f t="shared" si="14"/>
        <v>0</v>
      </c>
      <c r="F485" s="234">
        <f>SUMIFS(Master!$V$2:$V$2978,Master!$O$2:$O$2978,B485)</f>
        <v>0</v>
      </c>
      <c r="G485" s="277">
        <f t="shared" si="15"/>
        <v>0</v>
      </c>
    </row>
    <row r="486" spans="1:7">
      <c r="A486" s="226"/>
      <c r="B486" s="226"/>
      <c r="C486" s="234">
        <f>SUMIFS(Master!$P$2:$P$2978,Master!$O$2:$O$2978,B486)</f>
        <v>0</v>
      </c>
      <c r="D486" s="234">
        <f>SUMIFS(Master!$S$2:$S$2978,Master!$O$2:$O$2978,B486)</f>
        <v>0</v>
      </c>
      <c r="E486" s="234">
        <f t="shared" si="14"/>
        <v>0</v>
      </c>
      <c r="F486" s="234">
        <f>SUMIFS(Master!$V$2:$V$2978,Master!$O$2:$O$2978,B486)</f>
        <v>0</v>
      </c>
      <c r="G486" s="277">
        <f t="shared" si="15"/>
        <v>0</v>
      </c>
    </row>
    <row r="487" spans="1:7">
      <c r="A487" s="226"/>
      <c r="B487" s="226"/>
      <c r="C487" s="234">
        <f>SUMIFS(Master!$P$2:$P$2978,Master!$O$2:$O$2978,B487)</f>
        <v>0</v>
      </c>
      <c r="D487" s="234">
        <f>SUMIFS(Master!$S$2:$S$2978,Master!$O$2:$O$2978,B487)</f>
        <v>0</v>
      </c>
      <c r="E487" s="234">
        <f t="shared" si="14"/>
        <v>0</v>
      </c>
      <c r="F487" s="234">
        <f>SUMIFS(Master!$V$2:$V$2978,Master!$O$2:$O$2978,B487)</f>
        <v>0</v>
      </c>
      <c r="G487" s="277">
        <f t="shared" si="15"/>
        <v>0</v>
      </c>
    </row>
    <row r="488" spans="1:7">
      <c r="A488" s="287"/>
      <c r="B488" s="275"/>
      <c r="C488" s="234">
        <f>SUMIFS(Master!$P$2:$P$2978,Master!$O$2:$O$2978,B488)</f>
        <v>0</v>
      </c>
      <c r="D488" s="234">
        <f>SUMIFS(Master!$S$2:$S$2978,Master!$O$2:$O$2978,B488)</f>
        <v>0</v>
      </c>
      <c r="E488" s="234">
        <f t="shared" si="14"/>
        <v>0</v>
      </c>
      <c r="F488" s="234">
        <f>SUMIFS(Master!$V$2:$V$2978,Master!$O$2:$O$2978,B488)</f>
        <v>0</v>
      </c>
      <c r="G488" s="277">
        <f t="shared" si="15"/>
        <v>0</v>
      </c>
    </row>
    <row r="489" spans="1:7">
      <c r="A489" s="226"/>
      <c r="B489" s="226"/>
      <c r="C489" s="234">
        <f>SUMIFS(Master!$P$2:$P$2978,Master!$O$2:$O$2978,B489)</f>
        <v>0</v>
      </c>
      <c r="D489" s="234">
        <f>SUMIFS(Master!$S$2:$S$2978,Master!$O$2:$O$2978,B489)</f>
        <v>0</v>
      </c>
      <c r="E489" s="234">
        <f t="shared" si="14"/>
        <v>0</v>
      </c>
      <c r="F489" s="234">
        <f>SUMIFS(Master!$V$2:$V$2978,Master!$O$2:$O$2978,B489)</f>
        <v>0</v>
      </c>
      <c r="G489" s="277">
        <f t="shared" si="15"/>
        <v>0</v>
      </c>
    </row>
    <row r="490" spans="1:7">
      <c r="A490" s="226"/>
      <c r="B490" s="226"/>
      <c r="C490" s="234">
        <f>SUMIFS(Master!$P$2:$P$2978,Master!$O$2:$O$2978,B490)</f>
        <v>0</v>
      </c>
      <c r="D490" s="234">
        <f>SUMIFS(Master!$S$2:$S$2978,Master!$O$2:$O$2978,B490)</f>
        <v>0</v>
      </c>
      <c r="E490" s="234">
        <f t="shared" si="14"/>
        <v>0</v>
      </c>
      <c r="F490" s="234">
        <f>SUMIFS(Master!$V$2:$V$2978,Master!$O$2:$O$2978,B490)</f>
        <v>0</v>
      </c>
      <c r="G490" s="277">
        <f t="shared" si="15"/>
        <v>0</v>
      </c>
    </row>
    <row r="491" spans="1:7">
      <c r="A491" s="275"/>
      <c r="B491" s="275"/>
      <c r="C491" s="234">
        <f>SUMIFS(Master!$P$2:$P$2978,Master!$O$2:$O$2978,B491)</f>
        <v>0</v>
      </c>
      <c r="D491" s="234">
        <f>SUMIFS(Master!$S$2:$S$2978,Master!$O$2:$O$2978,B491)</f>
        <v>0</v>
      </c>
      <c r="E491" s="234">
        <f t="shared" si="14"/>
        <v>0</v>
      </c>
      <c r="F491" s="234">
        <f>SUMIFS(Master!$V$2:$V$2978,Master!$O$2:$O$2978,B491)</f>
        <v>0</v>
      </c>
      <c r="G491" s="277">
        <f t="shared" si="15"/>
        <v>0</v>
      </c>
    </row>
    <row r="492" spans="1:7">
      <c r="A492" s="226"/>
      <c r="B492" s="275"/>
      <c r="C492" s="234">
        <f>SUMIFS(Master!$P$2:$P$2978,Master!$O$2:$O$2978,B492)</f>
        <v>0</v>
      </c>
      <c r="D492" s="234">
        <f>SUMIFS(Master!$S$2:$S$2978,Master!$O$2:$O$2978,B492)</f>
        <v>0</v>
      </c>
      <c r="E492" s="234">
        <f t="shared" si="14"/>
        <v>0</v>
      </c>
      <c r="F492" s="234">
        <f>SUMIFS(Master!$V$2:$V$2978,Master!$O$2:$O$2978,B492)</f>
        <v>0</v>
      </c>
      <c r="G492" s="277">
        <f t="shared" si="15"/>
        <v>0</v>
      </c>
    </row>
    <row r="493" spans="1:7">
      <c r="A493" s="226"/>
      <c r="B493" s="226"/>
      <c r="C493" s="234">
        <f>SUMIFS(Master!$P$2:$P$2978,Master!$O$2:$O$2978,B493)</f>
        <v>0</v>
      </c>
      <c r="D493" s="234">
        <f>SUMIFS(Master!$S$2:$S$2978,Master!$O$2:$O$2978,B493)</f>
        <v>0</v>
      </c>
      <c r="E493" s="234">
        <f t="shared" si="14"/>
        <v>0</v>
      </c>
      <c r="F493" s="234">
        <f>SUMIFS(Master!$V$2:$V$2978,Master!$O$2:$O$2978,B493)</f>
        <v>0</v>
      </c>
      <c r="G493" s="277">
        <f t="shared" si="15"/>
        <v>0</v>
      </c>
    </row>
    <row r="494" spans="1:7">
      <c r="A494" s="275"/>
      <c r="B494" s="275"/>
      <c r="C494" s="234">
        <f>SUMIFS(Master!$P$2:$P$2978,Master!$O$2:$O$2978,B494)</f>
        <v>0</v>
      </c>
      <c r="D494" s="234">
        <f>SUMIFS(Master!$S$2:$S$2978,Master!$O$2:$O$2978,B494)</f>
        <v>0</v>
      </c>
      <c r="E494" s="234">
        <f t="shared" si="14"/>
        <v>0</v>
      </c>
      <c r="F494" s="234">
        <f>SUMIFS(Master!$V$2:$V$2978,Master!$O$2:$O$2978,B494)</f>
        <v>0</v>
      </c>
      <c r="G494" s="277">
        <f t="shared" si="15"/>
        <v>0</v>
      </c>
    </row>
    <row r="495" spans="1:7">
      <c r="A495" s="288"/>
      <c r="B495" s="275"/>
      <c r="C495" s="234">
        <f>SUMIFS(Master!$P$2:$P$2978,Master!$O$2:$O$2978,B495)</f>
        <v>0</v>
      </c>
      <c r="D495" s="234">
        <f>SUMIFS(Master!$S$2:$S$2978,Master!$O$2:$O$2978,B495)</f>
        <v>0</v>
      </c>
      <c r="E495" s="234">
        <f t="shared" si="14"/>
        <v>0</v>
      </c>
      <c r="F495" s="234">
        <f>SUMIFS(Master!$V$2:$V$2978,Master!$O$2:$O$2978,B495)</f>
        <v>0</v>
      </c>
      <c r="G495" s="277">
        <f t="shared" si="15"/>
        <v>0</v>
      </c>
    </row>
    <row r="496" spans="1:7">
      <c r="A496" s="226"/>
      <c r="B496" s="226"/>
      <c r="C496" s="234">
        <f>SUMIFS(Master!$P$2:$P$2978,Master!$O$2:$O$2978,B496)</f>
        <v>0</v>
      </c>
      <c r="D496" s="234">
        <f>SUMIFS(Master!$S$2:$S$2978,Master!$O$2:$O$2978,B496)</f>
        <v>0</v>
      </c>
      <c r="E496" s="234">
        <f t="shared" si="14"/>
        <v>0</v>
      </c>
      <c r="F496" s="234">
        <f>SUMIFS(Master!$V$2:$V$2978,Master!$O$2:$O$2978,B496)</f>
        <v>0</v>
      </c>
      <c r="G496" s="277">
        <f t="shared" si="15"/>
        <v>0</v>
      </c>
    </row>
    <row r="497" spans="1:7">
      <c r="A497" s="226"/>
      <c r="B497" s="226"/>
      <c r="C497" s="234">
        <f>SUMIFS(Master!$P$2:$P$2978,Master!$O$2:$O$2978,B497)</f>
        <v>0</v>
      </c>
      <c r="D497" s="234">
        <f>SUMIFS(Master!$S$2:$S$2978,Master!$O$2:$O$2978,B497)</f>
        <v>0</v>
      </c>
      <c r="E497" s="234">
        <f t="shared" si="14"/>
        <v>0</v>
      </c>
      <c r="F497" s="234">
        <f>SUMIFS(Master!$V$2:$V$2978,Master!$O$2:$O$2978,B497)</f>
        <v>0</v>
      </c>
      <c r="G497" s="277">
        <f t="shared" si="15"/>
        <v>0</v>
      </c>
    </row>
    <row r="498" spans="1:7">
      <c r="A498" s="226"/>
      <c r="B498" s="226"/>
      <c r="C498" s="234">
        <f>SUMIFS(Master!$P$2:$P$2978,Master!$O$2:$O$2978,B498)</f>
        <v>0</v>
      </c>
      <c r="D498" s="234">
        <f>SUMIFS(Master!$S$2:$S$2978,Master!$O$2:$O$2978,B498)</f>
        <v>0</v>
      </c>
      <c r="E498" s="234">
        <f t="shared" si="14"/>
        <v>0</v>
      </c>
      <c r="F498" s="234">
        <f>SUMIFS(Master!$V$2:$V$2978,Master!$O$2:$O$2978,B498)</f>
        <v>0</v>
      </c>
      <c r="G498" s="277">
        <f t="shared" si="15"/>
        <v>0</v>
      </c>
    </row>
    <row r="499" spans="1:7">
      <c r="A499" s="226"/>
      <c r="B499" s="226"/>
      <c r="C499" s="234">
        <f>SUMIFS(Master!$P$2:$P$2978,Master!$O$2:$O$2978,B499)</f>
        <v>0</v>
      </c>
      <c r="D499" s="234">
        <f>SUMIFS(Master!$S$2:$S$2978,Master!$O$2:$O$2978,B499)</f>
        <v>0</v>
      </c>
      <c r="E499" s="234">
        <f t="shared" si="14"/>
        <v>0</v>
      </c>
      <c r="F499" s="234">
        <f>SUMIFS(Master!$V$2:$V$2978,Master!$O$2:$O$2978,B499)</f>
        <v>0</v>
      </c>
      <c r="G499" s="277">
        <f t="shared" si="15"/>
        <v>0</v>
      </c>
    </row>
    <row r="500" spans="1:7">
      <c r="A500" s="226"/>
      <c r="B500" s="226"/>
      <c r="C500" s="234">
        <f>SUMIFS(Master!$P$2:$P$2978,Master!$O$2:$O$2978,B500)</f>
        <v>0</v>
      </c>
      <c r="D500" s="234">
        <f>SUMIFS(Master!$S$2:$S$2978,Master!$O$2:$O$2978,B500)</f>
        <v>0</v>
      </c>
      <c r="E500" s="234">
        <f t="shared" si="14"/>
        <v>0</v>
      </c>
      <c r="F500" s="234">
        <f>SUMIFS(Master!$V$2:$V$2978,Master!$O$2:$O$2978,B500)</f>
        <v>0</v>
      </c>
      <c r="G500" s="277">
        <f t="shared" si="15"/>
        <v>0</v>
      </c>
    </row>
    <row r="501" spans="1:7">
      <c r="A501" s="226"/>
      <c r="B501" s="226"/>
      <c r="C501" s="234">
        <f>SUMIFS(Master!$P$2:$P$2978,Master!$O$2:$O$2978,B501)</f>
        <v>0</v>
      </c>
      <c r="D501" s="234">
        <f>SUMIFS(Master!$S$2:$S$2978,Master!$O$2:$O$2978,B501)</f>
        <v>0</v>
      </c>
      <c r="E501" s="234">
        <f t="shared" si="14"/>
        <v>0</v>
      </c>
      <c r="F501" s="234">
        <f>SUMIFS(Master!$V$2:$V$2978,Master!$O$2:$O$2978,B501)</f>
        <v>0</v>
      </c>
      <c r="G501" s="277">
        <f t="shared" si="15"/>
        <v>0</v>
      </c>
    </row>
    <row r="502" spans="1:7">
      <c r="A502" s="275"/>
      <c r="B502" s="275"/>
      <c r="C502" s="234">
        <f>SUMIFS(Master!$P$2:$P$2978,Master!$O$2:$O$2978,B502)</f>
        <v>0</v>
      </c>
      <c r="D502" s="234">
        <f>SUMIFS(Master!$S$2:$S$2978,Master!$O$2:$O$2978,B502)</f>
        <v>0</v>
      </c>
      <c r="E502" s="234">
        <f t="shared" si="14"/>
        <v>0</v>
      </c>
      <c r="F502" s="234">
        <f>SUMIFS(Master!$V$2:$V$2978,Master!$O$2:$O$2978,B502)</f>
        <v>0</v>
      </c>
      <c r="G502" s="277">
        <f t="shared" si="15"/>
        <v>0</v>
      </c>
    </row>
    <row r="503" spans="1:7">
      <c r="A503" s="275"/>
      <c r="B503" s="275"/>
      <c r="C503" s="234">
        <f>SUMIFS(Master!$P$2:$P$2978,Master!$O$2:$O$2978,B503)</f>
        <v>0</v>
      </c>
      <c r="D503" s="234">
        <f>SUMIFS(Master!$S$2:$S$2978,Master!$O$2:$O$2978,B503)</f>
        <v>0</v>
      </c>
      <c r="E503" s="234">
        <f t="shared" si="14"/>
        <v>0</v>
      </c>
      <c r="F503" s="234">
        <f>SUMIFS(Master!$V$2:$V$2978,Master!$O$2:$O$2978,B503)</f>
        <v>0</v>
      </c>
      <c r="G503" s="277">
        <f t="shared" si="15"/>
        <v>0</v>
      </c>
    </row>
    <row r="504" spans="1:7">
      <c r="A504" s="275"/>
      <c r="B504" s="275"/>
      <c r="C504" s="234">
        <f>SUMIFS(Master!$P$2:$P$2978,Master!$O$2:$O$2978,B504)</f>
        <v>0</v>
      </c>
      <c r="D504" s="234">
        <f>SUMIFS(Master!$S$2:$S$2978,Master!$O$2:$O$2978,B504)</f>
        <v>0</v>
      </c>
      <c r="E504" s="234">
        <f t="shared" si="14"/>
        <v>0</v>
      </c>
      <c r="F504" s="234">
        <f>SUMIFS(Master!$V$2:$V$2978,Master!$O$2:$O$2978,B504)</f>
        <v>0</v>
      </c>
      <c r="G504" s="277">
        <f t="shared" si="15"/>
        <v>0</v>
      </c>
    </row>
    <row r="505" spans="1:7">
      <c r="A505" s="275"/>
      <c r="B505" s="275"/>
      <c r="C505" s="234">
        <f>SUMIFS(Master!$P$2:$P$2978,Master!$O$2:$O$2978,B505)</f>
        <v>0</v>
      </c>
      <c r="D505" s="234">
        <f>SUMIFS(Master!$S$2:$S$2978,Master!$O$2:$O$2978,B505)</f>
        <v>0</v>
      </c>
      <c r="E505" s="234">
        <f t="shared" si="14"/>
        <v>0</v>
      </c>
      <c r="F505" s="234">
        <f>SUMIFS(Master!$V$2:$V$2978,Master!$O$2:$O$2978,B505)</f>
        <v>0</v>
      </c>
      <c r="G505" s="277">
        <f t="shared" si="15"/>
        <v>0</v>
      </c>
    </row>
    <row r="506" spans="1:7">
      <c r="A506" s="275"/>
      <c r="B506" s="275"/>
      <c r="C506" s="234">
        <f>SUMIFS(Master!$P$2:$P$2978,Master!$O$2:$O$2978,B506)</f>
        <v>0</v>
      </c>
      <c r="D506" s="234">
        <f>SUMIFS(Master!$S$2:$S$2978,Master!$O$2:$O$2978,B506)</f>
        <v>0</v>
      </c>
      <c r="E506" s="234">
        <f t="shared" si="14"/>
        <v>0</v>
      </c>
      <c r="F506" s="234">
        <f>SUMIFS(Master!$V$2:$V$2978,Master!$O$2:$O$2978,B506)</f>
        <v>0</v>
      </c>
      <c r="G506" s="277">
        <f t="shared" si="15"/>
        <v>0</v>
      </c>
    </row>
    <row r="507" spans="1:7">
      <c r="A507" s="275"/>
      <c r="B507" s="275"/>
      <c r="C507" s="234">
        <f>SUMIFS(Master!$P$2:$P$2978,Master!$O$2:$O$2978,B507)</f>
        <v>0</v>
      </c>
      <c r="D507" s="234">
        <f>SUMIFS(Master!$S$2:$S$2978,Master!$O$2:$O$2978,B507)</f>
        <v>0</v>
      </c>
      <c r="E507" s="234">
        <f t="shared" si="14"/>
        <v>0</v>
      </c>
      <c r="F507" s="234">
        <f>SUMIFS(Master!$V$2:$V$2978,Master!$O$2:$O$2978,B507)</f>
        <v>0</v>
      </c>
      <c r="G507" s="277">
        <f t="shared" si="15"/>
        <v>0</v>
      </c>
    </row>
    <row r="508" spans="1:7">
      <c r="A508" s="275"/>
      <c r="B508" s="275"/>
      <c r="C508" s="234">
        <f>SUMIFS(Master!$P$2:$P$2978,Master!$O$2:$O$2978,B508)</f>
        <v>0</v>
      </c>
      <c r="D508" s="234">
        <f>SUMIFS(Master!$S$2:$S$2978,Master!$O$2:$O$2978,B508)</f>
        <v>0</v>
      </c>
      <c r="E508" s="234">
        <f t="shared" si="14"/>
        <v>0</v>
      </c>
      <c r="F508" s="234">
        <f>SUMIFS(Master!$V$2:$V$2978,Master!$O$2:$O$2978,B508)</f>
        <v>0</v>
      </c>
      <c r="G508" s="277">
        <f t="shared" si="15"/>
        <v>0</v>
      </c>
    </row>
    <row r="509" spans="1:7">
      <c r="A509" s="287"/>
      <c r="B509" s="287"/>
      <c r="C509" s="234">
        <f>SUMIFS(Master!$P$2:$P$2978,Master!$O$2:$O$2978,B509)</f>
        <v>0</v>
      </c>
      <c r="D509" s="234">
        <f>SUMIFS(Master!$S$2:$S$2978,Master!$O$2:$O$2978,B509)</f>
        <v>0</v>
      </c>
      <c r="E509" s="234">
        <f t="shared" si="14"/>
        <v>0</v>
      </c>
      <c r="F509" s="234">
        <f>SUMIFS(Master!$V$2:$V$2978,Master!$O$2:$O$2978,B509)</f>
        <v>0</v>
      </c>
      <c r="G509" s="277">
        <f t="shared" si="15"/>
        <v>0</v>
      </c>
    </row>
    <row r="510" spans="1:7">
      <c r="A510" s="287"/>
      <c r="B510" s="287"/>
      <c r="C510" s="234">
        <f>SUMIFS(Master!$P$2:$P$2978,Master!$O$2:$O$2978,B510)</f>
        <v>0</v>
      </c>
      <c r="D510" s="234">
        <f>SUMIFS(Master!$S$2:$S$2978,Master!$O$2:$O$2978,B510)</f>
        <v>0</v>
      </c>
      <c r="E510" s="234">
        <f t="shared" si="14"/>
        <v>0</v>
      </c>
      <c r="F510" s="234">
        <f>SUMIFS(Master!$V$2:$V$2978,Master!$O$2:$O$2978,B510)</f>
        <v>0</v>
      </c>
      <c r="G510" s="277">
        <f t="shared" si="15"/>
        <v>0</v>
      </c>
    </row>
    <row r="511" spans="1:7">
      <c r="A511" s="287"/>
      <c r="B511" s="287"/>
      <c r="C511" s="234">
        <f>SUMIFS(Master!$P$2:$P$2978,Master!$O$2:$O$2978,B511)</f>
        <v>0</v>
      </c>
      <c r="D511" s="234">
        <f>SUMIFS(Master!$S$2:$S$2978,Master!$O$2:$O$2978,B511)</f>
        <v>0</v>
      </c>
      <c r="E511" s="234">
        <f t="shared" si="14"/>
        <v>0</v>
      </c>
      <c r="F511" s="234">
        <f>SUMIFS(Master!$V$2:$V$2978,Master!$O$2:$O$2978,B511)</f>
        <v>0</v>
      </c>
      <c r="G511" s="277">
        <f t="shared" si="15"/>
        <v>0</v>
      </c>
    </row>
    <row r="512" spans="1:7">
      <c r="A512" s="287"/>
      <c r="B512" s="287"/>
      <c r="C512" s="234">
        <f>SUMIFS(Master!$P$2:$P$2978,Master!$O$2:$O$2978,B512)</f>
        <v>0</v>
      </c>
      <c r="D512" s="234">
        <f>SUMIFS(Master!$S$2:$S$2978,Master!$O$2:$O$2978,B512)</f>
        <v>0</v>
      </c>
      <c r="E512" s="234">
        <f t="shared" si="14"/>
        <v>0</v>
      </c>
      <c r="F512" s="234">
        <f>SUMIFS(Master!$V$2:$V$2978,Master!$O$2:$O$2978,B512)</f>
        <v>0</v>
      </c>
      <c r="G512" s="277">
        <f t="shared" si="15"/>
        <v>0</v>
      </c>
    </row>
    <row r="513" spans="1:7">
      <c r="A513" s="287"/>
      <c r="B513" s="287"/>
      <c r="C513" s="234">
        <f>SUMIFS(Master!$P$2:$P$2978,Master!$O$2:$O$2978,B513)</f>
        <v>0</v>
      </c>
      <c r="D513" s="234">
        <f>SUMIFS(Master!$S$2:$S$2978,Master!$O$2:$O$2978,B513)</f>
        <v>0</v>
      </c>
      <c r="E513" s="234">
        <f t="shared" si="14"/>
        <v>0</v>
      </c>
      <c r="F513" s="234">
        <f>SUMIFS(Master!$V$2:$V$2978,Master!$O$2:$O$2978,B513)</f>
        <v>0</v>
      </c>
      <c r="G513" s="277">
        <f t="shared" si="15"/>
        <v>0</v>
      </c>
    </row>
    <row r="514" spans="1:7">
      <c r="A514" s="287"/>
      <c r="B514" s="287"/>
      <c r="C514" s="234">
        <f>SUMIFS(Master!$P$2:$P$2978,Master!$O$2:$O$2978,B514)</f>
        <v>0</v>
      </c>
      <c r="D514" s="234">
        <f>SUMIFS(Master!$S$2:$S$2978,Master!$O$2:$O$2978,B514)</f>
        <v>0</v>
      </c>
      <c r="E514" s="234">
        <f t="shared" si="14"/>
        <v>0</v>
      </c>
      <c r="F514" s="234">
        <f>SUMIFS(Master!$V$2:$V$2978,Master!$O$2:$O$2978,B514)</f>
        <v>0</v>
      </c>
      <c r="G514" s="277">
        <f t="shared" si="15"/>
        <v>0</v>
      </c>
    </row>
    <row r="515" spans="1:7">
      <c r="A515" s="287"/>
      <c r="B515" s="287"/>
      <c r="C515" s="234">
        <f>SUMIFS(Master!$P$2:$P$2978,Master!$O$2:$O$2978,B515)</f>
        <v>0</v>
      </c>
      <c r="D515" s="234">
        <f>SUMIFS(Master!$S$2:$S$2978,Master!$O$2:$O$2978,B515)</f>
        <v>0</v>
      </c>
      <c r="E515" s="234">
        <f t="shared" si="14"/>
        <v>0</v>
      </c>
      <c r="F515" s="234">
        <f>SUMIFS(Master!$V$2:$V$2978,Master!$O$2:$O$2978,B515)</f>
        <v>0</v>
      </c>
      <c r="G515" s="277">
        <f t="shared" si="15"/>
        <v>0</v>
      </c>
    </row>
    <row r="516" spans="1:7">
      <c r="A516" s="287"/>
      <c r="B516" s="287"/>
      <c r="C516" s="234">
        <f>SUMIFS(Master!$P$2:$P$2978,Master!$O$2:$O$2978,B516)</f>
        <v>0</v>
      </c>
      <c r="D516" s="234">
        <f>SUMIFS(Master!$S$2:$S$2978,Master!$O$2:$O$2978,B516)</f>
        <v>0</v>
      </c>
      <c r="E516" s="234">
        <f t="shared" ref="E516:E554" si="16">IFERROR(D516/C516,0)</f>
        <v>0</v>
      </c>
      <c r="F516" s="234">
        <f>SUMIFS(Master!$V$2:$V$2978,Master!$O$2:$O$2978,B516)</f>
        <v>0</v>
      </c>
      <c r="G516" s="277">
        <f t="shared" ref="G516:G554" si="17">IFERROR(F516/C516,0)</f>
        <v>0</v>
      </c>
    </row>
    <row r="517" spans="1:7">
      <c r="A517" s="275"/>
      <c r="B517" s="275"/>
      <c r="C517" s="234">
        <f>SUMIFS(Master!$P$2:$P$2978,Master!$O$2:$O$2978,B517)</f>
        <v>0</v>
      </c>
      <c r="D517" s="234">
        <f>SUMIFS(Master!$S$2:$S$2978,Master!$O$2:$O$2978,B517)</f>
        <v>0</v>
      </c>
      <c r="E517" s="234">
        <f t="shared" si="16"/>
        <v>0</v>
      </c>
      <c r="F517" s="234">
        <f>SUMIFS(Master!$V$2:$V$2978,Master!$O$2:$O$2978,B517)</f>
        <v>0</v>
      </c>
      <c r="G517" s="277">
        <f t="shared" si="17"/>
        <v>0</v>
      </c>
    </row>
    <row r="518" spans="1:7">
      <c r="A518" s="275"/>
      <c r="B518" s="275"/>
      <c r="C518" s="234">
        <f>SUMIFS(Master!$P$2:$P$2978,Master!$O$2:$O$2978,B518)</f>
        <v>0</v>
      </c>
      <c r="D518" s="234">
        <f>SUMIFS(Master!$S$2:$S$2978,Master!$O$2:$O$2978,B518)</f>
        <v>0</v>
      </c>
      <c r="E518" s="234">
        <f t="shared" si="16"/>
        <v>0</v>
      </c>
      <c r="F518" s="234">
        <f>SUMIFS(Master!$V$2:$V$2978,Master!$O$2:$O$2978,B518)</f>
        <v>0</v>
      </c>
      <c r="G518" s="277">
        <f t="shared" si="17"/>
        <v>0</v>
      </c>
    </row>
    <row r="519" spans="1:7">
      <c r="A519" s="275"/>
      <c r="B519" s="275"/>
      <c r="C519" s="234">
        <f>SUMIFS(Master!$P$2:$P$2978,Master!$O$2:$O$2978,B519)</f>
        <v>0</v>
      </c>
      <c r="D519" s="234">
        <f>SUMIFS(Master!$S$2:$S$2978,Master!$O$2:$O$2978,B519)</f>
        <v>0</v>
      </c>
      <c r="E519" s="234">
        <f t="shared" si="16"/>
        <v>0</v>
      </c>
      <c r="F519" s="234">
        <f>SUMIFS(Master!$V$2:$V$2978,Master!$O$2:$O$2978,B519)</f>
        <v>0</v>
      </c>
      <c r="G519" s="277">
        <f t="shared" si="17"/>
        <v>0</v>
      </c>
    </row>
    <row r="520" spans="1:7">
      <c r="A520" s="275"/>
      <c r="B520" s="275"/>
      <c r="C520" s="234">
        <f>SUMIFS(Master!$P$2:$P$2978,Master!$O$2:$O$2978,B520)</f>
        <v>0</v>
      </c>
      <c r="D520" s="234">
        <f>SUMIFS(Master!$S$2:$S$2978,Master!$O$2:$O$2978,B520)</f>
        <v>0</v>
      </c>
      <c r="E520" s="234">
        <f t="shared" si="16"/>
        <v>0</v>
      </c>
      <c r="F520" s="234">
        <f>SUMIFS(Master!$V$2:$V$2978,Master!$O$2:$O$2978,B520)</f>
        <v>0</v>
      </c>
      <c r="G520" s="277">
        <f t="shared" si="17"/>
        <v>0</v>
      </c>
    </row>
    <row r="521" spans="1:7">
      <c r="A521" s="275"/>
      <c r="B521" s="275"/>
      <c r="C521" s="234">
        <f>SUMIFS(Master!$P$2:$P$2978,Master!$O$2:$O$2978,B521)</f>
        <v>0</v>
      </c>
      <c r="D521" s="234">
        <f>SUMIFS(Master!$S$2:$S$2978,Master!$O$2:$O$2978,B521)</f>
        <v>0</v>
      </c>
      <c r="E521" s="234">
        <f t="shared" si="16"/>
        <v>0</v>
      </c>
      <c r="F521" s="234">
        <f>SUMIFS(Master!$V$2:$V$2978,Master!$O$2:$O$2978,B521)</f>
        <v>0</v>
      </c>
      <c r="G521" s="277">
        <f t="shared" si="17"/>
        <v>0</v>
      </c>
    </row>
    <row r="522" spans="1:7">
      <c r="A522" s="356"/>
      <c r="B522" s="356"/>
      <c r="C522" s="234">
        <f>SUMIFS(Master!$P$2:$P$2978,Master!$O$2:$O$2978,B522)</f>
        <v>0</v>
      </c>
      <c r="D522" s="234">
        <f>SUMIFS(Master!$S$2:$S$2978,Master!$O$2:$O$2978,B522)</f>
        <v>0</v>
      </c>
      <c r="E522" s="234">
        <f t="shared" si="16"/>
        <v>0</v>
      </c>
      <c r="F522" s="234">
        <f>SUMIFS(Master!$V$2:$V$2978,Master!$O$2:$O$2978,B522)</f>
        <v>0</v>
      </c>
      <c r="G522" s="277">
        <f t="shared" si="17"/>
        <v>0</v>
      </c>
    </row>
    <row r="523" spans="1:7">
      <c r="A523" s="287"/>
      <c r="B523" s="287"/>
      <c r="C523" s="234">
        <f>SUMIFS(Master!$P$2:$P$2978,Master!$O$2:$O$2978,B523)</f>
        <v>0</v>
      </c>
      <c r="D523" s="234">
        <f>SUMIFS(Master!$S$2:$S$2978,Master!$O$2:$O$2978,B523)</f>
        <v>0</v>
      </c>
      <c r="E523" s="234">
        <f t="shared" si="16"/>
        <v>0</v>
      </c>
      <c r="F523" s="234">
        <f>SUMIFS(Master!$V$2:$V$2978,Master!$O$2:$O$2978,B523)</f>
        <v>0</v>
      </c>
      <c r="G523" s="277">
        <f t="shared" si="17"/>
        <v>0</v>
      </c>
    </row>
    <row r="524" spans="1:7">
      <c r="A524" s="357"/>
      <c r="B524" s="357"/>
      <c r="C524" s="234">
        <f>SUMIFS(Master!$P$2:$P$2978,Master!$O$2:$O$2978,B524)</f>
        <v>0</v>
      </c>
      <c r="D524" s="234">
        <f>SUMIFS(Master!$S$2:$S$2978,Master!$O$2:$O$2978,B524)</f>
        <v>0</v>
      </c>
      <c r="E524" s="234">
        <f t="shared" si="16"/>
        <v>0</v>
      </c>
      <c r="F524" s="234">
        <f>SUMIFS(Master!$V$2:$V$2978,Master!$O$2:$O$2978,B524)</f>
        <v>0</v>
      </c>
      <c r="G524" s="277">
        <f t="shared" si="17"/>
        <v>0</v>
      </c>
    </row>
    <row r="525" spans="1:7">
      <c r="A525" s="288"/>
      <c r="B525" s="275"/>
      <c r="C525" s="234">
        <f>SUMIFS(Master!$P$2:$P$2978,Master!$O$2:$O$2978,B525)</f>
        <v>0</v>
      </c>
      <c r="D525" s="234">
        <f>SUMIFS(Master!$S$2:$S$2978,Master!$O$2:$O$2978,B525)</f>
        <v>0</v>
      </c>
      <c r="E525" s="234">
        <f t="shared" si="16"/>
        <v>0</v>
      </c>
      <c r="F525" s="234">
        <f>SUMIFS(Master!$V$2:$V$2978,Master!$O$2:$O$2978,B525)</f>
        <v>0</v>
      </c>
      <c r="G525" s="277">
        <f t="shared" si="17"/>
        <v>0</v>
      </c>
    </row>
    <row r="526" spans="1:7">
      <c r="A526" s="287"/>
      <c r="B526" s="275"/>
      <c r="C526" s="234">
        <f>SUMIFS(Master!$P$2:$P$2978,Master!$O$2:$O$2978,B526)</f>
        <v>0</v>
      </c>
      <c r="D526" s="234">
        <f>SUMIFS(Master!$S$2:$S$2978,Master!$O$2:$O$2978,B526)</f>
        <v>0</v>
      </c>
      <c r="E526" s="234">
        <f t="shared" si="16"/>
        <v>0</v>
      </c>
      <c r="F526" s="234">
        <f>SUMIFS(Master!$V$2:$V$2978,Master!$O$2:$O$2978,B526)</f>
        <v>0</v>
      </c>
      <c r="G526" s="277">
        <f t="shared" si="17"/>
        <v>0</v>
      </c>
    </row>
    <row r="527" spans="1:7">
      <c r="A527" s="226"/>
      <c r="B527" s="275"/>
      <c r="C527" s="234">
        <f>SUMIFS(Master!$P$2:$P$2978,Master!$O$2:$O$2978,B527)</f>
        <v>0</v>
      </c>
      <c r="D527" s="234">
        <f>SUMIFS(Master!$S$2:$S$2978,Master!$O$2:$O$2978,B527)</f>
        <v>0</v>
      </c>
      <c r="E527" s="234">
        <f t="shared" si="16"/>
        <v>0</v>
      </c>
      <c r="F527" s="234">
        <f>SUMIFS(Master!$V$2:$V$2978,Master!$O$2:$O$2978,B527)</f>
        <v>0</v>
      </c>
      <c r="G527" s="277">
        <f t="shared" si="17"/>
        <v>0</v>
      </c>
    </row>
    <row r="528" spans="1:7">
      <c r="A528" s="226"/>
      <c r="B528" s="275"/>
      <c r="C528" s="234">
        <f>SUMIFS(Master!$P$2:$P$2978,Master!$O$2:$O$2978,B528)</f>
        <v>0</v>
      </c>
      <c r="D528" s="234">
        <f>SUMIFS(Master!$S$2:$S$2978,Master!$O$2:$O$2978,B528)</f>
        <v>0</v>
      </c>
      <c r="E528" s="234">
        <f t="shared" si="16"/>
        <v>0</v>
      </c>
      <c r="F528" s="234">
        <f>SUMIFS(Master!$V$2:$V$2978,Master!$O$2:$O$2978,B528)</f>
        <v>0</v>
      </c>
      <c r="G528" s="277">
        <f t="shared" si="17"/>
        <v>0</v>
      </c>
    </row>
    <row r="529" spans="1:7">
      <c r="A529" s="226"/>
      <c r="B529" s="275"/>
      <c r="C529" s="234">
        <f>SUMIFS(Master!$P$2:$P$2978,Master!$O$2:$O$2978,B529)</f>
        <v>0</v>
      </c>
      <c r="D529" s="234">
        <f>SUMIFS(Master!$S$2:$S$2978,Master!$O$2:$O$2978,B529)</f>
        <v>0</v>
      </c>
      <c r="E529" s="234">
        <f t="shared" si="16"/>
        <v>0</v>
      </c>
      <c r="F529" s="234">
        <f>SUMIFS(Master!$V$2:$V$2978,Master!$O$2:$O$2978,B529)</f>
        <v>0</v>
      </c>
      <c r="G529" s="277">
        <f t="shared" si="17"/>
        <v>0</v>
      </c>
    </row>
    <row r="530" spans="1:7">
      <c r="A530" s="226"/>
      <c r="B530" s="275"/>
      <c r="C530" s="234">
        <f>SUMIFS(Master!$P$2:$P$2978,Master!$O$2:$O$2978,B530)</f>
        <v>0</v>
      </c>
      <c r="D530" s="234">
        <f>SUMIFS(Master!$S$2:$S$2978,Master!$O$2:$O$2978,B530)</f>
        <v>0</v>
      </c>
      <c r="E530" s="234">
        <f t="shared" si="16"/>
        <v>0</v>
      </c>
      <c r="F530" s="234">
        <f>SUMIFS(Master!$V$2:$V$2978,Master!$O$2:$O$2978,B530)</f>
        <v>0</v>
      </c>
      <c r="G530" s="277">
        <f t="shared" si="17"/>
        <v>0</v>
      </c>
    </row>
    <row r="531" spans="1:7">
      <c r="A531" s="226"/>
      <c r="B531" s="275"/>
      <c r="C531" s="234">
        <f>SUMIFS(Master!$P$2:$P$2978,Master!$O$2:$O$2978,B531)</f>
        <v>0</v>
      </c>
      <c r="D531" s="234">
        <f>SUMIFS(Master!$S$2:$S$2978,Master!$O$2:$O$2978,B531)</f>
        <v>0</v>
      </c>
      <c r="E531" s="234">
        <f t="shared" si="16"/>
        <v>0</v>
      </c>
      <c r="F531" s="234">
        <f>SUMIFS(Master!$V$2:$V$2978,Master!$O$2:$O$2978,B531)</f>
        <v>0</v>
      </c>
      <c r="G531" s="277">
        <f t="shared" si="17"/>
        <v>0</v>
      </c>
    </row>
    <row r="532" spans="1:7">
      <c r="A532" s="287"/>
      <c r="B532" s="275"/>
      <c r="C532" s="234">
        <f>SUMIFS(Master!$P$2:$P$2978,Master!$O$2:$O$2978,B532)</f>
        <v>0</v>
      </c>
      <c r="D532" s="234">
        <f>SUMIFS(Master!$S$2:$S$2978,Master!$O$2:$O$2978,B532)</f>
        <v>0</v>
      </c>
      <c r="E532" s="234">
        <f t="shared" si="16"/>
        <v>0</v>
      </c>
      <c r="F532" s="234">
        <f>SUMIFS(Master!$V$2:$V$2978,Master!$O$2:$O$2978,B532)</f>
        <v>0</v>
      </c>
      <c r="G532" s="277">
        <f t="shared" si="17"/>
        <v>0</v>
      </c>
    </row>
    <row r="533" spans="1:7">
      <c r="A533" s="287"/>
      <c r="B533" s="275"/>
      <c r="C533" s="234">
        <f>SUMIFS(Master!$P$2:$P$2978,Master!$O$2:$O$2978,B533)</f>
        <v>0</v>
      </c>
      <c r="D533" s="234">
        <f>SUMIFS(Master!$S$2:$S$2978,Master!$O$2:$O$2978,B533)</f>
        <v>0</v>
      </c>
      <c r="E533" s="234">
        <f t="shared" si="16"/>
        <v>0</v>
      </c>
      <c r="F533" s="234">
        <f>SUMIFS(Master!$V$2:$V$2978,Master!$O$2:$O$2978,B533)</f>
        <v>0</v>
      </c>
      <c r="G533" s="277">
        <f t="shared" si="17"/>
        <v>0</v>
      </c>
    </row>
    <row r="534" spans="1:7">
      <c r="A534" s="288"/>
      <c r="B534" s="275"/>
      <c r="C534" s="234">
        <f>SUMIFS(Master!$P$2:$P$2978,Master!$O$2:$O$2978,B534)</f>
        <v>0</v>
      </c>
      <c r="D534" s="234">
        <f>SUMIFS(Master!$S$2:$S$2978,Master!$O$2:$O$2978,B534)</f>
        <v>0</v>
      </c>
      <c r="E534" s="234">
        <f t="shared" si="16"/>
        <v>0</v>
      </c>
      <c r="F534" s="234">
        <f>SUMIFS(Master!$V$2:$V$2978,Master!$O$2:$O$2978,B534)</f>
        <v>0</v>
      </c>
      <c r="G534" s="277">
        <f t="shared" si="17"/>
        <v>0</v>
      </c>
    </row>
    <row r="535" spans="1:7">
      <c r="A535" s="287"/>
      <c r="B535" s="275"/>
      <c r="C535" s="234">
        <f>SUMIFS(Master!$P$2:$P$2978,Master!$O$2:$O$2978,B535)</f>
        <v>0</v>
      </c>
      <c r="D535" s="234">
        <f>SUMIFS(Master!$S$2:$S$2978,Master!$O$2:$O$2978,B535)</f>
        <v>0</v>
      </c>
      <c r="E535" s="234">
        <f t="shared" si="16"/>
        <v>0</v>
      </c>
      <c r="F535" s="234">
        <f>SUMIFS(Master!$V$2:$V$2978,Master!$O$2:$O$2978,B535)</f>
        <v>0</v>
      </c>
      <c r="G535" s="277">
        <f t="shared" si="17"/>
        <v>0</v>
      </c>
    </row>
    <row r="536" spans="1:7">
      <c r="A536" s="275"/>
      <c r="B536" s="275"/>
      <c r="C536" s="234">
        <f>SUMIFS(Master!$P$2:$P$2978,Master!$O$2:$O$2978,B536)</f>
        <v>0</v>
      </c>
      <c r="D536" s="234">
        <f>SUMIFS(Master!$S$2:$S$2978,Master!$O$2:$O$2978,B536)</f>
        <v>0</v>
      </c>
      <c r="E536" s="282">
        <f t="shared" si="16"/>
        <v>0</v>
      </c>
      <c r="F536" s="234">
        <f>SUMIFS(Master!$V$2:$V$2978,Master!$O$2:$O$2978,B536)</f>
        <v>0</v>
      </c>
      <c r="G536" s="283">
        <f t="shared" si="17"/>
        <v>0</v>
      </c>
    </row>
    <row r="537" spans="1:7">
      <c r="A537" s="287"/>
      <c r="B537" s="275"/>
      <c r="C537" s="234">
        <f>SUMIFS(Master!$P$2:$P$2978,Master!$O$2:$O$2978,B537)</f>
        <v>0</v>
      </c>
      <c r="D537" s="234">
        <f>SUMIFS(Master!$S$2:$S$2978,Master!$O$2:$O$2978,B537)</f>
        <v>0</v>
      </c>
      <c r="E537" s="234">
        <f t="shared" si="16"/>
        <v>0</v>
      </c>
      <c r="F537" s="234">
        <f>SUMIFS(Master!$V$2:$V$2978,Master!$O$2:$O$2978,B537)</f>
        <v>0</v>
      </c>
      <c r="G537" s="277">
        <f t="shared" si="17"/>
        <v>0</v>
      </c>
    </row>
    <row r="538" spans="1:7">
      <c r="A538" s="225"/>
      <c r="B538" s="275"/>
      <c r="C538" s="234">
        <f>SUMIFS(Master!$P$2:$P$2978,Master!$O$2:$O$2978,B538)</f>
        <v>0</v>
      </c>
      <c r="D538" s="234">
        <f>SUMIFS(Master!$S$2:$S$2978,Master!$O$2:$O$2978,B538)</f>
        <v>0</v>
      </c>
      <c r="E538" s="234">
        <f t="shared" si="16"/>
        <v>0</v>
      </c>
      <c r="F538" s="234">
        <f>SUMIFS(Master!$V$2:$V$2978,Master!$O$2:$O$2978,B538)</f>
        <v>0</v>
      </c>
      <c r="G538" s="277">
        <f t="shared" si="17"/>
        <v>0</v>
      </c>
    </row>
    <row r="539" spans="1:7">
      <c r="A539" s="226"/>
      <c r="B539" s="275"/>
      <c r="C539" s="234">
        <f>SUMIFS(Master!$P$2:$P$2978,Master!$O$2:$O$2978,B539)</f>
        <v>0</v>
      </c>
      <c r="D539" s="234">
        <f>SUMIFS(Master!$S$2:$S$2978,Master!$O$2:$O$2978,B539)</f>
        <v>0</v>
      </c>
      <c r="E539" s="234">
        <f t="shared" si="16"/>
        <v>0</v>
      </c>
      <c r="F539" s="234">
        <f>SUMIFS(Master!$V$2:$V$2978,Master!$O$2:$O$2978,B539)</f>
        <v>0</v>
      </c>
      <c r="G539" s="277">
        <f t="shared" si="17"/>
        <v>0</v>
      </c>
    </row>
    <row r="540" spans="1:7">
      <c r="A540" s="226"/>
      <c r="B540" s="275"/>
      <c r="C540" s="234">
        <f>SUMIFS(Master!$P$2:$P$2978,Master!$O$2:$O$2978,B540)</f>
        <v>0</v>
      </c>
      <c r="D540" s="234">
        <f>SUMIFS(Master!$S$2:$S$2978,Master!$O$2:$O$2978,B540)</f>
        <v>0</v>
      </c>
      <c r="E540" s="234">
        <f t="shared" si="16"/>
        <v>0</v>
      </c>
      <c r="F540" s="234">
        <f>SUMIFS(Master!$V$2:$V$2978,Master!$O$2:$O$2978,B540)</f>
        <v>0</v>
      </c>
      <c r="G540" s="277">
        <f t="shared" si="17"/>
        <v>0</v>
      </c>
    </row>
    <row r="541" spans="1:7">
      <c r="A541" s="287"/>
      <c r="B541" s="275"/>
      <c r="C541" s="234">
        <f>SUMIFS(Master!$P$2:$P$2978,Master!$O$2:$O$2978,B541)</f>
        <v>0</v>
      </c>
      <c r="D541" s="234">
        <f>SUMIFS(Master!$S$2:$S$2978,Master!$O$2:$O$2978,B541)</f>
        <v>0</v>
      </c>
      <c r="E541" s="234">
        <f t="shared" si="16"/>
        <v>0</v>
      </c>
      <c r="F541" s="234">
        <f>SUMIFS(Master!$V$2:$V$2978,Master!$O$2:$O$2978,B541)</f>
        <v>0</v>
      </c>
      <c r="G541" s="277">
        <f t="shared" si="17"/>
        <v>0</v>
      </c>
    </row>
    <row r="542" spans="1:7">
      <c r="A542" s="226"/>
      <c r="B542" s="275"/>
      <c r="C542" s="234">
        <f>SUMIFS(Master!$P$2:$P$2978,Master!$O$2:$O$2978,B542)</f>
        <v>0</v>
      </c>
      <c r="D542" s="234">
        <f>SUMIFS(Master!$S$2:$S$2978,Master!$O$2:$O$2978,B542)</f>
        <v>0</v>
      </c>
      <c r="E542" s="234">
        <f t="shared" si="16"/>
        <v>0</v>
      </c>
      <c r="F542" s="234">
        <f>SUMIFS(Master!$V$2:$V$2978,Master!$O$2:$O$2978,B542)</f>
        <v>0</v>
      </c>
      <c r="G542" s="277">
        <f t="shared" si="17"/>
        <v>0</v>
      </c>
    </row>
    <row r="543" spans="1:7">
      <c r="A543" s="275"/>
      <c r="B543" s="275"/>
      <c r="C543" s="234">
        <f>SUMIFS(Master!$P$2:$P$2978,Master!$O$2:$O$2978,B543)</f>
        <v>0</v>
      </c>
      <c r="D543" s="234">
        <f>SUMIFS(Master!$S$2:$S$2978,Master!$O$2:$O$2978,B543)</f>
        <v>0</v>
      </c>
      <c r="E543" s="234">
        <f t="shared" si="16"/>
        <v>0</v>
      </c>
      <c r="F543" s="234">
        <f>SUMIFS(Master!$V$2:$V$2978,Master!$O$2:$O$2978,B543)</f>
        <v>0</v>
      </c>
      <c r="G543" s="277">
        <f t="shared" si="17"/>
        <v>0</v>
      </c>
    </row>
    <row r="544" spans="1:7">
      <c r="A544" s="275"/>
      <c r="B544" s="275"/>
      <c r="C544" s="234">
        <f>SUMIFS(Master!$P$2:$P$2978,Master!$O$2:$O$2978,B544)</f>
        <v>0</v>
      </c>
      <c r="D544" s="234">
        <f>SUMIFS(Master!$S$2:$S$2978,Master!$O$2:$O$2978,B544)</f>
        <v>0</v>
      </c>
      <c r="E544" s="234">
        <f t="shared" si="16"/>
        <v>0</v>
      </c>
      <c r="F544" s="234">
        <f>SUMIFS(Master!$V$2:$V$2978,Master!$O$2:$O$2978,B544)</f>
        <v>0</v>
      </c>
      <c r="G544" s="277">
        <f t="shared" si="17"/>
        <v>0</v>
      </c>
    </row>
    <row r="545" spans="1:7">
      <c r="A545" s="226"/>
      <c r="B545" s="226"/>
      <c r="C545" s="234">
        <f>SUMIFS(Master!$P$2:$P$2978,Master!$O$2:$O$2978,B545)</f>
        <v>0</v>
      </c>
      <c r="D545" s="234">
        <f>SUMIFS(Master!$S$2:$S$2978,Master!$O$2:$O$2978,B545)</f>
        <v>0</v>
      </c>
      <c r="E545" s="234">
        <f t="shared" si="16"/>
        <v>0</v>
      </c>
      <c r="F545" s="234">
        <f>SUMIFS(Master!$V$2:$V$2978,Master!$O$2:$O$2978,B545)</f>
        <v>0</v>
      </c>
      <c r="G545" s="277">
        <f t="shared" si="17"/>
        <v>0</v>
      </c>
    </row>
    <row r="546" spans="1:7">
      <c r="A546" s="226"/>
      <c r="B546" s="226"/>
      <c r="C546" s="234">
        <f>SUMIFS(Master!$P$2:$P$2978,Master!$O$2:$O$2978,B546)</f>
        <v>0</v>
      </c>
      <c r="D546" s="234">
        <f>SUMIFS(Master!$S$2:$S$2978,Master!$O$2:$O$2978,B546)</f>
        <v>0</v>
      </c>
      <c r="E546" s="234">
        <f t="shared" si="16"/>
        <v>0</v>
      </c>
      <c r="F546" s="234">
        <f>SUMIFS(Master!$V$2:$V$2978,Master!$O$2:$O$2978,B546)</f>
        <v>0</v>
      </c>
      <c r="G546" s="277">
        <f t="shared" si="17"/>
        <v>0</v>
      </c>
    </row>
    <row r="547" spans="1:7">
      <c r="A547" s="287"/>
      <c r="B547" s="226"/>
      <c r="C547" s="234">
        <f>SUMIFS(Master!$P$2:$P$2978,Master!$O$2:$O$2978,B547)</f>
        <v>0</v>
      </c>
      <c r="D547" s="234">
        <f>SUMIFS(Master!$S$2:$S$2978,Master!$O$2:$O$2978,B547)</f>
        <v>0</v>
      </c>
      <c r="E547" s="234">
        <f t="shared" si="16"/>
        <v>0</v>
      </c>
      <c r="F547" s="234">
        <f>SUMIFS(Master!$V$2:$V$2978,Master!$O$2:$O$2978,B547)</f>
        <v>0</v>
      </c>
      <c r="G547" s="277">
        <f t="shared" si="17"/>
        <v>0</v>
      </c>
    </row>
    <row r="548" spans="1:7">
      <c r="A548" s="226"/>
      <c r="B548" s="226"/>
      <c r="C548" s="234">
        <f>SUMIFS(Master!$P$2:$P$2978,Master!$O$2:$O$2978,B548)</f>
        <v>0</v>
      </c>
      <c r="D548" s="234">
        <f>SUMIFS(Master!$S$2:$S$2978,Master!$O$2:$O$2978,B548)</f>
        <v>0</v>
      </c>
      <c r="E548" s="234">
        <f t="shared" si="16"/>
        <v>0</v>
      </c>
      <c r="F548" s="234">
        <f>SUMIFS(Master!$V$2:$V$2978,Master!$O$2:$O$2978,B548)</f>
        <v>0</v>
      </c>
      <c r="G548" s="277">
        <f t="shared" si="17"/>
        <v>0</v>
      </c>
    </row>
    <row r="549" spans="1:7">
      <c r="A549" s="287"/>
      <c r="B549" s="226"/>
      <c r="C549" s="234">
        <f>SUMIFS(Master!$P$2:$P$2978,Master!$O$2:$O$2978,B549)</f>
        <v>0</v>
      </c>
      <c r="D549" s="234">
        <f>SUMIFS(Master!$S$2:$S$2978,Master!$O$2:$O$2978,B549)</f>
        <v>0</v>
      </c>
      <c r="E549" s="234">
        <f t="shared" si="16"/>
        <v>0</v>
      </c>
      <c r="F549" s="234">
        <f>SUMIFS(Master!$V$2:$V$2978,Master!$O$2:$O$2978,B549)</f>
        <v>0</v>
      </c>
      <c r="G549" s="277">
        <f t="shared" si="17"/>
        <v>0</v>
      </c>
    </row>
    <row r="550" spans="1:7">
      <c r="A550" s="275"/>
      <c r="B550" s="275"/>
      <c r="C550" s="234">
        <f>SUMIFS(Master!$P$2:$P$2978,Master!$O$2:$O$2978,B550)</f>
        <v>0</v>
      </c>
      <c r="D550" s="234">
        <f>SUMIFS(Master!$S$2:$S$2978,Master!$O$2:$O$2978,B550)</f>
        <v>0</v>
      </c>
      <c r="E550" s="234">
        <f t="shared" si="16"/>
        <v>0</v>
      </c>
      <c r="F550" s="234">
        <f>SUMIFS(Master!$V$2:$V$2978,Master!$O$2:$O$2978,B550)</f>
        <v>0</v>
      </c>
      <c r="G550" s="277">
        <f t="shared" si="17"/>
        <v>0</v>
      </c>
    </row>
    <row r="551" spans="1:7">
      <c r="A551" s="275"/>
      <c r="B551" s="275"/>
      <c r="C551" s="234">
        <f>SUMIFS(Master!$P$2:$P$2978,Master!$O$2:$O$2978,B551)</f>
        <v>0</v>
      </c>
      <c r="D551" s="234">
        <f>SUMIFS(Master!$S$2:$S$2978,Master!$O$2:$O$2978,B551)</f>
        <v>0</v>
      </c>
      <c r="E551" s="234">
        <f t="shared" si="16"/>
        <v>0</v>
      </c>
      <c r="F551" s="234">
        <f>SUMIFS(Master!$V$2:$V$2978,Master!$O$2:$O$2978,B551)</f>
        <v>0</v>
      </c>
      <c r="G551" s="277">
        <f t="shared" si="17"/>
        <v>0</v>
      </c>
    </row>
    <row r="552" spans="1:7">
      <c r="A552" s="288"/>
      <c r="B552" s="275"/>
      <c r="C552" s="234">
        <f>SUMIFS(Master!$P$2:$P$2978,Master!$O$2:$O$2978,B552)</f>
        <v>0</v>
      </c>
      <c r="D552" s="234">
        <f>SUMIFS(Master!$S$2:$S$2978,Master!$O$2:$O$2978,B552)</f>
        <v>0</v>
      </c>
      <c r="E552" s="234">
        <f t="shared" si="16"/>
        <v>0</v>
      </c>
      <c r="F552" s="234">
        <f>SUMIFS(Master!$V$2:$V$2978,Master!$O$2:$O$2978,B552)</f>
        <v>0</v>
      </c>
      <c r="G552" s="277">
        <f t="shared" si="17"/>
        <v>0</v>
      </c>
    </row>
    <row r="553" spans="1:7">
      <c r="A553" s="288"/>
      <c r="B553" s="275"/>
      <c r="C553" s="234">
        <f>SUMIFS(Master!$P$2:$P$2978,Master!$O$2:$O$2978,B553)</f>
        <v>0</v>
      </c>
      <c r="D553" s="234">
        <f>SUMIFS(Master!$S$2:$S$2978,Master!$O$2:$O$2978,B553)</f>
        <v>0</v>
      </c>
      <c r="E553" s="234">
        <f t="shared" si="16"/>
        <v>0</v>
      </c>
      <c r="F553" s="234">
        <f>SUMIFS(Master!$V$2:$V$2978,Master!$O$2:$O$2978,B553)</f>
        <v>0</v>
      </c>
      <c r="G553" s="277">
        <f t="shared" si="17"/>
        <v>0</v>
      </c>
    </row>
    <row r="554" spans="1:7">
      <c r="A554" s="351"/>
      <c r="B554" s="275"/>
      <c r="C554" s="234">
        <f>SUMIFS(Master!$P$2:$P$2978,Master!$O$2:$O$2978,B554)</f>
        <v>0</v>
      </c>
      <c r="D554" s="234">
        <f>SUMIFS(Master!$S$2:$S$2978,Master!$O$2:$O$2978,B554)</f>
        <v>0</v>
      </c>
      <c r="E554" s="234">
        <f t="shared" si="16"/>
        <v>0</v>
      </c>
      <c r="F554" s="234">
        <f>SUMIFS(Master!$V$2:$V$2978,Master!$O$2:$O$2978,B554)</f>
        <v>0</v>
      </c>
      <c r="G554" s="283">
        <f t="shared" si="17"/>
        <v>0</v>
      </c>
    </row>
    <row r="555" spans="1:7">
      <c r="A555" s="226"/>
      <c r="B555" s="281"/>
      <c r="C555" s="282"/>
      <c r="D555" s="282"/>
      <c r="E555" s="282"/>
      <c r="F555" s="282">
        <f>SUBTOTAL(109,Table1[Ttl Cost CnF])</f>
        <v>3297280.3938726867</v>
      </c>
      <c r="G555" s="283"/>
    </row>
    <row r="594" spans="2:2"/>
  </sheetData>
  <conditionalFormatting sqref="F1:G1 E488:E554 G488:G554 E55:E486 C55:D554 G55:G486 F55:F555 C2:G54">
    <cfRule type="cellIs" dxfId="115" priority="96" operator="equal">
      <formula>0</formula>
    </cfRule>
  </conditionalFormatting>
  <conditionalFormatting sqref="E487 G487">
    <cfRule type="cellIs" dxfId="114" priority="56" operator="equal">
      <formula>0</formula>
    </cfRule>
  </conditionalFormatting>
  <conditionalFormatting sqref="A274">
    <cfRule type="duplicateValues" dxfId="113" priority="52"/>
  </conditionalFormatting>
  <conditionalFormatting sqref="B478">
    <cfRule type="duplicateValues" dxfId="112" priority="50"/>
  </conditionalFormatting>
  <conditionalFormatting sqref="B2174:B1048576 B532:B555 B1:B2 B521:B530 B71 B228:B517 B18:B24">
    <cfRule type="duplicateValues" dxfId="111" priority="40"/>
  </conditionalFormatting>
  <conditionalFormatting sqref="B531">
    <cfRule type="duplicateValues" dxfId="110" priority="39"/>
  </conditionalFormatting>
  <conditionalFormatting sqref="B2174:B1048576 B521:B555 B1:B2 B71 B228:B517 B18:B24">
    <cfRule type="duplicateValues" dxfId="109" priority="38"/>
  </conditionalFormatting>
  <conditionalFormatting sqref="B518 B520">
    <cfRule type="duplicateValues" dxfId="108" priority="37"/>
  </conditionalFormatting>
  <conditionalFormatting sqref="B518">
    <cfRule type="duplicateValues" dxfId="107" priority="36"/>
  </conditionalFormatting>
  <conditionalFormatting sqref="B2174:B1048576 B520:B555 B71 B1:B2 B228:B518 B18:B24">
    <cfRule type="duplicateValues" dxfId="106" priority="35"/>
  </conditionalFormatting>
  <conditionalFormatting sqref="B2174:B1048576">
    <cfRule type="duplicateValues" dxfId="105" priority="31"/>
  </conditionalFormatting>
  <conditionalFormatting sqref="A3:A5">
    <cfRule type="duplicateValues" dxfId="104" priority="25"/>
  </conditionalFormatting>
  <conditionalFormatting sqref="B2:B5">
    <cfRule type="duplicateValues" dxfId="103" priority="24"/>
  </conditionalFormatting>
  <conditionalFormatting sqref="A6:A17">
    <cfRule type="duplicateValues" dxfId="102" priority="13"/>
  </conditionalFormatting>
  <conditionalFormatting sqref="B6:B17">
    <cfRule type="duplicateValues" dxfId="101" priority="12"/>
  </conditionalFormatting>
  <conditionalFormatting sqref="B2174:B1048576 B520:B555 B1:B2 B71 B228:B518 B18:B24">
    <cfRule type="duplicateValues" dxfId="100" priority="288"/>
  </conditionalFormatting>
  <conditionalFormatting sqref="B2174:B1048576 B1:B2 B71 B228:B555 B18:B24">
    <cfRule type="duplicateValues" dxfId="99" priority="297"/>
  </conditionalFormatting>
  <conditionalFormatting sqref="B2174:B1048576 B228:B555 B71 B1:B2 B18:B24">
    <cfRule type="duplicateValues" dxfId="98" priority="305"/>
  </conditionalFormatting>
  <conditionalFormatting sqref="B228:B555 B71 B2 B18:B24">
    <cfRule type="duplicateValues" dxfId="97" priority="314"/>
  </conditionalFormatting>
  <conditionalFormatting sqref="A71:B71 A1:B1 B2 A3:B24 A228:B1048576">
    <cfRule type="duplicateValues" dxfId="96" priority="11"/>
  </conditionalFormatting>
  <conditionalFormatting sqref="A8:A22">
    <cfRule type="duplicateValues" dxfId="95" priority="10"/>
  </conditionalFormatting>
  <conditionalFormatting sqref="A23:A24">
    <cfRule type="duplicateValues" dxfId="94" priority="8"/>
  </conditionalFormatting>
  <conditionalFormatting sqref="A71:B71 A2:B30 A228:B233">
    <cfRule type="duplicateValues" dxfId="93" priority="7"/>
  </conditionalFormatting>
  <conditionalFormatting sqref="B72:B164 B198:B227">
    <cfRule type="duplicateValues" dxfId="92" priority="5"/>
  </conditionalFormatting>
  <conditionalFormatting sqref="A118:A145">
    <cfRule type="duplicateValues" dxfId="91" priority="4"/>
  </conditionalFormatting>
  <conditionalFormatting sqref="B165:B197">
    <cfRule type="duplicateValues" dxfId="90" priority="3"/>
  </conditionalFormatting>
  <conditionalFormatting sqref="A165:A197">
    <cfRule type="duplicateValues" dxfId="89" priority="2"/>
  </conditionalFormatting>
  <conditionalFormatting sqref="A1:A24">
    <cfRule type="duplicateValues" dxfId="88" priority="360"/>
  </conditionalFormatting>
  <conditionalFormatting sqref="A31:B48 A53:B70">
    <cfRule type="duplicateValues" dxfId="87" priority="408"/>
  </conditionalFormatting>
  <conditionalFormatting sqref="A49:B52">
    <cfRule type="duplicateValues" dxfId="86" priority="1"/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>&amp;LImported materials</oddHead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8"/>
  <sheetViews>
    <sheetView workbookViewId="0">
      <selection activeCell="B8" sqref="B8"/>
    </sheetView>
  </sheetViews>
  <sheetFormatPr defaultRowHeight="15"/>
  <cols>
    <col min="2" max="2" width="18" bestFit="1" customWidth="1"/>
    <col min="3" max="3" width="10" bestFit="1" customWidth="1"/>
  </cols>
  <sheetData>
    <row r="1" spans="2:3">
      <c r="B1" s="199" t="s">
        <v>664</v>
      </c>
      <c r="C1" s="199" t="s">
        <v>665</v>
      </c>
    </row>
    <row r="2" spans="2:3">
      <c r="B2" t="s">
        <v>1221</v>
      </c>
      <c r="C2" s="228">
        <f>SUMIFS(Master!$V$2:$V$2471,Master!$G$2:$G$2471,B2)</f>
        <v>0</v>
      </c>
    </row>
    <row r="3" spans="2:3">
      <c r="B3" t="s">
        <v>1216</v>
      </c>
      <c r="C3" s="228">
        <f>SUMIFS(Master!$V$2:$V$2471,Master!$G$2:$G$2471,B3)</f>
        <v>0</v>
      </c>
    </row>
    <row r="4" spans="2:3">
      <c r="B4" t="s">
        <v>1217</v>
      </c>
      <c r="C4" s="228">
        <f>SUMIFS(Master!$V$2:$V$2471,Master!$G$2:$G$2471,B4)</f>
        <v>0</v>
      </c>
    </row>
    <row r="5" spans="2:3">
      <c r="B5" t="s">
        <v>1218</v>
      </c>
      <c r="C5" s="228">
        <f>SUMIFS(Master!$V$2:$V$2471,Master!$G$2:$G$2471,B5)</f>
        <v>0</v>
      </c>
    </row>
    <row r="6" spans="2:3">
      <c r="B6" t="s">
        <v>1219</v>
      </c>
      <c r="C6" s="228">
        <f>SUMIFS(Master!$V$2:$V$2471,Master!$G$2:$G$2471,B6)</f>
        <v>0</v>
      </c>
    </row>
    <row r="7" spans="2:3">
      <c r="B7" t="s">
        <v>1220</v>
      </c>
      <c r="C7" s="228">
        <f>SUMIFS(Master!$V$2:$V$2471,Master!$G$2:$G$2471,B7)</f>
        <v>0</v>
      </c>
    </row>
    <row r="8" spans="2:3">
      <c r="B8" t="s">
        <v>1481</v>
      </c>
      <c r="C8" s="228">
        <f>SUMIFS(Master!$V$2:$V$2471,Master!$G$2:$G$2471,B8)</f>
        <v>0</v>
      </c>
    </row>
    <row r="9" spans="2:3">
      <c r="B9" t="s">
        <v>1223</v>
      </c>
      <c r="C9" s="228">
        <f>SUMIFS(Master!$V$2:$V$2471,Master!$G$2:$G$2471,B9)</f>
        <v>0</v>
      </c>
    </row>
    <row r="10" spans="2:3">
      <c r="B10" t="s">
        <v>1224</v>
      </c>
      <c r="C10" s="228">
        <f>SUMIFS(Master!$V$2:$V$2471,Master!$G$2:$G$2471,B10)</f>
        <v>0</v>
      </c>
    </row>
    <row r="11" spans="2:3">
      <c r="B11" t="s">
        <v>1229</v>
      </c>
      <c r="C11" s="228">
        <f>SUMIFS(Master!$V$2:$V$2471,Master!$G$2:$G$2471,B11)</f>
        <v>0</v>
      </c>
    </row>
    <row r="12" spans="2:3">
      <c r="B12" t="s">
        <v>1230</v>
      </c>
      <c r="C12" s="228">
        <f>SUMIFS(Master!$V$2:$V$2471,Master!$G$2:$G$2471,B12)</f>
        <v>0</v>
      </c>
    </row>
    <row r="13" spans="2:3">
      <c r="B13" t="s">
        <v>1479</v>
      </c>
      <c r="C13" s="228">
        <f>SUMIFS(Master!$V$2:$V$2471,Master!$G$2:$G$2471,B13)</f>
        <v>0</v>
      </c>
    </row>
    <row r="14" spans="2:3">
      <c r="B14" t="s">
        <v>1480</v>
      </c>
      <c r="C14" s="228">
        <f>SUMIFS(Master!$V$2:$V$2471,Master!$G$2:$G$2471,B14)</f>
        <v>0</v>
      </c>
    </row>
    <row r="15" spans="2:3">
      <c r="B15" s="293"/>
      <c r="C15" s="228"/>
    </row>
    <row r="16" spans="2:3">
      <c r="B16" s="293"/>
      <c r="C16" s="228"/>
    </row>
    <row r="17" spans="2:3">
      <c r="B17" s="348"/>
      <c r="C17" s="228"/>
    </row>
    <row r="18" spans="2:3">
      <c r="B18" s="348"/>
      <c r="C18" s="228"/>
    </row>
    <row r="19" spans="2:3">
      <c r="B19" s="348"/>
      <c r="C19" s="228"/>
    </row>
    <row r="20" spans="2:3">
      <c r="B20" s="348"/>
      <c r="C20" s="228"/>
    </row>
    <row r="21" spans="2:3">
      <c r="B21" s="293"/>
      <c r="C21" s="228"/>
    </row>
    <row r="22" spans="2:3" ht="15.75" thickBot="1">
      <c r="B22" s="294"/>
      <c r="C22" s="228"/>
    </row>
    <row r="23" spans="2:3">
      <c r="B23" s="139"/>
      <c r="C23" s="228"/>
    </row>
    <row r="24" spans="2:3">
      <c r="B24" s="90"/>
      <c r="C24" s="228"/>
    </row>
    <row r="25" spans="2:3">
      <c r="B25" s="90"/>
      <c r="C25" s="228"/>
    </row>
    <row r="26" spans="2:3" ht="15.75" thickBot="1">
      <c r="B26" s="90"/>
      <c r="C26" s="228"/>
    </row>
    <row r="27" spans="2:3">
      <c r="B27" s="89"/>
      <c r="C27" s="228"/>
    </row>
    <row r="28" spans="2:3">
      <c r="C28" s="228"/>
    </row>
    <row r="29" spans="2:3">
      <c r="C29" s="228"/>
    </row>
    <row r="30" spans="2:3">
      <c r="C30" s="228"/>
    </row>
    <row r="31" spans="2:3">
      <c r="C31" s="228"/>
    </row>
    <row r="32" spans="2:3">
      <c r="C32" s="228"/>
    </row>
    <row r="33" spans="3:3">
      <c r="C33" s="228"/>
    </row>
    <row r="34" spans="3:3">
      <c r="C34" s="228"/>
    </row>
    <row r="35" spans="3:3">
      <c r="C35" s="228"/>
    </row>
    <row r="36" spans="3:3">
      <c r="C36" s="228"/>
    </row>
    <row r="37" spans="3:3">
      <c r="C37" s="228"/>
    </row>
    <row r="38" spans="3:3">
      <c r="C38" s="228"/>
    </row>
  </sheetData>
  <conditionalFormatting sqref="B13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9"/>
  <sheetViews>
    <sheetView workbookViewId="0">
      <pane ySplit="1" topLeftCell="A32" activePane="bottomLeft" state="frozen"/>
      <selection pane="bottomLeft" activeCell="B40" sqref="B40:F57"/>
    </sheetView>
  </sheetViews>
  <sheetFormatPr defaultRowHeight="15"/>
  <cols>
    <col min="2" max="2" width="77.140625" bestFit="1" customWidth="1"/>
    <col min="4" max="4" width="9.28515625" bestFit="1" customWidth="1"/>
    <col min="5" max="5" width="11.85546875" bestFit="1" customWidth="1"/>
    <col min="6" max="6" width="17.85546875" bestFit="1" customWidth="1"/>
    <col min="7" max="7" width="11.5703125" bestFit="1" customWidth="1"/>
    <col min="8" max="8" width="17.42578125" bestFit="1" customWidth="1"/>
  </cols>
  <sheetData>
    <row r="1" spans="1:9">
      <c r="A1" s="227" t="s">
        <v>243</v>
      </c>
      <c r="B1" s="227" t="s">
        <v>861</v>
      </c>
      <c r="C1" s="227" t="s">
        <v>860</v>
      </c>
      <c r="D1" s="227" t="s">
        <v>857</v>
      </c>
      <c r="E1" s="227" t="s">
        <v>864</v>
      </c>
      <c r="F1" s="227" t="s">
        <v>858</v>
      </c>
      <c r="G1" s="227" t="s">
        <v>865</v>
      </c>
      <c r="H1" s="227" t="s">
        <v>859</v>
      </c>
    </row>
    <row r="2" spans="1:9">
      <c r="A2" s="230" t="s">
        <v>258</v>
      </c>
      <c r="B2" s="230" t="s">
        <v>564</v>
      </c>
      <c r="C2" s="230"/>
      <c r="D2" s="231">
        <f>SUMIFS(Master!$P$2:$P$2265,Master!$O$2:$O$2265,A2)</f>
        <v>0</v>
      </c>
      <c r="E2" s="231">
        <f>SUMIFS(Master!$S$2:$S$2265,Master!$O$2:$O$2265,A2)</f>
        <v>0</v>
      </c>
      <c r="F2" s="231">
        <f>IFERROR(E2/D2,0)</f>
        <v>0</v>
      </c>
      <c r="G2" s="231">
        <f>SUMIFS(Master!$V$2:$V$2265,Master!$O$2:$O$2265,A2)</f>
        <v>0</v>
      </c>
      <c r="H2" s="231">
        <f>IFERROR(G2/D2,0)</f>
        <v>0</v>
      </c>
      <c r="I2" s="228">
        <f>H2-F2</f>
        <v>0</v>
      </c>
    </row>
    <row r="3" spans="1:9">
      <c r="A3" s="230" t="s">
        <v>485</v>
      </c>
      <c r="B3" s="232" t="s">
        <v>835</v>
      </c>
      <c r="C3" s="230"/>
      <c r="D3" s="231">
        <f>SUMIFS(Master!$P$2:$P$2265,Master!$O$2:$O$2265,A3)</f>
        <v>0</v>
      </c>
      <c r="E3" s="231">
        <f>SUMIFS(Master!$S$2:$S$2265,Master!$O$2:$O$2265,A3)</f>
        <v>0</v>
      </c>
      <c r="F3" s="231">
        <f t="shared" ref="F3:F66" si="0">IFERROR(E3/D3,0)</f>
        <v>0</v>
      </c>
      <c r="G3" s="231">
        <f>SUMIFS(Master!$V$2:$V$2265,Master!$O$2:$O$2265,A3)</f>
        <v>0</v>
      </c>
      <c r="H3" s="231">
        <f t="shared" ref="H3:H66" si="1">IFERROR(G3/D3,0)</f>
        <v>0</v>
      </c>
      <c r="I3" s="228">
        <f t="shared" ref="I3:I66" si="2">H3-F3</f>
        <v>0</v>
      </c>
    </row>
    <row r="4" spans="1:9">
      <c r="A4" s="230" t="s">
        <v>836</v>
      </c>
      <c r="B4" s="230" t="s">
        <v>837</v>
      </c>
      <c r="C4" s="230"/>
      <c r="D4" s="231">
        <f>SUMIFS(Master!$P$2:$P$2265,Master!$O$2:$O$2265,A4)</f>
        <v>0</v>
      </c>
      <c r="E4" s="231">
        <f>SUMIFS(Master!$S$2:$S$2265,Master!$O$2:$O$2265,A4)</f>
        <v>0</v>
      </c>
      <c r="F4" s="231">
        <f t="shared" si="0"/>
        <v>0</v>
      </c>
      <c r="G4" s="231">
        <f>SUMIFS(Master!$V$2:$V$2265,Master!$O$2:$O$2265,A4)</f>
        <v>0</v>
      </c>
      <c r="H4" s="231">
        <f t="shared" si="1"/>
        <v>0</v>
      </c>
      <c r="I4" s="228">
        <f t="shared" si="2"/>
        <v>0</v>
      </c>
    </row>
    <row r="5" spans="1:9">
      <c r="A5" s="233" t="s">
        <v>465</v>
      </c>
      <c r="B5" s="225" t="s">
        <v>550</v>
      </c>
      <c r="C5" s="233"/>
      <c r="D5" s="234">
        <f>SUMIFS(Master!$P$2:$P$2265,Master!$O$2:$O$2265,A5)</f>
        <v>0</v>
      </c>
      <c r="E5" s="234">
        <f>SUMIFS(Master!$S$2:$S$2265,Master!$O$2:$O$2265,A5)</f>
        <v>0</v>
      </c>
      <c r="F5" s="234">
        <f t="shared" si="0"/>
        <v>0</v>
      </c>
      <c r="G5" s="234">
        <f>SUMIFS(Master!$V$2:$V$2265,Master!$O$2:$O$2265,A5)</f>
        <v>0</v>
      </c>
      <c r="H5" s="234">
        <f t="shared" si="1"/>
        <v>0</v>
      </c>
      <c r="I5" s="228">
        <f t="shared" si="2"/>
        <v>0</v>
      </c>
    </row>
    <row r="6" spans="1:9">
      <c r="A6" s="233" t="s">
        <v>460</v>
      </c>
      <c r="B6" s="226" t="s">
        <v>553</v>
      </c>
      <c r="C6" s="233"/>
      <c r="D6" s="234">
        <f>SUMIFS(Master!$P$2:$P$2265,Master!$O$2:$O$2265,A6)</f>
        <v>0</v>
      </c>
      <c r="E6" s="234">
        <f>SUMIFS(Master!$S$2:$S$2265,Master!$O$2:$O$2265,A6)</f>
        <v>0</v>
      </c>
      <c r="F6" s="234">
        <f t="shared" si="0"/>
        <v>0</v>
      </c>
      <c r="G6" s="234">
        <f>SUMIFS(Master!$V$2:$V$2265,Master!$O$2:$O$2265,A6)</f>
        <v>0</v>
      </c>
      <c r="H6" s="234">
        <f t="shared" si="1"/>
        <v>0</v>
      </c>
      <c r="I6" s="228">
        <f t="shared" si="2"/>
        <v>0</v>
      </c>
    </row>
    <row r="7" spans="1:9">
      <c r="A7" s="233" t="s">
        <v>473</v>
      </c>
      <c r="B7" s="226" t="s">
        <v>551</v>
      </c>
      <c r="C7" s="233"/>
      <c r="D7" s="234">
        <f>SUMIFS(Master!$P$2:$P$2265,Master!$O$2:$O$2265,A7)</f>
        <v>0</v>
      </c>
      <c r="E7" s="234">
        <f>SUMIFS(Master!$S$2:$S$2265,Master!$O$2:$O$2265,A7)</f>
        <v>0</v>
      </c>
      <c r="F7" s="234">
        <f t="shared" si="0"/>
        <v>0</v>
      </c>
      <c r="G7" s="234">
        <f>SUMIFS(Master!$V$2:$V$2265,Master!$O$2:$O$2265,A7)</f>
        <v>0</v>
      </c>
      <c r="H7" s="234">
        <f t="shared" si="1"/>
        <v>0</v>
      </c>
      <c r="I7" s="228">
        <f t="shared" si="2"/>
        <v>0</v>
      </c>
    </row>
    <row r="8" spans="1:9">
      <c r="A8" s="233" t="s">
        <v>466</v>
      </c>
      <c r="B8" s="226" t="s">
        <v>544</v>
      </c>
      <c r="C8" s="233"/>
      <c r="D8" s="234">
        <f>SUMIFS(Master!$P$2:$P$2265,Master!$O$2:$O$2265,A8)</f>
        <v>0</v>
      </c>
      <c r="E8" s="234">
        <f>SUMIFS(Master!$S$2:$S$2265,Master!$O$2:$O$2265,A8)</f>
        <v>0</v>
      </c>
      <c r="F8" s="234">
        <f t="shared" si="0"/>
        <v>0</v>
      </c>
      <c r="G8" s="234">
        <f>SUMIFS(Master!$V$2:$V$2265,Master!$O$2:$O$2265,A8)</f>
        <v>0</v>
      </c>
      <c r="H8" s="234">
        <f t="shared" si="1"/>
        <v>0</v>
      </c>
      <c r="I8" s="228">
        <f t="shared" si="2"/>
        <v>0</v>
      </c>
    </row>
    <row r="9" spans="1:9">
      <c r="A9" s="233" t="s">
        <v>546</v>
      </c>
      <c r="B9" s="233" t="s">
        <v>545</v>
      </c>
      <c r="C9" s="233"/>
      <c r="D9" s="234">
        <f>SUMIFS(Master!$P$2:$P$2265,Master!$O$2:$O$2265,A9)</f>
        <v>0</v>
      </c>
      <c r="E9" s="234">
        <f>SUMIFS(Master!$S$2:$S$2265,Master!$O$2:$O$2265,A9)</f>
        <v>0</v>
      </c>
      <c r="F9" s="234">
        <f t="shared" si="0"/>
        <v>0</v>
      </c>
      <c r="G9" s="234">
        <f>SUMIFS(Master!$V$2:$V$2265,Master!$O$2:$O$2265,A9)</f>
        <v>0</v>
      </c>
      <c r="H9" s="234">
        <f t="shared" si="1"/>
        <v>0</v>
      </c>
      <c r="I9" s="228">
        <f t="shared" si="2"/>
        <v>0</v>
      </c>
    </row>
    <row r="10" spans="1:9">
      <c r="A10" s="233" t="s">
        <v>464</v>
      </c>
      <c r="B10" s="226" t="s">
        <v>549</v>
      </c>
      <c r="C10" s="233"/>
      <c r="D10" s="234">
        <f>SUMIFS(Master!$P$2:$P$2265,Master!$O$2:$O$2265,A10)</f>
        <v>0</v>
      </c>
      <c r="E10" s="234">
        <f>SUMIFS(Master!$S$2:$S$2265,Master!$O$2:$O$2265,A10)</f>
        <v>0</v>
      </c>
      <c r="F10" s="234">
        <f t="shared" si="0"/>
        <v>0</v>
      </c>
      <c r="G10" s="234">
        <f>SUMIFS(Master!$V$2:$V$2265,Master!$O$2:$O$2265,A10)</f>
        <v>0</v>
      </c>
      <c r="H10" s="234">
        <f t="shared" si="1"/>
        <v>0</v>
      </c>
      <c r="I10" s="228">
        <f t="shared" si="2"/>
        <v>0</v>
      </c>
    </row>
    <row r="11" spans="1:9">
      <c r="A11" s="233" t="s">
        <v>690</v>
      </c>
      <c r="B11" s="233" t="s">
        <v>689</v>
      </c>
      <c r="C11" s="233"/>
      <c r="D11" s="234">
        <f>SUMIFS(Master!$P$2:$P$2265,Master!$O$2:$O$2265,A11)</f>
        <v>0</v>
      </c>
      <c r="E11" s="234">
        <f>SUMIFS(Master!$S$2:$S$2265,Master!$O$2:$O$2265,A11)</f>
        <v>0</v>
      </c>
      <c r="F11" s="234">
        <f t="shared" si="0"/>
        <v>0</v>
      </c>
      <c r="G11" s="234">
        <f>SUMIFS(Master!$V$2:$V$2265,Master!$O$2:$O$2265,A11)</f>
        <v>0</v>
      </c>
      <c r="H11" s="234">
        <f t="shared" si="1"/>
        <v>0</v>
      </c>
      <c r="I11" s="228">
        <f t="shared" si="2"/>
        <v>0</v>
      </c>
    </row>
    <row r="12" spans="1:9">
      <c r="A12" s="233" t="s">
        <v>467</v>
      </c>
      <c r="B12" s="226" t="s">
        <v>547</v>
      </c>
      <c r="C12" s="233"/>
      <c r="D12" s="234">
        <f>SUMIFS(Master!$P$2:$P$2265,Master!$O$2:$O$2265,A12)</f>
        <v>0</v>
      </c>
      <c r="E12" s="234">
        <f>SUMIFS(Master!$S$2:$S$2265,Master!$O$2:$O$2265,A12)</f>
        <v>0</v>
      </c>
      <c r="F12" s="234">
        <f t="shared" si="0"/>
        <v>0</v>
      </c>
      <c r="G12" s="234">
        <f>SUMIFS(Master!$V$2:$V$2265,Master!$O$2:$O$2265,A12)</f>
        <v>0</v>
      </c>
      <c r="H12" s="234">
        <f t="shared" si="1"/>
        <v>0</v>
      </c>
      <c r="I12" s="228">
        <f t="shared" si="2"/>
        <v>0</v>
      </c>
    </row>
    <row r="13" spans="1:9">
      <c r="A13" s="233" t="s">
        <v>642</v>
      </c>
      <c r="B13" s="233" t="s">
        <v>641</v>
      </c>
      <c r="C13" s="233"/>
      <c r="D13" s="234">
        <f>SUMIFS(Master!$P$2:$P$2265,Master!$O$2:$O$2265,A13)</f>
        <v>0</v>
      </c>
      <c r="E13" s="234">
        <f>SUMIFS(Master!$S$2:$S$2265,Master!$O$2:$O$2265,A13)</f>
        <v>0</v>
      </c>
      <c r="F13" s="234">
        <f t="shared" si="0"/>
        <v>0</v>
      </c>
      <c r="G13" s="234">
        <f>SUMIFS(Master!$V$2:$V$2265,Master!$O$2:$O$2265,A13)</f>
        <v>0</v>
      </c>
      <c r="H13" s="234">
        <f t="shared" si="1"/>
        <v>0</v>
      </c>
      <c r="I13" s="228">
        <f t="shared" si="2"/>
        <v>0</v>
      </c>
    </row>
    <row r="14" spans="1:9">
      <c r="A14" s="233" t="s">
        <v>472</v>
      </c>
      <c r="B14" s="226" t="s">
        <v>596</v>
      </c>
      <c r="C14" s="233"/>
      <c r="D14" s="234">
        <f>SUMIFS(Master!$P$2:$P$2265,Master!$O$2:$O$2265,A14)</f>
        <v>0</v>
      </c>
      <c r="E14" s="234">
        <f>SUMIFS(Master!$S$2:$S$2265,Master!$O$2:$O$2265,A14)</f>
        <v>0</v>
      </c>
      <c r="F14" s="234">
        <f t="shared" si="0"/>
        <v>0</v>
      </c>
      <c r="G14" s="234">
        <f>SUMIFS(Master!$V$2:$V$2265,Master!$O$2:$O$2265,A14)</f>
        <v>0</v>
      </c>
      <c r="H14" s="234">
        <f t="shared" si="1"/>
        <v>0</v>
      </c>
      <c r="I14" s="228">
        <f t="shared" si="2"/>
        <v>0</v>
      </c>
    </row>
    <row r="15" spans="1:9">
      <c r="A15" s="233" t="s">
        <v>686</v>
      </c>
      <c r="B15" s="233" t="s">
        <v>685</v>
      </c>
      <c r="C15" s="233"/>
      <c r="D15" s="234">
        <f>SUMIFS(Master!$P$2:$P$2265,Master!$O$2:$O$2265,A15)</f>
        <v>0</v>
      </c>
      <c r="E15" s="234">
        <f>SUMIFS(Master!$S$2:$S$2265,Master!$O$2:$O$2265,A15)</f>
        <v>0</v>
      </c>
      <c r="F15" s="234">
        <f t="shared" si="0"/>
        <v>0</v>
      </c>
      <c r="G15" s="234">
        <f>SUMIFS(Master!$V$2:$V$2265,Master!$O$2:$O$2265,A15)</f>
        <v>0</v>
      </c>
      <c r="H15" s="234">
        <f t="shared" si="1"/>
        <v>0</v>
      </c>
      <c r="I15" s="228">
        <f t="shared" si="2"/>
        <v>0</v>
      </c>
    </row>
    <row r="16" spans="1:9">
      <c r="A16" s="233" t="s">
        <v>595</v>
      </c>
      <c r="B16" s="233" t="s">
        <v>869</v>
      </c>
      <c r="C16" s="233"/>
      <c r="D16" s="234">
        <f>SUMIFS(Master!$P$2:$P$2265,Master!$O$2:$O$2265,A16)</f>
        <v>0</v>
      </c>
      <c r="E16" s="234">
        <f>SUMIFS(Master!$S$2:$S$2265,Master!$O$2:$O$2265,A16)</f>
        <v>0</v>
      </c>
      <c r="F16" s="234">
        <f t="shared" si="0"/>
        <v>0</v>
      </c>
      <c r="G16" s="234">
        <f>SUMIFS(Master!$V$2:$V$2265,Master!$O$2:$O$2265,A16)</f>
        <v>0</v>
      </c>
      <c r="H16" s="234">
        <f t="shared" si="1"/>
        <v>0</v>
      </c>
      <c r="I16" s="228">
        <f t="shared" si="2"/>
        <v>0</v>
      </c>
    </row>
    <row r="17" spans="1:9">
      <c r="A17" s="233" t="s">
        <v>462</v>
      </c>
      <c r="B17" s="225" t="s">
        <v>552</v>
      </c>
      <c r="C17" s="233"/>
      <c r="D17" s="234">
        <f>SUMIFS(Master!$P$2:$P$2265,Master!$O$2:$O$2265,A17)</f>
        <v>0</v>
      </c>
      <c r="E17" s="234">
        <f>SUMIFS(Master!$S$2:$S$2265,Master!$O$2:$O$2265,A17)</f>
        <v>0</v>
      </c>
      <c r="F17" s="234">
        <f t="shared" si="0"/>
        <v>0</v>
      </c>
      <c r="G17" s="234">
        <f>SUMIFS(Master!$V$2:$V$2265,Master!$O$2:$O$2265,A17)</f>
        <v>0</v>
      </c>
      <c r="H17" s="234">
        <f t="shared" si="1"/>
        <v>0</v>
      </c>
      <c r="I17" s="228">
        <f t="shared" si="2"/>
        <v>0</v>
      </c>
    </row>
    <row r="18" spans="1:9">
      <c r="A18" s="233" t="s">
        <v>640</v>
      </c>
      <c r="B18" s="233" t="s">
        <v>639</v>
      </c>
      <c r="C18" s="233"/>
      <c r="D18" s="234">
        <f>SUMIFS(Master!$P$2:$P$2265,Master!$O$2:$O$2265,A18)</f>
        <v>0</v>
      </c>
      <c r="E18" s="234">
        <f>SUMIFS(Master!$S$2:$S$2265,Master!$O$2:$O$2265,A18)</f>
        <v>0</v>
      </c>
      <c r="F18" s="234">
        <f t="shared" si="0"/>
        <v>0</v>
      </c>
      <c r="G18" s="234">
        <f>SUMIFS(Master!$V$2:$V$2265,Master!$O$2:$O$2265,A18)</f>
        <v>0</v>
      </c>
      <c r="H18" s="234">
        <f t="shared" si="1"/>
        <v>0</v>
      </c>
      <c r="I18" s="228">
        <f t="shared" si="2"/>
        <v>0</v>
      </c>
    </row>
    <row r="19" spans="1:9">
      <c r="A19" s="230" t="s">
        <v>811</v>
      </c>
      <c r="B19" s="230" t="s">
        <v>838</v>
      </c>
      <c r="C19" s="230"/>
      <c r="D19" s="231">
        <f>SUMIFS(Master!$P$2:$P$2265,Master!$O$2:$O$2265,A19)</f>
        <v>0</v>
      </c>
      <c r="E19" s="231">
        <f>SUMIFS(Master!$S$2:$S$2265,Master!$O$2:$O$2265,A19)</f>
        <v>0</v>
      </c>
      <c r="F19" s="231">
        <f t="shared" si="0"/>
        <v>0</v>
      </c>
      <c r="G19" s="231">
        <f>SUMIFS(Master!$V$2:$V$2265,Master!$O$2:$O$2265,A19)</f>
        <v>0</v>
      </c>
      <c r="H19" s="231">
        <f t="shared" si="1"/>
        <v>0</v>
      </c>
      <c r="I19" s="228">
        <f t="shared" si="2"/>
        <v>0</v>
      </c>
    </row>
    <row r="20" spans="1:9">
      <c r="A20" s="230" t="s">
        <v>425</v>
      </c>
      <c r="B20" s="232" t="s">
        <v>839</v>
      </c>
      <c r="C20" s="230"/>
      <c r="D20" s="231">
        <f>SUMIFS(Master!$P$2:$P$2265,Master!$O$2:$O$2265,A20)</f>
        <v>0</v>
      </c>
      <c r="E20" s="231">
        <f>SUMIFS(Master!$S$2:$S$2265,Master!$O$2:$O$2265,A20)</f>
        <v>0</v>
      </c>
      <c r="F20" s="231">
        <f t="shared" si="0"/>
        <v>0</v>
      </c>
      <c r="G20" s="231">
        <f>SUMIFS(Master!$V$2:$V$2265,Master!$O$2:$O$2265,A20)</f>
        <v>0</v>
      </c>
      <c r="H20" s="231">
        <f t="shared" si="1"/>
        <v>0</v>
      </c>
      <c r="I20" s="228">
        <f t="shared" si="2"/>
        <v>0</v>
      </c>
    </row>
    <row r="21" spans="1:9">
      <c r="A21" s="230" t="s">
        <v>744</v>
      </c>
      <c r="B21" s="230" t="s">
        <v>840</v>
      </c>
      <c r="C21" s="230"/>
      <c r="D21" s="231">
        <f>SUMIFS(Master!$P$2:$P$2265,Master!$O$2:$O$2265,A21)</f>
        <v>0</v>
      </c>
      <c r="E21" s="231">
        <f>SUMIFS(Master!$S$2:$S$2265,Master!$O$2:$O$2265,A21)</f>
        <v>0</v>
      </c>
      <c r="F21" s="231">
        <f t="shared" si="0"/>
        <v>0</v>
      </c>
      <c r="G21" s="231">
        <f>SUMIFS(Master!$V$2:$V$2265,Master!$O$2:$O$2265,A21)</f>
        <v>0</v>
      </c>
      <c r="H21" s="231">
        <f t="shared" si="1"/>
        <v>0</v>
      </c>
      <c r="I21" s="228">
        <f t="shared" si="2"/>
        <v>0</v>
      </c>
    </row>
    <row r="22" spans="1:9">
      <c r="A22" s="230" t="s">
        <v>424</v>
      </c>
      <c r="B22" s="232" t="s">
        <v>841</v>
      </c>
      <c r="C22" s="230"/>
      <c r="D22" s="231">
        <f>SUMIFS(Master!$P$2:$P$2265,Master!$O$2:$O$2265,A22)</f>
        <v>0</v>
      </c>
      <c r="E22" s="231">
        <f>SUMIFS(Master!$S$2:$S$2265,Master!$O$2:$O$2265,A22)</f>
        <v>0</v>
      </c>
      <c r="F22" s="231">
        <f t="shared" si="0"/>
        <v>0</v>
      </c>
      <c r="G22" s="231">
        <f>SUMIFS(Master!$V$2:$V$2265,Master!$O$2:$O$2265,A22)</f>
        <v>0</v>
      </c>
      <c r="H22" s="231">
        <f t="shared" si="1"/>
        <v>0</v>
      </c>
      <c r="I22" s="228">
        <f t="shared" si="2"/>
        <v>0</v>
      </c>
    </row>
    <row r="23" spans="1:9">
      <c r="A23" s="230" t="s">
        <v>517</v>
      </c>
      <c r="B23" s="232" t="s">
        <v>842</v>
      </c>
      <c r="C23" s="230"/>
      <c r="D23" s="231">
        <f>SUMIFS(Master!$P$2:$P$2265,Master!$O$2:$O$2265,A23)</f>
        <v>0</v>
      </c>
      <c r="E23" s="231">
        <f>SUMIFS(Master!$S$2:$S$2265,Master!$O$2:$O$2265,A23)</f>
        <v>0</v>
      </c>
      <c r="F23" s="231">
        <f t="shared" si="0"/>
        <v>0</v>
      </c>
      <c r="G23" s="231">
        <f>SUMIFS(Master!$V$2:$V$2265,Master!$O$2:$O$2265,A23)</f>
        <v>0</v>
      </c>
      <c r="H23" s="231">
        <f t="shared" si="1"/>
        <v>0</v>
      </c>
      <c r="I23" s="228">
        <f t="shared" si="2"/>
        <v>0</v>
      </c>
    </row>
    <row r="24" spans="1:9">
      <c r="A24" s="230" t="s">
        <v>490</v>
      </c>
      <c r="B24" s="230" t="s">
        <v>843</v>
      </c>
      <c r="C24" s="230"/>
      <c r="D24" s="231">
        <f>SUMIFS(Master!$P$2:$P$2265,Master!$O$2:$O$2265,A24)</f>
        <v>0</v>
      </c>
      <c r="E24" s="231">
        <f>SUMIFS(Master!$S$2:$S$2265,Master!$O$2:$O$2265,A24)</f>
        <v>0</v>
      </c>
      <c r="F24" s="231">
        <f t="shared" si="0"/>
        <v>0</v>
      </c>
      <c r="G24" s="231">
        <f>SUMIFS(Master!$V$2:$V$2265,Master!$O$2:$O$2265,A24)</f>
        <v>0</v>
      </c>
      <c r="H24" s="231">
        <f t="shared" si="1"/>
        <v>0</v>
      </c>
      <c r="I24" s="228">
        <f t="shared" si="2"/>
        <v>0</v>
      </c>
    </row>
    <row r="25" spans="1:9">
      <c r="A25" s="230" t="s">
        <v>428</v>
      </c>
      <c r="B25" s="230" t="s">
        <v>491</v>
      </c>
      <c r="C25" s="230"/>
      <c r="D25" s="231">
        <f>SUMIFS(Master!$P$2:$P$2265,Master!$O$2:$O$2265,A25)</f>
        <v>0</v>
      </c>
      <c r="E25" s="231">
        <f>SUMIFS(Master!$S$2:$S$2265,Master!$O$2:$O$2265,A25)</f>
        <v>0</v>
      </c>
      <c r="F25" s="231">
        <f t="shared" si="0"/>
        <v>0</v>
      </c>
      <c r="G25" s="231">
        <f>SUMIFS(Master!$V$2:$V$2265,Master!$O$2:$O$2265,A25)</f>
        <v>0</v>
      </c>
      <c r="H25" s="231">
        <f t="shared" si="1"/>
        <v>0</v>
      </c>
      <c r="I25" s="228">
        <f t="shared" si="2"/>
        <v>0</v>
      </c>
    </row>
    <row r="26" spans="1:9">
      <c r="A26" s="230" t="s">
        <v>627</v>
      </c>
      <c r="B26" s="230" t="s">
        <v>743</v>
      </c>
      <c r="C26" s="230"/>
      <c r="D26" s="231">
        <f>SUMIFS(Master!$P$2:$P$2265,Master!$O$2:$O$2265,A26)</f>
        <v>0</v>
      </c>
      <c r="E26" s="231">
        <f>SUMIFS(Master!$S$2:$S$2265,Master!$O$2:$O$2265,A26)</f>
        <v>0</v>
      </c>
      <c r="F26" s="231">
        <f t="shared" si="0"/>
        <v>0</v>
      </c>
      <c r="G26" s="231">
        <f>SUMIFS(Master!$V$2:$V$2265,Master!$O$2:$O$2265,A26)</f>
        <v>0</v>
      </c>
      <c r="H26" s="231">
        <f t="shared" si="1"/>
        <v>0</v>
      </c>
      <c r="I26" s="228">
        <f t="shared" si="2"/>
        <v>0</v>
      </c>
    </row>
    <row r="27" spans="1:9">
      <c r="A27" s="230" t="s">
        <v>426</v>
      </c>
      <c r="B27" s="230" t="s">
        <v>867</v>
      </c>
      <c r="C27" s="230"/>
      <c r="D27" s="231">
        <f>SUMIFS(Master!$P$2:$P$2265,Master!$O$2:$O$2265,A27)</f>
        <v>0</v>
      </c>
      <c r="E27" s="231">
        <f>SUMIFS(Master!$S$2:$S$2265,Master!$O$2:$O$2265,A27)</f>
        <v>0</v>
      </c>
      <c r="F27" s="231">
        <f t="shared" si="0"/>
        <v>0</v>
      </c>
      <c r="G27" s="231">
        <f>SUMIFS(Master!$V$2:$V$2265,Master!$O$2:$O$2265,A27)</f>
        <v>0</v>
      </c>
      <c r="H27" s="231">
        <f t="shared" si="1"/>
        <v>0</v>
      </c>
      <c r="I27" s="228">
        <f t="shared" si="2"/>
        <v>0</v>
      </c>
    </row>
    <row r="28" spans="1:9">
      <c r="A28" s="230" t="s">
        <v>427</v>
      </c>
      <c r="B28" s="230" t="s">
        <v>868</v>
      </c>
      <c r="C28" s="230"/>
      <c r="D28" s="231">
        <f>SUMIFS(Master!$P$2:$P$2265,Master!$O$2:$O$2265,A28)</f>
        <v>0</v>
      </c>
      <c r="E28" s="231">
        <f>SUMIFS(Master!$S$2:$S$2265,Master!$O$2:$O$2265,A28)</f>
        <v>0</v>
      </c>
      <c r="F28" s="231">
        <f t="shared" si="0"/>
        <v>0</v>
      </c>
      <c r="G28" s="231">
        <f>SUMIFS(Master!$V$2:$V$2265,Master!$O$2:$O$2265,A28)</f>
        <v>0</v>
      </c>
      <c r="H28" s="231">
        <f t="shared" si="1"/>
        <v>0</v>
      </c>
      <c r="I28" s="228">
        <f t="shared" si="2"/>
        <v>0</v>
      </c>
    </row>
    <row r="29" spans="1:9">
      <c r="A29" s="235" t="s">
        <v>486</v>
      </c>
      <c r="B29" s="236" t="s">
        <v>487</v>
      </c>
      <c r="C29" s="235"/>
      <c r="D29" s="231">
        <f>SUMIFS(Master!$P$2:$P$2265,Master!$O$2:$O$2265,A29)</f>
        <v>0</v>
      </c>
      <c r="E29" s="231">
        <f>SUMIFS(Master!$S$2:$S$2265,Master!$O$2:$O$2265,A29)</f>
        <v>0</v>
      </c>
      <c r="F29" s="231">
        <f t="shared" si="0"/>
        <v>0</v>
      </c>
      <c r="G29" s="231">
        <f>SUMIFS(Master!$V$2:$V$2265,Master!$O$2:$O$2265,A29)</f>
        <v>0</v>
      </c>
      <c r="H29" s="231">
        <f t="shared" si="1"/>
        <v>0</v>
      </c>
      <c r="I29" s="228">
        <f t="shared" si="2"/>
        <v>0</v>
      </c>
    </row>
    <row r="30" spans="1:9">
      <c r="A30" s="233" t="s">
        <v>408</v>
      </c>
      <c r="B30" s="237" t="s">
        <v>634</v>
      </c>
      <c r="C30" s="233"/>
      <c r="D30" s="231">
        <f>SUMIFS(Master!$P$2:$P$2265,Master!$O$2:$O$2265,A30)</f>
        <v>0</v>
      </c>
      <c r="E30" s="231">
        <f>SUMIFS(Master!$S$2:$S$2265,Master!$O$2:$O$2265,A30)</f>
        <v>0</v>
      </c>
      <c r="F30" s="231">
        <f t="shared" si="0"/>
        <v>0</v>
      </c>
      <c r="G30" s="231">
        <f>SUMIFS(Master!$V$2:$V$2265,Master!$O$2:$O$2265,A30)</f>
        <v>0</v>
      </c>
      <c r="H30" s="231">
        <f t="shared" si="1"/>
        <v>0</v>
      </c>
      <c r="I30" s="228">
        <f t="shared" si="2"/>
        <v>0</v>
      </c>
    </row>
    <row r="31" spans="1:9">
      <c r="A31" s="233" t="s">
        <v>421</v>
      </c>
      <c r="B31" s="233" t="s">
        <v>622</v>
      </c>
      <c r="C31" s="233"/>
      <c r="D31" s="231">
        <f>SUMIFS(Master!$P$2:$P$2265,Master!$O$2:$O$2265,A31)</f>
        <v>0</v>
      </c>
      <c r="E31" s="231">
        <f>SUMIFS(Master!$S$2:$S$2265,Master!$O$2:$O$2265,A31)</f>
        <v>0</v>
      </c>
      <c r="F31" s="231">
        <f t="shared" si="0"/>
        <v>0</v>
      </c>
      <c r="G31" s="231">
        <f>SUMIFS(Master!$V$2:$V$2265,Master!$O$2:$O$2265,A31)</f>
        <v>0</v>
      </c>
      <c r="H31" s="231">
        <f t="shared" si="1"/>
        <v>0</v>
      </c>
      <c r="I31" s="228">
        <f t="shared" si="2"/>
        <v>0</v>
      </c>
    </row>
    <row r="32" spans="1:9">
      <c r="A32" s="233" t="s">
        <v>701</v>
      </c>
      <c r="B32" s="226" t="s">
        <v>695</v>
      </c>
      <c r="C32" s="233"/>
      <c r="D32" s="231">
        <f>SUMIFS(Master!$P$2:$P$2265,Master!$O$2:$O$2265,A32)</f>
        <v>0</v>
      </c>
      <c r="E32" s="231">
        <f>SUMIFS(Master!$S$2:$S$2265,Master!$O$2:$O$2265,A32)</f>
        <v>0</v>
      </c>
      <c r="F32" s="231">
        <f t="shared" si="0"/>
        <v>0</v>
      </c>
      <c r="G32" s="231">
        <f>SUMIFS(Master!$V$2:$V$2265,Master!$O$2:$O$2265,A32)</f>
        <v>0</v>
      </c>
      <c r="H32" s="231">
        <f t="shared" si="1"/>
        <v>0</v>
      </c>
      <c r="I32" s="228">
        <f t="shared" si="2"/>
        <v>0</v>
      </c>
    </row>
    <row r="33" spans="1:13">
      <c r="A33" s="233" t="s">
        <v>413</v>
      </c>
      <c r="B33" s="233" t="s">
        <v>556</v>
      </c>
      <c r="C33" s="233"/>
      <c r="D33" s="231">
        <f>SUMIFS(Master!$P$2:$P$2265,Master!$O$2:$O$2265,A33)</f>
        <v>0</v>
      </c>
      <c r="E33" s="231">
        <f>SUMIFS(Master!$S$2:$S$2265,Master!$O$2:$O$2265,A33)</f>
        <v>0</v>
      </c>
      <c r="F33" s="231">
        <f t="shared" si="0"/>
        <v>0</v>
      </c>
      <c r="G33" s="231">
        <f>SUMIFS(Master!$V$2:$V$2265,Master!$O$2:$O$2265,A33)</f>
        <v>0</v>
      </c>
      <c r="H33" s="231">
        <f t="shared" si="1"/>
        <v>0</v>
      </c>
      <c r="I33" s="228">
        <f t="shared" si="2"/>
        <v>0</v>
      </c>
    </row>
    <row r="34" spans="1:13">
      <c r="A34" s="230" t="s">
        <v>808</v>
      </c>
      <c r="B34" s="230" t="s">
        <v>804</v>
      </c>
      <c r="C34" s="230"/>
      <c r="D34" s="231">
        <f>SUMIFS(Master!$P$2:$P$2265,Master!$O$2:$O$2265,A34)</f>
        <v>0</v>
      </c>
      <c r="E34" s="231">
        <f>SUMIFS(Master!$S$2:$S$2265,Master!$O$2:$O$2265,A34)</f>
        <v>0</v>
      </c>
      <c r="F34" s="231">
        <f t="shared" si="0"/>
        <v>0</v>
      </c>
      <c r="G34" s="231">
        <f>SUMIFS(Master!$V$2:$V$2265,Master!$O$2:$O$2265,A34)</f>
        <v>0</v>
      </c>
      <c r="H34" s="231">
        <f t="shared" si="1"/>
        <v>0</v>
      </c>
      <c r="I34" s="228">
        <f t="shared" si="2"/>
        <v>0</v>
      </c>
    </row>
    <row r="35" spans="1:13">
      <c r="A35" s="230" t="s">
        <v>809</v>
      </c>
      <c r="B35" s="230" t="s">
        <v>805</v>
      </c>
      <c r="C35" s="230"/>
      <c r="D35" s="231">
        <f>SUMIFS(Master!$P$2:$P$2265,Master!$O$2:$O$2265,A35)</f>
        <v>0</v>
      </c>
      <c r="E35" s="231">
        <f>SUMIFS(Master!$S$2:$S$2265,Master!$O$2:$O$2265,A35)</f>
        <v>0</v>
      </c>
      <c r="F35" s="231">
        <f t="shared" si="0"/>
        <v>0</v>
      </c>
      <c r="G35" s="231">
        <f>SUMIFS(Master!$V$2:$V$2265,Master!$O$2:$O$2265,A35)</f>
        <v>0</v>
      </c>
      <c r="H35" s="231">
        <f t="shared" si="1"/>
        <v>0</v>
      </c>
      <c r="I35" s="228">
        <f t="shared" si="2"/>
        <v>0</v>
      </c>
    </row>
    <row r="36" spans="1:13">
      <c r="A36" s="230" t="s">
        <v>810</v>
      </c>
      <c r="B36" s="230" t="s">
        <v>806</v>
      </c>
      <c r="C36" s="230"/>
      <c r="D36" s="231">
        <f>SUMIFS(Master!$P$2:$P$2265,Master!$O$2:$O$2265,A36)</f>
        <v>0</v>
      </c>
      <c r="E36" s="231">
        <f>SUMIFS(Master!$S$2:$S$2265,Master!$O$2:$O$2265,A36)</f>
        <v>0</v>
      </c>
      <c r="F36" s="231">
        <f t="shared" si="0"/>
        <v>0</v>
      </c>
      <c r="G36" s="231">
        <f>SUMIFS(Master!$V$2:$V$2265,Master!$O$2:$O$2265,A36)</f>
        <v>0</v>
      </c>
      <c r="H36" s="231">
        <f t="shared" si="1"/>
        <v>0</v>
      </c>
      <c r="I36" s="228">
        <f t="shared" si="2"/>
        <v>0</v>
      </c>
    </row>
    <row r="37" spans="1:13">
      <c r="A37" s="230" t="s">
        <v>807</v>
      </c>
      <c r="B37" s="230" t="s">
        <v>803</v>
      </c>
      <c r="C37" s="230"/>
      <c r="D37" s="231">
        <f>SUMIFS(Master!$P$2:$P$2265,Master!$O$2:$O$2265,A37)</f>
        <v>0</v>
      </c>
      <c r="E37" s="231">
        <f>SUMIFS(Master!$S$2:$S$2265,Master!$O$2:$O$2265,A37)</f>
        <v>0</v>
      </c>
      <c r="F37" s="231">
        <f t="shared" si="0"/>
        <v>0</v>
      </c>
      <c r="G37" s="231">
        <f>SUMIFS(Master!$V$2:$V$2265,Master!$O$2:$O$2265,A37)</f>
        <v>0</v>
      </c>
      <c r="H37" s="231">
        <f t="shared" si="1"/>
        <v>0</v>
      </c>
      <c r="I37" s="228">
        <f t="shared" si="2"/>
        <v>0</v>
      </c>
    </row>
    <row r="38" spans="1:13">
      <c r="A38" s="230" t="s">
        <v>844</v>
      </c>
      <c r="B38" s="230" t="s">
        <v>845</v>
      </c>
      <c r="C38" s="230"/>
      <c r="D38" s="231">
        <f>SUMIFS(Master!$P$2:$P$2265,Master!$O$2:$O$2265,A38)</f>
        <v>0</v>
      </c>
      <c r="E38" s="231">
        <f>SUMIFS(Master!$S$2:$S$2265,Master!$O$2:$O$2265,A38)</f>
        <v>0</v>
      </c>
      <c r="F38" s="231">
        <f t="shared" si="0"/>
        <v>0</v>
      </c>
      <c r="G38" s="231">
        <f>SUMIFS(Master!$V$2:$V$2265,Master!$O$2:$O$2265,A38)</f>
        <v>0</v>
      </c>
      <c r="H38" s="231">
        <f t="shared" si="1"/>
        <v>0</v>
      </c>
      <c r="I38" s="228">
        <f t="shared" si="2"/>
        <v>0</v>
      </c>
    </row>
    <row r="39" spans="1:13">
      <c r="A39" s="230" t="s">
        <v>846</v>
      </c>
      <c r="B39" s="230" t="s">
        <v>847</v>
      </c>
      <c r="C39" s="230"/>
      <c r="D39" s="231">
        <f>SUMIFS(Master!$P$2:$P$2265,Master!$O$2:$O$2265,A39)</f>
        <v>0</v>
      </c>
      <c r="E39" s="231">
        <f>SUMIFS(Master!$S$2:$S$2265,Master!$O$2:$O$2265,A39)</f>
        <v>0</v>
      </c>
      <c r="F39" s="231">
        <f t="shared" si="0"/>
        <v>0</v>
      </c>
      <c r="G39" s="231">
        <f>SUMIFS(Master!$V$2:$V$2265,Master!$O$2:$O$2265,A39)</f>
        <v>0</v>
      </c>
      <c r="H39" s="231">
        <f t="shared" si="1"/>
        <v>0</v>
      </c>
      <c r="I39" s="228">
        <f t="shared" si="2"/>
        <v>0</v>
      </c>
    </row>
    <row r="40" spans="1:13" ht="15.75">
      <c r="A40" s="233" t="s">
        <v>302</v>
      </c>
      <c r="B40" s="226" t="s">
        <v>601</v>
      </c>
      <c r="C40" s="233"/>
      <c r="D40" s="231">
        <f>SUMIFS(Master!$P$2:$P$2265,Master!$O$2:$O$2265,A40)</f>
        <v>0</v>
      </c>
      <c r="E40" s="231">
        <f>SUMIFS(Master!$S$2:$S$2265,Master!$O$2:$O$2265,A40)</f>
        <v>0</v>
      </c>
      <c r="F40" s="231">
        <f t="shared" si="0"/>
        <v>0</v>
      </c>
      <c r="G40" s="231">
        <f>SUMIFS(Master!$V$2:$V$2265,Master!$O$2:$O$2265,A40)</f>
        <v>0</v>
      </c>
      <c r="H40" s="231">
        <f t="shared" si="1"/>
        <v>0</v>
      </c>
      <c r="I40" s="228">
        <f t="shared" si="2"/>
        <v>0</v>
      </c>
      <c r="J40" s="353"/>
      <c r="K40" s="354">
        <v>6.25</v>
      </c>
      <c r="L40" s="354" t="e">
        <f>K40/F40</f>
        <v>#DIV/0!</v>
      </c>
      <c r="M40" s="124">
        <f>H40/K40</f>
        <v>0</v>
      </c>
    </row>
    <row r="41" spans="1:13">
      <c r="A41" s="233" t="s">
        <v>603</v>
      </c>
      <c r="B41" s="233" t="s">
        <v>604</v>
      </c>
      <c r="C41" s="233"/>
      <c r="D41" s="231">
        <f>SUMIFS(Master!$P$2:$P$2265,Master!$O$2:$O$2265,A41)</f>
        <v>0</v>
      </c>
      <c r="E41" s="231">
        <f>SUMIFS(Master!$S$2:$S$2265,Master!$O$2:$O$2265,A41)</f>
        <v>0</v>
      </c>
      <c r="F41" s="231">
        <f t="shared" si="0"/>
        <v>0</v>
      </c>
      <c r="G41" s="231">
        <f>SUMIFS(Master!$V$2:$V$2265,Master!$O$2:$O$2265,A41)</f>
        <v>0</v>
      </c>
      <c r="H41" s="231">
        <f t="shared" si="1"/>
        <v>0</v>
      </c>
      <c r="I41" s="228">
        <f t="shared" si="2"/>
        <v>0</v>
      </c>
      <c r="J41" s="354"/>
      <c r="K41" s="354">
        <v>5.9249999999999998</v>
      </c>
      <c r="L41" s="354" t="e">
        <f t="shared" ref="L41:L57" si="3">K41/F41</f>
        <v>#DIV/0!</v>
      </c>
      <c r="M41" s="124">
        <f t="shared" ref="M41:M57" si="4">H41/K41</f>
        <v>0</v>
      </c>
    </row>
    <row r="42" spans="1:13">
      <c r="A42" s="233" t="s">
        <v>436</v>
      </c>
      <c r="B42" s="225" t="s">
        <v>592</v>
      </c>
      <c r="C42" s="233"/>
      <c r="D42" s="231">
        <f>SUMIFS(Master!$P$2:$P$2265,Master!$O$2:$O$2265,A42)</f>
        <v>0</v>
      </c>
      <c r="E42" s="231">
        <f>SUMIFS(Master!$S$2:$S$2265,Master!$O$2:$O$2265,A42)</f>
        <v>0</v>
      </c>
      <c r="F42" s="231">
        <f t="shared" si="0"/>
        <v>0</v>
      </c>
      <c r="G42" s="231">
        <f>SUMIFS(Master!$V$2:$V$2265,Master!$O$2:$O$2265,A42)</f>
        <v>0</v>
      </c>
      <c r="H42" s="231">
        <f t="shared" si="1"/>
        <v>0</v>
      </c>
      <c r="I42" s="228">
        <f t="shared" si="2"/>
        <v>0</v>
      </c>
      <c r="J42" s="354"/>
      <c r="K42" s="354">
        <v>5.7750000000000004</v>
      </c>
      <c r="L42" s="354" t="e">
        <f t="shared" si="3"/>
        <v>#DIV/0!</v>
      </c>
      <c r="M42" s="124">
        <f t="shared" si="4"/>
        <v>0</v>
      </c>
    </row>
    <row r="43" spans="1:13" ht="15.75">
      <c r="A43" s="233" t="s">
        <v>456</v>
      </c>
      <c r="B43" s="226" t="s">
        <v>680</v>
      </c>
      <c r="C43" s="233"/>
      <c r="D43" s="231">
        <f>SUMIFS(Master!$P$2:$P$2265,Master!$O$2:$O$2265,A43)</f>
        <v>0</v>
      </c>
      <c r="E43" s="231">
        <f>SUMIFS(Master!$S$2:$S$2265,Master!$O$2:$O$2265,A43)</f>
        <v>0</v>
      </c>
      <c r="F43" s="231">
        <f t="shared" si="0"/>
        <v>0</v>
      </c>
      <c r="G43" s="231">
        <f>SUMIFS(Master!$V$2:$V$2265,Master!$O$2:$O$2265,A43)</f>
        <v>0</v>
      </c>
      <c r="H43" s="231">
        <f t="shared" si="1"/>
        <v>0</v>
      </c>
      <c r="I43" s="228">
        <f t="shared" si="2"/>
        <v>0</v>
      </c>
      <c r="J43" s="354"/>
      <c r="K43" s="353">
        <v>11.775</v>
      </c>
      <c r="L43" s="354" t="e">
        <f t="shared" si="3"/>
        <v>#DIV/0!</v>
      </c>
      <c r="M43" s="124">
        <f t="shared" si="4"/>
        <v>0</v>
      </c>
    </row>
    <row r="44" spans="1:13" ht="15.75">
      <c r="A44" s="233" t="s">
        <v>455</v>
      </c>
      <c r="B44" s="226" t="s">
        <v>687</v>
      </c>
      <c r="C44" s="233"/>
      <c r="D44" s="231">
        <f>SUMIFS(Master!$P$2:$P$2265,Master!$O$2:$O$2265,A44)</f>
        <v>0</v>
      </c>
      <c r="E44" s="231">
        <f>SUMIFS(Master!$S$2:$S$2265,Master!$O$2:$O$2265,A44)</f>
        <v>0</v>
      </c>
      <c r="F44" s="231">
        <f t="shared" si="0"/>
        <v>0</v>
      </c>
      <c r="G44" s="231">
        <f>SUMIFS(Master!$V$2:$V$2265,Master!$O$2:$O$2265,A44)</f>
        <v>0</v>
      </c>
      <c r="H44" s="231">
        <f t="shared" si="1"/>
        <v>0</v>
      </c>
      <c r="I44" s="228">
        <f t="shared" si="2"/>
        <v>0</v>
      </c>
      <c r="J44" s="354"/>
      <c r="K44" s="352"/>
      <c r="L44" s="354"/>
      <c r="M44" s="124"/>
    </row>
    <row r="45" spans="1:13">
      <c r="A45" s="233" t="s">
        <v>478</v>
      </c>
      <c r="B45" s="226" t="s">
        <v>688</v>
      </c>
      <c r="C45" s="233"/>
      <c r="D45" s="231">
        <f>SUMIFS(Master!$P$2:$P$2265,Master!$O$2:$O$2265,A45)</f>
        <v>0</v>
      </c>
      <c r="E45" s="231">
        <f>SUMIFS(Master!$S$2:$S$2265,Master!$O$2:$O$2265,A45)</f>
        <v>0</v>
      </c>
      <c r="F45" s="231">
        <f t="shared" si="0"/>
        <v>0</v>
      </c>
      <c r="G45" s="231">
        <f>SUMIFS(Master!$V$2:$V$2265,Master!$O$2:$O$2265,A45)</f>
        <v>0</v>
      </c>
      <c r="H45" s="231">
        <f t="shared" si="1"/>
        <v>0</v>
      </c>
      <c r="I45" s="228">
        <f t="shared" si="2"/>
        <v>0</v>
      </c>
      <c r="J45" s="354"/>
      <c r="K45" s="354"/>
      <c r="L45" s="354"/>
      <c r="M45" s="124"/>
    </row>
    <row r="46" spans="1:13">
      <c r="A46" s="233" t="s">
        <v>300</v>
      </c>
      <c r="B46" s="226" t="s">
        <v>609</v>
      </c>
      <c r="C46" s="233"/>
      <c r="D46" s="231">
        <f>SUMIFS(Master!$P$2:$P$2265,Master!$O$2:$O$2265,A46)</f>
        <v>0</v>
      </c>
      <c r="E46" s="231">
        <f>SUMIFS(Master!$S$2:$S$2265,Master!$O$2:$O$2265,A46)</f>
        <v>0</v>
      </c>
      <c r="F46" s="231">
        <f t="shared" si="0"/>
        <v>0</v>
      </c>
      <c r="G46" s="231">
        <f>SUMIFS(Master!$V$2:$V$2265,Master!$O$2:$O$2265,A46)</f>
        <v>0</v>
      </c>
      <c r="H46" s="231">
        <f t="shared" si="1"/>
        <v>0</v>
      </c>
      <c r="I46" s="228">
        <f t="shared" si="2"/>
        <v>0</v>
      </c>
      <c r="J46" s="124"/>
      <c r="K46" s="355">
        <v>31.8</v>
      </c>
      <c r="L46" s="354" t="e">
        <f t="shared" si="3"/>
        <v>#DIV/0!</v>
      </c>
      <c r="M46" s="124">
        <f t="shared" si="4"/>
        <v>0</v>
      </c>
    </row>
    <row r="47" spans="1:13">
      <c r="A47" s="233" t="s">
        <v>509</v>
      </c>
      <c r="B47" s="226" t="s">
        <v>585</v>
      </c>
      <c r="C47" s="233"/>
      <c r="D47" s="231">
        <f>SUMIFS(Master!$P$2:$P$2265,Master!$O$2:$O$2265,A47)</f>
        <v>0</v>
      </c>
      <c r="E47" s="231">
        <f>SUMIFS(Master!$S$2:$S$2265,Master!$O$2:$O$2265,A47)</f>
        <v>0</v>
      </c>
      <c r="F47" s="231">
        <f t="shared" si="0"/>
        <v>0</v>
      </c>
      <c r="G47" s="231">
        <f>SUMIFS(Master!$V$2:$V$2265,Master!$O$2:$O$2265,A47)</f>
        <v>0</v>
      </c>
      <c r="H47" s="231">
        <f t="shared" si="1"/>
        <v>0</v>
      </c>
      <c r="I47" s="228">
        <f t="shared" si="2"/>
        <v>0</v>
      </c>
      <c r="J47" s="124"/>
      <c r="K47" s="355">
        <v>21.975000000000001</v>
      </c>
      <c r="L47" s="354" t="e">
        <f t="shared" si="3"/>
        <v>#DIV/0!</v>
      </c>
      <c r="M47" s="124">
        <f t="shared" si="4"/>
        <v>0</v>
      </c>
    </row>
    <row r="48" spans="1:13">
      <c r="A48" s="233" t="s">
        <v>294</v>
      </c>
      <c r="B48" s="233" t="s">
        <v>584</v>
      </c>
      <c r="C48" s="233"/>
      <c r="D48" s="231">
        <f>SUMIFS(Master!$P$2:$P$2265,Master!$O$2:$O$2265,A48)</f>
        <v>0</v>
      </c>
      <c r="E48" s="231">
        <f>SUMIFS(Master!$S$2:$S$2265,Master!$O$2:$O$2265,A48)</f>
        <v>0</v>
      </c>
      <c r="F48" s="231">
        <f t="shared" si="0"/>
        <v>0</v>
      </c>
      <c r="G48" s="231">
        <f>SUMIFS(Master!$V$2:$V$2265,Master!$O$2:$O$2265,A48)</f>
        <v>0</v>
      </c>
      <c r="H48" s="231">
        <f t="shared" si="1"/>
        <v>0</v>
      </c>
      <c r="I48" s="228">
        <f t="shared" si="2"/>
        <v>0</v>
      </c>
      <c r="J48" s="124"/>
      <c r="K48" s="124"/>
      <c r="L48" s="354"/>
      <c r="M48" s="124"/>
    </row>
    <row r="49" spans="1:13">
      <c r="A49" s="233" t="s">
        <v>299</v>
      </c>
      <c r="B49" s="225" t="s">
        <v>593</v>
      </c>
      <c r="C49" s="233"/>
      <c r="D49" s="231">
        <f>SUMIFS(Master!$P$2:$P$2265,Master!$O$2:$O$2265,A49)</f>
        <v>0</v>
      </c>
      <c r="E49" s="231">
        <f>SUMIFS(Master!$S$2:$S$2265,Master!$O$2:$O$2265,A49)</f>
        <v>0</v>
      </c>
      <c r="F49" s="231">
        <f t="shared" si="0"/>
        <v>0</v>
      </c>
      <c r="G49" s="231">
        <f>SUMIFS(Master!$V$2:$V$2265,Master!$O$2:$O$2265,A49)</f>
        <v>0</v>
      </c>
      <c r="H49" s="231">
        <f t="shared" si="1"/>
        <v>0</v>
      </c>
      <c r="I49" s="228">
        <f t="shared" si="2"/>
        <v>0</v>
      </c>
      <c r="J49" s="124"/>
      <c r="K49" s="124">
        <v>19.274999999999999</v>
      </c>
      <c r="L49" s="354" t="e">
        <f t="shared" si="3"/>
        <v>#DIV/0!</v>
      </c>
      <c r="M49" s="124">
        <f t="shared" si="4"/>
        <v>0</v>
      </c>
    </row>
    <row r="50" spans="1:13">
      <c r="A50" s="233" t="s">
        <v>511</v>
      </c>
      <c r="B50" s="233" t="s">
        <v>611</v>
      </c>
      <c r="C50" s="233"/>
      <c r="D50" s="231">
        <f>SUMIFS(Master!$P$2:$P$2265,Master!$O$2:$O$2265,A50)</f>
        <v>0</v>
      </c>
      <c r="E50" s="231">
        <f>SUMIFS(Master!$S$2:$S$2265,Master!$O$2:$O$2265,A50)</f>
        <v>0</v>
      </c>
      <c r="F50" s="231">
        <f t="shared" si="0"/>
        <v>0</v>
      </c>
      <c r="G50" s="231">
        <f>SUMIFS(Master!$V$2:$V$2265,Master!$O$2:$O$2265,A50)</f>
        <v>0</v>
      </c>
      <c r="H50" s="231">
        <f t="shared" si="1"/>
        <v>0</v>
      </c>
      <c r="I50" s="228">
        <f t="shared" si="2"/>
        <v>0</v>
      </c>
      <c r="J50" s="124"/>
      <c r="K50" s="355">
        <v>49.95</v>
      </c>
      <c r="L50" s="354" t="e">
        <f t="shared" si="3"/>
        <v>#DIV/0!</v>
      </c>
      <c r="M50" s="124">
        <f t="shared" si="4"/>
        <v>0</v>
      </c>
    </row>
    <row r="51" spans="1:13">
      <c r="A51" s="233" t="s">
        <v>510</v>
      </c>
      <c r="B51" s="233" t="s">
        <v>605</v>
      </c>
      <c r="C51" s="233"/>
      <c r="D51" s="231">
        <f>SUMIFS(Master!$P$2:$P$2265,Master!$O$2:$O$2265,A51)</f>
        <v>0</v>
      </c>
      <c r="E51" s="231">
        <f>SUMIFS(Master!$S$2:$S$2265,Master!$O$2:$O$2265,A51)</f>
        <v>0</v>
      </c>
      <c r="F51" s="231">
        <f t="shared" si="0"/>
        <v>0</v>
      </c>
      <c r="G51" s="231">
        <f>SUMIFS(Master!$V$2:$V$2265,Master!$O$2:$O$2265,A51)</f>
        <v>0</v>
      </c>
      <c r="H51" s="231">
        <f t="shared" si="1"/>
        <v>0</v>
      </c>
      <c r="I51" s="228">
        <f t="shared" si="2"/>
        <v>0</v>
      </c>
      <c r="J51" s="124"/>
      <c r="K51" s="355">
        <v>33</v>
      </c>
      <c r="L51" s="354" t="e">
        <f t="shared" si="3"/>
        <v>#DIV/0!</v>
      </c>
      <c r="M51" s="124">
        <f t="shared" si="4"/>
        <v>0</v>
      </c>
    </row>
    <row r="52" spans="1:13">
      <c r="A52" s="233" t="s">
        <v>295</v>
      </c>
      <c r="B52" s="233" t="s">
        <v>829</v>
      </c>
      <c r="C52" s="233"/>
      <c r="D52" s="231">
        <f>SUMIFS(Master!$P$2:$P$2265,Master!$O$2:$O$2265,A52)</f>
        <v>0</v>
      </c>
      <c r="E52" s="231">
        <f>SUMIFS(Master!$S$2:$S$2265,Master!$O$2:$O$2265,A52)</f>
        <v>0</v>
      </c>
      <c r="F52" s="231">
        <f t="shared" si="0"/>
        <v>0</v>
      </c>
      <c r="G52" s="231">
        <f>SUMIFS(Master!$V$2:$V$2265,Master!$O$2:$O$2265,A52)</f>
        <v>0</v>
      </c>
      <c r="H52" s="231">
        <f t="shared" si="1"/>
        <v>0</v>
      </c>
      <c r="I52" s="228">
        <f t="shared" si="2"/>
        <v>0</v>
      </c>
      <c r="J52" s="124"/>
      <c r="K52" s="355"/>
      <c r="L52" s="354"/>
      <c r="M52" s="124"/>
    </row>
    <row r="53" spans="1:13">
      <c r="A53" s="233" t="s">
        <v>437</v>
      </c>
      <c r="B53" s="225" t="s">
        <v>591</v>
      </c>
      <c r="C53" s="233"/>
      <c r="D53" s="231">
        <f>SUMIFS(Master!$P$2:$P$2265,Master!$O$2:$O$2265,A53)</f>
        <v>0</v>
      </c>
      <c r="E53" s="231">
        <f>SUMIFS(Master!$S$2:$S$2265,Master!$O$2:$O$2265,A53)</f>
        <v>0</v>
      </c>
      <c r="F53" s="231">
        <f t="shared" si="0"/>
        <v>0</v>
      </c>
      <c r="G53" s="231">
        <f>SUMIFS(Master!$V$2:$V$2265,Master!$O$2:$O$2265,A53)</f>
        <v>0</v>
      </c>
      <c r="H53" s="231">
        <f t="shared" si="1"/>
        <v>0</v>
      </c>
      <c r="I53" s="228">
        <f t="shared" si="2"/>
        <v>0</v>
      </c>
      <c r="J53" s="124"/>
      <c r="K53" s="355">
        <v>29.1</v>
      </c>
      <c r="L53" s="354" t="e">
        <f t="shared" si="3"/>
        <v>#DIV/0!</v>
      </c>
      <c r="M53" s="124">
        <f t="shared" si="4"/>
        <v>0</v>
      </c>
    </row>
    <row r="54" spans="1:13">
      <c r="A54" s="233" t="s">
        <v>453</v>
      </c>
      <c r="B54" s="233" t="s">
        <v>589</v>
      </c>
      <c r="C54" s="233"/>
      <c r="D54" s="231">
        <f>SUMIFS(Master!$P$2:$P$2265,Master!$O$2:$O$2265,A54)</f>
        <v>0</v>
      </c>
      <c r="E54" s="231">
        <f>SUMIFS(Master!$S$2:$S$2265,Master!$O$2:$O$2265,A54)</f>
        <v>0</v>
      </c>
      <c r="F54" s="231">
        <f t="shared" si="0"/>
        <v>0</v>
      </c>
      <c r="G54" s="231">
        <f>SUMIFS(Master!$V$2:$V$2265,Master!$O$2:$O$2265,A54)</f>
        <v>0</v>
      </c>
      <c r="H54" s="231">
        <f t="shared" si="1"/>
        <v>0</v>
      </c>
      <c r="I54" s="228">
        <f t="shared" si="2"/>
        <v>0</v>
      </c>
      <c r="J54" s="124"/>
      <c r="K54" s="355">
        <v>80.25</v>
      </c>
      <c r="L54" s="354" t="e">
        <f t="shared" si="3"/>
        <v>#DIV/0!</v>
      </c>
      <c r="M54" s="124">
        <f t="shared" si="4"/>
        <v>0</v>
      </c>
    </row>
    <row r="55" spans="1:13">
      <c r="A55" s="233" t="s">
        <v>454</v>
      </c>
      <c r="B55" s="233" t="s">
        <v>590</v>
      </c>
      <c r="C55" s="233"/>
      <c r="D55" s="231">
        <f>SUMIFS(Master!$P$2:$P$2265,Master!$O$2:$O$2265,A55)</f>
        <v>0</v>
      </c>
      <c r="E55" s="231">
        <f>SUMIFS(Master!$S$2:$S$2265,Master!$O$2:$O$2265,A55)</f>
        <v>0</v>
      </c>
      <c r="F55" s="231">
        <f t="shared" si="0"/>
        <v>0</v>
      </c>
      <c r="G55" s="231">
        <f>SUMIFS(Master!$V$2:$V$2265,Master!$O$2:$O$2265,A55)</f>
        <v>0</v>
      </c>
      <c r="H55" s="231">
        <f t="shared" si="1"/>
        <v>0</v>
      </c>
      <c r="I55" s="228">
        <f t="shared" si="2"/>
        <v>0</v>
      </c>
      <c r="J55" s="124"/>
      <c r="K55" s="355">
        <v>57.075000000000003</v>
      </c>
      <c r="L55" s="354" t="e">
        <f t="shared" si="3"/>
        <v>#DIV/0!</v>
      </c>
      <c r="M55" s="124">
        <f t="shared" si="4"/>
        <v>0</v>
      </c>
    </row>
    <row r="56" spans="1:13">
      <c r="A56" s="233" t="s">
        <v>537</v>
      </c>
      <c r="B56" s="233" t="s">
        <v>583</v>
      </c>
      <c r="C56" s="233"/>
      <c r="D56" s="231">
        <f>SUMIFS(Master!$P$2:$P$2265,Master!$O$2:$O$2265,A56)</f>
        <v>0</v>
      </c>
      <c r="E56" s="231">
        <f>SUMIFS(Master!$S$2:$S$2265,Master!$O$2:$O$2265,A56)</f>
        <v>0</v>
      </c>
      <c r="F56" s="231">
        <f t="shared" si="0"/>
        <v>0</v>
      </c>
      <c r="G56" s="231">
        <f>SUMIFS(Master!$V$2:$V$2265,Master!$O$2:$O$2265,A56)</f>
        <v>0</v>
      </c>
      <c r="H56" s="231">
        <f t="shared" si="1"/>
        <v>0</v>
      </c>
      <c r="I56" s="228">
        <f t="shared" si="2"/>
        <v>0</v>
      </c>
      <c r="J56" s="124"/>
      <c r="K56" s="355"/>
      <c r="L56" s="354"/>
      <c r="M56" s="124"/>
    </row>
    <row r="57" spans="1:13">
      <c r="A57" s="233" t="s">
        <v>442</v>
      </c>
      <c r="B57" s="233" t="s">
        <v>588</v>
      </c>
      <c r="C57" s="233"/>
      <c r="D57" s="231">
        <f>SUMIFS(Master!$P$2:$P$2265,Master!$O$2:$O$2265,A57)</f>
        <v>0</v>
      </c>
      <c r="E57" s="231">
        <f>SUMIFS(Master!$S$2:$S$2265,Master!$O$2:$O$2265,A57)</f>
        <v>0</v>
      </c>
      <c r="F57" s="231">
        <f t="shared" si="0"/>
        <v>0</v>
      </c>
      <c r="G57" s="231">
        <f>SUMIFS(Master!$V$2:$V$2265,Master!$O$2:$O$2265,A57)</f>
        <v>0</v>
      </c>
      <c r="H57" s="231">
        <f t="shared" si="1"/>
        <v>0</v>
      </c>
      <c r="I57" s="228">
        <f t="shared" si="2"/>
        <v>0</v>
      </c>
      <c r="J57" s="124"/>
      <c r="K57" s="355">
        <v>48.6</v>
      </c>
      <c r="L57" s="355" t="e">
        <f t="shared" si="3"/>
        <v>#DIV/0!</v>
      </c>
      <c r="M57" s="124">
        <f t="shared" si="4"/>
        <v>0</v>
      </c>
    </row>
    <row r="58" spans="1:13">
      <c r="A58" s="233" t="s">
        <v>597</v>
      </c>
      <c r="B58" s="226" t="s">
        <v>538</v>
      </c>
      <c r="C58" s="233"/>
      <c r="D58" s="231">
        <f>SUMIFS(Master!$P$2:$P$2265,Master!$O$2:$O$2265,A58)</f>
        <v>0</v>
      </c>
      <c r="E58" s="231">
        <f>SUMIFS(Master!$S$2:$S$2265,Master!$O$2:$O$2265,A58)</f>
        <v>0</v>
      </c>
      <c r="F58" s="231">
        <f t="shared" si="0"/>
        <v>0</v>
      </c>
      <c r="G58" s="231">
        <f>SUMIFS(Master!$V$2:$V$2265,Master!$O$2:$O$2265,A58)</f>
        <v>0</v>
      </c>
      <c r="H58" s="231">
        <f t="shared" si="1"/>
        <v>0</v>
      </c>
      <c r="I58" s="228">
        <f t="shared" si="2"/>
        <v>0</v>
      </c>
    </row>
    <row r="59" spans="1:13">
      <c r="A59" s="230" t="s">
        <v>832</v>
      </c>
      <c r="B59" s="230" t="s">
        <v>848</v>
      </c>
      <c r="C59" s="230"/>
      <c r="D59" s="231">
        <f>SUMIFS(Master!$P$2:$P$2265,Master!$O$2:$O$2265,A59)</f>
        <v>0</v>
      </c>
      <c r="E59" s="231">
        <f>SUMIFS(Master!$S$2:$S$2265,Master!$O$2:$O$2265,A59)</f>
        <v>0</v>
      </c>
      <c r="F59" s="231">
        <f t="shared" si="0"/>
        <v>0</v>
      </c>
      <c r="G59" s="231">
        <f>SUMIFS(Master!$V$2:$V$2265,Master!$O$2:$O$2265,A59)</f>
        <v>0</v>
      </c>
      <c r="H59" s="231">
        <f t="shared" si="1"/>
        <v>0</v>
      </c>
      <c r="I59" s="228">
        <f t="shared" si="2"/>
        <v>0</v>
      </c>
    </row>
    <row r="60" spans="1:13">
      <c r="A60" s="230" t="s">
        <v>531</v>
      </c>
      <c r="B60" s="232" t="s">
        <v>577</v>
      </c>
      <c r="C60" s="230"/>
      <c r="D60" s="231">
        <f>SUMIFS(Master!$P$2:$P$2265,Master!$O$2:$O$2265,A60)</f>
        <v>0</v>
      </c>
      <c r="E60" s="231">
        <f>SUMIFS(Master!$S$2:$S$2265,Master!$O$2:$O$2265,A60)</f>
        <v>0</v>
      </c>
      <c r="F60" s="231">
        <f t="shared" si="0"/>
        <v>0</v>
      </c>
      <c r="G60" s="231">
        <f>SUMIFS(Master!$V$2:$V$2265,Master!$O$2:$O$2265,A60)</f>
        <v>0</v>
      </c>
      <c r="H60" s="231">
        <f t="shared" si="1"/>
        <v>0</v>
      </c>
      <c r="I60" s="228">
        <f t="shared" si="2"/>
        <v>0</v>
      </c>
    </row>
    <row r="61" spans="1:13">
      <c r="A61" s="230" t="s">
        <v>732</v>
      </c>
      <c r="B61" s="230" t="s">
        <v>849</v>
      </c>
      <c r="C61" s="230"/>
      <c r="D61" s="231">
        <f>SUMIFS(Master!$P$2:$P$2265,Master!$O$2:$O$2265,A61)</f>
        <v>0</v>
      </c>
      <c r="E61" s="231">
        <f>SUMIFS(Master!$S$2:$S$2265,Master!$O$2:$O$2265,A61)</f>
        <v>0</v>
      </c>
      <c r="F61" s="231">
        <f t="shared" si="0"/>
        <v>0</v>
      </c>
      <c r="G61" s="231">
        <f>SUMIFS(Master!$V$2:$V$2265,Master!$O$2:$O$2265,A61)</f>
        <v>0</v>
      </c>
      <c r="H61" s="231">
        <f t="shared" si="1"/>
        <v>0</v>
      </c>
      <c r="I61" s="228">
        <f t="shared" si="2"/>
        <v>0</v>
      </c>
    </row>
    <row r="62" spans="1:13">
      <c r="A62" s="230" t="s">
        <v>850</v>
      </c>
      <c r="B62" s="230" t="s">
        <v>851</v>
      </c>
      <c r="C62" s="230"/>
      <c r="D62" s="231">
        <f>SUMIFS(Master!$P$2:$P$2265,Master!$O$2:$O$2265,A62)</f>
        <v>0</v>
      </c>
      <c r="E62" s="231">
        <f>SUMIFS(Master!$S$2:$S$2265,Master!$O$2:$O$2265,A62)</f>
        <v>0</v>
      </c>
      <c r="F62" s="231">
        <f t="shared" si="0"/>
        <v>0</v>
      </c>
      <c r="G62" s="231">
        <f>SUMIFS(Master!$V$2:$V$2265,Master!$O$2:$O$2265,A62)</f>
        <v>0</v>
      </c>
      <c r="H62" s="231">
        <f t="shared" si="1"/>
        <v>0</v>
      </c>
      <c r="I62" s="228">
        <f t="shared" si="2"/>
        <v>0</v>
      </c>
    </row>
    <row r="63" spans="1:13">
      <c r="A63" s="230" t="s">
        <v>731</v>
      </c>
      <c r="B63" s="230" t="s">
        <v>852</v>
      </c>
      <c r="C63" s="230"/>
      <c r="D63" s="231">
        <f>SUMIFS(Master!$P$2:$P$2265,Master!$O$2:$O$2265,A63)</f>
        <v>0</v>
      </c>
      <c r="E63" s="231">
        <f>SUMIFS(Master!$S$2:$S$2265,Master!$O$2:$O$2265,A63)</f>
        <v>0</v>
      </c>
      <c r="F63" s="231">
        <f t="shared" si="0"/>
        <v>0</v>
      </c>
      <c r="G63" s="231">
        <f>SUMIFS(Master!$V$2:$V$2265,Master!$O$2:$O$2265,A63)</f>
        <v>0</v>
      </c>
      <c r="H63" s="231">
        <f t="shared" si="1"/>
        <v>0</v>
      </c>
      <c r="I63" s="228">
        <f t="shared" si="2"/>
        <v>0</v>
      </c>
    </row>
    <row r="64" spans="1:13">
      <c r="A64" s="233" t="s">
        <v>439</v>
      </c>
      <c r="B64" s="226" t="s">
        <v>614</v>
      </c>
      <c r="C64" s="233"/>
      <c r="D64" s="231">
        <f>SUMIFS(Master!$P$2:$P$2265,Master!$O$2:$O$2265,A64)</f>
        <v>0</v>
      </c>
      <c r="E64" s="231">
        <f>SUMIFS(Master!$S$2:$S$2265,Master!$O$2:$O$2265,A64)</f>
        <v>0</v>
      </c>
      <c r="F64" s="231">
        <f t="shared" si="0"/>
        <v>0</v>
      </c>
      <c r="G64" s="231">
        <f>SUMIFS(Master!$V$2:$V$2265,Master!$O$2:$O$2265,A64)</f>
        <v>0</v>
      </c>
      <c r="H64" s="231">
        <f t="shared" si="1"/>
        <v>0</v>
      </c>
      <c r="I64" s="228">
        <f t="shared" si="2"/>
        <v>0</v>
      </c>
    </row>
    <row r="65" spans="1:9">
      <c r="A65" s="233" t="s">
        <v>620</v>
      </c>
      <c r="B65" s="233" t="s">
        <v>853</v>
      </c>
      <c r="C65" s="233"/>
      <c r="D65" s="231">
        <f>SUMIFS(Master!$P$2:$P$2265,Master!$O$2:$O$2265,A65)</f>
        <v>0</v>
      </c>
      <c r="E65" s="231">
        <f>SUMIFS(Master!$S$2:$S$2265,Master!$O$2:$O$2265,A65)</f>
        <v>0</v>
      </c>
      <c r="F65" s="231">
        <f t="shared" si="0"/>
        <v>0</v>
      </c>
      <c r="G65" s="231">
        <f>SUMIFS(Master!$V$2:$V$2265,Master!$O$2:$O$2265,A65)</f>
        <v>0</v>
      </c>
      <c r="H65" s="231">
        <f t="shared" si="1"/>
        <v>0</v>
      </c>
      <c r="I65" s="228">
        <f t="shared" si="2"/>
        <v>0</v>
      </c>
    </row>
    <row r="66" spans="1:9">
      <c r="A66" s="233" t="s">
        <v>521</v>
      </c>
      <c r="B66" s="226" t="s">
        <v>643</v>
      </c>
      <c r="C66" s="233"/>
      <c r="D66" s="231">
        <f>SUMIFS(Master!$P$2:$P$2265,Master!$O$2:$O$2265,A66)</f>
        <v>0</v>
      </c>
      <c r="E66" s="231">
        <f>SUMIFS(Master!$S$2:$S$2265,Master!$O$2:$O$2265,A66)</f>
        <v>0</v>
      </c>
      <c r="F66" s="231">
        <f t="shared" si="0"/>
        <v>0</v>
      </c>
      <c r="G66" s="231">
        <f>SUMIFS(Master!$V$2:$V$2265,Master!$O$2:$O$2265,A66)</f>
        <v>0</v>
      </c>
      <c r="H66" s="231">
        <f t="shared" si="1"/>
        <v>0</v>
      </c>
      <c r="I66" s="228">
        <f t="shared" si="2"/>
        <v>0</v>
      </c>
    </row>
    <row r="67" spans="1:9">
      <c r="A67" s="233" t="s">
        <v>433</v>
      </c>
      <c r="B67" s="225" t="s">
        <v>615</v>
      </c>
      <c r="C67" s="233"/>
      <c r="D67" s="231">
        <f>SUMIFS(Master!$P$2:$P$2265,Master!$O$2:$O$2265,A67)</f>
        <v>0</v>
      </c>
      <c r="E67" s="231">
        <f>SUMIFS(Master!$S$2:$S$2265,Master!$O$2:$O$2265,A67)</f>
        <v>0</v>
      </c>
      <c r="F67" s="231">
        <f t="shared" ref="F67:F79" si="5">IFERROR(E67/D67,0)</f>
        <v>0</v>
      </c>
      <c r="G67" s="231">
        <f>SUMIFS(Master!$V$2:$V$2265,Master!$O$2:$O$2265,A67)</f>
        <v>0</v>
      </c>
      <c r="H67" s="231">
        <f t="shared" ref="H67:H79" si="6">IFERROR(G67/D67,0)</f>
        <v>0</v>
      </c>
      <c r="I67" s="228">
        <f t="shared" ref="I67:I79" si="7">H67-F67</f>
        <v>0</v>
      </c>
    </row>
    <row r="68" spans="1:9">
      <c r="A68" s="233" t="s">
        <v>431</v>
      </c>
      <c r="B68" s="226" t="s">
        <v>618</v>
      </c>
      <c r="C68" s="233"/>
      <c r="D68" s="231">
        <f>SUMIFS(Master!$P$2:$P$2265,Master!$O$2:$O$2265,A68)</f>
        <v>0</v>
      </c>
      <c r="E68" s="231">
        <f>SUMIFS(Master!$S$2:$S$2265,Master!$O$2:$O$2265,A68)</f>
        <v>0</v>
      </c>
      <c r="F68" s="231">
        <f t="shared" si="5"/>
        <v>0</v>
      </c>
      <c r="G68" s="231">
        <f>SUMIFS(Master!$V$2:$V$2265,Master!$O$2:$O$2265,A68)</f>
        <v>0</v>
      </c>
      <c r="H68" s="231">
        <f t="shared" si="6"/>
        <v>0</v>
      </c>
      <c r="I68" s="228">
        <f t="shared" si="7"/>
        <v>0</v>
      </c>
    </row>
    <row r="69" spans="1:9">
      <c r="A69" s="233" t="s">
        <v>432</v>
      </c>
      <c r="B69" s="226" t="s">
        <v>616</v>
      </c>
      <c r="C69" s="233"/>
      <c r="D69" s="231">
        <f>SUMIFS(Master!$P$2:$P$2265,Master!$O$2:$O$2265,A69)</f>
        <v>0</v>
      </c>
      <c r="E69" s="231">
        <f>SUMIFS(Master!$S$2:$S$2265,Master!$O$2:$O$2265,A69)</f>
        <v>0</v>
      </c>
      <c r="F69" s="231">
        <f t="shared" si="5"/>
        <v>0</v>
      </c>
      <c r="G69" s="231">
        <f>SUMIFS(Master!$V$2:$V$2265,Master!$O$2:$O$2265,A69)</f>
        <v>0</v>
      </c>
      <c r="H69" s="231">
        <f t="shared" si="6"/>
        <v>0</v>
      </c>
      <c r="I69" s="228">
        <f t="shared" si="7"/>
        <v>0</v>
      </c>
    </row>
    <row r="70" spans="1:9">
      <c r="A70" s="233" t="s">
        <v>301</v>
      </c>
      <c r="B70" s="226" t="s">
        <v>854</v>
      </c>
      <c r="C70" s="233"/>
      <c r="D70" s="231">
        <f>SUMIFS(Master!$P$2:$P$2265,Master!$O$2:$O$2265,A70)</f>
        <v>0</v>
      </c>
      <c r="E70" s="231">
        <f>SUMIFS(Master!$S$2:$S$2265,Master!$O$2:$O$2265,A70)</f>
        <v>0</v>
      </c>
      <c r="F70" s="231">
        <f t="shared" si="5"/>
        <v>0</v>
      </c>
      <c r="G70" s="231">
        <f>SUMIFS(Master!$V$2:$V$2265,Master!$O$2:$O$2265,A70)</f>
        <v>0</v>
      </c>
      <c r="H70" s="231">
        <f t="shared" si="6"/>
        <v>0</v>
      </c>
      <c r="I70" s="228">
        <f t="shared" si="7"/>
        <v>0</v>
      </c>
    </row>
    <row r="71" spans="1:9">
      <c r="A71" s="233" t="s">
        <v>461</v>
      </c>
      <c r="B71" s="225" t="s">
        <v>548</v>
      </c>
      <c r="C71" s="233"/>
      <c r="D71" s="231">
        <f>SUMIFS(Master!$P$2:$P$2265,Master!$O$2:$O$2265,A71)</f>
        <v>0</v>
      </c>
      <c r="E71" s="231">
        <f>SUMIFS(Master!$S$2:$S$2265,Master!$O$2:$O$2265,A71)</f>
        <v>0</v>
      </c>
      <c r="F71" s="231">
        <f t="shared" si="5"/>
        <v>0</v>
      </c>
      <c r="G71" s="231">
        <f>SUMIFS(Master!$V$2:$V$2265,Master!$O$2:$O$2265,A71)</f>
        <v>0</v>
      </c>
      <c r="H71" s="231">
        <f t="shared" si="6"/>
        <v>0</v>
      </c>
      <c r="I71" s="228">
        <f t="shared" si="7"/>
        <v>0</v>
      </c>
    </row>
    <row r="72" spans="1:9">
      <c r="A72" s="233" t="s">
        <v>684</v>
      </c>
      <c r="B72" s="233" t="s">
        <v>683</v>
      </c>
      <c r="C72" s="233"/>
      <c r="D72" s="231">
        <f>SUMIFS(Master!$P$2:$P$2265,Master!$O$2:$O$2265,A72)</f>
        <v>0</v>
      </c>
      <c r="E72" s="231">
        <f>SUMIFS(Master!$S$2:$S$2265,Master!$O$2:$O$2265,A72)</f>
        <v>0</v>
      </c>
      <c r="F72" s="231">
        <f t="shared" si="5"/>
        <v>0</v>
      </c>
      <c r="G72" s="231">
        <f>SUMIFS(Master!$V$2:$V$2265,Master!$O$2:$O$2265,A72)</f>
        <v>0</v>
      </c>
      <c r="H72" s="231">
        <f t="shared" si="6"/>
        <v>0</v>
      </c>
      <c r="I72" s="228">
        <f t="shared" si="7"/>
        <v>0</v>
      </c>
    </row>
    <row r="73" spans="1:9">
      <c r="A73" s="233" t="s">
        <v>463</v>
      </c>
      <c r="B73" s="225" t="s">
        <v>554</v>
      </c>
      <c r="C73" s="233"/>
      <c r="D73" s="231">
        <f>SUMIFS(Master!$P$2:$P$2265,Master!$O$2:$O$2265,A73)</f>
        <v>0</v>
      </c>
      <c r="E73" s="231">
        <f>SUMIFS(Master!$S$2:$S$2265,Master!$O$2:$O$2265,A73)</f>
        <v>0</v>
      </c>
      <c r="F73" s="231">
        <f t="shared" si="5"/>
        <v>0</v>
      </c>
      <c r="G73" s="231">
        <f>SUMIFS(Master!$V$2:$V$2265,Master!$O$2:$O$2265,A73)</f>
        <v>0</v>
      </c>
      <c r="H73" s="231">
        <f t="shared" si="6"/>
        <v>0</v>
      </c>
      <c r="I73" s="228">
        <f t="shared" si="7"/>
        <v>0</v>
      </c>
    </row>
    <row r="74" spans="1:9">
      <c r="A74" s="233" t="s">
        <v>474</v>
      </c>
      <c r="B74" s="226" t="s">
        <v>586</v>
      </c>
      <c r="C74" s="233"/>
      <c r="D74" s="231">
        <f>SUMIFS(Master!$P$2:$P$2265,Master!$O$2:$O$2265,A74)</f>
        <v>0</v>
      </c>
      <c r="E74" s="231">
        <f>SUMIFS(Master!$S$2:$S$2265,Master!$O$2:$O$2265,A74)</f>
        <v>0</v>
      </c>
      <c r="F74" s="231">
        <f t="shared" si="5"/>
        <v>0</v>
      </c>
      <c r="G74" s="231">
        <f>SUMIFS(Master!$V$2:$V$2265,Master!$O$2:$O$2265,A74)</f>
        <v>0</v>
      </c>
      <c r="H74" s="231">
        <f t="shared" si="6"/>
        <v>0</v>
      </c>
      <c r="I74" s="228">
        <f t="shared" si="7"/>
        <v>0</v>
      </c>
    </row>
    <row r="75" spans="1:9">
      <c r="A75" s="233" t="s">
        <v>440</v>
      </c>
      <c r="B75" s="226" t="s">
        <v>543</v>
      </c>
      <c r="C75" s="233"/>
      <c r="D75" s="231">
        <f>SUMIFS(Master!$P$2:$P$2265,Master!$O$2:$O$2265,A75)</f>
        <v>0</v>
      </c>
      <c r="E75" s="231">
        <f>SUMIFS(Master!$S$2:$S$2265,Master!$O$2:$O$2265,A75)</f>
        <v>0</v>
      </c>
      <c r="F75" s="231">
        <f t="shared" si="5"/>
        <v>0</v>
      </c>
      <c r="G75" s="231">
        <f>SUMIFS(Master!$V$2:$V$2265,Master!$O$2:$O$2265,A75)</f>
        <v>0</v>
      </c>
      <c r="H75" s="231">
        <f t="shared" si="6"/>
        <v>0</v>
      </c>
      <c r="I75" s="228">
        <f t="shared" si="7"/>
        <v>0</v>
      </c>
    </row>
    <row r="76" spans="1:9">
      <c r="A76" s="233" t="s">
        <v>682</v>
      </c>
      <c r="B76" s="233" t="s">
        <v>681</v>
      </c>
      <c r="C76" s="233"/>
      <c r="D76" s="231">
        <f>SUMIFS(Master!$P$2:$P$2265,Master!$O$2:$O$2265,A76)</f>
        <v>0</v>
      </c>
      <c r="E76" s="231">
        <f>SUMIFS(Master!$S$2:$S$2265,Master!$O$2:$O$2265,A76)</f>
        <v>0</v>
      </c>
      <c r="F76" s="231">
        <f t="shared" si="5"/>
        <v>0</v>
      </c>
      <c r="G76" s="231">
        <f>SUMIFS(Master!$V$2:$V$2265,Master!$O$2:$O$2265,A76)</f>
        <v>0</v>
      </c>
      <c r="H76" s="231">
        <f t="shared" si="6"/>
        <v>0</v>
      </c>
      <c r="I76" s="228">
        <f t="shared" si="7"/>
        <v>0</v>
      </c>
    </row>
    <row r="77" spans="1:9">
      <c r="A77" s="233" t="s">
        <v>542</v>
      </c>
      <c r="B77" s="233" t="s">
        <v>541</v>
      </c>
      <c r="C77" s="233"/>
      <c r="D77" s="231">
        <f>SUMIFS(Master!$P$2:$P$2265,Master!$O$2:$O$2265,A77)</f>
        <v>0</v>
      </c>
      <c r="E77" s="231">
        <f>SUMIFS(Master!$S$2:$S$2265,Master!$O$2:$O$2265,A77)</f>
        <v>0</v>
      </c>
      <c r="F77" s="231">
        <f t="shared" si="5"/>
        <v>0</v>
      </c>
      <c r="G77" s="231">
        <f>SUMIFS(Master!$V$2:$V$2265,Master!$O$2:$O$2265,A77)</f>
        <v>0</v>
      </c>
      <c r="H77" s="231">
        <f t="shared" si="6"/>
        <v>0</v>
      </c>
      <c r="I77" s="228">
        <f t="shared" si="7"/>
        <v>0</v>
      </c>
    </row>
    <row r="78" spans="1:9">
      <c r="A78" s="230" t="s">
        <v>855</v>
      </c>
      <c r="B78" s="230" t="s">
        <v>856</v>
      </c>
      <c r="C78" s="230"/>
      <c r="D78" s="231">
        <f>SUMIFS(Master!$P$2:$P$2265,Master!$O$2:$O$2265,A78)</f>
        <v>0</v>
      </c>
      <c r="E78" s="231">
        <f>SUMIFS(Master!$S$2:$S$2265,Master!$O$2:$O$2265,A78)</f>
        <v>0</v>
      </c>
      <c r="F78" s="231">
        <f t="shared" si="5"/>
        <v>0</v>
      </c>
      <c r="G78" s="231">
        <f>SUMIFS(Master!$V$2:$V$2265,Master!$O$2:$O$2265,A78)</f>
        <v>0</v>
      </c>
      <c r="H78" s="231">
        <f t="shared" si="6"/>
        <v>0</v>
      </c>
      <c r="I78" s="228">
        <f t="shared" si="7"/>
        <v>0</v>
      </c>
    </row>
    <row r="79" spans="1:9">
      <c r="A79" s="233" t="s">
        <v>411</v>
      </c>
      <c r="B79" s="8" t="s">
        <v>412</v>
      </c>
      <c r="C79" s="233"/>
      <c r="D79" s="231">
        <f>SUMIFS(Master!$P$2:$P$2265,Master!$O$2:$O$2265,A79)</f>
        <v>0</v>
      </c>
      <c r="E79" s="231">
        <f>SUMIFS(Master!$S$2:$S$2265,Master!$O$2:$O$2265,A79)</f>
        <v>0</v>
      </c>
      <c r="F79" s="231">
        <f t="shared" si="5"/>
        <v>0</v>
      </c>
      <c r="G79" s="231">
        <f>SUMIFS(Master!$V$2:$V$2265,Master!$O$2:$O$2265,A79)</f>
        <v>0</v>
      </c>
      <c r="H79" s="231">
        <f t="shared" si="6"/>
        <v>0</v>
      </c>
      <c r="I79" s="228">
        <f t="shared" si="7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9"/>
  <sheetViews>
    <sheetView workbookViewId="0">
      <pane ySplit="1" topLeftCell="A14" activePane="bottomLeft" state="frozen"/>
      <selection pane="bottomLeft" activeCell="C23" sqref="C23"/>
    </sheetView>
  </sheetViews>
  <sheetFormatPr defaultRowHeight="15"/>
  <cols>
    <col min="1" max="1" width="23.28515625" bestFit="1" customWidth="1"/>
    <col min="2" max="2" width="9.7109375" bestFit="1" customWidth="1"/>
    <col min="3" max="3" width="9.5703125" bestFit="1" customWidth="1"/>
    <col min="4" max="4" width="9.140625" customWidth="1"/>
    <col min="5" max="5" width="11.85546875" bestFit="1" customWidth="1"/>
    <col min="6" max="6" width="17.7109375" bestFit="1" customWidth="1"/>
    <col min="7" max="7" width="11.5703125" bestFit="1" customWidth="1"/>
    <col min="8" max="8" width="17.42578125" bestFit="1" customWidth="1"/>
  </cols>
  <sheetData>
    <row r="1" spans="1:8">
      <c r="A1" s="233"/>
      <c r="B1" s="273" t="s">
        <v>879</v>
      </c>
      <c r="C1" s="273" t="s">
        <v>880</v>
      </c>
      <c r="D1" s="227" t="s">
        <v>881</v>
      </c>
      <c r="E1" s="227" t="s">
        <v>864</v>
      </c>
      <c r="F1" s="227" t="s">
        <v>858</v>
      </c>
      <c r="G1" s="227" t="s">
        <v>865</v>
      </c>
      <c r="H1" s="227" t="s">
        <v>859</v>
      </c>
    </row>
    <row r="2" spans="1:8">
      <c r="A2" s="239" t="s">
        <v>882</v>
      </c>
      <c r="B2" s="239"/>
      <c r="C2" s="240"/>
      <c r="D2" s="241"/>
      <c r="E2" s="234">
        <f>SUMIFS(Master!$S$2:$S$1697,Master!$O$2:$O$1697,B2)</f>
        <v>0</v>
      </c>
      <c r="F2" s="234">
        <f>IFERROR(E2/D2,0)</f>
        <v>0</v>
      </c>
      <c r="G2" s="234">
        <f>SUMIFS(Master!$V$2:$V$1697,Master!$O$2:$O$1697,B2)</f>
        <v>0</v>
      </c>
      <c r="H2" s="234">
        <f>IFERROR(G2/D2,0)</f>
        <v>0</v>
      </c>
    </row>
    <row r="3" spans="1:8">
      <c r="A3" s="237" t="s">
        <v>883</v>
      </c>
      <c r="B3" s="237"/>
      <c r="C3" s="240"/>
      <c r="D3" s="241"/>
      <c r="E3" s="234">
        <f>SUMIFS(Master!$S$2:$S$1697,Master!$O$2:$O$1697,B3)</f>
        <v>0</v>
      </c>
      <c r="F3" s="234">
        <f t="shared" ref="F3:F66" si="0">IFERROR(E3/D3,0)</f>
        <v>0</v>
      </c>
      <c r="G3" s="234">
        <f>SUMIFS(Master!$V$2:$V$1697,Master!$O$2:$O$1697,B3)</f>
        <v>0</v>
      </c>
      <c r="H3" s="234">
        <f t="shared" ref="H3:H66" si="1">IFERROR(G3/D3,0)</f>
        <v>0</v>
      </c>
    </row>
    <row r="4" spans="1:8">
      <c r="A4" s="242">
        <v>32</v>
      </c>
      <c r="B4" s="242" t="s">
        <v>576</v>
      </c>
      <c r="C4" s="243">
        <v>17723</v>
      </c>
      <c r="D4" s="244">
        <f>SUMIFS(Master!$P$2:$P$1697,Master!$O$2:$O$1697,B4)</f>
        <v>0</v>
      </c>
      <c r="E4" s="231">
        <f>SUMIFS(Master!$S$2:$S$1697,Master!$O$2:$O$1697,B4)</f>
        <v>0</v>
      </c>
      <c r="F4" s="231">
        <f t="shared" si="0"/>
        <v>0</v>
      </c>
      <c r="G4" s="231">
        <f>SUMIFS(Master!$V$2:$V$1697,Master!$O$2:$O$1697,B4)</f>
        <v>0</v>
      </c>
      <c r="H4" s="231">
        <f t="shared" si="1"/>
        <v>0</v>
      </c>
    </row>
    <row r="5" spans="1:8">
      <c r="A5" s="242">
        <v>40</v>
      </c>
      <c r="B5" s="242" t="s">
        <v>575</v>
      </c>
      <c r="C5" s="243">
        <v>819.3</v>
      </c>
      <c r="D5" s="244">
        <f>SUMIFS(Master!$P$2:$P$1697,Master!$O$2:$O$1697,B5)</f>
        <v>0</v>
      </c>
      <c r="E5" s="231">
        <f>SUMIFS(Master!$S$2:$S$1697,Master!$O$2:$O$1697,B5)</f>
        <v>0</v>
      </c>
      <c r="F5" s="231">
        <f t="shared" si="0"/>
        <v>0</v>
      </c>
      <c r="G5" s="231">
        <f>SUMIFS(Master!$V$2:$V$1697,Master!$O$2:$O$1697,B5)</f>
        <v>0</v>
      </c>
      <c r="H5" s="231">
        <f t="shared" si="1"/>
        <v>0</v>
      </c>
    </row>
    <row r="6" spans="1:8">
      <c r="A6" s="242">
        <v>50</v>
      </c>
      <c r="B6" s="242" t="s">
        <v>574</v>
      </c>
      <c r="C6" s="243">
        <v>580.4</v>
      </c>
      <c r="D6" s="244">
        <f>SUMIFS(Master!$P$2:$P$1697,Master!$O$2:$O$1697,B6)</f>
        <v>0</v>
      </c>
      <c r="E6" s="231">
        <f>SUMIFS(Master!$S$2:$S$1697,Master!$O$2:$O$1697,B6)</f>
        <v>0</v>
      </c>
      <c r="F6" s="231">
        <f t="shared" si="0"/>
        <v>0</v>
      </c>
      <c r="G6" s="231">
        <f>SUMIFS(Master!$V$2:$V$1697,Master!$O$2:$O$1697,B6)</f>
        <v>0</v>
      </c>
      <c r="H6" s="231">
        <f t="shared" si="1"/>
        <v>0</v>
      </c>
    </row>
    <row r="7" spans="1:8">
      <c r="A7" s="242">
        <v>63</v>
      </c>
      <c r="B7" s="242" t="s">
        <v>573</v>
      </c>
      <c r="C7" s="243">
        <v>2353.1999999999998</v>
      </c>
      <c r="D7" s="244">
        <f>SUMIFS(Master!$P$2:$P$1697,Master!$O$2:$O$1697,B7)</f>
        <v>0</v>
      </c>
      <c r="E7" s="231">
        <f>SUMIFS(Master!$S$2:$S$1697,Master!$O$2:$O$1697,B7)</f>
        <v>0</v>
      </c>
      <c r="F7" s="231">
        <f t="shared" si="0"/>
        <v>0</v>
      </c>
      <c r="G7" s="231">
        <f>SUMIFS(Master!$V$2:$V$1697,Master!$O$2:$O$1697,B7)</f>
        <v>0</v>
      </c>
      <c r="H7" s="231">
        <f t="shared" si="1"/>
        <v>0</v>
      </c>
    </row>
    <row r="8" spans="1:8">
      <c r="A8" s="242">
        <v>75</v>
      </c>
      <c r="B8" s="242" t="s">
        <v>572</v>
      </c>
      <c r="C8" s="243">
        <v>2559.1</v>
      </c>
      <c r="D8" s="244">
        <f>SUMIFS(Master!$P$2:$P$1697,Master!$O$2:$O$1697,B8)</f>
        <v>0</v>
      </c>
      <c r="E8" s="231">
        <f>SUMIFS(Master!$S$2:$S$1697,Master!$O$2:$O$1697,B8)</f>
        <v>0</v>
      </c>
      <c r="F8" s="231">
        <f t="shared" si="0"/>
        <v>0</v>
      </c>
      <c r="G8" s="231">
        <f>SUMIFS(Master!$V$2:$V$1697,Master!$O$2:$O$1697,B8)</f>
        <v>0</v>
      </c>
      <c r="H8" s="231">
        <f t="shared" si="1"/>
        <v>0</v>
      </c>
    </row>
    <row r="9" spans="1:8">
      <c r="A9" s="242">
        <v>90</v>
      </c>
      <c r="B9" s="242" t="s">
        <v>571</v>
      </c>
      <c r="C9" s="243">
        <v>2416</v>
      </c>
      <c r="D9" s="244">
        <f>SUMIFS(Master!$P$2:$P$1697,Master!$O$2:$O$1697,B9)</f>
        <v>0</v>
      </c>
      <c r="E9" s="231">
        <f>SUMIFS(Master!$S$2:$S$1697,Master!$O$2:$O$1697,B9)</f>
        <v>0</v>
      </c>
      <c r="F9" s="231">
        <f t="shared" si="0"/>
        <v>0</v>
      </c>
      <c r="G9" s="231">
        <f>SUMIFS(Master!$V$2:$V$1697,Master!$O$2:$O$1697,B9)</f>
        <v>0</v>
      </c>
      <c r="H9" s="231">
        <f t="shared" si="1"/>
        <v>0</v>
      </c>
    </row>
    <row r="10" spans="1:8">
      <c r="A10" s="242">
        <v>110</v>
      </c>
      <c r="B10" s="242" t="s">
        <v>568</v>
      </c>
      <c r="C10" s="243">
        <v>22925</v>
      </c>
      <c r="D10" s="244">
        <f>SUMIFS(Master!$P$2:$P$1697,Master!$O$2:$O$1697,B10)</f>
        <v>0</v>
      </c>
      <c r="E10" s="231">
        <f>SUMIFS(Master!$S$2:$S$1697,Master!$O$2:$O$1697,B10)</f>
        <v>0</v>
      </c>
      <c r="F10" s="231">
        <f t="shared" si="0"/>
        <v>0</v>
      </c>
      <c r="G10" s="231">
        <f>SUMIFS(Master!$V$2:$V$1697,Master!$O$2:$O$1697,B10)</f>
        <v>0</v>
      </c>
      <c r="H10" s="231">
        <f t="shared" si="1"/>
        <v>0</v>
      </c>
    </row>
    <row r="11" spans="1:8">
      <c r="A11" s="242">
        <v>125</v>
      </c>
      <c r="B11" s="242" t="s">
        <v>570</v>
      </c>
      <c r="C11" s="243">
        <v>1169</v>
      </c>
      <c r="D11" s="244">
        <f>SUMIFS(Master!$P$2:$P$1697,Master!$O$2:$O$1697,B11)</f>
        <v>0</v>
      </c>
      <c r="E11" s="231">
        <f>SUMIFS(Master!$S$2:$S$1697,Master!$O$2:$O$1697,B11)</f>
        <v>0</v>
      </c>
      <c r="F11" s="231">
        <f t="shared" si="0"/>
        <v>0</v>
      </c>
      <c r="G11" s="231">
        <f>SUMIFS(Master!$V$2:$V$1697,Master!$O$2:$O$1697,B11)</f>
        <v>0</v>
      </c>
      <c r="H11" s="231">
        <f t="shared" si="1"/>
        <v>0</v>
      </c>
    </row>
    <row r="12" spans="1:8">
      <c r="A12" s="242">
        <v>160</v>
      </c>
      <c r="B12" s="242" t="s">
        <v>822</v>
      </c>
      <c r="C12" s="243">
        <v>8008</v>
      </c>
      <c r="D12" s="244">
        <f>SUMIFS(Master!$P$2:$P$1697,Master!$O$2:$O$1697,B12)</f>
        <v>0</v>
      </c>
      <c r="E12" s="231">
        <f>SUMIFS(Master!$S$2:$S$1697,Master!$O$2:$O$1697,B12)</f>
        <v>0</v>
      </c>
      <c r="F12" s="231">
        <f t="shared" si="0"/>
        <v>0</v>
      </c>
      <c r="G12" s="231">
        <f>SUMIFS(Master!$V$2:$V$1697,Master!$O$2:$O$1697,B12)</f>
        <v>0</v>
      </c>
      <c r="H12" s="231">
        <f t="shared" si="1"/>
        <v>0</v>
      </c>
    </row>
    <row r="13" spans="1:8">
      <c r="A13" s="242">
        <v>180</v>
      </c>
      <c r="B13" s="242" t="s">
        <v>824</v>
      </c>
      <c r="C13" s="243">
        <v>182</v>
      </c>
      <c r="D13" s="244">
        <f>SUMIFS(Master!$P$2:$P$1697,Master!$O$2:$O$1697,B13)</f>
        <v>0</v>
      </c>
      <c r="E13" s="231">
        <f>SUMIFS(Master!$S$2:$S$1697,Master!$O$2:$O$1697,B13)</f>
        <v>0</v>
      </c>
      <c r="F13" s="231">
        <f t="shared" si="0"/>
        <v>0</v>
      </c>
      <c r="G13" s="231">
        <f>SUMIFS(Master!$V$2:$V$1697,Master!$O$2:$O$1697,B13)</f>
        <v>0</v>
      </c>
      <c r="H13" s="231">
        <f t="shared" si="1"/>
        <v>0</v>
      </c>
    </row>
    <row r="14" spans="1:8">
      <c r="A14" s="242">
        <v>225</v>
      </c>
      <c r="B14" s="242" t="s">
        <v>567</v>
      </c>
      <c r="C14" s="243">
        <v>5197</v>
      </c>
      <c r="D14" s="244">
        <f>SUMIFS(Master!$P$2:$P$1697,Master!$O$2:$O$1697,B14)</f>
        <v>0</v>
      </c>
      <c r="E14" s="231">
        <f>SUMIFS(Master!$S$2:$S$1697,Master!$O$2:$O$1697,B14)</f>
        <v>0</v>
      </c>
      <c r="F14" s="231">
        <f t="shared" si="0"/>
        <v>0</v>
      </c>
      <c r="G14" s="231">
        <f>SUMIFS(Master!$V$2:$V$1697,Master!$O$2:$O$1697,B14)</f>
        <v>0</v>
      </c>
      <c r="H14" s="231">
        <f t="shared" si="1"/>
        <v>0</v>
      </c>
    </row>
    <row r="15" spans="1:8">
      <c r="A15" s="242">
        <v>250</v>
      </c>
      <c r="B15" s="242"/>
      <c r="C15" s="243">
        <v>560</v>
      </c>
      <c r="D15" s="244">
        <f>SUMIFS(Master!$P$2:$P$1697,Master!$O$2:$O$1697,B15)</f>
        <v>0</v>
      </c>
      <c r="E15" s="231">
        <f>SUMIFS(Master!$S$2:$S$1697,Master!$O$2:$O$1697,B15)</f>
        <v>0</v>
      </c>
      <c r="F15" s="231">
        <f t="shared" si="0"/>
        <v>0</v>
      </c>
      <c r="G15" s="231">
        <f>SUMIFS(Master!$V$2:$V$1697,Master!$O$2:$O$1697,B15)</f>
        <v>0</v>
      </c>
      <c r="H15" s="231">
        <f t="shared" si="1"/>
        <v>0</v>
      </c>
    </row>
    <row r="16" spans="1:8">
      <c r="A16" s="242">
        <v>280</v>
      </c>
      <c r="B16" s="242" t="s">
        <v>569</v>
      </c>
      <c r="C16" s="243"/>
      <c r="D16" s="244">
        <f>SUMIFS(Master!$P$2:$P$1697,Master!$O$2:$O$1697,B16)</f>
        <v>0</v>
      </c>
      <c r="E16" s="231">
        <f>SUMIFS(Master!$S$2:$S$1697,Master!$O$2:$O$1697,B16)</f>
        <v>0</v>
      </c>
      <c r="F16" s="231">
        <f t="shared" si="0"/>
        <v>0</v>
      </c>
      <c r="G16" s="231">
        <f>SUMIFS(Master!$V$2:$V$1697,Master!$O$2:$O$1697,B16)</f>
        <v>0</v>
      </c>
      <c r="H16" s="231">
        <f t="shared" si="1"/>
        <v>0</v>
      </c>
    </row>
    <row r="17" spans="1:8">
      <c r="A17" s="242">
        <v>355</v>
      </c>
      <c r="B17" s="242" t="s">
        <v>566</v>
      </c>
      <c r="C17" s="243">
        <v>6775</v>
      </c>
      <c r="D17" s="244">
        <f>SUMIFS(Master!$P$2:$P$1697,Master!$O$2:$O$1697,B17)</f>
        <v>0</v>
      </c>
      <c r="E17" s="231">
        <f>SUMIFS(Master!$S$2:$S$1697,Master!$O$2:$O$1697,B17)</f>
        <v>0</v>
      </c>
      <c r="F17" s="231">
        <f t="shared" si="0"/>
        <v>0</v>
      </c>
      <c r="G17" s="231">
        <f>SUMIFS(Master!$V$2:$V$1697,Master!$O$2:$O$1697,B17)</f>
        <v>0</v>
      </c>
      <c r="H17" s="231">
        <f t="shared" si="1"/>
        <v>0</v>
      </c>
    </row>
    <row r="18" spans="1:8">
      <c r="A18" s="242">
        <v>400</v>
      </c>
      <c r="B18" s="242"/>
      <c r="C18" s="243">
        <v>437</v>
      </c>
      <c r="D18" s="244">
        <f>SUMIFS(Master!$P$2:$P$1697,Master!$O$2:$O$1697,B18)</f>
        <v>0</v>
      </c>
      <c r="E18" s="231">
        <f>SUMIFS(Master!$S$2:$S$1697,Master!$O$2:$O$1697,B18)</f>
        <v>0</v>
      </c>
      <c r="F18" s="231">
        <f t="shared" si="0"/>
        <v>0</v>
      </c>
      <c r="G18" s="231">
        <f>SUMIFS(Master!$V$2:$V$1697,Master!$O$2:$O$1697,B18)</f>
        <v>0</v>
      </c>
      <c r="H18" s="231">
        <f t="shared" si="1"/>
        <v>0</v>
      </c>
    </row>
    <row r="19" spans="1:8">
      <c r="A19" s="237" t="s">
        <v>884</v>
      </c>
      <c r="B19" s="237"/>
      <c r="C19" s="243"/>
      <c r="D19" s="244">
        <f>SUMIFS(Master!$P$2:$P$1697,Master!$O$2:$O$1697,B19)</f>
        <v>0</v>
      </c>
      <c r="E19" s="231">
        <f>SUMIFS(Master!$S$2:$S$1697,Master!$O$2:$O$1697,B19)</f>
        <v>0</v>
      </c>
      <c r="F19" s="231">
        <f t="shared" si="0"/>
        <v>0</v>
      </c>
      <c r="G19" s="231">
        <f>SUMIFS(Master!$V$2:$V$1697,Master!$O$2:$O$1697,B19)</f>
        <v>0</v>
      </c>
      <c r="H19" s="231">
        <f t="shared" si="1"/>
        <v>0</v>
      </c>
    </row>
    <row r="20" spans="1:8">
      <c r="A20" s="242">
        <v>32</v>
      </c>
      <c r="B20" s="242" t="s">
        <v>813</v>
      </c>
      <c r="C20" s="243">
        <v>1814</v>
      </c>
      <c r="D20" s="244">
        <f>SUMIFS(Master!$P$2:$P$1697,Master!$O$2:$O$1697,B20)</f>
        <v>0</v>
      </c>
      <c r="E20" s="231">
        <f>SUMIFS(Master!$S$2:$S$1697,Master!$O$2:$O$1697,B20)</f>
        <v>0</v>
      </c>
      <c r="F20" s="231">
        <f t="shared" si="0"/>
        <v>0</v>
      </c>
      <c r="G20" s="231">
        <f>SUMIFS(Master!$V$2:$V$1697,Master!$O$2:$O$1697,B20)</f>
        <v>0</v>
      </c>
      <c r="H20" s="231">
        <f t="shared" si="1"/>
        <v>0</v>
      </c>
    </row>
    <row r="21" spans="1:8">
      <c r="A21" s="242">
        <v>40</v>
      </c>
      <c r="B21" s="242" t="s">
        <v>814</v>
      </c>
      <c r="C21" s="243">
        <v>31</v>
      </c>
      <c r="D21" s="244">
        <f>SUMIFS(Master!$P$2:$P$1697,Master!$O$2:$O$1697,B21)</f>
        <v>0</v>
      </c>
      <c r="E21" s="231">
        <f>SUMIFS(Master!$S$2:$S$1697,Master!$O$2:$O$1697,B21)</f>
        <v>0</v>
      </c>
      <c r="F21" s="231">
        <f t="shared" si="0"/>
        <v>0</v>
      </c>
      <c r="G21" s="231">
        <f>SUMIFS(Master!$V$2:$V$1697,Master!$O$2:$O$1697,B21)</f>
        <v>0</v>
      </c>
      <c r="H21" s="231">
        <f t="shared" si="1"/>
        <v>0</v>
      </c>
    </row>
    <row r="22" spans="1:8">
      <c r="A22" s="242">
        <v>50</v>
      </c>
      <c r="B22" s="242" t="s">
        <v>815</v>
      </c>
      <c r="C22" s="243">
        <v>25</v>
      </c>
      <c r="D22" s="244">
        <f>SUMIFS(Master!$P$2:$P$1697,Master!$O$2:$O$1697,B22)</f>
        <v>0</v>
      </c>
      <c r="E22" s="231">
        <f>SUMIFS(Master!$S$2:$S$1697,Master!$O$2:$O$1697,B22)</f>
        <v>0</v>
      </c>
      <c r="F22" s="231">
        <f t="shared" si="0"/>
        <v>0</v>
      </c>
      <c r="G22" s="231">
        <f>SUMIFS(Master!$V$2:$V$1697,Master!$O$2:$O$1697,B22)</f>
        <v>0</v>
      </c>
      <c r="H22" s="231">
        <f t="shared" si="1"/>
        <v>0</v>
      </c>
    </row>
    <row r="23" spans="1:8">
      <c r="A23" s="242">
        <v>63</v>
      </c>
      <c r="B23" s="242" t="s">
        <v>1020</v>
      </c>
      <c r="C23" s="243">
        <v>20</v>
      </c>
      <c r="D23" s="244">
        <f>SUMIFS(Master!$P$2:$P$1697,Master!$O$2:$O$1697,B23)</f>
        <v>0</v>
      </c>
      <c r="E23" s="231">
        <f>SUMIFS(Master!$S$2:$S$1697,Master!$O$2:$O$1697,B23)</f>
        <v>0</v>
      </c>
      <c r="F23" s="231">
        <f t="shared" si="0"/>
        <v>0</v>
      </c>
      <c r="G23" s="231">
        <f>SUMIFS(Master!$V$2:$V$1697,Master!$O$2:$O$1697,B23)</f>
        <v>0</v>
      </c>
      <c r="H23" s="231">
        <f t="shared" si="1"/>
        <v>0</v>
      </c>
    </row>
    <row r="24" spans="1:8">
      <c r="A24" s="237" t="s">
        <v>885</v>
      </c>
      <c r="B24" s="237"/>
      <c r="C24" s="243"/>
      <c r="D24" s="244">
        <f>SUMIFS(Master!$P$2:$P$1697,Master!$O$2:$O$1697,B24)</f>
        <v>0</v>
      </c>
      <c r="E24" s="231">
        <f>SUMIFS(Master!$S$2:$S$1697,Master!$O$2:$O$1697,B24)</f>
        <v>0</v>
      </c>
      <c r="F24" s="231">
        <f t="shared" si="0"/>
        <v>0</v>
      </c>
      <c r="G24" s="231">
        <f>SUMIFS(Master!$V$2:$V$1697,Master!$O$2:$O$1697,B24)</f>
        <v>0</v>
      </c>
      <c r="H24" s="231">
        <f t="shared" si="1"/>
        <v>0</v>
      </c>
    </row>
    <row r="25" spans="1:8">
      <c r="A25" s="237"/>
      <c r="B25" s="237"/>
      <c r="C25" s="243">
        <v>1890</v>
      </c>
      <c r="D25" s="244">
        <f>SUMIFS(Master!$P$2:$P$1697,Master!$O$2:$O$1697,B25)</f>
        <v>0</v>
      </c>
      <c r="E25" s="231">
        <f>SUMIFS(Master!$S$2:$S$1697,Master!$O$2:$O$1697,B25)</f>
        <v>0</v>
      </c>
      <c r="F25" s="231">
        <f t="shared" si="0"/>
        <v>0</v>
      </c>
      <c r="G25" s="231">
        <f>SUMIFS(Master!$V$2:$V$1697,Master!$O$2:$O$1697,B25)</f>
        <v>0</v>
      </c>
      <c r="H25" s="231">
        <f t="shared" si="1"/>
        <v>0</v>
      </c>
    </row>
    <row r="26" spans="1:8">
      <c r="A26" s="237" t="s">
        <v>886</v>
      </c>
      <c r="B26" s="237"/>
      <c r="C26" s="243"/>
      <c r="D26" s="244">
        <f>SUMIFS(Master!$P$2:$P$1697,Master!$O$2:$O$1697,B26)</f>
        <v>0</v>
      </c>
      <c r="E26" s="231">
        <f>SUMIFS(Master!$S$2:$S$1697,Master!$O$2:$O$1697,B26)</f>
        <v>0</v>
      </c>
      <c r="F26" s="231">
        <f t="shared" si="0"/>
        <v>0</v>
      </c>
      <c r="G26" s="231">
        <f>SUMIFS(Master!$V$2:$V$1697,Master!$O$2:$O$1697,B26)</f>
        <v>0</v>
      </c>
      <c r="H26" s="231">
        <f t="shared" si="1"/>
        <v>0</v>
      </c>
    </row>
    <row r="27" spans="1:8">
      <c r="A27" s="237"/>
      <c r="B27" s="237" t="s">
        <v>253</v>
      </c>
      <c r="C27" s="243">
        <v>1952</v>
      </c>
      <c r="D27" s="244">
        <f>SUMIFS(Master!$P$2:$P$1697,Master!$O$2:$O$1697,B27)</f>
        <v>0</v>
      </c>
      <c r="E27" s="231">
        <f>SUMIFS(Master!$S$2:$S$1697,Master!$O$2:$O$1697,B27)</f>
        <v>0</v>
      </c>
      <c r="F27" s="231">
        <f t="shared" si="0"/>
        <v>0</v>
      </c>
      <c r="G27" s="231">
        <f>SUMIFS(Master!$V$2:$V$1697,Master!$O$2:$O$1697,B27)</f>
        <v>0</v>
      </c>
      <c r="H27" s="231">
        <f t="shared" si="1"/>
        <v>0</v>
      </c>
    </row>
    <row r="28" spans="1:8">
      <c r="A28" s="237" t="s">
        <v>887</v>
      </c>
      <c r="B28" s="237"/>
      <c r="C28" s="243"/>
      <c r="D28" s="244">
        <f>SUMIFS(Master!$P$2:$P$1697,Master!$O$2:$O$1697,B28)</f>
        <v>0</v>
      </c>
      <c r="E28" s="231">
        <f>SUMIFS(Master!$S$2:$S$1697,Master!$O$2:$O$1697,B28)</f>
        <v>0</v>
      </c>
      <c r="F28" s="231">
        <f t="shared" si="0"/>
        <v>0</v>
      </c>
      <c r="G28" s="231">
        <f>SUMIFS(Master!$V$2:$V$1697,Master!$O$2:$O$1697,B28)</f>
        <v>0</v>
      </c>
      <c r="H28" s="231">
        <f t="shared" si="1"/>
        <v>0</v>
      </c>
    </row>
    <row r="29" spans="1:8">
      <c r="A29" s="242" t="s">
        <v>888</v>
      </c>
      <c r="B29" s="242"/>
      <c r="C29" s="243">
        <v>24</v>
      </c>
      <c r="D29" s="244">
        <f>SUMIFS(Master!$P$2:$P$1697,Master!$O$2:$O$1697,B29)</f>
        <v>0</v>
      </c>
      <c r="E29" s="231">
        <f>SUMIFS(Master!$S$2:$S$1697,Master!$O$2:$O$1697,B29)</f>
        <v>0</v>
      </c>
      <c r="F29" s="231">
        <f t="shared" si="0"/>
        <v>0</v>
      </c>
      <c r="G29" s="231">
        <f>SUMIFS(Master!$V$2:$V$1697,Master!$O$2:$O$1697,B29)</f>
        <v>0</v>
      </c>
      <c r="H29" s="231">
        <f t="shared" si="1"/>
        <v>0</v>
      </c>
    </row>
    <row r="30" spans="1:8">
      <c r="A30" s="242" t="s">
        <v>889</v>
      </c>
      <c r="B30" s="242"/>
      <c r="C30" s="243">
        <v>7</v>
      </c>
      <c r="D30" s="244">
        <f>SUMIFS(Master!$P$2:$P$1697,Master!$O$2:$O$1697,B30)</f>
        <v>0</v>
      </c>
      <c r="E30" s="231">
        <f>SUMIFS(Master!$S$2:$S$1697,Master!$O$2:$O$1697,B30)</f>
        <v>0</v>
      </c>
      <c r="F30" s="231">
        <f t="shared" si="0"/>
        <v>0</v>
      </c>
      <c r="G30" s="231">
        <f>SUMIFS(Master!$V$2:$V$1697,Master!$O$2:$O$1697,B30)</f>
        <v>0</v>
      </c>
      <c r="H30" s="231">
        <f t="shared" si="1"/>
        <v>0</v>
      </c>
    </row>
    <row r="31" spans="1:8">
      <c r="A31" s="242" t="s">
        <v>890</v>
      </c>
      <c r="B31" s="242"/>
      <c r="C31" s="243">
        <v>67</v>
      </c>
      <c r="D31" s="244">
        <f>SUMIFS(Master!$P$2:$P$1697,Master!$O$2:$O$1697,B31)</f>
        <v>0</v>
      </c>
      <c r="E31" s="231">
        <f>SUMIFS(Master!$S$2:$S$1697,Master!$O$2:$O$1697,B31)</f>
        <v>0</v>
      </c>
      <c r="F31" s="231">
        <f t="shared" si="0"/>
        <v>0</v>
      </c>
      <c r="G31" s="231">
        <f>SUMIFS(Master!$V$2:$V$1697,Master!$O$2:$O$1697,B31)</f>
        <v>0</v>
      </c>
      <c r="H31" s="231">
        <f t="shared" si="1"/>
        <v>0</v>
      </c>
    </row>
    <row r="32" spans="1:8">
      <c r="A32" s="242" t="s">
        <v>891</v>
      </c>
      <c r="B32" s="242"/>
      <c r="C32" s="243">
        <v>4</v>
      </c>
      <c r="D32" s="244">
        <f>SUMIFS(Master!$P$2:$P$1697,Master!$O$2:$O$1697,B32)</f>
        <v>0</v>
      </c>
      <c r="E32" s="231">
        <f>SUMIFS(Master!$S$2:$S$1697,Master!$O$2:$O$1697,B32)</f>
        <v>0</v>
      </c>
      <c r="F32" s="231">
        <f t="shared" si="0"/>
        <v>0</v>
      </c>
      <c r="G32" s="231">
        <f>SUMIFS(Master!$V$2:$V$1697,Master!$O$2:$O$1697,B32)</f>
        <v>0</v>
      </c>
      <c r="H32" s="231">
        <f t="shared" si="1"/>
        <v>0</v>
      </c>
    </row>
    <row r="33" spans="1:8">
      <c r="A33" s="242" t="s">
        <v>892</v>
      </c>
      <c r="B33" s="242"/>
      <c r="C33" s="243">
        <v>90</v>
      </c>
      <c r="D33" s="244">
        <f>SUMIFS(Master!$P$2:$P$1697,Master!$O$2:$O$1697,B33)</f>
        <v>0</v>
      </c>
      <c r="E33" s="231">
        <f>SUMIFS(Master!$S$2:$S$1697,Master!$O$2:$O$1697,B33)</f>
        <v>0</v>
      </c>
      <c r="F33" s="231">
        <f t="shared" si="0"/>
        <v>0</v>
      </c>
      <c r="G33" s="231">
        <f>SUMIFS(Master!$V$2:$V$1697,Master!$O$2:$O$1697,B33)</f>
        <v>0</v>
      </c>
      <c r="H33" s="231">
        <f t="shared" si="1"/>
        <v>0</v>
      </c>
    </row>
    <row r="34" spans="1:8">
      <c r="A34" s="242" t="s">
        <v>893</v>
      </c>
      <c r="B34" s="242" t="s">
        <v>894</v>
      </c>
      <c r="C34" s="243">
        <v>6</v>
      </c>
      <c r="D34" s="244">
        <f>SUMIFS(Master!$P$2:$P$1697,Master!$O$2:$O$1697,B34)</f>
        <v>0</v>
      </c>
      <c r="E34" s="231">
        <f>SUMIFS(Master!$S$2:$S$1697,Master!$O$2:$O$1697,B34)</f>
        <v>0</v>
      </c>
      <c r="F34" s="231">
        <f t="shared" si="0"/>
        <v>0</v>
      </c>
      <c r="G34" s="231">
        <f>SUMIFS(Master!$V$2:$V$1697,Master!$O$2:$O$1697,B34)</f>
        <v>0</v>
      </c>
      <c r="H34" s="231">
        <f t="shared" si="1"/>
        <v>0</v>
      </c>
    </row>
    <row r="35" spans="1:8">
      <c r="A35" s="242" t="s">
        <v>895</v>
      </c>
      <c r="B35" s="242" t="s">
        <v>306</v>
      </c>
      <c r="C35" s="243">
        <v>50</v>
      </c>
      <c r="D35" s="244">
        <f>SUMIFS(Master!$P$2:$P$1697,Master!$O$2:$O$1697,B35)</f>
        <v>0</v>
      </c>
      <c r="E35" s="231">
        <f>SUMIFS(Master!$S$2:$S$1697,Master!$O$2:$O$1697,B35)</f>
        <v>0</v>
      </c>
      <c r="F35" s="231">
        <f t="shared" si="0"/>
        <v>0</v>
      </c>
      <c r="G35" s="231">
        <f>SUMIFS(Master!$V$2:$V$1697,Master!$O$2:$O$1697,B35)</f>
        <v>0</v>
      </c>
      <c r="H35" s="231">
        <f t="shared" si="1"/>
        <v>0</v>
      </c>
    </row>
    <row r="36" spans="1:8">
      <c r="A36" s="242" t="s">
        <v>896</v>
      </c>
      <c r="B36" s="242" t="s">
        <v>307</v>
      </c>
      <c r="C36" s="243">
        <v>3</v>
      </c>
      <c r="D36" s="244">
        <f>SUMIFS(Master!$P$2:$P$1697,Master!$O$2:$O$1697,B36)</f>
        <v>0</v>
      </c>
      <c r="E36" s="231">
        <f>SUMIFS(Master!$S$2:$S$1697,Master!$O$2:$O$1697,B36)</f>
        <v>0</v>
      </c>
      <c r="F36" s="231">
        <f t="shared" si="0"/>
        <v>0</v>
      </c>
      <c r="G36" s="231">
        <f>SUMIFS(Master!$V$2:$V$1697,Master!$O$2:$O$1697,B36)</f>
        <v>0</v>
      </c>
      <c r="H36" s="231">
        <f t="shared" si="1"/>
        <v>0</v>
      </c>
    </row>
    <row r="37" spans="1:8">
      <c r="A37" s="242" t="s">
        <v>897</v>
      </c>
      <c r="B37" s="242" t="s">
        <v>308</v>
      </c>
      <c r="C37" s="243">
        <v>2</v>
      </c>
      <c r="D37" s="244">
        <f>SUMIFS(Master!$P$2:$P$1697,Master!$O$2:$O$1697,B37)</f>
        <v>0</v>
      </c>
      <c r="E37" s="231">
        <f>SUMIFS(Master!$S$2:$S$1697,Master!$O$2:$O$1697,B37)</f>
        <v>0</v>
      </c>
      <c r="F37" s="231">
        <f t="shared" si="0"/>
        <v>0</v>
      </c>
      <c r="G37" s="231">
        <f>SUMIFS(Master!$V$2:$V$1697,Master!$O$2:$O$1697,B37)</f>
        <v>0</v>
      </c>
      <c r="H37" s="231">
        <f t="shared" si="1"/>
        <v>0</v>
      </c>
    </row>
    <row r="38" spans="1:8">
      <c r="A38" s="242" t="s">
        <v>898</v>
      </c>
      <c r="B38" s="242" t="s">
        <v>309</v>
      </c>
      <c r="C38" s="243">
        <v>1114</v>
      </c>
      <c r="D38" s="244">
        <f>SUMIFS(Master!$P$2:$P$1697,Master!$O$2:$O$1697,B38)</f>
        <v>0</v>
      </c>
      <c r="E38" s="231">
        <f>SUMIFS(Master!$S$2:$S$1697,Master!$O$2:$O$1697,B38)</f>
        <v>0</v>
      </c>
      <c r="F38" s="231">
        <f t="shared" si="0"/>
        <v>0</v>
      </c>
      <c r="G38" s="231">
        <f>SUMIFS(Master!$V$2:$V$1697,Master!$O$2:$O$1697,B38)</f>
        <v>0</v>
      </c>
      <c r="H38" s="231">
        <f t="shared" si="1"/>
        <v>0</v>
      </c>
    </row>
    <row r="39" spans="1:8">
      <c r="A39" s="242" t="s">
        <v>899</v>
      </c>
      <c r="B39" s="242" t="s">
        <v>900</v>
      </c>
      <c r="C39" s="243">
        <v>22</v>
      </c>
      <c r="D39" s="244">
        <f>SUMIFS(Master!$P$2:$P$1697,Master!$O$2:$O$1697,B39)</f>
        <v>0</v>
      </c>
      <c r="E39" s="231">
        <f>SUMIFS(Master!$S$2:$S$1697,Master!$O$2:$O$1697,B39)</f>
        <v>0</v>
      </c>
      <c r="F39" s="231">
        <f t="shared" si="0"/>
        <v>0</v>
      </c>
      <c r="G39" s="231">
        <f>SUMIFS(Master!$V$2:$V$1697,Master!$O$2:$O$1697,B39)</f>
        <v>0</v>
      </c>
      <c r="H39" s="231">
        <f t="shared" si="1"/>
        <v>0</v>
      </c>
    </row>
    <row r="40" spans="1:8">
      <c r="A40" s="242" t="s">
        <v>901</v>
      </c>
      <c r="B40" s="242" t="s">
        <v>902</v>
      </c>
      <c r="C40" s="243">
        <v>18</v>
      </c>
      <c r="D40" s="244">
        <f>SUMIFS(Master!$P$2:$P$1697,Master!$O$2:$O$1697,B40)</f>
        <v>0</v>
      </c>
      <c r="E40" s="231">
        <f>SUMIFS(Master!$S$2:$S$1697,Master!$O$2:$O$1697,B40)</f>
        <v>0</v>
      </c>
      <c r="F40" s="231">
        <f t="shared" si="0"/>
        <v>0</v>
      </c>
      <c r="G40" s="231">
        <f>SUMIFS(Master!$V$2:$V$1697,Master!$O$2:$O$1697,B40)</f>
        <v>0</v>
      </c>
      <c r="H40" s="231">
        <f t="shared" si="1"/>
        <v>0</v>
      </c>
    </row>
    <row r="41" spans="1:8">
      <c r="A41" s="242" t="s">
        <v>903</v>
      </c>
      <c r="B41" s="242" t="s">
        <v>310</v>
      </c>
      <c r="C41" s="243">
        <v>22</v>
      </c>
      <c r="D41" s="244">
        <f>SUMIFS(Master!$P$2:$P$1697,Master!$O$2:$O$1697,B41)</f>
        <v>0</v>
      </c>
      <c r="E41" s="231">
        <f>SUMIFS(Master!$S$2:$S$1697,Master!$O$2:$O$1697,B41)</f>
        <v>0</v>
      </c>
      <c r="F41" s="231">
        <f t="shared" si="0"/>
        <v>0</v>
      </c>
      <c r="G41" s="231">
        <f>SUMIFS(Master!$V$2:$V$1697,Master!$O$2:$O$1697,B41)</f>
        <v>0</v>
      </c>
      <c r="H41" s="231">
        <f t="shared" si="1"/>
        <v>0</v>
      </c>
    </row>
    <row r="42" spans="1:8">
      <c r="A42" s="242" t="s">
        <v>904</v>
      </c>
      <c r="B42" s="242" t="s">
        <v>311</v>
      </c>
      <c r="C42" s="243">
        <v>38</v>
      </c>
      <c r="D42" s="244">
        <f>SUMIFS(Master!$P$2:$P$1697,Master!$O$2:$O$1697,B42)</f>
        <v>0</v>
      </c>
      <c r="E42" s="231">
        <f>SUMIFS(Master!$S$2:$S$1697,Master!$O$2:$O$1697,B42)</f>
        <v>0</v>
      </c>
      <c r="F42" s="231">
        <f t="shared" si="0"/>
        <v>0</v>
      </c>
      <c r="G42" s="231">
        <f>SUMIFS(Master!$V$2:$V$1697,Master!$O$2:$O$1697,B42)</f>
        <v>0</v>
      </c>
      <c r="H42" s="231">
        <f t="shared" si="1"/>
        <v>0</v>
      </c>
    </row>
    <row r="43" spans="1:8">
      <c r="A43" s="242" t="s">
        <v>905</v>
      </c>
      <c r="B43" s="242" t="s">
        <v>312</v>
      </c>
      <c r="C43" s="243">
        <v>50</v>
      </c>
      <c r="D43" s="244">
        <f>SUMIFS(Master!$P$2:$P$1697,Master!$O$2:$O$1697,B43)</f>
        <v>0</v>
      </c>
      <c r="E43" s="231">
        <f>SUMIFS(Master!$S$2:$S$1697,Master!$O$2:$O$1697,B43)</f>
        <v>0</v>
      </c>
      <c r="F43" s="231">
        <f t="shared" si="0"/>
        <v>0</v>
      </c>
      <c r="G43" s="231">
        <f>SUMIFS(Master!$V$2:$V$1697,Master!$O$2:$O$1697,B43)</f>
        <v>0</v>
      </c>
      <c r="H43" s="231">
        <f t="shared" si="1"/>
        <v>0</v>
      </c>
    </row>
    <row r="44" spans="1:8">
      <c r="A44" s="242" t="s">
        <v>906</v>
      </c>
      <c r="B44" s="242" t="s">
        <v>313</v>
      </c>
      <c r="C44" s="243">
        <v>1</v>
      </c>
      <c r="D44" s="244">
        <f>SUMIFS(Master!$P$2:$P$1697,Master!$O$2:$O$1697,B44)</f>
        <v>0</v>
      </c>
      <c r="E44" s="231">
        <f>SUMIFS(Master!$S$2:$S$1697,Master!$O$2:$O$1697,B44)</f>
        <v>0</v>
      </c>
      <c r="F44" s="231">
        <f t="shared" si="0"/>
        <v>0</v>
      </c>
      <c r="G44" s="231">
        <f>SUMIFS(Master!$V$2:$V$1697,Master!$O$2:$O$1697,B44)</f>
        <v>0</v>
      </c>
      <c r="H44" s="231">
        <f t="shared" si="1"/>
        <v>0</v>
      </c>
    </row>
    <row r="45" spans="1:8">
      <c r="A45" s="242" t="s">
        <v>907</v>
      </c>
      <c r="B45" s="242" t="s">
        <v>314</v>
      </c>
      <c r="C45" s="243">
        <v>4</v>
      </c>
      <c r="D45" s="244">
        <f>SUMIFS(Master!$P$2:$P$1697,Master!$O$2:$O$1697,B45)</f>
        <v>0</v>
      </c>
      <c r="E45" s="231">
        <f>SUMIFS(Master!$S$2:$S$1697,Master!$O$2:$O$1697,B45)</f>
        <v>0</v>
      </c>
      <c r="F45" s="231">
        <f t="shared" si="0"/>
        <v>0</v>
      </c>
      <c r="G45" s="231">
        <f>SUMIFS(Master!$V$2:$V$1697,Master!$O$2:$O$1697,B45)</f>
        <v>0</v>
      </c>
      <c r="H45" s="231">
        <f t="shared" si="1"/>
        <v>0</v>
      </c>
    </row>
    <row r="46" spans="1:8">
      <c r="A46" s="242" t="s">
        <v>908</v>
      </c>
      <c r="B46" s="242" t="s">
        <v>315</v>
      </c>
      <c r="C46" s="243">
        <v>243</v>
      </c>
      <c r="D46" s="244">
        <f>SUMIFS(Master!$P$2:$P$1697,Master!$O$2:$O$1697,B46)</f>
        <v>0</v>
      </c>
      <c r="E46" s="231">
        <f>SUMIFS(Master!$S$2:$S$1697,Master!$O$2:$O$1697,B46)</f>
        <v>0</v>
      </c>
      <c r="F46" s="231">
        <f t="shared" si="0"/>
        <v>0</v>
      </c>
      <c r="G46" s="231">
        <f>SUMIFS(Master!$V$2:$V$1697,Master!$O$2:$O$1697,B46)</f>
        <v>0</v>
      </c>
      <c r="H46" s="231">
        <f t="shared" si="1"/>
        <v>0</v>
      </c>
    </row>
    <row r="47" spans="1:8">
      <c r="A47" s="242" t="s">
        <v>909</v>
      </c>
      <c r="B47" s="242" t="s">
        <v>910</v>
      </c>
      <c r="C47" s="243">
        <v>3</v>
      </c>
      <c r="D47" s="244">
        <f>SUMIFS(Master!$P$2:$P$1697,Master!$O$2:$O$1697,B47)</f>
        <v>0</v>
      </c>
      <c r="E47" s="231">
        <f>SUMIFS(Master!$S$2:$S$1697,Master!$O$2:$O$1697,B47)</f>
        <v>0</v>
      </c>
      <c r="F47" s="231">
        <f t="shared" si="0"/>
        <v>0</v>
      </c>
      <c r="G47" s="231">
        <f>SUMIFS(Master!$V$2:$V$1697,Master!$O$2:$O$1697,B47)</f>
        <v>0</v>
      </c>
      <c r="H47" s="231">
        <f t="shared" si="1"/>
        <v>0</v>
      </c>
    </row>
    <row r="48" spans="1:8">
      <c r="A48" s="242" t="s">
        <v>911</v>
      </c>
      <c r="B48" s="242" t="s">
        <v>316</v>
      </c>
      <c r="C48" s="243">
        <v>3</v>
      </c>
      <c r="D48" s="244">
        <f>SUMIFS(Master!$P$2:$P$1697,Master!$O$2:$O$1697,B48)</f>
        <v>0</v>
      </c>
      <c r="E48" s="231">
        <f>SUMIFS(Master!$S$2:$S$1697,Master!$O$2:$O$1697,B48)</f>
        <v>0</v>
      </c>
      <c r="F48" s="231">
        <f t="shared" si="0"/>
        <v>0</v>
      </c>
      <c r="G48" s="231">
        <f>SUMIFS(Master!$V$2:$V$1697,Master!$O$2:$O$1697,B48)</f>
        <v>0</v>
      </c>
      <c r="H48" s="231">
        <f t="shared" si="1"/>
        <v>0</v>
      </c>
    </row>
    <row r="49" spans="1:8">
      <c r="A49" s="242" t="s">
        <v>912</v>
      </c>
      <c r="B49" s="242" t="s">
        <v>317</v>
      </c>
      <c r="C49" s="243">
        <v>3</v>
      </c>
      <c r="D49" s="244">
        <f>SUMIFS(Master!$P$2:$P$1697,Master!$O$2:$O$1697,B49)</f>
        <v>0</v>
      </c>
      <c r="E49" s="231">
        <f>SUMIFS(Master!$S$2:$S$1697,Master!$O$2:$O$1697,B49)</f>
        <v>0</v>
      </c>
      <c r="F49" s="231">
        <f t="shared" si="0"/>
        <v>0</v>
      </c>
      <c r="G49" s="231">
        <f>SUMIFS(Master!$V$2:$V$1697,Master!$O$2:$O$1697,B49)</f>
        <v>0</v>
      </c>
      <c r="H49" s="231">
        <f t="shared" si="1"/>
        <v>0</v>
      </c>
    </row>
    <row r="50" spans="1:8">
      <c r="A50" s="242" t="s">
        <v>913</v>
      </c>
      <c r="B50" s="242" t="s">
        <v>318</v>
      </c>
      <c r="C50" s="243">
        <v>10</v>
      </c>
      <c r="D50" s="244">
        <f>SUMIFS(Master!$P$2:$P$1697,Master!$O$2:$O$1697,B50)</f>
        <v>0</v>
      </c>
      <c r="E50" s="231">
        <f>SUMIFS(Master!$S$2:$S$1697,Master!$O$2:$O$1697,B50)</f>
        <v>0</v>
      </c>
      <c r="F50" s="231">
        <f t="shared" si="0"/>
        <v>0</v>
      </c>
      <c r="G50" s="231">
        <f>SUMIFS(Master!$V$2:$V$1697,Master!$O$2:$O$1697,B50)</f>
        <v>0</v>
      </c>
      <c r="H50" s="231">
        <f t="shared" si="1"/>
        <v>0</v>
      </c>
    </row>
    <row r="51" spans="1:8">
      <c r="A51" s="242" t="s">
        <v>914</v>
      </c>
      <c r="B51" s="242" t="s">
        <v>915</v>
      </c>
      <c r="C51" s="243"/>
      <c r="D51" s="244">
        <f>SUMIFS(Master!$P$2:$P$1697,Master!$O$2:$O$1697,B51)</f>
        <v>0</v>
      </c>
      <c r="E51" s="231">
        <f>SUMIFS(Master!$S$2:$S$1697,Master!$O$2:$O$1697,B51)</f>
        <v>0</v>
      </c>
      <c r="F51" s="231">
        <f t="shared" si="0"/>
        <v>0</v>
      </c>
      <c r="G51" s="231">
        <f>SUMIFS(Master!$V$2:$V$1697,Master!$O$2:$O$1697,B51)</f>
        <v>0</v>
      </c>
      <c r="H51" s="231">
        <f t="shared" si="1"/>
        <v>0</v>
      </c>
    </row>
    <row r="52" spans="1:8">
      <c r="A52" s="242" t="s">
        <v>916</v>
      </c>
      <c r="B52" s="242" t="s">
        <v>319</v>
      </c>
      <c r="C52" s="243">
        <v>2</v>
      </c>
      <c r="D52" s="244">
        <f>SUMIFS(Master!$P$2:$P$1697,Master!$O$2:$O$1697,B52)</f>
        <v>0</v>
      </c>
      <c r="E52" s="231">
        <f>SUMIFS(Master!$S$2:$S$1697,Master!$O$2:$O$1697,B52)</f>
        <v>0</v>
      </c>
      <c r="F52" s="231">
        <f t="shared" si="0"/>
        <v>0</v>
      </c>
      <c r="G52" s="231">
        <f>SUMIFS(Master!$V$2:$V$1697,Master!$O$2:$O$1697,B52)</f>
        <v>0</v>
      </c>
      <c r="H52" s="231">
        <f t="shared" si="1"/>
        <v>0</v>
      </c>
    </row>
    <row r="53" spans="1:8">
      <c r="A53" s="242" t="s">
        <v>917</v>
      </c>
      <c r="B53" s="242" t="s">
        <v>285</v>
      </c>
      <c r="C53" s="243">
        <v>184</v>
      </c>
      <c r="D53" s="244">
        <f>SUMIFS(Master!$P$2:$P$1697,Master!$O$2:$O$1697,B53)</f>
        <v>0</v>
      </c>
      <c r="E53" s="231">
        <f>SUMIFS(Master!$S$2:$S$1697,Master!$O$2:$O$1697,B53)</f>
        <v>0</v>
      </c>
      <c r="F53" s="231">
        <f t="shared" si="0"/>
        <v>0</v>
      </c>
      <c r="G53" s="231">
        <f>SUMIFS(Master!$V$2:$V$1697,Master!$O$2:$O$1697,B53)</f>
        <v>0</v>
      </c>
      <c r="H53" s="231">
        <f t="shared" si="1"/>
        <v>0</v>
      </c>
    </row>
    <row r="54" spans="1:8">
      <c r="A54" s="242" t="s">
        <v>918</v>
      </c>
      <c r="B54" s="242" t="s">
        <v>320</v>
      </c>
      <c r="C54" s="243">
        <v>2</v>
      </c>
      <c r="D54" s="244">
        <f>SUMIFS(Master!$P$2:$P$1697,Master!$O$2:$O$1697,B54)</f>
        <v>0</v>
      </c>
      <c r="E54" s="231">
        <f>SUMIFS(Master!$S$2:$S$1697,Master!$O$2:$O$1697,B54)</f>
        <v>0</v>
      </c>
      <c r="F54" s="231">
        <f t="shared" si="0"/>
        <v>0</v>
      </c>
      <c r="G54" s="231">
        <f>SUMIFS(Master!$V$2:$V$1697,Master!$O$2:$O$1697,B54)</f>
        <v>0</v>
      </c>
      <c r="H54" s="231">
        <f t="shared" si="1"/>
        <v>0</v>
      </c>
    </row>
    <row r="55" spans="1:8">
      <c r="A55" s="242" t="s">
        <v>919</v>
      </c>
      <c r="B55" s="242" t="s">
        <v>321</v>
      </c>
      <c r="C55" s="243">
        <v>6</v>
      </c>
      <c r="D55" s="244">
        <f>SUMIFS(Master!$P$2:$P$1697,Master!$O$2:$O$1697,B55)</f>
        <v>0</v>
      </c>
      <c r="E55" s="231">
        <f>SUMIFS(Master!$S$2:$S$1697,Master!$O$2:$O$1697,B55)</f>
        <v>0</v>
      </c>
      <c r="F55" s="231">
        <f t="shared" si="0"/>
        <v>0</v>
      </c>
      <c r="G55" s="231">
        <f>SUMIFS(Master!$V$2:$V$1697,Master!$O$2:$O$1697,B55)</f>
        <v>0</v>
      </c>
      <c r="H55" s="231">
        <f t="shared" si="1"/>
        <v>0</v>
      </c>
    </row>
    <row r="56" spans="1:8">
      <c r="A56" s="242" t="s">
        <v>920</v>
      </c>
      <c r="B56" s="242" t="s">
        <v>322</v>
      </c>
      <c r="C56" s="243">
        <v>2</v>
      </c>
      <c r="D56" s="244">
        <f>SUMIFS(Master!$P$2:$P$1697,Master!$O$2:$O$1697,B56)</f>
        <v>0</v>
      </c>
      <c r="E56" s="231">
        <f>SUMIFS(Master!$S$2:$S$1697,Master!$O$2:$O$1697,B56)</f>
        <v>0</v>
      </c>
      <c r="F56" s="231">
        <f t="shared" si="0"/>
        <v>0</v>
      </c>
      <c r="G56" s="231">
        <f>SUMIFS(Master!$V$2:$V$1697,Master!$O$2:$O$1697,B56)</f>
        <v>0</v>
      </c>
      <c r="H56" s="231">
        <f t="shared" si="1"/>
        <v>0</v>
      </c>
    </row>
    <row r="57" spans="1:8">
      <c r="A57" s="242" t="s">
        <v>921</v>
      </c>
      <c r="B57" s="242" t="s">
        <v>323</v>
      </c>
      <c r="C57" s="243">
        <v>3</v>
      </c>
      <c r="D57" s="244">
        <f>SUMIFS(Master!$P$2:$P$1697,Master!$O$2:$O$1697,B57)</f>
        <v>0</v>
      </c>
      <c r="E57" s="231">
        <f>SUMIFS(Master!$S$2:$S$1697,Master!$O$2:$O$1697,B57)</f>
        <v>0</v>
      </c>
      <c r="F57" s="231">
        <f t="shared" si="0"/>
        <v>0</v>
      </c>
      <c r="G57" s="231">
        <f>SUMIFS(Master!$V$2:$V$1697,Master!$O$2:$O$1697,B57)</f>
        <v>0</v>
      </c>
      <c r="H57" s="231">
        <f t="shared" si="1"/>
        <v>0</v>
      </c>
    </row>
    <row r="58" spans="1:8">
      <c r="A58" s="237" t="s">
        <v>922</v>
      </c>
      <c r="B58" s="237"/>
      <c r="C58" s="243"/>
      <c r="D58" s="244">
        <f>SUMIFS(Master!$P$2:$P$1697,Master!$O$2:$O$1697,B58)</f>
        <v>0</v>
      </c>
      <c r="E58" s="231">
        <f>SUMIFS(Master!$S$2:$S$1697,Master!$O$2:$O$1697,B58)</f>
        <v>0</v>
      </c>
      <c r="F58" s="231">
        <f t="shared" si="0"/>
        <v>0</v>
      </c>
      <c r="G58" s="231">
        <f>SUMIFS(Master!$V$2:$V$1697,Master!$O$2:$O$1697,B58)</f>
        <v>0</v>
      </c>
      <c r="H58" s="231">
        <f t="shared" si="1"/>
        <v>0</v>
      </c>
    </row>
    <row r="59" spans="1:8">
      <c r="A59" s="237"/>
      <c r="B59" s="237"/>
      <c r="C59" s="243">
        <v>183</v>
      </c>
      <c r="D59" s="244">
        <f>SUMIFS(Master!$P$2:$P$1697,Master!$O$2:$O$1697,B59)</f>
        <v>0</v>
      </c>
      <c r="E59" s="231">
        <f>SUMIFS(Master!$S$2:$S$1697,Master!$O$2:$O$1697,B59)</f>
        <v>0</v>
      </c>
      <c r="F59" s="231">
        <f t="shared" si="0"/>
        <v>0</v>
      </c>
      <c r="G59" s="231">
        <f>SUMIFS(Master!$V$2:$V$1697,Master!$O$2:$O$1697,B59)</f>
        <v>0</v>
      </c>
      <c r="H59" s="231">
        <f t="shared" si="1"/>
        <v>0</v>
      </c>
    </row>
    <row r="60" spans="1:8">
      <c r="A60" s="237" t="s">
        <v>923</v>
      </c>
      <c r="B60" s="237"/>
      <c r="C60" s="243"/>
      <c r="D60" s="244">
        <f>SUMIFS(Master!$P$2:$P$1697,Master!$O$2:$O$1697,B60)</f>
        <v>0</v>
      </c>
      <c r="E60" s="231">
        <f>SUMIFS(Master!$S$2:$S$1697,Master!$O$2:$O$1697,B60)</f>
        <v>0</v>
      </c>
      <c r="F60" s="231">
        <f t="shared" si="0"/>
        <v>0</v>
      </c>
      <c r="G60" s="231">
        <f>SUMIFS(Master!$V$2:$V$1697,Master!$O$2:$O$1697,B60)</f>
        <v>0</v>
      </c>
      <c r="H60" s="231">
        <f t="shared" si="1"/>
        <v>0</v>
      </c>
    </row>
    <row r="61" spans="1:8">
      <c r="A61" s="237"/>
      <c r="B61" s="237"/>
      <c r="C61" s="243">
        <v>183</v>
      </c>
      <c r="D61" s="244">
        <f>SUMIFS(Master!$P$2:$P$1697,Master!$O$2:$O$1697,B61)</f>
        <v>0</v>
      </c>
      <c r="E61" s="231">
        <f>SUMIFS(Master!$S$2:$S$1697,Master!$O$2:$O$1697,B61)</f>
        <v>0</v>
      </c>
      <c r="F61" s="231">
        <f t="shared" si="0"/>
        <v>0</v>
      </c>
      <c r="G61" s="231">
        <f>SUMIFS(Master!$V$2:$V$1697,Master!$O$2:$O$1697,B61)</f>
        <v>0</v>
      </c>
      <c r="H61" s="231">
        <f t="shared" si="1"/>
        <v>0</v>
      </c>
    </row>
    <row r="62" spans="1:8">
      <c r="A62" s="237" t="s">
        <v>924</v>
      </c>
      <c r="B62" s="237"/>
      <c r="C62" s="243"/>
      <c r="D62" s="244">
        <f>SUMIFS(Master!$P$2:$P$1697,Master!$O$2:$O$1697,B62)</f>
        <v>0</v>
      </c>
      <c r="E62" s="231">
        <f>SUMIFS(Master!$S$2:$S$1697,Master!$O$2:$O$1697,B62)</f>
        <v>0</v>
      </c>
      <c r="F62" s="231">
        <f t="shared" si="0"/>
        <v>0</v>
      </c>
      <c r="G62" s="231">
        <f>SUMIFS(Master!$V$2:$V$1697,Master!$O$2:$O$1697,B62)</f>
        <v>0</v>
      </c>
      <c r="H62" s="231">
        <f t="shared" si="1"/>
        <v>0</v>
      </c>
    </row>
    <row r="63" spans="1:8">
      <c r="A63" s="242">
        <v>32</v>
      </c>
      <c r="B63" s="242" t="s">
        <v>505</v>
      </c>
      <c r="C63" s="243">
        <v>1774</v>
      </c>
      <c r="D63" s="244">
        <f>SUMIFS(Master!$P$2:$P$1697,Master!$O$2:$O$1697,B63)</f>
        <v>0</v>
      </c>
      <c r="E63" s="231">
        <f>SUMIFS(Master!$S$2:$S$1697,Master!$O$2:$O$1697,B63)</f>
        <v>0</v>
      </c>
      <c r="F63" s="231">
        <f t="shared" si="0"/>
        <v>0</v>
      </c>
      <c r="G63" s="231">
        <f>SUMIFS(Master!$V$2:$V$1697,Master!$O$2:$O$1697,B63)</f>
        <v>0</v>
      </c>
      <c r="H63" s="231">
        <f t="shared" si="1"/>
        <v>0</v>
      </c>
    </row>
    <row r="64" spans="1:8">
      <c r="A64" s="242">
        <v>40</v>
      </c>
      <c r="B64" s="242" t="s">
        <v>1021</v>
      </c>
      <c r="C64" s="243">
        <v>65</v>
      </c>
      <c r="D64" s="244">
        <f>SUMIFS(Master!$P$2:$P$1697,Master!$O$2:$O$1697,B64)</f>
        <v>0</v>
      </c>
      <c r="E64" s="231">
        <f>SUMIFS(Master!$S$2:$S$1697,Master!$O$2:$O$1697,B64)</f>
        <v>0</v>
      </c>
      <c r="F64" s="231">
        <f t="shared" si="0"/>
        <v>0</v>
      </c>
      <c r="G64" s="231">
        <f>SUMIFS(Master!$V$2:$V$1697,Master!$O$2:$O$1697,B64)</f>
        <v>0</v>
      </c>
      <c r="H64" s="231">
        <f t="shared" si="1"/>
        <v>0</v>
      </c>
    </row>
    <row r="65" spans="1:8">
      <c r="A65" s="242">
        <v>50</v>
      </c>
      <c r="B65" s="242" t="s">
        <v>1022</v>
      </c>
      <c r="C65" s="243">
        <v>32</v>
      </c>
      <c r="D65" s="244">
        <f>SUMIFS(Master!$P$2:$P$1697,Master!$O$2:$O$1697,B65)</f>
        <v>0</v>
      </c>
      <c r="E65" s="231">
        <f>SUMIFS(Master!$S$2:$S$1697,Master!$O$2:$O$1697,B65)</f>
        <v>0</v>
      </c>
      <c r="F65" s="231">
        <f t="shared" si="0"/>
        <v>0</v>
      </c>
      <c r="G65" s="231">
        <f>SUMIFS(Master!$V$2:$V$1697,Master!$O$2:$O$1697,B65)</f>
        <v>0</v>
      </c>
      <c r="H65" s="231">
        <f t="shared" si="1"/>
        <v>0</v>
      </c>
    </row>
    <row r="66" spans="1:8">
      <c r="A66" s="242">
        <v>63</v>
      </c>
      <c r="B66" s="242" t="s">
        <v>1023</v>
      </c>
      <c r="C66" s="243">
        <v>42</v>
      </c>
      <c r="D66" s="244">
        <f>SUMIFS(Master!$P$2:$P$1697,Master!$O$2:$O$1697,B66)</f>
        <v>0</v>
      </c>
      <c r="E66" s="231">
        <f>SUMIFS(Master!$S$2:$S$1697,Master!$O$2:$O$1697,B66)</f>
        <v>0</v>
      </c>
      <c r="F66" s="231">
        <f t="shared" si="0"/>
        <v>0</v>
      </c>
      <c r="G66" s="231">
        <f>SUMIFS(Master!$V$2:$V$1697,Master!$O$2:$O$1697,B66)</f>
        <v>0</v>
      </c>
      <c r="H66" s="231">
        <f t="shared" si="1"/>
        <v>0</v>
      </c>
    </row>
    <row r="67" spans="1:8">
      <c r="A67" s="242">
        <v>75</v>
      </c>
      <c r="B67" s="242" t="s">
        <v>1024</v>
      </c>
      <c r="C67" s="243">
        <v>42</v>
      </c>
      <c r="D67" s="244">
        <f>SUMIFS(Master!$P$2:$P$1697,Master!$O$2:$O$1697,B67)</f>
        <v>0</v>
      </c>
      <c r="E67" s="231">
        <f>SUMIFS(Master!$S$2:$S$1697,Master!$O$2:$O$1697,B67)</f>
        <v>0</v>
      </c>
      <c r="F67" s="231">
        <f t="shared" ref="F67:F130" si="2">IFERROR(E67/D67,0)</f>
        <v>0</v>
      </c>
      <c r="G67" s="231">
        <f>SUMIFS(Master!$V$2:$V$1697,Master!$O$2:$O$1697,B67)</f>
        <v>0</v>
      </c>
      <c r="H67" s="231">
        <f t="shared" ref="H67:H130" si="3">IFERROR(G67/D67,0)</f>
        <v>0</v>
      </c>
    </row>
    <row r="68" spans="1:8">
      <c r="A68" s="242">
        <v>90</v>
      </c>
      <c r="B68" s="242" t="s">
        <v>324</v>
      </c>
      <c r="C68" s="243">
        <v>98</v>
      </c>
      <c r="D68" s="244">
        <f>SUMIFS(Master!$P$2:$P$1697,Master!$O$2:$O$1697,B68)</f>
        <v>0</v>
      </c>
      <c r="E68" s="231">
        <f>SUMIFS(Master!$S$2:$S$1697,Master!$O$2:$O$1697,B68)</f>
        <v>0</v>
      </c>
      <c r="F68" s="231">
        <f t="shared" si="2"/>
        <v>0</v>
      </c>
      <c r="G68" s="231">
        <f>SUMIFS(Master!$V$2:$V$1697,Master!$O$2:$O$1697,B68)</f>
        <v>0</v>
      </c>
      <c r="H68" s="231">
        <f t="shared" si="3"/>
        <v>0</v>
      </c>
    </row>
    <row r="69" spans="1:8">
      <c r="A69" s="242">
        <v>110</v>
      </c>
      <c r="B69" s="271" t="s">
        <v>325</v>
      </c>
      <c r="C69" s="243">
        <v>320</v>
      </c>
      <c r="D69" s="244">
        <f>SUMIFS(Master!$P$2:$P$1697,Master!$O$2:$O$1697,B69)</f>
        <v>0</v>
      </c>
      <c r="E69" s="231">
        <f>SUMIFS(Master!$S$2:$S$1697,Master!$O$2:$O$1697,B69)</f>
        <v>0</v>
      </c>
      <c r="F69" s="231">
        <f t="shared" si="2"/>
        <v>0</v>
      </c>
      <c r="G69" s="231">
        <f>SUMIFS(Master!$V$2:$V$1697,Master!$O$2:$O$1697,B69)</f>
        <v>0</v>
      </c>
      <c r="H69" s="231">
        <f t="shared" si="3"/>
        <v>0</v>
      </c>
    </row>
    <row r="70" spans="1:8">
      <c r="A70" s="242">
        <v>125</v>
      </c>
      <c r="B70" s="271" t="s">
        <v>494</v>
      </c>
      <c r="C70" s="243">
        <v>35</v>
      </c>
      <c r="D70" s="244">
        <f>SUMIFS(Master!$P$2:$P$1697,Master!$O$2:$O$1697,B70)</f>
        <v>0</v>
      </c>
      <c r="E70" s="231">
        <f>SUMIFS(Master!$S$2:$S$1697,Master!$O$2:$O$1697,B70)</f>
        <v>0</v>
      </c>
      <c r="F70" s="231">
        <f t="shared" si="2"/>
        <v>0</v>
      </c>
      <c r="G70" s="231">
        <f>SUMIFS(Master!$V$2:$V$1697,Master!$O$2:$O$1697,B70)</f>
        <v>0</v>
      </c>
      <c r="H70" s="231">
        <f t="shared" si="3"/>
        <v>0</v>
      </c>
    </row>
    <row r="71" spans="1:8">
      <c r="A71" s="242">
        <v>140</v>
      </c>
      <c r="B71" s="242" t="s">
        <v>1025</v>
      </c>
      <c r="C71" s="243"/>
      <c r="D71" s="244">
        <f>SUMIFS(Master!$P$2:$P$1697,Master!$O$2:$O$1697,B71)</f>
        <v>0</v>
      </c>
      <c r="E71" s="231">
        <f>SUMIFS(Master!$S$2:$S$1697,Master!$O$2:$O$1697,B71)</f>
        <v>0</v>
      </c>
      <c r="F71" s="231">
        <f t="shared" si="2"/>
        <v>0</v>
      </c>
      <c r="G71" s="231">
        <f>SUMIFS(Master!$V$2:$V$1697,Master!$O$2:$O$1697,B71)</f>
        <v>0</v>
      </c>
      <c r="H71" s="231">
        <f t="shared" si="3"/>
        <v>0</v>
      </c>
    </row>
    <row r="72" spans="1:8">
      <c r="A72" s="242">
        <v>160</v>
      </c>
      <c r="B72" s="271" t="s">
        <v>497</v>
      </c>
      <c r="C72" s="243">
        <v>85</v>
      </c>
      <c r="D72" s="244">
        <f>SUMIFS(Master!$P$2:$P$1697,Master!$O$2:$O$1697,B72)</f>
        <v>0</v>
      </c>
      <c r="E72" s="231">
        <f>SUMIFS(Master!$S$2:$S$1697,Master!$O$2:$O$1697,B72)</f>
        <v>0</v>
      </c>
      <c r="F72" s="231">
        <f t="shared" si="2"/>
        <v>0</v>
      </c>
      <c r="G72" s="231">
        <f>SUMIFS(Master!$V$2:$V$1697,Master!$O$2:$O$1697,B72)</f>
        <v>0</v>
      </c>
      <c r="H72" s="231">
        <f t="shared" si="3"/>
        <v>0</v>
      </c>
    </row>
    <row r="73" spans="1:8">
      <c r="A73" s="242">
        <v>180</v>
      </c>
      <c r="B73" s="242" t="s">
        <v>326</v>
      </c>
      <c r="C73" s="243">
        <v>18</v>
      </c>
      <c r="D73" s="244">
        <f>SUMIFS(Master!$P$2:$P$1697,Master!$O$2:$O$1697,B73)</f>
        <v>0</v>
      </c>
      <c r="E73" s="231">
        <f>SUMIFS(Master!$S$2:$S$1697,Master!$O$2:$O$1697,B73)</f>
        <v>0</v>
      </c>
      <c r="F73" s="231">
        <f t="shared" si="2"/>
        <v>0</v>
      </c>
      <c r="G73" s="231">
        <f>SUMIFS(Master!$V$2:$V$1697,Master!$O$2:$O$1697,B73)</f>
        <v>0</v>
      </c>
      <c r="H73" s="231">
        <f t="shared" si="3"/>
        <v>0</v>
      </c>
    </row>
    <row r="74" spans="1:8">
      <c r="A74" s="242">
        <v>225</v>
      </c>
      <c r="B74" s="271" t="s">
        <v>497</v>
      </c>
      <c r="C74" s="243">
        <v>60</v>
      </c>
      <c r="D74" s="244">
        <f>SUMIFS(Master!$P$2:$P$1697,Master!$O$2:$O$1697,B74)</f>
        <v>0</v>
      </c>
      <c r="E74" s="231">
        <f>SUMIFS(Master!$S$2:$S$1697,Master!$O$2:$O$1697,B74)</f>
        <v>0</v>
      </c>
      <c r="F74" s="231">
        <f t="shared" si="2"/>
        <v>0</v>
      </c>
      <c r="G74" s="231">
        <f>SUMIFS(Master!$V$2:$V$1697,Master!$O$2:$O$1697,B74)</f>
        <v>0</v>
      </c>
      <c r="H74" s="231">
        <f t="shared" si="3"/>
        <v>0</v>
      </c>
    </row>
    <row r="75" spans="1:8">
      <c r="A75" s="242">
        <v>250</v>
      </c>
      <c r="B75" s="242" t="s">
        <v>327</v>
      </c>
      <c r="C75" s="243">
        <v>12</v>
      </c>
      <c r="D75" s="244">
        <f>SUMIFS(Master!$P$2:$P$1697,Master!$O$2:$O$1697,B75)</f>
        <v>0</v>
      </c>
      <c r="E75" s="231">
        <f>SUMIFS(Master!$S$2:$S$1697,Master!$O$2:$O$1697,B75)</f>
        <v>0</v>
      </c>
      <c r="F75" s="231">
        <f t="shared" si="2"/>
        <v>0</v>
      </c>
      <c r="G75" s="231">
        <f>SUMIFS(Master!$V$2:$V$1697,Master!$O$2:$O$1697,B75)</f>
        <v>0</v>
      </c>
      <c r="H75" s="231">
        <f t="shared" si="3"/>
        <v>0</v>
      </c>
    </row>
    <row r="76" spans="1:8">
      <c r="A76" s="242">
        <v>315</v>
      </c>
      <c r="B76" s="242" t="s">
        <v>1026</v>
      </c>
      <c r="C76" s="243"/>
      <c r="D76" s="244">
        <f>SUMIFS(Master!$P$2:$P$1697,Master!$O$2:$O$1697,B76)</f>
        <v>0</v>
      </c>
      <c r="E76" s="231">
        <f>SUMIFS(Master!$S$2:$S$1697,Master!$O$2:$O$1697,B76)</f>
        <v>0</v>
      </c>
      <c r="F76" s="231">
        <f t="shared" si="2"/>
        <v>0</v>
      </c>
      <c r="G76" s="231">
        <f>SUMIFS(Master!$V$2:$V$1697,Master!$O$2:$O$1697,B76)</f>
        <v>0</v>
      </c>
      <c r="H76" s="231">
        <f t="shared" si="3"/>
        <v>0</v>
      </c>
    </row>
    <row r="77" spans="1:8">
      <c r="A77" s="242">
        <v>335</v>
      </c>
      <c r="B77" s="271" t="s">
        <v>496</v>
      </c>
      <c r="C77" s="243">
        <v>56</v>
      </c>
      <c r="D77" s="244">
        <f>SUMIFS(Master!$P$2:$P$1697,Master!$O$2:$O$1697,B77)</f>
        <v>0</v>
      </c>
      <c r="E77" s="231">
        <f>SUMIFS(Master!$S$2:$S$1697,Master!$O$2:$O$1697,B77)</f>
        <v>0</v>
      </c>
      <c r="F77" s="231">
        <f t="shared" si="2"/>
        <v>0</v>
      </c>
      <c r="G77" s="231">
        <f>SUMIFS(Master!$V$2:$V$1697,Master!$O$2:$O$1697,B77)</f>
        <v>0</v>
      </c>
      <c r="H77" s="231">
        <f t="shared" si="3"/>
        <v>0</v>
      </c>
    </row>
    <row r="78" spans="1:8">
      <c r="A78" s="242">
        <v>400</v>
      </c>
      <c r="B78" s="242" t="s">
        <v>504</v>
      </c>
      <c r="C78" s="243">
        <v>8</v>
      </c>
      <c r="D78" s="244">
        <f>SUMIFS(Master!$P$2:$P$1697,Master!$O$2:$O$1697,B78)</f>
        <v>0</v>
      </c>
      <c r="E78" s="231">
        <f>SUMIFS(Master!$S$2:$S$1697,Master!$O$2:$O$1697,B78)</f>
        <v>0</v>
      </c>
      <c r="F78" s="231">
        <f t="shared" si="2"/>
        <v>0</v>
      </c>
      <c r="G78" s="231">
        <f>SUMIFS(Master!$V$2:$V$1697,Master!$O$2:$O$1697,B78)</f>
        <v>0</v>
      </c>
      <c r="H78" s="231">
        <f t="shared" si="3"/>
        <v>0</v>
      </c>
    </row>
    <row r="79" spans="1:8">
      <c r="A79" s="237" t="s">
        <v>925</v>
      </c>
      <c r="B79" s="237"/>
      <c r="C79" s="243"/>
      <c r="D79" s="244">
        <f>SUMIFS(Master!$P$2:$P$1697,Master!$O$2:$O$1697,B79)</f>
        <v>0</v>
      </c>
      <c r="E79" s="231">
        <f>SUMIFS(Master!$S$2:$S$1697,Master!$O$2:$O$1697,B79)</f>
        <v>0</v>
      </c>
      <c r="F79" s="231">
        <f t="shared" si="2"/>
        <v>0</v>
      </c>
      <c r="G79" s="231">
        <f>SUMIFS(Master!$V$2:$V$1697,Master!$O$2:$O$1697,B79)</f>
        <v>0</v>
      </c>
      <c r="H79" s="231">
        <f t="shared" si="3"/>
        <v>0</v>
      </c>
    </row>
    <row r="80" spans="1:8">
      <c r="A80" s="242" t="s">
        <v>888</v>
      </c>
      <c r="B80" s="242" t="s">
        <v>1027</v>
      </c>
      <c r="C80" s="243">
        <v>24</v>
      </c>
      <c r="D80" s="244">
        <f>SUMIFS(Master!$P$2:$P$1697,Master!$O$2:$O$1697,B80)</f>
        <v>0</v>
      </c>
      <c r="E80" s="231">
        <f>SUMIFS(Master!$S$2:$S$1697,Master!$O$2:$O$1697,B80)</f>
        <v>0</v>
      </c>
      <c r="F80" s="231">
        <f t="shared" si="2"/>
        <v>0</v>
      </c>
      <c r="G80" s="231">
        <f>SUMIFS(Master!$V$2:$V$1697,Master!$O$2:$O$1697,B80)</f>
        <v>0</v>
      </c>
      <c r="H80" s="231">
        <f t="shared" si="3"/>
        <v>0</v>
      </c>
    </row>
    <row r="81" spans="1:8">
      <c r="A81" s="242" t="s">
        <v>889</v>
      </c>
      <c r="B81" s="242" t="s">
        <v>330</v>
      </c>
      <c r="C81" s="243">
        <v>7</v>
      </c>
      <c r="D81" s="244">
        <f>SUMIFS(Master!$P$2:$P$1697,Master!$O$2:$O$1697,B81)</f>
        <v>0</v>
      </c>
      <c r="E81" s="231">
        <f>SUMIFS(Master!$S$2:$S$1697,Master!$O$2:$O$1697,B81)</f>
        <v>0</v>
      </c>
      <c r="F81" s="231">
        <f t="shared" si="2"/>
        <v>0</v>
      </c>
      <c r="G81" s="231">
        <f>SUMIFS(Master!$V$2:$V$1697,Master!$O$2:$O$1697,B81)</f>
        <v>0</v>
      </c>
      <c r="H81" s="231">
        <f t="shared" si="3"/>
        <v>0</v>
      </c>
    </row>
    <row r="82" spans="1:8">
      <c r="A82" s="242" t="s">
        <v>890</v>
      </c>
      <c r="B82" s="242" t="s">
        <v>1028</v>
      </c>
      <c r="C82" s="243">
        <v>67</v>
      </c>
      <c r="D82" s="244">
        <f>SUMIFS(Master!$P$2:$P$1697,Master!$O$2:$O$1697,B82)</f>
        <v>0</v>
      </c>
      <c r="E82" s="231">
        <f>SUMIFS(Master!$S$2:$S$1697,Master!$O$2:$O$1697,B82)</f>
        <v>0</v>
      </c>
      <c r="F82" s="231">
        <f t="shared" si="2"/>
        <v>0</v>
      </c>
      <c r="G82" s="231">
        <f>SUMIFS(Master!$V$2:$V$1697,Master!$O$2:$O$1697,B82)</f>
        <v>0</v>
      </c>
      <c r="H82" s="231">
        <f t="shared" si="3"/>
        <v>0</v>
      </c>
    </row>
    <row r="83" spans="1:8">
      <c r="A83" s="242" t="s">
        <v>892</v>
      </c>
      <c r="B83" s="242" t="s">
        <v>332</v>
      </c>
      <c r="C83" s="243">
        <v>76</v>
      </c>
      <c r="D83" s="244">
        <f>SUMIFS(Master!$P$2:$P$1697,Master!$O$2:$O$1697,B83)</f>
        <v>0</v>
      </c>
      <c r="E83" s="231">
        <f>SUMIFS(Master!$S$2:$S$1697,Master!$O$2:$O$1697,B83)</f>
        <v>0</v>
      </c>
      <c r="F83" s="231">
        <f t="shared" si="2"/>
        <v>0</v>
      </c>
      <c r="G83" s="231">
        <f>SUMIFS(Master!$V$2:$V$1697,Master!$O$2:$O$1697,B83)</f>
        <v>0</v>
      </c>
      <c r="H83" s="231">
        <f t="shared" si="3"/>
        <v>0</v>
      </c>
    </row>
    <row r="84" spans="1:8">
      <c r="A84" s="242" t="s">
        <v>895</v>
      </c>
      <c r="B84" s="242" t="s">
        <v>333</v>
      </c>
      <c r="C84" s="243">
        <v>42</v>
      </c>
      <c r="D84" s="244">
        <f>SUMIFS(Master!$P$2:$P$1697,Master!$O$2:$O$1697,B84)</f>
        <v>0</v>
      </c>
      <c r="E84" s="231">
        <f>SUMIFS(Master!$S$2:$S$1697,Master!$O$2:$O$1697,B84)</f>
        <v>0</v>
      </c>
      <c r="F84" s="231">
        <f t="shared" si="2"/>
        <v>0</v>
      </c>
      <c r="G84" s="231">
        <f>SUMIFS(Master!$V$2:$V$1697,Master!$O$2:$O$1697,B84)</f>
        <v>0</v>
      </c>
      <c r="H84" s="231">
        <f t="shared" si="3"/>
        <v>0</v>
      </c>
    </row>
    <row r="85" spans="1:8">
      <c r="A85" s="242" t="s">
        <v>891</v>
      </c>
      <c r="B85" s="242" t="s">
        <v>1029</v>
      </c>
      <c r="C85" s="243">
        <v>4</v>
      </c>
      <c r="D85" s="244">
        <f>SUMIFS(Master!$P$2:$P$1697,Master!$O$2:$O$1697,B85)</f>
        <v>0</v>
      </c>
      <c r="E85" s="231">
        <f>SUMIFS(Master!$S$2:$S$1697,Master!$O$2:$O$1697,B85)</f>
        <v>0</v>
      </c>
      <c r="F85" s="231">
        <f t="shared" si="2"/>
        <v>0</v>
      </c>
      <c r="G85" s="231">
        <f>SUMIFS(Master!$V$2:$V$1697,Master!$O$2:$O$1697,B85)</f>
        <v>0</v>
      </c>
      <c r="H85" s="231">
        <f t="shared" si="3"/>
        <v>0</v>
      </c>
    </row>
    <row r="86" spans="1:8">
      <c r="A86" s="242" t="s">
        <v>896</v>
      </c>
      <c r="B86" s="242" t="s">
        <v>335</v>
      </c>
      <c r="C86" s="243">
        <v>3</v>
      </c>
      <c r="D86" s="244">
        <f>SUMIFS(Master!$P$2:$P$1697,Master!$O$2:$O$1697,B86)</f>
        <v>0</v>
      </c>
      <c r="E86" s="231">
        <f>SUMIFS(Master!$S$2:$S$1697,Master!$O$2:$O$1697,B86)</f>
        <v>0</v>
      </c>
      <c r="F86" s="231">
        <f t="shared" si="2"/>
        <v>0</v>
      </c>
      <c r="G86" s="231">
        <f>SUMIFS(Master!$V$2:$V$1697,Master!$O$2:$O$1697,B86)</f>
        <v>0</v>
      </c>
      <c r="H86" s="231">
        <f t="shared" si="3"/>
        <v>0</v>
      </c>
    </row>
    <row r="87" spans="1:8">
      <c r="A87" s="242" t="s">
        <v>893</v>
      </c>
      <c r="B87" s="242" t="s">
        <v>336</v>
      </c>
      <c r="C87" s="243">
        <v>2</v>
      </c>
      <c r="D87" s="244">
        <f>SUMIFS(Master!$P$2:$P$1697,Master!$O$2:$O$1697,B87)</f>
        <v>0</v>
      </c>
      <c r="E87" s="231">
        <f>SUMIFS(Master!$S$2:$S$1697,Master!$O$2:$O$1697,B87)</f>
        <v>0</v>
      </c>
      <c r="F87" s="231">
        <f t="shared" si="2"/>
        <v>0</v>
      </c>
      <c r="G87" s="231">
        <f>SUMIFS(Master!$V$2:$V$1697,Master!$O$2:$O$1697,B87)</f>
        <v>0</v>
      </c>
      <c r="H87" s="231">
        <f t="shared" si="3"/>
        <v>0</v>
      </c>
    </row>
    <row r="88" spans="1:8">
      <c r="A88" s="242" t="s">
        <v>897</v>
      </c>
      <c r="B88" s="242" t="s">
        <v>337</v>
      </c>
      <c r="C88" s="243">
        <v>2</v>
      </c>
      <c r="D88" s="244">
        <f>SUMIFS(Master!$P$2:$P$1697,Master!$O$2:$O$1697,B88)</f>
        <v>0</v>
      </c>
      <c r="E88" s="231">
        <f>SUMIFS(Master!$S$2:$S$1697,Master!$O$2:$O$1697,B88)</f>
        <v>0</v>
      </c>
      <c r="F88" s="231">
        <f t="shared" si="2"/>
        <v>0</v>
      </c>
      <c r="G88" s="231">
        <f>SUMIFS(Master!$V$2:$V$1697,Master!$O$2:$O$1697,B88)</f>
        <v>0</v>
      </c>
      <c r="H88" s="231">
        <f t="shared" si="3"/>
        <v>0</v>
      </c>
    </row>
    <row r="89" spans="1:8">
      <c r="A89" s="242" t="s">
        <v>926</v>
      </c>
      <c r="B89" s="242" t="s">
        <v>338</v>
      </c>
      <c r="C89" s="243">
        <v>4</v>
      </c>
      <c r="D89" s="244">
        <f>SUMIFS(Master!$P$2:$P$1697,Master!$O$2:$O$1697,B89)</f>
        <v>0</v>
      </c>
      <c r="E89" s="231">
        <f>SUMIFS(Master!$S$2:$S$1697,Master!$O$2:$O$1697,B89)</f>
        <v>0</v>
      </c>
      <c r="F89" s="231">
        <f t="shared" si="2"/>
        <v>0</v>
      </c>
      <c r="G89" s="231">
        <f>SUMIFS(Master!$V$2:$V$1697,Master!$O$2:$O$1697,B89)</f>
        <v>0</v>
      </c>
      <c r="H89" s="231">
        <f t="shared" si="3"/>
        <v>0</v>
      </c>
    </row>
    <row r="90" spans="1:8">
      <c r="A90" s="242" t="s">
        <v>927</v>
      </c>
      <c r="B90" s="242" t="s">
        <v>339</v>
      </c>
      <c r="C90" s="243">
        <v>2</v>
      </c>
      <c r="D90" s="244">
        <f>SUMIFS(Master!$P$2:$P$1697,Master!$O$2:$O$1697,B90)</f>
        <v>0</v>
      </c>
      <c r="E90" s="231">
        <f>SUMIFS(Master!$S$2:$S$1697,Master!$O$2:$O$1697,B90)</f>
        <v>0</v>
      </c>
      <c r="F90" s="231">
        <f t="shared" si="2"/>
        <v>0</v>
      </c>
      <c r="G90" s="231">
        <f>SUMIFS(Master!$V$2:$V$1697,Master!$O$2:$O$1697,B90)</f>
        <v>0</v>
      </c>
      <c r="H90" s="231">
        <f t="shared" si="3"/>
        <v>0</v>
      </c>
    </row>
    <row r="91" spans="1:8">
      <c r="A91" s="242" t="s">
        <v>928</v>
      </c>
      <c r="B91" s="242" t="s">
        <v>340</v>
      </c>
      <c r="C91" s="243">
        <v>3</v>
      </c>
      <c r="D91" s="244">
        <f>SUMIFS(Master!$P$2:$P$1697,Master!$O$2:$O$1697,B91)</f>
        <v>0</v>
      </c>
      <c r="E91" s="231">
        <f>SUMIFS(Master!$S$2:$S$1697,Master!$O$2:$O$1697,B91)</f>
        <v>0</v>
      </c>
      <c r="F91" s="231">
        <f t="shared" si="2"/>
        <v>0</v>
      </c>
      <c r="G91" s="231">
        <f>SUMIFS(Master!$V$2:$V$1697,Master!$O$2:$O$1697,B91)</f>
        <v>0</v>
      </c>
      <c r="H91" s="231">
        <f t="shared" si="3"/>
        <v>0</v>
      </c>
    </row>
    <row r="92" spans="1:8">
      <c r="A92" s="242" t="s">
        <v>904</v>
      </c>
      <c r="B92" s="242" t="s">
        <v>369</v>
      </c>
      <c r="C92" s="243">
        <v>1</v>
      </c>
      <c r="D92" s="244">
        <f>SUMIFS(Master!$P$2:$P$1697,Master!$O$2:$O$1697,B92)</f>
        <v>0</v>
      </c>
      <c r="E92" s="231">
        <f>SUMIFS(Master!$S$2:$S$1697,Master!$O$2:$O$1697,B92)</f>
        <v>0</v>
      </c>
      <c r="F92" s="231">
        <f t="shared" si="2"/>
        <v>0</v>
      </c>
      <c r="G92" s="231">
        <f>SUMIFS(Master!$V$2:$V$1697,Master!$O$2:$O$1697,B92)</f>
        <v>0</v>
      </c>
      <c r="H92" s="231">
        <f t="shared" si="3"/>
        <v>0</v>
      </c>
    </row>
    <row r="93" spans="1:8">
      <c r="A93" s="242" t="s">
        <v>929</v>
      </c>
      <c r="B93" s="242" t="s">
        <v>341</v>
      </c>
      <c r="C93" s="243">
        <v>1</v>
      </c>
      <c r="D93" s="244">
        <f>SUMIFS(Master!$P$2:$P$1697,Master!$O$2:$O$1697,B93)</f>
        <v>0</v>
      </c>
      <c r="E93" s="231">
        <f>SUMIFS(Master!$S$2:$S$1697,Master!$O$2:$O$1697,B93)</f>
        <v>0</v>
      </c>
      <c r="F93" s="231">
        <f t="shared" si="2"/>
        <v>0</v>
      </c>
      <c r="G93" s="231">
        <f>SUMIFS(Master!$V$2:$V$1697,Master!$O$2:$O$1697,B93)</f>
        <v>0</v>
      </c>
      <c r="H93" s="231">
        <f t="shared" si="3"/>
        <v>0</v>
      </c>
    </row>
    <row r="94" spans="1:8">
      <c r="A94" s="242" t="s">
        <v>930</v>
      </c>
      <c r="B94" s="242" t="s">
        <v>342</v>
      </c>
      <c r="C94" s="243">
        <v>26</v>
      </c>
      <c r="D94" s="244">
        <f>SUMIFS(Master!$P$2:$P$1697,Master!$O$2:$O$1697,B94)</f>
        <v>0</v>
      </c>
      <c r="E94" s="231">
        <f>SUMIFS(Master!$S$2:$S$1697,Master!$O$2:$O$1697,B94)</f>
        <v>0</v>
      </c>
      <c r="F94" s="231">
        <f t="shared" si="2"/>
        <v>0</v>
      </c>
      <c r="G94" s="231">
        <f>SUMIFS(Master!$V$2:$V$1697,Master!$O$2:$O$1697,B94)</f>
        <v>0</v>
      </c>
      <c r="H94" s="231">
        <f t="shared" si="3"/>
        <v>0</v>
      </c>
    </row>
    <row r="95" spans="1:8">
      <c r="A95" s="242" t="s">
        <v>931</v>
      </c>
      <c r="B95" s="271" t="s">
        <v>495</v>
      </c>
      <c r="C95" s="243">
        <v>1</v>
      </c>
      <c r="D95" s="244">
        <f>SUMIFS(Master!$P$2:$P$1697,Master!$O$2:$O$1697,B95)</f>
        <v>0</v>
      </c>
      <c r="E95" s="231">
        <f>SUMIFS(Master!$S$2:$S$1697,Master!$O$2:$O$1697,B95)</f>
        <v>0</v>
      </c>
      <c r="F95" s="231">
        <f t="shared" si="2"/>
        <v>0</v>
      </c>
      <c r="G95" s="231">
        <f>SUMIFS(Master!$V$2:$V$1697,Master!$O$2:$O$1697,B95)</f>
        <v>0</v>
      </c>
      <c r="H95" s="231">
        <f t="shared" si="3"/>
        <v>0</v>
      </c>
    </row>
    <row r="96" spans="1:8">
      <c r="A96" s="242" t="s">
        <v>932</v>
      </c>
      <c r="B96" s="271" t="s">
        <v>1030</v>
      </c>
      <c r="C96" s="243">
        <v>1</v>
      </c>
      <c r="D96" s="244">
        <f>SUMIFS(Master!$P$2:$P$1697,Master!$O$2:$O$1697,B96)</f>
        <v>0</v>
      </c>
      <c r="E96" s="231">
        <f>SUMIFS(Master!$S$2:$S$1697,Master!$O$2:$O$1697,B96)</f>
        <v>0</v>
      </c>
      <c r="F96" s="231">
        <f t="shared" si="2"/>
        <v>0</v>
      </c>
      <c r="G96" s="231">
        <f>SUMIFS(Master!$V$2:$V$1697,Master!$O$2:$O$1697,B96)</f>
        <v>0</v>
      </c>
      <c r="H96" s="231">
        <f t="shared" si="3"/>
        <v>0</v>
      </c>
    </row>
    <row r="97" spans="1:8">
      <c r="A97" s="242" t="s">
        <v>909</v>
      </c>
      <c r="B97" s="242" t="s">
        <v>345</v>
      </c>
      <c r="C97" s="243">
        <v>1</v>
      </c>
      <c r="D97" s="244">
        <f>SUMIFS(Master!$P$2:$P$1697,Master!$O$2:$O$1697,B97)</f>
        <v>0</v>
      </c>
      <c r="E97" s="231">
        <f>SUMIFS(Master!$S$2:$S$1697,Master!$O$2:$O$1697,B97)</f>
        <v>0</v>
      </c>
      <c r="F97" s="231">
        <f t="shared" si="2"/>
        <v>0</v>
      </c>
      <c r="G97" s="231">
        <f>SUMIFS(Master!$V$2:$V$1697,Master!$O$2:$O$1697,B97)</f>
        <v>0</v>
      </c>
      <c r="H97" s="231">
        <f t="shared" si="3"/>
        <v>0</v>
      </c>
    </row>
    <row r="98" spans="1:8">
      <c r="A98" s="242" t="s">
        <v>912</v>
      </c>
      <c r="B98" s="242" t="s">
        <v>346</v>
      </c>
      <c r="C98" s="243">
        <v>3</v>
      </c>
      <c r="D98" s="244">
        <f>SUMIFS(Master!$P$2:$P$1697,Master!$O$2:$O$1697,B98)</f>
        <v>0</v>
      </c>
      <c r="E98" s="231">
        <f>SUMIFS(Master!$S$2:$S$1697,Master!$O$2:$O$1697,B98)</f>
        <v>0</v>
      </c>
      <c r="F98" s="231">
        <f t="shared" si="2"/>
        <v>0</v>
      </c>
      <c r="G98" s="231">
        <f>SUMIFS(Master!$V$2:$V$1697,Master!$O$2:$O$1697,B98)</f>
        <v>0</v>
      </c>
      <c r="H98" s="231">
        <f t="shared" si="3"/>
        <v>0</v>
      </c>
    </row>
    <row r="99" spans="1:8">
      <c r="A99" s="242" t="s">
        <v>933</v>
      </c>
      <c r="B99" s="242" t="s">
        <v>347</v>
      </c>
      <c r="C99" s="243">
        <v>1</v>
      </c>
      <c r="D99" s="244">
        <f>SUMIFS(Master!$P$2:$P$1697,Master!$O$2:$O$1697,B99)</f>
        <v>0</v>
      </c>
      <c r="E99" s="231">
        <f>SUMIFS(Master!$S$2:$S$1697,Master!$O$2:$O$1697,B99)</f>
        <v>0</v>
      </c>
      <c r="F99" s="231">
        <f t="shared" si="2"/>
        <v>0</v>
      </c>
      <c r="G99" s="231">
        <f>SUMIFS(Master!$V$2:$V$1697,Master!$O$2:$O$1697,B99)</f>
        <v>0</v>
      </c>
      <c r="H99" s="231">
        <f t="shared" si="3"/>
        <v>0</v>
      </c>
    </row>
    <row r="100" spans="1:8">
      <c r="A100" s="242" t="s">
        <v>914</v>
      </c>
      <c r="B100" s="242" t="s">
        <v>348</v>
      </c>
      <c r="C100" s="243">
        <v>9</v>
      </c>
      <c r="D100" s="244">
        <f>SUMIFS(Master!$P$2:$P$1697,Master!$O$2:$O$1697,B100)</f>
        <v>0</v>
      </c>
      <c r="E100" s="231">
        <f>SUMIFS(Master!$S$2:$S$1697,Master!$O$2:$O$1697,B100)</f>
        <v>0</v>
      </c>
      <c r="F100" s="231">
        <f t="shared" si="2"/>
        <v>0</v>
      </c>
      <c r="G100" s="231">
        <f>SUMIFS(Master!$V$2:$V$1697,Master!$O$2:$O$1697,B100)</f>
        <v>0</v>
      </c>
      <c r="H100" s="231">
        <f t="shared" si="3"/>
        <v>0</v>
      </c>
    </row>
    <row r="101" spans="1:8">
      <c r="A101" s="237" t="s">
        <v>934</v>
      </c>
      <c r="B101" s="237"/>
      <c r="C101" s="243"/>
      <c r="D101" s="244">
        <f>SUMIFS(Master!$P$2:$P$1697,Master!$O$2:$O$1697,B101)</f>
        <v>0</v>
      </c>
      <c r="E101" s="231">
        <f>SUMIFS(Master!$S$2:$S$1697,Master!$O$2:$O$1697,B101)</f>
        <v>0</v>
      </c>
      <c r="F101" s="231">
        <f t="shared" si="2"/>
        <v>0</v>
      </c>
      <c r="G101" s="231">
        <f>SUMIFS(Master!$V$2:$V$1697,Master!$O$2:$O$1697,B101)</f>
        <v>0</v>
      </c>
      <c r="H101" s="231">
        <f t="shared" si="3"/>
        <v>0</v>
      </c>
    </row>
    <row r="102" spans="1:8">
      <c r="A102" s="242">
        <v>250</v>
      </c>
      <c r="B102" s="242" t="s">
        <v>789</v>
      </c>
      <c r="C102" s="243">
        <v>2</v>
      </c>
      <c r="D102" s="244">
        <f>SUMIFS(Master!$P$2:$P$1697,Master!$O$2:$O$1697,B102)</f>
        <v>0</v>
      </c>
      <c r="E102" s="231">
        <f>SUMIFS(Master!$S$2:$S$1697,Master!$O$2:$O$1697,B102)</f>
        <v>0</v>
      </c>
      <c r="F102" s="231">
        <f t="shared" si="2"/>
        <v>0</v>
      </c>
      <c r="G102" s="231">
        <f>SUMIFS(Master!$V$2:$V$1697,Master!$O$2:$O$1697,B102)</f>
        <v>0</v>
      </c>
      <c r="H102" s="231">
        <f t="shared" si="3"/>
        <v>0</v>
      </c>
    </row>
    <row r="103" spans="1:8">
      <c r="A103" s="242">
        <v>225</v>
      </c>
      <c r="B103" s="242" t="s">
        <v>786</v>
      </c>
      <c r="C103" s="243">
        <v>2</v>
      </c>
      <c r="D103" s="244">
        <f>SUMIFS(Master!$P$2:$P$1697,Master!$O$2:$O$1697,B103)</f>
        <v>0</v>
      </c>
      <c r="E103" s="231">
        <f>SUMIFS(Master!$S$2:$S$1697,Master!$O$2:$O$1697,B103)</f>
        <v>0</v>
      </c>
      <c r="F103" s="231">
        <f t="shared" si="2"/>
        <v>0</v>
      </c>
      <c r="G103" s="231">
        <f>SUMIFS(Master!$V$2:$V$1697,Master!$O$2:$O$1697,B103)</f>
        <v>0</v>
      </c>
      <c r="H103" s="231">
        <f t="shared" si="3"/>
        <v>0</v>
      </c>
    </row>
    <row r="104" spans="1:8">
      <c r="A104" s="242">
        <v>110</v>
      </c>
      <c r="B104" s="242" t="s">
        <v>787</v>
      </c>
      <c r="C104" s="243">
        <v>2</v>
      </c>
      <c r="D104" s="244">
        <f>SUMIFS(Master!$P$2:$P$1697,Master!$O$2:$O$1697,B104)</f>
        <v>0</v>
      </c>
      <c r="E104" s="231">
        <f>SUMIFS(Master!$S$2:$S$1697,Master!$O$2:$O$1697,B104)</f>
        <v>0</v>
      </c>
      <c r="F104" s="231">
        <f t="shared" si="2"/>
        <v>0</v>
      </c>
      <c r="G104" s="231">
        <f>SUMIFS(Master!$V$2:$V$1697,Master!$O$2:$O$1697,B104)</f>
        <v>0</v>
      </c>
      <c r="H104" s="231">
        <f t="shared" si="3"/>
        <v>0</v>
      </c>
    </row>
    <row r="105" spans="1:8">
      <c r="A105" s="237" t="s">
        <v>935</v>
      </c>
      <c r="B105" s="237"/>
      <c r="C105" s="243"/>
      <c r="D105" s="244">
        <f>SUMIFS(Master!$P$2:$P$1697,Master!$O$2:$O$1697,B105)</f>
        <v>0</v>
      </c>
      <c r="E105" s="231">
        <f>SUMIFS(Master!$S$2:$S$1697,Master!$O$2:$O$1697,B105)</f>
        <v>0</v>
      </c>
      <c r="F105" s="231">
        <f t="shared" si="2"/>
        <v>0</v>
      </c>
      <c r="G105" s="231">
        <f>SUMIFS(Master!$V$2:$V$1697,Master!$O$2:$O$1697,B105)</f>
        <v>0</v>
      </c>
      <c r="H105" s="231">
        <f t="shared" si="3"/>
        <v>0</v>
      </c>
    </row>
    <row r="106" spans="1:8">
      <c r="A106" s="242">
        <v>32</v>
      </c>
      <c r="B106" s="242" t="s">
        <v>349</v>
      </c>
      <c r="C106" s="243">
        <v>1774</v>
      </c>
      <c r="D106" s="244">
        <f>SUMIFS(Master!$P$2:$P$1697,Master!$O$2:$O$1697,B106)</f>
        <v>0</v>
      </c>
      <c r="E106" s="231">
        <f>SUMIFS(Master!$S$2:$S$1697,Master!$O$2:$O$1697,B106)</f>
        <v>0</v>
      </c>
      <c r="F106" s="231">
        <f t="shared" si="2"/>
        <v>0</v>
      </c>
      <c r="G106" s="231">
        <f>SUMIFS(Master!$V$2:$V$1697,Master!$O$2:$O$1697,B106)</f>
        <v>0</v>
      </c>
      <c r="H106" s="231">
        <f t="shared" si="3"/>
        <v>0</v>
      </c>
    </row>
    <row r="107" spans="1:8">
      <c r="A107" s="242">
        <v>40</v>
      </c>
      <c r="B107" s="242" t="s">
        <v>350</v>
      </c>
      <c r="C107" s="243">
        <v>65</v>
      </c>
      <c r="D107" s="244">
        <f>SUMIFS(Master!$P$2:$P$1697,Master!$O$2:$O$1697,B107)</f>
        <v>0</v>
      </c>
      <c r="E107" s="231">
        <f>SUMIFS(Master!$S$2:$S$1697,Master!$O$2:$O$1697,B107)</f>
        <v>0</v>
      </c>
      <c r="F107" s="231">
        <f t="shared" si="2"/>
        <v>0</v>
      </c>
      <c r="G107" s="231">
        <f>SUMIFS(Master!$V$2:$V$1697,Master!$O$2:$O$1697,B107)</f>
        <v>0</v>
      </c>
      <c r="H107" s="231">
        <f t="shared" si="3"/>
        <v>0</v>
      </c>
    </row>
    <row r="108" spans="1:8">
      <c r="A108" s="242">
        <v>50</v>
      </c>
      <c r="B108" s="242" t="s">
        <v>498</v>
      </c>
      <c r="C108" s="243">
        <v>32</v>
      </c>
      <c r="D108" s="244">
        <f>SUMIFS(Master!$P$2:$P$1697,Master!$O$2:$O$1697,B108)</f>
        <v>0</v>
      </c>
      <c r="E108" s="231">
        <f>SUMIFS(Master!$S$2:$S$1697,Master!$O$2:$O$1697,B108)</f>
        <v>0</v>
      </c>
      <c r="F108" s="231">
        <f t="shared" si="2"/>
        <v>0</v>
      </c>
      <c r="G108" s="231">
        <f>SUMIFS(Master!$V$2:$V$1697,Master!$O$2:$O$1697,B108)</f>
        <v>0</v>
      </c>
      <c r="H108" s="231">
        <f t="shared" si="3"/>
        <v>0</v>
      </c>
    </row>
    <row r="109" spans="1:8">
      <c r="A109" s="242">
        <v>63</v>
      </c>
      <c r="B109" s="242" t="s">
        <v>351</v>
      </c>
      <c r="C109" s="243">
        <v>42</v>
      </c>
      <c r="D109" s="244">
        <f>SUMIFS(Master!$P$2:$P$1697,Master!$O$2:$O$1697,B109)</f>
        <v>0</v>
      </c>
      <c r="E109" s="231">
        <f>SUMIFS(Master!$S$2:$S$1697,Master!$O$2:$O$1697,B109)</f>
        <v>0</v>
      </c>
      <c r="F109" s="231">
        <f t="shared" si="2"/>
        <v>0</v>
      </c>
      <c r="G109" s="231">
        <f>SUMIFS(Master!$V$2:$V$1697,Master!$O$2:$O$1697,B109)</f>
        <v>0</v>
      </c>
      <c r="H109" s="231">
        <f t="shared" si="3"/>
        <v>0</v>
      </c>
    </row>
    <row r="110" spans="1:8">
      <c r="A110" s="242">
        <v>75</v>
      </c>
      <c r="B110" s="242" t="s">
        <v>352</v>
      </c>
      <c r="C110" s="243">
        <v>87</v>
      </c>
      <c r="D110" s="244">
        <f>SUMIFS(Master!$P$2:$P$1697,Master!$O$2:$O$1697,B110)</f>
        <v>0</v>
      </c>
      <c r="E110" s="231">
        <f>SUMIFS(Master!$S$2:$S$1697,Master!$O$2:$O$1697,B110)</f>
        <v>0</v>
      </c>
      <c r="F110" s="231">
        <f t="shared" si="2"/>
        <v>0</v>
      </c>
      <c r="G110" s="231">
        <f>SUMIFS(Master!$V$2:$V$1697,Master!$O$2:$O$1697,B110)</f>
        <v>0</v>
      </c>
      <c r="H110" s="231">
        <f t="shared" si="3"/>
        <v>0</v>
      </c>
    </row>
    <row r="111" spans="1:8">
      <c r="A111" s="242">
        <v>90</v>
      </c>
      <c r="B111" s="242" t="s">
        <v>353</v>
      </c>
      <c r="C111" s="243">
        <v>187</v>
      </c>
      <c r="D111" s="244">
        <f>SUMIFS(Master!$P$2:$P$1697,Master!$O$2:$O$1697,B111)</f>
        <v>0</v>
      </c>
      <c r="E111" s="231">
        <f>SUMIFS(Master!$S$2:$S$1697,Master!$O$2:$O$1697,B111)</f>
        <v>0</v>
      </c>
      <c r="F111" s="231">
        <f t="shared" si="2"/>
        <v>0</v>
      </c>
      <c r="G111" s="231">
        <f>SUMIFS(Master!$V$2:$V$1697,Master!$O$2:$O$1697,B111)</f>
        <v>0</v>
      </c>
      <c r="H111" s="231">
        <f t="shared" si="3"/>
        <v>0</v>
      </c>
    </row>
    <row r="112" spans="1:8">
      <c r="A112" s="242">
        <v>110</v>
      </c>
      <c r="B112" s="242" t="s">
        <v>354</v>
      </c>
      <c r="C112" s="243">
        <v>2</v>
      </c>
      <c r="D112" s="244">
        <f>SUMIFS(Master!$P$2:$P$1697,Master!$O$2:$O$1697,B112)</f>
        <v>0</v>
      </c>
      <c r="E112" s="231">
        <f>SUMIFS(Master!$S$2:$S$1697,Master!$O$2:$O$1697,B112)</f>
        <v>0</v>
      </c>
      <c r="F112" s="231">
        <f t="shared" si="2"/>
        <v>0</v>
      </c>
      <c r="G112" s="231">
        <f>SUMIFS(Master!$V$2:$V$1697,Master!$O$2:$O$1697,B112)</f>
        <v>0</v>
      </c>
      <c r="H112" s="231">
        <f t="shared" si="3"/>
        <v>0</v>
      </c>
    </row>
    <row r="113" spans="1:8">
      <c r="A113" s="242">
        <v>160</v>
      </c>
      <c r="B113" s="242" t="s">
        <v>355</v>
      </c>
      <c r="C113" s="243">
        <v>3</v>
      </c>
      <c r="D113" s="244">
        <f>SUMIFS(Master!$P$2:$P$1697,Master!$O$2:$O$1697,B113)</f>
        <v>0</v>
      </c>
      <c r="E113" s="231">
        <f>SUMIFS(Master!$S$2:$S$1697,Master!$O$2:$O$1697,B113)</f>
        <v>0</v>
      </c>
      <c r="F113" s="231">
        <f t="shared" si="2"/>
        <v>0</v>
      </c>
      <c r="G113" s="231">
        <f>SUMIFS(Master!$V$2:$V$1697,Master!$O$2:$O$1697,B113)</f>
        <v>0</v>
      </c>
      <c r="H113" s="231">
        <f t="shared" si="3"/>
        <v>0</v>
      </c>
    </row>
    <row r="114" spans="1:8">
      <c r="A114" s="242">
        <v>250</v>
      </c>
      <c r="B114" s="242" t="s">
        <v>788</v>
      </c>
      <c r="C114" s="243">
        <v>1</v>
      </c>
      <c r="D114" s="244">
        <f>SUMIFS(Master!$P$2:$P$1697,Master!$O$2:$O$1697,B114)</f>
        <v>0</v>
      </c>
      <c r="E114" s="231">
        <f>SUMIFS(Master!$S$2:$S$1697,Master!$O$2:$O$1697,B114)</f>
        <v>0</v>
      </c>
      <c r="F114" s="231">
        <f t="shared" si="2"/>
        <v>0</v>
      </c>
      <c r="G114" s="231">
        <f>SUMIFS(Master!$V$2:$V$1697,Master!$O$2:$O$1697,B114)</f>
        <v>0</v>
      </c>
      <c r="H114" s="231">
        <f t="shared" si="3"/>
        <v>0</v>
      </c>
    </row>
    <row r="115" spans="1:8">
      <c r="A115" s="237" t="s">
        <v>936</v>
      </c>
      <c r="B115" s="237"/>
      <c r="C115" s="243"/>
      <c r="D115" s="244">
        <f>SUMIFS(Master!$P$2:$P$1697,Master!$O$2:$O$1697,B115)</f>
        <v>0</v>
      </c>
      <c r="E115" s="231">
        <f>SUMIFS(Master!$S$2:$S$1697,Master!$O$2:$O$1697,B115)</f>
        <v>0</v>
      </c>
      <c r="F115" s="231">
        <f t="shared" si="2"/>
        <v>0</v>
      </c>
      <c r="G115" s="231">
        <f>SUMIFS(Master!$V$2:$V$1697,Master!$O$2:$O$1697,B115)</f>
        <v>0</v>
      </c>
      <c r="H115" s="231">
        <f t="shared" si="3"/>
        <v>0</v>
      </c>
    </row>
    <row r="116" spans="1:8">
      <c r="A116" s="242">
        <v>32</v>
      </c>
      <c r="B116" s="242" t="s">
        <v>356</v>
      </c>
      <c r="C116" s="243">
        <v>1774</v>
      </c>
      <c r="D116" s="244">
        <f>SUMIFS(Master!$P$2:$P$1697,Master!$O$2:$O$1697,B116)</f>
        <v>0</v>
      </c>
      <c r="E116" s="231">
        <f>SUMIFS(Master!$S$2:$S$1697,Master!$O$2:$O$1697,B116)</f>
        <v>0</v>
      </c>
      <c r="F116" s="231">
        <f t="shared" si="2"/>
        <v>0</v>
      </c>
      <c r="G116" s="231">
        <f>SUMIFS(Master!$V$2:$V$1697,Master!$O$2:$O$1697,B116)</f>
        <v>0</v>
      </c>
      <c r="H116" s="231">
        <f t="shared" si="3"/>
        <v>0</v>
      </c>
    </row>
    <row r="117" spans="1:8">
      <c r="A117" s="242">
        <v>40</v>
      </c>
      <c r="B117" s="242" t="s">
        <v>357</v>
      </c>
      <c r="C117" s="243">
        <v>65</v>
      </c>
      <c r="D117" s="244">
        <f>SUMIFS(Master!$P$2:$P$1697,Master!$O$2:$O$1697,B117)</f>
        <v>0</v>
      </c>
      <c r="E117" s="231">
        <f>SUMIFS(Master!$S$2:$S$1697,Master!$O$2:$O$1697,B117)</f>
        <v>0</v>
      </c>
      <c r="F117" s="231">
        <f t="shared" si="2"/>
        <v>0</v>
      </c>
      <c r="G117" s="231">
        <f>SUMIFS(Master!$V$2:$V$1697,Master!$O$2:$O$1697,B117)</f>
        <v>0</v>
      </c>
      <c r="H117" s="231">
        <f t="shared" si="3"/>
        <v>0</v>
      </c>
    </row>
    <row r="118" spans="1:8">
      <c r="A118" s="242">
        <v>50</v>
      </c>
      <c r="B118" s="242" t="s">
        <v>358</v>
      </c>
      <c r="C118" s="243">
        <v>32</v>
      </c>
      <c r="D118" s="244">
        <f>SUMIFS(Master!$P$2:$P$1697,Master!$O$2:$O$1697,B118)</f>
        <v>0</v>
      </c>
      <c r="E118" s="231">
        <f>SUMIFS(Master!$S$2:$S$1697,Master!$O$2:$O$1697,B118)</f>
        <v>0</v>
      </c>
      <c r="F118" s="231">
        <f t="shared" si="2"/>
        <v>0</v>
      </c>
      <c r="G118" s="231">
        <f>SUMIFS(Master!$V$2:$V$1697,Master!$O$2:$O$1697,B118)</f>
        <v>0</v>
      </c>
      <c r="H118" s="231">
        <f t="shared" si="3"/>
        <v>0</v>
      </c>
    </row>
    <row r="119" spans="1:8">
      <c r="A119" s="242">
        <v>63</v>
      </c>
      <c r="B119" s="242" t="s">
        <v>359</v>
      </c>
      <c r="C119" s="243">
        <v>42</v>
      </c>
      <c r="D119" s="244">
        <f>SUMIFS(Master!$P$2:$P$1697,Master!$O$2:$O$1697,B119)</f>
        <v>0</v>
      </c>
      <c r="E119" s="231">
        <f>SUMIFS(Master!$S$2:$S$1697,Master!$O$2:$O$1697,B119)</f>
        <v>0</v>
      </c>
      <c r="F119" s="231">
        <f t="shared" si="2"/>
        <v>0</v>
      </c>
      <c r="G119" s="231">
        <f>SUMIFS(Master!$V$2:$V$1697,Master!$O$2:$O$1697,B119)</f>
        <v>0</v>
      </c>
      <c r="H119" s="231">
        <f t="shared" si="3"/>
        <v>0</v>
      </c>
    </row>
    <row r="120" spans="1:8">
      <c r="A120" s="242">
        <v>75</v>
      </c>
      <c r="B120" s="242" t="s">
        <v>360</v>
      </c>
      <c r="C120" s="243">
        <v>42</v>
      </c>
      <c r="D120" s="244">
        <f>SUMIFS(Master!$P$2:$P$1697,Master!$O$2:$O$1697,B120)</f>
        <v>0</v>
      </c>
      <c r="E120" s="231">
        <f>SUMIFS(Master!$S$2:$S$1697,Master!$O$2:$O$1697,B120)</f>
        <v>0</v>
      </c>
      <c r="F120" s="231">
        <f t="shared" si="2"/>
        <v>0</v>
      </c>
      <c r="G120" s="231">
        <f>SUMIFS(Master!$V$2:$V$1697,Master!$O$2:$O$1697,B120)</f>
        <v>0</v>
      </c>
      <c r="H120" s="231">
        <f t="shared" si="3"/>
        <v>0</v>
      </c>
    </row>
    <row r="121" spans="1:8">
      <c r="A121" s="242">
        <v>90</v>
      </c>
      <c r="B121" s="242" t="s">
        <v>361</v>
      </c>
      <c r="C121" s="243">
        <v>10</v>
      </c>
      <c r="D121" s="244">
        <f>SUMIFS(Master!$P$2:$P$1697,Master!$O$2:$O$1697,B121)</f>
        <v>0</v>
      </c>
      <c r="E121" s="231">
        <f>SUMIFS(Master!$S$2:$S$1697,Master!$O$2:$O$1697,B121)</f>
        <v>0</v>
      </c>
      <c r="F121" s="231">
        <f t="shared" si="2"/>
        <v>0</v>
      </c>
      <c r="G121" s="231">
        <f>SUMIFS(Master!$V$2:$V$1697,Master!$O$2:$O$1697,B121)</f>
        <v>0</v>
      </c>
      <c r="H121" s="231">
        <f t="shared" si="3"/>
        <v>0</v>
      </c>
    </row>
    <row r="122" spans="1:8">
      <c r="A122" s="242">
        <v>110</v>
      </c>
      <c r="B122" s="242" t="s">
        <v>362</v>
      </c>
      <c r="C122" s="243">
        <v>20</v>
      </c>
      <c r="D122" s="244">
        <f>SUMIFS(Master!$P$2:$P$1697,Master!$O$2:$O$1697,B122)</f>
        <v>0</v>
      </c>
      <c r="E122" s="231">
        <f>SUMIFS(Master!$S$2:$S$1697,Master!$O$2:$O$1697,B122)</f>
        <v>0</v>
      </c>
      <c r="F122" s="231">
        <f t="shared" si="2"/>
        <v>0</v>
      </c>
      <c r="G122" s="231">
        <f>SUMIFS(Master!$V$2:$V$1697,Master!$O$2:$O$1697,B122)</f>
        <v>0</v>
      </c>
      <c r="H122" s="231">
        <f t="shared" si="3"/>
        <v>0</v>
      </c>
    </row>
    <row r="123" spans="1:8">
      <c r="A123" s="242">
        <v>355</v>
      </c>
      <c r="B123" s="242" t="s">
        <v>790</v>
      </c>
      <c r="C123" s="243">
        <v>1</v>
      </c>
      <c r="D123" s="244">
        <f>SUMIFS(Master!$P$2:$P$1697,Master!$O$2:$O$1697,B123)</f>
        <v>0</v>
      </c>
      <c r="E123" s="231">
        <f>SUMIFS(Master!$S$2:$S$1697,Master!$O$2:$O$1697,B123)</f>
        <v>0</v>
      </c>
      <c r="F123" s="231">
        <f t="shared" si="2"/>
        <v>0</v>
      </c>
      <c r="G123" s="231">
        <f>SUMIFS(Master!$V$2:$V$1697,Master!$O$2:$O$1697,B123)</f>
        <v>0</v>
      </c>
      <c r="H123" s="231">
        <f t="shared" si="3"/>
        <v>0</v>
      </c>
    </row>
    <row r="124" spans="1:8">
      <c r="A124" s="237" t="s">
        <v>937</v>
      </c>
      <c r="B124" s="237"/>
      <c r="C124" s="243"/>
      <c r="D124" s="244">
        <f>SUMIFS(Master!$P$2:$P$1697,Master!$O$2:$O$1697,B124)</f>
        <v>0</v>
      </c>
      <c r="E124" s="231">
        <f>SUMIFS(Master!$S$2:$S$1697,Master!$O$2:$O$1697,B124)</f>
        <v>0</v>
      </c>
      <c r="F124" s="231">
        <f t="shared" si="2"/>
        <v>0</v>
      </c>
      <c r="G124" s="231">
        <f>SUMIFS(Master!$V$2:$V$1697,Master!$O$2:$O$1697,B124)</f>
        <v>0</v>
      </c>
      <c r="H124" s="231">
        <f t="shared" si="3"/>
        <v>0</v>
      </c>
    </row>
    <row r="125" spans="1:8">
      <c r="A125" s="242">
        <v>110</v>
      </c>
      <c r="B125" s="242" t="s">
        <v>363</v>
      </c>
      <c r="C125" s="243">
        <v>2</v>
      </c>
      <c r="D125" s="244">
        <f>SUMIFS(Master!$P$2:$P$1697,Master!$O$2:$O$1697,B125)</f>
        <v>0</v>
      </c>
      <c r="E125" s="231">
        <f>SUMIFS(Master!$S$2:$S$1697,Master!$O$2:$O$1697,B125)</f>
        <v>0</v>
      </c>
      <c r="F125" s="231">
        <f t="shared" si="2"/>
        <v>0</v>
      </c>
      <c r="G125" s="231">
        <f>SUMIFS(Master!$V$2:$V$1697,Master!$O$2:$O$1697,B125)</f>
        <v>0</v>
      </c>
      <c r="H125" s="231">
        <f t="shared" si="3"/>
        <v>0</v>
      </c>
    </row>
    <row r="126" spans="1:8">
      <c r="A126" s="242">
        <v>225</v>
      </c>
      <c r="B126" s="242" t="s">
        <v>364</v>
      </c>
      <c r="C126" s="243">
        <v>2</v>
      </c>
      <c r="D126" s="244">
        <f>SUMIFS(Master!$P$2:$P$1697,Master!$O$2:$O$1697,B126)</f>
        <v>0</v>
      </c>
      <c r="E126" s="231">
        <f>SUMIFS(Master!$S$2:$S$1697,Master!$O$2:$O$1697,B126)</f>
        <v>0</v>
      </c>
      <c r="F126" s="231">
        <f t="shared" si="2"/>
        <v>0</v>
      </c>
      <c r="G126" s="231">
        <f>SUMIFS(Master!$V$2:$V$1697,Master!$O$2:$O$1697,B126)</f>
        <v>0</v>
      </c>
      <c r="H126" s="231">
        <f t="shared" si="3"/>
        <v>0</v>
      </c>
    </row>
    <row r="127" spans="1:8">
      <c r="A127" s="237" t="s">
        <v>938</v>
      </c>
      <c r="B127" s="237"/>
      <c r="C127" s="243"/>
      <c r="D127" s="244">
        <f>SUMIFS(Master!$P$2:$P$1697,Master!$O$2:$O$1697,B127)</f>
        <v>0</v>
      </c>
      <c r="E127" s="231">
        <f>SUMIFS(Master!$S$2:$S$1697,Master!$O$2:$O$1697,B127)</f>
        <v>0</v>
      </c>
      <c r="F127" s="231">
        <f t="shared" si="2"/>
        <v>0</v>
      </c>
      <c r="G127" s="231">
        <f>SUMIFS(Master!$V$2:$V$1697,Master!$O$2:$O$1697,B127)</f>
        <v>0</v>
      </c>
      <c r="H127" s="231">
        <f t="shared" si="3"/>
        <v>0</v>
      </c>
    </row>
    <row r="128" spans="1:8">
      <c r="A128" s="242">
        <v>90</v>
      </c>
      <c r="B128" s="242" t="s">
        <v>366</v>
      </c>
      <c r="C128" s="243">
        <v>3</v>
      </c>
      <c r="D128" s="244">
        <f>SUMIFS(Master!$P$2:$P$1697,Master!$O$2:$O$1697,B128)</f>
        <v>0</v>
      </c>
      <c r="E128" s="231">
        <f>SUMIFS(Master!$S$2:$S$1697,Master!$O$2:$O$1697,B128)</f>
        <v>0</v>
      </c>
      <c r="F128" s="231">
        <f t="shared" si="2"/>
        <v>0</v>
      </c>
      <c r="G128" s="231">
        <f>SUMIFS(Master!$V$2:$V$1697,Master!$O$2:$O$1697,B128)</f>
        <v>0</v>
      </c>
      <c r="H128" s="231">
        <f t="shared" si="3"/>
        <v>0</v>
      </c>
    </row>
    <row r="129" spans="1:8">
      <c r="A129" s="242">
        <v>110</v>
      </c>
      <c r="B129" s="242" t="s">
        <v>365</v>
      </c>
      <c r="C129" s="243">
        <v>2</v>
      </c>
      <c r="D129" s="244">
        <f>SUMIFS(Master!$P$2:$P$1697,Master!$O$2:$O$1697,B129)</f>
        <v>0</v>
      </c>
      <c r="E129" s="231">
        <f>SUMIFS(Master!$S$2:$S$1697,Master!$O$2:$O$1697,B129)</f>
        <v>0</v>
      </c>
      <c r="F129" s="231">
        <f t="shared" si="2"/>
        <v>0</v>
      </c>
      <c r="G129" s="231">
        <f>SUMIFS(Master!$V$2:$V$1697,Master!$O$2:$O$1697,B129)</f>
        <v>0</v>
      </c>
      <c r="H129" s="231">
        <f t="shared" si="3"/>
        <v>0</v>
      </c>
    </row>
    <row r="130" spans="1:8">
      <c r="A130" s="237" t="s">
        <v>939</v>
      </c>
      <c r="B130" s="237"/>
      <c r="C130" s="243"/>
      <c r="D130" s="244">
        <f>SUMIFS(Master!$P$2:$P$1697,Master!$O$2:$O$1697,B130)</f>
        <v>0</v>
      </c>
      <c r="E130" s="231">
        <f>SUMIFS(Master!$S$2:$S$1697,Master!$O$2:$O$1697,B130)</f>
        <v>0</v>
      </c>
      <c r="F130" s="231">
        <f t="shared" si="2"/>
        <v>0</v>
      </c>
      <c r="G130" s="231">
        <f>SUMIFS(Master!$V$2:$V$1697,Master!$O$2:$O$1697,B130)</f>
        <v>0</v>
      </c>
      <c r="H130" s="231">
        <f t="shared" si="3"/>
        <v>0</v>
      </c>
    </row>
    <row r="131" spans="1:8">
      <c r="A131" s="242">
        <v>90</v>
      </c>
      <c r="B131" s="242"/>
      <c r="C131" s="243">
        <v>3</v>
      </c>
      <c r="D131" s="244">
        <f>SUMIFS(Master!$P$2:$P$1697,Master!$O$2:$O$1697,B131)</f>
        <v>0</v>
      </c>
      <c r="E131" s="231">
        <f>SUMIFS(Master!$S$2:$S$1697,Master!$O$2:$O$1697,B131)</f>
        <v>0</v>
      </c>
      <c r="F131" s="231">
        <f t="shared" ref="F131:F197" si="4">IFERROR(E131/D131,0)</f>
        <v>0</v>
      </c>
      <c r="G131" s="231">
        <f>SUMIFS(Master!$V$2:$V$1697,Master!$O$2:$O$1697,B131)</f>
        <v>0</v>
      </c>
      <c r="H131" s="231">
        <f t="shared" ref="H131:H197" si="5">IFERROR(G131/D131,0)</f>
        <v>0</v>
      </c>
    </row>
    <row r="132" spans="1:8">
      <c r="A132" s="242">
        <v>225</v>
      </c>
      <c r="B132" s="242" t="s">
        <v>367</v>
      </c>
      <c r="C132" s="243">
        <v>1</v>
      </c>
      <c r="D132" s="244">
        <f>SUMIFS(Master!$P$2:$P$1697,Master!$O$2:$O$1697,B132)</f>
        <v>0</v>
      </c>
      <c r="E132" s="231">
        <f>SUMIFS(Master!$S$2:$S$1697,Master!$O$2:$O$1697,B132)</f>
        <v>0</v>
      </c>
      <c r="F132" s="231">
        <f t="shared" si="4"/>
        <v>0</v>
      </c>
      <c r="G132" s="231">
        <f>SUMIFS(Master!$V$2:$V$1697,Master!$O$2:$O$1697,B132)</f>
        <v>0</v>
      </c>
      <c r="H132" s="231">
        <f t="shared" si="5"/>
        <v>0</v>
      </c>
    </row>
    <row r="133" spans="1:8">
      <c r="A133" s="237" t="s">
        <v>940</v>
      </c>
      <c r="B133" s="237"/>
      <c r="C133" s="243"/>
      <c r="D133" s="244">
        <f>SUMIFS(Master!$P$2:$P$1697,Master!$O$2:$O$1697,B133)</f>
        <v>0</v>
      </c>
      <c r="E133" s="231">
        <f>SUMIFS(Master!$S$2:$S$1697,Master!$O$2:$O$1697,B133)</f>
        <v>0</v>
      </c>
      <c r="F133" s="231">
        <f t="shared" si="4"/>
        <v>0</v>
      </c>
      <c r="G133" s="231">
        <f>SUMIFS(Master!$V$2:$V$1697,Master!$O$2:$O$1697,B133)</f>
        <v>0</v>
      </c>
      <c r="H133" s="231">
        <f t="shared" si="5"/>
        <v>0</v>
      </c>
    </row>
    <row r="134" spans="1:8">
      <c r="A134" s="242" t="s">
        <v>903</v>
      </c>
      <c r="B134" s="242" t="s">
        <v>368</v>
      </c>
      <c r="C134" s="243">
        <v>3</v>
      </c>
      <c r="D134" s="244">
        <f>SUMIFS(Master!$P$2:$P$1697,Master!$O$2:$O$1697,B134)</f>
        <v>0</v>
      </c>
      <c r="E134" s="231">
        <f>SUMIFS(Master!$S$2:$S$1697,Master!$O$2:$O$1697,B134)</f>
        <v>0</v>
      </c>
      <c r="F134" s="231">
        <f t="shared" si="4"/>
        <v>0</v>
      </c>
      <c r="G134" s="231">
        <f>SUMIFS(Master!$V$2:$V$1697,Master!$O$2:$O$1697,B134)</f>
        <v>0</v>
      </c>
      <c r="H134" s="231">
        <f t="shared" si="5"/>
        <v>0</v>
      </c>
    </row>
    <row r="135" spans="1:8">
      <c r="A135" s="242" t="s">
        <v>904</v>
      </c>
      <c r="B135" s="242"/>
      <c r="C135" s="243">
        <v>2</v>
      </c>
      <c r="D135" s="244">
        <f>SUMIFS(Master!$P$2:$P$1697,Master!$O$2:$O$1697,B135)</f>
        <v>0</v>
      </c>
      <c r="E135" s="231">
        <f>SUMIFS(Master!$S$2:$S$1697,Master!$O$2:$O$1697,B135)</f>
        <v>0</v>
      </c>
      <c r="F135" s="231">
        <f t="shared" si="4"/>
        <v>0</v>
      </c>
      <c r="G135" s="231">
        <f>SUMIFS(Master!$V$2:$V$1697,Master!$O$2:$O$1697,B135)</f>
        <v>0</v>
      </c>
      <c r="H135" s="231">
        <f t="shared" si="5"/>
        <v>0</v>
      </c>
    </row>
    <row r="136" spans="1:8">
      <c r="A136" s="242" t="s">
        <v>929</v>
      </c>
      <c r="B136" s="242"/>
      <c r="C136" s="243">
        <v>75</v>
      </c>
      <c r="D136" s="244">
        <f>SUMIFS(Master!$P$2:$P$1697,Master!$O$2:$O$1697,B136)</f>
        <v>0</v>
      </c>
      <c r="E136" s="231">
        <f>SUMIFS(Master!$S$2:$S$1697,Master!$O$2:$O$1697,B136)</f>
        <v>0</v>
      </c>
      <c r="F136" s="231">
        <f t="shared" si="4"/>
        <v>0</v>
      </c>
      <c r="G136" s="231">
        <f>SUMIFS(Master!$V$2:$V$1697,Master!$O$2:$O$1697,B136)</f>
        <v>0</v>
      </c>
      <c r="H136" s="231">
        <f t="shared" si="5"/>
        <v>0</v>
      </c>
    </row>
    <row r="137" spans="1:8">
      <c r="A137" s="242" t="s">
        <v>941</v>
      </c>
      <c r="B137" s="242" t="s">
        <v>370</v>
      </c>
      <c r="C137" s="243">
        <v>5</v>
      </c>
      <c r="D137" s="244">
        <f>SUMIFS(Master!$P$2:$P$1697,Master!$O$2:$O$1697,B137)</f>
        <v>0</v>
      </c>
      <c r="E137" s="231">
        <f>SUMIFS(Master!$S$2:$S$1697,Master!$O$2:$O$1697,B137)</f>
        <v>0</v>
      </c>
      <c r="F137" s="231">
        <f t="shared" si="4"/>
        <v>0</v>
      </c>
      <c r="G137" s="231">
        <f>SUMIFS(Master!$V$2:$V$1697,Master!$O$2:$O$1697,B137)</f>
        <v>0</v>
      </c>
      <c r="H137" s="231">
        <f t="shared" si="5"/>
        <v>0</v>
      </c>
    </row>
    <row r="138" spans="1:8">
      <c r="A138" s="242" t="s">
        <v>933</v>
      </c>
      <c r="B138" s="242"/>
      <c r="C138" s="243">
        <v>50</v>
      </c>
      <c r="D138" s="244">
        <f>SUMIFS(Master!$P$2:$P$1697,Master!$O$2:$O$1697,B138)</f>
        <v>0</v>
      </c>
      <c r="E138" s="231">
        <f>SUMIFS(Master!$S$2:$S$1697,Master!$O$2:$O$1697,B138)</f>
        <v>0</v>
      </c>
      <c r="F138" s="231">
        <f t="shared" si="4"/>
        <v>0</v>
      </c>
      <c r="G138" s="231">
        <f>SUMIFS(Master!$V$2:$V$1697,Master!$O$2:$O$1697,B138)</f>
        <v>0</v>
      </c>
      <c r="H138" s="231">
        <f t="shared" si="5"/>
        <v>0</v>
      </c>
    </row>
    <row r="139" spans="1:8">
      <c r="A139" s="242" t="s">
        <v>942</v>
      </c>
      <c r="B139" s="242"/>
      <c r="C139" s="243">
        <v>1</v>
      </c>
      <c r="D139" s="244">
        <f>SUMIFS(Master!$P$2:$P$1697,Master!$O$2:$O$1697,B139)</f>
        <v>0</v>
      </c>
      <c r="E139" s="231">
        <f>SUMIFS(Master!$S$2:$S$1697,Master!$O$2:$O$1697,B139)</f>
        <v>0</v>
      </c>
      <c r="F139" s="231">
        <f t="shared" si="4"/>
        <v>0</v>
      </c>
      <c r="G139" s="231">
        <f>SUMIFS(Master!$V$2:$V$1697,Master!$O$2:$O$1697,B139)</f>
        <v>0</v>
      </c>
      <c r="H139" s="231">
        <f t="shared" si="5"/>
        <v>0</v>
      </c>
    </row>
    <row r="140" spans="1:8">
      <c r="A140" s="242" t="s">
        <v>914</v>
      </c>
      <c r="B140" s="242" t="s">
        <v>500</v>
      </c>
      <c r="C140" s="243">
        <v>3</v>
      </c>
      <c r="D140" s="244">
        <f>SUMIFS(Master!$P$2:$P$1697,Master!$O$2:$O$1697,B140)</f>
        <v>0</v>
      </c>
      <c r="E140" s="231">
        <f>SUMIFS(Master!$S$2:$S$1697,Master!$O$2:$O$1697,B140)</f>
        <v>0</v>
      </c>
      <c r="F140" s="231">
        <f t="shared" si="4"/>
        <v>0</v>
      </c>
      <c r="G140" s="231">
        <f>SUMIFS(Master!$V$2:$V$1697,Master!$O$2:$O$1697,B140)</f>
        <v>0</v>
      </c>
      <c r="H140" s="231">
        <f t="shared" si="5"/>
        <v>0</v>
      </c>
    </row>
    <row r="141" spans="1:8">
      <c r="A141" s="242" t="s">
        <v>943</v>
      </c>
      <c r="B141" s="242" t="s">
        <v>373</v>
      </c>
      <c r="C141" s="243">
        <v>2</v>
      </c>
      <c r="D141" s="244">
        <f>SUMIFS(Master!$P$2:$P$1697,Master!$O$2:$O$1697,B141)</f>
        <v>0</v>
      </c>
      <c r="E141" s="231">
        <f>SUMIFS(Master!$S$2:$S$1697,Master!$O$2:$O$1697,B141)</f>
        <v>0</v>
      </c>
      <c r="F141" s="231">
        <f t="shared" si="4"/>
        <v>0</v>
      </c>
      <c r="G141" s="231">
        <f>SUMIFS(Master!$V$2:$V$1697,Master!$O$2:$O$1697,B141)</f>
        <v>0</v>
      </c>
      <c r="H141" s="231">
        <f t="shared" si="5"/>
        <v>0</v>
      </c>
    </row>
    <row r="142" spans="1:8">
      <c r="A142" s="242" t="s">
        <v>944</v>
      </c>
      <c r="B142" s="242" t="s">
        <v>1036</v>
      </c>
      <c r="C142" s="243">
        <v>1</v>
      </c>
      <c r="D142" s="244">
        <f>SUMIFS(Master!$P$2:$P$1697,Master!$O$2:$O$1697,B142)</f>
        <v>0</v>
      </c>
      <c r="E142" s="231">
        <f>SUMIFS(Master!$S$2:$S$1697,Master!$O$2:$O$1697,B142)</f>
        <v>0</v>
      </c>
      <c r="F142" s="231">
        <f t="shared" si="4"/>
        <v>0</v>
      </c>
      <c r="G142" s="231">
        <f>SUMIFS(Master!$V$2:$V$1697,Master!$O$2:$O$1697,B142)</f>
        <v>0</v>
      </c>
      <c r="H142" s="231">
        <f t="shared" si="5"/>
        <v>0</v>
      </c>
    </row>
    <row r="143" spans="1:8">
      <c r="A143" s="242" t="s">
        <v>918</v>
      </c>
      <c r="B143" s="242" t="s">
        <v>1037</v>
      </c>
      <c r="C143" s="243">
        <v>1</v>
      </c>
      <c r="D143" s="244">
        <f>SUMIFS(Master!$P$2:$P$1697,Master!$O$2:$O$1697,B143)</f>
        <v>0</v>
      </c>
      <c r="E143" s="231">
        <f>SUMIFS(Master!$S$2:$S$1697,Master!$O$2:$O$1697,B143)</f>
        <v>0</v>
      </c>
      <c r="F143" s="231">
        <f t="shared" si="4"/>
        <v>0</v>
      </c>
      <c r="G143" s="231">
        <f>SUMIFS(Master!$V$2:$V$1697,Master!$O$2:$O$1697,B143)</f>
        <v>0</v>
      </c>
      <c r="H143" s="231">
        <f t="shared" si="5"/>
        <v>0</v>
      </c>
    </row>
    <row r="144" spans="1:8">
      <c r="A144" s="242" t="s">
        <v>920</v>
      </c>
      <c r="B144" s="242" t="s">
        <v>375</v>
      </c>
      <c r="C144" s="243">
        <v>30</v>
      </c>
      <c r="D144" s="244">
        <f>SUMIFS(Master!$P$2:$P$1697,Master!$O$2:$O$1697,B144)</f>
        <v>0</v>
      </c>
      <c r="E144" s="231">
        <f>SUMIFS(Master!$S$2:$S$1697,Master!$O$2:$O$1697,B144)</f>
        <v>0</v>
      </c>
      <c r="F144" s="231">
        <f t="shared" si="4"/>
        <v>0</v>
      </c>
      <c r="G144" s="231">
        <f>SUMIFS(Master!$V$2:$V$1697,Master!$O$2:$O$1697,B144)</f>
        <v>0</v>
      </c>
      <c r="H144" s="231">
        <f t="shared" si="5"/>
        <v>0</v>
      </c>
    </row>
    <row r="145" spans="1:8">
      <c r="A145" s="242" t="s">
        <v>945</v>
      </c>
      <c r="B145" s="271" t="s">
        <v>376</v>
      </c>
      <c r="C145" s="243">
        <v>8</v>
      </c>
      <c r="D145" s="244">
        <f>SUMIFS(Master!$P$2:$P$1697,Master!$O$2:$O$1697,B145)</f>
        <v>0</v>
      </c>
      <c r="E145" s="231">
        <f>SUMIFS(Master!$S$2:$S$1697,Master!$O$2:$O$1697,B145)</f>
        <v>0</v>
      </c>
      <c r="F145" s="231">
        <f t="shared" si="4"/>
        <v>0</v>
      </c>
      <c r="G145" s="231">
        <f>SUMIFS(Master!$V$2:$V$1697,Master!$O$2:$O$1697,B145)</f>
        <v>0</v>
      </c>
      <c r="H145" s="231">
        <f t="shared" si="5"/>
        <v>0</v>
      </c>
    </row>
    <row r="146" spans="1:8">
      <c r="A146" s="242" t="s">
        <v>946</v>
      </c>
      <c r="B146" s="242" t="s">
        <v>377</v>
      </c>
      <c r="C146" s="243">
        <v>3</v>
      </c>
      <c r="D146" s="244">
        <f>SUMIFS(Master!$P$2:$P$1697,Master!$O$2:$O$1697,B146)</f>
        <v>0</v>
      </c>
      <c r="E146" s="231">
        <f>SUMIFS(Master!$S$2:$S$1697,Master!$O$2:$O$1697,B146)</f>
        <v>0</v>
      </c>
      <c r="F146" s="231">
        <f t="shared" si="4"/>
        <v>0</v>
      </c>
      <c r="G146" s="231">
        <f>SUMIFS(Master!$V$2:$V$1697,Master!$O$2:$O$1697,B146)</f>
        <v>0</v>
      </c>
      <c r="H146" s="231">
        <f t="shared" si="5"/>
        <v>0</v>
      </c>
    </row>
    <row r="147" spans="1:8">
      <c r="A147" s="242" t="s">
        <v>947</v>
      </c>
      <c r="B147" s="242" t="s">
        <v>284</v>
      </c>
      <c r="C147" s="243">
        <v>1</v>
      </c>
      <c r="D147" s="244">
        <f>SUMIFS(Master!$P$2:$P$1697,Master!$O$2:$O$1697,B147)</f>
        <v>0</v>
      </c>
      <c r="E147" s="231">
        <f>SUMIFS(Master!$S$2:$S$1697,Master!$O$2:$O$1697,B147)</f>
        <v>0</v>
      </c>
      <c r="F147" s="231">
        <f t="shared" si="4"/>
        <v>0</v>
      </c>
      <c r="G147" s="231">
        <f>SUMIFS(Master!$V$2:$V$1697,Master!$O$2:$O$1697,B147)</f>
        <v>0</v>
      </c>
      <c r="H147" s="231">
        <f t="shared" si="5"/>
        <v>0</v>
      </c>
    </row>
    <row r="148" spans="1:8">
      <c r="A148" s="242" t="s">
        <v>948</v>
      </c>
      <c r="B148" s="242" t="s">
        <v>374</v>
      </c>
      <c r="C148" s="243">
        <v>3</v>
      </c>
      <c r="D148" s="244">
        <f>SUMIFS(Master!$P$2:$P$1697,Master!$O$2:$O$1697,B148)</f>
        <v>0</v>
      </c>
      <c r="E148" s="231">
        <f>SUMIFS(Master!$S$2:$S$1697,Master!$O$2:$O$1697,B148)</f>
        <v>0</v>
      </c>
      <c r="F148" s="231">
        <f t="shared" si="4"/>
        <v>0</v>
      </c>
      <c r="G148" s="231">
        <f>SUMIFS(Master!$V$2:$V$1697,Master!$O$2:$O$1697,B148)</f>
        <v>0</v>
      </c>
      <c r="H148" s="231">
        <f t="shared" si="5"/>
        <v>0</v>
      </c>
    </row>
    <row r="149" spans="1:8">
      <c r="A149" s="242" t="s">
        <v>949</v>
      </c>
      <c r="B149" s="242" t="s">
        <v>378</v>
      </c>
      <c r="C149" s="243">
        <v>23</v>
      </c>
      <c r="D149" s="244">
        <f>SUMIFS(Master!$P$2:$P$1697,Master!$O$2:$O$1697,B149)</f>
        <v>0</v>
      </c>
      <c r="E149" s="231">
        <f>SUMIFS(Master!$S$2:$S$1697,Master!$O$2:$O$1697,B149)</f>
        <v>0</v>
      </c>
      <c r="F149" s="231">
        <f t="shared" si="4"/>
        <v>0</v>
      </c>
      <c r="G149" s="231">
        <f>SUMIFS(Master!$V$2:$V$1697,Master!$O$2:$O$1697,B149)</f>
        <v>0</v>
      </c>
      <c r="H149" s="231">
        <f t="shared" si="5"/>
        <v>0</v>
      </c>
    </row>
    <row r="150" spans="1:8">
      <c r="A150" s="242" t="s">
        <v>950</v>
      </c>
      <c r="B150" s="242" t="s">
        <v>379</v>
      </c>
      <c r="C150" s="243">
        <v>11</v>
      </c>
      <c r="D150" s="244">
        <f>SUMIFS(Master!$P$2:$P$1697,Master!$O$2:$O$1697,B150)</f>
        <v>0</v>
      </c>
      <c r="E150" s="231">
        <f>SUMIFS(Master!$S$2:$S$1697,Master!$O$2:$O$1697,B150)</f>
        <v>0</v>
      </c>
      <c r="F150" s="231">
        <f t="shared" si="4"/>
        <v>0</v>
      </c>
      <c r="G150" s="231">
        <f>SUMIFS(Master!$V$2:$V$1697,Master!$O$2:$O$1697,B150)</f>
        <v>0</v>
      </c>
      <c r="H150" s="231">
        <f t="shared" si="5"/>
        <v>0</v>
      </c>
    </row>
    <row r="151" spans="1:8">
      <c r="A151" s="242" t="s">
        <v>951</v>
      </c>
      <c r="B151" s="242" t="s">
        <v>380</v>
      </c>
      <c r="C151" s="243">
        <v>1</v>
      </c>
      <c r="D151" s="244">
        <f>SUMIFS(Master!$P$2:$P$1697,Master!$O$2:$O$1697,B151)</f>
        <v>0</v>
      </c>
      <c r="E151" s="231">
        <f>SUMIFS(Master!$S$2:$S$1697,Master!$O$2:$O$1697,B151)</f>
        <v>0</v>
      </c>
      <c r="F151" s="231">
        <f t="shared" si="4"/>
        <v>0</v>
      </c>
      <c r="G151" s="231">
        <f>SUMIFS(Master!$V$2:$V$1697,Master!$O$2:$O$1697,B151)</f>
        <v>0</v>
      </c>
      <c r="H151" s="231">
        <f t="shared" si="5"/>
        <v>0</v>
      </c>
    </row>
    <row r="152" spans="1:8">
      <c r="A152" s="242" t="s">
        <v>952</v>
      </c>
      <c r="B152" s="242" t="s">
        <v>381</v>
      </c>
      <c r="C152" s="243">
        <v>6</v>
      </c>
      <c r="D152" s="244">
        <f>SUMIFS(Master!$P$2:$P$1697,Master!$O$2:$O$1697,B152)</f>
        <v>0</v>
      </c>
      <c r="E152" s="231">
        <f>SUMIFS(Master!$S$2:$S$1697,Master!$O$2:$O$1697,B152)</f>
        <v>0</v>
      </c>
      <c r="F152" s="231">
        <f t="shared" si="4"/>
        <v>0</v>
      </c>
      <c r="G152" s="231">
        <f>SUMIFS(Master!$V$2:$V$1697,Master!$O$2:$O$1697,B152)</f>
        <v>0</v>
      </c>
      <c r="H152" s="231">
        <f t="shared" si="5"/>
        <v>0</v>
      </c>
    </row>
    <row r="153" spans="1:8">
      <c r="A153" s="242" t="s">
        <v>953</v>
      </c>
      <c r="B153" s="242" t="s">
        <v>382</v>
      </c>
      <c r="C153" s="243">
        <v>1</v>
      </c>
      <c r="D153" s="244">
        <f>SUMIFS(Master!$P$2:$P$1697,Master!$O$2:$O$1697,B153)</f>
        <v>0</v>
      </c>
      <c r="E153" s="231">
        <f>SUMIFS(Master!$S$2:$S$1697,Master!$O$2:$O$1697,B153)</f>
        <v>0</v>
      </c>
      <c r="F153" s="231">
        <f t="shared" si="4"/>
        <v>0</v>
      </c>
      <c r="G153" s="231">
        <f>SUMIFS(Master!$V$2:$V$1697,Master!$O$2:$O$1697,B153)</f>
        <v>0</v>
      </c>
      <c r="H153" s="231">
        <f t="shared" si="5"/>
        <v>0</v>
      </c>
    </row>
    <row r="154" spans="1:8">
      <c r="A154" s="242" t="s">
        <v>954</v>
      </c>
      <c r="B154" s="242" t="s">
        <v>383</v>
      </c>
      <c r="C154" s="243">
        <v>2</v>
      </c>
      <c r="D154" s="244">
        <f>SUMIFS(Master!$P$2:$P$1697,Master!$O$2:$O$1697,B154)</f>
        <v>0</v>
      </c>
      <c r="E154" s="231">
        <f>SUMIFS(Master!$S$2:$S$1697,Master!$O$2:$O$1697,B154)</f>
        <v>0</v>
      </c>
      <c r="F154" s="231">
        <f t="shared" si="4"/>
        <v>0</v>
      </c>
      <c r="G154" s="231">
        <f>SUMIFS(Master!$V$2:$V$1697,Master!$O$2:$O$1697,B154)</f>
        <v>0</v>
      </c>
      <c r="H154" s="231">
        <f t="shared" si="5"/>
        <v>0</v>
      </c>
    </row>
    <row r="155" spans="1:8">
      <c r="A155" s="242" t="s">
        <v>955</v>
      </c>
      <c r="B155" s="242" t="s">
        <v>384</v>
      </c>
      <c r="C155" s="243">
        <v>1</v>
      </c>
      <c r="D155" s="244">
        <f>SUMIFS(Master!$P$2:$P$1697,Master!$O$2:$O$1697,B155)</f>
        <v>0</v>
      </c>
      <c r="E155" s="231">
        <f>SUMIFS(Master!$S$2:$S$1697,Master!$O$2:$O$1697,B155)</f>
        <v>0</v>
      </c>
      <c r="F155" s="231">
        <f t="shared" si="4"/>
        <v>0</v>
      </c>
      <c r="G155" s="231">
        <f>SUMIFS(Master!$V$2:$V$1697,Master!$O$2:$O$1697,B155)</f>
        <v>0</v>
      </c>
      <c r="H155" s="231">
        <f t="shared" si="5"/>
        <v>0</v>
      </c>
    </row>
    <row r="156" spans="1:8">
      <c r="A156" s="242" t="s">
        <v>956</v>
      </c>
      <c r="B156" s="242" t="s">
        <v>385</v>
      </c>
      <c r="C156" s="243">
        <v>1</v>
      </c>
      <c r="D156" s="244">
        <f>SUMIFS(Master!$P$2:$P$1697,Master!$O$2:$O$1697,B156)</f>
        <v>0</v>
      </c>
      <c r="E156" s="231">
        <f>SUMIFS(Master!$S$2:$S$1697,Master!$O$2:$O$1697,B156)</f>
        <v>0</v>
      </c>
      <c r="F156" s="231">
        <f t="shared" si="4"/>
        <v>0</v>
      </c>
      <c r="G156" s="231">
        <f>SUMIFS(Master!$V$2:$V$1697,Master!$O$2:$O$1697,B156)</f>
        <v>0</v>
      </c>
      <c r="H156" s="231">
        <f t="shared" si="5"/>
        <v>0</v>
      </c>
    </row>
    <row r="157" spans="1:8">
      <c r="A157" s="237" t="s">
        <v>957</v>
      </c>
      <c r="B157" s="237"/>
      <c r="C157" s="243"/>
      <c r="D157" s="244">
        <f>SUMIFS(Master!$P$2:$P$1697,Master!$O$2:$O$1697,B157)</f>
        <v>0</v>
      </c>
      <c r="E157" s="231">
        <f>SUMIFS(Master!$S$2:$S$1697,Master!$O$2:$O$1697,B157)</f>
        <v>0</v>
      </c>
      <c r="F157" s="231">
        <f t="shared" si="4"/>
        <v>0</v>
      </c>
      <c r="G157" s="231">
        <f>SUMIFS(Master!$V$2:$V$1697,Master!$O$2:$O$1697,B157)</f>
        <v>0</v>
      </c>
      <c r="H157" s="231">
        <f t="shared" si="5"/>
        <v>0</v>
      </c>
    </row>
    <row r="158" spans="1:8">
      <c r="A158" s="242" t="s">
        <v>904</v>
      </c>
      <c r="B158" s="242" t="s">
        <v>386</v>
      </c>
      <c r="C158" s="243">
        <v>1</v>
      </c>
      <c r="D158" s="244">
        <f>SUMIFS(Master!$P$2:$P$1697,Master!$O$2:$O$1697,B158)</f>
        <v>0</v>
      </c>
      <c r="E158" s="231">
        <f>SUMIFS(Master!$S$2:$S$1697,Master!$O$2:$O$1697,B158)</f>
        <v>0</v>
      </c>
      <c r="F158" s="231">
        <f t="shared" si="4"/>
        <v>0</v>
      </c>
      <c r="G158" s="231">
        <f>SUMIFS(Master!$V$2:$V$1697,Master!$O$2:$O$1697,B158)</f>
        <v>0</v>
      </c>
      <c r="H158" s="231">
        <f t="shared" si="5"/>
        <v>0</v>
      </c>
    </row>
    <row r="159" spans="1:8">
      <c r="A159" s="242">
        <v>110</v>
      </c>
      <c r="B159" s="271" t="s">
        <v>1038</v>
      </c>
      <c r="C159" s="243">
        <v>6</v>
      </c>
      <c r="D159" s="244">
        <f>SUMIFS(Master!$P$2:$P$1697,Master!$O$2:$O$1697,B159)</f>
        <v>0</v>
      </c>
      <c r="E159" s="231">
        <f>SUMIFS(Master!$S$2:$S$1697,Master!$O$2:$O$1697,B159)</f>
        <v>0</v>
      </c>
      <c r="F159" s="231">
        <f t="shared" si="4"/>
        <v>0</v>
      </c>
      <c r="G159" s="231">
        <f>SUMIFS(Master!$V$2:$V$1697,Master!$O$2:$O$1697,B159)</f>
        <v>0</v>
      </c>
      <c r="H159" s="231">
        <f t="shared" si="5"/>
        <v>0</v>
      </c>
    </row>
    <row r="160" spans="1:8">
      <c r="A160" s="242">
        <v>160</v>
      </c>
      <c r="B160" s="242" t="s">
        <v>387</v>
      </c>
      <c r="C160" s="243">
        <v>1</v>
      </c>
      <c r="D160" s="244">
        <f>SUMIFS(Master!$P$2:$P$1697,Master!$O$2:$O$1697,B160)</f>
        <v>0</v>
      </c>
      <c r="E160" s="231">
        <f>SUMIFS(Master!$S$2:$S$1697,Master!$O$2:$O$1697,B160)</f>
        <v>0</v>
      </c>
      <c r="F160" s="231">
        <f t="shared" si="4"/>
        <v>0</v>
      </c>
      <c r="G160" s="231">
        <f>SUMIFS(Master!$V$2:$V$1697,Master!$O$2:$O$1697,B160)</f>
        <v>0</v>
      </c>
      <c r="H160" s="231">
        <f t="shared" si="5"/>
        <v>0</v>
      </c>
    </row>
    <row r="161" spans="1:8">
      <c r="A161" s="242">
        <v>350</v>
      </c>
      <c r="B161" s="242" t="s">
        <v>388</v>
      </c>
      <c r="C161" s="243"/>
      <c r="D161" s="244">
        <f>SUMIFS(Master!$P$2:$P$1697,Master!$O$2:$O$1697,B161)</f>
        <v>0</v>
      </c>
      <c r="E161" s="231">
        <f>SUMIFS(Master!$S$2:$S$1697,Master!$O$2:$O$1697,B161)</f>
        <v>0</v>
      </c>
      <c r="F161" s="231">
        <f t="shared" ref="F161:F166" si="6">IFERROR(E161/D161,0)</f>
        <v>0</v>
      </c>
      <c r="G161" s="231">
        <f>SUMIFS(Master!$V$2:$V$1697,Master!$O$2:$O$1697,B161)</f>
        <v>0</v>
      </c>
      <c r="H161" s="231">
        <f t="shared" ref="H161:H166" si="7">IFERROR(G161/D161,0)</f>
        <v>0</v>
      </c>
    </row>
    <row r="162" spans="1:8">
      <c r="A162" s="242" t="s">
        <v>1040</v>
      </c>
      <c r="B162" s="242" t="s">
        <v>1041</v>
      </c>
      <c r="C162" s="243"/>
      <c r="D162" s="244"/>
      <c r="E162" s="231"/>
      <c r="F162" s="231"/>
      <c r="G162" s="231"/>
      <c r="H162" s="231"/>
    </row>
    <row r="163" spans="1:8">
      <c r="A163" s="242">
        <v>355</v>
      </c>
      <c r="B163" s="242"/>
      <c r="C163" s="243">
        <v>1</v>
      </c>
      <c r="D163" s="244">
        <f>SUMIFS(Master!$P$2:$P$1697,Master!$O$2:$O$1697,B163)</f>
        <v>0</v>
      </c>
      <c r="E163" s="231">
        <f>SUMIFS(Master!$S$2:$S$1697,Master!$O$2:$O$1697,B163)</f>
        <v>0</v>
      </c>
      <c r="F163" s="231">
        <f t="shared" si="6"/>
        <v>0</v>
      </c>
      <c r="G163" s="231">
        <f>SUMIFS(Master!$V$2:$V$1697,Master!$O$2:$O$1697,B163)</f>
        <v>0</v>
      </c>
      <c r="H163" s="231">
        <f t="shared" si="7"/>
        <v>0</v>
      </c>
    </row>
    <row r="164" spans="1:8">
      <c r="A164" s="242" t="s">
        <v>950</v>
      </c>
      <c r="B164" s="242" t="s">
        <v>1039</v>
      </c>
      <c r="C164" s="243"/>
      <c r="D164" s="244">
        <f>SUMIFS(Master!$P$2:$P$1697,Master!$O$2:$O$1697,B164)</f>
        <v>0</v>
      </c>
      <c r="E164" s="231">
        <f>SUMIFS(Master!$S$2:$S$1697,Master!$O$2:$O$1697,B164)</f>
        <v>0</v>
      </c>
      <c r="F164" s="231">
        <f t="shared" si="6"/>
        <v>0</v>
      </c>
      <c r="G164" s="231">
        <f>SUMIFS(Master!$V$2:$V$1697,Master!$O$2:$O$1697,B164)</f>
        <v>0</v>
      </c>
      <c r="H164" s="231">
        <f t="shared" si="7"/>
        <v>0</v>
      </c>
    </row>
    <row r="165" spans="1:8">
      <c r="A165" s="237" t="s">
        <v>958</v>
      </c>
      <c r="B165" s="237"/>
      <c r="C165" s="243"/>
      <c r="D165" s="244">
        <f>SUMIFS(Master!$P$2:$P$1697,Master!$O$2:$O$1697,B165)</f>
        <v>0</v>
      </c>
      <c r="E165" s="231">
        <f>SUMIFS(Master!$S$2:$S$1697,Master!$O$2:$O$1697,B165)</f>
        <v>0</v>
      </c>
      <c r="F165" s="231">
        <f t="shared" si="6"/>
        <v>0</v>
      </c>
      <c r="G165" s="231">
        <f>SUMIFS(Master!$V$2:$V$1697,Master!$O$2:$O$1697,B165)</f>
        <v>0</v>
      </c>
      <c r="H165" s="231">
        <f t="shared" si="7"/>
        <v>0</v>
      </c>
    </row>
    <row r="166" spans="1:8">
      <c r="A166" s="242" t="s">
        <v>959</v>
      </c>
      <c r="B166" s="242" t="s">
        <v>1042</v>
      </c>
      <c r="C166" s="243"/>
      <c r="D166" s="244">
        <f>SUMIFS(Master!$P$2:$P$1697,Master!$O$2:$O$1697,B166)</f>
        <v>0</v>
      </c>
      <c r="E166" s="231">
        <f>SUMIFS(Master!$S$2:$S$1697,Master!$O$2:$O$1697,B166)</f>
        <v>0</v>
      </c>
      <c r="F166" s="231">
        <f t="shared" si="6"/>
        <v>0</v>
      </c>
      <c r="G166" s="231">
        <f>SUMIFS(Master!$V$2:$V$1697,Master!$O$2:$O$1697,B166)</f>
        <v>0</v>
      </c>
      <c r="H166" s="231">
        <f t="shared" si="7"/>
        <v>0</v>
      </c>
    </row>
    <row r="167" spans="1:8">
      <c r="A167" s="242" t="s">
        <v>890</v>
      </c>
      <c r="B167" s="242" t="s">
        <v>331</v>
      </c>
      <c r="C167" s="243"/>
      <c r="D167" s="244">
        <f>SUMIFS(Master!$P$2:$P$1697,Master!$O$2:$O$1697,B167)</f>
        <v>0</v>
      </c>
      <c r="E167" s="231">
        <f>SUMIFS(Master!$S$2:$S$1697,Master!$O$2:$O$1697,B167)</f>
        <v>0</v>
      </c>
      <c r="F167" s="231">
        <f t="shared" si="4"/>
        <v>0</v>
      </c>
      <c r="G167" s="231">
        <f>SUMIFS(Master!$V$2:$V$1697,Master!$O$2:$O$1697,B167)</f>
        <v>0</v>
      </c>
      <c r="H167" s="231">
        <f t="shared" si="5"/>
        <v>0</v>
      </c>
    </row>
    <row r="168" spans="1:8">
      <c r="A168" s="245" t="s">
        <v>891</v>
      </c>
      <c r="B168" s="245" t="s">
        <v>334</v>
      </c>
      <c r="C168" s="246"/>
      <c r="D168" s="244">
        <f>SUMIFS(Master!$P$2:$P$1697,Master!$O$2:$O$1697,B168)</f>
        <v>0</v>
      </c>
      <c r="E168" s="231">
        <f>SUMIFS(Master!$S$2:$S$1697,Master!$O$2:$O$1697,B168)</f>
        <v>0</v>
      </c>
      <c r="F168" s="231">
        <f t="shared" si="4"/>
        <v>0</v>
      </c>
      <c r="G168" s="231">
        <f>SUMIFS(Master!$V$2:$V$1697,Master!$O$2:$O$1697,B168)</f>
        <v>0</v>
      </c>
      <c r="H168" s="231">
        <f t="shared" si="5"/>
        <v>0</v>
      </c>
    </row>
    <row r="169" spans="1:8">
      <c r="A169" s="242" t="s">
        <v>888</v>
      </c>
      <c r="B169" s="242" t="s">
        <v>329</v>
      </c>
      <c r="C169" s="243"/>
      <c r="D169" s="244">
        <f>SUMIFS(Master!$P$2:$P$1697,Master!$O$2:$O$1697,B169)</f>
        <v>0</v>
      </c>
      <c r="E169" s="231">
        <f>SUMIFS(Master!$S$2:$S$1697,Master!$O$2:$O$1697,B169)</f>
        <v>0</v>
      </c>
      <c r="F169" s="231">
        <f t="shared" si="4"/>
        <v>0</v>
      </c>
      <c r="G169" s="231">
        <f>SUMIFS(Master!$V$2:$V$1697,Master!$O$2:$O$1697,B169)</f>
        <v>0</v>
      </c>
      <c r="H169" s="231">
        <f t="shared" si="5"/>
        <v>0</v>
      </c>
    </row>
    <row r="170" spans="1:8">
      <c r="A170" s="242" t="s">
        <v>960</v>
      </c>
      <c r="B170" s="242" t="s">
        <v>389</v>
      </c>
      <c r="C170" s="243">
        <v>1</v>
      </c>
      <c r="D170" s="244">
        <f>SUMIFS(Master!$P$2:$P$1697,Master!$O$2:$O$1697,B170)</f>
        <v>0</v>
      </c>
      <c r="E170" s="231">
        <f>SUMIFS(Master!$S$2:$S$1697,Master!$O$2:$O$1697,B170)</f>
        <v>0</v>
      </c>
      <c r="F170" s="231">
        <f t="shared" si="4"/>
        <v>0</v>
      </c>
      <c r="G170" s="231">
        <f>SUMIFS(Master!$V$2:$V$1697,Master!$O$2:$O$1697,B170)</f>
        <v>0</v>
      </c>
      <c r="H170" s="231">
        <f t="shared" si="5"/>
        <v>0</v>
      </c>
    </row>
    <row r="171" spans="1:8">
      <c r="A171" s="242" t="s">
        <v>961</v>
      </c>
      <c r="B171" s="242" t="s">
        <v>1043</v>
      </c>
      <c r="C171" s="243"/>
      <c r="D171" s="244">
        <f>SUMIFS(Master!$P$2:$P$1697,Master!$O$2:$O$1697,B171)</f>
        <v>0</v>
      </c>
      <c r="E171" s="231">
        <f>SUMIFS(Master!$S$2:$S$1697,Master!$O$2:$O$1697,B171)</f>
        <v>0</v>
      </c>
      <c r="F171" s="231">
        <f t="shared" si="4"/>
        <v>0</v>
      </c>
      <c r="G171" s="231">
        <f>SUMIFS(Master!$V$2:$V$1697,Master!$O$2:$O$1697,B171)</f>
        <v>0</v>
      </c>
      <c r="H171" s="231">
        <f t="shared" si="5"/>
        <v>0</v>
      </c>
    </row>
    <row r="172" spans="1:8">
      <c r="A172" s="242" t="s">
        <v>928</v>
      </c>
      <c r="B172" s="242" t="s">
        <v>794</v>
      </c>
      <c r="C172" s="243">
        <v>1</v>
      </c>
      <c r="D172" s="244">
        <f>SUMIFS(Master!$P$2:$P$1697,Master!$O$2:$O$1697,B172)</f>
        <v>0</v>
      </c>
      <c r="E172" s="231">
        <f>SUMIFS(Master!$S$2:$S$1697,Master!$O$2:$O$1697,B172)</f>
        <v>0</v>
      </c>
      <c r="F172" s="231">
        <f t="shared" si="4"/>
        <v>0</v>
      </c>
      <c r="G172" s="231">
        <f>SUMIFS(Master!$V$2:$V$1697,Master!$O$2:$O$1697,B172)</f>
        <v>0</v>
      </c>
      <c r="H172" s="231">
        <f t="shared" si="5"/>
        <v>0</v>
      </c>
    </row>
    <row r="173" spans="1:8">
      <c r="A173" s="242" t="s">
        <v>903</v>
      </c>
      <c r="B173" s="242" t="s">
        <v>792</v>
      </c>
      <c r="C173" s="243">
        <v>2</v>
      </c>
      <c r="D173" s="244">
        <f>SUMIFS(Master!$P$2:$P$1697,Master!$O$2:$O$1697,B173)</f>
        <v>0</v>
      </c>
      <c r="E173" s="231">
        <f>SUMIFS(Master!$S$2:$S$1697,Master!$O$2:$O$1697,B173)</f>
        <v>0</v>
      </c>
      <c r="F173" s="231">
        <f t="shared" si="4"/>
        <v>0</v>
      </c>
      <c r="G173" s="231">
        <f>SUMIFS(Master!$V$2:$V$1697,Master!$O$2:$O$1697,B173)</f>
        <v>0</v>
      </c>
      <c r="H173" s="231">
        <f t="shared" si="5"/>
        <v>0</v>
      </c>
    </row>
    <row r="174" spans="1:8">
      <c r="A174" s="242" t="s">
        <v>904</v>
      </c>
      <c r="B174" s="242" t="s">
        <v>500</v>
      </c>
      <c r="C174" s="243">
        <v>1</v>
      </c>
      <c r="D174" s="244">
        <f>SUMIFS(Master!$P$2:$P$1697,Master!$O$2:$O$1697,B174)</f>
        <v>0</v>
      </c>
      <c r="E174" s="231">
        <f>SUMIFS(Master!$S$2:$S$1697,Master!$O$2:$O$1697,B174)</f>
        <v>0</v>
      </c>
      <c r="F174" s="231">
        <f t="shared" si="4"/>
        <v>0</v>
      </c>
      <c r="G174" s="231">
        <f>SUMIFS(Master!$V$2:$V$1697,Master!$O$2:$O$1697,B174)</f>
        <v>0</v>
      </c>
      <c r="H174" s="231">
        <f t="shared" si="5"/>
        <v>0</v>
      </c>
    </row>
    <row r="175" spans="1:8">
      <c r="A175" s="242" t="s">
        <v>929</v>
      </c>
      <c r="B175" s="242" t="s">
        <v>1044</v>
      </c>
      <c r="C175" s="243">
        <v>2</v>
      </c>
      <c r="D175" s="244">
        <f>SUMIFS(Master!$P$2:$P$1697,Master!$O$2:$O$1697,B175)</f>
        <v>0</v>
      </c>
      <c r="E175" s="231">
        <f>SUMIFS(Master!$S$2:$S$1697,Master!$O$2:$O$1697,B175)</f>
        <v>0</v>
      </c>
      <c r="F175" s="231">
        <f t="shared" si="4"/>
        <v>0</v>
      </c>
      <c r="G175" s="231">
        <f>SUMIFS(Master!$V$2:$V$1697,Master!$O$2:$O$1697,B175)</f>
        <v>0</v>
      </c>
      <c r="H175" s="231">
        <f t="shared" si="5"/>
        <v>0</v>
      </c>
    </row>
    <row r="176" spans="1:8">
      <c r="A176" s="242" t="s">
        <v>931</v>
      </c>
      <c r="B176" s="271" t="s">
        <v>1045</v>
      </c>
      <c r="C176" s="243">
        <v>2</v>
      </c>
      <c r="D176" s="244">
        <f>SUMIFS(Master!$P$2:$P$1697,Master!$O$2:$O$1697,B176)</f>
        <v>0</v>
      </c>
      <c r="E176" s="231">
        <f>SUMIFS(Master!$S$2:$S$1697,Master!$O$2:$O$1697,B176)</f>
        <v>0</v>
      </c>
      <c r="F176" s="231">
        <f t="shared" si="4"/>
        <v>0</v>
      </c>
      <c r="G176" s="231">
        <f>SUMIFS(Master!$V$2:$V$1697,Master!$O$2:$O$1697,B176)</f>
        <v>0</v>
      </c>
      <c r="H176" s="231">
        <f t="shared" si="5"/>
        <v>0</v>
      </c>
    </row>
    <row r="177" spans="1:8">
      <c r="A177" s="242" t="s">
        <v>909</v>
      </c>
      <c r="B177" s="242" t="s">
        <v>793</v>
      </c>
      <c r="C177" s="243">
        <v>1</v>
      </c>
      <c r="D177" s="244">
        <f>SUMIFS(Master!$P$2:$P$1697,Master!$O$2:$O$1697,B177)</f>
        <v>0</v>
      </c>
      <c r="E177" s="231">
        <f>SUMIFS(Master!$S$2:$S$1697,Master!$O$2:$O$1697,B177)</f>
        <v>0</v>
      </c>
      <c r="F177" s="231">
        <f t="shared" si="4"/>
        <v>0</v>
      </c>
      <c r="G177" s="231">
        <f>SUMIFS(Master!$V$2:$V$1697,Master!$O$2:$O$1697,B177)</f>
        <v>0</v>
      </c>
      <c r="H177" s="231">
        <f t="shared" si="5"/>
        <v>0</v>
      </c>
    </row>
    <row r="178" spans="1:8">
      <c r="A178" s="242" t="s">
        <v>912</v>
      </c>
      <c r="B178" s="242" t="s">
        <v>501</v>
      </c>
      <c r="C178" s="243">
        <v>1</v>
      </c>
      <c r="D178" s="244">
        <f>SUMIFS(Master!$P$2:$P$1697,Master!$O$2:$O$1697,B178)</f>
        <v>0</v>
      </c>
      <c r="E178" s="231">
        <f>SUMIFS(Master!$S$2:$S$1697,Master!$O$2:$O$1697,B178)</f>
        <v>0</v>
      </c>
      <c r="F178" s="231">
        <f t="shared" si="4"/>
        <v>0</v>
      </c>
      <c r="G178" s="231">
        <f>SUMIFS(Master!$V$2:$V$1697,Master!$O$2:$O$1697,B178)</f>
        <v>0</v>
      </c>
      <c r="H178" s="231">
        <f t="shared" si="5"/>
        <v>0</v>
      </c>
    </row>
    <row r="179" spans="1:8">
      <c r="A179" s="242" t="s">
        <v>933</v>
      </c>
      <c r="B179" s="242" t="s">
        <v>502</v>
      </c>
      <c r="C179" s="243">
        <v>1</v>
      </c>
      <c r="D179" s="244">
        <f>SUMIFS(Master!$P$2:$P$1697,Master!$O$2:$O$1697,B179)</f>
        <v>0</v>
      </c>
      <c r="E179" s="231">
        <f>SUMIFS(Master!$S$2:$S$1697,Master!$O$2:$O$1697,B179)</f>
        <v>0</v>
      </c>
      <c r="F179" s="231">
        <f t="shared" si="4"/>
        <v>0</v>
      </c>
      <c r="G179" s="231">
        <f>SUMIFS(Master!$V$2:$V$1697,Master!$O$2:$O$1697,B179)</f>
        <v>0</v>
      </c>
      <c r="H179" s="231">
        <f t="shared" si="5"/>
        <v>0</v>
      </c>
    </row>
    <row r="180" spans="1:8">
      <c r="A180" s="242" t="s">
        <v>914</v>
      </c>
      <c r="B180" s="242" t="s">
        <v>372</v>
      </c>
      <c r="C180" s="243">
        <v>5</v>
      </c>
      <c r="D180" s="244">
        <f>SUMIFS(Master!$P$2:$P$1697,Master!$O$2:$O$1697,B180)</f>
        <v>0</v>
      </c>
      <c r="E180" s="231">
        <f>SUMIFS(Master!$S$2:$S$1697,Master!$O$2:$O$1697,B180)</f>
        <v>0</v>
      </c>
      <c r="F180" s="231">
        <f t="shared" si="4"/>
        <v>0</v>
      </c>
      <c r="G180" s="231">
        <f>SUMIFS(Master!$V$2:$V$1697,Master!$O$2:$O$1697,B180)</f>
        <v>0</v>
      </c>
      <c r="H180" s="231">
        <f t="shared" si="5"/>
        <v>0</v>
      </c>
    </row>
    <row r="181" spans="1:8">
      <c r="A181" s="242" t="s">
        <v>962</v>
      </c>
      <c r="B181" s="242" t="s">
        <v>1046</v>
      </c>
      <c r="C181" s="243"/>
      <c r="D181" s="244">
        <f>SUMIFS(Master!$P$2:$P$1697,Master!$O$2:$O$1697,B181)</f>
        <v>0</v>
      </c>
      <c r="E181" s="231">
        <f>SUMIFS(Master!$S$2:$S$1697,Master!$O$2:$O$1697,B181)</f>
        <v>0</v>
      </c>
      <c r="F181" s="231">
        <f t="shared" si="4"/>
        <v>0</v>
      </c>
      <c r="G181" s="231">
        <f>SUMIFS(Master!$V$2:$V$1697,Master!$O$2:$O$1697,B181)</f>
        <v>0</v>
      </c>
      <c r="H181" s="231">
        <f t="shared" si="5"/>
        <v>0</v>
      </c>
    </row>
    <row r="182" spans="1:8">
      <c r="A182" s="242" t="s">
        <v>944</v>
      </c>
      <c r="B182" s="242" t="s">
        <v>798</v>
      </c>
      <c r="C182" s="243">
        <v>1</v>
      </c>
      <c r="D182" s="244">
        <f>SUMIFS(Master!$P$2:$P$1697,Master!$O$2:$O$1697,B182)</f>
        <v>0</v>
      </c>
      <c r="E182" s="231">
        <f>SUMIFS(Master!$S$2:$S$1697,Master!$O$2:$O$1697,B182)</f>
        <v>0</v>
      </c>
      <c r="F182" s="231">
        <f t="shared" si="4"/>
        <v>0</v>
      </c>
      <c r="G182" s="231">
        <f>SUMIFS(Master!$V$2:$V$1697,Master!$O$2:$O$1697,B182)</f>
        <v>0</v>
      </c>
      <c r="H182" s="231">
        <f t="shared" si="5"/>
        <v>0</v>
      </c>
    </row>
    <row r="183" spans="1:8">
      <c r="A183" s="242" t="s">
        <v>945</v>
      </c>
      <c r="B183" s="271" t="s">
        <v>797</v>
      </c>
      <c r="C183" s="243">
        <v>4</v>
      </c>
      <c r="D183" s="244">
        <f>SUMIFS(Master!$P$2:$P$1697,Master!$O$2:$O$1697,B183)</f>
        <v>0</v>
      </c>
      <c r="E183" s="231">
        <f>SUMIFS(Master!$S$2:$S$1697,Master!$O$2:$O$1697,B183)</f>
        <v>0</v>
      </c>
      <c r="F183" s="231">
        <f t="shared" si="4"/>
        <v>0</v>
      </c>
      <c r="G183" s="231">
        <f>SUMIFS(Master!$V$2:$V$1697,Master!$O$2:$O$1697,B183)</f>
        <v>0</v>
      </c>
      <c r="H183" s="231">
        <f t="shared" si="5"/>
        <v>0</v>
      </c>
    </row>
    <row r="184" spans="1:8">
      <c r="A184" s="242" t="s">
        <v>946</v>
      </c>
      <c r="B184" s="271" t="s">
        <v>390</v>
      </c>
      <c r="C184" s="243">
        <v>4</v>
      </c>
      <c r="D184" s="244">
        <f>SUMIFS(Master!$P$2:$P$1697,Master!$O$2:$O$1697,B184)</f>
        <v>0</v>
      </c>
      <c r="E184" s="231">
        <f>SUMIFS(Master!$S$2:$S$1697,Master!$O$2:$O$1697,B184)</f>
        <v>0</v>
      </c>
      <c r="F184" s="231">
        <f t="shared" si="4"/>
        <v>0</v>
      </c>
      <c r="G184" s="231">
        <f>SUMIFS(Master!$V$2:$V$1697,Master!$O$2:$O$1697,B184)</f>
        <v>0</v>
      </c>
      <c r="H184" s="231">
        <f t="shared" si="5"/>
        <v>0</v>
      </c>
    </row>
    <row r="185" spans="1:8">
      <c r="A185" s="242" t="s">
        <v>963</v>
      </c>
      <c r="B185" s="242" t="s">
        <v>391</v>
      </c>
      <c r="C185" s="243">
        <v>1</v>
      </c>
      <c r="D185" s="244">
        <f>SUMIFS(Master!$P$2:$P$1697,Master!$O$2:$O$1697,B185)</f>
        <v>0</v>
      </c>
      <c r="E185" s="231">
        <f>SUMIFS(Master!$S$2:$S$1697,Master!$O$2:$O$1697,B185)</f>
        <v>0</v>
      </c>
      <c r="F185" s="231">
        <f t="shared" si="4"/>
        <v>0</v>
      </c>
      <c r="G185" s="231">
        <f>SUMIFS(Master!$V$2:$V$1697,Master!$O$2:$O$1697,B185)</f>
        <v>0</v>
      </c>
      <c r="H185" s="231">
        <f t="shared" si="5"/>
        <v>0</v>
      </c>
    </row>
    <row r="186" spans="1:8">
      <c r="A186" s="242" t="s">
        <v>964</v>
      </c>
      <c r="B186" s="242"/>
      <c r="C186" s="243"/>
      <c r="D186" s="244">
        <f>SUMIFS(Master!$P$2:$P$1697,Master!$O$2:$O$1697,B186)</f>
        <v>0</v>
      </c>
      <c r="E186" s="231">
        <f>SUMIFS(Master!$S$2:$S$1697,Master!$O$2:$O$1697,B186)</f>
        <v>0</v>
      </c>
      <c r="F186" s="231">
        <f t="shared" si="4"/>
        <v>0</v>
      </c>
      <c r="G186" s="231">
        <f>SUMIFS(Master!$V$2:$V$1697,Master!$O$2:$O$1697,B186)</f>
        <v>0</v>
      </c>
      <c r="H186" s="231">
        <f t="shared" si="5"/>
        <v>0</v>
      </c>
    </row>
    <row r="187" spans="1:8">
      <c r="A187" s="242" t="s">
        <v>950</v>
      </c>
      <c r="B187" s="242" t="s">
        <v>795</v>
      </c>
      <c r="C187" s="243">
        <v>5</v>
      </c>
      <c r="D187" s="244">
        <f>SUMIFS(Master!$P$2:$P$1697,Master!$O$2:$O$1697,B187)</f>
        <v>0</v>
      </c>
      <c r="E187" s="231">
        <f>SUMIFS(Master!$S$2:$S$1697,Master!$O$2:$O$1697,B187)</f>
        <v>0</v>
      </c>
      <c r="F187" s="231">
        <f t="shared" si="4"/>
        <v>0</v>
      </c>
      <c r="G187" s="231">
        <f>SUMIFS(Master!$V$2:$V$1697,Master!$O$2:$O$1697,B187)</f>
        <v>0</v>
      </c>
      <c r="H187" s="231">
        <f t="shared" si="5"/>
        <v>0</v>
      </c>
    </row>
    <row r="188" spans="1:8">
      <c r="A188" s="242" t="s">
        <v>952</v>
      </c>
      <c r="B188" s="242" t="s">
        <v>796</v>
      </c>
      <c r="C188" s="243">
        <v>1</v>
      </c>
      <c r="D188" s="244">
        <f>SUMIFS(Master!$P$2:$P$1697,Master!$O$2:$O$1697,B188)</f>
        <v>0</v>
      </c>
      <c r="E188" s="231">
        <f>SUMIFS(Master!$S$2:$S$1697,Master!$O$2:$O$1697,B188)</f>
        <v>0</v>
      </c>
      <c r="F188" s="231">
        <f t="shared" si="4"/>
        <v>0</v>
      </c>
      <c r="G188" s="231">
        <f>SUMIFS(Master!$V$2:$V$1697,Master!$O$2:$O$1697,B188)</f>
        <v>0</v>
      </c>
      <c r="H188" s="231">
        <f t="shared" si="5"/>
        <v>0</v>
      </c>
    </row>
    <row r="189" spans="1:8">
      <c r="A189" s="242" t="s">
        <v>965</v>
      </c>
      <c r="B189" s="242" t="s">
        <v>791</v>
      </c>
      <c r="C189" s="243">
        <v>1</v>
      </c>
      <c r="D189" s="244">
        <f>SUMIFS(Master!$P$2:$P$1697,Master!$O$2:$O$1697,B189)</f>
        <v>0</v>
      </c>
      <c r="E189" s="231">
        <f>SUMIFS(Master!$S$2:$S$1697,Master!$O$2:$O$1697,B189)</f>
        <v>0</v>
      </c>
      <c r="F189" s="231">
        <f t="shared" si="4"/>
        <v>0</v>
      </c>
      <c r="G189" s="231">
        <f>SUMIFS(Master!$V$2:$V$1697,Master!$O$2:$O$1697,B189)</f>
        <v>0</v>
      </c>
      <c r="H189" s="231">
        <f t="shared" si="5"/>
        <v>0</v>
      </c>
    </row>
    <row r="190" spans="1:8">
      <c r="A190" s="242" t="s">
        <v>966</v>
      </c>
      <c r="B190" s="242"/>
      <c r="C190" s="243"/>
      <c r="D190" s="244">
        <f>SUMIFS(Master!$P$2:$P$1697,Master!$O$2:$O$1697,B190)</f>
        <v>0</v>
      </c>
      <c r="E190" s="231">
        <f>SUMIFS(Master!$S$2:$S$1697,Master!$O$2:$O$1697,B190)</f>
        <v>0</v>
      </c>
      <c r="F190" s="231">
        <f t="shared" si="4"/>
        <v>0</v>
      </c>
      <c r="G190" s="231">
        <f>SUMIFS(Master!$V$2:$V$1697,Master!$O$2:$O$1697,B190)</f>
        <v>0</v>
      </c>
      <c r="H190" s="231">
        <f t="shared" si="5"/>
        <v>0</v>
      </c>
    </row>
    <row r="191" spans="1:8">
      <c r="A191" s="242" t="s">
        <v>953</v>
      </c>
      <c r="B191" s="271" t="s">
        <v>392</v>
      </c>
      <c r="C191" s="243">
        <v>4</v>
      </c>
      <c r="D191" s="244">
        <f>SUMIFS(Master!$P$2:$P$1697,Master!$O$2:$O$1697,B191)</f>
        <v>0</v>
      </c>
      <c r="E191" s="231">
        <f>SUMIFS(Master!$S$2:$S$1697,Master!$O$2:$O$1697,B191)</f>
        <v>0</v>
      </c>
      <c r="F191" s="231">
        <f t="shared" si="4"/>
        <v>0</v>
      </c>
      <c r="G191" s="231">
        <f>SUMIFS(Master!$V$2:$V$1697,Master!$O$2:$O$1697,B191)</f>
        <v>0</v>
      </c>
      <c r="H191" s="231">
        <f t="shared" si="5"/>
        <v>0</v>
      </c>
    </row>
    <row r="192" spans="1:8">
      <c r="A192" s="239" t="s">
        <v>967</v>
      </c>
      <c r="B192" s="239"/>
      <c r="C192" s="243"/>
      <c r="D192" s="244">
        <f>SUMIFS(Master!$P$2:$P$1697,Master!$O$2:$O$1697,B192)</f>
        <v>0</v>
      </c>
      <c r="E192" s="231">
        <f>SUMIFS(Master!$S$2:$S$1697,Master!$O$2:$O$1697,B192)</f>
        <v>0</v>
      </c>
      <c r="F192" s="231">
        <f t="shared" si="4"/>
        <v>0</v>
      </c>
      <c r="G192" s="231">
        <f>SUMIFS(Master!$V$2:$V$1697,Master!$O$2:$O$1697,B192)</f>
        <v>0</v>
      </c>
      <c r="H192" s="231">
        <f t="shared" si="5"/>
        <v>0</v>
      </c>
    </row>
    <row r="193" spans="1:8">
      <c r="A193" s="237" t="s">
        <v>968</v>
      </c>
      <c r="B193" s="237"/>
      <c r="C193" s="243"/>
      <c r="D193" s="244">
        <f>SUMIFS(Master!$P$2:$P$1697,Master!$O$2:$O$1697,B193)</f>
        <v>0</v>
      </c>
      <c r="E193" s="231">
        <f>SUMIFS(Master!$S$2:$S$1697,Master!$O$2:$O$1697,B193)</f>
        <v>0</v>
      </c>
      <c r="F193" s="231">
        <f t="shared" si="4"/>
        <v>0</v>
      </c>
      <c r="G193" s="231">
        <f>SUMIFS(Master!$V$2:$V$1697,Master!$O$2:$O$1697,B193)</f>
        <v>0</v>
      </c>
      <c r="H193" s="231">
        <f t="shared" si="5"/>
        <v>0</v>
      </c>
    </row>
    <row r="194" spans="1:8">
      <c r="A194" s="242">
        <v>40</v>
      </c>
      <c r="B194" s="242"/>
      <c r="C194" s="243">
        <v>1</v>
      </c>
      <c r="D194" s="244">
        <f>SUMIFS(Master!$P$2:$P$1697,Master!$O$2:$O$1697,B194)</f>
        <v>0</v>
      </c>
      <c r="E194" s="231">
        <f>SUMIFS(Master!$S$2:$S$1697,Master!$O$2:$O$1697,B194)</f>
        <v>0</v>
      </c>
      <c r="F194" s="231">
        <f t="shared" si="4"/>
        <v>0</v>
      </c>
      <c r="G194" s="231">
        <f>SUMIFS(Master!$V$2:$V$1697,Master!$O$2:$O$1697,B194)</f>
        <v>0</v>
      </c>
      <c r="H194" s="231">
        <f t="shared" si="5"/>
        <v>0</v>
      </c>
    </row>
    <row r="195" spans="1:8">
      <c r="A195" s="242">
        <v>50</v>
      </c>
      <c r="B195" s="242"/>
      <c r="C195" s="243">
        <v>8</v>
      </c>
      <c r="D195" s="244">
        <f>SUMIFS(Master!$P$2:$P$1697,Master!$O$2:$O$1697,B195)</f>
        <v>0</v>
      </c>
      <c r="E195" s="231">
        <f>SUMIFS(Master!$S$2:$S$1697,Master!$O$2:$O$1697,B195)</f>
        <v>0</v>
      </c>
      <c r="F195" s="231">
        <f t="shared" si="4"/>
        <v>0</v>
      </c>
      <c r="G195" s="231">
        <f>SUMIFS(Master!$V$2:$V$1697,Master!$O$2:$O$1697,B195)</f>
        <v>0</v>
      </c>
      <c r="H195" s="231">
        <f t="shared" si="5"/>
        <v>0</v>
      </c>
    </row>
    <row r="196" spans="1:8">
      <c r="A196" s="242">
        <v>60</v>
      </c>
      <c r="B196" s="242"/>
      <c r="C196" s="243">
        <v>1</v>
      </c>
      <c r="D196" s="244">
        <f>SUMIFS(Master!$P$2:$P$1697,Master!$O$2:$O$1697,B196)</f>
        <v>0</v>
      </c>
      <c r="E196" s="231">
        <f>SUMIFS(Master!$S$2:$S$1697,Master!$O$2:$O$1697,B196)</f>
        <v>0</v>
      </c>
      <c r="F196" s="231">
        <f t="shared" si="4"/>
        <v>0</v>
      </c>
      <c r="G196" s="231">
        <f>SUMIFS(Master!$V$2:$V$1697,Master!$O$2:$O$1697,B196)</f>
        <v>0</v>
      </c>
      <c r="H196" s="231">
        <f t="shared" si="5"/>
        <v>0</v>
      </c>
    </row>
    <row r="197" spans="1:8">
      <c r="A197" s="242">
        <v>65</v>
      </c>
      <c r="B197" s="242"/>
      <c r="C197" s="243">
        <v>70</v>
      </c>
      <c r="D197" s="244">
        <f>SUMIFS(Master!$P$2:$P$1697,Master!$O$2:$O$1697,B197)</f>
        <v>0</v>
      </c>
      <c r="E197" s="231">
        <f>SUMIFS(Master!$S$2:$S$1697,Master!$O$2:$O$1697,B197)</f>
        <v>0</v>
      </c>
      <c r="F197" s="231">
        <f t="shared" si="4"/>
        <v>0</v>
      </c>
      <c r="G197" s="231">
        <f>SUMIFS(Master!$V$2:$V$1697,Master!$O$2:$O$1697,B197)</f>
        <v>0</v>
      </c>
      <c r="H197" s="231">
        <f t="shared" si="5"/>
        <v>0</v>
      </c>
    </row>
    <row r="198" spans="1:8">
      <c r="A198" s="242">
        <v>80</v>
      </c>
      <c r="B198" s="242" t="s">
        <v>778</v>
      </c>
      <c r="C198" s="243">
        <v>9</v>
      </c>
      <c r="D198" s="244">
        <f>SUMIFS(Master!$P$2:$P$1697,Master!$O$2:$O$1697,B198)</f>
        <v>0</v>
      </c>
      <c r="E198" s="231">
        <f>SUMIFS(Master!$S$2:$S$1697,Master!$O$2:$O$1697,B198)</f>
        <v>0</v>
      </c>
      <c r="F198" s="231">
        <f t="shared" ref="F198:F261" si="8">IFERROR(E198/D198,0)</f>
        <v>0</v>
      </c>
      <c r="G198" s="231">
        <f>SUMIFS(Master!$V$2:$V$1697,Master!$O$2:$O$1697,B198)</f>
        <v>0</v>
      </c>
      <c r="H198" s="231">
        <f t="shared" ref="H198:H261" si="9">IFERROR(G198/D198,0)</f>
        <v>0</v>
      </c>
    </row>
    <row r="199" spans="1:8">
      <c r="A199" s="242">
        <v>100</v>
      </c>
      <c r="B199" s="242" t="s">
        <v>777</v>
      </c>
      <c r="C199" s="243">
        <v>105</v>
      </c>
      <c r="D199" s="244">
        <f>SUMIFS(Master!$P$2:$P$1697,Master!$O$2:$O$1697,B199)</f>
        <v>0</v>
      </c>
      <c r="E199" s="231">
        <f>SUMIFS(Master!$S$2:$S$1697,Master!$O$2:$O$1697,B199)</f>
        <v>0</v>
      </c>
      <c r="F199" s="231">
        <f t="shared" si="8"/>
        <v>0</v>
      </c>
      <c r="G199" s="231">
        <f>SUMIFS(Master!$V$2:$V$1697,Master!$O$2:$O$1697,B199)</f>
        <v>0</v>
      </c>
      <c r="H199" s="231">
        <f t="shared" si="9"/>
        <v>0</v>
      </c>
    </row>
    <row r="200" spans="1:8">
      <c r="A200" s="242">
        <v>150</v>
      </c>
      <c r="B200" s="242" t="s">
        <v>483</v>
      </c>
      <c r="C200" s="243">
        <v>41</v>
      </c>
      <c r="D200" s="244">
        <f>SUMIFS(Master!$P$2:$P$1697,Master!$O$2:$O$1697,B200)</f>
        <v>0</v>
      </c>
      <c r="E200" s="231">
        <f>SUMIFS(Master!$S$2:$S$1697,Master!$O$2:$O$1697,B200)</f>
        <v>0</v>
      </c>
      <c r="F200" s="231">
        <f t="shared" si="8"/>
        <v>0</v>
      </c>
      <c r="G200" s="231">
        <f>SUMIFS(Master!$V$2:$V$1697,Master!$O$2:$O$1697,B200)</f>
        <v>0</v>
      </c>
      <c r="H200" s="231">
        <f t="shared" si="9"/>
        <v>0</v>
      </c>
    </row>
    <row r="201" spans="1:8">
      <c r="A201" s="242">
        <v>200</v>
      </c>
      <c r="B201" s="242" t="s">
        <v>480</v>
      </c>
      <c r="C201" s="243">
        <v>36</v>
      </c>
      <c r="D201" s="244">
        <f>SUMIFS(Master!$P$2:$P$1697,Master!$O$2:$O$1697,B201)</f>
        <v>0</v>
      </c>
      <c r="E201" s="231">
        <f>SUMIFS(Master!$S$2:$S$1697,Master!$O$2:$O$1697,B201)</f>
        <v>0</v>
      </c>
      <c r="F201" s="231">
        <f t="shared" si="8"/>
        <v>0</v>
      </c>
      <c r="G201" s="231">
        <f>SUMIFS(Master!$V$2:$V$1697,Master!$O$2:$O$1697,B201)</f>
        <v>0</v>
      </c>
      <c r="H201" s="231">
        <f t="shared" si="9"/>
        <v>0</v>
      </c>
    </row>
    <row r="202" spans="1:8">
      <c r="A202" s="242" t="s">
        <v>969</v>
      </c>
      <c r="B202" s="242"/>
      <c r="C202" s="243">
        <v>3</v>
      </c>
      <c r="D202" s="244">
        <f>SUMIFS(Master!$P$2:$P$1697,Master!$O$2:$O$1697,B202)</f>
        <v>0</v>
      </c>
      <c r="E202" s="231">
        <f>SUMIFS(Master!$S$2:$S$1697,Master!$O$2:$O$1697,B202)</f>
        <v>0</v>
      </c>
      <c r="F202" s="231">
        <f t="shared" si="8"/>
        <v>0</v>
      </c>
      <c r="G202" s="231">
        <f>SUMIFS(Master!$V$2:$V$1697,Master!$O$2:$O$1697,B202)</f>
        <v>0</v>
      </c>
      <c r="H202" s="231">
        <f t="shared" si="9"/>
        <v>0</v>
      </c>
    </row>
    <row r="203" spans="1:8">
      <c r="A203" s="242">
        <v>300</v>
      </c>
      <c r="B203" s="242" t="s">
        <v>488</v>
      </c>
      <c r="C203" s="243">
        <v>3</v>
      </c>
      <c r="D203" s="244">
        <f>SUMIFS(Master!$P$2:$P$1697,Master!$O$2:$O$1697,B203)</f>
        <v>0</v>
      </c>
      <c r="E203" s="231">
        <f>SUMIFS(Master!$S$2:$S$1697,Master!$O$2:$O$1697,B203)</f>
        <v>0</v>
      </c>
      <c r="F203" s="231">
        <f t="shared" si="8"/>
        <v>0</v>
      </c>
      <c r="G203" s="231">
        <f>SUMIFS(Master!$V$2:$V$1697,Master!$O$2:$O$1697,B203)</f>
        <v>0</v>
      </c>
      <c r="H203" s="231">
        <f t="shared" si="9"/>
        <v>0</v>
      </c>
    </row>
    <row r="204" spans="1:8">
      <c r="A204" s="242">
        <v>350</v>
      </c>
      <c r="B204" s="242" t="s">
        <v>776</v>
      </c>
      <c r="C204" s="243">
        <v>17</v>
      </c>
      <c r="D204" s="244">
        <f>SUMIFS(Master!$P$2:$P$1697,Master!$O$2:$O$1697,B204)</f>
        <v>0</v>
      </c>
      <c r="E204" s="231">
        <f>SUMIFS(Master!$S$2:$S$1697,Master!$O$2:$O$1697,B204)</f>
        <v>0</v>
      </c>
      <c r="F204" s="231">
        <f t="shared" si="8"/>
        <v>0</v>
      </c>
      <c r="G204" s="231">
        <f>SUMIFS(Master!$V$2:$V$1697,Master!$O$2:$O$1697,B204)</f>
        <v>0</v>
      </c>
      <c r="H204" s="231">
        <f t="shared" si="9"/>
        <v>0</v>
      </c>
    </row>
    <row r="205" spans="1:8">
      <c r="A205" s="242">
        <v>400</v>
      </c>
      <c r="B205" s="242"/>
      <c r="C205" s="243">
        <v>3</v>
      </c>
      <c r="D205" s="244">
        <f>SUMIFS(Master!$P$2:$P$1697,Master!$O$2:$O$1697,B205)</f>
        <v>0</v>
      </c>
      <c r="E205" s="231">
        <f>SUMIFS(Master!$S$2:$S$1697,Master!$O$2:$O$1697,B205)</f>
        <v>0</v>
      </c>
      <c r="F205" s="231">
        <f t="shared" si="8"/>
        <v>0</v>
      </c>
      <c r="G205" s="231">
        <f>SUMIFS(Master!$V$2:$V$1697,Master!$O$2:$O$1697,B205)</f>
        <v>0</v>
      </c>
      <c r="H205" s="231">
        <f t="shared" si="9"/>
        <v>0</v>
      </c>
    </row>
    <row r="206" spans="1:8">
      <c r="A206" s="242">
        <v>500</v>
      </c>
      <c r="B206" s="242"/>
      <c r="C206" s="243">
        <v>1</v>
      </c>
      <c r="D206" s="244">
        <f>SUMIFS(Master!$P$2:$P$1697,Master!$O$2:$O$1697,B206)</f>
        <v>0</v>
      </c>
      <c r="E206" s="231">
        <f>SUMIFS(Master!$S$2:$S$1697,Master!$O$2:$O$1697,B206)</f>
        <v>0</v>
      </c>
      <c r="F206" s="231">
        <f t="shared" si="8"/>
        <v>0</v>
      </c>
      <c r="G206" s="231">
        <f>SUMIFS(Master!$V$2:$V$1697,Master!$O$2:$O$1697,B206)</f>
        <v>0</v>
      </c>
      <c r="H206" s="231">
        <f t="shared" si="9"/>
        <v>0</v>
      </c>
    </row>
    <row r="207" spans="1:8">
      <c r="A207" s="237" t="s">
        <v>970</v>
      </c>
      <c r="B207" s="237"/>
      <c r="C207" s="243"/>
      <c r="D207" s="244">
        <f>SUMIFS(Master!$P$2:$P$1697,Master!$O$2:$O$1697,B207)</f>
        <v>0</v>
      </c>
      <c r="E207" s="231">
        <f>SUMIFS(Master!$S$2:$S$1697,Master!$O$2:$O$1697,B207)</f>
        <v>0</v>
      </c>
      <c r="F207" s="231">
        <f t="shared" si="8"/>
        <v>0</v>
      </c>
      <c r="G207" s="231">
        <f>SUMIFS(Master!$V$2:$V$1697,Master!$O$2:$O$1697,B207)</f>
        <v>0</v>
      </c>
      <c r="H207" s="231">
        <f t="shared" si="9"/>
        <v>0</v>
      </c>
    </row>
    <row r="208" spans="1:8">
      <c r="A208" s="237"/>
      <c r="B208" s="237"/>
      <c r="C208" s="243">
        <v>214</v>
      </c>
      <c r="D208" s="244">
        <f>SUMIFS(Master!$P$2:$P$1697,Master!$O$2:$O$1697,B208)</f>
        <v>0</v>
      </c>
      <c r="E208" s="231">
        <f>SUMIFS(Master!$S$2:$S$1697,Master!$O$2:$O$1697,B208)</f>
        <v>0</v>
      </c>
      <c r="F208" s="231">
        <f t="shared" si="8"/>
        <v>0</v>
      </c>
      <c r="G208" s="231">
        <f>SUMIFS(Master!$V$2:$V$1697,Master!$O$2:$O$1697,B208)</f>
        <v>0</v>
      </c>
      <c r="H208" s="231">
        <f t="shared" si="9"/>
        <v>0</v>
      </c>
    </row>
    <row r="209" spans="1:8">
      <c r="A209" s="237" t="s">
        <v>971</v>
      </c>
      <c r="B209" s="237"/>
      <c r="C209" s="243"/>
      <c r="D209" s="244">
        <f>SUMIFS(Master!$P$2:$P$1697,Master!$O$2:$O$1697,B209)</f>
        <v>0</v>
      </c>
      <c r="E209" s="231">
        <f>SUMIFS(Master!$S$2:$S$1697,Master!$O$2:$O$1697,B209)</f>
        <v>0</v>
      </c>
      <c r="F209" s="231">
        <f t="shared" si="8"/>
        <v>0</v>
      </c>
      <c r="G209" s="231">
        <f>SUMIFS(Master!$V$2:$V$1697,Master!$O$2:$O$1697,B209)</f>
        <v>0</v>
      </c>
      <c r="H209" s="231">
        <f t="shared" si="9"/>
        <v>0</v>
      </c>
    </row>
    <row r="210" spans="1:8">
      <c r="A210" s="242">
        <v>50</v>
      </c>
      <c r="B210" s="242"/>
      <c r="C210" s="243">
        <v>2</v>
      </c>
      <c r="D210" s="244">
        <f>SUMIFS(Master!$P$2:$P$1697,Master!$O$2:$O$1697,B210)</f>
        <v>0</v>
      </c>
      <c r="E210" s="231">
        <f>SUMIFS(Master!$S$2:$S$1697,Master!$O$2:$O$1697,B210)</f>
        <v>0</v>
      </c>
      <c r="F210" s="231">
        <f t="shared" si="8"/>
        <v>0</v>
      </c>
      <c r="G210" s="231">
        <f>SUMIFS(Master!$V$2:$V$1697,Master!$O$2:$O$1697,B210)</f>
        <v>0</v>
      </c>
      <c r="H210" s="231">
        <f t="shared" si="9"/>
        <v>0</v>
      </c>
    </row>
    <row r="211" spans="1:8">
      <c r="A211" s="242">
        <v>150</v>
      </c>
      <c r="B211" s="242" t="s">
        <v>484</v>
      </c>
      <c r="C211" s="243">
        <v>3</v>
      </c>
      <c r="D211" s="244">
        <f>SUMIFS(Master!$P$2:$P$1697,Master!$O$2:$O$1697,B211)</f>
        <v>0</v>
      </c>
      <c r="E211" s="231">
        <f>SUMIFS(Master!$S$2:$S$1697,Master!$O$2:$O$1697,B211)</f>
        <v>0</v>
      </c>
      <c r="F211" s="231">
        <f t="shared" si="8"/>
        <v>0</v>
      </c>
      <c r="G211" s="231">
        <f>SUMIFS(Master!$V$2:$V$1697,Master!$O$2:$O$1697,B211)</f>
        <v>0</v>
      </c>
      <c r="H211" s="231">
        <f t="shared" si="9"/>
        <v>0</v>
      </c>
    </row>
    <row r="212" spans="1:8">
      <c r="A212" s="242">
        <v>200</v>
      </c>
      <c r="B212" s="242"/>
      <c r="C212" s="243">
        <v>3</v>
      </c>
      <c r="D212" s="244">
        <f>SUMIFS(Master!$P$2:$P$1697,Master!$O$2:$O$1697,B212)</f>
        <v>0</v>
      </c>
      <c r="E212" s="231">
        <f>SUMIFS(Master!$S$2:$S$1697,Master!$O$2:$O$1697,B212)</f>
        <v>0</v>
      </c>
      <c r="F212" s="231">
        <f t="shared" si="8"/>
        <v>0</v>
      </c>
      <c r="G212" s="231">
        <f>SUMIFS(Master!$V$2:$V$1697,Master!$O$2:$O$1697,B212)</f>
        <v>0</v>
      </c>
      <c r="H212" s="231">
        <f t="shared" si="9"/>
        <v>0</v>
      </c>
    </row>
    <row r="213" spans="1:8">
      <c r="A213" s="242">
        <v>300</v>
      </c>
      <c r="B213" s="242"/>
      <c r="C213" s="243">
        <v>3</v>
      </c>
      <c r="D213" s="244">
        <f>SUMIFS(Master!$P$2:$P$1697,Master!$O$2:$O$1697,B213)</f>
        <v>0</v>
      </c>
      <c r="E213" s="231">
        <f>SUMIFS(Master!$S$2:$S$1697,Master!$O$2:$O$1697,B213)</f>
        <v>0</v>
      </c>
      <c r="F213" s="231">
        <f t="shared" si="8"/>
        <v>0</v>
      </c>
      <c r="G213" s="231">
        <f>SUMIFS(Master!$V$2:$V$1697,Master!$O$2:$O$1697,B213)</f>
        <v>0</v>
      </c>
      <c r="H213" s="231">
        <f t="shared" si="9"/>
        <v>0</v>
      </c>
    </row>
    <row r="214" spans="1:8">
      <c r="A214" s="237" t="s">
        <v>972</v>
      </c>
      <c r="B214" s="237"/>
      <c r="C214" s="243"/>
      <c r="D214" s="244">
        <f>SUMIFS(Master!$P$2:$P$1697,Master!$O$2:$O$1697,B214)</f>
        <v>0</v>
      </c>
      <c r="E214" s="231">
        <f>SUMIFS(Master!$S$2:$S$1697,Master!$O$2:$O$1697,B214)</f>
        <v>0</v>
      </c>
      <c r="F214" s="231">
        <f t="shared" si="8"/>
        <v>0</v>
      </c>
      <c r="G214" s="231">
        <f>SUMIFS(Master!$V$2:$V$1697,Master!$O$2:$O$1697,B214)</f>
        <v>0</v>
      </c>
      <c r="H214" s="231">
        <f t="shared" si="9"/>
        <v>0</v>
      </c>
    </row>
    <row r="215" spans="1:8">
      <c r="A215" s="242">
        <v>100</v>
      </c>
      <c r="B215" s="242"/>
      <c r="C215" s="243">
        <v>1</v>
      </c>
      <c r="D215" s="244">
        <f>SUMIFS(Master!$P$2:$P$1697,Master!$O$2:$O$1697,B215)</f>
        <v>0</v>
      </c>
      <c r="E215" s="231">
        <f>SUMIFS(Master!$S$2:$S$1697,Master!$O$2:$O$1697,B215)</f>
        <v>0</v>
      </c>
      <c r="F215" s="231">
        <f t="shared" si="8"/>
        <v>0</v>
      </c>
      <c r="G215" s="231">
        <f>SUMIFS(Master!$V$2:$V$1697,Master!$O$2:$O$1697,B215)</f>
        <v>0</v>
      </c>
      <c r="H215" s="231">
        <f t="shared" si="9"/>
        <v>0</v>
      </c>
    </row>
    <row r="216" spans="1:8">
      <c r="A216" s="237" t="s">
        <v>973</v>
      </c>
      <c r="B216" s="237"/>
      <c r="C216" s="243"/>
      <c r="D216" s="244">
        <f>SUMIFS(Master!$P$2:$P$1697,Master!$O$2:$O$1697,B216)</f>
        <v>0</v>
      </c>
      <c r="E216" s="231">
        <f>SUMIFS(Master!$S$2:$S$1697,Master!$O$2:$O$1697,B216)</f>
        <v>0</v>
      </c>
      <c r="F216" s="231">
        <f t="shared" si="8"/>
        <v>0</v>
      </c>
      <c r="G216" s="231">
        <f>SUMIFS(Master!$V$2:$V$1697,Master!$O$2:$O$1697,B216)</f>
        <v>0</v>
      </c>
      <c r="H216" s="231">
        <f t="shared" si="9"/>
        <v>0</v>
      </c>
    </row>
    <row r="217" spans="1:8">
      <c r="A217" s="242">
        <v>160</v>
      </c>
      <c r="B217" s="242"/>
      <c r="C217" s="243">
        <v>1</v>
      </c>
      <c r="D217" s="244">
        <f>SUMIFS(Master!$P$2:$P$1697,Master!$O$2:$O$1697,B217)</f>
        <v>0</v>
      </c>
      <c r="E217" s="231">
        <f>SUMIFS(Master!$S$2:$S$1697,Master!$O$2:$O$1697,B217)</f>
        <v>0</v>
      </c>
      <c r="F217" s="231">
        <f t="shared" si="8"/>
        <v>0</v>
      </c>
      <c r="G217" s="231">
        <f>SUMIFS(Master!$V$2:$V$1697,Master!$O$2:$O$1697,B217)</f>
        <v>0</v>
      </c>
      <c r="H217" s="231">
        <f t="shared" si="9"/>
        <v>0</v>
      </c>
    </row>
    <row r="218" spans="1:8">
      <c r="A218" s="242">
        <v>200</v>
      </c>
      <c r="B218" s="242" t="s">
        <v>563</v>
      </c>
      <c r="C218" s="243">
        <v>1</v>
      </c>
      <c r="D218" s="244">
        <f>SUMIFS(Master!$P$2:$P$1697,Master!$O$2:$O$1697,B218)</f>
        <v>0</v>
      </c>
      <c r="E218" s="231">
        <f>SUMIFS(Master!$S$2:$S$1697,Master!$O$2:$O$1697,B218)</f>
        <v>0</v>
      </c>
      <c r="F218" s="231">
        <f t="shared" si="8"/>
        <v>0</v>
      </c>
      <c r="G218" s="231">
        <f>SUMIFS(Master!$V$2:$V$1697,Master!$O$2:$O$1697,B218)</f>
        <v>0</v>
      </c>
      <c r="H218" s="231">
        <f t="shared" si="9"/>
        <v>0</v>
      </c>
    </row>
    <row r="219" spans="1:8">
      <c r="A219" s="242">
        <v>300</v>
      </c>
      <c r="B219" s="242"/>
      <c r="C219" s="243">
        <v>1</v>
      </c>
      <c r="D219" s="244">
        <f>SUMIFS(Master!$P$2:$P$1697,Master!$O$2:$O$1697,B219)</f>
        <v>0</v>
      </c>
      <c r="E219" s="231">
        <f>SUMIFS(Master!$S$2:$S$1697,Master!$O$2:$O$1697,B219)</f>
        <v>0</v>
      </c>
      <c r="F219" s="231">
        <f t="shared" si="8"/>
        <v>0</v>
      </c>
      <c r="G219" s="231">
        <f>SUMIFS(Master!$V$2:$V$1697,Master!$O$2:$O$1697,B219)</f>
        <v>0</v>
      </c>
      <c r="H219" s="231">
        <f t="shared" si="9"/>
        <v>0</v>
      </c>
    </row>
    <row r="220" spans="1:8">
      <c r="A220" s="237" t="s">
        <v>974</v>
      </c>
      <c r="B220" s="237"/>
      <c r="C220" s="243"/>
      <c r="D220" s="244">
        <f>SUMIFS(Master!$P$2:$P$1697,Master!$O$2:$O$1697,B220)</f>
        <v>0</v>
      </c>
      <c r="E220" s="231">
        <f>SUMIFS(Master!$S$2:$S$1697,Master!$O$2:$O$1697,B220)</f>
        <v>0</v>
      </c>
      <c r="F220" s="231">
        <f t="shared" si="8"/>
        <v>0</v>
      </c>
      <c r="G220" s="231">
        <f>SUMIFS(Master!$V$2:$V$1697,Master!$O$2:$O$1697,B220)</f>
        <v>0</v>
      </c>
      <c r="H220" s="231">
        <f t="shared" si="9"/>
        <v>0</v>
      </c>
    </row>
    <row r="221" spans="1:8">
      <c r="A221" s="242">
        <v>600</v>
      </c>
      <c r="B221" s="242"/>
      <c r="C221" s="243">
        <v>2</v>
      </c>
      <c r="D221" s="244">
        <f>SUMIFS(Master!$P$2:$P$1697,Master!$O$2:$O$1697,B221)</f>
        <v>0</v>
      </c>
      <c r="E221" s="231">
        <f>SUMIFS(Master!$S$2:$S$1697,Master!$O$2:$O$1697,B221)</f>
        <v>0</v>
      </c>
      <c r="F221" s="231">
        <f t="shared" si="8"/>
        <v>0</v>
      </c>
      <c r="G221" s="231">
        <f>SUMIFS(Master!$V$2:$V$1697,Master!$O$2:$O$1697,B221)</f>
        <v>0</v>
      </c>
      <c r="H221" s="231">
        <f t="shared" si="9"/>
        <v>0</v>
      </c>
    </row>
    <row r="222" spans="1:8">
      <c r="A222" s="242">
        <v>800</v>
      </c>
      <c r="B222" s="242"/>
      <c r="C222" s="243">
        <v>1</v>
      </c>
      <c r="D222" s="244">
        <f>SUMIFS(Master!$P$2:$P$1697,Master!$O$2:$O$1697,B222)</f>
        <v>0</v>
      </c>
      <c r="E222" s="231">
        <f>SUMIFS(Master!$S$2:$S$1697,Master!$O$2:$O$1697,B222)</f>
        <v>0</v>
      </c>
      <c r="F222" s="231">
        <f t="shared" si="8"/>
        <v>0</v>
      </c>
      <c r="G222" s="231">
        <f>SUMIFS(Master!$V$2:$V$1697,Master!$O$2:$O$1697,B222)</f>
        <v>0</v>
      </c>
      <c r="H222" s="231">
        <f t="shared" si="9"/>
        <v>0</v>
      </c>
    </row>
    <row r="223" spans="1:8">
      <c r="A223" s="242">
        <v>100</v>
      </c>
      <c r="B223" s="242"/>
      <c r="C223" s="243">
        <v>2</v>
      </c>
      <c r="D223" s="244">
        <f>SUMIFS(Master!$P$2:$P$1697,Master!$O$2:$O$1697,B223)</f>
        <v>0</v>
      </c>
      <c r="E223" s="231">
        <f>SUMIFS(Master!$S$2:$S$1697,Master!$O$2:$O$1697,B223)</f>
        <v>0</v>
      </c>
      <c r="F223" s="231">
        <f t="shared" si="8"/>
        <v>0</v>
      </c>
      <c r="G223" s="231">
        <f>SUMIFS(Master!$V$2:$V$1697,Master!$O$2:$O$1697,B223)</f>
        <v>0</v>
      </c>
      <c r="H223" s="231">
        <f t="shared" si="9"/>
        <v>0</v>
      </c>
    </row>
    <row r="224" spans="1:8">
      <c r="A224" s="237" t="s">
        <v>975</v>
      </c>
      <c r="B224" s="237"/>
      <c r="C224" s="243"/>
      <c r="D224" s="244">
        <f>SUMIFS(Master!$P$2:$P$1697,Master!$O$2:$O$1697,B224)</f>
        <v>0</v>
      </c>
      <c r="E224" s="231">
        <f>SUMIFS(Master!$S$2:$S$1697,Master!$O$2:$O$1697,B224)</f>
        <v>0</v>
      </c>
      <c r="F224" s="231">
        <f t="shared" si="8"/>
        <v>0</v>
      </c>
      <c r="G224" s="231">
        <f>SUMIFS(Master!$V$2:$V$1697,Master!$O$2:$O$1697,B224)</f>
        <v>0</v>
      </c>
      <c r="H224" s="231">
        <f t="shared" si="9"/>
        <v>0</v>
      </c>
    </row>
    <row r="225" spans="1:8">
      <c r="A225" s="242">
        <v>400</v>
      </c>
      <c r="B225" s="242"/>
      <c r="C225" s="243">
        <v>2</v>
      </c>
      <c r="D225" s="244">
        <f>SUMIFS(Master!$P$2:$P$1697,Master!$O$2:$O$1697,B225)</f>
        <v>0</v>
      </c>
      <c r="E225" s="231">
        <f>SUMIFS(Master!$S$2:$S$1697,Master!$O$2:$O$1697,B225)</f>
        <v>0</v>
      </c>
      <c r="F225" s="231">
        <f t="shared" si="8"/>
        <v>0</v>
      </c>
      <c r="G225" s="231">
        <f>SUMIFS(Master!$V$2:$V$1697,Master!$O$2:$O$1697,B225)</f>
        <v>0</v>
      </c>
      <c r="H225" s="231">
        <f t="shared" si="9"/>
        <v>0</v>
      </c>
    </row>
    <row r="226" spans="1:8">
      <c r="A226" s="242">
        <v>500</v>
      </c>
      <c r="B226" s="242"/>
      <c r="C226" s="243"/>
      <c r="D226" s="244">
        <f>SUMIFS(Master!$P$2:$P$1697,Master!$O$2:$O$1697,B226)</f>
        <v>0</v>
      </c>
      <c r="E226" s="231">
        <f>SUMIFS(Master!$S$2:$S$1697,Master!$O$2:$O$1697,B226)</f>
        <v>0</v>
      </c>
      <c r="F226" s="231">
        <f t="shared" si="8"/>
        <v>0</v>
      </c>
      <c r="G226" s="231">
        <f>SUMIFS(Master!$V$2:$V$1697,Master!$O$2:$O$1697,B226)</f>
        <v>0</v>
      </c>
      <c r="H226" s="231">
        <f t="shared" si="9"/>
        <v>0</v>
      </c>
    </row>
    <row r="227" spans="1:8">
      <c r="A227" s="242">
        <v>800</v>
      </c>
      <c r="B227" s="242"/>
      <c r="C227" s="243"/>
      <c r="D227" s="244">
        <f>SUMIFS(Master!$P$2:$P$1697,Master!$O$2:$O$1697,B227)</f>
        <v>0</v>
      </c>
      <c r="E227" s="231">
        <f>SUMIFS(Master!$S$2:$S$1697,Master!$O$2:$O$1697,B227)</f>
        <v>0</v>
      </c>
      <c r="F227" s="231">
        <f t="shared" si="8"/>
        <v>0</v>
      </c>
      <c r="G227" s="231">
        <f>SUMIFS(Master!$V$2:$V$1697,Master!$O$2:$O$1697,B227)</f>
        <v>0</v>
      </c>
      <c r="H227" s="231">
        <f t="shared" si="9"/>
        <v>0</v>
      </c>
    </row>
    <row r="228" spans="1:8">
      <c r="A228" s="237" t="s">
        <v>976</v>
      </c>
      <c r="B228" s="237"/>
      <c r="C228" s="243"/>
      <c r="D228" s="244">
        <f>SUMIFS(Master!$P$2:$P$1697,Master!$O$2:$O$1697,B228)</f>
        <v>0</v>
      </c>
      <c r="E228" s="231">
        <f>SUMIFS(Master!$S$2:$S$1697,Master!$O$2:$O$1697,B228)</f>
        <v>0</v>
      </c>
      <c r="F228" s="231">
        <f t="shared" si="8"/>
        <v>0</v>
      </c>
      <c r="G228" s="231">
        <f>SUMIFS(Master!$V$2:$V$1697,Master!$O$2:$O$1697,B228)</f>
        <v>0</v>
      </c>
      <c r="H228" s="231">
        <f t="shared" si="9"/>
        <v>0</v>
      </c>
    </row>
    <row r="229" spans="1:8">
      <c r="A229" s="242">
        <v>400</v>
      </c>
      <c r="B229" s="242"/>
      <c r="C229" s="243">
        <v>4</v>
      </c>
      <c r="D229" s="244">
        <f>SUMIFS(Master!$P$2:$P$1697,Master!$O$2:$O$1697,B229)</f>
        <v>0</v>
      </c>
      <c r="E229" s="231">
        <f>SUMIFS(Master!$S$2:$S$1697,Master!$O$2:$O$1697,B229)</f>
        <v>0</v>
      </c>
      <c r="F229" s="231">
        <f t="shared" si="8"/>
        <v>0</v>
      </c>
      <c r="G229" s="231">
        <f>SUMIFS(Master!$V$2:$V$1697,Master!$O$2:$O$1697,B229)</f>
        <v>0</v>
      </c>
      <c r="H229" s="231">
        <f t="shared" si="9"/>
        <v>0</v>
      </c>
    </row>
    <row r="230" spans="1:8">
      <c r="A230" s="242">
        <v>80</v>
      </c>
      <c r="B230" s="242"/>
      <c r="C230" s="243">
        <v>2</v>
      </c>
      <c r="D230" s="244">
        <f>SUMIFS(Master!$P$2:$P$1697,Master!$O$2:$O$1697,B230)</f>
        <v>0</v>
      </c>
      <c r="E230" s="231">
        <f>SUMIFS(Master!$S$2:$S$1697,Master!$O$2:$O$1697,B230)</f>
        <v>0</v>
      </c>
      <c r="F230" s="231">
        <f t="shared" si="8"/>
        <v>0</v>
      </c>
      <c r="G230" s="231">
        <f>SUMIFS(Master!$V$2:$V$1697,Master!$O$2:$O$1697,B230)</f>
        <v>0</v>
      </c>
      <c r="H230" s="231">
        <f t="shared" si="9"/>
        <v>0</v>
      </c>
    </row>
    <row r="231" spans="1:8">
      <c r="A231" s="237" t="s">
        <v>977</v>
      </c>
      <c r="B231" s="237"/>
      <c r="C231" s="243"/>
      <c r="D231" s="244">
        <f>SUMIFS(Master!$P$2:$P$1697,Master!$O$2:$O$1697,B231)</f>
        <v>0</v>
      </c>
      <c r="E231" s="231">
        <f>SUMIFS(Master!$S$2:$S$1697,Master!$O$2:$O$1697,B231)</f>
        <v>0</v>
      </c>
      <c r="F231" s="231">
        <f t="shared" si="8"/>
        <v>0</v>
      </c>
      <c r="G231" s="231">
        <f>SUMIFS(Master!$V$2:$V$1697,Master!$O$2:$O$1697,B231)</f>
        <v>0</v>
      </c>
      <c r="H231" s="231">
        <f t="shared" si="9"/>
        <v>0</v>
      </c>
    </row>
    <row r="232" spans="1:8">
      <c r="A232" s="242">
        <v>150</v>
      </c>
      <c r="B232" s="242" t="s">
        <v>258</v>
      </c>
      <c r="C232" s="243">
        <v>2</v>
      </c>
      <c r="D232" s="244">
        <f>SUMIFS(Master!$P$2:$P$1697,Master!$O$2:$O$1697,B232)</f>
        <v>0</v>
      </c>
      <c r="E232" s="231">
        <f>SUMIFS(Master!$S$2:$S$1697,Master!$O$2:$O$1697,B232)</f>
        <v>0</v>
      </c>
      <c r="F232" s="231">
        <f t="shared" si="8"/>
        <v>0</v>
      </c>
      <c r="G232" s="231">
        <f>SUMIFS(Master!$V$2:$V$1697,Master!$O$2:$O$1697,B232)</f>
        <v>0</v>
      </c>
      <c r="H232" s="231">
        <f t="shared" si="9"/>
        <v>0</v>
      </c>
    </row>
    <row r="233" spans="1:8">
      <c r="A233" s="242">
        <v>100</v>
      </c>
      <c r="B233" s="242"/>
      <c r="C233" s="243">
        <v>2</v>
      </c>
      <c r="D233" s="244">
        <f>SUMIFS(Master!$P$2:$P$1697,Master!$O$2:$O$1697,B233)</f>
        <v>0</v>
      </c>
      <c r="E233" s="231">
        <f>SUMIFS(Master!$S$2:$S$1697,Master!$O$2:$O$1697,B233)</f>
        <v>0</v>
      </c>
      <c r="F233" s="231">
        <f t="shared" si="8"/>
        <v>0</v>
      </c>
      <c r="G233" s="231">
        <f>SUMIFS(Master!$V$2:$V$1697,Master!$O$2:$O$1697,B233)</f>
        <v>0</v>
      </c>
      <c r="H233" s="231">
        <f t="shared" si="9"/>
        <v>0</v>
      </c>
    </row>
    <row r="234" spans="1:8">
      <c r="A234" s="237" t="s">
        <v>978</v>
      </c>
      <c r="B234" s="237"/>
      <c r="C234" s="243"/>
      <c r="D234" s="244">
        <f>SUMIFS(Master!$P$2:$P$1697,Master!$O$2:$O$1697,B234)</f>
        <v>0</v>
      </c>
      <c r="E234" s="231">
        <f>SUMIFS(Master!$S$2:$S$1697,Master!$O$2:$O$1697,B234)</f>
        <v>0</v>
      </c>
      <c r="F234" s="231">
        <f t="shared" si="8"/>
        <v>0</v>
      </c>
      <c r="G234" s="231">
        <f>SUMIFS(Master!$V$2:$V$1697,Master!$O$2:$O$1697,B234)</f>
        <v>0</v>
      </c>
      <c r="H234" s="231">
        <f t="shared" si="9"/>
        <v>0</v>
      </c>
    </row>
    <row r="235" spans="1:8">
      <c r="A235" s="242" t="s">
        <v>979</v>
      </c>
      <c r="B235" s="242" t="s">
        <v>281</v>
      </c>
      <c r="C235" s="243">
        <v>6</v>
      </c>
      <c r="D235" s="244">
        <f>SUMIFS(Master!$P$2:$P$1697,Master!$O$2:$O$1697,B235)</f>
        <v>0</v>
      </c>
      <c r="E235" s="231">
        <f>SUMIFS(Master!$S$2:$S$1697,Master!$O$2:$O$1697,B235)</f>
        <v>0</v>
      </c>
      <c r="F235" s="231">
        <f t="shared" si="8"/>
        <v>0</v>
      </c>
      <c r="G235" s="231">
        <f>SUMIFS(Master!$V$2:$V$1697,Master!$O$2:$O$1697,B235)</f>
        <v>0</v>
      </c>
      <c r="H235" s="231">
        <f t="shared" si="9"/>
        <v>0</v>
      </c>
    </row>
    <row r="236" spans="1:8">
      <c r="A236" s="242" t="s">
        <v>980</v>
      </c>
      <c r="B236" s="242" t="s">
        <v>291</v>
      </c>
      <c r="C236" s="243"/>
      <c r="D236" s="244">
        <f>SUMIFS(Master!$P$2:$P$1697,Master!$O$2:$O$1697,B236)</f>
        <v>0</v>
      </c>
      <c r="E236" s="231">
        <f>SUMIFS(Master!$S$2:$S$1697,Master!$O$2:$O$1697,B236)</f>
        <v>0</v>
      </c>
      <c r="F236" s="231">
        <f t="shared" si="8"/>
        <v>0</v>
      </c>
      <c r="G236" s="231">
        <f>SUMIFS(Master!$V$2:$V$1697,Master!$O$2:$O$1697,B236)</f>
        <v>0</v>
      </c>
      <c r="H236" s="231">
        <f t="shared" si="9"/>
        <v>0</v>
      </c>
    </row>
    <row r="237" spans="1:8">
      <c r="A237" s="242">
        <v>150</v>
      </c>
      <c r="B237" s="242" t="s">
        <v>273</v>
      </c>
      <c r="C237" s="243">
        <v>4</v>
      </c>
      <c r="D237" s="244">
        <f>SUMIFS(Master!$P$2:$P$1697,Master!$O$2:$O$1697,B237)</f>
        <v>0</v>
      </c>
      <c r="E237" s="231">
        <f>SUMIFS(Master!$S$2:$S$1697,Master!$O$2:$O$1697,B237)</f>
        <v>0</v>
      </c>
      <c r="F237" s="231">
        <f t="shared" si="8"/>
        <v>0</v>
      </c>
      <c r="G237" s="231">
        <f>SUMIFS(Master!$V$2:$V$1697,Master!$O$2:$O$1697,B237)</f>
        <v>0</v>
      </c>
      <c r="H237" s="231">
        <f t="shared" si="9"/>
        <v>0</v>
      </c>
    </row>
    <row r="238" spans="1:8">
      <c r="A238" s="242" t="s">
        <v>981</v>
      </c>
      <c r="B238" s="242" t="s">
        <v>274</v>
      </c>
      <c r="C238" s="243">
        <v>3</v>
      </c>
      <c r="D238" s="244">
        <f>SUMIFS(Master!$P$2:$P$1697,Master!$O$2:$O$1697,B238)</f>
        <v>0</v>
      </c>
      <c r="E238" s="231">
        <f>SUMIFS(Master!$S$2:$S$1697,Master!$O$2:$O$1697,B238)</f>
        <v>0</v>
      </c>
      <c r="F238" s="231">
        <f t="shared" si="8"/>
        <v>0</v>
      </c>
      <c r="G238" s="231">
        <f>SUMIFS(Master!$V$2:$V$1697,Master!$O$2:$O$1697,B238)</f>
        <v>0</v>
      </c>
      <c r="H238" s="231">
        <f t="shared" si="9"/>
        <v>0</v>
      </c>
    </row>
    <row r="239" spans="1:8">
      <c r="A239" s="242" t="s">
        <v>982</v>
      </c>
      <c r="B239" s="242"/>
      <c r="C239" s="243">
        <v>1</v>
      </c>
      <c r="D239" s="244">
        <f>SUMIFS(Master!$P$2:$P$1697,Master!$O$2:$O$1697,B239)</f>
        <v>0</v>
      </c>
      <c r="E239" s="231">
        <f>SUMIFS(Master!$S$2:$S$1697,Master!$O$2:$O$1697,B239)</f>
        <v>0</v>
      </c>
      <c r="F239" s="231">
        <f t="shared" si="8"/>
        <v>0</v>
      </c>
      <c r="G239" s="231">
        <f>SUMIFS(Master!$V$2:$V$1697,Master!$O$2:$O$1697,B239)</f>
        <v>0</v>
      </c>
      <c r="H239" s="231">
        <f t="shared" si="9"/>
        <v>0</v>
      </c>
    </row>
    <row r="240" spans="1:8">
      <c r="A240" s="242" t="s">
        <v>983</v>
      </c>
      <c r="B240" s="242"/>
      <c r="C240" s="243">
        <v>1</v>
      </c>
      <c r="D240" s="244">
        <f>SUMIFS(Master!$P$2:$P$1697,Master!$O$2:$O$1697,B240)</f>
        <v>0</v>
      </c>
      <c r="E240" s="231">
        <f>SUMIFS(Master!$S$2:$S$1697,Master!$O$2:$O$1697,B240)</f>
        <v>0</v>
      </c>
      <c r="F240" s="231">
        <f t="shared" si="8"/>
        <v>0</v>
      </c>
      <c r="G240" s="231">
        <f>SUMIFS(Master!$V$2:$V$1697,Master!$O$2:$O$1697,B240)</f>
        <v>0</v>
      </c>
      <c r="H240" s="231">
        <f t="shared" si="9"/>
        <v>0</v>
      </c>
    </row>
    <row r="241" spans="1:8">
      <c r="A241" s="242">
        <v>350</v>
      </c>
      <c r="B241" s="242"/>
      <c r="C241" s="243">
        <v>1</v>
      </c>
      <c r="D241" s="244">
        <f>SUMIFS(Master!$P$2:$P$1697,Master!$O$2:$O$1697,B241)</f>
        <v>0</v>
      </c>
      <c r="E241" s="231">
        <f>SUMIFS(Master!$S$2:$S$1697,Master!$O$2:$O$1697,B241)</f>
        <v>0</v>
      </c>
      <c r="F241" s="231">
        <f t="shared" si="8"/>
        <v>0</v>
      </c>
      <c r="G241" s="231">
        <f>SUMIFS(Master!$V$2:$V$1697,Master!$O$2:$O$1697,B241)</f>
        <v>0</v>
      </c>
      <c r="H241" s="231">
        <f t="shared" si="9"/>
        <v>0</v>
      </c>
    </row>
    <row r="242" spans="1:8">
      <c r="A242" s="242" t="s">
        <v>984</v>
      </c>
      <c r="B242" s="242"/>
      <c r="C242" s="243">
        <v>1</v>
      </c>
      <c r="D242" s="244">
        <f>SUMIFS(Master!$P$2:$P$1697,Master!$O$2:$O$1697,B242)</f>
        <v>0</v>
      </c>
      <c r="E242" s="231">
        <f>SUMIFS(Master!$S$2:$S$1697,Master!$O$2:$O$1697,B242)</f>
        <v>0</v>
      </c>
      <c r="F242" s="231">
        <f t="shared" si="8"/>
        <v>0</v>
      </c>
      <c r="G242" s="231">
        <f>SUMIFS(Master!$V$2:$V$1697,Master!$O$2:$O$1697,B242)</f>
        <v>0</v>
      </c>
      <c r="H242" s="231">
        <f t="shared" si="9"/>
        <v>0</v>
      </c>
    </row>
    <row r="243" spans="1:8">
      <c r="A243" s="242" t="s">
        <v>985</v>
      </c>
      <c r="B243" s="242"/>
      <c r="C243" s="243">
        <v>1</v>
      </c>
      <c r="D243" s="244">
        <f>SUMIFS(Master!$P$2:$P$1697,Master!$O$2:$O$1697,B243)</f>
        <v>0</v>
      </c>
      <c r="E243" s="231">
        <f>SUMIFS(Master!$S$2:$S$1697,Master!$O$2:$O$1697,B243)</f>
        <v>0</v>
      </c>
      <c r="F243" s="231">
        <f t="shared" si="8"/>
        <v>0</v>
      </c>
      <c r="G243" s="231">
        <f>SUMIFS(Master!$V$2:$V$1697,Master!$O$2:$O$1697,B243)</f>
        <v>0</v>
      </c>
      <c r="H243" s="231">
        <f t="shared" si="9"/>
        <v>0</v>
      </c>
    </row>
    <row r="244" spans="1:8">
      <c r="A244" s="237" t="s">
        <v>986</v>
      </c>
      <c r="B244" s="237"/>
      <c r="C244" s="243"/>
      <c r="D244" s="244">
        <f>SUMIFS(Master!$P$2:$P$1697,Master!$O$2:$O$1697,B244)</f>
        <v>0</v>
      </c>
      <c r="E244" s="231">
        <f>SUMIFS(Master!$S$2:$S$1697,Master!$O$2:$O$1697,B244)</f>
        <v>0</v>
      </c>
      <c r="F244" s="231">
        <f t="shared" si="8"/>
        <v>0</v>
      </c>
      <c r="G244" s="231">
        <f>SUMIFS(Master!$V$2:$V$1697,Master!$O$2:$O$1697,B244)</f>
        <v>0</v>
      </c>
      <c r="H244" s="231">
        <f t="shared" si="9"/>
        <v>0</v>
      </c>
    </row>
    <row r="245" spans="1:8">
      <c r="A245" s="242" t="s">
        <v>987</v>
      </c>
      <c r="B245" s="242"/>
      <c r="C245" s="243">
        <v>1</v>
      </c>
      <c r="D245" s="244">
        <f>SUMIFS(Master!$P$2:$P$1697,Master!$O$2:$O$1697,B245)</f>
        <v>0</v>
      </c>
      <c r="E245" s="231">
        <f>SUMIFS(Master!$S$2:$S$1697,Master!$O$2:$O$1697,B245)</f>
        <v>0</v>
      </c>
      <c r="F245" s="231">
        <f t="shared" si="8"/>
        <v>0</v>
      </c>
      <c r="G245" s="231">
        <f>SUMIFS(Master!$V$2:$V$1697,Master!$O$2:$O$1697,B245)</f>
        <v>0</v>
      </c>
      <c r="H245" s="231">
        <f t="shared" si="9"/>
        <v>0</v>
      </c>
    </row>
    <row r="246" spans="1:8">
      <c r="A246" s="242" t="s">
        <v>979</v>
      </c>
      <c r="B246" s="242" t="s">
        <v>261</v>
      </c>
      <c r="C246" s="243">
        <v>7</v>
      </c>
      <c r="D246" s="244">
        <f>SUMIFS(Master!$P$2:$P$1697,Master!$O$2:$O$1697,B246)</f>
        <v>0</v>
      </c>
      <c r="E246" s="231">
        <f>SUMIFS(Master!$S$2:$S$1697,Master!$O$2:$O$1697,B246)</f>
        <v>0</v>
      </c>
      <c r="F246" s="231">
        <f t="shared" si="8"/>
        <v>0</v>
      </c>
      <c r="G246" s="231">
        <f>SUMIFS(Master!$V$2:$V$1697,Master!$O$2:$O$1697,B246)</f>
        <v>0</v>
      </c>
      <c r="H246" s="231">
        <f t="shared" si="9"/>
        <v>0</v>
      </c>
    </row>
    <row r="247" spans="1:8">
      <c r="A247" s="242" t="s">
        <v>980</v>
      </c>
      <c r="B247" s="242"/>
      <c r="C247" s="243">
        <v>1</v>
      </c>
      <c r="D247" s="244">
        <f>SUMIFS(Master!$P$2:$P$1697,Master!$O$2:$O$1697,B247)</f>
        <v>0</v>
      </c>
      <c r="E247" s="231">
        <f>SUMIFS(Master!$S$2:$S$1697,Master!$O$2:$O$1697,B247)</f>
        <v>0</v>
      </c>
      <c r="F247" s="231">
        <f t="shared" si="8"/>
        <v>0</v>
      </c>
      <c r="G247" s="231">
        <f>SUMIFS(Master!$V$2:$V$1697,Master!$O$2:$O$1697,B247)</f>
        <v>0</v>
      </c>
      <c r="H247" s="231">
        <f t="shared" si="9"/>
        <v>0</v>
      </c>
    </row>
    <row r="248" spans="1:8">
      <c r="A248" s="242" t="s">
        <v>988</v>
      </c>
      <c r="B248" s="242"/>
      <c r="C248" s="243">
        <v>1</v>
      </c>
      <c r="D248" s="244">
        <f>SUMIFS(Master!$P$2:$P$1697,Master!$O$2:$O$1697,B248)</f>
        <v>0</v>
      </c>
      <c r="E248" s="231">
        <f>SUMIFS(Master!$S$2:$S$1697,Master!$O$2:$O$1697,B248)</f>
        <v>0</v>
      </c>
      <c r="F248" s="231">
        <f t="shared" si="8"/>
        <v>0</v>
      </c>
      <c r="G248" s="231">
        <f>SUMIFS(Master!$V$2:$V$1697,Master!$O$2:$O$1697,B248)</f>
        <v>0</v>
      </c>
      <c r="H248" s="231">
        <f t="shared" si="9"/>
        <v>0</v>
      </c>
    </row>
    <row r="249" spans="1:8">
      <c r="A249" s="242" t="s">
        <v>981</v>
      </c>
      <c r="B249" s="242" t="s">
        <v>268</v>
      </c>
      <c r="C249" s="243">
        <v>6</v>
      </c>
      <c r="D249" s="244">
        <f>SUMIFS(Master!$P$2:$P$1697,Master!$O$2:$O$1697,B249)</f>
        <v>0</v>
      </c>
      <c r="E249" s="231">
        <f>SUMIFS(Master!$S$2:$S$1697,Master!$O$2:$O$1697,B249)</f>
        <v>0</v>
      </c>
      <c r="F249" s="231">
        <f t="shared" si="8"/>
        <v>0</v>
      </c>
      <c r="G249" s="231">
        <f>SUMIFS(Master!$V$2:$V$1697,Master!$O$2:$O$1697,B249)</f>
        <v>0</v>
      </c>
      <c r="H249" s="231">
        <f t="shared" si="9"/>
        <v>0</v>
      </c>
    </row>
    <row r="250" spans="1:8">
      <c r="A250" s="242" t="s">
        <v>989</v>
      </c>
      <c r="B250" s="242" t="s">
        <v>267</v>
      </c>
      <c r="C250" s="243">
        <v>2</v>
      </c>
      <c r="D250" s="244">
        <f>SUMIFS(Master!$P$2:$P$1697,Master!$O$2:$O$1697,B250)</f>
        <v>0</v>
      </c>
      <c r="E250" s="231">
        <f>SUMIFS(Master!$S$2:$S$1697,Master!$O$2:$O$1697,B250)</f>
        <v>0</v>
      </c>
      <c r="F250" s="231">
        <f t="shared" si="8"/>
        <v>0</v>
      </c>
      <c r="G250" s="231">
        <f>SUMIFS(Master!$V$2:$V$1697,Master!$O$2:$O$1697,B250)</f>
        <v>0</v>
      </c>
      <c r="H250" s="231">
        <f t="shared" si="9"/>
        <v>0</v>
      </c>
    </row>
    <row r="251" spans="1:8">
      <c r="A251" s="242" t="s">
        <v>990</v>
      </c>
      <c r="B251" s="242" t="s">
        <v>266</v>
      </c>
      <c r="C251" s="243">
        <v>1</v>
      </c>
      <c r="D251" s="244">
        <f>SUMIFS(Master!$P$2:$P$1697,Master!$O$2:$O$1697,B251)</f>
        <v>0</v>
      </c>
      <c r="E251" s="231">
        <f>SUMIFS(Master!$S$2:$S$1697,Master!$O$2:$O$1697,B251)</f>
        <v>0</v>
      </c>
      <c r="F251" s="231">
        <f t="shared" si="8"/>
        <v>0</v>
      </c>
      <c r="G251" s="231">
        <f>SUMIFS(Master!$V$2:$V$1697,Master!$O$2:$O$1697,B251)</f>
        <v>0</v>
      </c>
      <c r="H251" s="231">
        <f t="shared" si="9"/>
        <v>0</v>
      </c>
    </row>
    <row r="252" spans="1:8">
      <c r="A252" s="242" t="s">
        <v>991</v>
      </c>
      <c r="B252" s="242" t="s">
        <v>260</v>
      </c>
      <c r="C252" s="243">
        <v>5</v>
      </c>
      <c r="D252" s="244">
        <f>SUMIFS(Master!$P$2:$P$1697,Master!$O$2:$O$1697,B252)</f>
        <v>0</v>
      </c>
      <c r="E252" s="231">
        <f>SUMIFS(Master!$S$2:$S$1697,Master!$O$2:$O$1697,B252)</f>
        <v>0</v>
      </c>
      <c r="F252" s="231">
        <f t="shared" si="8"/>
        <v>0</v>
      </c>
      <c r="G252" s="231">
        <f>SUMIFS(Master!$V$2:$V$1697,Master!$O$2:$O$1697,B252)</f>
        <v>0</v>
      </c>
      <c r="H252" s="231">
        <f t="shared" si="9"/>
        <v>0</v>
      </c>
    </row>
    <row r="253" spans="1:8">
      <c r="A253" s="242" t="s">
        <v>982</v>
      </c>
      <c r="B253" s="242" t="s">
        <v>270</v>
      </c>
      <c r="C253" s="243">
        <v>1</v>
      </c>
      <c r="D253" s="244">
        <f>SUMIFS(Master!$P$2:$P$1697,Master!$O$2:$O$1697,B253)</f>
        <v>0</v>
      </c>
      <c r="E253" s="231">
        <f>SUMIFS(Master!$S$2:$S$1697,Master!$O$2:$O$1697,B253)</f>
        <v>0</v>
      </c>
      <c r="F253" s="231">
        <f t="shared" si="8"/>
        <v>0</v>
      </c>
      <c r="G253" s="231">
        <f>SUMIFS(Master!$V$2:$V$1697,Master!$O$2:$O$1697,B253)</f>
        <v>0</v>
      </c>
      <c r="H253" s="231">
        <f t="shared" si="9"/>
        <v>0</v>
      </c>
    </row>
    <row r="254" spans="1:8">
      <c r="A254" s="242" t="s">
        <v>992</v>
      </c>
      <c r="B254" s="242" t="s">
        <v>269</v>
      </c>
      <c r="C254" s="243">
        <v>2</v>
      </c>
      <c r="D254" s="244">
        <f>SUMIFS(Master!$P$2:$P$1697,Master!$O$2:$O$1697,B254)</f>
        <v>0</v>
      </c>
      <c r="E254" s="231">
        <f>SUMIFS(Master!$S$2:$S$1697,Master!$O$2:$O$1697,B254)</f>
        <v>0</v>
      </c>
      <c r="F254" s="231">
        <f t="shared" si="8"/>
        <v>0</v>
      </c>
      <c r="G254" s="231">
        <f>SUMIFS(Master!$V$2:$V$1697,Master!$O$2:$O$1697,B254)</f>
        <v>0</v>
      </c>
      <c r="H254" s="231">
        <f t="shared" si="9"/>
        <v>0</v>
      </c>
    </row>
    <row r="255" spans="1:8">
      <c r="A255" s="242" t="s">
        <v>993</v>
      </c>
      <c r="B255" s="242"/>
      <c r="C255" s="243">
        <v>1</v>
      </c>
      <c r="D255" s="244">
        <f>SUMIFS(Master!$P$2:$P$1697,Master!$O$2:$O$1697,B255)</f>
        <v>0</v>
      </c>
      <c r="E255" s="231">
        <f>SUMIFS(Master!$S$2:$S$1697,Master!$O$2:$O$1697,B255)</f>
        <v>0</v>
      </c>
      <c r="F255" s="231">
        <f t="shared" si="8"/>
        <v>0</v>
      </c>
      <c r="G255" s="231">
        <f>SUMIFS(Master!$V$2:$V$1697,Master!$O$2:$O$1697,B255)</f>
        <v>0</v>
      </c>
      <c r="H255" s="231">
        <f t="shared" si="9"/>
        <v>0</v>
      </c>
    </row>
    <row r="256" spans="1:8">
      <c r="A256" s="242" t="s">
        <v>994</v>
      </c>
      <c r="B256" s="242"/>
      <c r="C256" s="243">
        <v>1</v>
      </c>
      <c r="D256" s="244">
        <f>SUMIFS(Master!$P$2:$P$1697,Master!$O$2:$O$1697,B256)</f>
        <v>0</v>
      </c>
      <c r="E256" s="231">
        <f>SUMIFS(Master!$S$2:$S$1697,Master!$O$2:$O$1697,B256)</f>
        <v>0</v>
      </c>
      <c r="F256" s="231">
        <f t="shared" si="8"/>
        <v>0</v>
      </c>
      <c r="G256" s="231">
        <f>SUMIFS(Master!$V$2:$V$1697,Master!$O$2:$O$1697,B256)</f>
        <v>0</v>
      </c>
      <c r="H256" s="231">
        <f t="shared" si="9"/>
        <v>0</v>
      </c>
    </row>
    <row r="257" spans="1:8">
      <c r="A257" s="242" t="s">
        <v>984</v>
      </c>
      <c r="B257" s="242"/>
      <c r="C257" s="243">
        <v>2</v>
      </c>
      <c r="D257" s="244">
        <f>SUMIFS(Master!$P$2:$P$1697,Master!$O$2:$O$1697,B257)</f>
        <v>0</v>
      </c>
      <c r="E257" s="231">
        <f>SUMIFS(Master!$S$2:$S$1697,Master!$O$2:$O$1697,B257)</f>
        <v>0</v>
      </c>
      <c r="F257" s="231">
        <f t="shared" si="8"/>
        <v>0</v>
      </c>
      <c r="G257" s="231">
        <f>SUMIFS(Master!$V$2:$V$1697,Master!$O$2:$O$1697,B257)</f>
        <v>0</v>
      </c>
      <c r="H257" s="231">
        <f t="shared" si="9"/>
        <v>0</v>
      </c>
    </row>
    <row r="258" spans="1:8">
      <c r="A258" s="242" t="s">
        <v>985</v>
      </c>
      <c r="B258" s="242"/>
      <c r="C258" s="243">
        <v>1</v>
      </c>
      <c r="D258" s="244">
        <f>SUMIFS(Master!$P$2:$P$1697,Master!$O$2:$O$1697,B258)</f>
        <v>0</v>
      </c>
      <c r="E258" s="231">
        <f>SUMIFS(Master!$S$2:$S$1697,Master!$O$2:$O$1697,B258)</f>
        <v>0</v>
      </c>
      <c r="F258" s="231">
        <f t="shared" si="8"/>
        <v>0</v>
      </c>
      <c r="G258" s="231">
        <f>SUMIFS(Master!$V$2:$V$1697,Master!$O$2:$O$1697,B258)</f>
        <v>0</v>
      </c>
      <c r="H258" s="231">
        <f t="shared" si="9"/>
        <v>0</v>
      </c>
    </row>
    <row r="259" spans="1:8">
      <c r="A259" s="242" t="s">
        <v>995</v>
      </c>
      <c r="B259" s="242"/>
      <c r="C259" s="243">
        <v>2</v>
      </c>
      <c r="D259" s="244">
        <f>SUMIFS(Master!$P$2:$P$1697,Master!$O$2:$O$1697,B259)</f>
        <v>0</v>
      </c>
      <c r="E259" s="231">
        <f>SUMIFS(Master!$S$2:$S$1697,Master!$O$2:$O$1697,B259)</f>
        <v>0</v>
      </c>
      <c r="F259" s="231">
        <f t="shared" si="8"/>
        <v>0</v>
      </c>
      <c r="G259" s="231">
        <f>SUMIFS(Master!$V$2:$V$1697,Master!$O$2:$O$1697,B259)</f>
        <v>0</v>
      </c>
      <c r="H259" s="231">
        <f t="shared" si="9"/>
        <v>0</v>
      </c>
    </row>
    <row r="260" spans="1:8">
      <c r="A260" s="242" t="s">
        <v>996</v>
      </c>
      <c r="B260" s="242"/>
      <c r="C260" s="243">
        <v>1</v>
      </c>
      <c r="D260" s="244">
        <f>SUMIFS(Master!$P$2:$P$1697,Master!$O$2:$O$1697,B260)</f>
        <v>0</v>
      </c>
      <c r="E260" s="231">
        <f>SUMIFS(Master!$S$2:$S$1697,Master!$O$2:$O$1697,B260)</f>
        <v>0</v>
      </c>
      <c r="F260" s="231">
        <f t="shared" si="8"/>
        <v>0</v>
      </c>
      <c r="G260" s="231">
        <f>SUMIFS(Master!$V$2:$V$1697,Master!$O$2:$O$1697,B260)</f>
        <v>0</v>
      </c>
      <c r="H260" s="231">
        <f t="shared" si="9"/>
        <v>0</v>
      </c>
    </row>
    <row r="261" spans="1:8">
      <c r="A261" s="242" t="s">
        <v>997</v>
      </c>
      <c r="B261" s="242"/>
      <c r="C261" s="243">
        <v>2</v>
      </c>
      <c r="D261" s="244">
        <f>SUMIFS(Master!$P$2:$P$1697,Master!$O$2:$O$1697,B261)</f>
        <v>0</v>
      </c>
      <c r="E261" s="231">
        <f>SUMIFS(Master!$S$2:$S$1697,Master!$O$2:$O$1697,B261)</f>
        <v>0</v>
      </c>
      <c r="F261" s="231">
        <f t="shared" si="8"/>
        <v>0</v>
      </c>
      <c r="G261" s="231">
        <f>SUMIFS(Master!$V$2:$V$1697,Master!$O$2:$O$1697,B261)</f>
        <v>0</v>
      </c>
      <c r="H261" s="231">
        <f t="shared" si="9"/>
        <v>0</v>
      </c>
    </row>
    <row r="262" spans="1:8">
      <c r="A262" s="237" t="s">
        <v>998</v>
      </c>
      <c r="B262" s="237"/>
      <c r="C262" s="243"/>
      <c r="D262" s="244">
        <f>SUMIFS(Master!$P$2:$P$1697,Master!$O$2:$O$1697,B262)</f>
        <v>0</v>
      </c>
      <c r="E262" s="231">
        <f>SUMIFS(Master!$S$2:$S$1697,Master!$O$2:$O$1697,B262)</f>
        <v>0</v>
      </c>
      <c r="F262" s="231">
        <f t="shared" ref="F262:F325" si="10">IFERROR(E262/D262,0)</f>
        <v>0</v>
      </c>
      <c r="G262" s="231">
        <f>SUMIFS(Master!$V$2:$V$1697,Master!$O$2:$O$1697,B262)</f>
        <v>0</v>
      </c>
      <c r="H262" s="231">
        <f t="shared" ref="H262:H325" si="11">IFERROR(G262/D262,0)</f>
        <v>0</v>
      </c>
    </row>
    <row r="263" spans="1:8">
      <c r="A263" s="242" t="s">
        <v>999</v>
      </c>
      <c r="B263" s="242" t="s">
        <v>263</v>
      </c>
      <c r="C263" s="243"/>
      <c r="D263" s="244">
        <f>SUMIFS(Master!$P$2:$P$1697,Master!$O$2:$O$1697,B263)</f>
        <v>0</v>
      </c>
      <c r="E263" s="231">
        <f>SUMIFS(Master!$S$2:$S$1697,Master!$O$2:$O$1697,B263)</f>
        <v>0</v>
      </c>
      <c r="F263" s="231">
        <f t="shared" si="10"/>
        <v>0</v>
      </c>
      <c r="G263" s="231">
        <f>SUMIFS(Master!$V$2:$V$1697,Master!$O$2:$O$1697,B263)</f>
        <v>0</v>
      </c>
      <c r="H263" s="231">
        <f t="shared" si="11"/>
        <v>0</v>
      </c>
    </row>
    <row r="264" spans="1:8">
      <c r="A264" s="242" t="s">
        <v>1000</v>
      </c>
      <c r="B264" s="242" t="s">
        <v>271</v>
      </c>
      <c r="C264" s="243">
        <v>1</v>
      </c>
      <c r="D264" s="244">
        <f>SUMIFS(Master!$P$2:$P$1697,Master!$O$2:$O$1697,B264)</f>
        <v>0</v>
      </c>
      <c r="E264" s="231">
        <f>SUMIFS(Master!$S$2:$S$1697,Master!$O$2:$O$1697,B264)</f>
        <v>0</v>
      </c>
      <c r="F264" s="231">
        <f t="shared" si="10"/>
        <v>0</v>
      </c>
      <c r="G264" s="231">
        <f>SUMIFS(Master!$V$2:$V$1697,Master!$O$2:$O$1697,B264)</f>
        <v>0</v>
      </c>
      <c r="H264" s="231">
        <f t="shared" si="11"/>
        <v>0</v>
      </c>
    </row>
    <row r="265" spans="1:8">
      <c r="A265" s="242" t="s">
        <v>981</v>
      </c>
      <c r="B265" s="242" t="s">
        <v>262</v>
      </c>
      <c r="C265" s="243">
        <v>12</v>
      </c>
      <c r="D265" s="244">
        <f>SUMIFS(Master!$P$2:$P$1697,Master!$O$2:$O$1697,B265)</f>
        <v>0</v>
      </c>
      <c r="E265" s="231">
        <f>SUMIFS(Master!$S$2:$S$1697,Master!$O$2:$O$1697,B265)</f>
        <v>0</v>
      </c>
      <c r="F265" s="231">
        <f t="shared" si="10"/>
        <v>0</v>
      </c>
      <c r="G265" s="231">
        <f>SUMIFS(Master!$V$2:$V$1697,Master!$O$2:$O$1697,B265)</f>
        <v>0</v>
      </c>
      <c r="H265" s="231">
        <f t="shared" si="11"/>
        <v>0</v>
      </c>
    </row>
    <row r="266" spans="1:8">
      <c r="A266" s="242" t="s">
        <v>991</v>
      </c>
      <c r="B266" s="242" t="s">
        <v>283</v>
      </c>
      <c r="C266" s="243">
        <v>4</v>
      </c>
      <c r="D266" s="244">
        <f>SUMIFS(Master!$P$2:$P$1697,Master!$O$2:$O$1697,B266)</f>
        <v>0</v>
      </c>
      <c r="E266" s="231">
        <f>SUMIFS(Master!$S$2:$S$1697,Master!$O$2:$O$1697,B266)</f>
        <v>0</v>
      </c>
      <c r="F266" s="231">
        <f t="shared" si="10"/>
        <v>0</v>
      </c>
      <c r="G266" s="231">
        <f>SUMIFS(Master!$V$2:$V$1697,Master!$O$2:$O$1697,B266)</f>
        <v>0</v>
      </c>
      <c r="H266" s="231">
        <f t="shared" si="11"/>
        <v>0</v>
      </c>
    </row>
    <row r="267" spans="1:8">
      <c r="A267" s="242" t="s">
        <v>982</v>
      </c>
      <c r="B267" s="242" t="s">
        <v>272</v>
      </c>
      <c r="C267" s="243">
        <v>2</v>
      </c>
      <c r="D267" s="244">
        <f>SUMIFS(Master!$P$2:$P$1697,Master!$O$2:$O$1697,B267)</f>
        <v>0</v>
      </c>
      <c r="E267" s="231">
        <f>SUMIFS(Master!$S$2:$S$1697,Master!$O$2:$O$1697,B267)</f>
        <v>0</v>
      </c>
      <c r="F267" s="231">
        <f t="shared" si="10"/>
        <v>0</v>
      </c>
      <c r="G267" s="231">
        <f>SUMIFS(Master!$V$2:$V$1697,Master!$O$2:$O$1697,B267)</f>
        <v>0</v>
      </c>
      <c r="H267" s="231">
        <f t="shared" si="11"/>
        <v>0</v>
      </c>
    </row>
    <row r="268" spans="1:8">
      <c r="A268" s="242" t="s">
        <v>1001</v>
      </c>
      <c r="B268" s="242" t="s">
        <v>288</v>
      </c>
      <c r="C268" s="243">
        <v>2</v>
      </c>
      <c r="D268" s="244">
        <f>SUMIFS(Master!$P$2:$P$1697,Master!$O$2:$O$1697,B268)</f>
        <v>0</v>
      </c>
      <c r="E268" s="231">
        <f>SUMIFS(Master!$S$2:$S$1697,Master!$O$2:$O$1697,B268)</f>
        <v>0</v>
      </c>
      <c r="F268" s="231">
        <f t="shared" si="10"/>
        <v>0</v>
      </c>
      <c r="G268" s="231">
        <f>SUMIFS(Master!$V$2:$V$1697,Master!$O$2:$O$1697,B268)</f>
        <v>0</v>
      </c>
      <c r="H268" s="231">
        <f t="shared" si="11"/>
        <v>0</v>
      </c>
    </row>
    <row r="269" spans="1:8">
      <c r="A269" s="242" t="s">
        <v>964</v>
      </c>
      <c r="B269" s="242" t="s">
        <v>290</v>
      </c>
      <c r="C269" s="243">
        <v>1</v>
      </c>
      <c r="D269" s="244">
        <f>SUMIFS(Master!$P$2:$P$1697,Master!$O$2:$O$1697,B269)</f>
        <v>0</v>
      </c>
      <c r="E269" s="231">
        <f>SUMIFS(Master!$S$2:$S$1697,Master!$O$2:$O$1697,B269)</f>
        <v>0</v>
      </c>
      <c r="F269" s="231">
        <f t="shared" si="10"/>
        <v>0</v>
      </c>
      <c r="G269" s="231">
        <f>SUMIFS(Master!$V$2:$V$1697,Master!$O$2:$O$1697,B269)</f>
        <v>0</v>
      </c>
      <c r="H269" s="231">
        <f t="shared" si="11"/>
        <v>0</v>
      </c>
    </row>
    <row r="270" spans="1:8">
      <c r="A270" s="242" t="s">
        <v>983</v>
      </c>
      <c r="B270" s="242" t="s">
        <v>286</v>
      </c>
      <c r="C270" s="243">
        <v>2</v>
      </c>
      <c r="D270" s="244">
        <f>SUMIFS(Master!$P$2:$P$1697,Master!$O$2:$O$1697,B270)</f>
        <v>0</v>
      </c>
      <c r="E270" s="231">
        <f>SUMIFS(Master!$S$2:$S$1697,Master!$O$2:$O$1697,B270)</f>
        <v>0</v>
      </c>
      <c r="F270" s="231">
        <f t="shared" si="10"/>
        <v>0</v>
      </c>
      <c r="G270" s="231">
        <f>SUMIFS(Master!$V$2:$V$1697,Master!$O$2:$O$1697,B270)</f>
        <v>0</v>
      </c>
      <c r="H270" s="231">
        <f t="shared" si="11"/>
        <v>0</v>
      </c>
    </row>
    <row r="271" spans="1:8">
      <c r="A271" s="242" t="s">
        <v>985</v>
      </c>
      <c r="B271" s="242"/>
      <c r="C271" s="243">
        <v>2</v>
      </c>
      <c r="D271" s="244">
        <f>SUMIFS(Master!$P$2:$P$1697,Master!$O$2:$O$1697,B271)</f>
        <v>0</v>
      </c>
      <c r="E271" s="231">
        <f>SUMIFS(Master!$S$2:$S$1697,Master!$O$2:$O$1697,B271)</f>
        <v>0</v>
      </c>
      <c r="F271" s="231">
        <f t="shared" si="10"/>
        <v>0</v>
      </c>
      <c r="G271" s="231">
        <f>SUMIFS(Master!$V$2:$V$1697,Master!$O$2:$O$1697,B271)</f>
        <v>0</v>
      </c>
      <c r="H271" s="231">
        <f t="shared" si="11"/>
        <v>0</v>
      </c>
    </row>
    <row r="272" spans="1:8">
      <c r="A272" s="242" t="s">
        <v>995</v>
      </c>
      <c r="B272" s="242" t="s">
        <v>287</v>
      </c>
      <c r="C272" s="243">
        <v>2</v>
      </c>
      <c r="D272" s="244">
        <f>SUMIFS(Master!$P$2:$P$1697,Master!$O$2:$O$1697,B272)</f>
        <v>0</v>
      </c>
      <c r="E272" s="231">
        <f>SUMIFS(Master!$S$2:$S$1697,Master!$O$2:$O$1697,B272)</f>
        <v>0</v>
      </c>
      <c r="F272" s="231">
        <f t="shared" si="10"/>
        <v>0</v>
      </c>
      <c r="G272" s="231">
        <f>SUMIFS(Master!$V$2:$V$1697,Master!$O$2:$O$1697,B272)</f>
        <v>0</v>
      </c>
      <c r="H272" s="231">
        <f t="shared" si="11"/>
        <v>0</v>
      </c>
    </row>
    <row r="273" spans="1:8">
      <c r="A273" s="242" t="s">
        <v>1002</v>
      </c>
      <c r="B273" s="242" t="s">
        <v>289</v>
      </c>
      <c r="C273" s="243">
        <v>1</v>
      </c>
      <c r="D273" s="244">
        <f>SUMIFS(Master!$P$2:$P$1697,Master!$O$2:$O$1697,B273)</f>
        <v>0</v>
      </c>
      <c r="E273" s="231">
        <f>SUMIFS(Master!$S$2:$S$1697,Master!$O$2:$O$1697,B273)</f>
        <v>0</v>
      </c>
      <c r="F273" s="231">
        <f t="shared" si="10"/>
        <v>0</v>
      </c>
      <c r="G273" s="231">
        <f>SUMIFS(Master!$V$2:$V$1697,Master!$O$2:$O$1697,B273)</f>
        <v>0</v>
      </c>
      <c r="H273" s="231">
        <f t="shared" si="11"/>
        <v>0</v>
      </c>
    </row>
    <row r="274" spans="1:8">
      <c r="A274" s="242" t="s">
        <v>1003</v>
      </c>
      <c r="B274" s="242"/>
      <c r="C274" s="243">
        <v>1</v>
      </c>
      <c r="D274" s="244">
        <f>SUMIFS(Master!$P$2:$P$1697,Master!$O$2:$O$1697,B274)</f>
        <v>0</v>
      </c>
      <c r="E274" s="231">
        <f>SUMIFS(Master!$S$2:$S$1697,Master!$O$2:$O$1697,B274)</f>
        <v>0</v>
      </c>
      <c r="F274" s="231">
        <f t="shared" si="10"/>
        <v>0</v>
      </c>
      <c r="G274" s="231">
        <f>SUMIFS(Master!$V$2:$V$1697,Master!$O$2:$O$1697,B274)</f>
        <v>0</v>
      </c>
      <c r="H274" s="231">
        <f t="shared" si="11"/>
        <v>0</v>
      </c>
    </row>
    <row r="275" spans="1:8">
      <c r="A275" s="242" t="s">
        <v>1004</v>
      </c>
      <c r="B275" s="242"/>
      <c r="C275" s="243">
        <v>2</v>
      </c>
      <c r="D275" s="244">
        <f>SUMIFS(Master!$P$2:$P$1697,Master!$O$2:$O$1697,B275)</f>
        <v>0</v>
      </c>
      <c r="E275" s="231">
        <f>SUMIFS(Master!$S$2:$S$1697,Master!$O$2:$O$1697,B275)</f>
        <v>0</v>
      </c>
      <c r="F275" s="231">
        <f t="shared" si="10"/>
        <v>0</v>
      </c>
      <c r="G275" s="231">
        <f>SUMIFS(Master!$V$2:$V$1697,Master!$O$2:$O$1697,B275)</f>
        <v>0</v>
      </c>
      <c r="H275" s="231">
        <f t="shared" si="11"/>
        <v>0</v>
      </c>
    </row>
    <row r="276" spans="1:8">
      <c r="A276" s="242" t="s">
        <v>1005</v>
      </c>
      <c r="B276" s="242"/>
      <c r="C276" s="243">
        <v>2</v>
      </c>
      <c r="D276" s="244">
        <f>SUMIFS(Master!$P$2:$P$1697,Master!$O$2:$O$1697,B276)</f>
        <v>0</v>
      </c>
      <c r="E276" s="231">
        <f>SUMIFS(Master!$S$2:$S$1697,Master!$O$2:$O$1697,B276)</f>
        <v>0</v>
      </c>
      <c r="F276" s="231">
        <f t="shared" si="10"/>
        <v>0</v>
      </c>
      <c r="G276" s="231">
        <f>SUMIFS(Master!$V$2:$V$1697,Master!$O$2:$O$1697,B276)</f>
        <v>0</v>
      </c>
      <c r="H276" s="231">
        <f t="shared" si="11"/>
        <v>0</v>
      </c>
    </row>
    <row r="277" spans="1:8">
      <c r="A277" s="237" t="s">
        <v>1006</v>
      </c>
      <c r="B277" s="237"/>
      <c r="C277" s="243"/>
      <c r="D277" s="244">
        <f>SUMIFS(Master!$P$2:$P$1697,Master!$O$2:$O$1697,B277)</f>
        <v>0</v>
      </c>
      <c r="E277" s="231">
        <f>SUMIFS(Master!$S$2:$S$1697,Master!$O$2:$O$1697,B277)</f>
        <v>0</v>
      </c>
      <c r="F277" s="231">
        <f t="shared" si="10"/>
        <v>0</v>
      </c>
      <c r="G277" s="231">
        <f>SUMIFS(Master!$V$2:$V$1697,Master!$O$2:$O$1697,B277)</f>
        <v>0</v>
      </c>
      <c r="H277" s="231">
        <f t="shared" si="11"/>
        <v>0</v>
      </c>
    </row>
    <row r="278" spans="1:8">
      <c r="A278" s="242">
        <v>80</v>
      </c>
      <c r="B278" s="242"/>
      <c r="C278" s="243">
        <v>3</v>
      </c>
      <c r="D278" s="244">
        <f>SUMIFS(Master!$P$2:$P$1697,Master!$O$2:$O$1697,B278)</f>
        <v>0</v>
      </c>
      <c r="E278" s="231">
        <f>SUMIFS(Master!$S$2:$S$1697,Master!$O$2:$O$1697,B278)</f>
        <v>0</v>
      </c>
      <c r="F278" s="231">
        <f t="shared" si="10"/>
        <v>0</v>
      </c>
      <c r="G278" s="231">
        <f>SUMIFS(Master!$V$2:$V$1697,Master!$O$2:$O$1697,B278)</f>
        <v>0</v>
      </c>
      <c r="H278" s="231">
        <f t="shared" si="11"/>
        <v>0</v>
      </c>
    </row>
    <row r="279" spans="1:8">
      <c r="A279" s="242">
        <v>100</v>
      </c>
      <c r="B279" s="242" t="s">
        <v>292</v>
      </c>
      <c r="C279" s="243">
        <v>9</v>
      </c>
      <c r="D279" s="244">
        <f>SUMIFS(Master!$P$2:$P$1697,Master!$O$2:$O$1697,B279)</f>
        <v>0</v>
      </c>
      <c r="E279" s="231">
        <f>SUMIFS(Master!$S$2:$S$1697,Master!$O$2:$O$1697,B279)</f>
        <v>0</v>
      </c>
      <c r="F279" s="231">
        <f t="shared" si="10"/>
        <v>0</v>
      </c>
      <c r="G279" s="231">
        <f>SUMIFS(Master!$V$2:$V$1697,Master!$O$2:$O$1697,B279)</f>
        <v>0</v>
      </c>
      <c r="H279" s="231">
        <f t="shared" si="11"/>
        <v>0</v>
      </c>
    </row>
    <row r="280" spans="1:8">
      <c r="A280" s="242">
        <v>150</v>
      </c>
      <c r="B280" s="242" t="s">
        <v>280</v>
      </c>
      <c r="C280" s="243">
        <v>33</v>
      </c>
      <c r="D280" s="244">
        <f>SUMIFS(Master!$P$2:$P$1697,Master!$O$2:$O$1697,B280)</f>
        <v>0</v>
      </c>
      <c r="E280" s="231">
        <f>SUMIFS(Master!$S$2:$S$1697,Master!$O$2:$O$1697,B280)</f>
        <v>0</v>
      </c>
      <c r="F280" s="231">
        <f t="shared" si="10"/>
        <v>0</v>
      </c>
      <c r="G280" s="231">
        <f>SUMIFS(Master!$V$2:$V$1697,Master!$O$2:$O$1697,B280)</f>
        <v>0</v>
      </c>
      <c r="H280" s="231">
        <f t="shared" si="11"/>
        <v>0</v>
      </c>
    </row>
    <row r="281" spans="1:8">
      <c r="A281" s="242">
        <v>200</v>
      </c>
      <c r="B281" s="242" t="s">
        <v>278</v>
      </c>
      <c r="C281" s="243">
        <v>23</v>
      </c>
      <c r="D281" s="244">
        <f>SUMIFS(Master!$P$2:$P$1697,Master!$O$2:$O$1697,B281)</f>
        <v>0</v>
      </c>
      <c r="E281" s="231">
        <f>SUMIFS(Master!$S$2:$S$1697,Master!$O$2:$O$1697,B281)</f>
        <v>0</v>
      </c>
      <c r="F281" s="231">
        <f t="shared" si="10"/>
        <v>0</v>
      </c>
      <c r="G281" s="231">
        <f>SUMIFS(Master!$V$2:$V$1697,Master!$O$2:$O$1697,B281)</f>
        <v>0</v>
      </c>
      <c r="H281" s="231">
        <f t="shared" si="11"/>
        <v>0</v>
      </c>
    </row>
    <row r="282" spans="1:8">
      <c r="A282" s="242">
        <v>250</v>
      </c>
      <c r="B282" s="242"/>
      <c r="C282" s="243">
        <v>3</v>
      </c>
      <c r="D282" s="244">
        <f>SUMIFS(Master!$P$2:$P$1697,Master!$O$2:$O$1697,B282)</f>
        <v>0</v>
      </c>
      <c r="E282" s="231">
        <f>SUMIFS(Master!$S$2:$S$1697,Master!$O$2:$O$1697,B282)</f>
        <v>0</v>
      </c>
      <c r="F282" s="231">
        <f t="shared" si="10"/>
        <v>0</v>
      </c>
      <c r="G282" s="231">
        <f>SUMIFS(Master!$V$2:$V$1697,Master!$O$2:$O$1697,B282)</f>
        <v>0</v>
      </c>
      <c r="H282" s="231">
        <f t="shared" si="11"/>
        <v>0</v>
      </c>
    </row>
    <row r="283" spans="1:8">
      <c r="A283" s="242">
        <v>300</v>
      </c>
      <c r="B283" s="242" t="s">
        <v>562</v>
      </c>
      <c r="C283" s="243">
        <v>3</v>
      </c>
      <c r="D283" s="244">
        <f>SUMIFS(Master!$P$2:$P$1697,Master!$O$2:$O$1697,B283)</f>
        <v>0</v>
      </c>
      <c r="E283" s="231">
        <f>SUMIFS(Master!$S$2:$S$1697,Master!$O$2:$O$1697,B283)</f>
        <v>0</v>
      </c>
      <c r="F283" s="231">
        <f t="shared" si="10"/>
        <v>0</v>
      </c>
      <c r="G283" s="231">
        <f>SUMIFS(Master!$V$2:$V$1697,Master!$O$2:$O$1697,B283)</f>
        <v>0</v>
      </c>
      <c r="H283" s="231">
        <f t="shared" si="11"/>
        <v>0</v>
      </c>
    </row>
    <row r="284" spans="1:8">
      <c r="A284" s="242">
        <v>350</v>
      </c>
      <c r="B284" s="242" t="s">
        <v>264</v>
      </c>
      <c r="C284" s="243">
        <v>15</v>
      </c>
      <c r="D284" s="244">
        <f>SUMIFS(Master!$P$2:$P$1697,Master!$O$2:$O$1697,B284)</f>
        <v>0</v>
      </c>
      <c r="E284" s="231">
        <f>SUMIFS(Master!$S$2:$S$1697,Master!$O$2:$O$1697,B284)</f>
        <v>0</v>
      </c>
      <c r="F284" s="231">
        <f t="shared" si="10"/>
        <v>0</v>
      </c>
      <c r="G284" s="231">
        <f>SUMIFS(Master!$V$2:$V$1697,Master!$O$2:$O$1697,B284)</f>
        <v>0</v>
      </c>
      <c r="H284" s="231">
        <f t="shared" si="11"/>
        <v>0</v>
      </c>
    </row>
    <row r="285" spans="1:8">
      <c r="A285" s="242">
        <v>400</v>
      </c>
      <c r="B285" s="242" t="s">
        <v>279</v>
      </c>
      <c r="C285" s="243">
        <v>8</v>
      </c>
      <c r="D285" s="244">
        <f>SUMIFS(Master!$P$2:$P$1697,Master!$O$2:$O$1697,B285)</f>
        <v>0</v>
      </c>
      <c r="E285" s="231">
        <f>SUMIFS(Master!$S$2:$S$1697,Master!$O$2:$O$1697,B285)</f>
        <v>0</v>
      </c>
      <c r="F285" s="231">
        <f t="shared" si="10"/>
        <v>0</v>
      </c>
      <c r="G285" s="231">
        <f>SUMIFS(Master!$V$2:$V$1697,Master!$O$2:$O$1697,B285)</f>
        <v>0</v>
      </c>
      <c r="H285" s="231">
        <f t="shared" si="11"/>
        <v>0</v>
      </c>
    </row>
    <row r="286" spans="1:8">
      <c r="A286" s="242">
        <v>500</v>
      </c>
      <c r="B286" s="242" t="s">
        <v>282</v>
      </c>
      <c r="C286" s="243">
        <v>1</v>
      </c>
      <c r="D286" s="244">
        <f>SUMIFS(Master!$P$2:$P$1697,Master!$O$2:$O$1697,B286)</f>
        <v>0</v>
      </c>
      <c r="E286" s="231">
        <f>SUMIFS(Master!$S$2:$S$1697,Master!$O$2:$O$1697,B286)</f>
        <v>0</v>
      </c>
      <c r="F286" s="231">
        <f t="shared" si="10"/>
        <v>0</v>
      </c>
      <c r="G286" s="231">
        <f>SUMIFS(Master!$V$2:$V$1697,Master!$O$2:$O$1697,B286)</f>
        <v>0</v>
      </c>
      <c r="H286" s="231">
        <f t="shared" si="11"/>
        <v>0</v>
      </c>
    </row>
    <row r="287" spans="1:8">
      <c r="A287" s="242">
        <v>600</v>
      </c>
      <c r="B287" s="242" t="s">
        <v>256</v>
      </c>
      <c r="C287" s="243">
        <v>1</v>
      </c>
      <c r="D287" s="244">
        <f>SUMIFS(Master!$P$2:$P$1697,Master!$O$2:$O$1697,B287)</f>
        <v>0</v>
      </c>
      <c r="E287" s="231">
        <f>SUMIFS(Master!$S$2:$S$1697,Master!$O$2:$O$1697,B287)</f>
        <v>0</v>
      </c>
      <c r="F287" s="231">
        <f t="shared" si="10"/>
        <v>0</v>
      </c>
      <c r="G287" s="231">
        <f>SUMIFS(Master!$V$2:$V$1697,Master!$O$2:$O$1697,B287)</f>
        <v>0</v>
      </c>
      <c r="H287" s="231">
        <f t="shared" si="11"/>
        <v>0</v>
      </c>
    </row>
    <row r="288" spans="1:8">
      <c r="A288" s="242">
        <v>800</v>
      </c>
      <c r="B288" s="242" t="s">
        <v>257</v>
      </c>
      <c r="C288" s="243">
        <v>1</v>
      </c>
      <c r="D288" s="244">
        <f>SUMIFS(Master!$P$2:$P$1697,Master!$O$2:$O$1697,B288)</f>
        <v>0</v>
      </c>
      <c r="E288" s="231">
        <f>SUMIFS(Master!$S$2:$S$1697,Master!$O$2:$O$1697,B288)</f>
        <v>0</v>
      </c>
      <c r="F288" s="231">
        <f t="shared" si="10"/>
        <v>0</v>
      </c>
      <c r="G288" s="231">
        <f>SUMIFS(Master!$V$2:$V$1697,Master!$O$2:$O$1697,B288)</f>
        <v>0</v>
      </c>
      <c r="H288" s="231">
        <f t="shared" si="11"/>
        <v>0</v>
      </c>
    </row>
    <row r="289" spans="1:8">
      <c r="A289" s="242">
        <v>1000</v>
      </c>
      <c r="B289" s="242" t="s">
        <v>489</v>
      </c>
      <c r="C289" s="243">
        <v>1</v>
      </c>
      <c r="D289" s="244">
        <f>SUMIFS(Master!$P$2:$P$1697,Master!$O$2:$O$1697,B289)</f>
        <v>0</v>
      </c>
      <c r="E289" s="231">
        <f>SUMIFS(Master!$S$2:$S$1697,Master!$O$2:$O$1697,B289)</f>
        <v>0</v>
      </c>
      <c r="F289" s="231">
        <f t="shared" si="10"/>
        <v>0</v>
      </c>
      <c r="G289" s="231">
        <f>SUMIFS(Master!$V$2:$V$1697,Master!$O$2:$O$1697,B289)</f>
        <v>0</v>
      </c>
      <c r="H289" s="231">
        <f t="shared" si="11"/>
        <v>0</v>
      </c>
    </row>
    <row r="290" spans="1:8">
      <c r="A290" s="247" t="s">
        <v>1007</v>
      </c>
      <c r="B290" s="247"/>
      <c r="C290" s="243"/>
      <c r="D290" s="244">
        <f>SUMIFS(Master!$P$2:$P$1697,Master!$O$2:$O$1697,B290)</f>
        <v>0</v>
      </c>
      <c r="E290" s="231">
        <f>SUMIFS(Master!$S$2:$S$1697,Master!$O$2:$O$1697,B290)</f>
        <v>0</v>
      </c>
      <c r="F290" s="231">
        <f t="shared" si="10"/>
        <v>0</v>
      </c>
      <c r="G290" s="231">
        <f>SUMIFS(Master!$V$2:$V$1697,Master!$O$2:$O$1697,B290)</f>
        <v>0</v>
      </c>
      <c r="H290" s="231">
        <f t="shared" si="11"/>
        <v>0</v>
      </c>
    </row>
    <row r="291" spans="1:8">
      <c r="A291" s="242">
        <v>40</v>
      </c>
      <c r="B291" s="242" t="s">
        <v>393</v>
      </c>
      <c r="C291" s="243">
        <v>2</v>
      </c>
      <c r="D291" s="244">
        <f>SUMIFS(Master!$P$2:$P$1697,Master!$O$2:$O$1697,B291)</f>
        <v>0</v>
      </c>
      <c r="E291" s="231">
        <f>SUMIFS(Master!$S$2:$S$1697,Master!$O$2:$O$1697,B291)</f>
        <v>0</v>
      </c>
      <c r="F291" s="231">
        <f t="shared" si="10"/>
        <v>0</v>
      </c>
      <c r="G291" s="231">
        <f>SUMIFS(Master!$V$2:$V$1697,Master!$O$2:$O$1697,B291)</f>
        <v>0</v>
      </c>
      <c r="H291" s="231">
        <f t="shared" si="11"/>
        <v>0</v>
      </c>
    </row>
    <row r="292" spans="1:8">
      <c r="A292" s="242">
        <v>50</v>
      </c>
      <c r="B292" s="242"/>
      <c r="C292" s="243">
        <v>15</v>
      </c>
      <c r="D292" s="244">
        <f>SUMIFS(Master!$P$2:$P$1697,Master!$O$2:$O$1697,B292)</f>
        <v>0</v>
      </c>
      <c r="E292" s="231">
        <f>SUMIFS(Master!$S$2:$S$1697,Master!$O$2:$O$1697,B292)</f>
        <v>0</v>
      </c>
      <c r="F292" s="231">
        <f t="shared" si="10"/>
        <v>0</v>
      </c>
      <c r="G292" s="231">
        <f>SUMIFS(Master!$V$2:$V$1697,Master!$O$2:$O$1697,B292)</f>
        <v>0</v>
      </c>
      <c r="H292" s="231">
        <f t="shared" si="11"/>
        <v>0</v>
      </c>
    </row>
    <row r="293" spans="1:8">
      <c r="A293" s="242">
        <v>65</v>
      </c>
      <c r="B293" s="242"/>
      <c r="C293" s="248">
        <v>17</v>
      </c>
      <c r="D293" s="244">
        <f>SUMIFS(Master!$P$2:$P$1697,Master!$O$2:$O$1697,B293)</f>
        <v>0</v>
      </c>
      <c r="E293" s="231">
        <f>SUMIFS(Master!$S$2:$S$1697,Master!$O$2:$O$1697,B293)</f>
        <v>0</v>
      </c>
      <c r="F293" s="231">
        <f t="shared" si="10"/>
        <v>0</v>
      </c>
      <c r="G293" s="231">
        <f>SUMIFS(Master!$V$2:$V$1697,Master!$O$2:$O$1697,B293)</f>
        <v>0</v>
      </c>
      <c r="H293" s="231">
        <f t="shared" si="11"/>
        <v>0</v>
      </c>
    </row>
    <row r="294" spans="1:8">
      <c r="A294" s="242">
        <v>75</v>
      </c>
      <c r="B294" s="242" t="s">
        <v>395</v>
      </c>
      <c r="C294" s="243">
        <v>17</v>
      </c>
      <c r="D294" s="244">
        <f>SUMIFS(Master!$P$2:$P$1697,Master!$O$2:$O$1697,B294)</f>
        <v>0</v>
      </c>
      <c r="E294" s="231">
        <f>SUMIFS(Master!$S$2:$S$1697,Master!$O$2:$O$1697,B294)</f>
        <v>0</v>
      </c>
      <c r="F294" s="231">
        <f t="shared" si="10"/>
        <v>0</v>
      </c>
      <c r="G294" s="231">
        <f>SUMIFS(Master!$V$2:$V$1697,Master!$O$2:$O$1697,B294)</f>
        <v>0</v>
      </c>
      <c r="H294" s="231">
        <f t="shared" si="11"/>
        <v>0</v>
      </c>
    </row>
    <row r="295" spans="1:8">
      <c r="A295" s="242">
        <v>90</v>
      </c>
      <c r="B295" s="242" t="s">
        <v>397</v>
      </c>
      <c r="C295" s="243">
        <v>13</v>
      </c>
      <c r="D295" s="244">
        <f>SUMIFS(Master!$P$2:$P$1697,Master!$O$2:$O$1697,B295)</f>
        <v>0</v>
      </c>
      <c r="E295" s="231">
        <f>SUMIFS(Master!$S$2:$S$1697,Master!$O$2:$O$1697,B295)</f>
        <v>0</v>
      </c>
      <c r="F295" s="231">
        <f t="shared" si="10"/>
        <v>0</v>
      </c>
      <c r="G295" s="231">
        <f>SUMIFS(Master!$V$2:$V$1697,Master!$O$2:$O$1697,B295)</f>
        <v>0</v>
      </c>
      <c r="H295" s="231">
        <f t="shared" si="11"/>
        <v>0</v>
      </c>
    </row>
    <row r="296" spans="1:8">
      <c r="A296" s="242">
        <v>100</v>
      </c>
      <c r="B296" s="242"/>
      <c r="C296" s="243">
        <v>157</v>
      </c>
      <c r="D296" s="244">
        <f>SUMIFS(Master!$P$2:$P$1697,Master!$O$2:$O$1697,B296)</f>
        <v>0</v>
      </c>
      <c r="E296" s="231">
        <f>SUMIFS(Master!$S$2:$S$1697,Master!$O$2:$O$1697,B296)</f>
        <v>0</v>
      </c>
      <c r="F296" s="231">
        <f t="shared" si="10"/>
        <v>0</v>
      </c>
      <c r="G296" s="231">
        <f>SUMIFS(Master!$V$2:$V$1697,Master!$O$2:$O$1697,B296)</f>
        <v>0</v>
      </c>
      <c r="H296" s="231">
        <f t="shared" si="11"/>
        <v>0</v>
      </c>
    </row>
    <row r="297" spans="1:8">
      <c r="A297" s="242">
        <v>125</v>
      </c>
      <c r="B297" s="242" t="s">
        <v>399</v>
      </c>
      <c r="C297" s="243">
        <v>15</v>
      </c>
      <c r="D297" s="244">
        <f>SUMIFS(Master!$P$2:$P$1697,Master!$O$2:$O$1697,B297)</f>
        <v>0</v>
      </c>
      <c r="E297" s="231">
        <f>SUMIFS(Master!$S$2:$S$1697,Master!$O$2:$O$1697,B297)</f>
        <v>0</v>
      </c>
      <c r="F297" s="231">
        <f t="shared" si="10"/>
        <v>0</v>
      </c>
      <c r="G297" s="231">
        <f>SUMIFS(Master!$V$2:$V$1697,Master!$O$2:$O$1697,B297)</f>
        <v>0</v>
      </c>
      <c r="H297" s="231">
        <f t="shared" si="11"/>
        <v>0</v>
      </c>
    </row>
    <row r="298" spans="1:8">
      <c r="A298" s="242">
        <v>150</v>
      </c>
      <c r="B298" s="242"/>
      <c r="C298" s="243">
        <v>63</v>
      </c>
      <c r="D298" s="244">
        <f>SUMIFS(Master!$P$2:$P$1697,Master!$O$2:$O$1697,B298)</f>
        <v>0</v>
      </c>
      <c r="E298" s="231">
        <f>SUMIFS(Master!$S$2:$S$1697,Master!$O$2:$O$1697,B298)</f>
        <v>0</v>
      </c>
      <c r="F298" s="231">
        <f t="shared" si="10"/>
        <v>0</v>
      </c>
      <c r="G298" s="231">
        <f>SUMIFS(Master!$V$2:$V$1697,Master!$O$2:$O$1697,B298)</f>
        <v>0</v>
      </c>
      <c r="H298" s="231">
        <f t="shared" si="11"/>
        <v>0</v>
      </c>
    </row>
    <row r="299" spans="1:8">
      <c r="A299" s="242">
        <v>200</v>
      </c>
      <c r="B299" s="242" t="s">
        <v>401</v>
      </c>
      <c r="C299" s="243">
        <v>31</v>
      </c>
      <c r="D299" s="244">
        <f>SUMIFS(Master!$P$2:$P$1697,Master!$O$2:$O$1697,B299)</f>
        <v>0</v>
      </c>
      <c r="E299" s="231">
        <f>SUMIFS(Master!$S$2:$S$1697,Master!$O$2:$O$1697,B299)</f>
        <v>0</v>
      </c>
      <c r="F299" s="231">
        <f t="shared" si="10"/>
        <v>0</v>
      </c>
      <c r="G299" s="231">
        <f>SUMIFS(Master!$V$2:$V$1697,Master!$O$2:$O$1697,B299)</f>
        <v>0</v>
      </c>
      <c r="H299" s="231">
        <f t="shared" si="11"/>
        <v>0</v>
      </c>
    </row>
    <row r="300" spans="1:8">
      <c r="A300" s="242">
        <v>225</v>
      </c>
      <c r="B300" s="242" t="s">
        <v>403</v>
      </c>
      <c r="C300" s="243">
        <v>31</v>
      </c>
      <c r="D300" s="244">
        <f>SUMIFS(Master!$P$2:$P$1697,Master!$O$2:$O$1697,B300)</f>
        <v>0</v>
      </c>
      <c r="E300" s="231">
        <f>SUMIFS(Master!$S$2:$S$1697,Master!$O$2:$O$1697,B300)</f>
        <v>0</v>
      </c>
      <c r="F300" s="231">
        <f t="shared" si="10"/>
        <v>0</v>
      </c>
      <c r="G300" s="231">
        <f>SUMIFS(Master!$V$2:$V$1697,Master!$O$2:$O$1697,B300)</f>
        <v>0</v>
      </c>
      <c r="H300" s="231">
        <f t="shared" si="11"/>
        <v>0</v>
      </c>
    </row>
    <row r="301" spans="1:8">
      <c r="A301" s="242">
        <v>355</v>
      </c>
      <c r="B301" s="242" t="s">
        <v>405</v>
      </c>
      <c r="C301" s="243">
        <v>33</v>
      </c>
      <c r="D301" s="244">
        <f>SUMIFS(Master!$P$2:$P$1697,Master!$O$2:$O$1697,B301)</f>
        <v>0</v>
      </c>
      <c r="E301" s="231">
        <f>SUMIFS(Master!$S$2:$S$1697,Master!$O$2:$O$1697,B301)</f>
        <v>0</v>
      </c>
      <c r="F301" s="231">
        <f t="shared" si="10"/>
        <v>0</v>
      </c>
      <c r="G301" s="231">
        <f>SUMIFS(Master!$V$2:$V$1697,Master!$O$2:$O$1697,B301)</f>
        <v>0</v>
      </c>
      <c r="H301" s="231">
        <f t="shared" si="11"/>
        <v>0</v>
      </c>
    </row>
    <row r="302" spans="1:8">
      <c r="A302" s="242">
        <v>400</v>
      </c>
      <c r="B302" s="242"/>
      <c r="C302" s="243">
        <v>3</v>
      </c>
      <c r="D302" s="244">
        <f>SUMIFS(Master!$P$2:$P$1697,Master!$O$2:$O$1697,B302)</f>
        <v>0</v>
      </c>
      <c r="E302" s="231">
        <f>SUMIFS(Master!$S$2:$S$1697,Master!$O$2:$O$1697,B302)</f>
        <v>0</v>
      </c>
      <c r="F302" s="231">
        <f t="shared" si="10"/>
        <v>0</v>
      </c>
      <c r="G302" s="231">
        <f>SUMIFS(Master!$V$2:$V$1697,Master!$O$2:$O$1697,B302)</f>
        <v>0</v>
      </c>
      <c r="H302" s="231">
        <f t="shared" si="11"/>
        <v>0</v>
      </c>
    </row>
    <row r="303" spans="1:8">
      <c r="A303" s="239" t="s">
        <v>1008</v>
      </c>
      <c r="B303" s="239"/>
      <c r="C303" s="243"/>
      <c r="D303" s="244">
        <f>SUMIFS(Master!$P$2:$P$1697,Master!$O$2:$O$1697,B303)</f>
        <v>0</v>
      </c>
      <c r="E303" s="231">
        <f>SUMIFS(Master!$S$2:$S$1697,Master!$O$2:$O$1697,B303)</f>
        <v>0</v>
      </c>
      <c r="F303" s="231">
        <f t="shared" si="10"/>
        <v>0</v>
      </c>
      <c r="G303" s="231">
        <f>SUMIFS(Master!$V$2:$V$1697,Master!$O$2:$O$1697,B303)</f>
        <v>0</v>
      </c>
      <c r="H303" s="231">
        <f t="shared" si="11"/>
        <v>0</v>
      </c>
    </row>
    <row r="304" spans="1:8">
      <c r="A304" s="237" t="s">
        <v>1009</v>
      </c>
      <c r="B304" s="237"/>
      <c r="C304" s="243"/>
      <c r="D304" s="244">
        <f>SUMIFS(Master!$P$2:$P$1697,Master!$O$2:$O$1697,B304)</f>
        <v>0</v>
      </c>
      <c r="E304" s="231">
        <f>SUMIFS(Master!$S$2:$S$1697,Master!$O$2:$O$1697,B304)</f>
        <v>0</v>
      </c>
      <c r="F304" s="231">
        <f t="shared" si="10"/>
        <v>0</v>
      </c>
      <c r="G304" s="231">
        <f>SUMIFS(Master!$V$2:$V$1697,Master!$O$2:$O$1697,B304)</f>
        <v>0</v>
      </c>
      <c r="H304" s="231">
        <f t="shared" si="11"/>
        <v>0</v>
      </c>
    </row>
    <row r="305" spans="1:8">
      <c r="A305" s="242">
        <v>50</v>
      </c>
      <c r="B305" s="242" t="s">
        <v>394</v>
      </c>
      <c r="C305" s="243"/>
      <c r="D305" s="244">
        <f>SUMIFS(Master!$P$2:$P$1697,Master!$O$2:$O$1697,B305)</f>
        <v>0</v>
      </c>
      <c r="E305" s="231">
        <f>SUMIFS(Master!$S$2:$S$1697,Master!$O$2:$O$1697,B305)</f>
        <v>0</v>
      </c>
      <c r="F305" s="231">
        <f t="shared" si="10"/>
        <v>0</v>
      </c>
      <c r="G305" s="231">
        <f>SUMIFS(Master!$V$2:$V$1697,Master!$O$2:$O$1697,B305)</f>
        <v>0</v>
      </c>
      <c r="H305" s="231">
        <f t="shared" si="11"/>
        <v>0</v>
      </c>
    </row>
    <row r="306" spans="1:8">
      <c r="A306" s="242">
        <v>75</v>
      </c>
      <c r="B306" s="242" t="s">
        <v>396</v>
      </c>
      <c r="C306" s="243"/>
      <c r="D306" s="244">
        <f>SUMIFS(Master!$P$2:$P$1697,Master!$O$2:$O$1697,B306)</f>
        <v>0</v>
      </c>
      <c r="E306" s="231">
        <f>SUMIFS(Master!$S$2:$S$1697,Master!$O$2:$O$1697,B306)</f>
        <v>0</v>
      </c>
      <c r="F306" s="231">
        <f t="shared" si="10"/>
        <v>0</v>
      </c>
      <c r="G306" s="231">
        <f>SUMIFS(Master!$V$2:$V$1697,Master!$O$2:$O$1697,B306)</f>
        <v>0</v>
      </c>
      <c r="H306" s="231">
        <f t="shared" si="11"/>
        <v>0</v>
      </c>
    </row>
    <row r="307" spans="1:8">
      <c r="A307" s="242">
        <v>90</v>
      </c>
      <c r="B307" s="271" t="s">
        <v>398</v>
      </c>
      <c r="C307" s="243"/>
      <c r="D307" s="244">
        <f>SUMIFS(Master!$P$2:$P$1697,Master!$O$2:$O$1697,B307)</f>
        <v>0</v>
      </c>
      <c r="E307" s="231">
        <f>SUMIFS(Master!$S$2:$S$1697,Master!$O$2:$O$1697,B307)</f>
        <v>0</v>
      </c>
      <c r="F307" s="231">
        <f t="shared" si="10"/>
        <v>0</v>
      </c>
      <c r="G307" s="231">
        <f>SUMIFS(Master!$V$2:$V$1697,Master!$O$2:$O$1697,B307)</f>
        <v>0</v>
      </c>
      <c r="H307" s="231">
        <f t="shared" si="11"/>
        <v>0</v>
      </c>
    </row>
    <row r="308" spans="1:8">
      <c r="A308" s="242">
        <v>100</v>
      </c>
      <c r="B308" s="242" t="s">
        <v>1047</v>
      </c>
      <c r="C308" s="243">
        <v>4</v>
      </c>
      <c r="D308" s="244">
        <f>SUMIFS(Master!$P$2:$P$1697,Master!$O$2:$O$1697,B308)</f>
        <v>0</v>
      </c>
      <c r="E308" s="231">
        <f>SUMIFS(Master!$S$2:$S$1697,Master!$O$2:$O$1697,B308)</f>
        <v>0</v>
      </c>
      <c r="F308" s="231">
        <f t="shared" si="10"/>
        <v>0</v>
      </c>
      <c r="G308" s="231">
        <f>SUMIFS(Master!$V$2:$V$1697,Master!$O$2:$O$1697,B308)</f>
        <v>0</v>
      </c>
      <c r="H308" s="231">
        <f t="shared" si="11"/>
        <v>0</v>
      </c>
    </row>
    <row r="309" spans="1:8">
      <c r="A309" s="242">
        <v>110</v>
      </c>
      <c r="B309" s="242"/>
      <c r="C309" s="243"/>
      <c r="D309" s="244">
        <f>SUMIFS(Master!$P$2:$P$1697,Master!$O$2:$O$1697,B309)</f>
        <v>0</v>
      </c>
      <c r="E309" s="231">
        <f>SUMIFS(Master!$S$2:$S$1697,Master!$O$2:$O$1697,B309)</f>
        <v>0</v>
      </c>
      <c r="F309" s="231">
        <f t="shared" si="10"/>
        <v>0</v>
      </c>
      <c r="G309" s="231">
        <f>SUMIFS(Master!$V$2:$V$1697,Master!$O$2:$O$1697,B309)</f>
        <v>0</v>
      </c>
      <c r="H309" s="231">
        <f t="shared" si="11"/>
        <v>0</v>
      </c>
    </row>
    <row r="310" spans="1:8">
      <c r="A310" s="242">
        <v>125</v>
      </c>
      <c r="B310" s="242" t="s">
        <v>400</v>
      </c>
      <c r="C310" s="243"/>
      <c r="D310" s="244">
        <f>SUMIFS(Master!$P$2:$P$1697,Master!$O$2:$O$1697,B310)</f>
        <v>0</v>
      </c>
      <c r="E310" s="231">
        <f>SUMIFS(Master!$S$2:$S$1697,Master!$O$2:$O$1697,B310)</f>
        <v>0</v>
      </c>
      <c r="F310" s="231">
        <f t="shared" si="10"/>
        <v>0</v>
      </c>
      <c r="G310" s="231">
        <f>SUMIFS(Master!$V$2:$V$1697,Master!$O$2:$O$1697,B310)</f>
        <v>0</v>
      </c>
      <c r="H310" s="231">
        <f t="shared" si="11"/>
        <v>0</v>
      </c>
    </row>
    <row r="311" spans="1:8">
      <c r="A311" s="242">
        <v>150</v>
      </c>
      <c r="B311" s="242"/>
      <c r="C311" s="243">
        <v>8</v>
      </c>
      <c r="D311" s="244">
        <f>SUMIFS(Master!$P$2:$P$1697,Master!$O$2:$O$1697,B311)</f>
        <v>0</v>
      </c>
      <c r="E311" s="231">
        <f>SUMIFS(Master!$S$2:$S$1697,Master!$O$2:$O$1697,B311)</f>
        <v>0</v>
      </c>
      <c r="F311" s="231">
        <f t="shared" si="10"/>
        <v>0</v>
      </c>
      <c r="G311" s="231">
        <f>SUMIFS(Master!$V$2:$V$1697,Master!$O$2:$O$1697,B311)</f>
        <v>0</v>
      </c>
      <c r="H311" s="231">
        <f t="shared" si="11"/>
        <v>0</v>
      </c>
    </row>
    <row r="312" spans="1:8">
      <c r="A312" s="242">
        <v>200</v>
      </c>
      <c r="B312" s="242" t="s">
        <v>402</v>
      </c>
      <c r="C312" s="243">
        <v>8</v>
      </c>
      <c r="D312" s="244">
        <f>SUMIFS(Master!$P$2:$P$1697,Master!$O$2:$O$1697,B312)</f>
        <v>0</v>
      </c>
      <c r="E312" s="231">
        <f>SUMIFS(Master!$S$2:$S$1697,Master!$O$2:$O$1697,B312)</f>
        <v>0</v>
      </c>
      <c r="F312" s="231">
        <f t="shared" si="10"/>
        <v>0</v>
      </c>
      <c r="G312" s="231">
        <f>SUMIFS(Master!$V$2:$V$1697,Master!$O$2:$O$1697,B312)</f>
        <v>0</v>
      </c>
      <c r="H312" s="231">
        <f t="shared" si="11"/>
        <v>0</v>
      </c>
    </row>
    <row r="313" spans="1:8">
      <c r="A313" s="242">
        <v>225</v>
      </c>
      <c r="B313" s="271" t="s">
        <v>404</v>
      </c>
      <c r="C313" s="243"/>
      <c r="D313" s="244">
        <f>SUMIFS(Master!$P$2:$P$1697,Master!$O$2:$O$1697,B313)</f>
        <v>0</v>
      </c>
      <c r="E313" s="231">
        <f>SUMIFS(Master!$S$2:$S$1697,Master!$O$2:$O$1697,B313)</f>
        <v>0</v>
      </c>
      <c r="F313" s="231">
        <f t="shared" si="10"/>
        <v>0</v>
      </c>
      <c r="G313" s="231">
        <f>SUMIFS(Master!$V$2:$V$1697,Master!$O$2:$O$1697,B313)</f>
        <v>0</v>
      </c>
      <c r="H313" s="231">
        <f t="shared" si="11"/>
        <v>0</v>
      </c>
    </row>
    <row r="314" spans="1:8">
      <c r="A314" s="242">
        <v>300</v>
      </c>
      <c r="B314" s="242"/>
      <c r="C314" s="243">
        <v>6</v>
      </c>
      <c r="D314" s="244">
        <f>SUMIFS(Master!$P$2:$P$1697,Master!$O$2:$O$1697,B314)</f>
        <v>0</v>
      </c>
      <c r="E314" s="231">
        <f>SUMIFS(Master!$S$2:$S$1697,Master!$O$2:$O$1697,B314)</f>
        <v>0</v>
      </c>
      <c r="F314" s="231">
        <f t="shared" si="10"/>
        <v>0</v>
      </c>
      <c r="G314" s="231">
        <f>SUMIFS(Master!$V$2:$V$1697,Master!$O$2:$O$1697,B314)</f>
        <v>0</v>
      </c>
      <c r="H314" s="231">
        <f t="shared" si="11"/>
        <v>0</v>
      </c>
    </row>
    <row r="315" spans="1:8">
      <c r="A315" s="242">
        <v>315</v>
      </c>
      <c r="B315" s="242" t="s">
        <v>1048</v>
      </c>
      <c r="C315" s="243"/>
      <c r="D315" s="244">
        <f>SUMIFS(Master!$P$2:$P$1697,Master!$O$2:$O$1697,B315)</f>
        <v>0</v>
      </c>
      <c r="E315" s="231">
        <f>SUMIFS(Master!$S$2:$S$1697,Master!$O$2:$O$1697,B315)</f>
        <v>0</v>
      </c>
      <c r="F315" s="231">
        <f t="shared" si="10"/>
        <v>0</v>
      </c>
      <c r="G315" s="231">
        <f>SUMIFS(Master!$V$2:$V$1697,Master!$O$2:$O$1697,B315)</f>
        <v>0</v>
      </c>
      <c r="H315" s="231">
        <f t="shared" si="11"/>
        <v>0</v>
      </c>
    </row>
    <row r="316" spans="1:8">
      <c r="A316" s="242">
        <v>350</v>
      </c>
      <c r="B316" s="242"/>
      <c r="C316" s="243">
        <v>8</v>
      </c>
      <c r="D316" s="244">
        <f>SUMIFS(Master!$P$2:$P$1697,Master!$O$2:$O$1697,B316)</f>
        <v>0</v>
      </c>
      <c r="E316" s="231">
        <f>SUMIFS(Master!$S$2:$S$1697,Master!$O$2:$O$1697,B316)</f>
        <v>0</v>
      </c>
      <c r="F316" s="231">
        <f t="shared" si="10"/>
        <v>0</v>
      </c>
      <c r="G316" s="231">
        <f>SUMIFS(Master!$V$2:$V$1697,Master!$O$2:$O$1697,B316)</f>
        <v>0</v>
      </c>
      <c r="H316" s="231">
        <f t="shared" si="11"/>
        <v>0</v>
      </c>
    </row>
    <row r="317" spans="1:8">
      <c r="A317" s="242">
        <v>355</v>
      </c>
      <c r="B317" s="242" t="s">
        <v>406</v>
      </c>
      <c r="C317" s="243"/>
      <c r="D317" s="244">
        <f>SUMIFS(Master!$P$2:$P$1697,Master!$O$2:$O$1697,B317)</f>
        <v>0</v>
      </c>
      <c r="E317" s="231">
        <f>SUMIFS(Master!$S$2:$S$1697,Master!$O$2:$O$1697,B317)</f>
        <v>0</v>
      </c>
      <c r="F317" s="231">
        <f t="shared" si="10"/>
        <v>0</v>
      </c>
      <c r="G317" s="231">
        <f>SUMIFS(Master!$V$2:$V$1697,Master!$O$2:$O$1697,B317)</f>
        <v>0</v>
      </c>
      <c r="H317" s="231">
        <f t="shared" si="11"/>
        <v>0</v>
      </c>
    </row>
    <row r="318" spans="1:8">
      <c r="A318" s="242">
        <v>400</v>
      </c>
      <c r="B318" s="242"/>
      <c r="C318" s="243">
        <v>3</v>
      </c>
      <c r="D318" s="244">
        <f>SUMIFS(Master!$P$2:$P$1697,Master!$O$2:$O$1697,B318)</f>
        <v>0</v>
      </c>
      <c r="E318" s="231">
        <f>SUMIFS(Master!$S$2:$S$1697,Master!$O$2:$O$1697,B318)</f>
        <v>0</v>
      </c>
      <c r="F318" s="231">
        <f t="shared" si="10"/>
        <v>0</v>
      </c>
      <c r="G318" s="231">
        <f>SUMIFS(Master!$V$2:$V$1697,Master!$O$2:$O$1697,B318)</f>
        <v>0</v>
      </c>
      <c r="H318" s="231">
        <f t="shared" si="11"/>
        <v>0</v>
      </c>
    </row>
    <row r="319" spans="1:8">
      <c r="A319" s="242">
        <v>500</v>
      </c>
      <c r="B319" s="242"/>
      <c r="C319" s="243">
        <v>3</v>
      </c>
      <c r="D319" s="244">
        <f>SUMIFS(Master!$P$2:$P$1697,Master!$O$2:$O$1697,B319)</f>
        <v>0</v>
      </c>
      <c r="E319" s="231">
        <f>SUMIFS(Master!$S$2:$S$1697,Master!$O$2:$O$1697,B319)</f>
        <v>0</v>
      </c>
      <c r="F319" s="231">
        <f t="shared" si="10"/>
        <v>0</v>
      </c>
      <c r="G319" s="231">
        <f>SUMIFS(Master!$V$2:$V$1697,Master!$O$2:$O$1697,B319)</f>
        <v>0</v>
      </c>
      <c r="H319" s="231">
        <f t="shared" si="11"/>
        <v>0</v>
      </c>
    </row>
    <row r="320" spans="1:8">
      <c r="A320" s="242">
        <v>600</v>
      </c>
      <c r="B320" s="242"/>
      <c r="C320" s="243">
        <v>3</v>
      </c>
      <c r="D320" s="244">
        <f>SUMIFS(Master!$P$2:$P$1697,Master!$O$2:$O$1697,B320)</f>
        <v>0</v>
      </c>
      <c r="E320" s="231">
        <f>SUMIFS(Master!$S$2:$S$1697,Master!$O$2:$O$1697,B320)</f>
        <v>0</v>
      </c>
      <c r="F320" s="231">
        <f t="shared" si="10"/>
        <v>0</v>
      </c>
      <c r="G320" s="231">
        <f>SUMIFS(Master!$V$2:$V$1697,Master!$O$2:$O$1697,B320)</f>
        <v>0</v>
      </c>
      <c r="H320" s="231">
        <f t="shared" si="11"/>
        <v>0</v>
      </c>
    </row>
    <row r="321" spans="1:8">
      <c r="A321" s="242">
        <v>800</v>
      </c>
      <c r="B321" s="242" t="s">
        <v>1069</v>
      </c>
      <c r="C321" s="243">
        <v>2</v>
      </c>
      <c r="D321" s="244">
        <f>SUMIFS(Master!$P$2:$P$1697,Master!$O$2:$O$1697,B321)</f>
        <v>0</v>
      </c>
      <c r="E321" s="231">
        <f>SUMIFS(Master!$S$2:$S$1697,Master!$O$2:$O$1697,B321)</f>
        <v>0</v>
      </c>
      <c r="F321" s="231">
        <f t="shared" si="10"/>
        <v>0</v>
      </c>
      <c r="G321" s="231">
        <f>SUMIFS(Master!$V$2:$V$1697,Master!$O$2:$O$1697,B321)</f>
        <v>0</v>
      </c>
      <c r="H321" s="231">
        <f t="shared" si="11"/>
        <v>0</v>
      </c>
    </row>
    <row r="322" spans="1:8">
      <c r="A322" s="242">
        <v>1000</v>
      </c>
      <c r="B322" s="242" t="s">
        <v>1076</v>
      </c>
      <c r="C322" s="243">
        <v>3</v>
      </c>
      <c r="D322" s="244">
        <f>SUMIFS(Master!$P$2:$P$1697,Master!$O$2:$O$1697,B322)</f>
        <v>0</v>
      </c>
      <c r="E322" s="231">
        <f>SUMIFS(Master!$S$2:$S$1697,Master!$O$2:$O$1697,B322)</f>
        <v>0</v>
      </c>
      <c r="F322" s="231">
        <f t="shared" si="10"/>
        <v>0</v>
      </c>
      <c r="G322" s="231">
        <f>SUMIFS(Master!$V$2:$V$1697,Master!$O$2:$O$1697,B322)</f>
        <v>0</v>
      </c>
      <c r="H322" s="231">
        <f t="shared" si="11"/>
        <v>0</v>
      </c>
    </row>
    <row r="323" spans="1:8">
      <c r="A323" s="237" t="s">
        <v>1010</v>
      </c>
      <c r="B323" s="237"/>
      <c r="C323" s="243"/>
      <c r="D323" s="244">
        <f>SUMIFS(Master!$P$2:$P$1697,Master!$O$2:$O$1697,B323)</f>
        <v>0</v>
      </c>
      <c r="E323" s="231">
        <f>SUMIFS(Master!$S$2:$S$1697,Master!$O$2:$O$1697,B323)</f>
        <v>0</v>
      </c>
      <c r="F323" s="231">
        <f t="shared" si="10"/>
        <v>0</v>
      </c>
      <c r="G323" s="231">
        <f>SUMIFS(Master!$V$2:$V$1697,Master!$O$2:$O$1697,B323)</f>
        <v>0</v>
      </c>
      <c r="H323" s="231">
        <f t="shared" si="11"/>
        <v>0</v>
      </c>
    </row>
    <row r="324" spans="1:8">
      <c r="A324" s="242">
        <v>100</v>
      </c>
      <c r="B324" s="242" t="s">
        <v>1073</v>
      </c>
      <c r="C324" s="243">
        <v>2</v>
      </c>
      <c r="D324" s="244">
        <f>SUMIFS(Master!$P$2:$P$1697,Master!$O$2:$O$1697,B324)</f>
        <v>0</v>
      </c>
      <c r="E324" s="231">
        <f>SUMIFS(Master!$S$2:$S$1697,Master!$O$2:$O$1697,B324)</f>
        <v>0</v>
      </c>
      <c r="F324" s="231">
        <f t="shared" si="10"/>
        <v>0</v>
      </c>
      <c r="G324" s="231">
        <f>SUMIFS(Master!$V$2:$V$1697,Master!$O$2:$O$1697,B324)</f>
        <v>0</v>
      </c>
      <c r="H324" s="231">
        <f t="shared" si="11"/>
        <v>0</v>
      </c>
    </row>
    <row r="325" spans="1:8">
      <c r="A325" s="242">
        <v>150</v>
      </c>
      <c r="B325" s="242" t="s">
        <v>1072</v>
      </c>
      <c r="C325" s="243">
        <v>2</v>
      </c>
      <c r="D325" s="244">
        <f>SUMIFS(Master!$P$2:$P$1697,Master!$O$2:$O$1697,B325)</f>
        <v>0</v>
      </c>
      <c r="E325" s="231">
        <f>SUMIFS(Master!$S$2:$S$1697,Master!$O$2:$O$1697,B325)</f>
        <v>0</v>
      </c>
      <c r="F325" s="231">
        <f t="shared" si="10"/>
        <v>0</v>
      </c>
      <c r="G325" s="231">
        <f>SUMIFS(Master!$V$2:$V$1697,Master!$O$2:$O$1697,B325)</f>
        <v>0</v>
      </c>
      <c r="H325" s="231">
        <f t="shared" si="11"/>
        <v>0</v>
      </c>
    </row>
    <row r="326" spans="1:8">
      <c r="A326" s="242">
        <v>200</v>
      </c>
      <c r="B326" s="242" t="s">
        <v>1067</v>
      </c>
      <c r="C326" s="243">
        <v>2</v>
      </c>
      <c r="D326" s="244">
        <f>SUMIFS(Master!$P$2:$P$1697,Master!$O$2:$O$1697,B326)</f>
        <v>0</v>
      </c>
      <c r="E326" s="231">
        <f>SUMIFS(Master!$S$2:$S$1697,Master!$O$2:$O$1697,B326)</f>
        <v>0</v>
      </c>
      <c r="F326" s="231">
        <f t="shared" ref="F326:F359" si="12">IFERROR(E326/D326,0)</f>
        <v>0</v>
      </c>
      <c r="G326" s="231">
        <f>SUMIFS(Master!$V$2:$V$1697,Master!$O$2:$O$1697,B326)</f>
        <v>0</v>
      </c>
      <c r="H326" s="231">
        <f t="shared" ref="H326:H359" si="13">IFERROR(G326/D326,0)</f>
        <v>0</v>
      </c>
    </row>
    <row r="327" spans="1:8">
      <c r="A327" s="242">
        <v>300</v>
      </c>
      <c r="B327" s="242" t="s">
        <v>1074</v>
      </c>
      <c r="C327" s="243">
        <v>2</v>
      </c>
      <c r="D327" s="244">
        <f>SUMIFS(Master!$P$2:$P$1697,Master!$O$2:$O$1697,B327)</f>
        <v>0</v>
      </c>
      <c r="E327" s="231">
        <f>SUMIFS(Master!$S$2:$S$1697,Master!$O$2:$O$1697,B327)</f>
        <v>0</v>
      </c>
      <c r="F327" s="231">
        <f t="shared" si="12"/>
        <v>0</v>
      </c>
      <c r="G327" s="231">
        <f>SUMIFS(Master!$V$2:$V$1697,Master!$O$2:$O$1697,B327)</f>
        <v>0</v>
      </c>
      <c r="H327" s="231">
        <f t="shared" si="13"/>
        <v>0</v>
      </c>
    </row>
    <row r="328" spans="1:8">
      <c r="A328" s="242">
        <v>400</v>
      </c>
      <c r="B328" s="242" t="s">
        <v>1070</v>
      </c>
      <c r="C328" s="243">
        <v>2</v>
      </c>
      <c r="D328" s="244">
        <f>SUMIFS(Master!$P$2:$P$1697,Master!$O$2:$O$1697,B328)</f>
        <v>0</v>
      </c>
      <c r="E328" s="231">
        <f>SUMIFS(Master!$S$2:$S$1697,Master!$O$2:$O$1697,B328)</f>
        <v>0</v>
      </c>
      <c r="F328" s="231">
        <f t="shared" si="12"/>
        <v>0</v>
      </c>
      <c r="G328" s="231">
        <f>SUMIFS(Master!$V$2:$V$1697,Master!$O$2:$O$1697,B328)</f>
        <v>0</v>
      </c>
      <c r="H328" s="231">
        <f t="shared" si="13"/>
        <v>0</v>
      </c>
    </row>
    <row r="329" spans="1:8">
      <c r="A329" s="242">
        <v>500</v>
      </c>
      <c r="B329" s="242" t="s">
        <v>1071</v>
      </c>
      <c r="C329" s="243">
        <v>2</v>
      </c>
      <c r="D329" s="244">
        <f>SUMIFS(Master!$P$2:$P$1697,Master!$O$2:$O$1697,B329)</f>
        <v>0</v>
      </c>
      <c r="E329" s="231">
        <f>SUMIFS(Master!$S$2:$S$1697,Master!$O$2:$O$1697,B329)</f>
        <v>0</v>
      </c>
      <c r="F329" s="231">
        <f t="shared" si="12"/>
        <v>0</v>
      </c>
      <c r="G329" s="231">
        <f>SUMIFS(Master!$V$2:$V$1697,Master!$O$2:$O$1697,B329)</f>
        <v>0</v>
      </c>
      <c r="H329" s="231">
        <f t="shared" si="13"/>
        <v>0</v>
      </c>
    </row>
    <row r="330" spans="1:8">
      <c r="A330" s="242">
        <v>600</v>
      </c>
      <c r="B330" s="242" t="s">
        <v>1068</v>
      </c>
      <c r="C330" s="243">
        <v>4</v>
      </c>
      <c r="D330" s="244">
        <f>SUMIFS(Master!$P$2:$P$1697,Master!$O$2:$O$1697,B330)</f>
        <v>0</v>
      </c>
      <c r="E330" s="231">
        <f>SUMIFS(Master!$S$2:$S$1697,Master!$O$2:$O$1697,B330)</f>
        <v>0</v>
      </c>
      <c r="F330" s="231">
        <f t="shared" si="12"/>
        <v>0</v>
      </c>
      <c r="G330" s="231">
        <f>SUMIFS(Master!$V$2:$V$1697,Master!$O$2:$O$1697,B330)</f>
        <v>0</v>
      </c>
      <c r="H330" s="231">
        <f t="shared" si="13"/>
        <v>0</v>
      </c>
    </row>
    <row r="331" spans="1:8">
      <c r="A331" s="242">
        <v>800</v>
      </c>
      <c r="B331" s="242" t="s">
        <v>1075</v>
      </c>
      <c r="C331" s="243">
        <v>2</v>
      </c>
      <c r="D331" s="244">
        <f>SUMIFS(Master!$P$2:$P$1697,Master!$O$2:$O$1697,B331)</f>
        <v>0</v>
      </c>
      <c r="E331" s="231">
        <f>SUMIFS(Master!$S$2:$S$1697,Master!$O$2:$O$1697,B331)</f>
        <v>0</v>
      </c>
      <c r="F331" s="231">
        <f t="shared" si="12"/>
        <v>0</v>
      </c>
      <c r="G331" s="231">
        <f>SUMIFS(Master!$V$2:$V$1697,Master!$O$2:$O$1697,B331)</f>
        <v>0</v>
      </c>
      <c r="H331" s="231">
        <f t="shared" si="13"/>
        <v>0</v>
      </c>
    </row>
    <row r="332" spans="1:8">
      <c r="A332" s="242">
        <v>1000</v>
      </c>
      <c r="B332" s="242" t="s">
        <v>1066</v>
      </c>
      <c r="C332" s="243">
        <v>2</v>
      </c>
      <c r="D332" s="244">
        <f>SUMIFS(Master!$P$2:$P$1697,Master!$O$2:$O$1697,B332)</f>
        <v>0</v>
      </c>
      <c r="E332" s="231">
        <f>SUMIFS(Master!$S$2:$S$1697,Master!$O$2:$O$1697,B332)</f>
        <v>0</v>
      </c>
      <c r="F332" s="231">
        <f t="shared" si="12"/>
        <v>0</v>
      </c>
      <c r="G332" s="231">
        <f>SUMIFS(Master!$V$2:$V$1697,Master!$O$2:$O$1697,B332)</f>
        <v>0</v>
      </c>
      <c r="H332" s="231">
        <f t="shared" si="13"/>
        <v>0</v>
      </c>
    </row>
    <row r="333" spans="1:8">
      <c r="A333" s="237" t="s">
        <v>883</v>
      </c>
      <c r="B333" s="237"/>
      <c r="C333" s="243"/>
      <c r="D333" s="244">
        <f>SUMIFS(Master!$P$2:$P$1697,Master!$O$2:$O$1697,B333)</f>
        <v>0</v>
      </c>
      <c r="E333" s="231">
        <f>SUMIFS(Master!$S$2:$S$1697,Master!$O$2:$O$1697,B333)</f>
        <v>0</v>
      </c>
      <c r="F333" s="231">
        <f t="shared" si="12"/>
        <v>0</v>
      </c>
      <c r="G333" s="231">
        <f>SUMIFS(Master!$V$2:$V$1697,Master!$O$2:$O$1697,B333)</f>
        <v>0</v>
      </c>
      <c r="H333" s="231">
        <f t="shared" si="13"/>
        <v>0</v>
      </c>
    </row>
    <row r="334" spans="1:8">
      <c r="A334" s="242">
        <v>800</v>
      </c>
      <c r="B334" s="242"/>
      <c r="C334" s="243">
        <v>63</v>
      </c>
      <c r="D334" s="244">
        <f>SUMIFS(Master!$P$2:$P$1697,Master!$O$2:$O$1697,B334)</f>
        <v>0</v>
      </c>
      <c r="E334" s="231">
        <f>SUMIFS(Master!$S$2:$S$1697,Master!$O$2:$O$1697,B334)</f>
        <v>0</v>
      </c>
      <c r="F334" s="231">
        <f t="shared" si="12"/>
        <v>0</v>
      </c>
      <c r="G334" s="231">
        <f>SUMIFS(Master!$V$2:$V$1697,Master!$O$2:$O$1697,B334)</f>
        <v>0</v>
      </c>
      <c r="H334" s="231">
        <f t="shared" si="13"/>
        <v>0</v>
      </c>
    </row>
    <row r="335" spans="1:8">
      <c r="A335" s="242">
        <v>600</v>
      </c>
      <c r="B335" s="242"/>
      <c r="C335" s="243">
        <v>839</v>
      </c>
      <c r="D335" s="244">
        <f>SUMIFS(Master!$P$2:$P$1697,Master!$O$2:$O$1697,B335)</f>
        <v>0</v>
      </c>
      <c r="E335" s="231">
        <f>SUMIFS(Master!$S$2:$S$1697,Master!$O$2:$O$1697,B335)</f>
        <v>0</v>
      </c>
      <c r="F335" s="231">
        <f t="shared" si="12"/>
        <v>0</v>
      </c>
      <c r="G335" s="231">
        <f>SUMIFS(Master!$V$2:$V$1697,Master!$O$2:$O$1697,B335)</f>
        <v>0</v>
      </c>
      <c r="H335" s="231">
        <f t="shared" si="13"/>
        <v>0</v>
      </c>
    </row>
    <row r="336" spans="1:8">
      <c r="A336" s="242">
        <v>500</v>
      </c>
      <c r="B336" s="242"/>
      <c r="C336" s="243">
        <f>685+140</f>
        <v>825</v>
      </c>
      <c r="D336" s="244">
        <f>SUMIFS(Master!$P$2:$P$1697,Master!$O$2:$O$1697,B336)</f>
        <v>0</v>
      </c>
      <c r="E336" s="231">
        <f>SUMIFS(Master!$S$2:$S$1697,Master!$O$2:$O$1697,B336)</f>
        <v>0</v>
      </c>
      <c r="F336" s="231">
        <f t="shared" si="12"/>
        <v>0</v>
      </c>
      <c r="G336" s="231">
        <f>SUMIFS(Master!$V$2:$V$1697,Master!$O$2:$O$1697,B336)</f>
        <v>0</v>
      </c>
      <c r="H336" s="231">
        <f t="shared" si="13"/>
        <v>0</v>
      </c>
    </row>
    <row r="337" spans="1:8">
      <c r="A337" s="242">
        <v>400</v>
      </c>
      <c r="B337" s="242"/>
      <c r="C337" s="243">
        <f>422+1365</f>
        <v>1787</v>
      </c>
      <c r="D337" s="244">
        <f>SUMIFS(Master!$P$2:$P$1697,Master!$O$2:$O$1697,B337)</f>
        <v>0</v>
      </c>
      <c r="E337" s="231">
        <f>SUMIFS(Master!$S$2:$S$1697,Master!$O$2:$O$1697,B337)</f>
        <v>0</v>
      </c>
      <c r="F337" s="231">
        <f t="shared" si="12"/>
        <v>0</v>
      </c>
      <c r="G337" s="231">
        <f>SUMIFS(Master!$V$2:$V$1697,Master!$O$2:$O$1697,B337)</f>
        <v>0</v>
      </c>
      <c r="H337" s="231">
        <f t="shared" si="13"/>
        <v>0</v>
      </c>
    </row>
    <row r="338" spans="1:8">
      <c r="A338" s="237" t="s">
        <v>1011</v>
      </c>
      <c r="B338" s="237"/>
      <c r="C338" s="243"/>
      <c r="D338" s="244">
        <f>SUMIFS(Master!$P$2:$P$1697,Master!$O$2:$O$1697,B338)</f>
        <v>0</v>
      </c>
      <c r="E338" s="231">
        <f>SUMIFS(Master!$S$2:$S$1697,Master!$O$2:$O$1697,B338)</f>
        <v>0</v>
      </c>
      <c r="F338" s="231">
        <f t="shared" si="12"/>
        <v>0</v>
      </c>
      <c r="G338" s="231">
        <f>SUMIFS(Master!$V$2:$V$1697,Master!$O$2:$O$1697,B338)</f>
        <v>0</v>
      </c>
      <c r="H338" s="231">
        <f t="shared" si="13"/>
        <v>0</v>
      </c>
    </row>
    <row r="339" spans="1:8">
      <c r="A339" s="237"/>
      <c r="B339" s="237"/>
      <c r="C339" s="243">
        <v>3</v>
      </c>
      <c r="D339" s="244">
        <f>SUMIFS(Master!$P$2:$P$1697,Master!$O$2:$O$1697,B339)</f>
        <v>0</v>
      </c>
      <c r="E339" s="231">
        <f>SUMIFS(Master!$S$2:$S$1697,Master!$O$2:$O$1697,B339)</f>
        <v>0</v>
      </c>
      <c r="F339" s="231">
        <f t="shared" si="12"/>
        <v>0</v>
      </c>
      <c r="G339" s="231">
        <f>SUMIFS(Master!$V$2:$V$1697,Master!$O$2:$O$1697,B339)</f>
        <v>0</v>
      </c>
      <c r="H339" s="231">
        <f t="shared" si="13"/>
        <v>0</v>
      </c>
    </row>
    <row r="340" spans="1:8">
      <c r="A340" s="237" t="s">
        <v>1012</v>
      </c>
      <c r="B340" s="237"/>
      <c r="C340" s="243"/>
      <c r="D340" s="244">
        <f>SUMIFS(Master!$P$2:$P$1697,Master!$O$2:$O$1697,B340)</f>
        <v>0</v>
      </c>
      <c r="E340" s="231">
        <f>SUMIFS(Master!$S$2:$S$1697,Master!$O$2:$O$1697,B340)</f>
        <v>0</v>
      </c>
      <c r="F340" s="231">
        <f t="shared" si="12"/>
        <v>0</v>
      </c>
      <c r="G340" s="231">
        <f>SUMIFS(Master!$V$2:$V$1697,Master!$O$2:$O$1697,B340)</f>
        <v>0</v>
      </c>
      <c r="H340" s="231">
        <f t="shared" si="13"/>
        <v>0</v>
      </c>
    </row>
    <row r="341" spans="1:8">
      <c r="A341" s="237"/>
      <c r="B341" s="237"/>
      <c r="C341" s="243">
        <v>3</v>
      </c>
      <c r="D341" s="244">
        <f>SUMIFS(Master!$P$2:$P$1697,Master!$O$2:$O$1697,B341)</f>
        <v>0</v>
      </c>
      <c r="E341" s="231">
        <f>SUMIFS(Master!$S$2:$S$1697,Master!$O$2:$O$1697,B341)</f>
        <v>0</v>
      </c>
      <c r="F341" s="231">
        <f t="shared" si="12"/>
        <v>0</v>
      </c>
      <c r="G341" s="231">
        <f>SUMIFS(Master!$V$2:$V$1697,Master!$O$2:$O$1697,B341)</f>
        <v>0</v>
      </c>
      <c r="H341" s="231">
        <f t="shared" si="13"/>
        <v>0</v>
      </c>
    </row>
    <row r="342" spans="1:8">
      <c r="A342" s="237" t="s">
        <v>1013</v>
      </c>
      <c r="B342" s="237"/>
      <c r="C342" s="243"/>
      <c r="D342" s="244">
        <f>SUMIFS(Master!$P$2:$P$1697,Master!$O$2:$O$1697,B342)</f>
        <v>0</v>
      </c>
      <c r="E342" s="231">
        <f>SUMIFS(Master!$S$2:$S$1697,Master!$O$2:$O$1697,B342)</f>
        <v>0</v>
      </c>
      <c r="F342" s="231">
        <f t="shared" si="12"/>
        <v>0</v>
      </c>
      <c r="G342" s="231">
        <f>SUMIFS(Master!$V$2:$V$1697,Master!$O$2:$O$1697,B342)</f>
        <v>0</v>
      </c>
      <c r="H342" s="231">
        <f t="shared" si="13"/>
        <v>0</v>
      </c>
    </row>
    <row r="343" spans="1:8">
      <c r="A343" s="237"/>
      <c r="B343" s="237"/>
      <c r="C343" s="243">
        <v>2</v>
      </c>
      <c r="D343" s="244">
        <f>SUMIFS(Master!$P$2:$P$1697,Master!$O$2:$O$1697,B343)</f>
        <v>0</v>
      </c>
      <c r="E343" s="231">
        <f>SUMIFS(Master!$S$2:$S$1697,Master!$O$2:$O$1697,B343)</f>
        <v>0</v>
      </c>
      <c r="F343" s="231">
        <f t="shared" si="12"/>
        <v>0</v>
      </c>
      <c r="G343" s="231">
        <f>SUMIFS(Master!$V$2:$V$1697,Master!$O$2:$O$1697,B343)</f>
        <v>0</v>
      </c>
      <c r="H343" s="231">
        <f t="shared" si="13"/>
        <v>0</v>
      </c>
    </row>
    <row r="344" spans="1:8">
      <c r="A344" s="237"/>
      <c r="B344" s="237"/>
      <c r="C344" s="243"/>
      <c r="D344" s="244">
        <f>SUMIFS(Master!$P$2:$P$1697,Master!$O$2:$O$1697,B344)</f>
        <v>0</v>
      </c>
      <c r="E344" s="231">
        <f>SUMIFS(Master!$S$2:$S$1697,Master!$O$2:$O$1697,B344)</f>
        <v>0</v>
      </c>
      <c r="F344" s="231">
        <f t="shared" si="12"/>
        <v>0</v>
      </c>
      <c r="G344" s="231">
        <f>SUMIFS(Master!$V$2:$V$1697,Master!$O$2:$O$1697,B344)</f>
        <v>0</v>
      </c>
      <c r="H344" s="231">
        <f t="shared" si="13"/>
        <v>0</v>
      </c>
    </row>
    <row r="345" spans="1:8">
      <c r="A345" s="237"/>
      <c r="B345" s="237"/>
      <c r="C345" s="243">
        <v>1</v>
      </c>
      <c r="D345" s="244">
        <f>SUMIFS(Master!$P$2:$P$1697,Master!$O$2:$O$1697,B345)</f>
        <v>0</v>
      </c>
      <c r="E345" s="231">
        <f>SUMIFS(Master!$S$2:$S$1697,Master!$O$2:$O$1697,B345)</f>
        <v>0</v>
      </c>
      <c r="F345" s="231">
        <f t="shared" si="12"/>
        <v>0</v>
      </c>
      <c r="G345" s="231">
        <f>SUMIFS(Master!$V$2:$V$1697,Master!$O$2:$O$1697,B345)</f>
        <v>0</v>
      </c>
      <c r="H345" s="231">
        <f t="shared" si="13"/>
        <v>0</v>
      </c>
    </row>
    <row r="346" spans="1:8">
      <c r="A346" s="237" t="s">
        <v>1014</v>
      </c>
      <c r="B346" s="237"/>
      <c r="C346" s="243"/>
      <c r="D346" s="244">
        <f>SUMIFS(Master!$P$2:$P$1697,Master!$O$2:$O$1697,B346)</f>
        <v>0</v>
      </c>
      <c r="E346" s="231">
        <f>SUMIFS(Master!$S$2:$S$1697,Master!$O$2:$O$1697,B346)</f>
        <v>0</v>
      </c>
      <c r="F346" s="231">
        <f t="shared" si="12"/>
        <v>0</v>
      </c>
      <c r="G346" s="231">
        <f>SUMIFS(Master!$V$2:$V$1697,Master!$O$2:$O$1697,B346)</f>
        <v>0</v>
      </c>
      <c r="H346" s="231">
        <f t="shared" si="13"/>
        <v>0</v>
      </c>
    </row>
    <row r="347" spans="1:8">
      <c r="A347" s="237"/>
      <c r="B347" s="237" t="s">
        <v>514</v>
      </c>
      <c r="C347" s="243">
        <v>6</v>
      </c>
      <c r="D347" s="244">
        <f>SUMIFS(Master!$P$2:$P$1697,Master!$O$2:$O$1697,B347)</f>
        <v>0</v>
      </c>
      <c r="E347" s="231">
        <f>SUMIFS(Master!$S$2:$S$1697,Master!$O$2:$O$1697,B347)</f>
        <v>0</v>
      </c>
      <c r="F347" s="231">
        <f t="shared" si="12"/>
        <v>0</v>
      </c>
      <c r="G347" s="231">
        <f>SUMIFS(Master!$V$2:$V$1697,Master!$O$2:$O$1697,B347)</f>
        <v>0</v>
      </c>
      <c r="H347" s="231">
        <f t="shared" si="13"/>
        <v>0</v>
      </c>
    </row>
    <row r="348" spans="1:8">
      <c r="A348" s="237" t="s">
        <v>1015</v>
      </c>
      <c r="B348" s="237"/>
      <c r="C348" s="243"/>
      <c r="D348" s="244">
        <f>SUMIFS(Master!$P$2:$P$1697,Master!$O$2:$O$1697,B348)</f>
        <v>0</v>
      </c>
      <c r="E348" s="231">
        <f>SUMIFS(Master!$S$2:$S$1697,Master!$O$2:$O$1697,B348)</f>
        <v>0</v>
      </c>
      <c r="F348" s="231">
        <f t="shared" si="12"/>
        <v>0</v>
      </c>
      <c r="G348" s="231">
        <f>SUMIFS(Master!$V$2:$V$1697,Master!$O$2:$O$1697,B348)</f>
        <v>0</v>
      </c>
      <c r="H348" s="231">
        <f t="shared" si="13"/>
        <v>0</v>
      </c>
    </row>
    <row r="349" spans="1:8">
      <c r="A349" s="242" t="s">
        <v>1016</v>
      </c>
      <c r="B349" s="242"/>
      <c r="C349" s="243">
        <v>2267</v>
      </c>
      <c r="D349" s="244">
        <f>SUMIFS(Master!$P$2:$P$1697,Master!$O$2:$O$1697,B349)</f>
        <v>0</v>
      </c>
      <c r="E349" s="231">
        <f>SUMIFS(Master!$S$2:$S$1697,Master!$O$2:$O$1697,B349)</f>
        <v>0</v>
      </c>
      <c r="F349" s="231">
        <f t="shared" si="12"/>
        <v>0</v>
      </c>
      <c r="G349" s="231">
        <f>SUMIFS(Master!$V$2:$V$1697,Master!$O$2:$O$1697,B349)</f>
        <v>0</v>
      </c>
      <c r="H349" s="231">
        <f t="shared" si="13"/>
        <v>0</v>
      </c>
    </row>
    <row r="350" spans="1:8">
      <c r="A350" s="237" t="s">
        <v>1017</v>
      </c>
      <c r="B350" s="237"/>
      <c r="C350" s="243"/>
      <c r="D350" s="244">
        <f>SUMIFS(Master!$P$2:$P$1697,Master!$O$2:$O$1697,B350)</f>
        <v>0</v>
      </c>
      <c r="E350" s="231">
        <f>SUMIFS(Master!$S$2:$S$1697,Master!$O$2:$O$1697,B350)</f>
        <v>0</v>
      </c>
      <c r="F350" s="231">
        <f t="shared" si="12"/>
        <v>0</v>
      </c>
      <c r="G350" s="231">
        <f>SUMIFS(Master!$V$2:$V$1697,Master!$O$2:$O$1697,B350)</f>
        <v>0</v>
      </c>
      <c r="H350" s="231">
        <f t="shared" si="13"/>
        <v>0</v>
      </c>
    </row>
    <row r="351" spans="1:8">
      <c r="A351" s="242">
        <v>125</v>
      </c>
      <c r="B351" s="242" t="s">
        <v>1049</v>
      </c>
      <c r="C351" s="243"/>
      <c r="D351" s="244">
        <f>SUMIFS(Master!$P$2:$P$1697,Master!$O$2:$O$1697,B351)</f>
        <v>0</v>
      </c>
      <c r="E351" s="231">
        <f>SUMIFS(Master!$S$2:$S$1697,Master!$O$2:$O$1697,B351)</f>
        <v>0</v>
      </c>
      <c r="F351" s="231">
        <f t="shared" si="12"/>
        <v>0</v>
      </c>
      <c r="G351" s="231">
        <f>SUMIFS(Master!$V$2:$V$1697,Master!$O$2:$O$1697,B351)</f>
        <v>0</v>
      </c>
      <c r="H351" s="231">
        <f t="shared" si="13"/>
        <v>0</v>
      </c>
    </row>
    <row r="352" spans="1:8">
      <c r="A352" s="242">
        <v>140</v>
      </c>
      <c r="B352" s="242" t="s">
        <v>1050</v>
      </c>
      <c r="C352" s="243"/>
      <c r="D352" s="244">
        <f>SUMIFS(Master!$P$2:$P$1697,Master!$O$2:$O$1697,B352)</f>
        <v>0</v>
      </c>
      <c r="E352" s="231">
        <f>SUMIFS(Master!$S$2:$S$1697,Master!$O$2:$O$1697,B352)</f>
        <v>0</v>
      </c>
      <c r="F352" s="231">
        <f t="shared" si="12"/>
        <v>0</v>
      </c>
      <c r="G352" s="231">
        <f>SUMIFS(Master!$V$2:$V$1697,Master!$O$2:$O$1697,B352)</f>
        <v>0</v>
      </c>
      <c r="H352" s="231">
        <f t="shared" si="13"/>
        <v>0</v>
      </c>
    </row>
    <row r="353" spans="1:8">
      <c r="A353" s="242">
        <v>200</v>
      </c>
      <c r="B353" s="242" t="s">
        <v>1051</v>
      </c>
      <c r="C353" s="243"/>
      <c r="D353" s="244">
        <f>SUMIFS(Master!$P$2:$P$1697,Master!$O$2:$O$1697,B353)</f>
        <v>0</v>
      </c>
      <c r="E353" s="231">
        <f>SUMIFS(Master!$S$2:$S$1697,Master!$O$2:$O$1697,B353)</f>
        <v>0</v>
      </c>
      <c r="F353" s="231">
        <f t="shared" si="12"/>
        <v>0</v>
      </c>
      <c r="G353" s="231">
        <f>SUMIFS(Master!$V$2:$V$1697,Master!$O$2:$O$1697,B353)</f>
        <v>0</v>
      </c>
      <c r="H353" s="231">
        <f t="shared" si="13"/>
        <v>0</v>
      </c>
    </row>
    <row r="354" spans="1:8">
      <c r="A354" s="242">
        <v>225</v>
      </c>
      <c r="B354" s="242" t="s">
        <v>1052</v>
      </c>
      <c r="C354" s="243"/>
      <c r="D354" s="244">
        <f>SUMIFS(Master!$P$2:$P$1697,Master!$O$2:$O$1697,B354)</f>
        <v>0</v>
      </c>
      <c r="E354" s="231">
        <f>SUMIFS(Master!$S$2:$S$1697,Master!$O$2:$O$1697,B354)</f>
        <v>0</v>
      </c>
      <c r="F354" s="231">
        <f t="shared" si="12"/>
        <v>0</v>
      </c>
      <c r="G354" s="231">
        <f>SUMIFS(Master!$V$2:$V$1697,Master!$O$2:$O$1697,B354)</f>
        <v>0</v>
      </c>
      <c r="H354" s="231">
        <f t="shared" si="13"/>
        <v>0</v>
      </c>
    </row>
    <row r="355" spans="1:8">
      <c r="A355" s="242">
        <v>315</v>
      </c>
      <c r="B355" s="242" t="s">
        <v>1053</v>
      </c>
      <c r="C355" s="243"/>
      <c r="D355" s="244">
        <f>SUMIFS(Master!$P$2:$P$1697,Master!$O$2:$O$1697,B355)</f>
        <v>0</v>
      </c>
      <c r="E355" s="231">
        <f>SUMIFS(Master!$S$2:$S$1697,Master!$O$2:$O$1697,B355)</f>
        <v>0</v>
      </c>
      <c r="F355" s="231">
        <f t="shared" si="12"/>
        <v>0</v>
      </c>
      <c r="G355" s="231">
        <f>SUMIFS(Master!$V$2:$V$1697,Master!$O$2:$O$1697,B355)</f>
        <v>0</v>
      </c>
      <c r="H355" s="231">
        <f t="shared" si="13"/>
        <v>0</v>
      </c>
    </row>
    <row r="356" spans="1:8">
      <c r="A356" s="242">
        <v>350</v>
      </c>
      <c r="B356" s="242" t="s">
        <v>1054</v>
      </c>
      <c r="C356" s="243"/>
      <c r="D356" s="244">
        <f>SUMIFS(Master!$P$2:$P$1697,Master!$O$2:$O$1697,B356)</f>
        <v>0</v>
      </c>
      <c r="E356" s="231">
        <f>SUMIFS(Master!$S$2:$S$1697,Master!$O$2:$O$1697,B356)</f>
        <v>0</v>
      </c>
      <c r="F356" s="231">
        <f t="shared" si="12"/>
        <v>0</v>
      </c>
      <c r="G356" s="231">
        <f>SUMIFS(Master!$V$2:$V$1697,Master!$O$2:$O$1697,B356)</f>
        <v>0</v>
      </c>
      <c r="H356" s="231">
        <f t="shared" si="13"/>
        <v>0</v>
      </c>
    </row>
    <row r="357" spans="1:8">
      <c r="A357" s="242">
        <v>355</v>
      </c>
      <c r="B357" s="242" t="s">
        <v>1055</v>
      </c>
      <c r="C357" s="243"/>
      <c r="D357" s="244">
        <f>SUMIFS(Master!$P$2:$P$1697,Master!$O$2:$O$1697,B357)</f>
        <v>0</v>
      </c>
      <c r="E357" s="231">
        <f>SUMIFS(Master!$S$2:$S$1697,Master!$O$2:$O$1697,B357)</f>
        <v>0</v>
      </c>
      <c r="F357" s="231">
        <f t="shared" si="12"/>
        <v>0</v>
      </c>
      <c r="G357" s="231">
        <f>SUMIFS(Master!$V$2:$V$1697,Master!$O$2:$O$1697,B357)</f>
        <v>0</v>
      </c>
      <c r="H357" s="231">
        <f t="shared" si="13"/>
        <v>0</v>
      </c>
    </row>
    <row r="358" spans="1:8">
      <c r="A358" s="237" t="s">
        <v>1018</v>
      </c>
      <c r="B358" s="237"/>
      <c r="C358" s="243"/>
      <c r="D358" s="244">
        <f>SUMIFS(Master!$P$2:$P$1697,Master!$O$2:$O$1697,B358)</f>
        <v>0</v>
      </c>
      <c r="E358" s="231">
        <f>SUMIFS(Master!$S$2:$S$1697,Master!$O$2:$O$1697,B358)</f>
        <v>0</v>
      </c>
      <c r="F358" s="231">
        <f t="shared" si="12"/>
        <v>0</v>
      </c>
      <c r="G358" s="231">
        <f>SUMIFS(Master!$V$2:$V$1697,Master!$O$2:$O$1697,B358)</f>
        <v>0</v>
      </c>
      <c r="H358" s="231">
        <f t="shared" si="13"/>
        <v>0</v>
      </c>
    </row>
    <row r="359" spans="1:8" ht="30">
      <c r="A359" s="249" t="s">
        <v>1019</v>
      </c>
      <c r="B359" s="249"/>
      <c r="C359" s="243"/>
      <c r="D359" s="244">
        <f>SUMIFS(Master!$P$2:$P$1697,Master!$O$2:$O$1697,B359)</f>
        <v>0</v>
      </c>
      <c r="E359" s="231">
        <f>SUMIFS(Master!$S$2:$S$1697,Master!$O$2:$O$1697,B359)</f>
        <v>0</v>
      </c>
      <c r="F359" s="231">
        <f t="shared" si="12"/>
        <v>0</v>
      </c>
      <c r="G359" s="231">
        <f>SUMIFS(Master!$V$2:$V$1697,Master!$O$2:$O$1697,B359)</f>
        <v>0</v>
      </c>
      <c r="H359" s="231">
        <f t="shared" si="13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9"/>
  <sheetViews>
    <sheetView workbookViewId="0">
      <selection activeCell="B1" sqref="B1"/>
    </sheetView>
  </sheetViews>
  <sheetFormatPr defaultRowHeight="15"/>
  <cols>
    <col min="1" max="1" width="46.28515625" customWidth="1"/>
  </cols>
  <sheetData>
    <row r="1" spans="1:6">
      <c r="A1" s="358" t="s">
        <v>1236</v>
      </c>
      <c r="B1" s="359"/>
      <c r="C1" s="360" t="s">
        <v>1210</v>
      </c>
      <c r="D1" s="360" t="s">
        <v>1237</v>
      </c>
      <c r="E1" s="361"/>
      <c r="F1" s="362">
        <v>15</v>
      </c>
    </row>
    <row r="2" spans="1:6">
      <c r="A2" s="358" t="s">
        <v>1238</v>
      </c>
      <c r="B2" s="359"/>
      <c r="C2" s="360" t="s">
        <v>1211</v>
      </c>
      <c r="D2" s="360" t="s">
        <v>1237</v>
      </c>
      <c r="E2" s="361"/>
      <c r="F2" s="362">
        <v>11</v>
      </c>
    </row>
    <row r="3" spans="1:6">
      <c r="A3" s="358" t="s">
        <v>1239</v>
      </c>
      <c r="B3" s="359"/>
      <c r="C3" s="360" t="s">
        <v>1212</v>
      </c>
      <c r="D3" s="360" t="s">
        <v>1237</v>
      </c>
      <c r="E3" s="361"/>
      <c r="F3" s="362">
        <v>2</v>
      </c>
    </row>
    <row r="4" spans="1:6">
      <c r="A4" s="358" t="s">
        <v>1240</v>
      </c>
      <c r="B4" s="359"/>
      <c r="C4" s="360" t="s">
        <v>1050</v>
      </c>
      <c r="D4" s="360" t="s">
        <v>1237</v>
      </c>
      <c r="E4" s="361"/>
      <c r="F4" s="362">
        <v>2</v>
      </c>
    </row>
    <row r="5" spans="1:6">
      <c r="A5" s="358" t="s">
        <v>1241</v>
      </c>
      <c r="B5" s="359"/>
      <c r="C5" s="360" t="s">
        <v>399</v>
      </c>
      <c r="D5" s="360" t="s">
        <v>1237</v>
      </c>
      <c r="E5" s="361"/>
      <c r="F5" s="362">
        <v>11</v>
      </c>
    </row>
    <row r="6" spans="1:6">
      <c r="A6" s="358" t="s">
        <v>1242</v>
      </c>
      <c r="B6" s="359"/>
      <c r="C6" s="360" t="s">
        <v>401</v>
      </c>
      <c r="D6" s="360" t="s">
        <v>1237</v>
      </c>
      <c r="E6" s="361"/>
      <c r="F6" s="362">
        <v>10</v>
      </c>
    </row>
    <row r="7" spans="1:6">
      <c r="A7" s="358" t="s">
        <v>1243</v>
      </c>
      <c r="B7" s="359"/>
      <c r="C7" s="360" t="s">
        <v>403</v>
      </c>
      <c r="D7" s="360" t="s">
        <v>1237</v>
      </c>
      <c r="E7" s="361"/>
      <c r="F7" s="362">
        <v>5</v>
      </c>
    </row>
    <row r="8" spans="1:6">
      <c r="A8" s="358" t="s">
        <v>1244</v>
      </c>
      <c r="B8" s="359"/>
      <c r="C8" s="360" t="s">
        <v>405</v>
      </c>
      <c r="D8" s="360" t="s">
        <v>1237</v>
      </c>
      <c r="E8" s="361"/>
      <c r="F8" s="361"/>
    </row>
    <row r="9" spans="1:6">
      <c r="A9" s="358" t="s">
        <v>1245</v>
      </c>
      <c r="B9" s="359"/>
      <c r="C9" s="360" t="s">
        <v>393</v>
      </c>
      <c r="D9" s="360" t="s">
        <v>1237</v>
      </c>
      <c r="E9" s="361"/>
      <c r="F9" s="362">
        <v>1</v>
      </c>
    </row>
    <row r="10" spans="1:6">
      <c r="A10" s="358" t="s">
        <v>1246</v>
      </c>
      <c r="B10" s="359"/>
      <c r="C10" s="360" t="s">
        <v>397</v>
      </c>
      <c r="D10" s="360" t="s">
        <v>1237</v>
      </c>
      <c r="E10" s="361"/>
      <c r="F10" s="362">
        <v>4</v>
      </c>
    </row>
    <row r="11" spans="1:6">
      <c r="A11" s="358" t="s">
        <v>1247</v>
      </c>
      <c r="B11" s="359"/>
      <c r="C11" s="360" t="s">
        <v>1234</v>
      </c>
      <c r="D11" s="360" t="s">
        <v>1237</v>
      </c>
      <c r="E11" s="361"/>
      <c r="F11" s="362">
        <v>6</v>
      </c>
    </row>
    <row r="12" spans="1:6">
      <c r="A12" s="358" t="s">
        <v>1248</v>
      </c>
      <c r="B12" s="359"/>
      <c r="C12" s="360" t="s">
        <v>413</v>
      </c>
      <c r="D12" s="360" t="s">
        <v>1237</v>
      </c>
      <c r="E12" s="361"/>
      <c r="F12" s="361"/>
    </row>
    <row r="13" spans="1:6">
      <c r="A13" s="358" t="s">
        <v>1249</v>
      </c>
      <c r="B13" s="359"/>
      <c r="C13" s="360" t="s">
        <v>1232</v>
      </c>
      <c r="D13" s="360" t="s">
        <v>1237</v>
      </c>
      <c r="E13" s="361"/>
      <c r="F13" s="362">
        <v>95</v>
      </c>
    </row>
    <row r="14" spans="1:6">
      <c r="A14" s="358" t="s">
        <v>1250</v>
      </c>
      <c r="B14" s="359"/>
      <c r="C14" s="360" t="s">
        <v>1233</v>
      </c>
      <c r="D14" s="360" t="s">
        <v>1251</v>
      </c>
      <c r="E14" s="361"/>
      <c r="F14" s="362">
        <v>960.26</v>
      </c>
    </row>
    <row r="15" spans="1:6">
      <c r="A15" s="358" t="s">
        <v>1252</v>
      </c>
      <c r="B15" s="359"/>
      <c r="C15" s="360" t="s">
        <v>402</v>
      </c>
      <c r="D15" s="360" t="s">
        <v>1237</v>
      </c>
      <c r="E15" s="361"/>
      <c r="F15" s="362">
        <v>9</v>
      </c>
    </row>
    <row r="16" spans="1:6">
      <c r="A16" s="358" t="s">
        <v>1253</v>
      </c>
      <c r="B16" s="359"/>
      <c r="C16" s="360" t="s">
        <v>1144</v>
      </c>
      <c r="D16" s="360" t="s">
        <v>1237</v>
      </c>
      <c r="E16" s="361"/>
      <c r="F16" s="362">
        <v>6</v>
      </c>
    </row>
    <row r="17" spans="1:6">
      <c r="A17" s="358" t="s">
        <v>1254</v>
      </c>
      <c r="B17" s="359"/>
      <c r="C17" s="360" t="s">
        <v>406</v>
      </c>
      <c r="D17" s="360" t="s">
        <v>1237</v>
      </c>
      <c r="E17" s="361"/>
      <c r="F17" s="361"/>
    </row>
    <row r="18" spans="1:6">
      <c r="A18" s="358" t="s">
        <v>1255</v>
      </c>
      <c r="B18" s="359"/>
      <c r="C18" s="360" t="s">
        <v>1142</v>
      </c>
      <c r="D18" s="360" t="s">
        <v>1237</v>
      </c>
      <c r="E18" s="361"/>
      <c r="F18" s="362">
        <v>3</v>
      </c>
    </row>
    <row r="19" spans="1:6">
      <c r="A19" s="358" t="s">
        <v>1256</v>
      </c>
      <c r="B19" s="359"/>
      <c r="C19" s="360" t="s">
        <v>1143</v>
      </c>
      <c r="D19" s="360" t="s">
        <v>1237</v>
      </c>
      <c r="E19" s="361"/>
      <c r="F19" s="362">
        <v>1</v>
      </c>
    </row>
    <row r="20" spans="1:6">
      <c r="A20" s="358" t="s">
        <v>1257</v>
      </c>
      <c r="B20" s="359"/>
      <c r="C20" s="360" t="s">
        <v>302</v>
      </c>
      <c r="D20" s="360" t="s">
        <v>1251</v>
      </c>
      <c r="E20" s="361"/>
      <c r="F20" s="362">
        <v>534</v>
      </c>
    </row>
    <row r="21" spans="1:6">
      <c r="A21" s="358" t="s">
        <v>1258</v>
      </c>
      <c r="B21" s="359"/>
      <c r="C21" s="360" t="s">
        <v>436</v>
      </c>
      <c r="D21" s="360" t="s">
        <v>1251</v>
      </c>
      <c r="E21" s="361"/>
      <c r="F21" s="363">
        <v>10535</v>
      </c>
    </row>
    <row r="22" spans="1:6">
      <c r="A22" s="358" t="s">
        <v>1259</v>
      </c>
      <c r="B22" s="359"/>
      <c r="C22" s="360" t="s">
        <v>456</v>
      </c>
      <c r="D22" s="360" t="s">
        <v>1251</v>
      </c>
      <c r="E22" s="361"/>
      <c r="F22" s="362">
        <v>515</v>
      </c>
    </row>
    <row r="23" spans="1:6">
      <c r="A23" s="358" t="s">
        <v>1260</v>
      </c>
      <c r="B23" s="359"/>
      <c r="C23" s="360" t="s">
        <v>478</v>
      </c>
      <c r="D23" s="360" t="s">
        <v>1251</v>
      </c>
      <c r="E23" s="361"/>
      <c r="F23" s="363">
        <v>6790</v>
      </c>
    </row>
    <row r="24" spans="1:6">
      <c r="A24" s="358" t="s">
        <v>1261</v>
      </c>
      <c r="B24" s="359"/>
      <c r="C24" s="360" t="s">
        <v>294</v>
      </c>
      <c r="D24" s="360" t="s">
        <v>1251</v>
      </c>
      <c r="E24" s="361"/>
      <c r="F24" s="362">
        <v>10</v>
      </c>
    </row>
    <row r="25" spans="1:6">
      <c r="A25" s="358" t="s">
        <v>1262</v>
      </c>
      <c r="B25" s="359"/>
      <c r="C25" s="360" t="s">
        <v>300</v>
      </c>
      <c r="D25" s="360" t="s">
        <v>1251</v>
      </c>
      <c r="E25" s="361"/>
      <c r="F25" s="363">
        <v>1060</v>
      </c>
    </row>
    <row r="26" spans="1:6">
      <c r="A26" s="358" t="s">
        <v>1263</v>
      </c>
      <c r="B26" s="359"/>
      <c r="C26" s="360" t="s">
        <v>509</v>
      </c>
      <c r="D26" s="360" t="s">
        <v>1251</v>
      </c>
      <c r="E26" s="361"/>
      <c r="F26" s="362">
        <v>9</v>
      </c>
    </row>
    <row r="27" spans="1:6">
      <c r="A27" s="358" t="s">
        <v>1264</v>
      </c>
      <c r="B27" s="359"/>
      <c r="C27" s="360" t="s">
        <v>1265</v>
      </c>
      <c r="D27" s="360" t="s">
        <v>1251</v>
      </c>
      <c r="E27" s="361"/>
      <c r="F27" s="363">
        <v>2328</v>
      </c>
    </row>
    <row r="28" spans="1:6">
      <c r="A28" s="358" t="s">
        <v>1266</v>
      </c>
      <c r="B28" s="359"/>
      <c r="C28" s="360" t="s">
        <v>511</v>
      </c>
      <c r="D28" s="360" t="s">
        <v>1251</v>
      </c>
      <c r="E28" s="361"/>
      <c r="F28" s="362">
        <v>248</v>
      </c>
    </row>
    <row r="29" spans="1:6">
      <c r="A29" s="358" t="s">
        <v>1267</v>
      </c>
      <c r="B29" s="359"/>
      <c r="C29" s="360" t="s">
        <v>510</v>
      </c>
      <c r="D29" s="360" t="s">
        <v>1251</v>
      </c>
      <c r="E29" s="361"/>
      <c r="F29" s="362">
        <v>126</v>
      </c>
    </row>
    <row r="30" spans="1:6">
      <c r="A30" s="358" t="s">
        <v>1268</v>
      </c>
      <c r="B30" s="359"/>
      <c r="C30" s="360" t="s">
        <v>437</v>
      </c>
      <c r="D30" s="360" t="s">
        <v>1251</v>
      </c>
      <c r="E30" s="361"/>
      <c r="F30" s="363">
        <v>3168</v>
      </c>
    </row>
    <row r="31" spans="1:6">
      <c r="A31" s="358" t="s">
        <v>1269</v>
      </c>
      <c r="B31" s="359"/>
      <c r="C31" s="360" t="s">
        <v>453</v>
      </c>
      <c r="D31" s="360" t="s">
        <v>1251</v>
      </c>
      <c r="E31" s="361"/>
      <c r="F31" s="362">
        <v>62</v>
      </c>
    </row>
    <row r="32" spans="1:6">
      <c r="A32" s="358" t="s">
        <v>1270</v>
      </c>
      <c r="B32" s="359"/>
      <c r="C32" s="360" t="s">
        <v>454</v>
      </c>
      <c r="D32" s="360" t="s">
        <v>1251</v>
      </c>
      <c r="E32" s="361"/>
      <c r="F32" s="362">
        <v>96</v>
      </c>
    </row>
    <row r="33" spans="1:6">
      <c r="A33" s="358" t="s">
        <v>1271</v>
      </c>
      <c r="B33" s="359"/>
      <c r="C33" s="360" t="s">
        <v>442</v>
      </c>
      <c r="D33" s="360" t="s">
        <v>1251</v>
      </c>
      <c r="E33" s="361"/>
      <c r="F33" s="362">
        <v>702</v>
      </c>
    </row>
    <row r="34" spans="1:6">
      <c r="A34" s="358" t="s">
        <v>1272</v>
      </c>
      <c r="B34" s="359"/>
      <c r="C34" s="360" t="s">
        <v>1273</v>
      </c>
      <c r="D34" s="360" t="s">
        <v>1237</v>
      </c>
      <c r="E34" s="361"/>
      <c r="F34" s="362">
        <v>2</v>
      </c>
    </row>
    <row r="35" spans="1:6">
      <c r="A35" s="358" t="s">
        <v>1274</v>
      </c>
      <c r="B35" s="359"/>
      <c r="C35" s="360" t="s">
        <v>782</v>
      </c>
      <c r="D35" s="360" t="s">
        <v>1237</v>
      </c>
      <c r="E35" s="361"/>
      <c r="F35" s="362">
        <v>15</v>
      </c>
    </row>
    <row r="36" spans="1:6">
      <c r="A36" s="358" t="s">
        <v>1275</v>
      </c>
      <c r="B36" s="359"/>
      <c r="C36" s="360" t="s">
        <v>783</v>
      </c>
      <c r="D36" s="360" t="s">
        <v>1237</v>
      </c>
      <c r="E36" s="361"/>
      <c r="F36" s="362">
        <v>71</v>
      </c>
    </row>
    <row r="37" spans="1:6">
      <c r="A37" s="358" t="s">
        <v>1276</v>
      </c>
      <c r="B37" s="359"/>
      <c r="C37" s="360" t="s">
        <v>472</v>
      </c>
      <c r="D37" s="360" t="s">
        <v>1237</v>
      </c>
      <c r="E37" s="361"/>
      <c r="F37" s="362">
        <v>300</v>
      </c>
    </row>
    <row r="38" spans="1:6">
      <c r="A38" s="358" t="s">
        <v>1277</v>
      </c>
      <c r="B38" s="359"/>
      <c r="C38" s="360" t="s">
        <v>464</v>
      </c>
      <c r="D38" s="360" t="s">
        <v>1237</v>
      </c>
      <c r="E38" s="361"/>
      <c r="F38" s="362">
        <v>672</v>
      </c>
    </row>
    <row r="39" spans="1:6">
      <c r="A39" s="358" t="s">
        <v>1278</v>
      </c>
      <c r="B39" s="359"/>
      <c r="C39" s="360" t="s">
        <v>467</v>
      </c>
      <c r="D39" s="360" t="s">
        <v>1237</v>
      </c>
      <c r="E39" s="361"/>
      <c r="F39" s="362">
        <v>15</v>
      </c>
    </row>
    <row r="40" spans="1:6">
      <c r="A40" s="358" t="s">
        <v>1279</v>
      </c>
      <c r="B40" s="359"/>
      <c r="C40" s="360" t="s">
        <v>465</v>
      </c>
      <c r="D40" s="360" t="s">
        <v>1237</v>
      </c>
      <c r="E40" s="361"/>
      <c r="F40" s="363">
        <v>2986</v>
      </c>
    </row>
    <row r="41" spans="1:6">
      <c r="A41" s="358" t="s">
        <v>1280</v>
      </c>
      <c r="B41" s="359"/>
      <c r="C41" s="360" t="s">
        <v>466</v>
      </c>
      <c r="D41" s="360" t="s">
        <v>1237</v>
      </c>
      <c r="E41" s="361"/>
      <c r="F41" s="362">
        <v>74</v>
      </c>
    </row>
    <row r="42" spans="1:6">
      <c r="A42" s="358" t="s">
        <v>1281</v>
      </c>
      <c r="B42" s="359"/>
      <c r="C42" s="360" t="s">
        <v>1282</v>
      </c>
      <c r="D42" s="360" t="s">
        <v>1237</v>
      </c>
      <c r="E42" s="361"/>
      <c r="F42" s="362">
        <v>5</v>
      </c>
    </row>
    <row r="43" spans="1:6">
      <c r="A43" s="358" t="s">
        <v>1283</v>
      </c>
      <c r="B43" s="359"/>
      <c r="C43" s="360" t="s">
        <v>460</v>
      </c>
      <c r="D43" s="360" t="s">
        <v>1237</v>
      </c>
      <c r="E43" s="361"/>
      <c r="F43" s="362">
        <v>91</v>
      </c>
    </row>
    <row r="44" spans="1:6" ht="22.5">
      <c r="A44" s="358" t="s">
        <v>1284</v>
      </c>
      <c r="B44" s="359"/>
      <c r="C44" s="360" t="s">
        <v>439</v>
      </c>
      <c r="D44" s="360" t="s">
        <v>1237</v>
      </c>
      <c r="E44" s="361"/>
      <c r="F44" s="362">
        <v>140</v>
      </c>
    </row>
    <row r="45" spans="1:6">
      <c r="A45" s="358" t="s">
        <v>1285</v>
      </c>
      <c r="B45" s="359"/>
      <c r="C45" s="360" t="s">
        <v>620</v>
      </c>
      <c r="D45" s="360" t="s">
        <v>1237</v>
      </c>
      <c r="E45" s="361"/>
      <c r="F45" s="362">
        <v>55</v>
      </c>
    </row>
    <row r="46" spans="1:6" ht="22.5">
      <c r="A46" s="358" t="s">
        <v>1286</v>
      </c>
      <c r="B46" s="359"/>
      <c r="C46" s="360" t="s">
        <v>433</v>
      </c>
      <c r="D46" s="360" t="s">
        <v>1237</v>
      </c>
      <c r="E46" s="361"/>
      <c r="F46" s="362">
        <v>463</v>
      </c>
    </row>
    <row r="47" spans="1:6" ht="22.5">
      <c r="A47" s="358" t="s">
        <v>1287</v>
      </c>
      <c r="B47" s="359"/>
      <c r="C47" s="360" t="s">
        <v>431</v>
      </c>
      <c r="D47" s="360" t="s">
        <v>1237</v>
      </c>
      <c r="E47" s="361"/>
      <c r="F47" s="362">
        <v>6</v>
      </c>
    </row>
    <row r="48" spans="1:6" ht="22.5">
      <c r="A48" s="358" t="s">
        <v>1288</v>
      </c>
      <c r="B48" s="359"/>
      <c r="C48" s="360" t="s">
        <v>432</v>
      </c>
      <c r="D48" s="360" t="s">
        <v>1237</v>
      </c>
      <c r="E48" s="361"/>
      <c r="F48" s="361"/>
    </row>
    <row r="49" spans="1:6">
      <c r="A49" s="358" t="s">
        <v>1289</v>
      </c>
      <c r="B49" s="359"/>
      <c r="C49" s="360" t="s">
        <v>813</v>
      </c>
      <c r="D49" s="360" t="s">
        <v>1237</v>
      </c>
      <c r="E49" s="361"/>
      <c r="F49" s="362">
        <v>48</v>
      </c>
    </row>
    <row r="50" spans="1:6">
      <c r="A50" s="358" t="s">
        <v>1290</v>
      </c>
      <c r="B50" s="359"/>
      <c r="C50" s="360" t="s">
        <v>815</v>
      </c>
      <c r="D50" s="360" t="s">
        <v>1237</v>
      </c>
      <c r="E50" s="361"/>
      <c r="F50" s="362">
        <v>21</v>
      </c>
    </row>
    <row r="51" spans="1:6">
      <c r="A51" s="358" t="s">
        <v>1291</v>
      </c>
      <c r="B51" s="359"/>
      <c r="C51" s="360" t="s">
        <v>1020</v>
      </c>
      <c r="D51" s="360" t="s">
        <v>1237</v>
      </c>
      <c r="E51" s="361"/>
      <c r="F51" s="362">
        <v>21</v>
      </c>
    </row>
    <row r="52" spans="1:6">
      <c r="A52" s="358" t="s">
        <v>1292</v>
      </c>
      <c r="B52" s="359"/>
      <c r="C52" s="360" t="s">
        <v>521</v>
      </c>
      <c r="D52" s="360" t="s">
        <v>1237</v>
      </c>
      <c r="E52" s="361"/>
      <c r="F52" s="362">
        <v>142</v>
      </c>
    </row>
    <row r="53" spans="1:6">
      <c r="A53" s="358" t="s">
        <v>1293</v>
      </c>
      <c r="B53" s="359"/>
      <c r="C53" s="360" t="s">
        <v>775</v>
      </c>
      <c r="D53" s="360" t="s">
        <v>1237</v>
      </c>
      <c r="E53" s="361"/>
      <c r="F53" s="362">
        <v>552</v>
      </c>
    </row>
    <row r="54" spans="1:6">
      <c r="A54" s="358" t="s">
        <v>1294</v>
      </c>
      <c r="B54" s="359"/>
      <c r="C54" s="360" t="s">
        <v>1047</v>
      </c>
      <c r="D54" s="360" t="s">
        <v>1237</v>
      </c>
      <c r="E54" s="361"/>
      <c r="F54" s="362">
        <v>39</v>
      </c>
    </row>
    <row r="55" spans="1:6">
      <c r="A55" s="358" t="s">
        <v>1295</v>
      </c>
      <c r="B55" s="359"/>
      <c r="C55" s="360" t="s">
        <v>1141</v>
      </c>
      <c r="D55" s="360" t="s">
        <v>1237</v>
      </c>
      <c r="E55" s="361"/>
      <c r="F55" s="362">
        <v>6</v>
      </c>
    </row>
    <row r="56" spans="1:6">
      <c r="A56" s="358" t="s">
        <v>1296</v>
      </c>
      <c r="B56" s="359"/>
      <c r="C56" s="360" t="s">
        <v>1079</v>
      </c>
      <c r="D56" s="360" t="s">
        <v>1237</v>
      </c>
      <c r="E56" s="361"/>
      <c r="F56" s="362">
        <v>1</v>
      </c>
    </row>
    <row r="57" spans="1:6">
      <c r="A57" s="358" t="s">
        <v>1297</v>
      </c>
      <c r="B57" s="359"/>
      <c r="C57" s="360" t="s">
        <v>1078</v>
      </c>
      <c r="D57" s="360" t="s">
        <v>1237</v>
      </c>
      <c r="E57" s="361"/>
      <c r="F57" s="362">
        <v>1</v>
      </c>
    </row>
    <row r="58" spans="1:6">
      <c r="A58" s="358" t="s">
        <v>1298</v>
      </c>
      <c r="B58" s="359"/>
      <c r="C58" s="360" t="s">
        <v>1077</v>
      </c>
      <c r="D58" s="360" t="s">
        <v>1237</v>
      </c>
      <c r="E58" s="361"/>
      <c r="F58" s="362">
        <v>4</v>
      </c>
    </row>
    <row r="59" spans="1:6">
      <c r="A59" s="358" t="s">
        <v>1299</v>
      </c>
      <c r="B59" s="359"/>
      <c r="C59" s="360" t="s">
        <v>292</v>
      </c>
      <c r="D59" s="360" t="s">
        <v>1237</v>
      </c>
      <c r="E59" s="361"/>
      <c r="F59" s="362">
        <v>8</v>
      </c>
    </row>
    <row r="60" spans="1:6">
      <c r="A60" s="358" t="s">
        <v>1300</v>
      </c>
      <c r="B60" s="359"/>
      <c r="C60" s="360" t="s">
        <v>280</v>
      </c>
      <c r="D60" s="360" t="s">
        <v>1237</v>
      </c>
      <c r="E60" s="361"/>
      <c r="F60" s="362">
        <v>9</v>
      </c>
    </row>
    <row r="61" spans="1:6">
      <c r="A61" s="358" t="s">
        <v>1301</v>
      </c>
      <c r="B61" s="359"/>
      <c r="C61" s="360" t="s">
        <v>278</v>
      </c>
      <c r="D61" s="360" t="s">
        <v>1237</v>
      </c>
      <c r="E61" s="361"/>
      <c r="F61" s="362">
        <v>10</v>
      </c>
    </row>
    <row r="62" spans="1:6">
      <c r="A62" s="358" t="s">
        <v>1302</v>
      </c>
      <c r="B62" s="359"/>
      <c r="C62" s="360" t="s">
        <v>264</v>
      </c>
      <c r="D62" s="360" t="s">
        <v>1237</v>
      </c>
      <c r="E62" s="361"/>
      <c r="F62" s="362">
        <v>5</v>
      </c>
    </row>
    <row r="63" spans="1:6">
      <c r="A63" s="358" t="s">
        <v>1303</v>
      </c>
      <c r="B63" s="359"/>
      <c r="C63" s="360" t="s">
        <v>282</v>
      </c>
      <c r="D63" s="360" t="s">
        <v>1237</v>
      </c>
      <c r="E63" s="361"/>
      <c r="F63" s="362">
        <v>1</v>
      </c>
    </row>
    <row r="64" spans="1:6">
      <c r="A64" s="358" t="s">
        <v>1304</v>
      </c>
      <c r="B64" s="359"/>
      <c r="C64" s="360" t="s">
        <v>256</v>
      </c>
      <c r="D64" s="360" t="s">
        <v>1237</v>
      </c>
      <c r="E64" s="361"/>
      <c r="F64" s="362">
        <v>1</v>
      </c>
    </row>
    <row r="65" spans="1:6">
      <c r="A65" s="358" t="s">
        <v>1305</v>
      </c>
      <c r="B65" s="359"/>
      <c r="C65" s="360" t="s">
        <v>257</v>
      </c>
      <c r="D65" s="360" t="s">
        <v>1237</v>
      </c>
      <c r="E65" s="361"/>
      <c r="F65" s="362">
        <v>1</v>
      </c>
    </row>
    <row r="66" spans="1:6">
      <c r="A66" s="358" t="s">
        <v>1306</v>
      </c>
      <c r="B66" s="359"/>
      <c r="C66" s="360" t="s">
        <v>1307</v>
      </c>
      <c r="D66" s="360" t="s">
        <v>1237</v>
      </c>
      <c r="E66" s="361"/>
      <c r="F66" s="362">
        <v>59</v>
      </c>
    </row>
    <row r="67" spans="1:6">
      <c r="A67" s="358" t="s">
        <v>1308</v>
      </c>
      <c r="B67" s="359"/>
      <c r="C67" s="360" t="s">
        <v>690</v>
      </c>
      <c r="D67" s="360" t="s">
        <v>1237</v>
      </c>
      <c r="E67" s="361"/>
      <c r="F67" s="362">
        <v>159</v>
      </c>
    </row>
    <row r="68" spans="1:6">
      <c r="A68" s="358" t="s">
        <v>1309</v>
      </c>
      <c r="B68" s="359"/>
      <c r="C68" s="360" t="s">
        <v>642</v>
      </c>
      <c r="D68" s="360" t="s">
        <v>1237</v>
      </c>
      <c r="E68" s="361"/>
      <c r="F68" s="362">
        <v>78</v>
      </c>
    </row>
    <row r="69" spans="1:6">
      <c r="A69" s="358" t="s">
        <v>1310</v>
      </c>
      <c r="B69" s="359"/>
      <c r="C69" s="360" t="s">
        <v>686</v>
      </c>
      <c r="D69" s="360" t="s">
        <v>1237</v>
      </c>
      <c r="E69" s="361"/>
      <c r="F69" s="362">
        <v>31</v>
      </c>
    </row>
    <row r="70" spans="1:6">
      <c r="A70" s="358" t="s">
        <v>1311</v>
      </c>
      <c r="B70" s="359"/>
      <c r="C70" s="360" t="s">
        <v>546</v>
      </c>
      <c r="D70" s="360" t="s">
        <v>1237</v>
      </c>
      <c r="E70" s="361"/>
      <c r="F70" s="362">
        <v>56</v>
      </c>
    </row>
    <row r="71" spans="1:6" ht="22.5">
      <c r="A71" s="358" t="s">
        <v>1312</v>
      </c>
      <c r="B71" s="359"/>
      <c r="C71" s="360" t="s">
        <v>597</v>
      </c>
      <c r="D71" s="360" t="s">
        <v>1237</v>
      </c>
      <c r="E71" s="361"/>
      <c r="F71" s="362">
        <v>49</v>
      </c>
    </row>
    <row r="72" spans="1:6">
      <c r="A72" s="358" t="s">
        <v>1313</v>
      </c>
      <c r="B72" s="359"/>
      <c r="C72" s="360" t="s">
        <v>461</v>
      </c>
      <c r="D72" s="360" t="s">
        <v>1237</v>
      </c>
      <c r="E72" s="361"/>
      <c r="F72" s="362">
        <v>654</v>
      </c>
    </row>
    <row r="73" spans="1:6">
      <c r="A73" s="358" t="s">
        <v>1314</v>
      </c>
      <c r="B73" s="359"/>
      <c r="C73" s="360" t="s">
        <v>684</v>
      </c>
      <c r="D73" s="360" t="s">
        <v>1237</v>
      </c>
      <c r="E73" s="361"/>
      <c r="F73" s="362">
        <v>17</v>
      </c>
    </row>
    <row r="74" spans="1:6">
      <c r="A74" s="358" t="s">
        <v>1315</v>
      </c>
      <c r="B74" s="359"/>
      <c r="C74" s="360" t="s">
        <v>463</v>
      </c>
      <c r="D74" s="360" t="s">
        <v>1237</v>
      </c>
      <c r="E74" s="361"/>
      <c r="F74" s="362">
        <v>116</v>
      </c>
    </row>
    <row r="75" spans="1:6">
      <c r="A75" s="358" t="s">
        <v>1316</v>
      </c>
      <c r="B75" s="359"/>
      <c r="C75" s="360" t="s">
        <v>474</v>
      </c>
      <c r="D75" s="360" t="s">
        <v>1237</v>
      </c>
      <c r="E75" s="361"/>
      <c r="F75" s="362">
        <v>24</v>
      </c>
    </row>
    <row r="76" spans="1:6">
      <c r="A76" s="358" t="s">
        <v>1317</v>
      </c>
      <c r="B76" s="359"/>
      <c r="C76" s="360" t="s">
        <v>440</v>
      </c>
      <c r="D76" s="360" t="s">
        <v>1237</v>
      </c>
      <c r="E76" s="361"/>
      <c r="F76" s="362">
        <v>35</v>
      </c>
    </row>
    <row r="77" spans="1:6">
      <c r="A77" s="358" t="s">
        <v>1318</v>
      </c>
      <c r="B77" s="359"/>
      <c r="C77" s="360" t="s">
        <v>682</v>
      </c>
      <c r="D77" s="360" t="s">
        <v>1237</v>
      </c>
      <c r="E77" s="361"/>
      <c r="F77" s="362">
        <v>12</v>
      </c>
    </row>
    <row r="78" spans="1:6">
      <c r="A78" s="358" t="s">
        <v>1319</v>
      </c>
      <c r="B78" s="359"/>
      <c r="C78" s="360" t="s">
        <v>542</v>
      </c>
      <c r="D78" s="360" t="s">
        <v>1237</v>
      </c>
      <c r="E78" s="361"/>
      <c r="F78" s="362">
        <v>25</v>
      </c>
    </row>
    <row r="79" spans="1:6">
      <c r="A79" s="358" t="s">
        <v>1320</v>
      </c>
      <c r="B79" s="359"/>
      <c r="C79" s="360" t="s">
        <v>473</v>
      </c>
      <c r="D79" s="360" t="s">
        <v>1237</v>
      </c>
      <c r="E79" s="361"/>
      <c r="F79" s="362">
        <v>285</v>
      </c>
    </row>
    <row r="80" spans="1:6">
      <c r="A80" s="358" t="s">
        <v>1321</v>
      </c>
      <c r="B80" s="359"/>
      <c r="C80" s="360" t="s">
        <v>836</v>
      </c>
      <c r="D80" s="360" t="s">
        <v>1237</v>
      </c>
      <c r="E80" s="361"/>
      <c r="F80" s="362">
        <v>11</v>
      </c>
    </row>
    <row r="81" spans="1:6">
      <c r="A81" s="358" t="s">
        <v>1322</v>
      </c>
      <c r="B81" s="359"/>
      <c r="C81" s="360" t="s">
        <v>1214</v>
      </c>
      <c r="D81" s="360" t="s">
        <v>1237</v>
      </c>
      <c r="E81" s="361"/>
      <c r="F81" s="362">
        <v>7</v>
      </c>
    </row>
    <row r="82" spans="1:6">
      <c r="A82" s="358" t="s">
        <v>1323</v>
      </c>
      <c r="B82" s="359"/>
      <c r="C82" s="360" t="s">
        <v>1213</v>
      </c>
      <c r="D82" s="360" t="s">
        <v>1237</v>
      </c>
      <c r="E82" s="361"/>
      <c r="F82" s="362">
        <v>3</v>
      </c>
    </row>
    <row r="83" spans="1:6">
      <c r="A83" s="358" t="s">
        <v>1324</v>
      </c>
      <c r="B83" s="359"/>
      <c r="C83" s="360" t="s">
        <v>1325</v>
      </c>
      <c r="D83" s="360" t="s">
        <v>1237</v>
      </c>
      <c r="E83" s="361"/>
      <c r="F83" s="362">
        <v>2</v>
      </c>
    </row>
    <row r="84" spans="1:6">
      <c r="A84" s="358" t="s">
        <v>1326</v>
      </c>
      <c r="B84" s="359"/>
      <c r="C84" s="360" t="s">
        <v>1231</v>
      </c>
      <c r="D84" s="360" t="s">
        <v>1237</v>
      </c>
      <c r="E84" s="361"/>
      <c r="F84" s="362">
        <v>4</v>
      </c>
    </row>
    <row r="85" spans="1:6">
      <c r="A85" s="358" t="s">
        <v>1327</v>
      </c>
      <c r="B85" s="359"/>
      <c r="C85" s="360" t="s">
        <v>777</v>
      </c>
      <c r="D85" s="360" t="s">
        <v>1237</v>
      </c>
      <c r="E85" s="361"/>
      <c r="F85" s="362">
        <v>33</v>
      </c>
    </row>
    <row r="86" spans="1:6">
      <c r="A86" s="358" t="s">
        <v>1328</v>
      </c>
      <c r="B86" s="359"/>
      <c r="C86" s="360" t="s">
        <v>483</v>
      </c>
      <c r="D86" s="360" t="s">
        <v>1237</v>
      </c>
      <c r="E86" s="361"/>
      <c r="F86" s="362">
        <v>10</v>
      </c>
    </row>
    <row r="87" spans="1:6">
      <c r="A87" s="358" t="s">
        <v>1329</v>
      </c>
      <c r="B87" s="359"/>
      <c r="C87" s="360" t="s">
        <v>480</v>
      </c>
      <c r="D87" s="360" t="s">
        <v>1237</v>
      </c>
      <c r="E87" s="361"/>
      <c r="F87" s="362">
        <v>22</v>
      </c>
    </row>
    <row r="88" spans="1:6">
      <c r="A88" s="358" t="s">
        <v>1330</v>
      </c>
      <c r="B88" s="359"/>
      <c r="C88" s="360" t="s">
        <v>488</v>
      </c>
      <c r="D88" s="360" t="s">
        <v>1237</v>
      </c>
      <c r="E88" s="361"/>
      <c r="F88" s="362">
        <v>3</v>
      </c>
    </row>
    <row r="89" spans="1:6">
      <c r="A89" s="358" t="s">
        <v>1331</v>
      </c>
      <c r="B89" s="359"/>
      <c r="C89" s="360" t="s">
        <v>776</v>
      </c>
      <c r="D89" s="360" t="s">
        <v>1237</v>
      </c>
      <c r="E89" s="361"/>
      <c r="F89" s="362">
        <v>3</v>
      </c>
    </row>
    <row r="90" spans="1:6">
      <c r="A90" s="358" t="s">
        <v>1332</v>
      </c>
      <c r="B90" s="359"/>
      <c r="C90" s="360" t="s">
        <v>778</v>
      </c>
      <c r="D90" s="360" t="s">
        <v>1237</v>
      </c>
      <c r="E90" s="361"/>
      <c r="F90" s="362">
        <v>75</v>
      </c>
    </row>
    <row r="91" spans="1:6">
      <c r="A91" s="358" t="s">
        <v>1333</v>
      </c>
      <c r="B91" s="359"/>
      <c r="C91" s="360" t="s">
        <v>371</v>
      </c>
      <c r="D91" s="360" t="s">
        <v>1237</v>
      </c>
      <c r="E91" s="361"/>
      <c r="F91" s="362">
        <v>2</v>
      </c>
    </row>
    <row r="92" spans="1:6">
      <c r="A92" s="358" t="s">
        <v>1334</v>
      </c>
      <c r="B92" s="359"/>
      <c r="C92" s="360" t="s">
        <v>1083</v>
      </c>
      <c r="D92" s="360" t="s">
        <v>1237</v>
      </c>
      <c r="E92" s="361"/>
      <c r="F92" s="362">
        <v>5</v>
      </c>
    </row>
    <row r="93" spans="1:6">
      <c r="A93" s="358" t="s">
        <v>1335</v>
      </c>
      <c r="B93" s="359"/>
      <c r="C93" s="360" t="s">
        <v>1336</v>
      </c>
      <c r="D93" s="360" t="s">
        <v>1237</v>
      </c>
      <c r="E93" s="361"/>
      <c r="F93" s="362">
        <v>1</v>
      </c>
    </row>
    <row r="94" spans="1:6">
      <c r="A94" s="358" t="s">
        <v>1337</v>
      </c>
      <c r="B94" s="359"/>
      <c r="C94" s="360" t="s">
        <v>1215</v>
      </c>
      <c r="D94" s="360" t="s">
        <v>1237</v>
      </c>
      <c r="E94" s="361"/>
      <c r="F94" s="362">
        <v>2</v>
      </c>
    </row>
    <row r="95" spans="1:6">
      <c r="A95" s="358" t="s">
        <v>1338</v>
      </c>
      <c r="B95" s="359"/>
      <c r="C95" s="360" t="s">
        <v>781</v>
      </c>
      <c r="D95" s="360" t="s">
        <v>1237</v>
      </c>
      <c r="E95" s="361"/>
      <c r="F95" s="362">
        <v>86</v>
      </c>
    </row>
    <row r="96" spans="1:6">
      <c r="A96" s="358" t="s">
        <v>1339</v>
      </c>
      <c r="B96" s="359"/>
      <c r="C96" s="360" t="s">
        <v>780</v>
      </c>
      <c r="D96" s="360" t="s">
        <v>1237</v>
      </c>
      <c r="E96" s="361"/>
      <c r="F96" s="362">
        <v>62</v>
      </c>
    </row>
    <row r="97" spans="1:6">
      <c r="A97" s="358" t="s">
        <v>1340</v>
      </c>
      <c r="B97" s="359"/>
      <c r="C97" s="360" t="s">
        <v>481</v>
      </c>
      <c r="D97" s="360" t="s">
        <v>1237</v>
      </c>
      <c r="E97" s="361"/>
      <c r="F97" s="362">
        <v>12</v>
      </c>
    </row>
    <row r="98" spans="1:6">
      <c r="A98" s="358" t="s">
        <v>1341</v>
      </c>
      <c r="B98" s="359"/>
      <c r="C98" s="360" t="s">
        <v>482</v>
      </c>
      <c r="D98" s="360" t="s">
        <v>1237</v>
      </c>
      <c r="E98" s="361"/>
      <c r="F98" s="362">
        <v>6</v>
      </c>
    </row>
    <row r="99" spans="1:6">
      <c r="A99" s="358" t="s">
        <v>1342</v>
      </c>
      <c r="B99" s="359"/>
      <c r="C99" s="360" t="s">
        <v>254</v>
      </c>
      <c r="D99" s="360" t="s">
        <v>1237</v>
      </c>
      <c r="E99" s="361"/>
      <c r="F99" s="362">
        <v>155</v>
      </c>
    </row>
    <row r="100" spans="1:6">
      <c r="A100" s="358" t="s">
        <v>1343</v>
      </c>
      <c r="B100" s="359"/>
      <c r="C100" s="360" t="s">
        <v>779</v>
      </c>
      <c r="D100" s="360" t="s">
        <v>1237</v>
      </c>
      <c r="E100" s="361"/>
      <c r="F100" s="362">
        <v>6</v>
      </c>
    </row>
    <row r="101" spans="1:6">
      <c r="A101" s="358" t="s">
        <v>1344</v>
      </c>
      <c r="B101" s="359"/>
      <c r="C101" s="360" t="s">
        <v>1194</v>
      </c>
      <c r="D101" s="360" t="s">
        <v>1237</v>
      </c>
      <c r="E101" s="361"/>
      <c r="F101" s="362">
        <v>78</v>
      </c>
    </row>
    <row r="102" spans="1:6">
      <c r="A102" s="358" t="s">
        <v>1345</v>
      </c>
      <c r="B102" s="359"/>
      <c r="C102" s="360" t="s">
        <v>265</v>
      </c>
      <c r="D102" s="360" t="s">
        <v>1237</v>
      </c>
      <c r="E102" s="361"/>
      <c r="F102" s="362">
        <v>6</v>
      </c>
    </row>
    <row r="103" spans="1:6">
      <c r="A103" s="358" t="s">
        <v>1346</v>
      </c>
      <c r="B103" s="359"/>
      <c r="C103" s="360" t="s">
        <v>1080</v>
      </c>
      <c r="D103" s="360" t="s">
        <v>1237</v>
      </c>
      <c r="E103" s="361"/>
      <c r="F103" s="362">
        <v>22</v>
      </c>
    </row>
    <row r="104" spans="1:6">
      <c r="A104" s="358" t="s">
        <v>1347</v>
      </c>
      <c r="B104" s="359"/>
      <c r="C104" s="360" t="s">
        <v>1195</v>
      </c>
      <c r="D104" s="360" t="s">
        <v>1237</v>
      </c>
      <c r="E104" s="361"/>
      <c r="F104" s="362">
        <v>26</v>
      </c>
    </row>
    <row r="105" spans="1:6">
      <c r="A105" s="358" t="s">
        <v>1348</v>
      </c>
      <c r="B105" s="359"/>
      <c r="C105" s="360" t="s">
        <v>1203</v>
      </c>
      <c r="D105" s="360" t="s">
        <v>1237</v>
      </c>
      <c r="E105" s="361"/>
      <c r="F105" s="362">
        <v>25</v>
      </c>
    </row>
    <row r="106" spans="1:6">
      <c r="A106" s="358" t="s">
        <v>1349</v>
      </c>
      <c r="B106" s="359"/>
      <c r="C106" s="360" t="s">
        <v>275</v>
      </c>
      <c r="D106" s="360" t="s">
        <v>1237</v>
      </c>
      <c r="E106" s="361"/>
      <c r="F106" s="362">
        <v>1</v>
      </c>
    </row>
    <row r="107" spans="1:6">
      <c r="A107" s="358" t="s">
        <v>1350</v>
      </c>
      <c r="B107" s="359"/>
      <c r="C107" s="360" t="s">
        <v>276</v>
      </c>
      <c r="D107" s="360" t="s">
        <v>1237</v>
      </c>
      <c r="E107" s="361"/>
      <c r="F107" s="362">
        <v>8</v>
      </c>
    </row>
    <row r="108" spans="1:6">
      <c r="A108" s="358" t="s">
        <v>1351</v>
      </c>
      <c r="B108" s="359"/>
      <c r="C108" s="360" t="s">
        <v>277</v>
      </c>
      <c r="D108" s="360" t="s">
        <v>1237</v>
      </c>
      <c r="E108" s="361"/>
      <c r="F108" s="362">
        <v>7</v>
      </c>
    </row>
    <row r="109" spans="1:6">
      <c r="A109" s="358" t="s">
        <v>1352</v>
      </c>
      <c r="B109" s="359"/>
      <c r="C109" s="360" t="s">
        <v>850</v>
      </c>
      <c r="D109" s="360" t="s">
        <v>1251</v>
      </c>
      <c r="E109" s="361"/>
      <c r="F109" s="362">
        <v>847.5</v>
      </c>
    </row>
    <row r="110" spans="1:6">
      <c r="A110" s="358" t="s">
        <v>1353</v>
      </c>
      <c r="B110" s="359"/>
      <c r="C110" s="360" t="s">
        <v>703</v>
      </c>
      <c r="D110" s="360" t="s">
        <v>1237</v>
      </c>
      <c r="E110" s="361"/>
      <c r="F110" s="362">
        <v>136</v>
      </c>
    </row>
    <row r="111" spans="1:6">
      <c r="A111" s="358" t="s">
        <v>1354</v>
      </c>
      <c r="B111" s="359"/>
      <c r="C111" s="360" t="s">
        <v>504</v>
      </c>
      <c r="D111" s="360" t="s">
        <v>1237</v>
      </c>
      <c r="E111" s="361"/>
      <c r="F111" s="362">
        <v>4</v>
      </c>
    </row>
    <row r="112" spans="1:6">
      <c r="A112" s="358" t="s">
        <v>1355</v>
      </c>
      <c r="B112" s="359"/>
      <c r="C112" s="360" t="s">
        <v>1356</v>
      </c>
      <c r="D112" s="360" t="s">
        <v>1237</v>
      </c>
      <c r="E112" s="361"/>
      <c r="F112" s="362">
        <v>21</v>
      </c>
    </row>
    <row r="113" spans="1:6">
      <c r="A113" s="358" t="s">
        <v>1357</v>
      </c>
      <c r="B113" s="359"/>
      <c r="C113" s="360" t="s">
        <v>325</v>
      </c>
      <c r="D113" s="360" t="s">
        <v>1237</v>
      </c>
      <c r="E113" s="361"/>
      <c r="F113" s="362">
        <v>5</v>
      </c>
    </row>
    <row r="114" spans="1:6">
      <c r="A114" s="358" t="s">
        <v>1358</v>
      </c>
      <c r="B114" s="359"/>
      <c r="C114" s="360" t="s">
        <v>1026</v>
      </c>
      <c r="D114" s="360" t="s">
        <v>1237</v>
      </c>
      <c r="E114" s="361"/>
      <c r="F114" s="362">
        <v>1</v>
      </c>
    </row>
    <row r="115" spans="1:6">
      <c r="A115" s="358" t="s">
        <v>1359</v>
      </c>
      <c r="B115" s="359"/>
      <c r="C115" s="360" t="s">
        <v>505</v>
      </c>
      <c r="D115" s="360" t="s">
        <v>1237</v>
      </c>
      <c r="E115" s="361"/>
      <c r="F115" s="362">
        <v>252</v>
      </c>
    </row>
    <row r="116" spans="1:6">
      <c r="A116" s="358" t="s">
        <v>1360</v>
      </c>
      <c r="B116" s="359"/>
      <c r="C116" s="360" t="s">
        <v>1021</v>
      </c>
      <c r="D116" s="360" t="s">
        <v>1237</v>
      </c>
      <c r="E116" s="361"/>
      <c r="F116" s="362">
        <v>187</v>
      </c>
    </row>
    <row r="117" spans="1:6">
      <c r="A117" s="358" t="s">
        <v>1361</v>
      </c>
      <c r="B117" s="359"/>
      <c r="C117" s="360" t="s">
        <v>1022</v>
      </c>
      <c r="D117" s="360" t="s">
        <v>1237</v>
      </c>
      <c r="E117" s="361"/>
      <c r="F117" s="362">
        <v>119</v>
      </c>
    </row>
    <row r="118" spans="1:6">
      <c r="A118" s="358" t="s">
        <v>1362</v>
      </c>
      <c r="B118" s="359"/>
      <c r="C118" s="360" t="s">
        <v>1023</v>
      </c>
      <c r="D118" s="360" t="s">
        <v>1237</v>
      </c>
      <c r="E118" s="361"/>
      <c r="F118" s="361"/>
    </row>
    <row r="119" spans="1:6">
      <c r="A119" s="358" t="s">
        <v>1363</v>
      </c>
      <c r="B119" s="359"/>
      <c r="C119" s="360" t="s">
        <v>324</v>
      </c>
      <c r="D119" s="360" t="s">
        <v>1237</v>
      </c>
      <c r="E119" s="361"/>
      <c r="F119" s="362">
        <v>14</v>
      </c>
    </row>
    <row r="120" spans="1:6">
      <c r="A120" s="358" t="s">
        <v>1364</v>
      </c>
      <c r="B120" s="359"/>
      <c r="C120" s="360" t="s">
        <v>1030</v>
      </c>
      <c r="D120" s="360" t="s">
        <v>1237</v>
      </c>
      <c r="E120" s="361"/>
      <c r="F120" s="362">
        <v>1</v>
      </c>
    </row>
    <row r="121" spans="1:6">
      <c r="A121" s="358" t="s">
        <v>1365</v>
      </c>
      <c r="B121" s="359"/>
      <c r="C121" s="360" t="s">
        <v>1202</v>
      </c>
      <c r="D121" s="360" t="s">
        <v>1237</v>
      </c>
      <c r="E121" s="361"/>
      <c r="F121" s="362">
        <v>20</v>
      </c>
    </row>
    <row r="122" spans="1:6" ht="22.5">
      <c r="A122" s="358" t="s">
        <v>1366</v>
      </c>
      <c r="B122" s="359"/>
      <c r="C122" s="360" t="s">
        <v>309</v>
      </c>
      <c r="D122" s="360" t="s">
        <v>1237</v>
      </c>
      <c r="E122" s="361"/>
      <c r="F122" s="362">
        <v>38</v>
      </c>
    </row>
    <row r="123" spans="1:6" ht="22.5">
      <c r="A123" s="358" t="s">
        <v>1367</v>
      </c>
      <c r="B123" s="359"/>
      <c r="C123" s="360" t="s">
        <v>900</v>
      </c>
      <c r="D123" s="360" t="s">
        <v>1237</v>
      </c>
      <c r="E123" s="361"/>
      <c r="F123" s="362">
        <v>11</v>
      </c>
    </row>
    <row r="124" spans="1:6">
      <c r="A124" s="358" t="s">
        <v>1368</v>
      </c>
      <c r="B124" s="359"/>
      <c r="C124" s="360" t="s">
        <v>311</v>
      </c>
      <c r="D124" s="360" t="s">
        <v>1237</v>
      </c>
      <c r="E124" s="361"/>
      <c r="F124" s="362">
        <v>1</v>
      </c>
    </row>
    <row r="125" spans="1:6" ht="22.5">
      <c r="A125" s="358" t="s">
        <v>1369</v>
      </c>
      <c r="B125" s="359"/>
      <c r="C125" s="360" t="s">
        <v>315</v>
      </c>
      <c r="D125" s="360" t="s">
        <v>1237</v>
      </c>
      <c r="E125" s="361"/>
      <c r="F125" s="362">
        <v>57</v>
      </c>
    </row>
    <row r="126" spans="1:6">
      <c r="A126" s="358" t="s">
        <v>1370</v>
      </c>
      <c r="B126" s="359"/>
      <c r="C126" s="360" t="s">
        <v>915</v>
      </c>
      <c r="D126" s="360" t="s">
        <v>1237</v>
      </c>
      <c r="E126" s="361"/>
      <c r="F126" s="362">
        <v>4</v>
      </c>
    </row>
    <row r="127" spans="1:6">
      <c r="A127" s="358" t="s">
        <v>1371</v>
      </c>
      <c r="B127" s="359"/>
      <c r="C127" s="360" t="s">
        <v>1121</v>
      </c>
      <c r="D127" s="360" t="s">
        <v>1237</v>
      </c>
      <c r="E127" s="361"/>
      <c r="F127" s="362">
        <v>2</v>
      </c>
    </row>
    <row r="128" spans="1:6">
      <c r="A128" s="358" t="s">
        <v>1372</v>
      </c>
      <c r="B128" s="359"/>
      <c r="C128" s="360" t="s">
        <v>284</v>
      </c>
      <c r="D128" s="360" t="s">
        <v>1237</v>
      </c>
      <c r="E128" s="361"/>
      <c r="F128" s="362">
        <v>8</v>
      </c>
    </row>
    <row r="129" spans="1:6">
      <c r="A129" s="358" t="s">
        <v>1373</v>
      </c>
      <c r="B129" s="359"/>
      <c r="C129" s="360" t="s">
        <v>1374</v>
      </c>
      <c r="D129" s="360" t="s">
        <v>1237</v>
      </c>
      <c r="E129" s="361"/>
      <c r="F129" s="362">
        <v>1</v>
      </c>
    </row>
    <row r="130" spans="1:6">
      <c r="A130" s="358" t="s">
        <v>1375</v>
      </c>
      <c r="B130" s="359"/>
      <c r="C130" s="360" t="s">
        <v>341</v>
      </c>
      <c r="D130" s="360" t="s">
        <v>1237</v>
      </c>
      <c r="E130" s="361"/>
      <c r="F130" s="362">
        <v>11</v>
      </c>
    </row>
    <row r="131" spans="1:6">
      <c r="A131" s="358" t="s">
        <v>1376</v>
      </c>
      <c r="B131" s="359"/>
      <c r="C131" s="360" t="s">
        <v>343</v>
      </c>
      <c r="D131" s="360" t="s">
        <v>1237</v>
      </c>
      <c r="E131" s="361"/>
      <c r="F131" s="362">
        <v>1</v>
      </c>
    </row>
    <row r="132" spans="1:6">
      <c r="A132" s="358" t="s">
        <v>1377</v>
      </c>
      <c r="B132" s="359"/>
      <c r="C132" s="360" t="s">
        <v>346</v>
      </c>
      <c r="D132" s="360" t="s">
        <v>1237</v>
      </c>
      <c r="E132" s="361"/>
      <c r="F132" s="362">
        <v>4</v>
      </c>
    </row>
    <row r="133" spans="1:6">
      <c r="A133" s="358" t="s">
        <v>1378</v>
      </c>
      <c r="B133" s="359"/>
      <c r="C133" s="360" t="s">
        <v>347</v>
      </c>
      <c r="D133" s="360" t="s">
        <v>1237</v>
      </c>
      <c r="E133" s="361"/>
      <c r="F133" s="362">
        <v>3</v>
      </c>
    </row>
    <row r="134" spans="1:6">
      <c r="A134" s="358" t="s">
        <v>1379</v>
      </c>
      <c r="B134" s="359"/>
      <c r="C134" s="360" t="s">
        <v>1037</v>
      </c>
      <c r="D134" s="360" t="s">
        <v>1237</v>
      </c>
      <c r="E134" s="361"/>
      <c r="F134" s="362">
        <v>1</v>
      </c>
    </row>
    <row r="135" spans="1:6">
      <c r="A135" s="358" t="s">
        <v>1380</v>
      </c>
      <c r="B135" s="359"/>
      <c r="C135" s="360" t="s">
        <v>379</v>
      </c>
      <c r="D135" s="360" t="s">
        <v>1237</v>
      </c>
      <c r="E135" s="361"/>
      <c r="F135" s="362">
        <v>2</v>
      </c>
    </row>
    <row r="136" spans="1:6">
      <c r="A136" s="358" t="s">
        <v>1381</v>
      </c>
      <c r="B136" s="359"/>
      <c r="C136" s="360" t="s">
        <v>381</v>
      </c>
      <c r="D136" s="360" t="s">
        <v>1237</v>
      </c>
      <c r="E136" s="361"/>
      <c r="F136" s="362">
        <v>4</v>
      </c>
    </row>
    <row r="137" spans="1:6">
      <c r="A137" s="358" t="s">
        <v>1382</v>
      </c>
      <c r="B137" s="359"/>
      <c r="C137" s="360" t="s">
        <v>385</v>
      </c>
      <c r="D137" s="360" t="s">
        <v>1237</v>
      </c>
      <c r="E137" s="361"/>
      <c r="F137" s="362">
        <v>1</v>
      </c>
    </row>
    <row r="138" spans="1:6">
      <c r="A138" s="358" t="s">
        <v>1383</v>
      </c>
      <c r="B138" s="359"/>
      <c r="C138" s="360" t="s">
        <v>332</v>
      </c>
      <c r="D138" s="360" t="s">
        <v>1237</v>
      </c>
      <c r="E138" s="361"/>
      <c r="F138" s="362">
        <v>23</v>
      </c>
    </row>
    <row r="139" spans="1:6">
      <c r="A139" s="358" t="s">
        <v>1384</v>
      </c>
      <c r="B139" s="359"/>
      <c r="C139" s="360" t="s">
        <v>333</v>
      </c>
      <c r="D139" s="360" t="s">
        <v>1237</v>
      </c>
      <c r="E139" s="361"/>
      <c r="F139" s="362">
        <v>20</v>
      </c>
    </row>
    <row r="140" spans="1:6">
      <c r="A140" s="358" t="s">
        <v>1385</v>
      </c>
      <c r="B140" s="359"/>
      <c r="C140" s="360" t="s">
        <v>340</v>
      </c>
      <c r="D140" s="360" t="s">
        <v>1237</v>
      </c>
      <c r="E140" s="361"/>
      <c r="F140" s="362">
        <v>4</v>
      </c>
    </row>
    <row r="141" spans="1:6">
      <c r="A141" s="358" t="s">
        <v>1386</v>
      </c>
      <c r="B141" s="359"/>
      <c r="C141" s="360" t="s">
        <v>1028</v>
      </c>
      <c r="D141" s="360" t="s">
        <v>1237</v>
      </c>
      <c r="E141" s="361"/>
      <c r="F141" s="362">
        <v>10</v>
      </c>
    </row>
    <row r="142" spans="1:6">
      <c r="A142" s="358" t="s">
        <v>1387</v>
      </c>
      <c r="B142" s="359"/>
      <c r="C142" s="360" t="s">
        <v>306</v>
      </c>
      <c r="D142" s="360" t="s">
        <v>1237</v>
      </c>
      <c r="E142" s="361"/>
      <c r="F142" s="362">
        <v>32</v>
      </c>
    </row>
    <row r="143" spans="1:6">
      <c r="A143" s="358" t="s">
        <v>1388</v>
      </c>
      <c r="B143" s="359"/>
      <c r="C143" s="360" t="s">
        <v>307</v>
      </c>
      <c r="D143" s="360" t="s">
        <v>1237</v>
      </c>
      <c r="E143" s="361"/>
      <c r="F143" s="362">
        <v>8</v>
      </c>
    </row>
    <row r="144" spans="1:6">
      <c r="A144" s="358" t="s">
        <v>1389</v>
      </c>
      <c r="B144" s="359"/>
      <c r="C144" s="360" t="s">
        <v>308</v>
      </c>
      <c r="D144" s="360" t="s">
        <v>1237</v>
      </c>
      <c r="E144" s="361"/>
      <c r="F144" s="362">
        <v>2</v>
      </c>
    </row>
    <row r="145" spans="1:6">
      <c r="A145" s="358" t="s">
        <v>1390</v>
      </c>
      <c r="B145" s="359"/>
      <c r="C145" s="360" t="s">
        <v>310</v>
      </c>
      <c r="D145" s="360" t="s">
        <v>1237</v>
      </c>
      <c r="E145" s="361"/>
      <c r="F145" s="362">
        <v>6</v>
      </c>
    </row>
    <row r="146" spans="1:6">
      <c r="A146" s="358" t="s">
        <v>1391</v>
      </c>
      <c r="B146" s="359"/>
      <c r="C146" s="360" t="s">
        <v>312</v>
      </c>
      <c r="D146" s="360" t="s">
        <v>1237</v>
      </c>
      <c r="E146" s="361"/>
      <c r="F146" s="362">
        <v>6</v>
      </c>
    </row>
    <row r="147" spans="1:6">
      <c r="A147" s="358" t="s">
        <v>1392</v>
      </c>
      <c r="B147" s="359"/>
      <c r="C147" s="360" t="s">
        <v>313</v>
      </c>
      <c r="D147" s="360" t="s">
        <v>1237</v>
      </c>
      <c r="E147" s="361"/>
      <c r="F147" s="362">
        <v>1</v>
      </c>
    </row>
    <row r="148" spans="1:6">
      <c r="A148" s="358" t="s">
        <v>1393</v>
      </c>
      <c r="B148" s="359"/>
      <c r="C148" s="360" t="s">
        <v>285</v>
      </c>
      <c r="D148" s="360" t="s">
        <v>1237</v>
      </c>
      <c r="E148" s="361"/>
      <c r="F148" s="362">
        <v>32</v>
      </c>
    </row>
    <row r="149" spans="1:6">
      <c r="A149" s="358" t="s">
        <v>1394</v>
      </c>
      <c r="B149" s="359"/>
      <c r="C149" s="360" t="s">
        <v>320</v>
      </c>
      <c r="D149" s="360" t="s">
        <v>1237</v>
      </c>
      <c r="E149" s="361"/>
      <c r="F149" s="362">
        <v>1</v>
      </c>
    </row>
    <row r="150" spans="1:6">
      <c r="A150" s="358" t="s">
        <v>1395</v>
      </c>
      <c r="B150" s="359"/>
      <c r="C150" s="360" t="s">
        <v>321</v>
      </c>
      <c r="D150" s="360" t="s">
        <v>1237</v>
      </c>
      <c r="E150" s="361"/>
      <c r="F150" s="362">
        <v>5</v>
      </c>
    </row>
    <row r="151" spans="1:6" ht="22.5">
      <c r="A151" s="358" t="s">
        <v>1396</v>
      </c>
      <c r="B151" s="359"/>
      <c r="C151" s="360" t="s">
        <v>499</v>
      </c>
      <c r="D151" s="360" t="s">
        <v>1237</v>
      </c>
      <c r="E151" s="361"/>
      <c r="F151" s="362">
        <v>2</v>
      </c>
    </row>
    <row r="152" spans="1:6">
      <c r="A152" s="358" t="s">
        <v>1397</v>
      </c>
      <c r="B152" s="359"/>
      <c r="C152" s="360" t="s">
        <v>329</v>
      </c>
      <c r="D152" s="360" t="s">
        <v>1237</v>
      </c>
      <c r="E152" s="361"/>
      <c r="F152" s="362">
        <v>153</v>
      </c>
    </row>
    <row r="153" spans="1:6">
      <c r="A153" s="358" t="s">
        <v>1398</v>
      </c>
      <c r="B153" s="359"/>
      <c r="C153" s="360" t="s">
        <v>334</v>
      </c>
      <c r="D153" s="360" t="s">
        <v>1237</v>
      </c>
      <c r="E153" s="361"/>
      <c r="F153" s="362">
        <v>36</v>
      </c>
    </row>
    <row r="154" spans="1:6">
      <c r="A154" s="358" t="s">
        <v>1399</v>
      </c>
      <c r="B154" s="359"/>
      <c r="C154" s="360" t="s">
        <v>331</v>
      </c>
      <c r="D154" s="360" t="s">
        <v>1237</v>
      </c>
      <c r="E154" s="361"/>
      <c r="F154" s="362">
        <v>19</v>
      </c>
    </row>
    <row r="155" spans="1:6">
      <c r="A155" s="358" t="s">
        <v>1400</v>
      </c>
      <c r="B155" s="359"/>
      <c r="C155" s="360" t="s">
        <v>1401</v>
      </c>
      <c r="D155" s="360" t="s">
        <v>1237</v>
      </c>
      <c r="E155" s="361"/>
      <c r="F155" s="362">
        <v>174</v>
      </c>
    </row>
    <row r="156" spans="1:6">
      <c r="A156" s="358" t="s">
        <v>1402</v>
      </c>
      <c r="B156" s="359"/>
      <c r="C156" s="360" t="s">
        <v>902</v>
      </c>
      <c r="D156" s="360" t="s">
        <v>1237</v>
      </c>
      <c r="E156" s="361"/>
      <c r="F156" s="362">
        <v>35</v>
      </c>
    </row>
    <row r="157" spans="1:6">
      <c r="A157" s="358" t="s">
        <v>1403</v>
      </c>
      <c r="B157" s="359"/>
      <c r="C157" s="360" t="s">
        <v>326</v>
      </c>
      <c r="D157" s="360" t="s">
        <v>1237</v>
      </c>
      <c r="E157" s="361"/>
      <c r="F157" s="362">
        <v>23</v>
      </c>
    </row>
    <row r="158" spans="1:6">
      <c r="A158" s="358" t="s">
        <v>1404</v>
      </c>
      <c r="B158" s="359"/>
      <c r="C158" s="360" t="s">
        <v>327</v>
      </c>
      <c r="D158" s="360" t="s">
        <v>1237</v>
      </c>
      <c r="E158" s="361"/>
      <c r="F158" s="362">
        <v>15</v>
      </c>
    </row>
    <row r="159" spans="1:6">
      <c r="A159" s="358" t="s">
        <v>1405</v>
      </c>
      <c r="B159" s="359"/>
      <c r="C159" s="360" t="s">
        <v>328</v>
      </c>
      <c r="D159" s="360" t="s">
        <v>1237</v>
      </c>
      <c r="E159" s="361"/>
      <c r="F159" s="362">
        <v>1</v>
      </c>
    </row>
    <row r="160" spans="1:6">
      <c r="A160" s="358" t="s">
        <v>1406</v>
      </c>
      <c r="B160" s="359"/>
      <c r="C160" s="360" t="s">
        <v>386</v>
      </c>
      <c r="D160" s="360" t="s">
        <v>1237</v>
      </c>
      <c r="E160" s="361"/>
      <c r="F160" s="362">
        <v>1</v>
      </c>
    </row>
    <row r="161" spans="1:6">
      <c r="A161" s="358" t="s">
        <v>1407</v>
      </c>
      <c r="B161" s="359"/>
      <c r="C161" s="360" t="s">
        <v>387</v>
      </c>
      <c r="D161" s="360" t="s">
        <v>1237</v>
      </c>
      <c r="E161" s="361"/>
      <c r="F161" s="362">
        <v>1</v>
      </c>
    </row>
    <row r="162" spans="1:6">
      <c r="A162" s="358" t="s">
        <v>1408</v>
      </c>
      <c r="B162" s="359"/>
      <c r="C162" s="360" t="s">
        <v>1409</v>
      </c>
      <c r="D162" s="360" t="s">
        <v>1237</v>
      </c>
      <c r="E162" s="361"/>
      <c r="F162" s="362">
        <v>6</v>
      </c>
    </row>
    <row r="163" spans="1:6" ht="22.5">
      <c r="A163" s="358" t="s">
        <v>1410</v>
      </c>
      <c r="B163" s="359"/>
      <c r="C163" s="360" t="s">
        <v>1222</v>
      </c>
      <c r="D163" s="360" t="s">
        <v>1411</v>
      </c>
      <c r="E163" s="361"/>
      <c r="F163" s="362">
        <v>6</v>
      </c>
    </row>
    <row r="164" spans="1:6">
      <c r="A164" s="358" t="s">
        <v>1412</v>
      </c>
      <c r="B164" s="359"/>
      <c r="C164" s="360" t="s">
        <v>1119</v>
      </c>
      <c r="D164" s="360" t="s">
        <v>1237</v>
      </c>
      <c r="E164" s="361"/>
      <c r="F164" s="362">
        <v>3</v>
      </c>
    </row>
    <row r="165" spans="1:6">
      <c r="A165" s="358" t="s">
        <v>1413</v>
      </c>
      <c r="B165" s="359"/>
      <c r="C165" s="360" t="s">
        <v>1118</v>
      </c>
      <c r="D165" s="360" t="s">
        <v>1237</v>
      </c>
      <c r="E165" s="361"/>
      <c r="F165" s="362">
        <v>5</v>
      </c>
    </row>
    <row r="166" spans="1:6">
      <c r="A166" s="358" t="s">
        <v>1414</v>
      </c>
      <c r="B166" s="359"/>
      <c r="C166" s="360" t="s">
        <v>349</v>
      </c>
      <c r="D166" s="360" t="s">
        <v>1237</v>
      </c>
      <c r="E166" s="361"/>
      <c r="F166" s="362">
        <v>354</v>
      </c>
    </row>
    <row r="167" spans="1:6">
      <c r="A167" s="358" t="s">
        <v>1415</v>
      </c>
      <c r="B167" s="359"/>
      <c r="C167" s="360" t="s">
        <v>350</v>
      </c>
      <c r="D167" s="360" t="s">
        <v>1237</v>
      </c>
      <c r="E167" s="361"/>
      <c r="F167" s="362">
        <v>1</v>
      </c>
    </row>
    <row r="168" spans="1:6">
      <c r="A168" s="358" t="s">
        <v>1416</v>
      </c>
      <c r="B168" s="359"/>
      <c r="C168" s="360" t="s">
        <v>498</v>
      </c>
      <c r="D168" s="360" t="s">
        <v>1237</v>
      </c>
      <c r="E168" s="361"/>
      <c r="F168" s="362">
        <v>1</v>
      </c>
    </row>
    <row r="169" spans="1:6">
      <c r="A169" s="358" t="s">
        <v>1417</v>
      </c>
      <c r="B169" s="359"/>
      <c r="C169" s="360" t="s">
        <v>351</v>
      </c>
      <c r="D169" s="360" t="s">
        <v>1237</v>
      </c>
      <c r="E169" s="361"/>
      <c r="F169" s="362">
        <v>4</v>
      </c>
    </row>
    <row r="170" spans="1:6">
      <c r="A170" s="358" t="s">
        <v>1418</v>
      </c>
      <c r="B170" s="359"/>
      <c r="C170" s="360" t="s">
        <v>352</v>
      </c>
      <c r="D170" s="360" t="s">
        <v>1237</v>
      </c>
      <c r="E170" s="361"/>
      <c r="F170" s="362">
        <v>25</v>
      </c>
    </row>
    <row r="171" spans="1:6">
      <c r="A171" s="358" t="s">
        <v>1419</v>
      </c>
      <c r="B171" s="359"/>
      <c r="C171" s="360" t="s">
        <v>353</v>
      </c>
      <c r="D171" s="360" t="s">
        <v>1237</v>
      </c>
      <c r="E171" s="361"/>
      <c r="F171" s="362">
        <v>240</v>
      </c>
    </row>
    <row r="172" spans="1:6">
      <c r="A172" s="358" t="s">
        <v>1420</v>
      </c>
      <c r="B172" s="359"/>
      <c r="C172" s="360" t="s">
        <v>356</v>
      </c>
      <c r="D172" s="360" t="s">
        <v>1237</v>
      </c>
      <c r="E172" s="361"/>
      <c r="F172" s="363">
        <v>1591</v>
      </c>
    </row>
    <row r="173" spans="1:6">
      <c r="A173" s="358" t="s">
        <v>1421</v>
      </c>
      <c r="B173" s="359"/>
      <c r="C173" s="360" t="s">
        <v>357</v>
      </c>
      <c r="D173" s="360" t="s">
        <v>1237</v>
      </c>
      <c r="E173" s="361"/>
      <c r="F173" s="362">
        <v>59</v>
      </c>
    </row>
    <row r="174" spans="1:6">
      <c r="A174" s="358" t="s">
        <v>1422</v>
      </c>
      <c r="B174" s="359"/>
      <c r="C174" s="360" t="s">
        <v>358</v>
      </c>
      <c r="D174" s="360" t="s">
        <v>1237</v>
      </c>
      <c r="E174" s="361"/>
      <c r="F174" s="362">
        <v>53</v>
      </c>
    </row>
    <row r="175" spans="1:6">
      <c r="A175" s="358" t="s">
        <v>1423</v>
      </c>
      <c r="B175" s="359"/>
      <c r="C175" s="360" t="s">
        <v>359</v>
      </c>
      <c r="D175" s="360" t="s">
        <v>1237</v>
      </c>
      <c r="E175" s="361"/>
      <c r="F175" s="362">
        <v>23</v>
      </c>
    </row>
    <row r="176" spans="1:6">
      <c r="A176" s="358" t="s">
        <v>1424</v>
      </c>
      <c r="B176" s="359"/>
      <c r="C176" s="360" t="s">
        <v>495</v>
      </c>
      <c r="D176" s="360" t="s">
        <v>1237</v>
      </c>
      <c r="E176" s="361"/>
      <c r="F176" s="362">
        <v>1</v>
      </c>
    </row>
    <row r="177" spans="1:6">
      <c r="A177" s="358" t="s">
        <v>1425</v>
      </c>
      <c r="B177" s="359"/>
      <c r="C177" s="360" t="s">
        <v>500</v>
      </c>
      <c r="D177" s="360" t="s">
        <v>1237</v>
      </c>
      <c r="E177" s="361"/>
      <c r="F177" s="362">
        <v>2</v>
      </c>
    </row>
    <row r="178" spans="1:6">
      <c r="A178" s="358" t="s">
        <v>1426</v>
      </c>
      <c r="B178" s="359"/>
      <c r="C178" s="360" t="s">
        <v>501</v>
      </c>
      <c r="D178" s="360" t="s">
        <v>1237</v>
      </c>
      <c r="E178" s="361"/>
      <c r="F178" s="362">
        <v>1</v>
      </c>
    </row>
    <row r="179" spans="1:6">
      <c r="A179" s="358" t="s">
        <v>1427</v>
      </c>
      <c r="B179" s="359"/>
      <c r="C179" s="360" t="s">
        <v>283</v>
      </c>
      <c r="D179" s="360" t="s">
        <v>1237</v>
      </c>
      <c r="E179" s="361"/>
      <c r="F179" s="362">
        <v>3</v>
      </c>
    </row>
    <row r="180" spans="1:6">
      <c r="A180" s="358" t="s">
        <v>1428</v>
      </c>
      <c r="B180" s="359"/>
      <c r="C180" s="360" t="s">
        <v>288</v>
      </c>
      <c r="D180" s="360" t="s">
        <v>1237</v>
      </c>
      <c r="E180" s="361"/>
      <c r="F180" s="362">
        <v>1</v>
      </c>
    </row>
    <row r="181" spans="1:6">
      <c r="A181" s="358" t="s">
        <v>1429</v>
      </c>
      <c r="B181" s="359"/>
      <c r="C181" s="360" t="s">
        <v>286</v>
      </c>
      <c r="D181" s="360" t="s">
        <v>1237</v>
      </c>
      <c r="E181" s="361"/>
      <c r="F181" s="362">
        <v>1</v>
      </c>
    </row>
    <row r="182" spans="1:6">
      <c r="A182" s="358" t="s">
        <v>1430</v>
      </c>
      <c r="B182" s="359"/>
      <c r="C182" s="360" t="s">
        <v>1204</v>
      </c>
      <c r="D182" s="360" t="s">
        <v>1237</v>
      </c>
      <c r="E182" s="361"/>
      <c r="F182" s="362">
        <v>1</v>
      </c>
    </row>
    <row r="183" spans="1:6">
      <c r="A183" s="358" t="s">
        <v>1431</v>
      </c>
      <c r="B183" s="359"/>
      <c r="C183" s="360" t="s">
        <v>262</v>
      </c>
      <c r="D183" s="360" t="s">
        <v>1237</v>
      </c>
      <c r="E183" s="361"/>
      <c r="F183" s="362">
        <v>12</v>
      </c>
    </row>
    <row r="184" spans="1:6">
      <c r="A184" s="358" t="s">
        <v>1432</v>
      </c>
      <c r="B184" s="359"/>
      <c r="C184" s="360" t="s">
        <v>1196</v>
      </c>
      <c r="D184" s="360" t="s">
        <v>1237</v>
      </c>
      <c r="E184" s="361"/>
      <c r="F184" s="362">
        <v>1</v>
      </c>
    </row>
    <row r="185" spans="1:6">
      <c r="A185" s="358" t="s">
        <v>1433</v>
      </c>
      <c r="B185" s="359"/>
      <c r="C185" s="360" t="s">
        <v>1199</v>
      </c>
      <c r="D185" s="360" t="s">
        <v>1237</v>
      </c>
      <c r="E185" s="361"/>
      <c r="F185" s="362">
        <v>2</v>
      </c>
    </row>
    <row r="186" spans="1:6">
      <c r="A186" s="358" t="s">
        <v>1434</v>
      </c>
      <c r="B186" s="359"/>
      <c r="C186" s="360" t="s">
        <v>1200</v>
      </c>
      <c r="D186" s="360" t="s">
        <v>1237</v>
      </c>
      <c r="E186" s="361"/>
      <c r="F186" s="362">
        <v>2</v>
      </c>
    </row>
    <row r="187" spans="1:6">
      <c r="A187" s="358" t="s">
        <v>1435</v>
      </c>
      <c r="B187" s="359"/>
      <c r="C187" s="360" t="s">
        <v>1201</v>
      </c>
      <c r="D187" s="360" t="s">
        <v>1237</v>
      </c>
      <c r="E187" s="361"/>
      <c r="F187" s="362">
        <v>1</v>
      </c>
    </row>
    <row r="188" spans="1:6">
      <c r="A188" s="358" t="s">
        <v>1436</v>
      </c>
      <c r="B188" s="359"/>
      <c r="C188" s="360" t="s">
        <v>261</v>
      </c>
      <c r="D188" s="360" t="s">
        <v>1237</v>
      </c>
      <c r="E188" s="361"/>
      <c r="F188" s="362">
        <v>2</v>
      </c>
    </row>
    <row r="189" spans="1:6">
      <c r="A189" s="358" t="s">
        <v>1437</v>
      </c>
      <c r="B189" s="359"/>
      <c r="C189" s="360" t="s">
        <v>1198</v>
      </c>
      <c r="D189" s="360" t="s">
        <v>1237</v>
      </c>
      <c r="E189" s="361"/>
      <c r="F189" s="362">
        <v>1</v>
      </c>
    </row>
    <row r="190" spans="1:6">
      <c r="A190" s="358" t="s">
        <v>1438</v>
      </c>
      <c r="B190" s="359"/>
      <c r="C190" s="360" t="s">
        <v>268</v>
      </c>
      <c r="D190" s="360" t="s">
        <v>1237</v>
      </c>
      <c r="E190" s="361"/>
      <c r="F190" s="362">
        <v>2</v>
      </c>
    </row>
    <row r="191" spans="1:6">
      <c r="A191" s="358" t="s">
        <v>1439</v>
      </c>
      <c r="B191" s="359"/>
      <c r="C191" s="360" t="s">
        <v>260</v>
      </c>
      <c r="D191" s="360" t="s">
        <v>1237</v>
      </c>
      <c r="E191" s="361"/>
      <c r="F191" s="362">
        <v>5</v>
      </c>
    </row>
    <row r="192" spans="1:6">
      <c r="A192" s="358" t="s">
        <v>1440</v>
      </c>
      <c r="B192" s="359"/>
      <c r="C192" s="360" t="s">
        <v>270</v>
      </c>
      <c r="D192" s="360" t="s">
        <v>1237</v>
      </c>
      <c r="E192" s="361"/>
      <c r="F192" s="362">
        <v>1</v>
      </c>
    </row>
    <row r="193" spans="1:6">
      <c r="A193" s="358" t="s">
        <v>1441</v>
      </c>
      <c r="B193" s="359"/>
      <c r="C193" s="360" t="s">
        <v>269</v>
      </c>
      <c r="D193" s="360" t="s">
        <v>1237</v>
      </c>
      <c r="E193" s="361"/>
      <c r="F193" s="362">
        <v>2</v>
      </c>
    </row>
    <row r="194" spans="1:6">
      <c r="A194" s="358" t="s">
        <v>1442</v>
      </c>
      <c r="B194" s="359"/>
      <c r="C194" s="360" t="s">
        <v>266</v>
      </c>
      <c r="D194" s="360" t="s">
        <v>1237</v>
      </c>
      <c r="E194" s="361"/>
      <c r="F194" s="362">
        <v>1</v>
      </c>
    </row>
    <row r="195" spans="1:6">
      <c r="A195" s="358" t="s">
        <v>1443</v>
      </c>
      <c r="B195" s="359"/>
      <c r="C195" s="360" t="s">
        <v>281</v>
      </c>
      <c r="D195" s="360" t="s">
        <v>1237</v>
      </c>
      <c r="E195" s="361"/>
      <c r="F195" s="362">
        <v>2</v>
      </c>
    </row>
    <row r="196" spans="1:6">
      <c r="A196" s="358" t="s">
        <v>1444</v>
      </c>
      <c r="B196" s="359"/>
      <c r="C196" s="360" t="s">
        <v>274</v>
      </c>
      <c r="D196" s="360" t="s">
        <v>1237</v>
      </c>
      <c r="E196" s="361"/>
      <c r="F196" s="362">
        <v>2</v>
      </c>
    </row>
    <row r="197" spans="1:6">
      <c r="A197" s="358" t="s">
        <v>1445</v>
      </c>
      <c r="B197" s="359"/>
      <c r="C197" s="360" t="s">
        <v>273</v>
      </c>
      <c r="D197" s="360" t="s">
        <v>1237</v>
      </c>
      <c r="E197" s="361"/>
      <c r="F197" s="362">
        <v>2</v>
      </c>
    </row>
    <row r="198" spans="1:6">
      <c r="A198" s="358" t="s">
        <v>1446</v>
      </c>
      <c r="B198" s="359"/>
      <c r="C198" s="360" t="s">
        <v>1197</v>
      </c>
      <c r="D198" s="360" t="s">
        <v>1237</v>
      </c>
      <c r="E198" s="361"/>
      <c r="F198" s="362">
        <v>1</v>
      </c>
    </row>
    <row r="199" spans="1:6">
      <c r="A199" s="358" t="s">
        <v>1447</v>
      </c>
      <c r="B199" s="359"/>
      <c r="C199" s="360" t="s">
        <v>1205</v>
      </c>
      <c r="D199" s="360" t="s">
        <v>1237</v>
      </c>
      <c r="E199" s="361"/>
      <c r="F199" s="362">
        <v>1</v>
      </c>
    </row>
    <row r="200" spans="1:6">
      <c r="A200" s="358" t="s">
        <v>1448</v>
      </c>
      <c r="B200" s="359"/>
      <c r="C200" s="360" t="s">
        <v>1207</v>
      </c>
      <c r="D200" s="360" t="s">
        <v>1237</v>
      </c>
      <c r="E200" s="361"/>
      <c r="F200" s="362">
        <v>1</v>
      </c>
    </row>
    <row r="201" spans="1:6">
      <c r="A201" s="358" t="s">
        <v>1449</v>
      </c>
      <c r="B201" s="359"/>
      <c r="C201" s="360" t="s">
        <v>1206</v>
      </c>
      <c r="D201" s="360" t="s">
        <v>1237</v>
      </c>
      <c r="E201" s="361"/>
      <c r="F201" s="362">
        <v>1</v>
      </c>
    </row>
    <row r="202" spans="1:6">
      <c r="A202" s="358" t="s">
        <v>1450</v>
      </c>
      <c r="B202" s="359"/>
      <c r="C202" s="360" t="s">
        <v>1120</v>
      </c>
      <c r="D202" s="360" t="s">
        <v>1237</v>
      </c>
      <c r="E202" s="361"/>
      <c r="F202" s="362">
        <v>5</v>
      </c>
    </row>
    <row r="203" spans="1:6">
      <c r="A203" s="358" t="s">
        <v>1451</v>
      </c>
      <c r="B203" s="359"/>
      <c r="C203" s="360" t="s">
        <v>366</v>
      </c>
      <c r="D203" s="360" t="s">
        <v>1237</v>
      </c>
      <c r="E203" s="361"/>
      <c r="F203" s="362">
        <v>3</v>
      </c>
    </row>
    <row r="204" spans="1:6">
      <c r="A204" s="358" t="s">
        <v>1452</v>
      </c>
      <c r="B204" s="359"/>
      <c r="C204" s="360" t="s">
        <v>370</v>
      </c>
      <c r="D204" s="360" t="s">
        <v>1237</v>
      </c>
      <c r="E204" s="361"/>
      <c r="F204" s="362">
        <v>3</v>
      </c>
    </row>
    <row r="205" spans="1:6">
      <c r="A205" s="358" t="s">
        <v>1453</v>
      </c>
      <c r="B205" s="359"/>
      <c r="C205" s="360" t="s">
        <v>342</v>
      </c>
      <c r="D205" s="360" t="s">
        <v>1237</v>
      </c>
      <c r="E205" s="361"/>
      <c r="F205" s="362">
        <v>26</v>
      </c>
    </row>
    <row r="206" spans="1:6">
      <c r="A206" s="358" t="s">
        <v>1454</v>
      </c>
      <c r="B206" s="359"/>
      <c r="C206" s="360" t="s">
        <v>344</v>
      </c>
      <c r="D206" s="360" t="s">
        <v>1237</v>
      </c>
      <c r="E206" s="361"/>
      <c r="F206" s="362">
        <v>2</v>
      </c>
    </row>
    <row r="207" spans="1:6">
      <c r="A207" s="358" t="s">
        <v>1455</v>
      </c>
      <c r="B207" s="359"/>
      <c r="C207" s="360" t="s">
        <v>338</v>
      </c>
      <c r="D207" s="360" t="s">
        <v>1237</v>
      </c>
      <c r="E207" s="361"/>
      <c r="F207" s="362">
        <v>3</v>
      </c>
    </row>
    <row r="208" spans="1:6">
      <c r="A208" s="358" t="s">
        <v>1456</v>
      </c>
      <c r="B208" s="359"/>
      <c r="C208" s="360" t="s">
        <v>494</v>
      </c>
      <c r="D208" s="360" t="s">
        <v>1237</v>
      </c>
      <c r="E208" s="361"/>
      <c r="F208" s="362">
        <v>1</v>
      </c>
    </row>
    <row r="209" spans="1:6">
      <c r="A209" s="358" t="s">
        <v>1457</v>
      </c>
      <c r="B209" s="359"/>
      <c r="C209" s="360" t="s">
        <v>497</v>
      </c>
      <c r="D209" s="360" t="s">
        <v>1237</v>
      </c>
      <c r="E209" s="361"/>
      <c r="F209" s="362">
        <v>5</v>
      </c>
    </row>
    <row r="210" spans="1:6">
      <c r="A210" s="358" t="s">
        <v>1458</v>
      </c>
      <c r="B210" s="359"/>
      <c r="C210" s="360" t="s">
        <v>496</v>
      </c>
      <c r="D210" s="360" t="s">
        <v>1237</v>
      </c>
      <c r="E210" s="361"/>
      <c r="F210" s="362">
        <v>7</v>
      </c>
    </row>
    <row r="211" spans="1:6">
      <c r="A211" s="358" t="s">
        <v>1459</v>
      </c>
      <c r="B211" s="359"/>
      <c r="C211" s="360" t="s">
        <v>252</v>
      </c>
      <c r="D211" s="360" t="s">
        <v>1237</v>
      </c>
      <c r="E211" s="361"/>
      <c r="F211" s="362">
        <v>1</v>
      </c>
    </row>
    <row r="212" spans="1:6">
      <c r="A212" s="358" t="s">
        <v>1460</v>
      </c>
      <c r="B212" s="359"/>
      <c r="C212" s="360" t="s">
        <v>255</v>
      </c>
      <c r="D212" s="360" t="s">
        <v>1237</v>
      </c>
      <c r="E212" s="361"/>
      <c r="F212" s="362">
        <v>1</v>
      </c>
    </row>
    <row r="213" spans="1:6">
      <c r="A213" s="358" t="s">
        <v>1461</v>
      </c>
      <c r="B213" s="359"/>
      <c r="C213" s="360" t="s">
        <v>568</v>
      </c>
      <c r="D213" s="360" t="s">
        <v>1251</v>
      </c>
      <c r="E213" s="361"/>
      <c r="F213" s="362">
        <v>8</v>
      </c>
    </row>
    <row r="214" spans="1:6">
      <c r="A214" s="358" t="s">
        <v>1462</v>
      </c>
      <c r="B214" s="359"/>
      <c r="C214" s="360" t="s">
        <v>570</v>
      </c>
      <c r="D214" s="360" t="s">
        <v>1251</v>
      </c>
      <c r="E214" s="361"/>
      <c r="F214" s="362">
        <v>115</v>
      </c>
    </row>
    <row r="215" spans="1:6">
      <c r="A215" s="358" t="s">
        <v>1463</v>
      </c>
      <c r="B215" s="359"/>
      <c r="C215" s="360" t="s">
        <v>822</v>
      </c>
      <c r="D215" s="360" t="s">
        <v>1251</v>
      </c>
      <c r="E215" s="361"/>
      <c r="F215" s="362">
        <v>602</v>
      </c>
    </row>
    <row r="216" spans="1:6">
      <c r="A216" s="358" t="s">
        <v>1464</v>
      </c>
      <c r="B216" s="359"/>
      <c r="C216" s="360" t="s">
        <v>824</v>
      </c>
      <c r="D216" s="360" t="s">
        <v>1251</v>
      </c>
      <c r="E216" s="361"/>
      <c r="F216" s="362">
        <v>11.5</v>
      </c>
    </row>
    <row r="217" spans="1:6">
      <c r="A217" s="358" t="s">
        <v>1465</v>
      </c>
      <c r="B217" s="359"/>
      <c r="C217" s="360" t="s">
        <v>567</v>
      </c>
      <c r="D217" s="360" t="s">
        <v>1251</v>
      </c>
      <c r="E217" s="361"/>
      <c r="F217" s="362">
        <v>218.45</v>
      </c>
    </row>
    <row r="218" spans="1:6">
      <c r="A218" s="358" t="s">
        <v>1466</v>
      </c>
      <c r="B218" s="359"/>
      <c r="C218" s="360" t="s">
        <v>1209</v>
      </c>
      <c r="D218" s="360" t="s">
        <v>1251</v>
      </c>
      <c r="E218" s="361"/>
      <c r="F218" s="362">
        <v>142.5</v>
      </c>
    </row>
    <row r="219" spans="1:6">
      <c r="A219" s="358" t="s">
        <v>1467</v>
      </c>
      <c r="B219" s="359"/>
      <c r="C219" s="360" t="s">
        <v>566</v>
      </c>
      <c r="D219" s="360" t="s">
        <v>1251</v>
      </c>
      <c r="E219" s="361"/>
      <c r="F219" s="362">
        <v>197</v>
      </c>
    </row>
    <row r="220" spans="1:6">
      <c r="A220" s="358" t="s">
        <v>1468</v>
      </c>
      <c r="B220" s="359"/>
      <c r="C220" s="360" t="s">
        <v>575</v>
      </c>
      <c r="D220" s="360" t="s">
        <v>1251</v>
      </c>
      <c r="E220" s="361"/>
      <c r="F220" s="362">
        <v>642</v>
      </c>
    </row>
    <row r="221" spans="1:6">
      <c r="A221" s="358" t="s">
        <v>1469</v>
      </c>
      <c r="B221" s="359"/>
      <c r="C221" s="360" t="s">
        <v>1208</v>
      </c>
      <c r="D221" s="360" t="s">
        <v>1251</v>
      </c>
      <c r="E221" s="361"/>
      <c r="F221" s="362">
        <v>110.5</v>
      </c>
    </row>
    <row r="222" spans="1:6">
      <c r="A222" s="358" t="s">
        <v>1470</v>
      </c>
      <c r="B222" s="359"/>
      <c r="C222" s="360" t="s">
        <v>574</v>
      </c>
      <c r="D222" s="360" t="s">
        <v>1251</v>
      </c>
      <c r="E222" s="361"/>
      <c r="F222" s="362">
        <v>10</v>
      </c>
    </row>
    <row r="223" spans="1:6">
      <c r="A223" s="358" t="s">
        <v>1471</v>
      </c>
      <c r="B223" s="359"/>
      <c r="C223" s="360" t="s">
        <v>573</v>
      </c>
      <c r="D223" s="360" t="s">
        <v>1251</v>
      </c>
      <c r="E223" s="361"/>
      <c r="F223" s="362">
        <v>7.7</v>
      </c>
    </row>
    <row r="224" spans="1:6">
      <c r="A224" s="358" t="s">
        <v>1472</v>
      </c>
      <c r="B224" s="359"/>
      <c r="C224" s="360" t="s">
        <v>572</v>
      </c>
      <c r="D224" s="360" t="s">
        <v>1251</v>
      </c>
      <c r="E224" s="361"/>
      <c r="F224" s="362">
        <v>378</v>
      </c>
    </row>
    <row r="225" spans="1:6">
      <c r="A225" s="358" t="s">
        <v>1473</v>
      </c>
      <c r="B225" s="359"/>
      <c r="C225" s="360" t="s">
        <v>571</v>
      </c>
      <c r="D225" s="360" t="s">
        <v>1251</v>
      </c>
      <c r="E225" s="361"/>
      <c r="F225" s="362">
        <v>827</v>
      </c>
    </row>
    <row r="226" spans="1:6">
      <c r="A226" s="358" t="s">
        <v>1474</v>
      </c>
      <c r="B226" s="359"/>
      <c r="C226" s="360" t="s">
        <v>421</v>
      </c>
      <c r="D226" s="360" t="s">
        <v>1237</v>
      </c>
      <c r="E226" s="361"/>
      <c r="F226" s="362">
        <v>120</v>
      </c>
    </row>
    <row r="227" spans="1:6">
      <c r="A227" s="358" t="s">
        <v>1475</v>
      </c>
      <c r="B227" s="359"/>
      <c r="C227" s="360" t="s">
        <v>701</v>
      </c>
      <c r="D227" s="360" t="s">
        <v>1237</v>
      </c>
      <c r="E227" s="361"/>
      <c r="F227" s="361"/>
    </row>
    <row r="228" spans="1:6">
      <c r="A228" s="358" t="s">
        <v>1476</v>
      </c>
      <c r="B228" s="359"/>
      <c r="C228" s="360" t="s">
        <v>462</v>
      </c>
      <c r="D228" s="360" t="s">
        <v>1237</v>
      </c>
      <c r="E228" s="361"/>
      <c r="F228" s="362">
        <v>30</v>
      </c>
    </row>
    <row r="229" spans="1:6">
      <c r="A229" s="358" t="s">
        <v>1477</v>
      </c>
      <c r="B229" s="359"/>
      <c r="C229" s="360" t="s">
        <v>253</v>
      </c>
      <c r="D229" s="360" t="s">
        <v>1237</v>
      </c>
      <c r="E229" s="361"/>
      <c r="F229" s="362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workbookViewId="0">
      <selection activeCell="G35" sqref="G35"/>
    </sheetView>
  </sheetViews>
  <sheetFormatPr defaultRowHeight="15"/>
  <cols>
    <col min="1" max="1" width="10.140625" bestFit="1" customWidth="1"/>
    <col min="5" max="5" width="10.140625" bestFit="1" customWidth="1"/>
    <col min="7" max="7" width="12.28515625" bestFit="1" customWidth="1"/>
    <col min="9" max="9" width="13.140625" customWidth="1"/>
    <col min="10" max="10" width="61" bestFit="1" customWidth="1"/>
    <col min="14" max="14" width="10.42578125" bestFit="1" customWidth="1"/>
    <col min="17" max="17" width="6.5703125" bestFit="1" customWidth="1"/>
  </cols>
  <sheetData>
    <row r="1" spans="1:23" s="123" customFormat="1" ht="45.75" thickBot="1">
      <c r="A1" s="1" t="s">
        <v>241</v>
      </c>
      <c r="B1" s="85" t="s">
        <v>246</v>
      </c>
      <c r="C1" s="85" t="s">
        <v>247</v>
      </c>
      <c r="D1" s="2" t="s">
        <v>2</v>
      </c>
      <c r="E1" s="2" t="s">
        <v>240</v>
      </c>
      <c r="F1" s="2" t="s">
        <v>0</v>
      </c>
      <c r="G1" s="2" t="s">
        <v>305</v>
      </c>
      <c r="H1" s="2" t="s">
        <v>612</v>
      </c>
      <c r="I1" s="2" t="s">
        <v>1</v>
      </c>
      <c r="J1" s="2" t="s">
        <v>3</v>
      </c>
      <c r="K1" s="2" t="s">
        <v>243</v>
      </c>
      <c r="L1" s="2" t="s">
        <v>4</v>
      </c>
      <c r="M1" s="3" t="s">
        <v>5</v>
      </c>
      <c r="N1" s="3" t="s">
        <v>6</v>
      </c>
      <c r="O1" s="3" t="s">
        <v>7</v>
      </c>
      <c r="P1" s="4" t="s">
        <v>8</v>
      </c>
      <c r="Q1" s="5"/>
      <c r="R1" s="6"/>
      <c r="S1" s="7"/>
      <c r="T1" s="7"/>
      <c r="U1" s="7"/>
      <c r="V1" s="7"/>
      <c r="W1" s="7"/>
    </row>
    <row r="2" spans="1:23" s="174" customFormat="1">
      <c r="A2" s="15">
        <v>42543</v>
      </c>
      <c r="B2" s="111"/>
      <c r="C2" s="111"/>
      <c r="D2" s="88"/>
      <c r="E2" s="88"/>
      <c r="F2" s="88"/>
      <c r="G2" s="88" t="s">
        <v>223</v>
      </c>
      <c r="H2" s="166"/>
      <c r="I2" s="88"/>
      <c r="J2" s="183" t="s">
        <v>584</v>
      </c>
      <c r="K2" s="11" t="s">
        <v>294</v>
      </c>
      <c r="L2" s="117">
        <v>640</v>
      </c>
      <c r="M2" s="184">
        <f>N2/L2</f>
        <v>14.125999999999999</v>
      </c>
      <c r="N2" s="184">
        <v>9040.64</v>
      </c>
      <c r="O2" s="184"/>
      <c r="P2" s="178"/>
      <c r="Q2" s="221"/>
      <c r="R2" s="223"/>
      <c r="S2" s="222"/>
      <c r="T2" s="222"/>
      <c r="U2" s="222"/>
      <c r="V2" s="222"/>
      <c r="W2" s="222"/>
    </row>
    <row r="3" spans="1:23" s="24" customFormat="1">
      <c r="A3" s="208"/>
      <c r="B3" s="99"/>
      <c r="C3" s="99"/>
      <c r="D3" s="206"/>
      <c r="E3" s="86"/>
      <c r="F3" s="216"/>
      <c r="G3" s="99" t="s">
        <v>166</v>
      </c>
      <c r="H3" s="157"/>
      <c r="I3" s="210"/>
      <c r="J3" s="40" t="s">
        <v>167</v>
      </c>
      <c r="K3" s="40"/>
      <c r="L3" s="40">
        <v>3</v>
      </c>
      <c r="M3" s="20">
        <v>22.6</v>
      </c>
      <c r="N3" s="217">
        <f>M3*L3</f>
        <v>67.800000000000011</v>
      </c>
      <c r="O3" s="51"/>
      <c r="P3" s="20">
        <f t="shared" ref="P3:P10" si="0">S3/L3</f>
        <v>23.171881094414847</v>
      </c>
      <c r="Q3" s="21">
        <f t="shared" ref="Q3:Q10" si="1">P3/L3</f>
        <v>7.7239603648049489</v>
      </c>
      <c r="R3" s="22"/>
      <c r="S3" s="23">
        <f t="shared" ref="S3:S10" si="2">T3*V3</f>
        <v>69.515643283244543</v>
      </c>
      <c r="T3" s="23">
        <v>198298.53999999998</v>
      </c>
      <c r="U3" s="23">
        <f>193187.18+217.36</f>
        <v>193404.53999999998</v>
      </c>
      <c r="V3" s="23">
        <f t="shared" ref="V3:V10" si="3">N3/U3</f>
        <v>3.5056054009900705E-4</v>
      </c>
      <c r="W3" s="23"/>
    </row>
    <row r="4" spans="1:23" s="24" customFormat="1">
      <c r="A4" s="74"/>
      <c r="B4" s="99"/>
      <c r="C4" s="99"/>
      <c r="D4" s="206"/>
      <c r="E4" s="86"/>
      <c r="F4" s="215"/>
      <c r="G4" s="67" t="s">
        <v>168</v>
      </c>
      <c r="H4" s="153"/>
      <c r="I4" s="200"/>
      <c r="J4" s="18" t="s">
        <v>471</v>
      </c>
      <c r="K4" s="18"/>
      <c r="L4" s="18">
        <v>80</v>
      </c>
      <c r="M4" s="19">
        <v>19.48</v>
      </c>
      <c r="N4" s="19">
        <f t="shared" ref="N4:N11" si="4">L4*M4</f>
        <v>1558.4</v>
      </c>
      <c r="O4" s="198"/>
      <c r="P4" s="19">
        <f t="shared" si="0"/>
        <v>19.972931138017753</v>
      </c>
      <c r="Q4" s="36">
        <f t="shared" si="1"/>
        <v>0.24966163922522192</v>
      </c>
      <c r="R4" s="22"/>
      <c r="S4" s="23">
        <f t="shared" si="2"/>
        <v>1597.8344910414203</v>
      </c>
      <c r="T4" s="23">
        <v>198298.53999999998</v>
      </c>
      <c r="U4" s="23">
        <f>193187.18+217.36</f>
        <v>193404.53999999998</v>
      </c>
      <c r="V4" s="23">
        <f t="shared" si="3"/>
        <v>8.0577219128361733E-3</v>
      </c>
      <c r="W4" s="23"/>
    </row>
    <row r="5" spans="1:23" s="24" customFormat="1">
      <c r="A5" s="74"/>
      <c r="B5" s="67"/>
      <c r="C5" s="67"/>
      <c r="D5" s="16"/>
      <c r="E5" s="87"/>
      <c r="F5" s="215"/>
      <c r="G5" s="67" t="s">
        <v>163</v>
      </c>
      <c r="H5" s="153"/>
      <c r="I5" s="200"/>
      <c r="J5" s="18" t="s">
        <v>164</v>
      </c>
      <c r="K5" s="18"/>
      <c r="L5" s="18">
        <v>4</v>
      </c>
      <c r="M5" s="19">
        <v>57.2</v>
      </c>
      <c r="N5" s="19">
        <f t="shared" si="4"/>
        <v>228.8</v>
      </c>
      <c r="O5" s="198"/>
      <c r="P5" s="19">
        <f t="shared" si="0"/>
        <v>58.64741586728006</v>
      </c>
      <c r="Q5" s="36">
        <f t="shared" si="1"/>
        <v>14.661853966820015</v>
      </c>
      <c r="R5" s="22"/>
      <c r="S5" s="23">
        <f t="shared" si="2"/>
        <v>234.58966346912024</v>
      </c>
      <c r="T5" s="23">
        <v>198298.53999999998</v>
      </c>
      <c r="U5" s="23">
        <f>193187.18+217.36</f>
        <v>193404.53999999998</v>
      </c>
      <c r="V5" s="23">
        <f t="shared" si="3"/>
        <v>1.1830125600981241E-3</v>
      </c>
      <c r="W5" s="23"/>
    </row>
    <row r="6" spans="1:23" s="24" customFormat="1" ht="15.75" thickBot="1">
      <c r="A6" s="211">
        <v>42427</v>
      </c>
      <c r="B6" s="207"/>
      <c r="C6" s="207"/>
      <c r="D6" s="205"/>
      <c r="E6" s="205"/>
      <c r="F6" s="50"/>
      <c r="G6" s="207" t="s">
        <v>160</v>
      </c>
      <c r="H6" s="159"/>
      <c r="I6" s="50" t="s">
        <v>159</v>
      </c>
      <c r="J6" s="73" t="s">
        <v>540</v>
      </c>
      <c r="K6" s="73"/>
      <c r="L6" s="73">
        <v>10</v>
      </c>
      <c r="M6" s="29">
        <v>5.85</v>
      </c>
      <c r="N6" s="29">
        <f t="shared" si="4"/>
        <v>58.5</v>
      </c>
      <c r="O6" s="212"/>
      <c r="P6" s="29">
        <f t="shared" si="0"/>
        <v>7.0435189004063812</v>
      </c>
      <c r="Q6" s="30">
        <f t="shared" si="1"/>
        <v>0.70435189004063814</v>
      </c>
      <c r="R6" s="22"/>
      <c r="S6" s="23">
        <f t="shared" si="2"/>
        <v>70.435189004063815</v>
      </c>
      <c r="T6" s="23">
        <v>14508.77</v>
      </c>
      <c r="U6" s="23">
        <v>12050.27</v>
      </c>
      <c r="V6" s="23">
        <f t="shared" si="3"/>
        <v>4.8546630075508683E-3</v>
      </c>
      <c r="W6" s="23"/>
    </row>
    <row r="7" spans="1:23" s="24" customFormat="1">
      <c r="A7" s="208"/>
      <c r="B7" s="99"/>
      <c r="C7" s="99"/>
      <c r="D7" s="79"/>
      <c r="E7" s="832">
        <v>42355</v>
      </c>
      <c r="F7" s="50" t="s">
        <v>141</v>
      </c>
      <c r="G7" s="50" t="s">
        <v>144</v>
      </c>
      <c r="H7" s="157"/>
      <c r="I7" s="50" t="s">
        <v>142</v>
      </c>
      <c r="J7" s="40" t="s">
        <v>145</v>
      </c>
      <c r="K7" s="40"/>
      <c r="L7" s="40">
        <v>1</v>
      </c>
      <c r="M7" s="20">
        <v>41.1</v>
      </c>
      <c r="N7" s="20">
        <f t="shared" si="4"/>
        <v>41.1</v>
      </c>
      <c r="O7" s="51"/>
      <c r="P7" s="20">
        <f t="shared" si="0"/>
        <v>46.305421594977211</v>
      </c>
      <c r="Q7" s="21">
        <f t="shared" si="1"/>
        <v>46.305421594977211</v>
      </c>
      <c r="R7" s="22"/>
      <c r="S7" s="23">
        <f t="shared" si="2"/>
        <v>46.305421594977211</v>
      </c>
      <c r="T7" s="23">
        <v>41416.199999999997</v>
      </c>
      <c r="U7" s="23">
        <v>36760.399999999994</v>
      </c>
      <c r="V7" s="23">
        <f t="shared" si="3"/>
        <v>1.1180509461268106E-3</v>
      </c>
      <c r="W7" s="23"/>
    </row>
    <row r="8" spans="1:23" s="24" customFormat="1">
      <c r="A8" s="74"/>
      <c r="B8" s="67"/>
      <c r="C8" s="67"/>
      <c r="D8" s="79"/>
      <c r="E8" s="841"/>
      <c r="F8" s="52" t="s">
        <v>141</v>
      </c>
      <c r="G8" s="52" t="s">
        <v>144</v>
      </c>
      <c r="H8" s="153"/>
      <c r="I8" s="52" t="s">
        <v>142</v>
      </c>
      <c r="J8" s="18" t="s">
        <v>146</v>
      </c>
      <c r="K8" s="18"/>
      <c r="L8" s="18">
        <v>1</v>
      </c>
      <c r="M8" s="19">
        <v>60.3</v>
      </c>
      <c r="N8" s="19">
        <f t="shared" si="4"/>
        <v>60.3</v>
      </c>
      <c r="O8" s="198"/>
      <c r="P8" s="19">
        <f t="shared" si="0"/>
        <v>67.937151391170929</v>
      </c>
      <c r="Q8" s="36">
        <f t="shared" si="1"/>
        <v>67.937151391170929</v>
      </c>
      <c r="R8" s="22"/>
      <c r="S8" s="23">
        <f t="shared" si="2"/>
        <v>67.937151391170929</v>
      </c>
      <c r="T8" s="23">
        <v>41416.199999999997</v>
      </c>
      <c r="U8" s="23">
        <v>36760.399999999994</v>
      </c>
      <c r="V8" s="23">
        <f t="shared" si="3"/>
        <v>1.640352118040065E-3</v>
      </c>
      <c r="W8" s="23"/>
    </row>
    <row r="9" spans="1:23" s="24" customFormat="1">
      <c r="A9" s="74"/>
      <c r="B9" s="67"/>
      <c r="C9" s="67"/>
      <c r="D9" s="79"/>
      <c r="E9" s="841"/>
      <c r="F9" s="52" t="s">
        <v>141</v>
      </c>
      <c r="G9" s="52" t="s">
        <v>144</v>
      </c>
      <c r="H9" s="153"/>
      <c r="I9" s="52" t="s">
        <v>142</v>
      </c>
      <c r="J9" s="18" t="s">
        <v>147</v>
      </c>
      <c r="K9" s="18"/>
      <c r="L9" s="18">
        <v>1</v>
      </c>
      <c r="M9" s="19">
        <v>39.6</v>
      </c>
      <c r="N9" s="19">
        <f t="shared" si="4"/>
        <v>39.6</v>
      </c>
      <c r="O9" s="198"/>
      <c r="P9" s="19">
        <f t="shared" si="0"/>
        <v>44.615442704649581</v>
      </c>
      <c r="Q9" s="36">
        <f t="shared" si="1"/>
        <v>44.615442704649581</v>
      </c>
      <c r="R9" s="22"/>
      <c r="S9" s="23">
        <f t="shared" si="2"/>
        <v>44.615442704649581</v>
      </c>
      <c r="T9" s="23">
        <v>41416.199999999997</v>
      </c>
      <c r="U9" s="23">
        <v>36760.399999999994</v>
      </c>
      <c r="V9" s="23">
        <f t="shared" si="3"/>
        <v>1.0772461670710877E-3</v>
      </c>
      <c r="W9" s="23"/>
    </row>
    <row r="10" spans="1:23" s="24" customFormat="1" ht="15.75" thickBot="1">
      <c r="A10" s="72"/>
      <c r="B10" s="203"/>
      <c r="C10" s="203"/>
      <c r="D10" s="77"/>
      <c r="E10" s="833"/>
      <c r="F10" s="52" t="s">
        <v>141</v>
      </c>
      <c r="G10" s="52" t="s">
        <v>144</v>
      </c>
      <c r="H10" s="154"/>
      <c r="I10" s="52" t="s">
        <v>142</v>
      </c>
      <c r="J10" s="27" t="s">
        <v>148</v>
      </c>
      <c r="K10" s="27"/>
      <c r="L10" s="27">
        <v>1</v>
      </c>
      <c r="M10" s="28">
        <v>3.2</v>
      </c>
      <c r="N10" s="28">
        <f t="shared" si="4"/>
        <v>3.2</v>
      </c>
      <c r="O10" s="58"/>
      <c r="P10" s="28">
        <f t="shared" si="0"/>
        <v>3.6052882993656223</v>
      </c>
      <c r="Q10" s="37">
        <f t="shared" si="1"/>
        <v>3.6052882993656223</v>
      </c>
      <c r="R10" s="22"/>
      <c r="S10" s="23">
        <f t="shared" si="2"/>
        <v>3.6052882993656223</v>
      </c>
      <c r="T10" s="23">
        <v>41416.199999999997</v>
      </c>
      <c r="U10" s="23">
        <v>36760.399999999994</v>
      </c>
      <c r="V10" s="23">
        <f t="shared" si="3"/>
        <v>8.7050195318875767E-5</v>
      </c>
      <c r="W10" s="23"/>
    </row>
    <row r="11" spans="1:23" s="24" customFormat="1">
      <c r="A11" s="128">
        <v>42076</v>
      </c>
      <c r="B11" s="180"/>
      <c r="C11" s="180"/>
      <c r="D11" s="127"/>
      <c r="E11" s="127"/>
      <c r="F11" s="127"/>
      <c r="G11" s="180" t="s">
        <v>56</v>
      </c>
      <c r="H11" s="181"/>
      <c r="I11" s="127"/>
      <c r="J11" s="40" t="s">
        <v>434</v>
      </c>
      <c r="K11" s="40" t="s">
        <v>259</v>
      </c>
      <c r="L11" s="40">
        <v>0</v>
      </c>
      <c r="M11" s="20">
        <v>0</v>
      </c>
      <c r="N11" s="20">
        <f t="shared" si="4"/>
        <v>0</v>
      </c>
      <c r="O11" s="70">
        <v>0</v>
      </c>
      <c r="P11" s="20">
        <v>0</v>
      </c>
      <c r="Q11" s="21">
        <v>0</v>
      </c>
      <c r="R11" s="22"/>
      <c r="S11" s="23"/>
      <c r="T11" s="23"/>
      <c r="U11" s="23"/>
      <c r="V11" s="23"/>
      <c r="W11" s="23"/>
    </row>
    <row r="12" spans="1:23" s="24" customFormat="1">
      <c r="A12" s="45">
        <v>42072</v>
      </c>
      <c r="B12" s="100"/>
      <c r="C12" s="100"/>
      <c r="D12" s="16"/>
      <c r="E12" s="17"/>
      <c r="F12" s="67" t="s">
        <v>30</v>
      </c>
      <c r="G12" s="100" t="s">
        <v>57</v>
      </c>
      <c r="H12" s="149"/>
      <c r="I12" s="16" t="s">
        <v>57</v>
      </c>
      <c r="J12" s="18" t="s">
        <v>58</v>
      </c>
      <c r="K12" s="18"/>
      <c r="L12" s="18">
        <v>18</v>
      </c>
      <c r="M12" s="19">
        <v>1877.48</v>
      </c>
      <c r="N12" s="19">
        <f>M12*L12</f>
        <v>33794.639999999999</v>
      </c>
      <c r="O12" s="68">
        <v>4800</v>
      </c>
      <c r="P12" s="19">
        <f>S12/L12</f>
        <v>2144.1466666666665</v>
      </c>
      <c r="Q12" s="36">
        <f>P12/L12</f>
        <v>119.11925925925925</v>
      </c>
      <c r="R12" s="22"/>
      <c r="S12" s="23">
        <f>T12*V12</f>
        <v>38594.639999999999</v>
      </c>
      <c r="T12" s="23">
        <f>U12+W12</f>
        <v>38594.639999999999</v>
      </c>
      <c r="U12" s="23">
        <v>33794.639999999999</v>
      </c>
      <c r="V12" s="23">
        <f>N12/U12</f>
        <v>1</v>
      </c>
      <c r="W12" s="23">
        <v>4800</v>
      </c>
    </row>
    <row r="13" spans="1:23" s="24" customFormat="1" ht="15.75" thickBot="1">
      <c r="A13" s="46">
        <v>42087</v>
      </c>
      <c r="B13" s="101"/>
      <c r="C13" s="101"/>
      <c r="D13" s="126"/>
      <c r="E13" s="47"/>
      <c r="F13" s="47"/>
      <c r="G13" s="101" t="s">
        <v>59</v>
      </c>
      <c r="H13" s="150"/>
      <c r="I13" s="47"/>
      <c r="J13" s="48" t="s">
        <v>60</v>
      </c>
      <c r="K13" s="48"/>
      <c r="L13" s="48">
        <v>71</v>
      </c>
      <c r="M13" s="44">
        <v>56.93</v>
      </c>
      <c r="N13" s="44">
        <f>M13*L13</f>
        <v>4042.03</v>
      </c>
      <c r="O13" s="188">
        <v>4800</v>
      </c>
      <c r="P13" s="43">
        <f>S13/L13</f>
        <v>124.53563380281692</v>
      </c>
      <c r="Q13" s="49">
        <f>P13/L13</f>
        <v>1.7540230113072806</v>
      </c>
      <c r="R13" s="22"/>
      <c r="S13" s="23">
        <f>T13*V13</f>
        <v>8842.0300000000007</v>
      </c>
      <c r="T13" s="23">
        <f>U13+W13</f>
        <v>8842.0300000000007</v>
      </c>
      <c r="U13" s="23">
        <v>4042.03</v>
      </c>
      <c r="V13" s="23">
        <f>N13/U13</f>
        <v>1</v>
      </c>
      <c r="W13" s="23">
        <v>4800</v>
      </c>
    </row>
    <row r="14" spans="1:23" s="24" customFormat="1" ht="15.75" thickBot="1">
      <c r="A14" s="59">
        <v>42108</v>
      </c>
      <c r="B14" s="102"/>
      <c r="C14" s="102"/>
      <c r="D14" s="60"/>
      <c r="E14" s="60"/>
      <c r="F14" s="60"/>
      <c r="G14" s="102" t="s">
        <v>82</v>
      </c>
      <c r="H14" s="151"/>
      <c r="I14" s="60"/>
      <c r="J14" s="61" t="s">
        <v>83</v>
      </c>
      <c r="K14" s="71"/>
      <c r="L14" s="61">
        <v>9</v>
      </c>
      <c r="M14" s="62">
        <v>600.9</v>
      </c>
      <c r="N14" s="63">
        <f>L14*M14</f>
        <v>5408.0999999999995</v>
      </c>
      <c r="O14" s="189"/>
      <c r="P14" s="63"/>
      <c r="Q14" s="64"/>
      <c r="R14" s="22"/>
      <c r="S14" s="23"/>
      <c r="T14" s="23"/>
      <c r="U14" s="23"/>
      <c r="V14" s="23"/>
      <c r="W14" s="23"/>
    </row>
    <row r="15" spans="1:23" s="24" customFormat="1">
      <c r="A15" s="845">
        <v>42108</v>
      </c>
      <c r="B15" s="101"/>
      <c r="C15" s="101"/>
      <c r="D15" s="47"/>
      <c r="E15" s="47"/>
      <c r="F15" s="847"/>
      <c r="G15" s="848" t="s">
        <v>84</v>
      </c>
      <c r="H15" s="150"/>
      <c r="I15" s="847"/>
      <c r="J15" s="50" t="s">
        <v>85</v>
      </c>
      <c r="K15" s="50"/>
      <c r="L15" s="50">
        <v>2</v>
      </c>
      <c r="M15" s="51">
        <v>3595.2</v>
      </c>
      <c r="N15" s="20">
        <f>L15*M15</f>
        <v>7190.4</v>
      </c>
      <c r="O15" s="850"/>
      <c r="P15" s="20"/>
      <c r="Q15" s="21"/>
      <c r="R15" s="22"/>
      <c r="S15" s="23"/>
      <c r="T15" s="23"/>
      <c r="U15" s="23"/>
      <c r="V15" s="23"/>
      <c r="W15" s="23"/>
    </row>
    <row r="16" spans="1:23" s="24" customFormat="1" ht="15.75" thickBot="1">
      <c r="A16" s="846"/>
      <c r="B16" s="103"/>
      <c r="C16" s="103"/>
      <c r="D16" s="65"/>
      <c r="E16" s="65"/>
      <c r="F16" s="824"/>
      <c r="G16" s="849"/>
      <c r="H16" s="152"/>
      <c r="I16" s="824"/>
      <c r="J16" s="57" t="s">
        <v>86</v>
      </c>
      <c r="K16" s="57"/>
      <c r="L16" s="57">
        <v>1</v>
      </c>
      <c r="M16" s="58">
        <v>4674.6000000000004</v>
      </c>
      <c r="N16" s="28">
        <f>L16*M16</f>
        <v>4674.6000000000004</v>
      </c>
      <c r="O16" s="851"/>
      <c r="P16" s="28"/>
      <c r="Q16" s="37"/>
      <c r="R16" s="22"/>
      <c r="S16" s="23"/>
      <c r="T16" s="23"/>
      <c r="U16" s="23"/>
      <c r="V16" s="23"/>
      <c r="W16" s="23"/>
    </row>
    <row r="17" spans="1:23" s="24" customFormat="1" ht="15.75" thickBot="1">
      <c r="A17" s="61"/>
      <c r="B17" s="84"/>
      <c r="C17" s="84"/>
      <c r="D17" s="60"/>
      <c r="E17" s="60"/>
      <c r="F17" s="60"/>
      <c r="G17" s="84" t="s">
        <v>123</v>
      </c>
      <c r="H17" s="155"/>
      <c r="I17" s="61"/>
      <c r="J17" s="71" t="s">
        <v>434</v>
      </c>
      <c r="K17" s="71"/>
      <c r="L17" s="71"/>
      <c r="M17" s="63"/>
      <c r="N17" s="63">
        <f>L17*M17</f>
        <v>0</v>
      </c>
      <c r="O17" s="189"/>
      <c r="P17" s="63"/>
      <c r="Q17" s="64"/>
      <c r="R17" s="22"/>
      <c r="S17" s="23"/>
      <c r="T17" s="23"/>
      <c r="U17" s="23"/>
      <c r="V17" s="23"/>
      <c r="W17" s="23"/>
    </row>
    <row r="18" spans="1:23" s="24" customFormat="1">
      <c r="A18" s="829">
        <v>42338</v>
      </c>
      <c r="B18" s="80"/>
      <c r="C18" s="80"/>
      <c r="D18" s="53"/>
      <c r="E18" s="66"/>
      <c r="F18" s="856" t="s">
        <v>129</v>
      </c>
      <c r="G18" s="823" t="s">
        <v>131</v>
      </c>
      <c r="H18" s="156"/>
      <c r="I18" s="856" t="s">
        <v>130</v>
      </c>
      <c r="J18" s="129" t="s">
        <v>593</v>
      </c>
      <c r="K18" s="18" t="s">
        <v>299</v>
      </c>
      <c r="L18" s="33">
        <v>384</v>
      </c>
      <c r="M18" s="34">
        <f>N18/L18</f>
        <v>14.125989583333334</v>
      </c>
      <c r="N18" s="34">
        <v>5424.38</v>
      </c>
      <c r="O18" s="858"/>
      <c r="P18" s="34"/>
      <c r="Q18" s="35"/>
      <c r="R18" s="22"/>
      <c r="S18" s="23"/>
      <c r="T18" s="23"/>
      <c r="U18" s="23">
        <v>9092.3799999999992</v>
      </c>
      <c r="V18" s="23"/>
      <c r="W18" s="23"/>
    </row>
    <row r="19" spans="1:23" s="24" customFormat="1" ht="55.5" customHeight="1" thickBot="1">
      <c r="A19" s="824"/>
      <c r="B19" s="104"/>
      <c r="C19" s="104"/>
      <c r="D19" s="65"/>
      <c r="E19" s="65"/>
      <c r="F19" s="857"/>
      <c r="G19" s="824"/>
      <c r="H19" s="159"/>
      <c r="I19" s="857"/>
      <c r="J19" s="125" t="s">
        <v>584</v>
      </c>
      <c r="K19" s="120" t="s">
        <v>294</v>
      </c>
      <c r="L19" s="27">
        <v>500</v>
      </c>
      <c r="M19" s="28">
        <f>N19/L19</f>
        <v>7.3360000000000003</v>
      </c>
      <c r="N19" s="28">
        <v>3668</v>
      </c>
      <c r="O19" s="851"/>
      <c r="P19" s="28"/>
      <c r="Q19" s="37"/>
      <c r="R19" s="22"/>
      <c r="S19" s="23"/>
      <c r="T19" s="23"/>
      <c r="U19" s="23">
        <v>9092.3799999999992</v>
      </c>
      <c r="V19" s="23"/>
      <c r="W19" s="23"/>
    </row>
    <row r="20" spans="1:23" s="24" customFormat="1">
      <c r="A20" s="832">
        <v>42453</v>
      </c>
      <c r="B20" s="94"/>
      <c r="C20" s="94"/>
      <c r="D20" s="823"/>
      <c r="E20" s="47"/>
      <c r="F20" s="842"/>
      <c r="G20" s="834" t="s">
        <v>183</v>
      </c>
      <c r="H20" s="157"/>
      <c r="I20" s="842"/>
      <c r="J20" s="40" t="s">
        <v>184</v>
      </c>
      <c r="K20" s="40"/>
      <c r="L20" s="40">
        <v>1</v>
      </c>
      <c r="M20" s="20">
        <v>6048</v>
      </c>
      <c r="N20" s="20">
        <f>M20*L20</f>
        <v>6048</v>
      </c>
      <c r="O20" s="853"/>
      <c r="P20" s="20"/>
      <c r="Q20" s="21"/>
      <c r="R20" s="22"/>
      <c r="S20" s="23"/>
      <c r="T20" s="23"/>
      <c r="U20" s="23"/>
      <c r="V20" s="23"/>
      <c r="W20" s="23"/>
    </row>
    <row r="21" spans="1:23" s="24" customFormat="1">
      <c r="A21" s="841"/>
      <c r="B21" s="94"/>
      <c r="C21" s="94"/>
      <c r="D21" s="847"/>
      <c r="E21" s="47"/>
      <c r="F21" s="843"/>
      <c r="G21" s="852"/>
      <c r="H21" s="153"/>
      <c r="I21" s="843"/>
      <c r="J21" s="18" t="s">
        <v>185</v>
      </c>
      <c r="K21" s="18"/>
      <c r="L21" s="18">
        <v>1</v>
      </c>
      <c r="M21" s="19">
        <v>1248</v>
      </c>
      <c r="N21" s="19">
        <f>M21*L21</f>
        <v>1248</v>
      </c>
      <c r="O21" s="854"/>
      <c r="P21" s="19"/>
      <c r="Q21" s="36"/>
      <c r="R21" s="22"/>
      <c r="S21" s="23"/>
      <c r="T21" s="23"/>
      <c r="U21" s="23"/>
      <c r="V21" s="23"/>
      <c r="W21" s="23"/>
    </row>
    <row r="22" spans="1:23" s="24" customFormat="1" ht="15.75" thickBot="1">
      <c r="A22" s="833"/>
      <c r="B22" s="104"/>
      <c r="C22" s="104"/>
      <c r="D22" s="824"/>
      <c r="E22" s="65"/>
      <c r="F22" s="844"/>
      <c r="G22" s="835"/>
      <c r="H22" s="154"/>
      <c r="I22" s="844"/>
      <c r="J22" s="27" t="s">
        <v>186</v>
      </c>
      <c r="K22" s="27"/>
      <c r="L22" s="27">
        <v>1</v>
      </c>
      <c r="M22" s="28">
        <v>668</v>
      </c>
      <c r="N22" s="28">
        <f>M22*L22</f>
        <v>668</v>
      </c>
      <c r="O22" s="855"/>
      <c r="P22" s="28"/>
      <c r="Q22" s="37"/>
      <c r="R22" s="22"/>
      <c r="S22" s="23"/>
      <c r="T22" s="23"/>
      <c r="U22" s="23"/>
      <c r="V22" s="23"/>
      <c r="W22" s="23"/>
    </row>
    <row r="23" spans="1:23" s="24" customFormat="1">
      <c r="A23" s="820">
        <v>42472</v>
      </c>
      <c r="B23" s="69"/>
      <c r="C23" s="69"/>
      <c r="D23" s="31"/>
      <c r="E23" s="32"/>
      <c r="F23" s="822"/>
      <c r="G23" s="822" t="s">
        <v>193</v>
      </c>
      <c r="H23" s="160"/>
      <c r="I23" s="822"/>
      <c r="J23" s="129" t="s">
        <v>593</v>
      </c>
      <c r="K23" s="18" t="s">
        <v>299</v>
      </c>
      <c r="L23" s="33">
        <v>384</v>
      </c>
      <c r="M23" s="34">
        <f>N23/L23</f>
        <v>14.125989583333334</v>
      </c>
      <c r="N23" s="34">
        <v>5424.38</v>
      </c>
      <c r="O23" s="818"/>
      <c r="P23" s="839"/>
      <c r="Q23" s="830"/>
      <c r="R23" s="22"/>
      <c r="S23" s="23"/>
      <c r="T23" s="23"/>
      <c r="U23" s="23"/>
      <c r="V23" s="23"/>
      <c r="W23" s="23"/>
    </row>
    <row r="24" spans="1:23" s="24" customFormat="1" ht="15.75" thickBot="1">
      <c r="A24" s="833"/>
      <c r="B24" s="98"/>
      <c r="C24" s="98"/>
      <c r="D24" s="25"/>
      <c r="E24" s="26"/>
      <c r="F24" s="838"/>
      <c r="G24" s="835"/>
      <c r="H24" s="154"/>
      <c r="I24" s="835"/>
      <c r="J24" s="129" t="s">
        <v>592</v>
      </c>
      <c r="K24" s="130" t="s">
        <v>436</v>
      </c>
      <c r="L24" s="27">
        <v>320</v>
      </c>
      <c r="M24" s="28">
        <f>N24/L24</f>
        <v>4.6059999999999999</v>
      </c>
      <c r="N24" s="28">
        <v>1473.92</v>
      </c>
      <c r="O24" s="837"/>
      <c r="P24" s="840"/>
      <c r="Q24" s="831"/>
      <c r="R24" s="22"/>
      <c r="S24" s="23"/>
      <c r="T24" s="23"/>
      <c r="U24" s="23"/>
      <c r="V24" s="23"/>
      <c r="W24" s="23"/>
    </row>
    <row r="25" spans="1:23" s="24" customFormat="1">
      <c r="A25" s="832">
        <v>42453</v>
      </c>
      <c r="B25" s="99"/>
      <c r="C25" s="99"/>
      <c r="D25" s="38"/>
      <c r="E25" s="39"/>
      <c r="F25" s="834"/>
      <c r="G25" s="834" t="s">
        <v>194</v>
      </c>
      <c r="H25" s="157"/>
      <c r="I25" s="834"/>
      <c r="J25" s="129" t="s">
        <v>593</v>
      </c>
      <c r="K25" s="18" t="s">
        <v>299</v>
      </c>
      <c r="L25" s="40">
        <v>768</v>
      </c>
      <c r="M25" s="20">
        <v>13.62</v>
      </c>
      <c r="N25" s="20">
        <f>L25*M25</f>
        <v>10460.16</v>
      </c>
      <c r="O25" s="836">
        <v>4510</v>
      </c>
      <c r="P25" s="20">
        <f>S25/L25</f>
        <v>17.719190121294954</v>
      </c>
      <c r="Q25" s="21">
        <f>P25/L25</f>
        <v>2.3071862137102803E-2</v>
      </c>
      <c r="R25" s="22"/>
      <c r="S25" s="23">
        <f>T25*V25</f>
        <v>13608.338013154524</v>
      </c>
      <c r="T25" s="23">
        <f>U25+W25</f>
        <v>19494.96</v>
      </c>
      <c r="U25" s="23">
        <v>14984.96</v>
      </c>
      <c r="V25" s="23">
        <f>N25/U25</f>
        <v>0.6980439053557701</v>
      </c>
      <c r="W25" s="23">
        <v>4510</v>
      </c>
    </row>
    <row r="26" spans="1:23" s="24" customFormat="1" ht="15.75" thickBot="1">
      <c r="A26" s="833"/>
      <c r="B26" s="98"/>
      <c r="C26" s="98"/>
      <c r="D26" s="25"/>
      <c r="E26" s="26"/>
      <c r="F26" s="835"/>
      <c r="G26" s="835"/>
      <c r="H26" s="154"/>
      <c r="I26" s="835"/>
      <c r="J26" s="204" t="s">
        <v>688</v>
      </c>
      <c r="K26" s="9" t="s">
        <v>478</v>
      </c>
      <c r="L26" s="27">
        <v>640</v>
      </c>
      <c r="M26" s="28">
        <v>7.07</v>
      </c>
      <c r="N26" s="28">
        <f>L26*M26</f>
        <v>4524.8</v>
      </c>
      <c r="O26" s="837"/>
      <c r="P26" s="28">
        <f>S26/L26</f>
        <v>9.197846854446059</v>
      </c>
      <c r="Q26" s="37">
        <f>P26/L26</f>
        <v>1.4371635710071967E-2</v>
      </c>
      <c r="R26" s="22"/>
      <c r="S26" s="23">
        <f>T26*V26</f>
        <v>5886.6219868454773</v>
      </c>
      <c r="T26" s="23">
        <v>19494.96</v>
      </c>
      <c r="U26" s="23">
        <v>14984.96</v>
      </c>
      <c r="V26" s="23">
        <f>N26/U26</f>
        <v>0.30195609464422996</v>
      </c>
      <c r="W26" s="23"/>
    </row>
    <row r="27" spans="1:23" s="24" customFormat="1" ht="15.75" thickBot="1">
      <c r="A27" s="78">
        <v>42450</v>
      </c>
      <c r="B27" s="84"/>
      <c r="C27" s="84"/>
      <c r="D27" s="60"/>
      <c r="E27" s="60"/>
      <c r="F27" s="60"/>
      <c r="G27" s="60" t="s">
        <v>195</v>
      </c>
      <c r="H27" s="155"/>
      <c r="I27" s="61"/>
      <c r="J27" s="71" t="s">
        <v>196</v>
      </c>
      <c r="K27" s="71"/>
      <c r="L27" s="71">
        <v>3</v>
      </c>
      <c r="M27" s="63">
        <f>N27/L27</f>
        <v>58.423333333333325</v>
      </c>
      <c r="N27" s="63">
        <f>58.42+116.85</f>
        <v>175.26999999999998</v>
      </c>
      <c r="O27" s="189"/>
      <c r="P27" s="63"/>
      <c r="Q27" s="64"/>
      <c r="R27" s="22"/>
      <c r="S27" s="23"/>
      <c r="T27" s="23"/>
      <c r="U27" s="23"/>
      <c r="V27" s="23"/>
      <c r="W27" s="23"/>
    </row>
    <row r="28" spans="1:23" s="24" customFormat="1" ht="15.75" thickBot="1">
      <c r="A28" s="75">
        <v>42536</v>
      </c>
      <c r="B28" s="80"/>
      <c r="C28" s="80"/>
      <c r="D28" s="53"/>
      <c r="E28" s="66"/>
      <c r="F28" s="53"/>
      <c r="G28" s="53" t="s">
        <v>216</v>
      </c>
      <c r="H28" s="156"/>
      <c r="I28" s="54"/>
      <c r="J28" s="125" t="s">
        <v>584</v>
      </c>
      <c r="K28" s="120" t="s">
        <v>294</v>
      </c>
      <c r="L28" s="76">
        <v>640</v>
      </c>
      <c r="M28" s="55">
        <f>N28/L28</f>
        <v>14.125999999999999</v>
      </c>
      <c r="N28" s="55">
        <v>9040.64</v>
      </c>
      <c r="O28" s="81"/>
      <c r="P28" s="55"/>
      <c r="Q28" s="56"/>
      <c r="R28" s="22"/>
      <c r="S28" s="23"/>
      <c r="T28" s="23"/>
      <c r="U28" s="23"/>
      <c r="V28" s="23"/>
      <c r="W28" s="23"/>
    </row>
    <row r="29" spans="1:23" s="24" customFormat="1" ht="15.75" thickBot="1">
      <c r="A29" s="820">
        <v>42536</v>
      </c>
      <c r="B29" s="80"/>
      <c r="C29" s="80"/>
      <c r="D29" s="823"/>
      <c r="E29" s="66"/>
      <c r="F29" s="822"/>
      <c r="G29" s="822" t="s">
        <v>217</v>
      </c>
      <c r="H29" s="160"/>
      <c r="I29" s="822"/>
      <c r="J29" s="125" t="s">
        <v>584</v>
      </c>
      <c r="K29" s="120" t="s">
        <v>294</v>
      </c>
      <c r="L29" s="33">
        <v>580</v>
      </c>
      <c r="M29" s="34">
        <f>N29/L29</f>
        <v>14.125999999999999</v>
      </c>
      <c r="N29" s="34">
        <v>8193.08</v>
      </c>
      <c r="O29" s="818"/>
      <c r="P29" s="34"/>
      <c r="Q29" s="35"/>
      <c r="R29" s="22"/>
      <c r="S29" s="23"/>
      <c r="T29" s="23"/>
      <c r="U29" s="23"/>
      <c r="V29" s="23"/>
      <c r="W29" s="23"/>
    </row>
    <row r="30" spans="1:23" s="24" customFormat="1" ht="15.75" thickBot="1">
      <c r="A30" s="821"/>
      <c r="B30" s="94"/>
      <c r="C30" s="94"/>
      <c r="D30" s="824"/>
      <c r="E30" s="47"/>
      <c r="F30" s="821"/>
      <c r="G30" s="821"/>
      <c r="H30" s="158"/>
      <c r="I30" s="821"/>
      <c r="J30" s="42" t="s">
        <v>539</v>
      </c>
      <c r="K30" s="42"/>
      <c r="L30" s="42">
        <v>140</v>
      </c>
      <c r="M30" s="43">
        <f>N30/L30</f>
        <v>22.043428571428571</v>
      </c>
      <c r="N30" s="43">
        <v>3086.08</v>
      </c>
      <c r="O30" s="819"/>
      <c r="P30" s="43"/>
      <c r="Q30" s="49"/>
      <c r="R30" s="22"/>
      <c r="S30" s="23"/>
      <c r="T30" s="23"/>
      <c r="U30" s="23"/>
      <c r="V30" s="23"/>
      <c r="W30" s="23"/>
    </row>
    <row r="31" spans="1:23" s="24" customFormat="1" ht="15.75" thickBot="1">
      <c r="A31" s="59">
        <v>42541</v>
      </c>
      <c r="B31" s="84"/>
      <c r="C31" s="84"/>
      <c r="D31" s="60"/>
      <c r="E31" s="60"/>
      <c r="F31" s="60"/>
      <c r="G31" s="60" t="s">
        <v>218</v>
      </c>
      <c r="H31" s="155"/>
      <c r="I31" s="60"/>
      <c r="J31" s="71" t="s">
        <v>219</v>
      </c>
      <c r="K31" s="71"/>
      <c r="L31" s="71">
        <v>1</v>
      </c>
      <c r="M31" s="63">
        <v>9664</v>
      </c>
      <c r="N31" s="63">
        <v>9664</v>
      </c>
      <c r="O31" s="189"/>
      <c r="P31" s="63"/>
      <c r="Q31" s="64"/>
      <c r="R31" s="22"/>
      <c r="S31" s="23"/>
      <c r="T31" s="23"/>
      <c r="U31" s="23"/>
      <c r="V31" s="23"/>
      <c r="W31" s="23"/>
    </row>
    <row r="32" spans="1:23" s="24" customFormat="1">
      <c r="A32" s="825">
        <v>42549</v>
      </c>
      <c r="B32" s="105"/>
      <c r="C32" s="105"/>
      <c r="D32" s="822"/>
      <c r="E32" s="32"/>
      <c r="F32" s="822"/>
      <c r="G32" s="827" t="s">
        <v>236</v>
      </c>
      <c r="H32" s="161"/>
      <c r="I32" s="822"/>
      <c r="J32" s="33" t="s">
        <v>237</v>
      </c>
      <c r="K32" s="33"/>
      <c r="L32" s="33">
        <v>1</v>
      </c>
      <c r="M32" s="34">
        <v>20.45</v>
      </c>
      <c r="N32" s="34">
        <f>L32*M32</f>
        <v>20.45</v>
      </c>
      <c r="O32" s="818"/>
      <c r="P32" s="34"/>
      <c r="Q32" s="35"/>
      <c r="R32" s="22"/>
      <c r="S32" s="23"/>
      <c r="T32" s="23"/>
      <c r="U32" s="23"/>
      <c r="V32" s="23"/>
      <c r="W32" s="23"/>
    </row>
    <row r="33" spans="1:23" s="24" customFormat="1" ht="15.75" thickBot="1">
      <c r="A33" s="826"/>
      <c r="B33" s="106"/>
      <c r="C33" s="106"/>
      <c r="D33" s="821"/>
      <c r="E33" s="41"/>
      <c r="F33" s="821"/>
      <c r="G33" s="828"/>
      <c r="H33" s="162"/>
      <c r="I33" s="821"/>
      <c r="J33" s="42" t="s">
        <v>237</v>
      </c>
      <c r="K33" s="42"/>
      <c r="L33" s="42">
        <v>1</v>
      </c>
      <c r="M33" s="43">
        <v>14</v>
      </c>
      <c r="N33" s="43">
        <f>L33*M33</f>
        <v>14</v>
      </c>
      <c r="O33" s="819"/>
      <c r="P33" s="43"/>
      <c r="Q33" s="49"/>
      <c r="R33" s="22"/>
      <c r="S33" s="23"/>
      <c r="T33" s="23"/>
      <c r="U33" s="23"/>
      <c r="V33" s="23"/>
      <c r="W33" s="23"/>
    </row>
    <row r="34" spans="1:23" s="24" customFormat="1" ht="15.75" thickBot="1">
      <c r="A34" s="82">
        <v>42544</v>
      </c>
      <c r="B34" s="107"/>
      <c r="C34" s="107"/>
      <c r="D34" s="53"/>
      <c r="E34" s="66"/>
      <c r="F34" s="53"/>
      <c r="G34" s="83" t="s">
        <v>239</v>
      </c>
      <c r="H34" s="163"/>
      <c r="I34" s="54"/>
      <c r="J34" s="125" t="s">
        <v>584</v>
      </c>
      <c r="K34" s="120" t="s">
        <v>294</v>
      </c>
      <c r="L34" s="76">
        <v>640</v>
      </c>
      <c r="M34" s="55">
        <v>50.45</v>
      </c>
      <c r="N34" s="55">
        <f>(L34*M34)-(L34*M34/100*72)</f>
        <v>9040.64</v>
      </c>
      <c r="O34" s="81"/>
      <c r="P34" s="55"/>
      <c r="Q34" s="56"/>
      <c r="R34" s="22"/>
      <c r="S34" s="23"/>
      <c r="T34" s="23"/>
      <c r="U34" s="23"/>
      <c r="V34" s="23"/>
      <c r="W34" s="23"/>
    </row>
    <row r="35" spans="1:23" s="24" customFormat="1" ht="15.75" thickBot="1">
      <c r="A35" s="75">
        <v>42543</v>
      </c>
      <c r="B35" s="80"/>
      <c r="C35" s="80"/>
      <c r="D35" s="53"/>
      <c r="E35" s="66"/>
      <c r="F35" s="53"/>
      <c r="G35" s="53" t="s">
        <v>224</v>
      </c>
      <c r="H35" s="156"/>
      <c r="I35" s="54"/>
      <c r="J35" s="125" t="s">
        <v>584</v>
      </c>
      <c r="K35" s="120" t="s">
        <v>294</v>
      </c>
      <c r="L35" s="76">
        <v>640</v>
      </c>
      <c r="M35" s="55">
        <f>N35/L35</f>
        <v>14.125999999999999</v>
      </c>
      <c r="N35" s="55">
        <v>9040.64</v>
      </c>
      <c r="O35" s="81"/>
      <c r="P35" s="55"/>
      <c r="Q35" s="56"/>
      <c r="R35" s="22"/>
      <c r="S35" s="23"/>
      <c r="T35" s="23"/>
      <c r="U35" s="23"/>
      <c r="V35" s="23"/>
      <c r="W35" s="23"/>
    </row>
  </sheetData>
  <mergeCells count="41">
    <mergeCell ref="E7:E10"/>
    <mergeCell ref="G20:G22"/>
    <mergeCell ref="D20:D22"/>
    <mergeCell ref="O20:O22"/>
    <mergeCell ref="F18:F19"/>
    <mergeCell ref="I18:I19"/>
    <mergeCell ref="G18:G19"/>
    <mergeCell ref="O18:O19"/>
    <mergeCell ref="A15:A16"/>
    <mergeCell ref="F15:F16"/>
    <mergeCell ref="I15:I16"/>
    <mergeCell ref="G15:G16"/>
    <mergeCell ref="O15:O16"/>
    <mergeCell ref="A18:A19"/>
    <mergeCell ref="Q23:Q24"/>
    <mergeCell ref="A25:A26"/>
    <mergeCell ref="F25:F26"/>
    <mergeCell ref="I25:I26"/>
    <mergeCell ref="G25:G26"/>
    <mergeCell ref="O25:O26"/>
    <mergeCell ref="A23:A24"/>
    <mergeCell ref="F23:F24"/>
    <mergeCell ref="I23:I24"/>
    <mergeCell ref="G23:G24"/>
    <mergeCell ref="O23:O24"/>
    <mergeCell ref="P23:P24"/>
    <mergeCell ref="A20:A22"/>
    <mergeCell ref="F20:F22"/>
    <mergeCell ref="I20:I22"/>
    <mergeCell ref="O32:O33"/>
    <mergeCell ref="A32:A33"/>
    <mergeCell ref="F32:F33"/>
    <mergeCell ref="I32:I33"/>
    <mergeCell ref="G32:G33"/>
    <mergeCell ref="D32:D33"/>
    <mergeCell ref="O29:O30"/>
    <mergeCell ref="A29:A30"/>
    <mergeCell ref="F29:F30"/>
    <mergeCell ref="I29:I30"/>
    <mergeCell ref="G29:G30"/>
    <mergeCell ref="D29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425"/>
  <sheetViews>
    <sheetView workbookViewId="0">
      <selection activeCell="A9" sqref="A9"/>
    </sheetView>
  </sheetViews>
  <sheetFormatPr defaultRowHeight="15"/>
  <cols>
    <col min="1" max="1" width="75" customWidth="1"/>
    <col min="3" max="3" width="19" hidden="1" customWidth="1"/>
    <col min="4" max="4" width="12.5703125" customWidth="1"/>
  </cols>
  <sheetData>
    <row r="1" spans="1:4">
      <c r="A1" s="278" t="s">
        <v>861</v>
      </c>
      <c r="B1" s="279" t="s">
        <v>1085</v>
      </c>
      <c r="C1" s="280" t="s">
        <v>1081</v>
      </c>
      <c r="D1" s="297" t="s">
        <v>1146</v>
      </c>
    </row>
    <row r="2" spans="1:4">
      <c r="A2" t="str">
        <f>Table1[[#This Row],[Name]]</f>
        <v>PE100 Pipe DN110, PN10</v>
      </c>
      <c r="B2" t="str">
        <f>Table1[[#This Row],[RefNo]]</f>
        <v>11/0463</v>
      </c>
      <c r="C2" s="228" t="e">
        <f>VLOOKUP(B2,Table1[[RefNo]:[Average CnF Price]],8,FALSE)</f>
        <v>#REF!</v>
      </c>
      <c r="D2" s="295" t="e">
        <f>C2+C2*30%</f>
        <v>#REF!</v>
      </c>
    </row>
    <row r="3" spans="1:4">
      <c r="A3" t="str">
        <f>Table1[[#This Row],[Name]]</f>
        <v>PE100 Pipe DN160, PN10</v>
      </c>
      <c r="B3" t="str">
        <f>Table1[[#This Row],[RefNo]]</f>
        <v>11/0447</v>
      </c>
      <c r="C3" s="228" t="e">
        <f>VLOOKUP(B3,Table1[[RefNo]:[Average CnF Price]],8,FALSE)</f>
        <v>#REF!</v>
      </c>
      <c r="D3" s="295" t="e">
        <f t="shared" ref="D3:D66" si="0">C3+C3*30%</f>
        <v>#REF!</v>
      </c>
    </row>
    <row r="4" spans="1:4">
      <c r="A4" t="str">
        <f>Table1[[#This Row],[Name]]</f>
        <v>PE100 Pipe DN200, PN10</v>
      </c>
      <c r="B4" t="str">
        <f>Table1[[#This Row],[RefNo]]</f>
        <v>11/0448</v>
      </c>
      <c r="C4" s="228" t="e">
        <f>VLOOKUP(B4,Table1[[RefNo]:[Average CnF Price]],8,FALSE)</f>
        <v>#REF!</v>
      </c>
      <c r="D4" s="295" t="e">
        <f t="shared" si="0"/>
        <v>#REF!</v>
      </c>
    </row>
    <row r="5" spans="1:4">
      <c r="A5" t="str">
        <f>Table1[[#This Row],[Name]]</f>
        <v>PE100 Pipe DN200, PN16</v>
      </c>
      <c r="B5" t="str">
        <f>Table1[[#This Row],[RefNo]]</f>
        <v>11/0451</v>
      </c>
      <c r="C5" s="228" t="e">
        <f>VLOOKUP(B5,Table1[[RefNo]:[Average CnF Price]],8,FALSE)</f>
        <v>#REF!</v>
      </c>
      <c r="D5" s="295" t="e">
        <f t="shared" si="0"/>
        <v>#REF!</v>
      </c>
    </row>
    <row r="6" spans="1:4">
      <c r="A6" t="str">
        <f>Table1[[#This Row],[Name]]</f>
        <v>PE100 Pipe DN25, PN10</v>
      </c>
      <c r="B6" t="str">
        <f>Table1[[#This Row],[RefNo]]</f>
        <v>11/0453</v>
      </c>
      <c r="C6" s="228" t="e">
        <f>VLOOKUP(B6,Table1[[RefNo]:[Average CnF Price]],8,FALSE)</f>
        <v>#REF!</v>
      </c>
      <c r="D6" s="295" t="e">
        <f t="shared" si="0"/>
        <v>#REF!</v>
      </c>
    </row>
    <row r="7" spans="1:4">
      <c r="A7" t="str">
        <f>Table1[[#This Row],[Name]]</f>
        <v>PE100 Pipe DN25, PN16</v>
      </c>
      <c r="B7" t="str">
        <f>Table1[[#This Row],[RefNo]]</f>
        <v>11/0457</v>
      </c>
      <c r="C7" s="228" t="e">
        <f>VLOOKUP(B7,Table1[[RefNo]:[Average CnF Price]],8,FALSE)</f>
        <v>#REF!</v>
      </c>
      <c r="D7" s="295" t="e">
        <f t="shared" si="0"/>
        <v>#REF!</v>
      </c>
    </row>
    <row r="8" spans="1:4">
      <c r="A8" t="str">
        <f>Table1[[#This Row],[Name]]</f>
        <v>PE100 Pipe DN250, PN10</v>
      </c>
      <c r="B8" t="str">
        <f>Table1[[#This Row],[RefNo]]</f>
        <v>11/0450</v>
      </c>
      <c r="C8" s="228" t="e">
        <f>VLOOKUP(B8,Table1[[RefNo]:[Average CnF Price]],8,FALSE)</f>
        <v>#REF!</v>
      </c>
      <c r="D8" s="295" t="e">
        <f t="shared" si="0"/>
        <v>#REF!</v>
      </c>
    </row>
    <row r="9" spans="1:4">
      <c r="A9" t="str">
        <f>Table1[[#This Row],[Name]]</f>
        <v>PE100 Pipe DN250, PN16</v>
      </c>
      <c r="B9" t="str">
        <f>Table1[[#This Row],[RefNo]]</f>
        <v>11/0452</v>
      </c>
      <c r="C9" s="228" t="e">
        <f>VLOOKUP(B9,Table1[[RefNo]:[Average CnF Price]],8,FALSE)</f>
        <v>#REF!</v>
      </c>
      <c r="D9" s="295" t="e">
        <f t="shared" si="0"/>
        <v>#REF!</v>
      </c>
    </row>
    <row r="10" spans="1:4">
      <c r="A10" t="str">
        <f>Table1[[#This Row],[Name]]</f>
        <v>PE100 Pipe DN315, PN10</v>
      </c>
      <c r="B10" t="str">
        <f>Table1[[#This Row],[RefNo]]</f>
        <v>11/0449</v>
      </c>
      <c r="C10" s="228" t="e">
        <f>VLOOKUP(B10,Table1[[RefNo]:[Average CnF Price]],8,FALSE)</f>
        <v>#REF!</v>
      </c>
      <c r="D10" s="295" t="e">
        <f t="shared" si="0"/>
        <v>#REF!</v>
      </c>
    </row>
    <row r="11" spans="1:4">
      <c r="A11" t="str">
        <f>Table1[[#This Row],[Name]]</f>
        <v>PE100 Pipe DN32, PN16</v>
      </c>
      <c r="B11" t="str">
        <f>Table1[[#This Row],[RefNo]]</f>
        <v>11/0460</v>
      </c>
      <c r="C11" s="228" t="e">
        <f>VLOOKUP(B11,Table1[[RefNo]:[Average CnF Price]],8,FALSE)</f>
        <v>#REF!</v>
      </c>
      <c r="D11" s="295" t="e">
        <f t="shared" si="0"/>
        <v>#REF!</v>
      </c>
    </row>
    <row r="12" spans="1:4">
      <c r="A12" t="str">
        <f>Table1[[#This Row],[Name]]</f>
        <v>PE100 Pipe DN40, PN16</v>
      </c>
      <c r="B12" t="str">
        <f>Table1[[#This Row],[RefNo]]</f>
        <v>11/0462</v>
      </c>
      <c r="C12" s="228" t="e">
        <f>VLOOKUP(B12,Table1[[RefNo]:[Average CnF Price]],8,FALSE)</f>
        <v>#REF!</v>
      </c>
      <c r="D12" s="295" t="e">
        <f t="shared" si="0"/>
        <v>#REF!</v>
      </c>
    </row>
    <row r="13" spans="1:4">
      <c r="A13" t="str">
        <f>Table1[[#This Row],[Name]]</f>
        <v>PE100 Pipe DN50, PN10</v>
      </c>
      <c r="B13" t="str">
        <f>Table1[[#This Row],[RefNo]]</f>
        <v>11/0465</v>
      </c>
      <c r="C13" s="228" t="e">
        <f>VLOOKUP(B13,Table1[[RefNo]:[Average CnF Price]],8,FALSE)</f>
        <v>#REF!</v>
      </c>
      <c r="D13" s="295" t="e">
        <f t="shared" si="0"/>
        <v>#REF!</v>
      </c>
    </row>
    <row r="14" spans="1:4">
      <c r="A14" t="str">
        <f>Table1[[#This Row],[Name]]</f>
        <v>PE100 Pipe DN50, PN16</v>
      </c>
      <c r="B14" t="str">
        <f>Table1[[#This Row],[RefNo]]</f>
        <v>11/0466</v>
      </c>
      <c r="C14" s="228" t="e">
        <f>VLOOKUP(B14,Table1[[RefNo]:[Average CnF Price]],8,FALSE)</f>
        <v>#REF!</v>
      </c>
      <c r="D14" s="295" t="e">
        <f t="shared" si="0"/>
        <v>#REF!</v>
      </c>
    </row>
    <row r="15" spans="1:4">
      <c r="A15" t="str">
        <f>Table1[[#This Row],[Name]]</f>
        <v>PE100 Pipe DN50, PN20</v>
      </c>
      <c r="B15" t="str">
        <f>Table1[[#This Row],[RefNo]]</f>
        <v>11/0467</v>
      </c>
      <c r="C15" s="228" t="e">
        <f>VLOOKUP(B15,Table1[[RefNo]:[Average CnF Price]],8,FALSE)</f>
        <v>#REF!</v>
      </c>
      <c r="D15" s="295" t="e">
        <f t="shared" si="0"/>
        <v>#REF!</v>
      </c>
    </row>
    <row r="16" spans="1:4">
      <c r="A16" t="str">
        <f>Table1[[#This Row],[Name]]</f>
        <v>PE100 Pipe DN63, PN10</v>
      </c>
      <c r="B16" t="str">
        <f>Table1[[#This Row],[RefNo]]</f>
        <v>11/0454</v>
      </c>
      <c r="C16" s="228" t="e">
        <f>VLOOKUP(B16,Table1[[RefNo]:[Average CnF Price]],8,FALSE)</f>
        <v>#REF!</v>
      </c>
      <c r="D16" s="295" t="e">
        <f t="shared" si="0"/>
        <v>#REF!</v>
      </c>
    </row>
    <row r="17" spans="1:4">
      <c r="A17" t="str">
        <f>Table1[[#This Row],[Name]]</f>
        <v>PE100 Pipe DN63, PN16</v>
      </c>
      <c r="B17" t="str">
        <f>Table1[[#This Row],[RefNo]]</f>
        <v>11/0458</v>
      </c>
      <c r="C17" s="228" t="e">
        <f>VLOOKUP(B17,Table1[[RefNo]:[Average CnF Price]],8,FALSE)</f>
        <v>#REF!</v>
      </c>
      <c r="D17" s="295" t="e">
        <f t="shared" si="0"/>
        <v>#REF!</v>
      </c>
    </row>
    <row r="18" spans="1:4" hidden="1">
      <c r="A18" t="str">
        <f>Table1[[#This Row],[Name]]</f>
        <v>PE100 Pipe DN63, PN20</v>
      </c>
      <c r="B18" t="str">
        <f>Table1[[#This Row],[RefNo]]</f>
        <v>11/0461</v>
      </c>
      <c r="C18" s="228" t="e">
        <f>VLOOKUP(B18,Table1[[RefNo]:[Average CnF Price]],8,FALSE)</f>
        <v>#REF!</v>
      </c>
      <c r="D18" s="295" t="e">
        <f t="shared" si="0"/>
        <v>#REF!</v>
      </c>
    </row>
    <row r="19" spans="1:4">
      <c r="A19" t="str">
        <f>Table1[[#This Row],[Name]]</f>
        <v>PE100 Pipe DN75, PN10</v>
      </c>
      <c r="B19" t="str">
        <f>Table1[[#This Row],[RefNo]]</f>
        <v>11/0455</v>
      </c>
      <c r="C19" s="228" t="e">
        <f>VLOOKUP(B19,Table1[[RefNo]:[Average CnF Price]],8,FALSE)</f>
        <v>#REF!</v>
      </c>
      <c r="D19" s="295" t="e">
        <f t="shared" si="0"/>
        <v>#REF!</v>
      </c>
    </row>
    <row r="20" spans="1:4">
      <c r="A20" t="str">
        <f>Table1[[#This Row],[Name]]</f>
        <v>PE100 Pipe DN75, PN16</v>
      </c>
      <c r="B20" t="str">
        <f>Table1[[#This Row],[RefNo]]</f>
        <v>11/0464</v>
      </c>
      <c r="C20" s="228" t="e">
        <f>VLOOKUP(B20,Table1[[RefNo]:[Average CnF Price]],8,FALSE)</f>
        <v>#REF!</v>
      </c>
      <c r="D20" s="295" t="e">
        <f t="shared" si="0"/>
        <v>#REF!</v>
      </c>
    </row>
    <row r="21" spans="1:4">
      <c r="A21" t="str">
        <f>Table1[[#This Row],[Name]]</f>
        <v>PE100 Pipe DN90, PN10</v>
      </c>
      <c r="B21" t="str">
        <f>Table1[[#This Row],[RefNo]]</f>
        <v>11/0456</v>
      </c>
      <c r="C21" s="228" t="e">
        <f>VLOOKUP(B21,Table1[[RefNo]:[Average CnF Price]],8,FALSE)</f>
        <v>#REF!</v>
      </c>
      <c r="D21" s="295" t="e">
        <f t="shared" si="0"/>
        <v>#REF!</v>
      </c>
    </row>
    <row r="22" spans="1:4">
      <c r="A22" t="str">
        <f>Table1[[#This Row],[Name]]</f>
        <v>PE100 Pipe DN90, PN16</v>
      </c>
      <c r="B22" t="str">
        <f>Table1[[#This Row],[RefNo]]</f>
        <v>11/0459</v>
      </c>
      <c r="C22" s="228" t="e">
        <f>VLOOKUP(B22,Table1[[RefNo]:[Average CnF Price]],8,FALSE)</f>
        <v>#REF!</v>
      </c>
      <c r="D22" s="295" t="e">
        <f t="shared" si="0"/>
        <v>#REF!</v>
      </c>
    </row>
    <row r="23" spans="1:4">
      <c r="A23" t="str">
        <f>Table1[[#This Row],[Name]]</f>
        <v>PE100 Pipe DN110, PN16</v>
      </c>
      <c r="B23" t="str">
        <f>Table1[[#This Row],[RefNo]]</f>
        <v>11/0468</v>
      </c>
      <c r="C23" s="228" t="e">
        <f>VLOOKUP(B23,Table1[[RefNo]:[Average CnF Price]],8,FALSE)</f>
        <v>#REF!</v>
      </c>
      <c r="D23" s="295" t="e">
        <f t="shared" si="0"/>
        <v>#REF!</v>
      </c>
    </row>
    <row r="24" spans="1:4">
      <c r="A24" t="str">
        <f>Table1[[#This Row],[Name]]</f>
        <v>PE100 Pipe DN225, PN10</v>
      </c>
      <c r="B24" t="str">
        <f>Table1[[#This Row],[RefNo]]</f>
        <v>11/0469</v>
      </c>
      <c r="C24" s="228" t="e">
        <f>VLOOKUP(B24,Table1[[RefNo]:[Average CnF Price]],8,FALSE)</f>
        <v>#REF!</v>
      </c>
      <c r="D24" s="295" t="e">
        <f t="shared" si="0"/>
        <v>#REF!</v>
      </c>
    </row>
    <row r="25" spans="1:4">
      <c r="A25" t="str">
        <f>Table1[[#This Row],[Name]]</f>
        <v>PE100 Pipe DN32, PN10</v>
      </c>
      <c r="B25" t="str">
        <f>Table1[[#This Row],[RefNo]]</f>
        <v>11/0470</v>
      </c>
      <c r="C25" s="228" t="e">
        <f>VLOOKUP(B25,Table1[[RefNo]:[Average CnF Price]],8,FALSE)</f>
        <v>#REF!</v>
      </c>
      <c r="D25" s="295" t="e">
        <f t="shared" si="0"/>
        <v>#REF!</v>
      </c>
    </row>
    <row r="26" spans="1:4">
      <c r="A26" t="str">
        <f>Table1[[#This Row],[Name]]</f>
        <v>PE100 Pipe DN125, PN10</v>
      </c>
      <c r="B26" t="str">
        <f>Table1[[#This Row],[RefNo]]</f>
        <v>11/0471</v>
      </c>
      <c r="C26" s="228" t="e">
        <f>VLOOKUP(B26,Table1[[RefNo]:[Average CnF Price]],8,FALSE)</f>
        <v>#REF!</v>
      </c>
      <c r="D26" s="295" t="e">
        <f t="shared" si="0"/>
        <v>#REF!</v>
      </c>
    </row>
    <row r="27" spans="1:4">
      <c r="A27" t="str">
        <f>Table1[[#This Row],[Name]]</f>
        <v>PE100 Pipe DN110, PN25</v>
      </c>
      <c r="B27" t="str">
        <f>Table1[[#This Row],[RefNo]]</f>
        <v>11/0472</v>
      </c>
      <c r="C27" s="228" t="e">
        <f>VLOOKUP(B27,Table1[[RefNo]:[Average CnF Price]],8,FALSE)</f>
        <v>#REF!</v>
      </c>
      <c r="D27" s="295" t="e">
        <f t="shared" si="0"/>
        <v>#REF!</v>
      </c>
    </row>
    <row r="28" spans="1:4">
      <c r="A28" t="str">
        <f>Table1[[#This Row],[Name]]</f>
        <v>PE100 Pipe DN140, PN10</v>
      </c>
      <c r="B28" t="str">
        <f>Table1[[#This Row],[RefNo]]</f>
        <v>11/0473</v>
      </c>
      <c r="C28" s="228" t="e">
        <f>VLOOKUP(B28,Table1[[RefNo]:[Average CnF Price]],8,FALSE)</f>
        <v>#REF!</v>
      </c>
      <c r="D28" s="295" t="e">
        <f t="shared" si="0"/>
        <v>#REF!</v>
      </c>
    </row>
    <row r="29" spans="1:4">
      <c r="A29" t="str">
        <f>Table1[[#This Row],[Name]]</f>
        <v>PE100 Pipe DN160, PN16</v>
      </c>
      <c r="B29" t="str">
        <f>Table1[[#This Row],[RefNo]]</f>
        <v>11/0474</v>
      </c>
      <c r="C29" s="228" t="e">
        <f>VLOOKUP(B29,Table1[[RefNo]:[Average CnF Price]],8,FALSE)</f>
        <v>#REF!</v>
      </c>
      <c r="D29" s="295" t="e">
        <f t="shared" si="0"/>
        <v>#REF!</v>
      </c>
    </row>
    <row r="30" spans="1:4">
      <c r="A30" t="str">
        <f>Table1[[#This Row],[Name]]</f>
        <v>PE100 Pipe DN40, PN10</v>
      </c>
      <c r="B30" t="str">
        <f>Table1[[#This Row],[RefNo]]</f>
        <v>11/0475</v>
      </c>
      <c r="C30" s="228" t="e">
        <f>VLOOKUP(B30,Table1[[RefNo]:[Average CnF Price]],8,FALSE)</f>
        <v>#REF!</v>
      </c>
      <c r="D30" s="295" t="e">
        <f t="shared" si="0"/>
        <v>#REF!</v>
      </c>
    </row>
    <row r="31" spans="1:4">
      <c r="A31" t="str">
        <f>Table1[[#This Row],[Name]]</f>
        <v xml:space="preserve">Chamber Base bend DN/OD600/160(withGasket) 120° (240°) </v>
      </c>
      <c r="B31" t="str">
        <f>Table1[[#This Row],[RefNo]]</f>
        <v>10/0780</v>
      </c>
      <c r="C31" s="228" t="e">
        <f>VLOOKUP(B31,Table1[[RefNo]:[Average CnF Price]],8,FALSE)</f>
        <v>#REF!</v>
      </c>
      <c r="D31" s="295" t="e">
        <f t="shared" si="0"/>
        <v>#REF!</v>
      </c>
    </row>
    <row r="32" spans="1:4">
      <c r="A32" t="str">
        <f>Table1[[#This Row],[Name]]</f>
        <v xml:space="preserve">Chamber Base bend DN/OD600/160(withGasket) 135° (225°) </v>
      </c>
      <c r="B32" t="str">
        <f>Table1[[#This Row],[RefNo]]</f>
        <v>10/0784</v>
      </c>
      <c r="C32" s="228" t="e">
        <f>VLOOKUP(B32,Table1[[RefNo]:[Average CnF Price]],8,FALSE)</f>
        <v>#REF!</v>
      </c>
      <c r="D32" s="295" t="e">
        <f t="shared" si="0"/>
        <v>#REF!</v>
      </c>
    </row>
    <row r="33" spans="1:4">
      <c r="A33" t="str">
        <f>Table1[[#This Row],[Name]]</f>
        <v xml:space="preserve">Chamber Base bend DN/OD600/160(withGasket) 150° (210°) </v>
      </c>
      <c r="B33" t="str">
        <f>Table1[[#This Row],[RefNo]]</f>
        <v>10/0783</v>
      </c>
      <c r="C33" s="228" t="e">
        <f>VLOOKUP(B33,Table1[[RefNo]:[Average CnF Price]],8,FALSE)</f>
        <v>#REF!</v>
      </c>
      <c r="D33" s="295" t="e">
        <f t="shared" si="0"/>
        <v>#REF!</v>
      </c>
    </row>
    <row r="34" spans="1:4">
      <c r="A34" t="str">
        <f>Table1[[#This Row],[Name]]</f>
        <v xml:space="preserve">Chamber Base bend DN/OD600/160(withGasket) 90° (270°) </v>
      </c>
      <c r="B34" t="str">
        <f>Table1[[#This Row],[RefNo]]</f>
        <v>10/0781</v>
      </c>
      <c r="C34" s="228" t="e">
        <f>VLOOKUP(B34,Table1[[RefNo]:[Average CnF Price]],8,FALSE)</f>
        <v>#REF!</v>
      </c>
      <c r="D34" s="295" t="e">
        <f t="shared" si="0"/>
        <v>#REF!</v>
      </c>
    </row>
    <row r="35" spans="1:4">
      <c r="A35" t="str">
        <f>Table1[[#This Row],[Name]]</f>
        <v>Chamber Base straight DN/OD 400/160</v>
      </c>
      <c r="B35" t="str">
        <f>Table1[[#This Row],[RefNo]]</f>
        <v>10/0776</v>
      </c>
      <c r="C35" s="228" t="e">
        <f>VLOOKUP(B35,Table1[[RefNo]:[Average CnF Price]],8,FALSE)</f>
        <v>#REF!</v>
      </c>
      <c r="D35" s="295" t="e">
        <f t="shared" si="0"/>
        <v>#REF!</v>
      </c>
    </row>
    <row r="36" spans="1:4">
      <c r="A36" t="str">
        <f>Table1[[#This Row],[Name]]</f>
        <v>Chamber Base straight DN/OD600/160</v>
      </c>
      <c r="B36" t="str">
        <f>Table1[[#This Row],[RefNo]]</f>
        <v>10/0779</v>
      </c>
      <c r="C36" s="228" t="e">
        <f>VLOOKUP(B36,Table1[[RefNo]:[Average CnF Price]],8,FALSE)</f>
        <v>#REF!</v>
      </c>
      <c r="D36" s="295" t="e">
        <f t="shared" si="0"/>
        <v>#REF!</v>
      </c>
    </row>
    <row r="37" spans="1:4">
      <c r="A37" t="str">
        <f>Table1[[#This Row],[Name]]</f>
        <v>KG2000 B Bend DN/OD110 15degrees</v>
      </c>
      <c r="B37" t="str">
        <f>Table1[[#This Row],[RefNo]]</f>
        <v>10/0789</v>
      </c>
      <c r="C37" s="228" t="e">
        <f>VLOOKUP(B37,Table1[[RefNo]:[Average CnF Price]],8,FALSE)</f>
        <v>#REF!</v>
      </c>
      <c r="D37" s="295" t="e">
        <f t="shared" si="0"/>
        <v>#REF!</v>
      </c>
    </row>
    <row r="38" spans="1:4">
      <c r="A38" t="str">
        <f>Table1[[#This Row],[Name]]</f>
        <v>KG2000 B Bend DN/OD110 30degree</v>
      </c>
      <c r="B38" t="str">
        <f>Table1[[#This Row],[RefNo]]</f>
        <v>10/0790</v>
      </c>
      <c r="C38" s="228" t="e">
        <f>VLOOKUP(B38,Table1[[RefNo]:[Average CnF Price]],8,FALSE)</f>
        <v>#REF!</v>
      </c>
      <c r="D38" s="295" t="e">
        <f t="shared" si="0"/>
        <v>#REF!</v>
      </c>
    </row>
    <row r="39" spans="1:4">
      <c r="A39" t="str">
        <f>Table1[[#This Row],[Name]]</f>
        <v>KG2000 B Bend DN/OD110 45degree</v>
      </c>
      <c r="B39" t="str">
        <f>Table1[[#This Row],[RefNo]]</f>
        <v>10/0800</v>
      </c>
      <c r="C39" s="228" t="e">
        <f>VLOOKUP(B39,Table1[[RefNo]:[Average CnF Price]],8,FALSE)</f>
        <v>#REF!</v>
      </c>
      <c r="D39" s="295" t="e">
        <f t="shared" si="0"/>
        <v>#REF!</v>
      </c>
    </row>
    <row r="40" spans="1:4">
      <c r="A40" t="str">
        <f>Table1[[#This Row],[Name]]</f>
        <v>KG2000 B Bend DN/OD110 87degree</v>
      </c>
      <c r="B40" t="str">
        <f>Table1[[#This Row],[RefNo]]</f>
        <v>10/0791</v>
      </c>
      <c r="C40" s="228" t="e">
        <f>VLOOKUP(B40,Table1[[RefNo]:[Average CnF Price]],8,FALSE)</f>
        <v>#REF!</v>
      </c>
      <c r="D40" s="295" t="e">
        <f t="shared" si="0"/>
        <v>#REF!</v>
      </c>
    </row>
    <row r="41" spans="1:4">
      <c r="A41" t="str">
        <f>Table1[[#This Row],[Name]]</f>
        <v>KG2000 B Bend DN/OD160 45degrees</v>
      </c>
      <c r="B41" t="str">
        <f>Table1[[#This Row],[RefNo]]</f>
        <v>10/0792</v>
      </c>
      <c r="C41" s="228" t="e">
        <f>VLOOKUP(B41,Table1[[RefNo]:[Average CnF Price]],8,FALSE)</f>
        <v>#REF!</v>
      </c>
      <c r="D41" s="295" t="e">
        <f t="shared" si="0"/>
        <v>#REF!</v>
      </c>
    </row>
    <row r="42" spans="1:4">
      <c r="A42" t="str">
        <f>Table1[[#This Row],[Name]]</f>
        <v>KG2000 EA Branch DN/OD110/110 45 degrees</v>
      </c>
      <c r="B42" t="str">
        <f>Table1[[#This Row],[RefNo]]</f>
        <v>10/0871</v>
      </c>
      <c r="C42" s="228" t="e">
        <f>VLOOKUP(B42,Table1[[RefNo]:[Average CnF Price]],8,FALSE)</f>
        <v>#REF!</v>
      </c>
      <c r="D42" s="295" t="e">
        <f t="shared" si="0"/>
        <v>#REF!</v>
      </c>
    </row>
    <row r="43" spans="1:4">
      <c r="A43" t="str">
        <f>Table1[[#This Row],[Name]]</f>
        <v>KG2000 EM Pipe DN/OD110x500</v>
      </c>
      <c r="B43" t="str">
        <f>Table1[[#This Row],[RefNo]]</f>
        <v>10/0505</v>
      </c>
      <c r="C43" s="228" t="e">
        <f>VLOOKUP(B43,Table1[[RefNo]:[Average CnF Price]],8,FALSE)</f>
        <v>#REF!</v>
      </c>
      <c r="D43" s="295" t="e">
        <f t="shared" si="0"/>
        <v>#REF!</v>
      </c>
    </row>
    <row r="44" spans="1:4">
      <c r="A44" t="str">
        <f>Table1[[#This Row],[Name]]</f>
        <v>KG2000 EM Pipe DN/OD110x1000mm</v>
      </c>
      <c r="B44" t="str">
        <f>Table1[[#This Row],[RefNo]]</f>
        <v>11/0478</v>
      </c>
      <c r="C44" s="228" t="e">
        <f>VLOOKUP(B44,Table1[[RefNo]:[Average CnF Price]],8,FALSE)</f>
        <v>#REF!</v>
      </c>
      <c r="D44" s="295" t="e">
        <f t="shared" si="0"/>
        <v>#REF!</v>
      </c>
    </row>
    <row r="45" spans="1:4">
      <c r="A45" t="str">
        <f>Table1[[#This Row],[Name]]</f>
        <v>KG2000 EM Pipe DN/OD110 x 2000mm</v>
      </c>
      <c r="B45" t="str">
        <f>Table1[[#This Row],[RefNo]]</f>
        <v>11/0476</v>
      </c>
      <c r="C45" s="228" t="e">
        <f>VLOOKUP(B45,Table1[[RefNo]:[Average CnF Price]],8,FALSE)</f>
        <v>#REF!</v>
      </c>
      <c r="D45" s="295" t="e">
        <f t="shared" si="0"/>
        <v>#REF!</v>
      </c>
    </row>
    <row r="46" spans="1:4">
      <c r="A46" t="str">
        <f>Table1[[#This Row],[Name]]</f>
        <v>KG2000 EM Pipe DN/OD110x3000mm</v>
      </c>
      <c r="B46" t="str">
        <f>Table1[[#This Row],[RefNo]]</f>
        <v>11/0479</v>
      </c>
      <c r="C46" s="228" t="e">
        <f>VLOOKUP(B46,Table1[[RefNo]:[Average CnF Price]],8,FALSE)</f>
        <v>#REF!</v>
      </c>
      <c r="D46" s="295" t="e">
        <f t="shared" si="0"/>
        <v>#REF!</v>
      </c>
    </row>
    <row r="47" spans="1:4">
      <c r="A47" t="str">
        <f>Table1[[#This Row],[Name]]</f>
        <v>KG2000 EM Pipe DN/OD110x5000mm</v>
      </c>
      <c r="B47" t="str">
        <f>Table1[[#This Row],[RefNo]]</f>
        <v>11/0477</v>
      </c>
      <c r="C47" s="228" t="e">
        <f>VLOOKUP(B47,Table1[[RefNo]:[Average CnF Price]],8,FALSE)</f>
        <v>#REF!</v>
      </c>
      <c r="D47" s="295" t="e">
        <f t="shared" si="0"/>
        <v>#REF!</v>
      </c>
    </row>
    <row r="48" spans="1:4">
      <c r="A48" t="str">
        <f>Table1[[#This Row],[Name]]</f>
        <v>KG2000 EM Pipe DN/OD110x6000mm slotted</v>
      </c>
      <c r="B48" t="str">
        <f>Table1[[#This Row],[RefNo]]</f>
        <v>11/0503</v>
      </c>
      <c r="C48" s="228" t="e">
        <f>VLOOKUP(B48,Table1[[RefNo]:[Average CnF Price]],8,FALSE)</f>
        <v>#REF!</v>
      </c>
      <c r="D48" s="295" t="e">
        <f t="shared" si="0"/>
        <v>#REF!</v>
      </c>
    </row>
    <row r="49" spans="1:4">
      <c r="A49" t="str">
        <f>Table1[[#This Row],[Name]]</f>
        <v>KG2000 EM Pipe DN/OD160x500mm</v>
      </c>
      <c r="B49" t="str">
        <f>Table1[[#This Row],[RefNo]]</f>
        <v>11/0502</v>
      </c>
      <c r="C49" s="228" t="e">
        <f>VLOOKUP(B49,Table1[[RefNo]:[Average CnF Price]],8,FALSE)</f>
        <v>#REF!</v>
      </c>
      <c r="D49" s="295" t="e">
        <f t="shared" si="0"/>
        <v>#REF!</v>
      </c>
    </row>
    <row r="50" spans="1:4">
      <c r="A50" t="str">
        <f>Table1[[#This Row],[Name]]</f>
        <v>KG2000 EM Pipe DN/OD160x1000mm</v>
      </c>
      <c r="B50" t="str">
        <f>Table1[[#This Row],[RefNo]]</f>
        <v>11/0518</v>
      </c>
      <c r="C50" s="228" t="e">
        <f>VLOOKUP(B50,Table1[[RefNo]:[Average CnF Price]],8,FALSE)</f>
        <v>#REF!</v>
      </c>
      <c r="D50" s="295" t="e">
        <f t="shared" si="0"/>
        <v>#REF!</v>
      </c>
    </row>
    <row r="51" spans="1:4">
      <c r="A51" t="str">
        <f>Table1[[#This Row],[Name]]</f>
        <v>KG2000 EM Pipe DN/OD160x2000mm</v>
      </c>
      <c r="B51" t="str">
        <f>Table1[[#This Row],[RefNo]]</f>
        <v>11/0519</v>
      </c>
      <c r="C51" s="228" t="e">
        <f>VLOOKUP(B51,Table1[[RefNo]:[Average CnF Price]],8,FALSE)</f>
        <v>#REF!</v>
      </c>
      <c r="D51" s="295" t="e">
        <f t="shared" si="0"/>
        <v>#REF!</v>
      </c>
    </row>
    <row r="52" spans="1:4">
      <c r="A52" t="str">
        <f>Table1[[#This Row],[Name]]</f>
        <v>KG2000 EM Pipe DN/OD160x5000mm</v>
      </c>
      <c r="B52" t="str">
        <f>Table1[[#This Row],[RefNo]]</f>
        <v>11/0520</v>
      </c>
      <c r="C52" s="228" t="e">
        <f>VLOOKUP(B52,Table1[[RefNo]:[Average CnF Price]],8,FALSE)</f>
        <v>#REF!</v>
      </c>
      <c r="D52" s="295" t="e">
        <f t="shared" si="0"/>
        <v>#REF!</v>
      </c>
    </row>
    <row r="53" spans="1:4">
      <c r="A53" t="str">
        <f>Table1[[#This Row],[Name]]</f>
        <v>KG2000 EM Pipe DN/OD160x3000mm slotted</v>
      </c>
      <c r="B53" t="str">
        <f>Table1[[#This Row],[RefNo]]</f>
        <v>11/0504</v>
      </c>
      <c r="C53" s="228" t="e">
        <f>VLOOKUP(B53,Table1[[RefNo]:[Average CnF Price]],8,FALSE)</f>
        <v>#REF!</v>
      </c>
      <c r="D53" s="295" t="e">
        <f t="shared" si="0"/>
        <v>#REF!</v>
      </c>
    </row>
    <row r="54" spans="1:4">
      <c r="A54" t="str">
        <f>Table1[[#This Row],[Name]]</f>
        <v>KG2000 EM Pipe DN/OD160x6000mm slotted</v>
      </c>
      <c r="B54" t="str">
        <f>Table1[[#This Row],[RefNo]]</f>
        <v>11/0501</v>
      </c>
      <c r="C54" s="228" t="e">
        <f>VLOOKUP(B54,Table1[[RefNo]:[Average CnF Price]],8,FALSE)</f>
        <v>#REF!</v>
      </c>
      <c r="D54" s="295" t="e">
        <f t="shared" si="0"/>
        <v>#REF!</v>
      </c>
    </row>
    <row r="55" spans="1:4">
      <c r="A55" t="str">
        <f>Table1[[#This Row],[Name]]</f>
        <v>KG2000 M Plug DN/OD110</v>
      </c>
      <c r="B55" t="str">
        <f>Table1[[#This Row],[RefNo]]</f>
        <v>10/0874</v>
      </c>
      <c r="C55" s="228" t="e">
        <f>VLOOKUP(B55,Table1[[RefNo]:[Average CnF Price]],8,FALSE)</f>
        <v>#REF!</v>
      </c>
      <c r="D55" s="295" t="e">
        <f t="shared" si="0"/>
        <v>#REF!</v>
      </c>
    </row>
    <row r="56" spans="1:4">
      <c r="A56" t="str">
        <f>Table1[[#This Row],[Name]]</f>
        <v>KG2000 M Plug DN/OD160</v>
      </c>
      <c r="B56" t="str">
        <f>Table1[[#This Row],[RefNo]]</f>
        <v>10/0869</v>
      </c>
      <c r="C56" s="228" t="e">
        <f>VLOOKUP(B56,Table1[[RefNo]:[Average CnF Price]],8,FALSE)</f>
        <v>#REF!</v>
      </c>
      <c r="D56" s="295" t="e">
        <f t="shared" si="0"/>
        <v>#REF!</v>
      </c>
    </row>
    <row r="57" spans="1:4">
      <c r="A57" t="str">
        <f>Table1[[#This Row],[Name]]</f>
        <v>KG2000 R Reducer DN/OD160/110</v>
      </c>
      <c r="B57" t="str">
        <f>Table1[[#This Row],[RefNo]]</f>
        <v>10/0787</v>
      </c>
      <c r="C57" s="228" t="e">
        <f>VLOOKUP(B57,Table1[[RefNo]:[Average CnF Price]],8,FALSE)</f>
        <v>#REF!</v>
      </c>
      <c r="D57" s="295" t="e">
        <f t="shared" si="0"/>
        <v>#REF!</v>
      </c>
    </row>
    <row r="58" spans="1:4">
      <c r="A58" t="str">
        <f>Table1[[#This Row],[Name]]</f>
        <v>KG2000 Sealtape</v>
      </c>
      <c r="B58" t="str">
        <f>Table1[[#This Row],[RefNo]]</f>
        <v>10/0877</v>
      </c>
      <c r="C58" s="228" t="e">
        <f>VLOOKUP(B58,Table1[[RefNo]:[Average CnF Price]],8,FALSE)</f>
        <v>#REF!</v>
      </c>
      <c r="D58" s="295" t="e">
        <f t="shared" si="0"/>
        <v>#REF!</v>
      </c>
    </row>
    <row r="59" spans="1:4">
      <c r="A59" t="str">
        <f>Table1[[#This Row],[Name]]</f>
        <v>KG2000 U Coupler DN/OD110</v>
      </c>
      <c r="B59" t="str">
        <f>Table1[[#This Row],[RefNo]]</f>
        <v>10/0793</v>
      </c>
      <c r="C59" s="228" t="e">
        <f>VLOOKUP(B59,Table1[[RefNo]:[Average CnF Price]],8,FALSE)</f>
        <v>#REF!</v>
      </c>
      <c r="D59" s="295" t="e">
        <f t="shared" si="0"/>
        <v>#REF!</v>
      </c>
    </row>
    <row r="60" spans="1:4">
      <c r="A60" t="str">
        <f>Table1[[#This Row],[Name]]</f>
        <v>KGK Cap DN/OD110</v>
      </c>
      <c r="B60" t="str">
        <f>Table1[[#This Row],[RefNo]]</f>
        <v>10/0876</v>
      </c>
      <c r="C60" s="228" t="e">
        <f>VLOOKUP(B60,Table1[[RefNo]:[Average CnF Price]],8,FALSE)</f>
        <v>#REF!</v>
      </c>
      <c r="D60" s="295" t="e">
        <f t="shared" si="0"/>
        <v>#REF!</v>
      </c>
    </row>
    <row r="61" spans="1:4">
      <c r="A61" t="str">
        <f>Table1[[#This Row],[Name]]</f>
        <v>KGK Cap DN/OD160</v>
      </c>
      <c r="B61" t="str">
        <f>Table1[[#This Row],[RefNo]]</f>
        <v>10/0870</v>
      </c>
      <c r="C61" s="228" t="e">
        <f>VLOOKUP(B61,Table1[[RefNo]:[Average CnF Price]],8,FALSE)</f>
        <v>#REF!</v>
      </c>
      <c r="D61" s="295" t="e">
        <f t="shared" si="0"/>
        <v>#REF!</v>
      </c>
    </row>
    <row r="62" spans="1:4">
      <c r="A62" t="str">
        <f>Table1[[#This Row],[Name]]</f>
        <v>Riser pipe cover DN/OD400 (plastic) A15 (1.5t)</v>
      </c>
      <c r="B62" t="str">
        <f>Table1[[#This Row],[RefNo]]</f>
        <v>10/0872</v>
      </c>
      <c r="C62" s="228" t="e">
        <f>VLOOKUP(B62,Table1[[RefNo]:[Average CnF Price]],8,FALSE)</f>
        <v>#REF!</v>
      </c>
      <c r="D62" s="295" t="e">
        <f t="shared" si="0"/>
        <v>#REF!</v>
      </c>
    </row>
    <row r="63" spans="1:4">
      <c r="A63" t="str">
        <f>Table1[[#This Row],[Name]]</f>
        <v>RISER Pipe PVC DN/DO 400 x 1500mm</v>
      </c>
      <c r="B63" t="str">
        <f>Table1[[#This Row],[RefNo]]</f>
        <v>10/0774</v>
      </c>
      <c r="C63" s="228" t="e">
        <f>VLOOKUP(B63,Table1[[RefNo]:[Average CnF Price]],8,FALSE)</f>
        <v>#REF!</v>
      </c>
      <c r="D63" s="295" t="e">
        <f t="shared" si="0"/>
        <v>#REF!</v>
      </c>
    </row>
    <row r="64" spans="1:4">
      <c r="A64" t="str">
        <f>Table1[[#This Row],[Name]]</f>
        <v xml:space="preserve">RISER Pipe PVC DN/DO 600 x 1000mm </v>
      </c>
      <c r="B64" t="str">
        <f>Table1[[#This Row],[RefNo]]</f>
        <v>10/0786</v>
      </c>
      <c r="C64" s="228" t="e">
        <f>VLOOKUP(B64,Table1[[RefNo]:[Average CnF Price]],8,FALSE)</f>
        <v>#REF!</v>
      </c>
      <c r="D64" s="295" t="e">
        <f t="shared" si="0"/>
        <v>#REF!</v>
      </c>
    </row>
    <row r="65" spans="1:4">
      <c r="A65" t="str">
        <f>Table1[[#This Row],[Name]]</f>
        <v xml:space="preserve">RISER Pipe PVC DN/DO 600 x 2000mm </v>
      </c>
      <c r="B65" t="str">
        <f>Table1[[#This Row],[RefNo]]</f>
        <v>10/0778</v>
      </c>
      <c r="C65" s="228" t="e">
        <f>VLOOKUP(B65,Table1[[RefNo]:[Average CnF Price]],8,FALSE)</f>
        <v>#REF!</v>
      </c>
      <c r="D65" s="295" t="e">
        <f t="shared" si="0"/>
        <v>#REF!</v>
      </c>
    </row>
    <row r="66" spans="1:4">
      <c r="A66" t="str">
        <f>Table1[[#This Row],[Name]]</f>
        <v xml:space="preserve">RISER Pipe PVC DN/DO 600 x 3000mm </v>
      </c>
      <c r="B66" t="str">
        <f>Table1[[#This Row],[RefNo]]</f>
        <v>10/0785</v>
      </c>
      <c r="C66" s="228" t="e">
        <f>VLOOKUP(B66,Table1[[RefNo]:[Average CnF Price]],8,FALSE)</f>
        <v>#REF!</v>
      </c>
      <c r="D66" s="295" t="e">
        <f t="shared" si="0"/>
        <v>#REF!</v>
      </c>
    </row>
    <row r="67" spans="1:4">
      <c r="A67" t="str">
        <f>Table1[[#This Row],[Name]]</f>
        <v>Telescopic adapter with cover A 15 PP DN600 (withGasket)</v>
      </c>
      <c r="B67" t="str">
        <f>Table1[[#This Row],[RefNo]]</f>
        <v>10/0782</v>
      </c>
      <c r="C67" s="228" t="e">
        <f>VLOOKUP(B67,Table1[[RefNo]:[Average CnF Price]],8,FALSE)</f>
        <v>#REF!</v>
      </c>
      <c r="D67" s="295" t="e">
        <f t="shared" ref="D67:D130" si="1">C67+C67*30%</f>
        <v>#REF!</v>
      </c>
    </row>
    <row r="68" spans="1:4">
      <c r="A68" t="str">
        <f>Table1[[#This Row],[Name]]</f>
        <v>Telescopic cover DN/OD315 B125 SV w.v</v>
      </c>
      <c r="B68" t="str">
        <f>Table1[[#This Row],[RefNo]]</f>
        <v>10/0788</v>
      </c>
      <c r="C68" s="228" t="e">
        <f>VLOOKUP(B68,Table1[[RefNo]:[Average CnF Price]],8,FALSE)</f>
        <v>#REF!</v>
      </c>
      <c r="D68" s="295" t="e">
        <f t="shared" si="1"/>
        <v>#REF!</v>
      </c>
    </row>
    <row r="69" spans="1:4">
      <c r="A69" t="str">
        <f>Table1[[#This Row],[Name]]</f>
        <v>Telescopic cover DN/OD315 B125 SV w/o v</v>
      </c>
      <c r="B69" t="str">
        <f>Table1[[#This Row],[RefNo]]</f>
        <v>10/0775</v>
      </c>
      <c r="C69" s="228" t="e">
        <f>VLOOKUP(B69,Table1[[RefNo]:[Average CnF Price]],8,FALSE)</f>
        <v>#REF!</v>
      </c>
      <c r="D69" s="295" t="e">
        <f t="shared" si="1"/>
        <v>#REF!</v>
      </c>
    </row>
    <row r="70" spans="1:4">
      <c r="A70" t="str">
        <f>Table1[[#This Row],[Name]]</f>
        <v>Telescopic cover DN/OD315 D400 square SV w/o v.</v>
      </c>
      <c r="B70" t="str">
        <f>Table1[[#This Row],[RefNo]]</f>
        <v>10/0777</v>
      </c>
      <c r="C70" s="228" t="e">
        <f>VLOOKUP(B70,Table1[[RefNo]:[Average CnF Price]],8,FALSE)</f>
        <v>#REF!</v>
      </c>
      <c r="D70" s="295" t="e">
        <f t="shared" si="1"/>
        <v>#REF!</v>
      </c>
    </row>
    <row r="71" spans="1:4" hidden="1">
      <c r="A71">
        <f>Table1[[#This Row],[Name]]</f>
        <v>0</v>
      </c>
      <c r="B71">
        <f>Table1[[#This Row],[RefNo]]</f>
        <v>0</v>
      </c>
      <c r="C71" s="228" t="e">
        <f>VLOOKUP(B71,Table1[[RefNo]:[Average CnF Price]],8,FALSE)</f>
        <v>#N/A</v>
      </c>
      <c r="D71" s="295" t="e">
        <f t="shared" si="1"/>
        <v>#N/A</v>
      </c>
    </row>
    <row r="72" spans="1:4" hidden="1">
      <c r="A72" t="str">
        <f>Table1[[#This Row],[Name]]</f>
        <v>AdaptSocket AG PE100 SDR11 PN16 d25-3/4"</v>
      </c>
      <c r="B72" t="str">
        <f>Table1[[#This Row],[RefNo]]</f>
        <v>10/0818</v>
      </c>
      <c r="C72" s="228" t="e">
        <f>VLOOKUP(B72,Table1[[RefNo]:[Average CnF Price]],8,FALSE)</f>
        <v>#REF!</v>
      </c>
      <c r="D72" s="295" t="e">
        <f t="shared" si="1"/>
        <v>#REF!</v>
      </c>
    </row>
    <row r="73" spans="1:4" hidden="1">
      <c r="A73" t="str">
        <f>Table1[[#This Row],[Name]]</f>
        <v>AdaptSocket PE100 SDR11 PN16 d50-1 1/2"</v>
      </c>
      <c r="B73" t="str">
        <f>Table1[[#This Row],[RefNo]]</f>
        <v>10/0817</v>
      </c>
      <c r="C73" s="228" t="e">
        <f>VLOOKUP(B73,Table1[[RefNo]:[Average CnF Price]],8,FALSE)</f>
        <v>#REF!</v>
      </c>
      <c r="D73" s="295" t="e">
        <f t="shared" si="1"/>
        <v>#REF!</v>
      </c>
    </row>
    <row r="74" spans="1:4">
      <c r="A74" t="str">
        <f>Table1[[#This Row],[Name]]</f>
        <v>Back-UP Ring PN16 DN110</v>
      </c>
      <c r="B74" t="str">
        <f>Table1[[#This Row],[RefNo]]</f>
        <v>10/0939</v>
      </c>
      <c r="C74" s="228" t="e">
        <f>VLOOKUP(B74,Table1[[RefNo]:[Average CnF Price]],8,FALSE)</f>
        <v>#REF!</v>
      </c>
      <c r="D74" s="295" t="e">
        <f t="shared" si="1"/>
        <v>#REF!</v>
      </c>
    </row>
    <row r="75" spans="1:4">
      <c r="A75" t="str">
        <f>Table1[[#This Row],[Name]]</f>
        <v>Back-UP Ring PN16 DN125</v>
      </c>
      <c r="B75" t="str">
        <f>Table1[[#This Row],[RefNo]]</f>
        <v>10/0934</v>
      </c>
      <c r="C75" s="228" t="e">
        <f>VLOOKUP(B75,Table1[[RefNo]:[Average CnF Price]],8,FALSE)</f>
        <v>#REF!</v>
      </c>
      <c r="D75" s="295" t="e">
        <f t="shared" si="1"/>
        <v>#REF!</v>
      </c>
    </row>
    <row r="76" spans="1:4">
      <c r="A76" t="str">
        <f>Table1[[#This Row],[Name]]</f>
        <v>Back-UP Ring PN16 DN160</v>
      </c>
      <c r="B76" t="str">
        <f>Table1[[#This Row],[RefNo]]</f>
        <v>10/0940</v>
      </c>
      <c r="C76" s="228" t="e">
        <f>VLOOKUP(B76,Table1[[RefNo]:[Average CnF Price]],8,FALSE)</f>
        <v>#REF!</v>
      </c>
      <c r="D76" s="295" t="e">
        <f t="shared" si="1"/>
        <v>#REF!</v>
      </c>
    </row>
    <row r="77" spans="1:4">
      <c r="A77" t="str">
        <f>Table1[[#This Row],[Name]]</f>
        <v>BACK-UP RING PN16 DN200</v>
      </c>
      <c r="B77" t="str">
        <f>Table1[[#This Row],[RefNo]]</f>
        <v>10/0937</v>
      </c>
      <c r="C77" s="228" t="e">
        <f>VLOOKUP(B77,Table1[[RefNo]:[Average CnF Price]],8,FALSE)</f>
        <v>#REF!</v>
      </c>
      <c r="D77" s="295" t="e">
        <f t="shared" si="1"/>
        <v>#REF!</v>
      </c>
    </row>
    <row r="78" spans="1:4">
      <c r="A78" t="str">
        <f>Table1[[#This Row],[Name]]</f>
        <v>Back-UP Ring PN16 DN50</v>
      </c>
      <c r="B78" t="str">
        <f>Table1[[#This Row],[RefNo]]</f>
        <v>10/0941</v>
      </c>
      <c r="C78" s="228" t="e">
        <f>VLOOKUP(B78,Table1[[RefNo]:[Average CnF Price]],8,FALSE)</f>
        <v>#REF!</v>
      </c>
      <c r="D78" s="295" t="e">
        <f t="shared" si="1"/>
        <v>#REF!</v>
      </c>
    </row>
    <row r="79" spans="1:4">
      <c r="A79" t="str">
        <f>Table1[[#This Row],[Name]]</f>
        <v>Back-UP Ring PN16 DN63</v>
      </c>
      <c r="B79" t="str">
        <f>Table1[[#This Row],[RefNo]]</f>
        <v>10/0942</v>
      </c>
      <c r="C79" s="228" t="e">
        <f>VLOOKUP(B79,Table1[[RefNo]:[Average CnF Price]],8,FALSE)</f>
        <v>#REF!</v>
      </c>
      <c r="D79" s="295" t="e">
        <f t="shared" si="1"/>
        <v>#REF!</v>
      </c>
    </row>
    <row r="80" spans="1:4">
      <c r="A80" t="str">
        <f>Table1[[#This Row],[Name]]</f>
        <v>Back-UP Ring PN16 DN75</v>
      </c>
      <c r="B80" t="str">
        <f>Table1[[#This Row],[RefNo]]</f>
        <v>10/0943</v>
      </c>
      <c r="C80" s="228" t="e">
        <f>VLOOKUP(B80,Table1[[RefNo]:[Average CnF Price]],8,FALSE)</f>
        <v>#REF!</v>
      </c>
      <c r="D80" s="295" t="e">
        <f t="shared" si="1"/>
        <v>#REF!</v>
      </c>
    </row>
    <row r="81" spans="1:4">
      <c r="A81" t="str">
        <f>Table1[[#This Row],[Name]]</f>
        <v>Back-UP Ring PN16 DN90</v>
      </c>
      <c r="B81" t="str">
        <f>Table1[[#This Row],[RefNo]]</f>
        <v>10/0944</v>
      </c>
      <c r="C81" s="228" t="e">
        <f>VLOOKUP(B81,Table1[[RefNo]:[Average CnF Price]],8,FALSE)</f>
        <v>#REF!</v>
      </c>
      <c r="D81" s="295" t="e">
        <f t="shared" si="1"/>
        <v>#REF!</v>
      </c>
    </row>
    <row r="82" spans="1:4">
      <c r="A82" t="str">
        <f>Table1[[#This Row],[Name]]</f>
        <v>PE100 COUPLER PN25 DN110</v>
      </c>
      <c r="B82" t="str">
        <f>Table1[[#This Row],[RefNo]]</f>
        <v>10/0991</v>
      </c>
      <c r="C82" s="228" t="e">
        <f>VLOOKUP(B82,Table1[[RefNo]:[Average CnF Price]],8,FALSE)</f>
        <v>#REF!</v>
      </c>
      <c r="D82" s="295" t="e">
        <f t="shared" si="1"/>
        <v>#REF!</v>
      </c>
    </row>
    <row r="83" spans="1:4">
      <c r="A83" t="str">
        <f>Table1[[#This Row],[Name]]</f>
        <v>PE100 COUPLER PN25 DN125</v>
      </c>
      <c r="B83" t="str">
        <f>Table1[[#This Row],[RefNo]]</f>
        <v>10/0935</v>
      </c>
      <c r="C83" s="228" t="e">
        <f>VLOOKUP(B83,Table1[[RefNo]:[Average CnF Price]],8,FALSE)</f>
        <v>#REF!</v>
      </c>
      <c r="D83" s="295" t="e">
        <f t="shared" si="1"/>
        <v>#REF!</v>
      </c>
    </row>
    <row r="84" spans="1:4">
      <c r="A84" t="str">
        <f>Table1[[#This Row],[Name]]</f>
        <v>PE100 COUPLER PN25 DN200</v>
      </c>
      <c r="B84" t="str">
        <f>Table1[[#This Row],[RefNo]]</f>
        <v>10/0938</v>
      </c>
      <c r="C84" s="228" t="e">
        <f>VLOOKUP(B84,Table1[[RefNo]:[Average CnF Price]],8,FALSE)</f>
        <v>#REF!</v>
      </c>
      <c r="D84" s="295" t="e">
        <f t="shared" si="1"/>
        <v>#REF!</v>
      </c>
    </row>
    <row r="85" spans="1:4">
      <c r="A85" t="str">
        <f>Table1[[#This Row],[Name]]</f>
        <v>PE100 COUPLER PN25 DN50</v>
      </c>
      <c r="B85" t="str">
        <f>Table1[[#This Row],[RefNo]]</f>
        <v>10/0992</v>
      </c>
      <c r="C85" s="228" t="e">
        <f>VLOOKUP(B85,Table1[[RefNo]:[Average CnF Price]],8,FALSE)</f>
        <v>#REF!</v>
      </c>
      <c r="D85" s="295" t="e">
        <f t="shared" si="1"/>
        <v>#REF!</v>
      </c>
    </row>
    <row r="86" spans="1:4">
      <c r="A86" t="str">
        <f>Table1[[#This Row],[Name]]</f>
        <v>PE100 COUPLER PN25 DN63</v>
      </c>
      <c r="B86" t="str">
        <f>Table1[[#This Row],[RefNo]]</f>
        <v>10/0993</v>
      </c>
      <c r="C86" s="228" t="e">
        <f>VLOOKUP(B86,Table1[[RefNo]:[Average CnF Price]],8,FALSE)</f>
        <v>#REF!</v>
      </c>
      <c r="D86" s="295" t="e">
        <f t="shared" si="1"/>
        <v>#REF!</v>
      </c>
    </row>
    <row r="87" spans="1:4">
      <c r="A87" t="str">
        <f>Table1[[#This Row],[Name]]</f>
        <v>PE100 COUPLER PN25 DN90</v>
      </c>
      <c r="B87" t="str">
        <f>Table1[[#This Row],[RefNo]]</f>
        <v>10/0994</v>
      </c>
      <c r="C87" s="228" t="e">
        <f>VLOOKUP(B87,Table1[[RefNo]:[Average CnF Price]],8,FALSE)</f>
        <v>#REF!</v>
      </c>
      <c r="D87" s="295" t="e">
        <f t="shared" si="1"/>
        <v>#REF!</v>
      </c>
    </row>
    <row r="88" spans="1:4">
      <c r="A88" t="str">
        <f>Table1[[#This Row],[Name]]</f>
        <v>PE100 COUPLER PN16 d110</v>
      </c>
      <c r="B88" t="str">
        <f>Table1[[#This Row],[RefNo]]</f>
        <v>10/0769</v>
      </c>
      <c r="C88" s="228" t="e">
        <f>VLOOKUP(B88,Table1[[RefNo]:[Average CnF Price]],8,FALSE)</f>
        <v>#REF!</v>
      </c>
      <c r="D88" s="295" t="e">
        <f t="shared" si="1"/>
        <v>#REF!</v>
      </c>
    </row>
    <row r="89" spans="1:4">
      <c r="A89" t="str">
        <f>Table1[[#This Row],[Name]]</f>
        <v>PE100 COUPLER PN16 d125</v>
      </c>
      <c r="B89" t="str">
        <f>Table1[[#This Row],[RefNo]]</f>
        <v>10/0770</v>
      </c>
      <c r="C89" s="228" t="e">
        <f>VLOOKUP(B89,Table1[[RefNo]:[Average CnF Price]],8,FALSE)</f>
        <v>#REF!</v>
      </c>
      <c r="D89" s="295" t="e">
        <f t="shared" si="1"/>
        <v>#REF!</v>
      </c>
    </row>
    <row r="90" spans="1:4">
      <c r="A90" t="str">
        <f>Table1[[#This Row],[Name]]</f>
        <v>PE100 COUPLER PN16 d160</v>
      </c>
      <c r="B90" t="str">
        <f>Table1[[#This Row],[RefNo]]</f>
        <v>10/0771</v>
      </c>
      <c r="C90" s="228" t="e">
        <f>VLOOKUP(B90,Table1[[RefNo]:[Average CnF Price]],8,FALSE)</f>
        <v>#REF!</v>
      </c>
      <c r="D90" s="295" t="e">
        <f t="shared" si="1"/>
        <v>#REF!</v>
      </c>
    </row>
    <row r="91" spans="1:4">
      <c r="A91" t="str">
        <f>Table1[[#This Row],[Name]]</f>
        <v>PE100 COUPLER PN16 d20</v>
      </c>
      <c r="B91" t="str">
        <f>Table1[[#This Row],[RefNo]]</f>
        <v>10/0761</v>
      </c>
      <c r="C91" s="228" t="e">
        <f>VLOOKUP(B91,Table1[[RefNo]:[Average CnF Price]],8,FALSE)</f>
        <v>#REF!</v>
      </c>
      <c r="D91" s="295" t="e">
        <f t="shared" si="1"/>
        <v>#REF!</v>
      </c>
    </row>
    <row r="92" spans="1:4">
      <c r="A92" t="str">
        <f>Table1[[#This Row],[Name]]</f>
        <v>PE100 COUPLER PN16 d200</v>
      </c>
      <c r="B92" t="str">
        <f>Table1[[#This Row],[RefNo]]</f>
        <v>10/0772</v>
      </c>
      <c r="C92" s="228" t="e">
        <f>VLOOKUP(B92,Table1[[RefNo]:[Average CnF Price]],8,FALSE)</f>
        <v>#REF!</v>
      </c>
      <c r="D92" s="295" t="e">
        <f t="shared" si="1"/>
        <v>#REF!</v>
      </c>
    </row>
    <row r="93" spans="1:4">
      <c r="A93" t="str">
        <f>Table1[[#This Row],[Name]]</f>
        <v>PE100 COUPLER PN16 d25</v>
      </c>
      <c r="B93" t="str">
        <f>Table1[[#This Row],[RefNo]]</f>
        <v>10/0762</v>
      </c>
      <c r="C93" s="228" t="e">
        <f>VLOOKUP(B93,Table1[[RefNo]:[Average CnF Price]],8,FALSE)</f>
        <v>#REF!</v>
      </c>
      <c r="D93" s="295" t="e">
        <f t="shared" si="1"/>
        <v>#REF!</v>
      </c>
    </row>
    <row r="94" spans="1:4">
      <c r="A94" t="str">
        <f>Table1[[#This Row],[Name]]</f>
        <v>PE100 COUPLER PN16 d250</v>
      </c>
      <c r="B94" t="str">
        <f>Table1[[#This Row],[RefNo]]</f>
        <v>10/0773</v>
      </c>
      <c r="C94" s="228" t="e">
        <f>VLOOKUP(B94,Table1[[RefNo]:[Average CnF Price]],8,FALSE)</f>
        <v>#REF!</v>
      </c>
      <c r="D94" s="295" t="e">
        <f t="shared" si="1"/>
        <v>#REF!</v>
      </c>
    </row>
    <row r="95" spans="1:4">
      <c r="A95" t="str">
        <f>Table1[[#This Row],[Name]]</f>
        <v>PE100 COUPLER PN16 d32</v>
      </c>
      <c r="B95" t="str">
        <f>Table1[[#This Row],[RefNo]]</f>
        <v>10/0763</v>
      </c>
      <c r="C95" s="228" t="e">
        <f>VLOOKUP(B95,Table1[[RefNo]:[Average CnF Price]],8,FALSE)</f>
        <v>#REF!</v>
      </c>
      <c r="D95" s="295" t="e">
        <f t="shared" si="1"/>
        <v>#REF!</v>
      </c>
    </row>
    <row r="96" spans="1:4">
      <c r="A96" t="str">
        <f>Table1[[#This Row],[Name]]</f>
        <v>PE100 COUPLER PN16 d40</v>
      </c>
      <c r="B96" t="str">
        <f>Table1[[#This Row],[RefNo]]</f>
        <v>10/0764</v>
      </c>
      <c r="C96" s="228" t="e">
        <f>VLOOKUP(B96,Table1[[RefNo]:[Average CnF Price]],8,FALSE)</f>
        <v>#REF!</v>
      </c>
      <c r="D96" s="295" t="e">
        <f t="shared" si="1"/>
        <v>#REF!</v>
      </c>
    </row>
    <row r="97" spans="1:4">
      <c r="A97" t="str">
        <f>Table1[[#This Row],[Name]]</f>
        <v>PE100 COUPLER PN16 d50</v>
      </c>
      <c r="B97" t="str">
        <f>Table1[[#This Row],[RefNo]]</f>
        <v>10/0765</v>
      </c>
      <c r="C97" s="228" t="e">
        <f>VLOOKUP(B97,Table1[[RefNo]:[Average CnF Price]],8,FALSE)</f>
        <v>#REF!</v>
      </c>
      <c r="D97" s="295" t="e">
        <f t="shared" si="1"/>
        <v>#REF!</v>
      </c>
    </row>
    <row r="98" spans="1:4">
      <c r="A98" t="str">
        <f>Table1[[#This Row],[Name]]</f>
        <v>PE100 COUPLER PN16 d63</v>
      </c>
      <c r="B98" t="str">
        <f>Table1[[#This Row],[RefNo]]</f>
        <v>10/0766</v>
      </c>
      <c r="C98" s="228" t="e">
        <f>VLOOKUP(B98,Table1[[RefNo]:[Average CnF Price]],8,FALSE)</f>
        <v>#REF!</v>
      </c>
      <c r="D98" s="295" t="e">
        <f t="shared" si="1"/>
        <v>#REF!</v>
      </c>
    </row>
    <row r="99" spans="1:4">
      <c r="A99" t="str">
        <f>Table1[[#This Row],[Name]]</f>
        <v>PE100 COUPLER PN16 d75</v>
      </c>
      <c r="B99" t="str">
        <f>Table1[[#This Row],[RefNo]]</f>
        <v>10/0767</v>
      </c>
      <c r="C99" s="228" t="e">
        <f>VLOOKUP(B99,Table1[[RefNo]:[Average CnF Price]],8,FALSE)</f>
        <v>#REF!</v>
      </c>
      <c r="D99" s="295" t="e">
        <f t="shared" si="1"/>
        <v>#REF!</v>
      </c>
    </row>
    <row r="100" spans="1:4">
      <c r="A100" t="str">
        <f>Table1[[#This Row],[Name]]</f>
        <v>PE100 COUPLER PN16 d90</v>
      </c>
      <c r="B100" t="str">
        <f>Table1[[#This Row],[RefNo]]</f>
        <v>10/0768</v>
      </c>
      <c r="C100" s="228" t="e">
        <f>VLOOKUP(B100,Table1[[RefNo]:[Average CnF Price]],8,FALSE)</f>
        <v>#REF!</v>
      </c>
      <c r="D100" s="295" t="e">
        <f t="shared" si="1"/>
        <v>#REF!</v>
      </c>
    </row>
    <row r="101" spans="1:4">
      <c r="A101" t="str">
        <f>Table1[[#This Row],[Name]]</f>
        <v>PE100 ELBOW PN16 D75</v>
      </c>
      <c r="B101" t="str">
        <f>Table1[[#This Row],[RefNo]]</f>
        <v>10/0733</v>
      </c>
      <c r="C101" s="228" t="e">
        <f>VLOOKUP(B101,Table1[[RefNo]:[Average CnF Price]],8,FALSE)</f>
        <v>#REF!</v>
      </c>
      <c r="D101" s="295" t="e">
        <f t="shared" si="1"/>
        <v>#REF!</v>
      </c>
    </row>
    <row r="102" spans="1:4">
      <c r="A102" t="str">
        <f>Table1[[#This Row],[Name]]</f>
        <v>PE100 ELBOW PN16 d110</v>
      </c>
      <c r="B102" t="str">
        <f>Table1[[#This Row],[RefNo]]</f>
        <v>10/0734</v>
      </c>
      <c r="C102" s="228" t="e">
        <f>VLOOKUP(B102,Table1[[RefNo]:[Average CnF Price]],8,FALSE)</f>
        <v>#REF!</v>
      </c>
      <c r="D102" s="295" t="e">
        <f t="shared" si="1"/>
        <v>#REF!</v>
      </c>
    </row>
    <row r="103" spans="1:4">
      <c r="A103" t="str">
        <f>Table1[[#This Row],[Name]]</f>
        <v>PE100 ELBOW PN16 d125</v>
      </c>
      <c r="B103" t="str">
        <f>Table1[[#This Row],[RefNo]]</f>
        <v>10/0735</v>
      </c>
      <c r="C103" s="228" t="e">
        <f>VLOOKUP(B103,Table1[[RefNo]:[Average CnF Price]],8,FALSE)</f>
        <v>#REF!</v>
      </c>
      <c r="D103" s="295" t="e">
        <f t="shared" si="1"/>
        <v>#REF!</v>
      </c>
    </row>
    <row r="104" spans="1:4">
      <c r="A104" t="str">
        <f>Table1[[#This Row],[Name]]</f>
        <v>PE100 ELBOW PN16 d160</v>
      </c>
      <c r="B104" t="str">
        <f>Table1[[#This Row],[RefNo]]</f>
        <v>10/0736</v>
      </c>
      <c r="C104" s="228" t="e">
        <f>VLOOKUP(B104,Table1[[RefNo]:[Average CnF Price]],8,FALSE)</f>
        <v>#REF!</v>
      </c>
      <c r="D104" s="295" t="e">
        <f t="shared" si="1"/>
        <v>#REF!</v>
      </c>
    </row>
    <row r="105" spans="1:4">
      <c r="A105" t="str">
        <f>Table1[[#This Row],[Name]]</f>
        <v>PE100 ELBOW PN16 d20</v>
      </c>
      <c r="B105" t="str">
        <f>Table1[[#This Row],[RefNo]]</f>
        <v>10/0729</v>
      </c>
      <c r="C105" s="228" t="e">
        <f>VLOOKUP(B105,Table1[[RefNo]:[Average CnF Price]],8,FALSE)</f>
        <v>#REF!</v>
      </c>
      <c r="D105" s="295" t="e">
        <f t="shared" si="1"/>
        <v>#REF!</v>
      </c>
    </row>
    <row r="106" spans="1:4">
      <c r="A106" t="str">
        <f>Table1[[#This Row],[Name]]</f>
        <v>PE100 ELBOW PN16 d25</v>
      </c>
      <c r="B106" t="str">
        <f>Table1[[#This Row],[RefNo]]</f>
        <v>10/0816</v>
      </c>
      <c r="C106" s="228" t="e">
        <f>VLOOKUP(B106,Table1[[RefNo]:[Average CnF Price]],8,FALSE)</f>
        <v>#REF!</v>
      </c>
      <c r="D106" s="295" t="e">
        <f t="shared" si="1"/>
        <v>#REF!</v>
      </c>
    </row>
    <row r="107" spans="1:4">
      <c r="A107" t="str">
        <f>Table1[[#This Row],[Name]]</f>
        <v>PE100 ELBOW PN16 d32</v>
      </c>
      <c r="B107" t="str">
        <f>Table1[[#This Row],[RefNo]]</f>
        <v>10/0730</v>
      </c>
      <c r="C107" s="228" t="e">
        <f>VLOOKUP(B107,Table1[[RefNo]:[Average CnF Price]],8,FALSE)</f>
        <v>#REF!</v>
      </c>
      <c r="D107" s="295" t="e">
        <f t="shared" si="1"/>
        <v>#REF!</v>
      </c>
    </row>
    <row r="108" spans="1:4">
      <c r="A108" t="str">
        <f>Table1[[#This Row],[Name]]</f>
        <v>PE100 ELBOW PN16 d50</v>
      </c>
      <c r="B108" t="str">
        <f>Table1[[#This Row],[RefNo]]</f>
        <v>10/0731</v>
      </c>
      <c r="C108" s="228" t="e">
        <f>VLOOKUP(B108,Table1[[RefNo]:[Average CnF Price]],8,FALSE)</f>
        <v>#REF!</v>
      </c>
      <c r="D108" s="295" t="e">
        <f t="shared" si="1"/>
        <v>#REF!</v>
      </c>
    </row>
    <row r="109" spans="1:4">
      <c r="A109" t="str">
        <f>Table1[[#This Row],[Name]]</f>
        <v>PE100 ELBOW PN16 d63</v>
      </c>
      <c r="B109" t="str">
        <f>Table1[[#This Row],[RefNo]]</f>
        <v>10/0732</v>
      </c>
      <c r="C109" s="228" t="e">
        <f>VLOOKUP(B109,Table1[[RefNo]:[Average CnF Price]],8,FALSE)</f>
        <v>#REF!</v>
      </c>
      <c r="D109" s="295" t="e">
        <f t="shared" si="1"/>
        <v>#REF!</v>
      </c>
    </row>
    <row r="110" spans="1:4">
      <c r="A110" t="str">
        <f>Table1[[#This Row],[Name]]</f>
        <v>PE100 FLANGE ADAPTER PN16 d110</v>
      </c>
      <c r="B110" t="str">
        <f>Table1[[#This Row],[RefNo]]</f>
        <v>10/0751</v>
      </c>
      <c r="C110" s="228" t="e">
        <f>VLOOKUP(B110,Table1[[RefNo]:[Average CnF Price]],8,FALSE)</f>
        <v>#REF!</v>
      </c>
      <c r="D110" s="295" t="e">
        <f t="shared" si="1"/>
        <v>#REF!</v>
      </c>
    </row>
    <row r="111" spans="1:4">
      <c r="A111" t="str">
        <f>Table1[[#This Row],[Name]]</f>
        <v>PE100 FLANGE ADAPTER PN16 d160</v>
      </c>
      <c r="B111" t="str">
        <f>Table1[[#This Row],[RefNo]]</f>
        <v>10/0753</v>
      </c>
      <c r="C111" s="228" t="e">
        <f>VLOOKUP(B111,Table1[[RefNo]:[Average CnF Price]],8,FALSE)</f>
        <v>#REF!</v>
      </c>
      <c r="D111" s="295" t="e">
        <f t="shared" si="1"/>
        <v>#REF!</v>
      </c>
    </row>
    <row r="112" spans="1:4">
      <c r="A112" t="str">
        <f>Table1[[#This Row],[Name]]</f>
        <v>PE100 FLANGE ADAPTER PN16 d50</v>
      </c>
      <c r="B112" t="str">
        <f>Table1[[#This Row],[RefNo]]</f>
        <v>10/0747</v>
      </c>
      <c r="C112" s="228" t="e">
        <f>VLOOKUP(B112,Table1[[RefNo]:[Average CnF Price]],8,FALSE)</f>
        <v>#REF!</v>
      </c>
      <c r="D112" s="295" t="e">
        <f t="shared" si="1"/>
        <v>#REF!</v>
      </c>
    </row>
    <row r="113" spans="1:4">
      <c r="A113" t="str">
        <f>Table1[[#This Row],[Name]]</f>
        <v>PE100 FLANGE ADAPTER PN16 d63</v>
      </c>
      <c r="B113" t="str">
        <f>Table1[[#This Row],[RefNo]]</f>
        <v>10/0748</v>
      </c>
      <c r="C113" s="228" t="e">
        <f>VLOOKUP(B113,Table1[[RefNo]:[Average CnF Price]],8,FALSE)</f>
        <v>#REF!</v>
      </c>
      <c r="D113" s="295" t="e">
        <f t="shared" si="1"/>
        <v>#REF!</v>
      </c>
    </row>
    <row r="114" spans="1:4">
      <c r="A114" t="str">
        <f>Table1[[#This Row],[Name]]</f>
        <v>PE100 FLANGE ADAPTER PN16 d75</v>
      </c>
      <c r="B114" t="str">
        <f>Table1[[#This Row],[RefNo]]</f>
        <v>10/0749</v>
      </c>
      <c r="C114" s="228" t="e">
        <f>VLOOKUP(B114,Table1[[RefNo]:[Average CnF Price]],8,FALSE)</f>
        <v>#REF!</v>
      </c>
      <c r="D114" s="295" t="e">
        <f t="shared" si="1"/>
        <v>#REF!</v>
      </c>
    </row>
    <row r="115" spans="1:4">
      <c r="A115" t="str">
        <f>Table1[[#This Row],[Name]]</f>
        <v>PE100 FLANGE ADAPTER PN16 d90</v>
      </c>
      <c r="B115" t="str">
        <f>Table1[[#This Row],[RefNo]]</f>
        <v>10/0750</v>
      </c>
      <c r="C115" s="228" t="e">
        <f>VLOOKUP(B115,Table1[[RefNo]:[Average CnF Price]],8,FALSE)</f>
        <v>#REF!</v>
      </c>
      <c r="D115" s="295" t="e">
        <f t="shared" si="1"/>
        <v>#REF!</v>
      </c>
    </row>
    <row r="116" spans="1:4">
      <c r="A116" t="str">
        <f>Table1[[#This Row],[Name]]</f>
        <v>PE100 FLANGE ADAPTOR PN16 DN125</v>
      </c>
      <c r="B116" t="str">
        <f>Table1[[#This Row],[RefNo]]</f>
        <v>10/0752</v>
      </c>
      <c r="C116" s="228" t="e">
        <f>VLOOKUP(B116,Table1[[RefNo]:[Average CnF Price]],8,FALSE)</f>
        <v>#REF!</v>
      </c>
      <c r="D116" s="295" t="e">
        <f t="shared" si="1"/>
        <v>#REF!</v>
      </c>
    </row>
    <row r="117" spans="1:4">
      <c r="A117" t="str">
        <f>Table1[[#This Row],[Name]]</f>
        <v>PE100 FLANGE ADAPTOR PN16 DN200</v>
      </c>
      <c r="B117" t="str">
        <f>Table1[[#This Row],[RefNo]]</f>
        <v>10/0936</v>
      </c>
      <c r="C117" s="228" t="e">
        <f>VLOOKUP(B117,Table1[[RefNo]:[Average CnF Price]],8,FALSE)</f>
        <v>#REF!</v>
      </c>
      <c r="D117" s="295" t="e">
        <f t="shared" si="1"/>
        <v>#REF!</v>
      </c>
    </row>
    <row r="118" spans="1:4">
      <c r="A118" t="str">
        <f>Table1[[#This Row],[Name]]</f>
        <v>PE100 REDUCER PN10 DN160/125</v>
      </c>
      <c r="B118" t="str">
        <f>Table1[[#This Row],[RefNo]]</f>
        <v>10/0951</v>
      </c>
      <c r="C118" s="228" t="e">
        <f>VLOOKUP(B118,Table1[[RefNo]:[Average CnF Price]],8,FALSE)</f>
        <v>#REF!</v>
      </c>
      <c r="D118" s="295" t="e">
        <f t="shared" si="1"/>
        <v>#REF!</v>
      </c>
    </row>
    <row r="119" spans="1:4">
      <c r="A119" t="str">
        <f>Table1[[#This Row],[Name]]</f>
        <v>PE100 REDUCER PN10 DN200/160</v>
      </c>
      <c r="B119" t="str">
        <f>Table1[[#This Row],[RefNo]]</f>
        <v>10/0950</v>
      </c>
      <c r="C119" s="228" t="e">
        <f>VLOOKUP(B119,Table1[[RefNo]:[Average CnF Price]],8,FALSE)</f>
        <v>#REF!</v>
      </c>
      <c r="D119" s="295" t="e">
        <f t="shared" si="1"/>
        <v>#REF!</v>
      </c>
    </row>
    <row r="120" spans="1:4">
      <c r="A120" t="str">
        <f>Table1[[#This Row],[Name]]</f>
        <v>PE100 REDUCER PN16 DN110/63</v>
      </c>
      <c r="B120" t="str">
        <f>Table1[[#This Row],[RefNo]]</f>
        <v>10/0757</v>
      </c>
      <c r="C120" s="228" t="e">
        <f>VLOOKUP(B120,Table1[[RefNo]:[Average CnF Price]],8,FALSE)</f>
        <v>#REF!</v>
      </c>
      <c r="D120" s="295" t="e">
        <f t="shared" si="1"/>
        <v>#REF!</v>
      </c>
    </row>
    <row r="121" spans="1:4">
      <c r="A121" t="str">
        <f>Table1[[#This Row],[Name]]</f>
        <v>PE100 REDUCER PN16 DN110/63</v>
      </c>
      <c r="B121" t="str">
        <f>Table1[[#This Row],[RefNo]]</f>
        <v>10/0722</v>
      </c>
      <c r="C121" s="228" t="e">
        <f>VLOOKUP(B121,Table1[[RefNo]:[Average CnF Price]],8,FALSE)</f>
        <v>#REF!</v>
      </c>
      <c r="D121" s="295" t="e">
        <f t="shared" si="1"/>
        <v>#REF!</v>
      </c>
    </row>
    <row r="122" spans="1:4">
      <c r="A122" t="str">
        <f>Table1[[#This Row],[Name]]</f>
        <v>PE100 REDUCER PN16 DN110/90</v>
      </c>
      <c r="B122" t="str">
        <f>Table1[[#This Row],[RefNo]]</f>
        <v>10/0758</v>
      </c>
      <c r="C122" s="228" t="e">
        <f>VLOOKUP(B122,Table1[[RefNo]:[Average CnF Price]],8,FALSE)</f>
        <v>#REF!</v>
      </c>
      <c r="D122" s="295" t="e">
        <f t="shared" si="1"/>
        <v>#REF!</v>
      </c>
    </row>
    <row r="123" spans="1:4">
      <c r="A123" t="str">
        <f>Table1[[#This Row],[Name]]</f>
        <v>PE100 REDUCER PN16 DN125/63</v>
      </c>
      <c r="B123" t="str">
        <f>Table1[[#This Row],[RefNo]]</f>
        <v>10/0947</v>
      </c>
      <c r="C123" s="228" t="e">
        <f>VLOOKUP(B123,Table1[[RefNo]:[Average CnF Price]],8,FALSE)</f>
        <v>#REF!</v>
      </c>
      <c r="D123" s="295" t="e">
        <f t="shared" si="1"/>
        <v>#REF!</v>
      </c>
    </row>
    <row r="124" spans="1:4">
      <c r="A124" t="str">
        <f>Table1[[#This Row],[Name]]</f>
        <v>PE100 REDUCER PN16 DN125/75</v>
      </c>
      <c r="B124" t="str">
        <f>Table1[[#This Row],[RefNo]]</f>
        <v>10/0948</v>
      </c>
      <c r="C124" s="228" t="e">
        <f>VLOOKUP(B124,Table1[[RefNo]:[Average CnF Price]],8,FALSE)</f>
        <v>#REF!</v>
      </c>
      <c r="D124" s="295" t="e">
        <f t="shared" si="1"/>
        <v>#REF!</v>
      </c>
    </row>
    <row r="125" spans="1:4">
      <c r="A125" t="str">
        <f>Table1[[#This Row],[Name]]</f>
        <v>PE100 REDUCER PN16 DN125/90</v>
      </c>
      <c r="B125" t="str">
        <f>Table1[[#This Row],[RefNo]]</f>
        <v>10/0949</v>
      </c>
      <c r="C125" s="228" t="e">
        <f>VLOOKUP(B125,Table1[[RefNo]:[Average CnF Price]],8,FALSE)</f>
        <v>#REF!</v>
      </c>
      <c r="D125" s="295" t="e">
        <f t="shared" si="1"/>
        <v>#REF!</v>
      </c>
    </row>
    <row r="126" spans="1:4">
      <c r="A126" t="str">
        <f>Table1[[#This Row],[Name]]</f>
        <v>PE100 REDUCER PN16 DN160/110</v>
      </c>
      <c r="B126" t="str">
        <f>Table1[[#This Row],[RefNo]]</f>
        <v>10/0760</v>
      </c>
      <c r="C126" s="228" t="e">
        <f>VLOOKUP(B126,Table1[[RefNo]:[Average CnF Price]],8,FALSE)</f>
        <v>#REF!</v>
      </c>
      <c r="D126" s="295" t="e">
        <f t="shared" si="1"/>
        <v>#REF!</v>
      </c>
    </row>
    <row r="127" spans="1:4">
      <c r="A127" t="str">
        <f>Table1[[#This Row],[Name]]</f>
        <v>PE100 REDUCER PN16 DN160/110</v>
      </c>
      <c r="B127" t="str">
        <f>Table1[[#This Row],[RefNo]]</f>
        <v>10/0728</v>
      </c>
      <c r="C127" s="228" t="e">
        <f>VLOOKUP(B127,Table1[[RefNo]:[Average CnF Price]],8,FALSE)</f>
        <v>#REF!</v>
      </c>
      <c r="D127" s="295" t="e">
        <f t="shared" si="1"/>
        <v>#REF!</v>
      </c>
    </row>
    <row r="128" spans="1:4">
      <c r="A128" t="str">
        <f>Table1[[#This Row],[Name]]</f>
        <v>PE100 REDUCER PN16 DN160/90</v>
      </c>
      <c r="B128" t="str">
        <f>Table1[[#This Row],[RefNo]]</f>
        <v>10/0759</v>
      </c>
      <c r="C128" s="228" t="e">
        <f>VLOOKUP(B128,Table1[[RefNo]:[Average CnF Price]],8,FALSE)</f>
        <v>#REF!</v>
      </c>
      <c r="D128" s="295" t="e">
        <f t="shared" si="1"/>
        <v>#REF!</v>
      </c>
    </row>
    <row r="129" spans="1:4">
      <c r="A129" t="str">
        <f>Table1[[#This Row],[Name]]</f>
        <v>PE100 REDUCER PN16 DN250/110</v>
      </c>
      <c r="B129" t="str">
        <f>Table1[[#This Row],[RefNo]]</f>
        <v>10/0990</v>
      </c>
      <c r="C129" s="228" t="e">
        <f>VLOOKUP(B129,Table1[[RefNo]:[Average CnF Price]],8,FALSE)</f>
        <v>#REF!</v>
      </c>
      <c r="D129" s="295" t="e">
        <f t="shared" si="1"/>
        <v>#REF!</v>
      </c>
    </row>
    <row r="130" spans="1:4">
      <c r="A130" t="str">
        <f>Table1[[#This Row],[Name]]</f>
        <v>PE100 REDUCER PN16 DN250/200</v>
      </c>
      <c r="B130" t="str">
        <f>Table1[[#This Row],[RefNo]]</f>
        <v>10/0952</v>
      </c>
      <c r="C130" s="228" t="e">
        <f>VLOOKUP(B130,Table1[[RefNo]:[Average CnF Price]],8,FALSE)</f>
        <v>#REF!</v>
      </c>
      <c r="D130" s="295" t="e">
        <f t="shared" si="1"/>
        <v>#REF!</v>
      </c>
    </row>
    <row r="131" spans="1:4" hidden="1">
      <c r="A131" t="str">
        <f>Table1[[#This Row],[Name]]</f>
        <v>PE100 REDUCER PN16 DN250/50</v>
      </c>
      <c r="B131" t="str">
        <f>Table1[[#This Row],[RefNo]]</f>
        <v>10/0988</v>
      </c>
      <c r="C131" s="228" t="e">
        <f>VLOOKUP(B131,Table1[[RefNo]:[Average CnF Price]],8,FALSE)</f>
        <v>#REF!</v>
      </c>
      <c r="D131" s="295" t="e">
        <f t="shared" ref="D131:D194" si="2">C131+C131*30%</f>
        <v>#REF!</v>
      </c>
    </row>
    <row r="132" spans="1:4" hidden="1">
      <c r="A132" t="str">
        <f>Table1[[#This Row],[Name]]</f>
        <v>PE100 REDUCER PN16 DN250/75</v>
      </c>
      <c r="B132" t="str">
        <f>Table1[[#This Row],[RefNo]]</f>
        <v>10/0989</v>
      </c>
      <c r="C132" s="228" t="e">
        <f>VLOOKUP(B132,Table1[[RefNo]:[Average CnF Price]],8,FALSE)</f>
        <v>#REF!</v>
      </c>
      <c r="D132" s="295" t="e">
        <f t="shared" si="2"/>
        <v>#REF!</v>
      </c>
    </row>
    <row r="133" spans="1:4" hidden="1">
      <c r="A133" t="str">
        <f>Table1[[#This Row],[Name]]</f>
        <v>PE100 REDUCER PN16 DN32/20</v>
      </c>
      <c r="B133" t="str">
        <f>Table1[[#This Row],[RefNo]]</f>
        <v>10/0754</v>
      </c>
      <c r="C133" s="228" t="e">
        <f>VLOOKUP(B133,Table1[[RefNo]:[Average CnF Price]],8,FALSE)</f>
        <v>#REF!</v>
      </c>
      <c r="D133" s="295" t="e">
        <f t="shared" si="2"/>
        <v>#REF!</v>
      </c>
    </row>
    <row r="134" spans="1:4" hidden="1">
      <c r="A134" t="str">
        <f>Table1[[#This Row],[Name]]</f>
        <v>PE100 REDUCER PN16 DN32/25</v>
      </c>
      <c r="B134" t="str">
        <f>Table1[[#This Row],[RefNo]]</f>
        <v>10/0755</v>
      </c>
      <c r="C134" s="228" t="e">
        <f>VLOOKUP(B134,Table1[[RefNo]:[Average CnF Price]],8,FALSE)</f>
        <v>#REF!</v>
      </c>
      <c r="D134" s="295" t="e">
        <f t="shared" si="2"/>
        <v>#REF!</v>
      </c>
    </row>
    <row r="135" spans="1:4" hidden="1">
      <c r="A135" t="str">
        <f>Table1[[#This Row],[Name]]</f>
        <v>PE100 REDUCER PN16 DN50/25</v>
      </c>
      <c r="B135" t="str">
        <f>Table1[[#This Row],[RefNo]]</f>
        <v>10/0933</v>
      </c>
      <c r="C135" s="228" t="e">
        <f>VLOOKUP(B135,Table1[[RefNo]:[Average CnF Price]],8,FALSE)</f>
        <v>#REF!</v>
      </c>
      <c r="D135" s="295" t="e">
        <f t="shared" si="2"/>
        <v>#REF!</v>
      </c>
    </row>
    <row r="136" spans="1:4" hidden="1">
      <c r="A136" t="str">
        <f>Table1[[#This Row],[Name]]</f>
        <v>PE100 REDUCER PN16 DN50/32</v>
      </c>
      <c r="B136" t="str">
        <f>Table1[[#This Row],[RefNo]]</f>
        <v>10/0945</v>
      </c>
      <c r="C136" s="228" t="e">
        <f>VLOOKUP(B136,Table1[[RefNo]:[Average CnF Price]],8,FALSE)</f>
        <v>#REF!</v>
      </c>
      <c r="D136" s="295" t="e">
        <f t="shared" si="2"/>
        <v>#REF!</v>
      </c>
    </row>
    <row r="137" spans="1:4" hidden="1">
      <c r="A137" t="str">
        <f>Table1[[#This Row],[Name]]</f>
        <v>PE100 REDUCER PN16 DN63/32</v>
      </c>
      <c r="B137" t="str">
        <f>Table1[[#This Row],[RefNo]]</f>
        <v>10/0726</v>
      </c>
      <c r="C137" s="228" t="e">
        <f>VLOOKUP(B137,Table1[[RefNo]:[Average CnF Price]],8,FALSE)</f>
        <v>#REF!</v>
      </c>
      <c r="D137" s="295" t="e">
        <f t="shared" si="2"/>
        <v>#REF!</v>
      </c>
    </row>
    <row r="138" spans="1:4" hidden="1">
      <c r="A138" t="str">
        <f>Table1[[#This Row],[Name]]</f>
        <v>PE100 REDUCER PN16 DN63/50</v>
      </c>
      <c r="B138" t="str">
        <f>Table1[[#This Row],[RefNo]]</f>
        <v>10/0985</v>
      </c>
      <c r="C138" s="228" t="e">
        <f>VLOOKUP(B138,Table1[[RefNo]:[Average CnF Price]],8,FALSE)</f>
        <v>#REF!</v>
      </c>
      <c r="D138" s="295" t="e">
        <f t="shared" si="2"/>
        <v>#REF!</v>
      </c>
    </row>
    <row r="139" spans="1:4" hidden="1">
      <c r="A139" t="str">
        <f>Table1[[#This Row],[Name]]</f>
        <v>PE100 REDUCER PN16 DN75/40</v>
      </c>
      <c r="B139" t="str">
        <f>Table1[[#This Row],[RefNo]]</f>
        <v>10/0723</v>
      </c>
      <c r="C139" s="228" t="e">
        <f>VLOOKUP(B139,Table1[[RefNo]:[Average CnF Price]],8,FALSE)</f>
        <v>#REF!</v>
      </c>
      <c r="D139" s="296" t="e">
        <f t="shared" si="2"/>
        <v>#REF!</v>
      </c>
    </row>
    <row r="140" spans="1:4" hidden="1">
      <c r="A140" t="str">
        <f>Table1[[#This Row],[Name]]</f>
        <v>PE100 REDUCER PN16 DN75/50</v>
      </c>
      <c r="B140" t="str">
        <f>Table1[[#This Row],[RefNo]]</f>
        <v>10/0724</v>
      </c>
      <c r="C140" s="228" t="e">
        <f>VLOOKUP(B140,Table1[[RefNo]:[Average CnF Price]],8,FALSE)</f>
        <v>#REF!</v>
      </c>
      <c r="D140" s="296" t="e">
        <f t="shared" si="2"/>
        <v>#REF!</v>
      </c>
    </row>
    <row r="141" spans="1:4" hidden="1">
      <c r="A141" t="str">
        <f>Table1[[#This Row],[Name]]</f>
        <v>PE100 REDUCER PN16 DN75/63</v>
      </c>
      <c r="B141" t="str">
        <f>Table1[[#This Row],[RefNo]]</f>
        <v>10/0725</v>
      </c>
      <c r="C141" s="228" t="e">
        <f>VLOOKUP(B141,Table1[[RefNo]:[Average CnF Price]],8,FALSE)</f>
        <v>#REF!</v>
      </c>
      <c r="D141" s="296" t="e">
        <f t="shared" si="2"/>
        <v>#REF!</v>
      </c>
    </row>
    <row r="142" spans="1:4" hidden="1">
      <c r="A142" t="str">
        <f>Table1[[#This Row],[Name]]</f>
        <v>PE100 REDUCER PN16 DN90/50</v>
      </c>
      <c r="B142" t="str">
        <f>Table1[[#This Row],[RefNo]]</f>
        <v>10/0721</v>
      </c>
      <c r="C142" s="228" t="e">
        <f>VLOOKUP(B142,Table1[[RefNo]:[Average CnF Price]],8,FALSE)</f>
        <v>#REF!</v>
      </c>
      <c r="D142" s="296" t="e">
        <f t="shared" si="2"/>
        <v>#REF!</v>
      </c>
    </row>
    <row r="143" spans="1:4" hidden="1">
      <c r="A143" t="str">
        <f>Table1[[#This Row],[Name]]</f>
        <v>PE100 REDUCER PN16 DN90/63</v>
      </c>
      <c r="B143" t="str">
        <f>Table1[[#This Row],[RefNo]]</f>
        <v>10/0756</v>
      </c>
      <c r="C143" s="228" t="e">
        <f>VLOOKUP(B143,Table1[[RefNo]:[Average CnF Price]],8,FALSE)</f>
        <v>#REF!</v>
      </c>
      <c r="D143" s="295" t="e">
        <f t="shared" si="2"/>
        <v>#REF!</v>
      </c>
    </row>
    <row r="144" spans="1:4" hidden="1">
      <c r="A144" t="str">
        <f>Table1[[#This Row],[Name]]</f>
        <v>PE100 REDUCER PN16 DN90/63</v>
      </c>
      <c r="B144" t="str">
        <f>Table1[[#This Row],[RefNo]]</f>
        <v>10/0727</v>
      </c>
      <c r="C144" s="228" t="e">
        <f>VLOOKUP(B144,Table1[[RefNo]:[Average CnF Price]],8,FALSE)</f>
        <v>#REF!</v>
      </c>
      <c r="D144" s="296" t="e">
        <f t="shared" si="2"/>
        <v>#REF!</v>
      </c>
    </row>
    <row r="145" spans="1:4" hidden="1">
      <c r="A145" t="str">
        <f>Table1[[#This Row],[Name]]</f>
        <v>PE100 REDUCER PN16 DN90/75</v>
      </c>
      <c r="B145" t="str">
        <f>Table1[[#This Row],[RefNo]]</f>
        <v>10/0946</v>
      </c>
      <c r="C145" s="228" t="e">
        <f>VLOOKUP(B145,Table1[[RefNo]:[Average CnF Price]],8,FALSE)</f>
        <v>#REF!</v>
      </c>
      <c r="D145" s="296" t="e">
        <f t="shared" si="2"/>
        <v>#REF!</v>
      </c>
    </row>
    <row r="146" spans="1:4" hidden="1">
      <c r="A146" t="str">
        <f>Table1[[#This Row],[Name]]</f>
        <v>PE100 SADDLE PN16 DN110/32</v>
      </c>
      <c r="B146" t="str">
        <f>Table1[[#This Row],[RefNo]]</f>
        <v>10/0718</v>
      </c>
      <c r="C146" s="228" t="e">
        <f>VLOOKUP(B146,Table1[[RefNo]:[Average CnF Price]],8,FALSE)</f>
        <v>#REF!</v>
      </c>
      <c r="D146" s="296" t="e">
        <f t="shared" si="2"/>
        <v>#REF!</v>
      </c>
    </row>
    <row r="147" spans="1:4" hidden="1">
      <c r="A147" t="str">
        <f>Table1[[#This Row],[Name]]</f>
        <v>PE100 SADDLE PN16 DN110/50</v>
      </c>
      <c r="B147" t="str">
        <f>Table1[[#This Row],[RefNo]]</f>
        <v>10/0719</v>
      </c>
      <c r="C147" s="228" t="e">
        <f>VLOOKUP(B147,Table1[[RefNo]:[Average CnF Price]],8,FALSE)</f>
        <v>#REF!</v>
      </c>
      <c r="D147" s="296" t="e">
        <f t="shared" si="2"/>
        <v>#REF!</v>
      </c>
    </row>
    <row r="148" spans="1:4" hidden="1">
      <c r="A148" t="str">
        <f>Table1[[#This Row],[Name]]</f>
        <v>PE100 SADDLE PN16 DN160/32</v>
      </c>
      <c r="B148" t="str">
        <f>Table1[[#This Row],[RefNo]]</f>
        <v>10/0715</v>
      </c>
      <c r="C148" s="228" t="e">
        <f>VLOOKUP(B148,Table1[[RefNo]:[Average CnF Price]],8,FALSE)</f>
        <v>#REF!</v>
      </c>
      <c r="D148" s="296" t="e">
        <f t="shared" si="2"/>
        <v>#REF!</v>
      </c>
    </row>
    <row r="149" spans="1:4" hidden="1">
      <c r="A149" t="str">
        <f>Table1[[#This Row],[Name]]</f>
        <v>PE100 SADDLE PN16 DN160/63</v>
      </c>
      <c r="B149" t="str">
        <f>Table1[[#This Row],[RefNo]]</f>
        <v>10/0716</v>
      </c>
      <c r="C149" s="228" t="e">
        <f>VLOOKUP(B149,Table1[[RefNo]:[Average CnF Price]],8,FALSE)</f>
        <v>#REF!</v>
      </c>
      <c r="D149" s="296" t="e">
        <f t="shared" si="2"/>
        <v>#REF!</v>
      </c>
    </row>
    <row r="150" spans="1:4" hidden="1">
      <c r="A150" t="str">
        <f>Table1[[#This Row],[Name]]</f>
        <v>PE100 SADDLE PN16 DN200/32</v>
      </c>
      <c r="B150" t="str">
        <f>Table1[[#This Row],[RefNo]]</f>
        <v>10/0717</v>
      </c>
      <c r="C150" s="228" t="e">
        <f>VLOOKUP(B150,Table1[[RefNo]:[Average CnF Price]],8,FALSE)</f>
        <v>#REF!</v>
      </c>
      <c r="D150" s="296" t="e">
        <f t="shared" si="2"/>
        <v>#REF!</v>
      </c>
    </row>
    <row r="151" spans="1:4" hidden="1">
      <c r="A151" t="str">
        <f>Table1[[#This Row],[Name]]</f>
        <v>PE100 SADDLE PN16 DN315/32</v>
      </c>
      <c r="B151" t="str">
        <f>Table1[[#This Row],[RefNo]]</f>
        <v>10/0720</v>
      </c>
      <c r="C151" s="228" t="e">
        <f>VLOOKUP(B151,Table1[[RefNo]:[Average CnF Price]],8,FALSE)</f>
        <v>#REF!</v>
      </c>
      <c r="D151" s="296" t="e">
        <f t="shared" si="2"/>
        <v>#REF!</v>
      </c>
    </row>
    <row r="152" spans="1:4" hidden="1">
      <c r="A152" t="str">
        <f>Table1[[#This Row],[Name]]</f>
        <v>PE100 SADDLE PN16 DN50/25</v>
      </c>
      <c r="B152" t="str">
        <f>Table1[[#This Row],[RefNo]]</f>
        <v>10/0714</v>
      </c>
      <c r="C152" s="228" t="e">
        <f>VLOOKUP(B152,Table1[[RefNo]:[Average CnF Price]],8,FALSE)</f>
        <v>#REF!</v>
      </c>
      <c r="D152" s="295" t="e">
        <f t="shared" si="2"/>
        <v>#REF!</v>
      </c>
    </row>
    <row r="153" spans="1:4" hidden="1">
      <c r="A153" t="str">
        <f>Table1[[#This Row],[Name]]</f>
        <v>PE100 SADDLE PN16 DN63/25</v>
      </c>
      <c r="B153" t="str">
        <f>Table1[[#This Row],[RefNo]]</f>
        <v>10/0713</v>
      </c>
      <c r="C153" s="228" t="e">
        <f>VLOOKUP(B153,Table1[[RefNo]:[Average CnF Price]],8,FALSE)</f>
        <v>#REF!</v>
      </c>
      <c r="D153" s="296" t="e">
        <f t="shared" si="2"/>
        <v>#REF!</v>
      </c>
    </row>
    <row r="154" spans="1:4" hidden="1">
      <c r="A154" t="str">
        <f>Table1[[#This Row],[Name]]</f>
        <v>PE100 SADDLE PN16 DN110/25</v>
      </c>
      <c r="B154" t="str">
        <f>Table1[[#This Row],[RefNo]]</f>
        <v>10/0953</v>
      </c>
      <c r="C154" s="228" t="e">
        <f>VLOOKUP(B154,Table1[[RefNo]:[Average CnF Price]],8,FALSE)</f>
        <v>#REF!</v>
      </c>
      <c r="D154" s="296" t="e">
        <f t="shared" si="2"/>
        <v>#REF!</v>
      </c>
    </row>
    <row r="155" spans="1:4" hidden="1">
      <c r="A155" t="str">
        <f>Table1[[#This Row],[Name]]</f>
        <v>PE100 SADDLE PN16 DN110/32</v>
      </c>
      <c r="B155" t="str">
        <f>Table1[[#This Row],[RefNo]]</f>
        <v>10/0972</v>
      </c>
      <c r="C155" s="228" t="e">
        <f>VLOOKUP(B155,Table1[[RefNo]:[Average CnF Price]],8,FALSE)</f>
        <v>#REF!</v>
      </c>
      <c r="D155" s="295" t="e">
        <f t="shared" si="2"/>
        <v>#REF!</v>
      </c>
    </row>
    <row r="156" spans="1:4" hidden="1">
      <c r="A156" t="str">
        <f>Table1[[#This Row],[Name]]</f>
        <v>PE100 SADDLE PN16 DN110/40</v>
      </c>
      <c r="B156" t="str">
        <f>Table1[[#This Row],[RefNo]]</f>
        <v>10/0973</v>
      </c>
      <c r="C156" s="228" t="e">
        <f>VLOOKUP(B156,Table1[[RefNo]:[Average CnF Price]],8,FALSE)</f>
        <v>#REF!</v>
      </c>
      <c r="D156" s="296" t="e">
        <f t="shared" si="2"/>
        <v>#REF!</v>
      </c>
    </row>
    <row r="157" spans="1:4" hidden="1">
      <c r="A157" t="str">
        <f>Table1[[#This Row],[Name]]</f>
        <v>PE100 SADDLE PN16 DN125/25</v>
      </c>
      <c r="B157" t="str">
        <f>Table1[[#This Row],[RefNo]]</f>
        <v>10/0976</v>
      </c>
      <c r="C157" s="228" t="e">
        <f>VLOOKUP(B157,Table1[[RefNo]:[Average CnF Price]],8,FALSE)</f>
        <v>#REF!</v>
      </c>
      <c r="D157" s="295" t="e">
        <f t="shared" si="2"/>
        <v>#REF!</v>
      </c>
    </row>
    <row r="158" spans="1:4" hidden="1">
      <c r="A158" t="str">
        <f>Table1[[#This Row],[Name]]</f>
        <v>PE100 SADDLE PN16 DN125/32</v>
      </c>
      <c r="B158" t="str">
        <f>Table1[[#This Row],[RefNo]]</f>
        <v>10/0977</v>
      </c>
      <c r="C158" s="228" t="e">
        <f>VLOOKUP(B158,Table1[[RefNo]:[Average CnF Price]],8,FALSE)</f>
        <v>#REF!</v>
      </c>
      <c r="D158" s="296" t="e">
        <f t="shared" si="2"/>
        <v>#REF!</v>
      </c>
    </row>
    <row r="159" spans="1:4" hidden="1">
      <c r="A159" t="str">
        <f>Table1[[#This Row],[Name]]</f>
        <v>PE100 SADDLE PN16 DN200/25</v>
      </c>
      <c r="B159" t="str">
        <f>Table1[[#This Row],[RefNo]]</f>
        <v>10/0983</v>
      </c>
      <c r="C159" s="228" t="e">
        <f>VLOOKUP(B159,Table1[[RefNo]:[Average CnF Price]],8,FALSE)</f>
        <v>#REF!</v>
      </c>
      <c r="D159" s="296" t="e">
        <f t="shared" si="2"/>
        <v>#REF!</v>
      </c>
    </row>
    <row r="160" spans="1:4" hidden="1">
      <c r="A160" t="str">
        <f>Table1[[#This Row],[Name]]</f>
        <v>PE100 SADDLE PN16 DN200/63</v>
      </c>
      <c r="B160" t="str">
        <f>Table1[[#This Row],[RefNo]]</f>
        <v>10/0984</v>
      </c>
      <c r="C160" s="228" t="e">
        <f>VLOOKUP(B160,Table1[[RefNo]:[Average CnF Price]],8,FALSE)</f>
        <v>#REF!</v>
      </c>
      <c r="D160" s="296" t="e">
        <f t="shared" si="2"/>
        <v>#REF!</v>
      </c>
    </row>
    <row r="161" spans="1:4" hidden="1">
      <c r="A161" t="str">
        <f>Table1[[#This Row],[Name]]</f>
        <v>PE100 SADDLE PN16 DN250/32</v>
      </c>
      <c r="B161" t="str">
        <f>Table1[[#This Row],[RefNo]]</f>
        <v>10/0987</v>
      </c>
      <c r="C161" s="228" t="e">
        <f>VLOOKUP(B161,Table1[[RefNo]:[Average CnF Price]],8,FALSE)</f>
        <v>#REF!</v>
      </c>
      <c r="D161" s="295" t="e">
        <f t="shared" si="2"/>
        <v>#REF!</v>
      </c>
    </row>
    <row r="162" spans="1:4" hidden="1">
      <c r="A162" t="str">
        <f>Table1[[#This Row],[Name]]</f>
        <v>PE100 SADDLE PN16 DN63/25</v>
      </c>
      <c r="B162" t="str">
        <f>Table1[[#This Row],[RefNo]]</f>
        <v>10/0954</v>
      </c>
      <c r="C162" s="228" t="e">
        <f>VLOOKUP(B162,Table1[[RefNo]:[Average CnF Price]],8,FALSE)</f>
        <v>#REF!</v>
      </c>
      <c r="D162" s="296" t="e">
        <f t="shared" si="2"/>
        <v>#REF!</v>
      </c>
    </row>
    <row r="163" spans="1:4" hidden="1">
      <c r="A163" t="str">
        <f>Table1[[#This Row],[Name]]</f>
        <v>PE100 SADDLE PN16 DN90/25</v>
      </c>
      <c r="B163" t="str">
        <f>Table1[[#This Row],[RefNo]]</f>
        <v>10/0955</v>
      </c>
      <c r="C163" s="228" t="e">
        <f>VLOOKUP(B163,Table1[[RefNo]:[Average CnF Price]],8,FALSE)</f>
        <v>#REF!</v>
      </c>
      <c r="D163" s="296" t="e">
        <f t="shared" si="2"/>
        <v>#REF!</v>
      </c>
    </row>
    <row r="164" spans="1:4" hidden="1">
      <c r="A164" t="str">
        <f>Table1[[#This Row],[Name]]</f>
        <v>PE100 SADDLE PN16 DN90/32</v>
      </c>
      <c r="B164" t="str">
        <f>Table1[[#This Row],[RefNo]]</f>
        <v>10/0969</v>
      </c>
      <c r="C164" s="228" t="e">
        <f>VLOOKUP(B164,Table1[[RefNo]:[Average CnF Price]],8,FALSE)</f>
        <v>#REF!</v>
      </c>
      <c r="D164" s="296" t="e">
        <f t="shared" si="2"/>
        <v>#REF!</v>
      </c>
    </row>
    <row r="165" spans="1:4" hidden="1">
      <c r="A165" t="str">
        <f>Table1[[#This Row],[Name]]</f>
        <v>PE100 TEE PN10 DN50/20</v>
      </c>
      <c r="B165" t="str">
        <f>Table1[[#This Row],[RefNo]]</f>
        <v>10/0738</v>
      </c>
      <c r="C165" s="228" t="e">
        <f>VLOOKUP(B165,Table1[[RefNo]:[Average CnF Price]],8,FALSE)</f>
        <v>#REF!</v>
      </c>
      <c r="D165" s="296" t="e">
        <f t="shared" si="2"/>
        <v>#REF!</v>
      </c>
    </row>
    <row r="166" spans="1:4" hidden="1">
      <c r="A166" t="str">
        <f>Table1[[#This Row],[Name]]</f>
        <v>PE100 TEE PN10 DN50/25</v>
      </c>
      <c r="B166" t="str">
        <f>Table1[[#This Row],[RefNo]]</f>
        <v>10/0739</v>
      </c>
      <c r="C166" s="228" t="e">
        <f>VLOOKUP(B166,Table1[[RefNo]:[Average CnF Price]],8,FALSE)</f>
        <v>#REF!</v>
      </c>
      <c r="D166" s="295" t="e">
        <f t="shared" si="2"/>
        <v>#REF!</v>
      </c>
    </row>
    <row r="167" spans="1:4" hidden="1">
      <c r="A167" t="str">
        <f>Table1[[#This Row],[Name]]</f>
        <v>PE100 TEE PN16 DN110</v>
      </c>
      <c r="B167" t="str">
        <f>Table1[[#This Row],[RefNo]]</f>
        <v>10/0742</v>
      </c>
      <c r="C167" s="228" t="e">
        <f>VLOOKUP(B167,Table1[[RefNo]:[Average CnF Price]],8,FALSE)</f>
        <v>#REF!</v>
      </c>
      <c r="D167" s="296" t="e">
        <f t="shared" si="2"/>
        <v>#REF!</v>
      </c>
    </row>
    <row r="168" spans="1:4" hidden="1">
      <c r="A168" t="str">
        <f>Table1[[#This Row],[Name]]</f>
        <v>PE100 TEE PN16 DN110/50</v>
      </c>
      <c r="B168" t="str">
        <f>Table1[[#This Row],[RefNo]]</f>
        <v>10/0974</v>
      </c>
      <c r="C168" s="228" t="e">
        <f>VLOOKUP(B168,Table1[[RefNo]:[Average CnF Price]],8,FALSE)</f>
        <v>#REF!</v>
      </c>
      <c r="D168" s="296" t="e">
        <f t="shared" si="2"/>
        <v>#REF!</v>
      </c>
    </row>
    <row r="169" spans="1:4" hidden="1">
      <c r="A169" t="str">
        <f>Table1[[#This Row],[Name]]</f>
        <v>PE100 TEE PN16 DN110/75</v>
      </c>
      <c r="B169" t="str">
        <f>Table1[[#This Row],[RefNo]]</f>
        <v>10/0975</v>
      </c>
      <c r="C169" s="228" t="e">
        <f>VLOOKUP(B169,Table1[[RefNo]:[Average CnF Price]],8,FALSE)</f>
        <v>#REF!</v>
      </c>
      <c r="D169" s="296" t="e">
        <f t="shared" si="2"/>
        <v>#REF!</v>
      </c>
    </row>
    <row r="170" spans="1:4" hidden="1">
      <c r="A170" t="str">
        <f>Table1[[#This Row],[Name]]</f>
        <v>PE100 TEE PN16 DN110/90</v>
      </c>
      <c r="B170" t="str">
        <f>Table1[[#This Row],[RefNo]]</f>
        <v>10/0745</v>
      </c>
      <c r="C170" s="228" t="e">
        <f>VLOOKUP(B170,Table1[[RefNo]:[Average CnF Price]],8,FALSE)</f>
        <v>#REF!</v>
      </c>
      <c r="D170" s="296" t="e">
        <f t="shared" si="2"/>
        <v>#REF!</v>
      </c>
    </row>
    <row r="171" spans="1:4" hidden="1">
      <c r="A171" t="str">
        <f>Table1[[#This Row],[Name]]</f>
        <v>PE100 TEE PN16 DN125</v>
      </c>
      <c r="B171" t="str">
        <f>Table1[[#This Row],[RefNo]]</f>
        <v>10/0743</v>
      </c>
      <c r="C171" s="228" t="e">
        <f>VLOOKUP(B171,Table1[[RefNo]:[Average CnF Price]],8,FALSE)</f>
        <v>#REF!</v>
      </c>
      <c r="D171" s="296" t="e">
        <f t="shared" si="2"/>
        <v>#REF!</v>
      </c>
    </row>
    <row r="172" spans="1:4" hidden="1">
      <c r="A172" t="str">
        <f>Table1[[#This Row],[Name]]</f>
        <v>PE100 TEE PN16 DN125/63</v>
      </c>
      <c r="B172" t="str">
        <f>Table1[[#This Row],[RefNo]]</f>
        <v>10/0979</v>
      </c>
      <c r="C172" s="228" t="e">
        <f>VLOOKUP(B172,Table1[[RefNo]:[Average CnF Price]],8,FALSE)</f>
        <v>#REF!</v>
      </c>
      <c r="D172" s="296" t="e">
        <f t="shared" si="2"/>
        <v>#REF!</v>
      </c>
    </row>
    <row r="173" spans="1:4" hidden="1">
      <c r="A173" t="str">
        <f>Table1[[#This Row],[Name]]</f>
        <v>PE100 TEE PN16 DN125/75</v>
      </c>
      <c r="B173" t="str">
        <f>Table1[[#This Row],[RefNo]]</f>
        <v>10/0978</v>
      </c>
      <c r="C173" s="228" t="e">
        <f>VLOOKUP(B173,Table1[[RefNo]:[Average CnF Price]],8,FALSE)</f>
        <v>#REF!</v>
      </c>
      <c r="D173" s="296" t="e">
        <f t="shared" si="2"/>
        <v>#REF!</v>
      </c>
    </row>
    <row r="174" spans="1:4" hidden="1">
      <c r="A174" t="str">
        <f>Table1[[#This Row],[Name]]</f>
        <v>PE100 TEE PN16 DN125/90</v>
      </c>
      <c r="B174" t="str">
        <f>Table1[[#This Row],[RefNo]]</f>
        <v>10/0980</v>
      </c>
      <c r="C174" s="228" t="e">
        <f>VLOOKUP(B174,Table1[[RefNo]:[Average CnF Price]],8,FALSE)</f>
        <v>#REF!</v>
      </c>
      <c r="D174" s="296" t="e">
        <f t="shared" si="2"/>
        <v>#REF!</v>
      </c>
    </row>
    <row r="175" spans="1:4" hidden="1">
      <c r="A175" t="str">
        <f>Table1[[#This Row],[Name]]</f>
        <v>PE100 TEE PN16 DN160</v>
      </c>
      <c r="B175" t="str">
        <f>Table1[[#This Row],[RefNo]]</f>
        <v>10/0744</v>
      </c>
      <c r="C175" s="228" t="e">
        <f>VLOOKUP(B175,Table1[[RefNo]:[Average CnF Price]],8,FALSE)</f>
        <v>#REF!</v>
      </c>
      <c r="D175" s="296" t="e">
        <f t="shared" si="2"/>
        <v>#REF!</v>
      </c>
    </row>
    <row r="176" spans="1:4" hidden="1">
      <c r="A176" t="str">
        <f>Table1[[#This Row],[Name]]</f>
        <v>PE100 TEE PN16 DN200/110</v>
      </c>
      <c r="B176" t="str">
        <f>Table1[[#This Row],[RefNo]]</f>
        <v>10/0981</v>
      </c>
      <c r="C176" s="228" t="e">
        <f>VLOOKUP(B176,Table1[[RefNo]:[Average CnF Price]],8,FALSE)</f>
        <v>#REF!</v>
      </c>
      <c r="D176" s="296" t="e">
        <f t="shared" si="2"/>
        <v>#REF!</v>
      </c>
    </row>
    <row r="177" spans="1:4" hidden="1">
      <c r="A177" t="str">
        <f>Table1[[#This Row],[Name]]</f>
        <v>PE100 TEE PN16 DN200/125</v>
      </c>
      <c r="B177" t="str">
        <f>Table1[[#This Row],[RefNo]]</f>
        <v>10/0982</v>
      </c>
      <c r="C177" s="228" t="e">
        <f>VLOOKUP(B177,Table1[[RefNo]:[Average CnF Price]],8,FALSE)</f>
        <v>#REF!</v>
      </c>
      <c r="D177" s="296" t="e">
        <f t="shared" si="2"/>
        <v>#REF!</v>
      </c>
    </row>
    <row r="178" spans="1:4" hidden="1">
      <c r="A178" t="str">
        <f>Table1[[#This Row],[Name]]</f>
        <v>PE100 TEE PN16 DN200/90</v>
      </c>
      <c r="B178" t="str">
        <f>Table1[[#This Row],[RefNo]]</f>
        <v>10/0986</v>
      </c>
      <c r="C178" s="228" t="e">
        <f>VLOOKUP(B178,Table1[[RefNo]:[Average CnF Price]],8,FALSE)</f>
        <v>#REF!</v>
      </c>
      <c r="D178" s="296" t="e">
        <f t="shared" si="2"/>
        <v>#REF!</v>
      </c>
    </row>
    <row r="179" spans="1:4" hidden="1">
      <c r="A179" t="str">
        <f>Table1[[#This Row],[Name]]</f>
        <v>PE100 TEE PN16 DN32</v>
      </c>
      <c r="B179" t="str">
        <f>Table1[[#This Row],[RefNo]]</f>
        <v>10/0740</v>
      </c>
      <c r="C179" s="228" t="e">
        <f>VLOOKUP(B179,Table1[[RefNo]:[Average CnF Price]],8,FALSE)</f>
        <v>#REF!</v>
      </c>
      <c r="D179" s="296" t="e">
        <f t="shared" si="2"/>
        <v>#REF!</v>
      </c>
    </row>
    <row r="180" spans="1:4" hidden="1">
      <c r="A180" t="str">
        <f>Table1[[#This Row],[Name]]</f>
        <v>PE100 TEE PN16 DN32/25</v>
      </c>
      <c r="B180" t="str">
        <f>Table1[[#This Row],[RefNo]]</f>
        <v>10/0957</v>
      </c>
      <c r="C180" s="228" t="e">
        <f>VLOOKUP(B180,Table1[[RefNo]:[Average CnF Price]],8,FALSE)</f>
        <v>#REF!</v>
      </c>
      <c r="D180" s="296" t="e">
        <f t="shared" si="2"/>
        <v>#REF!</v>
      </c>
    </row>
    <row r="181" spans="1:4" hidden="1">
      <c r="A181" t="str">
        <f>Table1[[#This Row],[Name]]</f>
        <v>PE100 TEE PN16 DN40</v>
      </c>
      <c r="B181" t="str">
        <f>Table1[[#This Row],[RefNo]]</f>
        <v>10/0958</v>
      </c>
      <c r="C181" s="228" t="e">
        <f>VLOOKUP(B181,Table1[[RefNo]:[Average CnF Price]],8,FALSE)</f>
        <v>#REF!</v>
      </c>
      <c r="D181" s="296" t="e">
        <f t="shared" si="2"/>
        <v>#REF!</v>
      </c>
    </row>
    <row r="182" spans="1:4" hidden="1">
      <c r="A182" t="str">
        <f>Table1[[#This Row],[Name]]</f>
        <v>PE100 TEE PN16 DN40/32</v>
      </c>
      <c r="B182" t="str">
        <f>Table1[[#This Row],[RefNo]]</f>
        <v>10/0959</v>
      </c>
      <c r="C182" s="228" t="e">
        <f>VLOOKUP(B182,Table1[[RefNo]:[Average CnF Price]],8,FALSE)</f>
        <v>#REF!</v>
      </c>
      <c r="D182" s="296" t="e">
        <f t="shared" si="2"/>
        <v>#REF!</v>
      </c>
    </row>
    <row r="183" spans="1:4" hidden="1">
      <c r="A183" t="str">
        <f>Table1[[#This Row],[Name]]</f>
        <v>PE100 TEE PN16 DN50</v>
      </c>
      <c r="B183" t="str">
        <f>Table1[[#This Row],[RefNo]]</f>
        <v>10/0960</v>
      </c>
      <c r="C183" s="228" t="e">
        <f>VLOOKUP(B183,Table1[[RefNo]:[Average CnF Price]],8,FALSE)</f>
        <v>#REF!</v>
      </c>
      <c r="D183" s="296" t="e">
        <f t="shared" si="2"/>
        <v>#REF!</v>
      </c>
    </row>
    <row r="184" spans="1:4" hidden="1">
      <c r="A184" t="str">
        <f>Table1[[#This Row],[Name]]</f>
        <v>PE100 TEE PN16 DN50/25</v>
      </c>
      <c r="B184" t="str">
        <f>Table1[[#This Row],[RefNo]]</f>
        <v>10/0961</v>
      </c>
      <c r="C184" s="228" t="e">
        <f>VLOOKUP(B184,Table1[[RefNo]:[Average CnF Price]],8,FALSE)</f>
        <v>#REF!</v>
      </c>
      <c r="D184" s="296" t="e">
        <f t="shared" si="2"/>
        <v>#REF!</v>
      </c>
    </row>
    <row r="185" spans="1:4" hidden="1">
      <c r="A185" t="str">
        <f>Table1[[#This Row],[Name]]</f>
        <v>PE100 TEE PN16 DN50/25</v>
      </c>
      <c r="B185" t="str">
        <f>Table1[[#This Row],[RefNo]]</f>
        <v>10/0965</v>
      </c>
      <c r="C185" s="228" t="e">
        <f>VLOOKUP(B185,Table1[[RefNo]:[Average CnF Price]],8,FALSE)</f>
        <v>#REF!</v>
      </c>
      <c r="D185" s="296" t="e">
        <f t="shared" si="2"/>
        <v>#REF!</v>
      </c>
    </row>
    <row r="186" spans="1:4" hidden="1">
      <c r="A186" t="str">
        <f>Table1[[#This Row],[Name]]</f>
        <v>PE100 TEE PN16 DN50/32</v>
      </c>
      <c r="B186" t="str">
        <f>Table1[[#This Row],[RefNo]]</f>
        <v>10/0962</v>
      </c>
      <c r="C186" s="228" t="e">
        <f>VLOOKUP(B186,Table1[[RefNo]:[Average CnF Price]],8,FALSE)</f>
        <v>#REF!</v>
      </c>
      <c r="D186" s="296" t="e">
        <f t="shared" si="2"/>
        <v>#REF!</v>
      </c>
    </row>
    <row r="187" spans="1:4" hidden="1">
      <c r="A187" t="str">
        <f>Table1[[#This Row],[Name]]</f>
        <v>PE100 TEE PN16 DN50/32</v>
      </c>
      <c r="B187" t="str">
        <f>Table1[[#This Row],[RefNo]]</f>
        <v>10/0966</v>
      </c>
      <c r="C187" s="228" t="e">
        <f>VLOOKUP(B187,Table1[[RefNo]:[Average CnF Price]],8,FALSE)</f>
        <v>#REF!</v>
      </c>
      <c r="D187" s="296" t="e">
        <f t="shared" si="2"/>
        <v>#REF!</v>
      </c>
    </row>
    <row r="188" spans="1:4" hidden="1">
      <c r="A188" t="str">
        <f>Table1[[#This Row],[Name]]</f>
        <v>PE100 TEE PN16 DN63</v>
      </c>
      <c r="B188" t="str">
        <f>Table1[[#This Row],[RefNo]]</f>
        <v>10/0741</v>
      </c>
      <c r="C188" s="228" t="e">
        <f>VLOOKUP(B188,Table1[[RefNo]:[Average CnF Price]],8,FALSE)</f>
        <v>#REF!</v>
      </c>
      <c r="D188" s="296" t="e">
        <f t="shared" si="2"/>
        <v>#REF!</v>
      </c>
    </row>
    <row r="189" spans="1:4" hidden="1">
      <c r="A189" t="str">
        <f>Table1[[#This Row],[Name]]</f>
        <v>PE100 TEE PN16 DN63/20</v>
      </c>
      <c r="B189" t="str">
        <f>Table1[[#This Row],[RefNo]]</f>
        <v>10/0963</v>
      </c>
      <c r="C189" s="228" t="e">
        <f>VLOOKUP(B189,Table1[[RefNo]:[Average CnF Price]],8,FALSE)</f>
        <v>#REF!</v>
      </c>
      <c r="D189" s="296" t="e">
        <f t="shared" si="2"/>
        <v>#REF!</v>
      </c>
    </row>
    <row r="190" spans="1:4" hidden="1">
      <c r="A190" t="str">
        <f>Table1[[#This Row],[Name]]</f>
        <v>PE100 TEE PN16 DN63/50</v>
      </c>
      <c r="B190" t="str">
        <f>Table1[[#This Row],[RefNo]]</f>
        <v>10/0964</v>
      </c>
      <c r="C190" s="228" t="e">
        <f>VLOOKUP(B190,Table1[[RefNo]:[Average CnF Price]],8,FALSE)</f>
        <v>#REF!</v>
      </c>
      <c r="D190" s="296" t="e">
        <f t="shared" si="2"/>
        <v>#REF!</v>
      </c>
    </row>
    <row r="191" spans="1:4" hidden="1">
      <c r="A191" t="str">
        <f>Table1[[#This Row],[Name]]</f>
        <v>PE100 TEE PN16 DN75</v>
      </c>
      <c r="B191" t="str">
        <f>Table1[[#This Row],[RefNo]]</f>
        <v>10/0746</v>
      </c>
      <c r="C191" s="228" t="e">
        <f>VLOOKUP(B191,Table1[[RefNo]:[Average CnF Price]],8,FALSE)</f>
        <v>#REF!</v>
      </c>
      <c r="D191" s="296" t="e">
        <f t="shared" si="2"/>
        <v>#REF!</v>
      </c>
    </row>
    <row r="192" spans="1:4" hidden="1">
      <c r="A192" t="str">
        <f>Table1[[#This Row],[Name]]</f>
        <v>PE100 TEE PN16 DN75/50</v>
      </c>
      <c r="B192" t="str">
        <f>Table1[[#This Row],[RefNo]]</f>
        <v>10/0737</v>
      </c>
      <c r="C192" s="228" t="e">
        <f>VLOOKUP(B192,Table1[[RefNo]:[Average CnF Price]],8,FALSE)</f>
        <v>#REF!</v>
      </c>
      <c r="D192" s="296" t="e">
        <f t="shared" si="2"/>
        <v>#REF!</v>
      </c>
    </row>
    <row r="193" spans="1:4" hidden="1">
      <c r="A193" t="str">
        <f>Table1[[#This Row],[Name]]</f>
        <v>PE100 TEE PN16 DN75/63</v>
      </c>
      <c r="B193" t="str">
        <f>Table1[[#This Row],[RefNo]]</f>
        <v>10/0967</v>
      </c>
      <c r="C193" s="228" t="e">
        <f>VLOOKUP(B193,Table1[[RefNo]:[Average CnF Price]],8,FALSE)</f>
        <v>#REF!</v>
      </c>
      <c r="D193" s="296" t="e">
        <f t="shared" si="2"/>
        <v>#REF!</v>
      </c>
    </row>
    <row r="194" spans="1:4" hidden="1">
      <c r="A194" t="str">
        <f>Table1[[#This Row],[Name]]</f>
        <v>PE100 TEE PN16 DN90</v>
      </c>
      <c r="B194" t="str">
        <f>Table1[[#This Row],[RefNo]]</f>
        <v>10/0968</v>
      </c>
      <c r="C194" s="228" t="e">
        <f>VLOOKUP(B194,Table1[[RefNo]:[Average CnF Price]],8,FALSE)</f>
        <v>#REF!</v>
      </c>
      <c r="D194" s="296" t="e">
        <f t="shared" si="2"/>
        <v>#REF!</v>
      </c>
    </row>
    <row r="195" spans="1:4" hidden="1">
      <c r="A195" t="str">
        <f>Table1[[#This Row],[Name]]</f>
        <v>PE100 TEE PN16 DN90/50</v>
      </c>
      <c r="B195" t="str">
        <f>Table1[[#This Row],[RefNo]]</f>
        <v>10/0970</v>
      </c>
      <c r="C195" s="228" t="e">
        <f>VLOOKUP(B195,Table1[[RefNo]:[Average CnF Price]],8,FALSE)</f>
        <v>#REF!</v>
      </c>
      <c r="D195" s="296" t="e">
        <f t="shared" ref="D195:D258" si="3">C195+C195*30%</f>
        <v>#REF!</v>
      </c>
    </row>
    <row r="196" spans="1:4" hidden="1">
      <c r="A196" t="str">
        <f>Table1[[#This Row],[Name]]</f>
        <v>PE100 TEE PN16 DN90/75</v>
      </c>
      <c r="B196" t="str">
        <f>Table1[[#This Row],[RefNo]]</f>
        <v>10/0971</v>
      </c>
      <c r="C196" s="228" t="e">
        <f>VLOOKUP(B196,Table1[[RefNo]:[Average CnF Price]],8,FALSE)</f>
        <v>#REF!</v>
      </c>
      <c r="D196" s="296" t="e">
        <f t="shared" si="3"/>
        <v>#REF!</v>
      </c>
    </row>
    <row r="197" spans="1:4" hidden="1">
      <c r="A197" t="str">
        <f>Table1[[#This Row],[Name]]</f>
        <v>PE100 TEE PN25 DN25</v>
      </c>
      <c r="B197" t="str">
        <f>Table1[[#This Row],[RefNo]]</f>
        <v>10/0956</v>
      </c>
      <c r="C197" s="228" t="e">
        <f>VLOOKUP(B197,Table1[[RefNo]:[Average CnF Price]],8,FALSE)</f>
        <v>#REF!</v>
      </c>
      <c r="D197" s="296" t="e">
        <f t="shared" si="3"/>
        <v>#REF!</v>
      </c>
    </row>
    <row r="198" spans="1:4" hidden="1">
      <c r="A198" t="str">
        <f>Table1[[#This Row],[Name]]</f>
        <v>PE100 Pipe DN110, PN10</v>
      </c>
      <c r="B198" t="str">
        <f>Table1[[#This Row],[RefNo]]</f>
        <v>11/0463</v>
      </c>
      <c r="C198" s="228" t="e">
        <f>VLOOKUP(B198,Table1[[RefNo]:[Average CnF Price]],8,FALSE)</f>
        <v>#REF!</v>
      </c>
      <c r="D198" s="296" t="e">
        <f t="shared" si="3"/>
        <v>#REF!</v>
      </c>
    </row>
    <row r="199" spans="1:4" hidden="1">
      <c r="A199" t="str">
        <f>Table1[[#This Row],[Name]]</f>
        <v>PE100 Pipe DN110, PN16</v>
      </c>
      <c r="B199" t="str">
        <f>Table1[[#This Row],[RefNo]]</f>
        <v>11/0468</v>
      </c>
      <c r="C199" s="228" t="e">
        <f>VLOOKUP(B199,Table1[[RefNo]:[Average CnF Price]],8,FALSE)</f>
        <v>#REF!</v>
      </c>
      <c r="D199" s="296" t="e">
        <f t="shared" si="3"/>
        <v>#REF!</v>
      </c>
    </row>
    <row r="200" spans="1:4" hidden="1">
      <c r="A200" t="str">
        <f>Table1[[#This Row],[Name]]</f>
        <v>PE100 Pipe DN110, PN25</v>
      </c>
      <c r="B200" t="str">
        <f>Table1[[#This Row],[RefNo]]</f>
        <v>11/0472</v>
      </c>
      <c r="C200" s="228" t="e">
        <f>VLOOKUP(B200,Table1[[RefNo]:[Average CnF Price]],8,FALSE)</f>
        <v>#REF!</v>
      </c>
      <c r="D200" s="296" t="e">
        <f t="shared" si="3"/>
        <v>#REF!</v>
      </c>
    </row>
    <row r="201" spans="1:4" hidden="1">
      <c r="A201" t="str">
        <f>Table1[[#This Row],[Name]]</f>
        <v>PE100 Pipe DN125, PN10</v>
      </c>
      <c r="B201" t="str">
        <f>Table1[[#This Row],[RefNo]]</f>
        <v>11/0471</v>
      </c>
      <c r="C201" s="228" t="e">
        <f>VLOOKUP(B201,Table1[[RefNo]:[Average CnF Price]],8,FALSE)</f>
        <v>#REF!</v>
      </c>
      <c r="D201" s="296" t="e">
        <f t="shared" si="3"/>
        <v>#REF!</v>
      </c>
    </row>
    <row r="202" spans="1:4" hidden="1">
      <c r="A202" t="str">
        <f>Table1[[#This Row],[Name]]</f>
        <v>PE100 Pipe DN140, PN10</v>
      </c>
      <c r="B202" t="str">
        <f>Table1[[#This Row],[RefNo]]</f>
        <v>11/0473</v>
      </c>
      <c r="C202" s="228" t="e">
        <f>VLOOKUP(B202,Table1[[RefNo]:[Average CnF Price]],8,FALSE)</f>
        <v>#REF!</v>
      </c>
      <c r="D202" s="296" t="e">
        <f t="shared" si="3"/>
        <v>#REF!</v>
      </c>
    </row>
    <row r="203" spans="1:4" hidden="1">
      <c r="A203" t="str">
        <f>Table1[[#This Row],[Name]]</f>
        <v>PE100 Pipe DN160, PN10</v>
      </c>
      <c r="B203" t="str">
        <f>Table1[[#This Row],[RefNo]]</f>
        <v>11/0447</v>
      </c>
      <c r="C203" s="228" t="e">
        <f>VLOOKUP(B203,Table1[[RefNo]:[Average CnF Price]],8,FALSE)</f>
        <v>#REF!</v>
      </c>
      <c r="D203" s="296" t="e">
        <f t="shared" si="3"/>
        <v>#REF!</v>
      </c>
    </row>
    <row r="204" spans="1:4" hidden="1">
      <c r="A204" t="str">
        <f>Table1[[#This Row],[Name]]</f>
        <v>PE100 Pipe DN160, PN16</v>
      </c>
      <c r="B204" t="str">
        <f>Table1[[#This Row],[RefNo]]</f>
        <v>11/0474</v>
      </c>
      <c r="C204" s="228" t="e">
        <f>VLOOKUP(B204,Table1[[RefNo]:[Average CnF Price]],8,FALSE)</f>
        <v>#REF!</v>
      </c>
      <c r="D204" s="296" t="e">
        <f t="shared" si="3"/>
        <v>#REF!</v>
      </c>
    </row>
    <row r="205" spans="1:4" hidden="1">
      <c r="A205" t="str">
        <f>Table1[[#This Row],[Name]]</f>
        <v>PE100 Pipe DN200, PN10</v>
      </c>
      <c r="B205" t="str">
        <f>Table1[[#This Row],[RefNo]]</f>
        <v>11/0448</v>
      </c>
      <c r="C205" s="228" t="e">
        <f>VLOOKUP(B205,Table1[[RefNo]:[Average CnF Price]],8,FALSE)</f>
        <v>#REF!</v>
      </c>
      <c r="D205" s="296" t="e">
        <f t="shared" si="3"/>
        <v>#REF!</v>
      </c>
    </row>
    <row r="206" spans="1:4" hidden="1">
      <c r="A206" t="str">
        <f>Table1[[#This Row],[Name]]</f>
        <v>PE100 Pipe DN200, PN16</v>
      </c>
      <c r="B206" t="str">
        <f>Table1[[#This Row],[RefNo]]</f>
        <v>11/0451</v>
      </c>
      <c r="C206" s="228" t="e">
        <f>VLOOKUP(B206,Table1[[RefNo]:[Average CnF Price]],8,FALSE)</f>
        <v>#REF!</v>
      </c>
      <c r="D206" s="296" t="e">
        <f t="shared" si="3"/>
        <v>#REF!</v>
      </c>
    </row>
    <row r="207" spans="1:4" hidden="1">
      <c r="A207" t="str">
        <f>Table1[[#This Row],[Name]]</f>
        <v>PE100 Pipe DN225, PN10</v>
      </c>
      <c r="B207" t="str">
        <f>Table1[[#This Row],[RefNo]]</f>
        <v>11/0469</v>
      </c>
      <c r="C207" s="228" t="e">
        <f>VLOOKUP(B207,Table1[[RefNo]:[Average CnF Price]],8,FALSE)</f>
        <v>#REF!</v>
      </c>
      <c r="D207" s="296" t="e">
        <f t="shared" si="3"/>
        <v>#REF!</v>
      </c>
    </row>
    <row r="208" spans="1:4" hidden="1">
      <c r="A208" t="str">
        <f>Table1[[#This Row],[Name]]</f>
        <v>PE100 Pipe DN25, PN10</v>
      </c>
      <c r="B208" t="str">
        <f>Table1[[#This Row],[RefNo]]</f>
        <v>11/0453</v>
      </c>
      <c r="C208" s="228" t="e">
        <f>VLOOKUP(B208,Table1[[RefNo]:[Average CnF Price]],8,FALSE)</f>
        <v>#REF!</v>
      </c>
      <c r="D208" s="296" t="e">
        <f t="shared" si="3"/>
        <v>#REF!</v>
      </c>
    </row>
    <row r="209" spans="1:4" hidden="1">
      <c r="A209" t="str">
        <f>Table1[[#This Row],[Name]]</f>
        <v>PE100 Pipe DN25, PN16</v>
      </c>
      <c r="B209" t="str">
        <f>Table1[[#This Row],[RefNo]]</f>
        <v>11/0457</v>
      </c>
      <c r="C209" s="228" t="e">
        <f>VLOOKUP(B209,Table1[[RefNo]:[Average CnF Price]],8,FALSE)</f>
        <v>#REF!</v>
      </c>
      <c r="D209" s="296" t="e">
        <f t="shared" si="3"/>
        <v>#REF!</v>
      </c>
    </row>
    <row r="210" spans="1:4" hidden="1">
      <c r="A210" t="str">
        <f>Table1[[#This Row],[Name]]</f>
        <v>PE100 Pipe DN250, PN10</v>
      </c>
      <c r="B210" t="str">
        <f>Table1[[#This Row],[RefNo]]</f>
        <v>11/0450</v>
      </c>
      <c r="C210" s="228" t="e">
        <f>VLOOKUP(B210,Table1[[RefNo]:[Average CnF Price]],8,FALSE)</f>
        <v>#REF!</v>
      </c>
      <c r="D210" s="296" t="e">
        <f t="shared" si="3"/>
        <v>#REF!</v>
      </c>
    </row>
    <row r="211" spans="1:4" hidden="1">
      <c r="A211" t="str">
        <f>Table1[[#This Row],[Name]]</f>
        <v>PE100 Pipe DN250, PN16</v>
      </c>
      <c r="B211" t="str">
        <f>Table1[[#This Row],[RefNo]]</f>
        <v>11/0452</v>
      </c>
      <c r="C211" s="228" t="e">
        <f>VLOOKUP(B211,Table1[[RefNo]:[Average CnF Price]],8,FALSE)</f>
        <v>#REF!</v>
      </c>
      <c r="D211" s="296" t="e">
        <f t="shared" si="3"/>
        <v>#REF!</v>
      </c>
    </row>
    <row r="212" spans="1:4" hidden="1">
      <c r="A212" t="str">
        <f>Table1[[#This Row],[Name]]</f>
        <v>PE100 Pipe DN315, PN10</v>
      </c>
      <c r="B212" t="str">
        <f>Table1[[#This Row],[RefNo]]</f>
        <v>11/0449</v>
      </c>
      <c r="C212" s="228" t="e">
        <f>VLOOKUP(B212,Table1[[RefNo]:[Average CnF Price]],8,FALSE)</f>
        <v>#REF!</v>
      </c>
      <c r="D212" s="296" t="e">
        <f t="shared" si="3"/>
        <v>#REF!</v>
      </c>
    </row>
    <row r="213" spans="1:4" hidden="1">
      <c r="A213" t="str">
        <f>Table1[[#This Row],[Name]]</f>
        <v>PE100 Pipe DN32, PN10</v>
      </c>
      <c r="B213" t="str">
        <f>Table1[[#This Row],[RefNo]]</f>
        <v>11/0470</v>
      </c>
      <c r="C213" s="228" t="e">
        <f>VLOOKUP(B213,Table1[[RefNo]:[Average CnF Price]],8,FALSE)</f>
        <v>#REF!</v>
      </c>
      <c r="D213" s="296" t="e">
        <f t="shared" si="3"/>
        <v>#REF!</v>
      </c>
    </row>
    <row r="214" spans="1:4" hidden="1">
      <c r="A214" t="str">
        <f>Table1[[#This Row],[Name]]</f>
        <v>PE100 Pipe DN32, PN16</v>
      </c>
      <c r="B214" t="str">
        <f>Table1[[#This Row],[RefNo]]</f>
        <v>11/0460</v>
      </c>
      <c r="C214" s="228" t="e">
        <f>VLOOKUP(B214,Table1[[RefNo]:[Average CnF Price]],8,FALSE)</f>
        <v>#REF!</v>
      </c>
      <c r="D214" s="296" t="e">
        <f t="shared" si="3"/>
        <v>#REF!</v>
      </c>
    </row>
    <row r="215" spans="1:4" hidden="1">
      <c r="A215" t="str">
        <f>Table1[[#This Row],[Name]]</f>
        <v>PE100 Pipe DN40, PN10</v>
      </c>
      <c r="B215" t="str">
        <f>Table1[[#This Row],[RefNo]]</f>
        <v>11/0475</v>
      </c>
      <c r="C215" s="228" t="e">
        <f>VLOOKUP(B215,Table1[[RefNo]:[Average CnF Price]],8,FALSE)</f>
        <v>#REF!</v>
      </c>
      <c r="D215" s="296" t="e">
        <f t="shared" si="3"/>
        <v>#REF!</v>
      </c>
    </row>
    <row r="216" spans="1:4" hidden="1">
      <c r="A216" t="str">
        <f>Table1[[#This Row],[Name]]</f>
        <v>PE100 Pipe DN40, PN16</v>
      </c>
      <c r="B216" t="str">
        <f>Table1[[#This Row],[RefNo]]</f>
        <v>11/0462</v>
      </c>
      <c r="C216" s="228" t="e">
        <f>VLOOKUP(B216,Table1[[RefNo]:[Average CnF Price]],8,FALSE)</f>
        <v>#REF!</v>
      </c>
      <c r="D216" s="296" t="e">
        <f t="shared" si="3"/>
        <v>#REF!</v>
      </c>
    </row>
    <row r="217" spans="1:4" hidden="1">
      <c r="A217" t="str">
        <f>Table1[[#This Row],[Name]]</f>
        <v>PE100 Pipe DN50, PN10</v>
      </c>
      <c r="B217" t="str">
        <f>Table1[[#This Row],[RefNo]]</f>
        <v>11/0465</v>
      </c>
      <c r="C217" s="228" t="e">
        <f>VLOOKUP(B217,Table1[[RefNo]:[Average CnF Price]],8,FALSE)</f>
        <v>#REF!</v>
      </c>
      <c r="D217" s="296" t="e">
        <f t="shared" si="3"/>
        <v>#REF!</v>
      </c>
    </row>
    <row r="218" spans="1:4" hidden="1">
      <c r="A218" t="str">
        <f>Table1[[#This Row],[Name]]</f>
        <v>PE100 Pipe DN50, PN16</v>
      </c>
      <c r="B218" t="str">
        <f>Table1[[#This Row],[RefNo]]</f>
        <v>11/0466</v>
      </c>
      <c r="C218" s="228" t="e">
        <f>VLOOKUP(B218,Table1[[RefNo]:[Average CnF Price]],8,FALSE)</f>
        <v>#REF!</v>
      </c>
      <c r="D218" s="296" t="e">
        <f t="shared" si="3"/>
        <v>#REF!</v>
      </c>
    </row>
    <row r="219" spans="1:4" hidden="1">
      <c r="A219" t="str">
        <f>Table1[[#This Row],[Name]]</f>
        <v>PE100 Pipe DN50, PN20</v>
      </c>
      <c r="B219" t="str">
        <f>Table1[[#This Row],[RefNo]]</f>
        <v>11/0467</v>
      </c>
      <c r="C219" s="228" t="e">
        <f>VLOOKUP(B219,Table1[[RefNo]:[Average CnF Price]],8,FALSE)</f>
        <v>#REF!</v>
      </c>
      <c r="D219" s="296" t="e">
        <f t="shared" si="3"/>
        <v>#REF!</v>
      </c>
    </row>
    <row r="220" spans="1:4" hidden="1">
      <c r="A220" t="str">
        <f>Table1[[#This Row],[Name]]</f>
        <v>PE100 Pipe DN63, PN10</v>
      </c>
      <c r="B220" t="str">
        <f>Table1[[#This Row],[RefNo]]</f>
        <v>11/0454</v>
      </c>
      <c r="C220" s="228" t="e">
        <f>VLOOKUP(B220,Table1[[RefNo]:[Average CnF Price]],8,FALSE)</f>
        <v>#REF!</v>
      </c>
      <c r="D220" s="296" t="e">
        <f t="shared" si="3"/>
        <v>#REF!</v>
      </c>
    </row>
    <row r="221" spans="1:4" hidden="1">
      <c r="A221" t="str">
        <f>Table1[[#This Row],[Name]]</f>
        <v>PE100 Pipe DN63, PN16</v>
      </c>
      <c r="B221" t="str">
        <f>Table1[[#This Row],[RefNo]]</f>
        <v>11/0458</v>
      </c>
      <c r="C221" s="228" t="e">
        <f>VLOOKUP(B221,Table1[[RefNo]:[Average CnF Price]],8,FALSE)</f>
        <v>#REF!</v>
      </c>
      <c r="D221" s="296" t="e">
        <f t="shared" si="3"/>
        <v>#REF!</v>
      </c>
    </row>
    <row r="222" spans="1:4" hidden="1">
      <c r="A222" t="str">
        <f>Table1[[#This Row],[Name]]</f>
        <v>PE100 Pipe DN63, PN20</v>
      </c>
      <c r="B222" t="str">
        <f>Table1[[#This Row],[RefNo]]</f>
        <v>11/0461</v>
      </c>
      <c r="C222" s="228" t="e">
        <f>VLOOKUP(B222,Table1[[RefNo]:[Average CnF Price]],8,FALSE)</f>
        <v>#REF!</v>
      </c>
      <c r="D222" s="296" t="e">
        <f t="shared" si="3"/>
        <v>#REF!</v>
      </c>
    </row>
    <row r="223" spans="1:4" hidden="1">
      <c r="A223" t="str">
        <f>Table1[[#This Row],[Name]]</f>
        <v>PE100 Pipe DN75, PN10</v>
      </c>
      <c r="B223" t="str">
        <f>Table1[[#This Row],[RefNo]]</f>
        <v>11/0455</v>
      </c>
      <c r="C223" s="228" t="e">
        <f>VLOOKUP(B223,Table1[[RefNo]:[Average CnF Price]],8,FALSE)</f>
        <v>#REF!</v>
      </c>
      <c r="D223" s="296" t="e">
        <f t="shared" si="3"/>
        <v>#REF!</v>
      </c>
    </row>
    <row r="224" spans="1:4" hidden="1">
      <c r="A224" t="str">
        <f>Table1[[#This Row],[Name]]</f>
        <v>PE100 Pipe DN75, PN16</v>
      </c>
      <c r="B224" t="str">
        <f>Table1[[#This Row],[RefNo]]</f>
        <v>11/0464</v>
      </c>
      <c r="C224" s="228" t="e">
        <f>VLOOKUP(B224,Table1[[RefNo]:[Average CnF Price]],8,FALSE)</f>
        <v>#REF!</v>
      </c>
      <c r="D224" s="296" t="e">
        <f t="shared" si="3"/>
        <v>#REF!</v>
      </c>
    </row>
    <row r="225" spans="1:4" hidden="1">
      <c r="A225" t="str">
        <f>Table1[[#This Row],[Name]]</f>
        <v>PE100 Pipe DN90, PN10</v>
      </c>
      <c r="B225" t="str">
        <f>Table1[[#This Row],[RefNo]]</f>
        <v>11/0456</v>
      </c>
      <c r="C225" s="228" t="e">
        <f>VLOOKUP(B225,Table1[[RefNo]:[Average CnF Price]],8,FALSE)</f>
        <v>#REF!</v>
      </c>
      <c r="D225" s="296" t="e">
        <f t="shared" si="3"/>
        <v>#REF!</v>
      </c>
    </row>
    <row r="226" spans="1:4" hidden="1">
      <c r="A226" t="str">
        <f>Table1[[#This Row],[Name]]</f>
        <v>PE100 Pipe DN90, PN16</v>
      </c>
      <c r="B226" t="str">
        <f>Table1[[#This Row],[RefNo]]</f>
        <v>11/0459</v>
      </c>
      <c r="C226" s="228" t="e">
        <f>VLOOKUP(B226,Table1[[RefNo]:[Average CnF Price]],8,FALSE)</f>
        <v>#REF!</v>
      </c>
      <c r="D226" s="295" t="e">
        <f t="shared" si="3"/>
        <v>#REF!</v>
      </c>
    </row>
    <row r="227" spans="1:4" hidden="1">
      <c r="A227" t="str">
        <f>Table1[[#This Row],[Name]]</f>
        <v>PE100 Pipe DN90, PN25</v>
      </c>
      <c r="B227" t="str">
        <f>Table1[[#This Row],[RefNo]]</f>
        <v>11/0510</v>
      </c>
      <c r="C227" s="228" t="e">
        <f>VLOOKUP(B227,Table1[[RefNo]:[Average CnF Price]],8,FALSE)</f>
        <v>#REF!</v>
      </c>
      <c r="D227" s="295" t="e">
        <f t="shared" si="3"/>
        <v>#REF!</v>
      </c>
    </row>
    <row r="228" spans="1:4" hidden="1">
      <c r="A228">
        <f>Table1[[#This Row],[Name]]</f>
        <v>0</v>
      </c>
      <c r="B228">
        <f>Table1[[#This Row],[RefNo]]</f>
        <v>0</v>
      </c>
      <c r="C228" s="228" t="e">
        <f>VLOOKUP(B228,Table1[[RefNo]:[Average CnF Price]],8,FALSE)</f>
        <v>#N/A</v>
      </c>
      <c r="D228" s="296" t="e">
        <f t="shared" si="3"/>
        <v>#N/A</v>
      </c>
    </row>
    <row r="229" spans="1:4" hidden="1">
      <c r="A229">
        <f>Table1[[#This Row],[Name]]</f>
        <v>0</v>
      </c>
      <c r="B229" t="str">
        <f>Table1[[#This Row],[RefNo]]</f>
        <v>10/0693</v>
      </c>
      <c r="C229" s="228" t="e">
        <f>VLOOKUP(B229,Table1[[RefNo]:[Average CnF Price]],8,FALSE)</f>
        <v>#REF!</v>
      </c>
      <c r="D229" s="296" t="e">
        <f t="shared" si="3"/>
        <v>#REF!</v>
      </c>
    </row>
    <row r="230" spans="1:4" hidden="1">
      <c r="A230">
        <f>Table1[[#This Row],[Name]]</f>
        <v>0</v>
      </c>
      <c r="B230">
        <f>Table1[[#This Row],[RefNo]]</f>
        <v>0</v>
      </c>
      <c r="C230" s="228" t="e">
        <f>VLOOKUP(B230,Table1[[RefNo]:[Average CnF Price]],8,FALSE)</f>
        <v>#N/A</v>
      </c>
      <c r="D230" s="295" t="e">
        <f t="shared" si="3"/>
        <v>#N/A</v>
      </c>
    </row>
    <row r="231" spans="1:4" hidden="1">
      <c r="A231">
        <f>Table1[[#This Row],[Name]]</f>
        <v>0</v>
      </c>
      <c r="B231">
        <f>Table1[[#This Row],[RefNo]]</f>
        <v>0</v>
      </c>
      <c r="C231" s="228" t="e">
        <f>VLOOKUP(B231,Table1[[RefNo]:[Average CnF Price]],8,FALSE)</f>
        <v>#N/A</v>
      </c>
      <c r="D231" s="296" t="e">
        <f t="shared" si="3"/>
        <v>#N/A</v>
      </c>
    </row>
    <row r="232" spans="1:4" hidden="1">
      <c r="A232">
        <f>Table1[[#This Row],[Name]]</f>
        <v>0</v>
      </c>
      <c r="B232">
        <f>Table1[[#This Row],[RefNo]]</f>
        <v>0</v>
      </c>
      <c r="C232" s="228" t="e">
        <f>VLOOKUP(B232,Table1[[RefNo]:[Average CnF Price]],8,FALSE)</f>
        <v>#N/A</v>
      </c>
      <c r="D232" s="296" t="e">
        <f t="shared" si="3"/>
        <v>#N/A</v>
      </c>
    </row>
    <row r="233" spans="1:4" hidden="1">
      <c r="A233">
        <f>Table1[[#This Row],[Name]]</f>
        <v>0</v>
      </c>
      <c r="B233">
        <f>Table1[[#This Row],[RefNo]]</f>
        <v>0</v>
      </c>
      <c r="C233" s="228" t="e">
        <f>VLOOKUP(B233,Table1[[RefNo]:[Average CnF Price]],8,FALSE)</f>
        <v>#N/A</v>
      </c>
      <c r="D233" s="296" t="e">
        <f t="shared" si="3"/>
        <v>#N/A</v>
      </c>
    </row>
    <row r="234" spans="1:4" hidden="1">
      <c r="A234">
        <f>Table1[[#This Row],[Name]]</f>
        <v>0</v>
      </c>
      <c r="B234">
        <f>Table1[[#This Row],[RefNo]]</f>
        <v>0</v>
      </c>
      <c r="C234" s="228" t="e">
        <f>VLOOKUP(B234,Table1[[RefNo]:[Average CnF Price]],8,FALSE)</f>
        <v>#N/A</v>
      </c>
      <c r="D234" s="296" t="e">
        <f t="shared" si="3"/>
        <v>#N/A</v>
      </c>
    </row>
    <row r="235" spans="1:4" hidden="1">
      <c r="A235">
        <f>Table1[[#This Row],[Name]]</f>
        <v>0</v>
      </c>
      <c r="B235">
        <f>Table1[[#This Row],[RefNo]]</f>
        <v>0</v>
      </c>
      <c r="C235" s="228" t="e">
        <f>VLOOKUP(B235,Table1[[RefNo]:[Average CnF Price]],8,FALSE)</f>
        <v>#N/A</v>
      </c>
      <c r="D235" s="296" t="e">
        <f t="shared" si="3"/>
        <v>#N/A</v>
      </c>
    </row>
    <row r="236" spans="1:4" hidden="1">
      <c r="A236">
        <f>Table1[[#This Row],[Name]]</f>
        <v>0</v>
      </c>
      <c r="B236">
        <f>Table1[[#This Row],[RefNo]]</f>
        <v>0</v>
      </c>
      <c r="C236" s="228" t="e">
        <f>VLOOKUP(B236,Table1[[RefNo]:[Average CnF Price]],8,FALSE)</f>
        <v>#N/A</v>
      </c>
      <c r="D236" s="296" t="e">
        <f t="shared" si="3"/>
        <v>#N/A</v>
      </c>
    </row>
    <row r="237" spans="1:4" hidden="1">
      <c r="A237">
        <f>Table1[[#This Row],[Name]]</f>
        <v>0</v>
      </c>
      <c r="B237">
        <f>Table1[[#This Row],[RefNo]]</f>
        <v>0</v>
      </c>
      <c r="C237" s="228" t="e">
        <f>VLOOKUP(B237,Table1[[RefNo]:[Average CnF Price]],8,FALSE)</f>
        <v>#N/A</v>
      </c>
      <c r="D237" s="296" t="e">
        <f t="shared" si="3"/>
        <v>#N/A</v>
      </c>
    </row>
    <row r="238" spans="1:4" hidden="1">
      <c r="A238">
        <f>Table1[[#This Row],[Name]]</f>
        <v>0</v>
      </c>
      <c r="B238">
        <f>Table1[[#This Row],[RefNo]]</f>
        <v>0</v>
      </c>
      <c r="C238" s="228" t="e">
        <f>VLOOKUP(B238,Table1[[RefNo]:[Average CnF Price]],8,FALSE)</f>
        <v>#N/A</v>
      </c>
      <c r="D238" s="295" t="e">
        <f t="shared" si="3"/>
        <v>#N/A</v>
      </c>
    </row>
    <row r="239" spans="1:4" hidden="1">
      <c r="A239">
        <f>Table1[[#This Row],[Name]]</f>
        <v>0</v>
      </c>
      <c r="B239">
        <f>Table1[[#This Row],[RefNo]]</f>
        <v>0</v>
      </c>
      <c r="C239" s="228" t="e">
        <f>VLOOKUP(B239,Table1[[RefNo]:[Average CnF Price]],8,FALSE)</f>
        <v>#N/A</v>
      </c>
      <c r="D239" s="295" t="e">
        <f t="shared" si="3"/>
        <v>#N/A</v>
      </c>
    </row>
    <row r="240" spans="1:4" hidden="1">
      <c r="A240">
        <f>Table1[[#This Row],[Name]]</f>
        <v>0</v>
      </c>
      <c r="B240">
        <f>Table1[[#This Row],[RefNo]]</f>
        <v>0</v>
      </c>
      <c r="C240" s="228" t="e">
        <f>VLOOKUP(B240,Table1[[RefNo]:[Average CnF Price]],8,FALSE)</f>
        <v>#N/A</v>
      </c>
      <c r="D240" s="296" t="e">
        <f t="shared" si="3"/>
        <v>#N/A</v>
      </c>
    </row>
    <row r="241" spans="1:4" hidden="1">
      <c r="A241">
        <f>Table1[[#This Row],[Name]]</f>
        <v>0</v>
      </c>
      <c r="B241">
        <f>Table1[[#This Row],[RefNo]]</f>
        <v>0</v>
      </c>
      <c r="C241" s="228" t="e">
        <f>VLOOKUP(B241,Table1[[RefNo]:[Average CnF Price]],8,FALSE)</f>
        <v>#N/A</v>
      </c>
      <c r="D241" s="296" t="e">
        <f t="shared" si="3"/>
        <v>#N/A</v>
      </c>
    </row>
    <row r="242" spans="1:4" hidden="1">
      <c r="A242">
        <f>Table1[[#This Row],[Name]]</f>
        <v>0</v>
      </c>
      <c r="B242">
        <f>Table1[[#This Row],[RefNo]]</f>
        <v>0</v>
      </c>
      <c r="C242" s="228" t="e">
        <f>VLOOKUP(B242,Table1[[RefNo]:[Average CnF Price]],8,FALSE)</f>
        <v>#N/A</v>
      </c>
      <c r="D242" s="296" t="e">
        <f t="shared" si="3"/>
        <v>#N/A</v>
      </c>
    </row>
    <row r="243" spans="1:4" hidden="1">
      <c r="A243">
        <f>Table1[[#This Row],[Name]]</f>
        <v>0</v>
      </c>
      <c r="B243">
        <f>Table1[[#This Row],[RefNo]]</f>
        <v>0</v>
      </c>
      <c r="C243" s="228" t="e">
        <f>VLOOKUP(B243,Table1[[RefNo]:[Average CnF Price]],8,FALSE)</f>
        <v>#N/A</v>
      </c>
      <c r="D243" s="295" t="e">
        <f t="shared" si="3"/>
        <v>#N/A</v>
      </c>
    </row>
    <row r="244" spans="1:4" hidden="1">
      <c r="A244">
        <f>Table1[[#This Row],[Name]]</f>
        <v>0</v>
      </c>
      <c r="B244">
        <f>Table1[[#This Row],[RefNo]]</f>
        <v>0</v>
      </c>
      <c r="C244" s="228" t="e">
        <f>VLOOKUP(B244,Table1[[RefNo]:[Average CnF Price]],8,FALSE)</f>
        <v>#N/A</v>
      </c>
      <c r="D244" s="296" t="e">
        <f t="shared" si="3"/>
        <v>#N/A</v>
      </c>
    </row>
    <row r="245" spans="1:4" hidden="1">
      <c r="A245">
        <f>Table1[[#This Row],[Name]]</f>
        <v>0</v>
      </c>
      <c r="B245">
        <f>Table1[[#This Row],[RefNo]]</f>
        <v>0</v>
      </c>
      <c r="C245" s="228" t="e">
        <f>VLOOKUP(B245,Table1[[RefNo]:[Average CnF Price]],8,FALSE)</f>
        <v>#N/A</v>
      </c>
      <c r="D245" s="295" t="e">
        <f t="shared" si="3"/>
        <v>#N/A</v>
      </c>
    </row>
    <row r="246" spans="1:4" hidden="1">
      <c r="A246">
        <f>Table1[[#This Row],[Name]]</f>
        <v>0</v>
      </c>
      <c r="B246">
        <f>Table1[[#This Row],[RefNo]]</f>
        <v>0</v>
      </c>
      <c r="C246" s="228" t="e">
        <f>VLOOKUP(B246,Table1[[RefNo]:[Average CnF Price]],8,FALSE)</f>
        <v>#N/A</v>
      </c>
      <c r="D246" s="295" t="e">
        <f t="shared" si="3"/>
        <v>#N/A</v>
      </c>
    </row>
    <row r="247" spans="1:4" hidden="1">
      <c r="A247">
        <f>Table1[[#This Row],[Name]]</f>
        <v>0</v>
      </c>
      <c r="B247">
        <f>Table1[[#This Row],[RefNo]]</f>
        <v>0</v>
      </c>
      <c r="C247" s="228" t="e">
        <f>VLOOKUP(B247,Table1[[RefNo]:[Average CnF Price]],8,FALSE)</f>
        <v>#N/A</v>
      </c>
      <c r="D247" s="296" t="e">
        <f t="shared" si="3"/>
        <v>#N/A</v>
      </c>
    </row>
    <row r="248" spans="1:4" hidden="1">
      <c r="A248">
        <f>Table1[[#This Row],[Name]]</f>
        <v>0</v>
      </c>
      <c r="B248">
        <f>Table1[[#This Row],[RefNo]]</f>
        <v>0</v>
      </c>
      <c r="C248" s="228" t="e">
        <f>VLOOKUP(B248,Table1[[RefNo]:[Average CnF Price]],8,FALSE)</f>
        <v>#N/A</v>
      </c>
      <c r="D248" s="296" t="e">
        <f t="shared" si="3"/>
        <v>#N/A</v>
      </c>
    </row>
    <row r="249" spans="1:4" hidden="1">
      <c r="A249">
        <f>Table1[[#This Row],[Name]]</f>
        <v>0</v>
      </c>
      <c r="B249">
        <f>Table1[[#This Row],[RefNo]]</f>
        <v>0</v>
      </c>
      <c r="C249" s="228" t="e">
        <f>VLOOKUP(B249,Table1[[RefNo]:[Average CnF Price]],8,FALSE)</f>
        <v>#N/A</v>
      </c>
      <c r="D249" s="296" t="e">
        <f t="shared" si="3"/>
        <v>#N/A</v>
      </c>
    </row>
    <row r="250" spans="1:4" hidden="1">
      <c r="A250">
        <f>Table1[[#This Row],[Name]]</f>
        <v>0</v>
      </c>
      <c r="B250">
        <f>Table1[[#This Row],[RefNo]]</f>
        <v>0</v>
      </c>
      <c r="C250" s="228" t="e">
        <f>VLOOKUP(B250,Table1[[RefNo]:[Average CnF Price]],8,FALSE)</f>
        <v>#N/A</v>
      </c>
      <c r="D250" s="296" t="e">
        <f t="shared" si="3"/>
        <v>#N/A</v>
      </c>
    </row>
    <row r="251" spans="1:4" hidden="1">
      <c r="A251">
        <f>Table1[[#This Row],[Name]]</f>
        <v>0</v>
      </c>
      <c r="B251">
        <f>Table1[[#This Row],[RefNo]]</f>
        <v>0</v>
      </c>
      <c r="C251" s="228" t="e">
        <f>VLOOKUP(B251,Table1[[RefNo]:[Average CnF Price]],8,FALSE)</f>
        <v>#N/A</v>
      </c>
      <c r="D251" s="296" t="e">
        <f t="shared" si="3"/>
        <v>#N/A</v>
      </c>
    </row>
    <row r="252" spans="1:4" hidden="1">
      <c r="A252">
        <f>Table1[[#This Row],[Name]]</f>
        <v>0</v>
      </c>
      <c r="B252">
        <f>Table1[[#This Row],[RefNo]]</f>
        <v>0</v>
      </c>
      <c r="C252" s="228" t="e">
        <f>VLOOKUP(B252,Table1[[RefNo]:[Average CnF Price]],8,FALSE)</f>
        <v>#N/A</v>
      </c>
      <c r="D252" s="295" t="e">
        <f t="shared" si="3"/>
        <v>#N/A</v>
      </c>
    </row>
    <row r="253" spans="1:4" hidden="1">
      <c r="A253">
        <f>Table1[[#This Row],[Name]]</f>
        <v>0</v>
      </c>
      <c r="B253">
        <f>Table1[[#This Row],[RefNo]]</f>
        <v>0</v>
      </c>
      <c r="C253" s="228" t="e">
        <f>VLOOKUP(B253,Table1[[RefNo]:[Average CnF Price]],8,FALSE)</f>
        <v>#N/A</v>
      </c>
      <c r="D253" s="296" t="e">
        <f t="shared" si="3"/>
        <v>#N/A</v>
      </c>
    </row>
    <row r="254" spans="1:4" hidden="1">
      <c r="A254">
        <f>Table1[[#This Row],[Name]]</f>
        <v>0</v>
      </c>
      <c r="B254">
        <f>Table1[[#This Row],[RefNo]]</f>
        <v>0</v>
      </c>
      <c r="C254" s="228" t="e">
        <f>VLOOKUP(B254,Table1[[RefNo]:[Average CnF Price]],8,FALSE)</f>
        <v>#N/A</v>
      </c>
      <c r="D254" s="295" t="e">
        <f t="shared" si="3"/>
        <v>#N/A</v>
      </c>
    </row>
    <row r="255" spans="1:4" hidden="1">
      <c r="A255">
        <f>Table1[[#This Row],[Name]]</f>
        <v>0</v>
      </c>
      <c r="B255">
        <f>Table1[[#This Row],[RefNo]]</f>
        <v>0</v>
      </c>
      <c r="C255" s="228" t="e">
        <f>VLOOKUP(B255,Table1[[RefNo]:[Average CnF Price]],8,FALSE)</f>
        <v>#N/A</v>
      </c>
      <c r="D255" s="296" t="e">
        <f t="shared" si="3"/>
        <v>#N/A</v>
      </c>
    </row>
    <row r="256" spans="1:4" hidden="1">
      <c r="A256">
        <f>Table1[[#This Row],[Name]]</f>
        <v>0</v>
      </c>
      <c r="B256">
        <f>Table1[[#This Row],[RefNo]]</f>
        <v>0</v>
      </c>
      <c r="C256" s="228" t="e">
        <f>VLOOKUP(B256,Table1[[RefNo]:[Average CnF Price]],8,FALSE)</f>
        <v>#N/A</v>
      </c>
      <c r="D256" s="296" t="e">
        <f t="shared" si="3"/>
        <v>#N/A</v>
      </c>
    </row>
    <row r="257" spans="1:4" hidden="1">
      <c r="A257">
        <f>Table1[[#This Row],[Name]]</f>
        <v>0</v>
      </c>
      <c r="B257">
        <f>Table1[[#This Row],[RefNo]]</f>
        <v>0</v>
      </c>
      <c r="C257" s="228" t="e">
        <f>VLOOKUP(B257,Table1[[RefNo]:[Average CnF Price]],8,FALSE)</f>
        <v>#N/A</v>
      </c>
      <c r="D257" s="296" t="e">
        <f t="shared" si="3"/>
        <v>#N/A</v>
      </c>
    </row>
    <row r="258" spans="1:4" hidden="1">
      <c r="A258">
        <f>Table1[[#This Row],[Name]]</f>
        <v>0</v>
      </c>
      <c r="B258">
        <f>Table1[[#This Row],[RefNo]]</f>
        <v>0</v>
      </c>
      <c r="C258" s="228" t="e">
        <f>VLOOKUP(B258,Table1[[RefNo]:[Average CnF Price]],8,FALSE)</f>
        <v>#N/A</v>
      </c>
      <c r="D258" s="296" t="e">
        <f t="shared" si="3"/>
        <v>#N/A</v>
      </c>
    </row>
    <row r="259" spans="1:4" hidden="1">
      <c r="A259">
        <f>Table1[[#This Row],[Name]]</f>
        <v>0</v>
      </c>
      <c r="B259">
        <f>Table1[[#This Row],[RefNo]]</f>
        <v>0</v>
      </c>
      <c r="C259" s="228" t="e">
        <f>VLOOKUP(B259,Table1[[RefNo]:[Average CnF Price]],8,FALSE)</f>
        <v>#N/A</v>
      </c>
      <c r="D259" s="296" t="e">
        <f t="shared" ref="D259:D322" si="4">C259+C259*30%</f>
        <v>#N/A</v>
      </c>
    </row>
    <row r="260" spans="1:4" hidden="1">
      <c r="A260">
        <f>Table1[[#This Row],[Name]]</f>
        <v>0</v>
      </c>
      <c r="B260">
        <f>Table1[[#This Row],[RefNo]]</f>
        <v>0</v>
      </c>
      <c r="C260" s="228" t="e">
        <f>VLOOKUP(B260,Table1[[RefNo]:[Average CnF Price]],8,FALSE)</f>
        <v>#N/A</v>
      </c>
      <c r="D260" s="296" t="e">
        <f t="shared" si="4"/>
        <v>#N/A</v>
      </c>
    </row>
    <row r="261" spans="1:4" hidden="1">
      <c r="A261">
        <f>Table1[[#This Row],[Name]]</f>
        <v>0</v>
      </c>
      <c r="B261">
        <f>Table1[[#This Row],[RefNo]]</f>
        <v>0</v>
      </c>
      <c r="C261" s="228" t="e">
        <f>VLOOKUP(B261,Table1[[RefNo]:[Average CnF Price]],8,FALSE)</f>
        <v>#N/A</v>
      </c>
      <c r="D261" s="296" t="e">
        <f t="shared" si="4"/>
        <v>#N/A</v>
      </c>
    </row>
    <row r="262" spans="1:4" hidden="1">
      <c r="A262">
        <f>Table1[[#This Row],[Name]]</f>
        <v>0</v>
      </c>
      <c r="B262">
        <f>Table1[[#This Row],[RefNo]]</f>
        <v>0</v>
      </c>
      <c r="C262" s="228" t="e">
        <f>VLOOKUP(B262,Table1[[RefNo]:[Average CnF Price]],8,FALSE)</f>
        <v>#N/A</v>
      </c>
      <c r="D262" s="295" t="e">
        <f t="shared" si="4"/>
        <v>#N/A</v>
      </c>
    </row>
    <row r="263" spans="1:4" hidden="1">
      <c r="A263">
        <f>Table1[[#This Row],[Name]]</f>
        <v>0</v>
      </c>
      <c r="B263">
        <f>Table1[[#This Row],[RefNo]]</f>
        <v>0</v>
      </c>
      <c r="C263" s="228" t="e">
        <f>VLOOKUP(B263,Table1[[RefNo]:[Average CnF Price]],8,FALSE)</f>
        <v>#N/A</v>
      </c>
      <c r="D263" s="296" t="e">
        <f t="shared" si="4"/>
        <v>#N/A</v>
      </c>
    </row>
    <row r="264" spans="1:4" hidden="1">
      <c r="A264">
        <f>Table1[[#This Row],[Name]]</f>
        <v>0</v>
      </c>
      <c r="B264">
        <f>Table1[[#This Row],[RefNo]]</f>
        <v>0</v>
      </c>
      <c r="C264" s="228" t="e">
        <f>VLOOKUP(B264,Table1[[RefNo]:[Average CnF Price]],8,FALSE)</f>
        <v>#N/A</v>
      </c>
      <c r="D264" s="296" t="e">
        <f t="shared" si="4"/>
        <v>#N/A</v>
      </c>
    </row>
    <row r="265" spans="1:4" hidden="1">
      <c r="A265">
        <f>Table1[[#This Row],[Name]]</f>
        <v>0</v>
      </c>
      <c r="B265">
        <f>Table1[[#This Row],[RefNo]]</f>
        <v>0</v>
      </c>
      <c r="C265" s="228" t="e">
        <f>VLOOKUP(B265,Table1[[RefNo]:[Average CnF Price]],8,FALSE)</f>
        <v>#N/A</v>
      </c>
      <c r="D265" s="296" t="e">
        <f t="shared" si="4"/>
        <v>#N/A</v>
      </c>
    </row>
    <row r="266" spans="1:4" hidden="1">
      <c r="A266">
        <f>Table1[[#This Row],[Name]]</f>
        <v>0</v>
      </c>
      <c r="B266">
        <f>Table1[[#This Row],[RefNo]]</f>
        <v>0</v>
      </c>
      <c r="C266" s="228" t="e">
        <f>VLOOKUP(B266,Table1[[RefNo]:[Average CnF Price]],8,FALSE)</f>
        <v>#N/A</v>
      </c>
      <c r="D266" s="296" t="e">
        <f t="shared" si="4"/>
        <v>#N/A</v>
      </c>
    </row>
    <row r="267" spans="1:4" hidden="1">
      <c r="A267">
        <f>Table1[[#This Row],[Name]]</f>
        <v>0</v>
      </c>
      <c r="B267">
        <f>Table1[[#This Row],[RefNo]]</f>
        <v>0</v>
      </c>
      <c r="C267" s="228" t="e">
        <f>VLOOKUP(B267,Table1[[RefNo]:[Average CnF Price]],8,FALSE)</f>
        <v>#N/A</v>
      </c>
      <c r="D267" s="296" t="e">
        <f t="shared" si="4"/>
        <v>#N/A</v>
      </c>
    </row>
    <row r="268" spans="1:4" hidden="1">
      <c r="A268">
        <f>Table1[[#This Row],[Name]]</f>
        <v>0</v>
      </c>
      <c r="B268">
        <f>Table1[[#This Row],[RefNo]]</f>
        <v>0</v>
      </c>
      <c r="C268" s="228" t="e">
        <f>VLOOKUP(B268,Table1[[RefNo]:[Average CnF Price]],8,FALSE)</f>
        <v>#N/A</v>
      </c>
      <c r="D268" s="296" t="e">
        <f t="shared" si="4"/>
        <v>#N/A</v>
      </c>
    </row>
    <row r="269" spans="1:4" hidden="1">
      <c r="A269">
        <f>Table1[[#This Row],[Name]]</f>
        <v>0</v>
      </c>
      <c r="B269">
        <f>Table1[[#This Row],[RefNo]]</f>
        <v>0</v>
      </c>
      <c r="C269" s="228" t="e">
        <f>VLOOKUP(B269,Table1[[RefNo]:[Average CnF Price]],8,FALSE)</f>
        <v>#N/A</v>
      </c>
      <c r="D269" s="296" t="e">
        <f t="shared" si="4"/>
        <v>#N/A</v>
      </c>
    </row>
    <row r="270" spans="1:4" hidden="1">
      <c r="A270">
        <f>Table1[[#This Row],[Name]]</f>
        <v>0</v>
      </c>
      <c r="B270">
        <f>Table1[[#This Row],[RefNo]]</f>
        <v>0</v>
      </c>
      <c r="C270" s="228" t="e">
        <f>VLOOKUP(B270,Table1[[RefNo]:[Average CnF Price]],8,FALSE)</f>
        <v>#N/A</v>
      </c>
      <c r="D270" s="296" t="e">
        <f t="shared" si="4"/>
        <v>#N/A</v>
      </c>
    </row>
    <row r="271" spans="1:4" hidden="1">
      <c r="A271">
        <f>Table1[[#This Row],[Name]]</f>
        <v>0</v>
      </c>
      <c r="B271">
        <f>Table1[[#This Row],[RefNo]]</f>
        <v>0</v>
      </c>
      <c r="C271" s="228" t="e">
        <f>VLOOKUP(B271,Table1[[RefNo]:[Average CnF Price]],8,FALSE)</f>
        <v>#N/A</v>
      </c>
      <c r="D271" s="296" t="e">
        <f t="shared" si="4"/>
        <v>#N/A</v>
      </c>
    </row>
    <row r="272" spans="1:4" hidden="1">
      <c r="A272">
        <f>Table1[[#This Row],[Name]]</f>
        <v>0</v>
      </c>
      <c r="B272">
        <f>Table1[[#This Row],[RefNo]]</f>
        <v>0</v>
      </c>
      <c r="C272" s="228" t="e">
        <f>VLOOKUP(B272,Table1[[RefNo]:[Average CnF Price]],8,FALSE)</f>
        <v>#N/A</v>
      </c>
      <c r="D272" s="295" t="e">
        <f t="shared" si="4"/>
        <v>#N/A</v>
      </c>
    </row>
    <row r="273" spans="1:4" hidden="1">
      <c r="A273">
        <f>Table1[[#This Row],[Name]]</f>
        <v>0</v>
      </c>
      <c r="B273">
        <f>Table1[[#This Row],[RefNo]]</f>
        <v>0</v>
      </c>
      <c r="C273" s="228" t="e">
        <f>VLOOKUP(B273,Table1[[RefNo]:[Average CnF Price]],8,FALSE)</f>
        <v>#N/A</v>
      </c>
      <c r="D273" s="296" t="e">
        <f t="shared" si="4"/>
        <v>#N/A</v>
      </c>
    </row>
    <row r="274" spans="1:4" hidden="1">
      <c r="A274">
        <f>Table1[[#This Row],[Name]]</f>
        <v>0</v>
      </c>
      <c r="B274">
        <f>Table1[[#This Row],[RefNo]]</f>
        <v>0</v>
      </c>
      <c r="C274" s="228" t="e">
        <f>VLOOKUP(B274,Table1[[RefNo]:[Average CnF Price]],8,FALSE)</f>
        <v>#N/A</v>
      </c>
      <c r="D274" s="296" t="e">
        <f t="shared" si="4"/>
        <v>#N/A</v>
      </c>
    </row>
    <row r="275" spans="1:4" hidden="1">
      <c r="A275">
        <f>Table1[[#This Row],[Name]]</f>
        <v>0</v>
      </c>
      <c r="B275">
        <f>Table1[[#This Row],[RefNo]]</f>
        <v>0</v>
      </c>
      <c r="C275" s="228" t="e">
        <f>VLOOKUP(B275,Table1[[RefNo]:[Average CnF Price]],8,FALSE)</f>
        <v>#N/A</v>
      </c>
      <c r="D275" s="296" t="e">
        <f t="shared" si="4"/>
        <v>#N/A</v>
      </c>
    </row>
    <row r="276" spans="1:4" hidden="1">
      <c r="A276">
        <f>Table1[[#This Row],[Name]]</f>
        <v>0</v>
      </c>
      <c r="B276">
        <f>Table1[[#This Row],[RefNo]]</f>
        <v>0</v>
      </c>
      <c r="C276" s="228" t="e">
        <f>VLOOKUP(B276,Table1[[RefNo]:[Average CnF Price]],8,FALSE)</f>
        <v>#N/A</v>
      </c>
      <c r="D276" s="296" t="e">
        <f t="shared" si="4"/>
        <v>#N/A</v>
      </c>
    </row>
    <row r="277" spans="1:4" hidden="1">
      <c r="A277">
        <f>Table1[[#This Row],[Name]]</f>
        <v>0</v>
      </c>
      <c r="B277">
        <f>Table1[[#This Row],[RefNo]]</f>
        <v>0</v>
      </c>
      <c r="C277" s="228" t="e">
        <f>VLOOKUP(B277,Table1[[RefNo]:[Average CnF Price]],8,FALSE)</f>
        <v>#N/A</v>
      </c>
      <c r="D277" s="296" t="e">
        <f t="shared" si="4"/>
        <v>#N/A</v>
      </c>
    </row>
    <row r="278" spans="1:4" hidden="1">
      <c r="A278">
        <f>Table1[[#This Row],[Name]]</f>
        <v>0</v>
      </c>
      <c r="B278">
        <f>Table1[[#This Row],[RefNo]]</f>
        <v>0</v>
      </c>
      <c r="C278" s="228" t="e">
        <f>VLOOKUP(B278,Table1[[RefNo]:[Average CnF Price]],8,FALSE)</f>
        <v>#N/A</v>
      </c>
      <c r="D278" s="296" t="e">
        <f t="shared" si="4"/>
        <v>#N/A</v>
      </c>
    </row>
    <row r="279" spans="1:4" hidden="1">
      <c r="A279">
        <f>Table1[[#This Row],[Name]]</f>
        <v>0</v>
      </c>
      <c r="B279">
        <f>Table1[[#This Row],[RefNo]]</f>
        <v>0</v>
      </c>
      <c r="C279" s="228" t="e">
        <f>VLOOKUP(B279,Table1[[RefNo]:[Average CnF Price]],8,FALSE)</f>
        <v>#N/A</v>
      </c>
      <c r="D279" s="296" t="e">
        <f t="shared" si="4"/>
        <v>#N/A</v>
      </c>
    </row>
    <row r="280" spans="1:4" hidden="1">
      <c r="A280">
        <f>Table1[[#This Row],[Name]]</f>
        <v>0</v>
      </c>
      <c r="B280">
        <f>Table1[[#This Row],[RefNo]]</f>
        <v>0</v>
      </c>
      <c r="C280" s="228" t="e">
        <f>VLOOKUP(B280,Table1[[RefNo]:[Average CnF Price]],8,FALSE)</f>
        <v>#N/A</v>
      </c>
      <c r="D280" s="296" t="e">
        <f t="shared" si="4"/>
        <v>#N/A</v>
      </c>
    </row>
    <row r="281" spans="1:4" hidden="1">
      <c r="A281">
        <f>Table1[[#This Row],[Name]]</f>
        <v>0</v>
      </c>
      <c r="B281">
        <f>Table1[[#This Row],[RefNo]]</f>
        <v>0</v>
      </c>
      <c r="C281" s="228" t="e">
        <f>VLOOKUP(B281,Table1[[RefNo]:[Average CnF Price]],8,FALSE)</f>
        <v>#N/A</v>
      </c>
      <c r="D281" s="296" t="e">
        <f t="shared" si="4"/>
        <v>#N/A</v>
      </c>
    </row>
    <row r="282" spans="1:4" hidden="1">
      <c r="A282">
        <f>Table1[[#This Row],[Name]]</f>
        <v>0</v>
      </c>
      <c r="B282">
        <f>Table1[[#This Row],[RefNo]]</f>
        <v>0</v>
      </c>
      <c r="C282" s="228" t="e">
        <f>VLOOKUP(B282,Table1[[RefNo]:[Average CnF Price]],8,FALSE)</f>
        <v>#N/A</v>
      </c>
      <c r="D282" s="296" t="e">
        <f t="shared" si="4"/>
        <v>#N/A</v>
      </c>
    </row>
    <row r="283" spans="1:4" hidden="1">
      <c r="A283">
        <f>Table1[[#This Row],[Name]]</f>
        <v>0</v>
      </c>
      <c r="B283">
        <f>Table1[[#This Row],[RefNo]]</f>
        <v>0</v>
      </c>
      <c r="C283" s="228" t="e">
        <f>VLOOKUP(B283,Table1[[RefNo]:[Average CnF Price]],8,FALSE)</f>
        <v>#N/A</v>
      </c>
      <c r="D283" s="296" t="e">
        <f t="shared" si="4"/>
        <v>#N/A</v>
      </c>
    </row>
    <row r="284" spans="1:4" hidden="1">
      <c r="A284">
        <f>Table1[[#This Row],[Name]]</f>
        <v>0</v>
      </c>
      <c r="B284">
        <f>Table1[[#This Row],[RefNo]]</f>
        <v>0</v>
      </c>
      <c r="C284" s="228" t="e">
        <f>VLOOKUP(B284,Table1[[RefNo]:[Average CnF Price]],8,FALSE)</f>
        <v>#N/A</v>
      </c>
      <c r="D284" s="296" t="e">
        <f t="shared" si="4"/>
        <v>#N/A</v>
      </c>
    </row>
    <row r="285" spans="1:4" hidden="1">
      <c r="A285">
        <f>Table1[[#This Row],[Name]]</f>
        <v>0</v>
      </c>
      <c r="B285">
        <f>Table1[[#This Row],[RefNo]]</f>
        <v>0</v>
      </c>
      <c r="C285" s="228" t="e">
        <f>VLOOKUP(B285,Table1[[RefNo]:[Average CnF Price]],8,FALSE)</f>
        <v>#N/A</v>
      </c>
      <c r="D285" s="296" t="e">
        <f t="shared" si="4"/>
        <v>#N/A</v>
      </c>
    </row>
    <row r="286" spans="1:4" hidden="1">
      <c r="A286">
        <f>Table1[[#This Row],[Name]]</f>
        <v>0</v>
      </c>
      <c r="B286">
        <f>Table1[[#This Row],[RefNo]]</f>
        <v>0</v>
      </c>
      <c r="C286" s="228" t="e">
        <f>VLOOKUP(B286,Table1[[RefNo]:[Average CnF Price]],8,FALSE)</f>
        <v>#N/A</v>
      </c>
      <c r="D286" s="296" t="e">
        <f t="shared" si="4"/>
        <v>#N/A</v>
      </c>
    </row>
    <row r="287" spans="1:4" hidden="1">
      <c r="A287">
        <f>Table1[[#This Row],[Name]]</f>
        <v>0</v>
      </c>
      <c r="B287">
        <f>Table1[[#This Row],[RefNo]]</f>
        <v>0</v>
      </c>
      <c r="C287" s="228" t="e">
        <f>VLOOKUP(B287,Table1[[RefNo]:[Average CnF Price]],8,FALSE)</f>
        <v>#N/A</v>
      </c>
      <c r="D287" s="296" t="e">
        <f t="shared" si="4"/>
        <v>#N/A</v>
      </c>
    </row>
    <row r="288" spans="1:4" hidden="1">
      <c r="A288">
        <f>Table1[[#This Row],[Name]]</f>
        <v>0</v>
      </c>
      <c r="B288">
        <f>Table1[[#This Row],[RefNo]]</f>
        <v>0</v>
      </c>
      <c r="C288" s="228" t="e">
        <f>VLOOKUP(B288,Table1[[RefNo]:[Average CnF Price]],8,FALSE)</f>
        <v>#N/A</v>
      </c>
      <c r="D288" s="296" t="e">
        <f t="shared" si="4"/>
        <v>#N/A</v>
      </c>
    </row>
    <row r="289" spans="1:4" hidden="1">
      <c r="A289">
        <f>Table1[[#This Row],[Name]]</f>
        <v>0</v>
      </c>
      <c r="B289">
        <f>Table1[[#This Row],[RefNo]]</f>
        <v>0</v>
      </c>
      <c r="C289" s="228" t="e">
        <f>VLOOKUP(B289,Table1[[RefNo]:[Average CnF Price]],8,FALSE)</f>
        <v>#N/A</v>
      </c>
      <c r="D289" s="296" t="e">
        <f t="shared" si="4"/>
        <v>#N/A</v>
      </c>
    </row>
    <row r="290" spans="1:4" hidden="1">
      <c r="A290">
        <f>Table1[[#This Row],[Name]]</f>
        <v>0</v>
      </c>
      <c r="B290">
        <f>Table1[[#This Row],[RefNo]]</f>
        <v>0</v>
      </c>
      <c r="C290" s="228" t="e">
        <f>VLOOKUP(B290,Table1[[RefNo]:[Average CnF Price]],8,FALSE)</f>
        <v>#N/A</v>
      </c>
      <c r="D290" s="296" t="e">
        <f t="shared" si="4"/>
        <v>#N/A</v>
      </c>
    </row>
    <row r="291" spans="1:4" hidden="1">
      <c r="A291">
        <f>Table1[[#This Row],[Name]]</f>
        <v>0</v>
      </c>
      <c r="B291">
        <f>Table1[[#This Row],[RefNo]]</f>
        <v>0</v>
      </c>
      <c r="C291" s="228" t="e">
        <f>VLOOKUP(B291,Table1[[RefNo]:[Average CnF Price]],8,FALSE)</f>
        <v>#N/A</v>
      </c>
      <c r="D291" s="296" t="e">
        <f t="shared" si="4"/>
        <v>#N/A</v>
      </c>
    </row>
    <row r="292" spans="1:4" hidden="1">
      <c r="A292">
        <f>Table1[[#This Row],[Name]]</f>
        <v>0</v>
      </c>
      <c r="B292">
        <f>Table1[[#This Row],[RefNo]]</f>
        <v>0</v>
      </c>
      <c r="C292" s="228" t="e">
        <f>VLOOKUP(B292,Table1[[RefNo]:[Average CnF Price]],8,FALSE)</f>
        <v>#N/A</v>
      </c>
      <c r="D292" s="296" t="e">
        <f t="shared" si="4"/>
        <v>#N/A</v>
      </c>
    </row>
    <row r="293" spans="1:4" hidden="1">
      <c r="A293">
        <f>Table1[[#This Row],[Name]]</f>
        <v>0</v>
      </c>
      <c r="B293">
        <f>Table1[[#This Row],[RefNo]]</f>
        <v>0</v>
      </c>
      <c r="C293" s="228" t="e">
        <f>VLOOKUP(B293,Table1[[RefNo]:[Average CnF Price]],8,FALSE)</f>
        <v>#N/A</v>
      </c>
      <c r="D293" s="296" t="e">
        <f t="shared" si="4"/>
        <v>#N/A</v>
      </c>
    </row>
    <row r="294" spans="1:4" hidden="1">
      <c r="A294">
        <f>Table1[[#This Row],[Name]]</f>
        <v>0</v>
      </c>
      <c r="B294">
        <f>Table1[[#This Row],[RefNo]]</f>
        <v>0</v>
      </c>
      <c r="C294" s="228" t="e">
        <f>VLOOKUP(B294,Table1[[RefNo]:[Average CnF Price]],8,FALSE)</f>
        <v>#N/A</v>
      </c>
      <c r="D294" s="296" t="e">
        <f t="shared" si="4"/>
        <v>#N/A</v>
      </c>
    </row>
    <row r="295" spans="1:4" hidden="1">
      <c r="A295">
        <f>Table1[[#This Row],[Name]]</f>
        <v>0</v>
      </c>
      <c r="B295">
        <f>Table1[[#This Row],[RefNo]]</f>
        <v>0</v>
      </c>
      <c r="C295" s="228" t="e">
        <f>VLOOKUP(B295,Table1[[RefNo]:[Average CnF Price]],8,FALSE)</f>
        <v>#N/A</v>
      </c>
      <c r="D295" s="296" t="e">
        <f t="shared" si="4"/>
        <v>#N/A</v>
      </c>
    </row>
    <row r="296" spans="1:4" hidden="1">
      <c r="A296">
        <f>Table1[[#This Row],[Name]]</f>
        <v>0</v>
      </c>
      <c r="B296">
        <f>Table1[[#This Row],[RefNo]]</f>
        <v>0</v>
      </c>
      <c r="C296" s="228" t="e">
        <f>VLOOKUP(B296,Table1[[RefNo]:[Average CnF Price]],8,FALSE)</f>
        <v>#N/A</v>
      </c>
      <c r="D296" s="295" t="e">
        <f t="shared" si="4"/>
        <v>#N/A</v>
      </c>
    </row>
    <row r="297" spans="1:4" hidden="1">
      <c r="A297">
        <f>Table1[[#This Row],[Name]]</f>
        <v>0</v>
      </c>
      <c r="B297">
        <f>Table1[[#This Row],[RefNo]]</f>
        <v>0</v>
      </c>
      <c r="C297" s="228" t="e">
        <f>VLOOKUP(B297,Table1[[RefNo]:[Average CnF Price]],8,FALSE)</f>
        <v>#N/A</v>
      </c>
      <c r="D297" s="296" t="e">
        <f t="shared" si="4"/>
        <v>#N/A</v>
      </c>
    </row>
    <row r="298" spans="1:4" hidden="1">
      <c r="A298">
        <f>Table1[[#This Row],[Name]]</f>
        <v>0</v>
      </c>
      <c r="B298">
        <f>Table1[[#This Row],[RefNo]]</f>
        <v>0</v>
      </c>
      <c r="C298" s="228" t="e">
        <f>VLOOKUP(B298,Table1[[RefNo]:[Average CnF Price]],8,FALSE)</f>
        <v>#N/A</v>
      </c>
      <c r="D298" s="296" t="e">
        <f t="shared" si="4"/>
        <v>#N/A</v>
      </c>
    </row>
    <row r="299" spans="1:4" hidden="1">
      <c r="A299">
        <f>Table1[[#This Row],[Name]]</f>
        <v>0</v>
      </c>
      <c r="B299">
        <f>Table1[[#This Row],[RefNo]]</f>
        <v>0</v>
      </c>
      <c r="C299" s="228" t="e">
        <f>VLOOKUP(B299,Table1[[RefNo]:[Average CnF Price]],8,FALSE)</f>
        <v>#N/A</v>
      </c>
      <c r="D299" s="296" t="e">
        <f t="shared" si="4"/>
        <v>#N/A</v>
      </c>
    </row>
    <row r="300" spans="1:4" hidden="1">
      <c r="A300">
        <f>Table1[[#This Row],[Name]]</f>
        <v>0</v>
      </c>
      <c r="B300">
        <f>Table1[[#This Row],[RefNo]]</f>
        <v>0</v>
      </c>
      <c r="C300" s="228" t="e">
        <f>VLOOKUP(B300,Table1[[RefNo]:[Average CnF Price]],8,FALSE)</f>
        <v>#N/A</v>
      </c>
      <c r="D300" s="296" t="e">
        <f t="shared" si="4"/>
        <v>#N/A</v>
      </c>
    </row>
    <row r="301" spans="1:4" hidden="1">
      <c r="A301">
        <f>Table1[[#This Row],[Name]]</f>
        <v>0</v>
      </c>
      <c r="B301">
        <f>Table1[[#This Row],[RefNo]]</f>
        <v>0</v>
      </c>
      <c r="C301" s="228" t="e">
        <f>VLOOKUP(B301,Table1[[RefNo]:[Average CnF Price]],8,FALSE)</f>
        <v>#N/A</v>
      </c>
      <c r="D301" s="296" t="e">
        <f t="shared" si="4"/>
        <v>#N/A</v>
      </c>
    </row>
    <row r="302" spans="1:4" hidden="1">
      <c r="A302">
        <f>Table1[[#This Row],[Name]]</f>
        <v>0</v>
      </c>
      <c r="B302">
        <f>Table1[[#This Row],[RefNo]]</f>
        <v>0</v>
      </c>
      <c r="C302" s="228" t="e">
        <f>VLOOKUP(B302,Table1[[RefNo]:[Average CnF Price]],8,FALSE)</f>
        <v>#N/A</v>
      </c>
      <c r="D302" s="296" t="e">
        <f t="shared" si="4"/>
        <v>#N/A</v>
      </c>
    </row>
    <row r="303" spans="1:4" hidden="1">
      <c r="A303">
        <f>Table1[[#This Row],[Name]]</f>
        <v>0</v>
      </c>
      <c r="B303">
        <f>Table1[[#This Row],[RefNo]]</f>
        <v>0</v>
      </c>
      <c r="C303" s="228" t="e">
        <f>VLOOKUP(B303,Table1[[RefNo]:[Average CnF Price]],8,FALSE)</f>
        <v>#N/A</v>
      </c>
      <c r="D303" s="296" t="e">
        <f t="shared" si="4"/>
        <v>#N/A</v>
      </c>
    </row>
    <row r="304" spans="1:4" hidden="1">
      <c r="A304">
        <f>Table1[[#This Row],[Name]]</f>
        <v>0</v>
      </c>
      <c r="B304">
        <f>Table1[[#This Row],[RefNo]]</f>
        <v>0</v>
      </c>
      <c r="C304" s="228" t="e">
        <f>VLOOKUP(B304,Table1[[RefNo]:[Average CnF Price]],8,FALSE)</f>
        <v>#N/A</v>
      </c>
      <c r="D304" s="295" t="e">
        <f t="shared" si="4"/>
        <v>#N/A</v>
      </c>
    </row>
    <row r="305" spans="1:4" hidden="1">
      <c r="A305">
        <f>Table1[[#This Row],[Name]]</f>
        <v>0</v>
      </c>
      <c r="B305">
        <f>Table1[[#This Row],[RefNo]]</f>
        <v>0</v>
      </c>
      <c r="C305" s="228" t="e">
        <f>VLOOKUP(B305,Table1[[RefNo]:[Average CnF Price]],8,FALSE)</f>
        <v>#N/A</v>
      </c>
      <c r="D305" s="296" t="e">
        <f t="shared" si="4"/>
        <v>#N/A</v>
      </c>
    </row>
    <row r="306" spans="1:4" hidden="1">
      <c r="A306">
        <f>Table1[[#This Row],[Name]]</f>
        <v>0</v>
      </c>
      <c r="B306">
        <f>Table1[[#This Row],[RefNo]]</f>
        <v>0</v>
      </c>
      <c r="C306" s="228" t="e">
        <f>VLOOKUP(B306,Table1[[RefNo]:[Average CnF Price]],8,FALSE)</f>
        <v>#N/A</v>
      </c>
      <c r="D306" s="296" t="e">
        <f t="shared" si="4"/>
        <v>#N/A</v>
      </c>
    </row>
    <row r="307" spans="1:4" hidden="1">
      <c r="A307">
        <f>Table1[[#This Row],[Name]]</f>
        <v>0</v>
      </c>
      <c r="B307">
        <f>Table1[[#This Row],[RefNo]]</f>
        <v>0</v>
      </c>
      <c r="C307" s="228" t="e">
        <f>VLOOKUP(B307,Table1[[RefNo]:[Average CnF Price]],8,FALSE)</f>
        <v>#N/A</v>
      </c>
      <c r="D307" s="296" t="e">
        <f t="shared" si="4"/>
        <v>#N/A</v>
      </c>
    </row>
    <row r="308" spans="1:4" hidden="1">
      <c r="A308">
        <f>Table1[[#This Row],[Name]]</f>
        <v>0</v>
      </c>
      <c r="B308">
        <f>Table1[[#This Row],[RefNo]]</f>
        <v>0</v>
      </c>
      <c r="C308" s="228" t="e">
        <f>VLOOKUP(B308,Table1[[RefNo]:[Average CnF Price]],8,FALSE)</f>
        <v>#N/A</v>
      </c>
      <c r="D308" s="296" t="e">
        <f t="shared" si="4"/>
        <v>#N/A</v>
      </c>
    </row>
    <row r="309" spans="1:4" hidden="1">
      <c r="A309">
        <f>Table1[[#This Row],[Name]]</f>
        <v>0</v>
      </c>
      <c r="B309">
        <f>Table1[[#This Row],[RefNo]]</f>
        <v>0</v>
      </c>
      <c r="C309" s="228" t="e">
        <f>VLOOKUP(B309,Table1[[RefNo]:[Average CnF Price]],8,FALSE)</f>
        <v>#N/A</v>
      </c>
      <c r="D309" s="296" t="e">
        <f t="shared" si="4"/>
        <v>#N/A</v>
      </c>
    </row>
    <row r="310" spans="1:4" hidden="1">
      <c r="A310">
        <f>Table1[[#This Row],[Name]]</f>
        <v>0</v>
      </c>
      <c r="B310">
        <f>Table1[[#This Row],[RefNo]]</f>
        <v>0</v>
      </c>
      <c r="C310" s="228" t="e">
        <f>VLOOKUP(B310,Table1[[RefNo]:[Average CnF Price]],8,FALSE)</f>
        <v>#N/A</v>
      </c>
      <c r="D310" s="296" t="e">
        <f t="shared" si="4"/>
        <v>#N/A</v>
      </c>
    </row>
    <row r="311" spans="1:4" hidden="1">
      <c r="A311">
        <f>Table1[[#This Row],[Name]]</f>
        <v>0</v>
      </c>
      <c r="B311">
        <f>Table1[[#This Row],[RefNo]]</f>
        <v>0</v>
      </c>
      <c r="C311" s="228" t="e">
        <f>VLOOKUP(B311,Table1[[RefNo]:[Average CnF Price]],8,FALSE)</f>
        <v>#N/A</v>
      </c>
      <c r="D311" s="296" t="e">
        <f t="shared" si="4"/>
        <v>#N/A</v>
      </c>
    </row>
    <row r="312" spans="1:4" hidden="1">
      <c r="A312">
        <f>Table1[[#This Row],[Name]]</f>
        <v>0</v>
      </c>
      <c r="B312">
        <f>Table1[[#This Row],[RefNo]]</f>
        <v>0</v>
      </c>
      <c r="C312" s="228" t="e">
        <f>VLOOKUP(B312,Table1[[RefNo]:[Average CnF Price]],8,FALSE)</f>
        <v>#N/A</v>
      </c>
      <c r="D312" s="296" t="e">
        <f t="shared" si="4"/>
        <v>#N/A</v>
      </c>
    </row>
    <row r="313" spans="1:4" hidden="1">
      <c r="A313">
        <f>Table1[[#This Row],[Name]]</f>
        <v>0</v>
      </c>
      <c r="B313">
        <f>Table1[[#This Row],[RefNo]]</f>
        <v>0</v>
      </c>
      <c r="C313" s="228" t="e">
        <f>VLOOKUP(B313,Table1[[RefNo]:[Average CnF Price]],8,FALSE)</f>
        <v>#N/A</v>
      </c>
      <c r="D313" s="296" t="e">
        <f t="shared" si="4"/>
        <v>#N/A</v>
      </c>
    </row>
    <row r="314" spans="1:4" hidden="1">
      <c r="A314">
        <f>Table1[[#This Row],[Name]]</f>
        <v>0</v>
      </c>
      <c r="B314">
        <f>Table1[[#This Row],[RefNo]]</f>
        <v>0</v>
      </c>
      <c r="C314" s="228" t="e">
        <f>VLOOKUP(B314,Table1[[RefNo]:[Average CnF Price]],8,FALSE)</f>
        <v>#N/A</v>
      </c>
      <c r="D314" s="296" t="e">
        <f t="shared" si="4"/>
        <v>#N/A</v>
      </c>
    </row>
    <row r="315" spans="1:4" hidden="1">
      <c r="A315">
        <f>Table1[[#This Row],[Name]]</f>
        <v>0</v>
      </c>
      <c r="B315">
        <f>Table1[[#This Row],[RefNo]]</f>
        <v>0</v>
      </c>
      <c r="C315" s="228" t="e">
        <f>VLOOKUP(B315,Table1[[RefNo]:[Average CnF Price]],8,FALSE)</f>
        <v>#N/A</v>
      </c>
      <c r="D315" s="295" t="e">
        <f t="shared" si="4"/>
        <v>#N/A</v>
      </c>
    </row>
    <row r="316" spans="1:4" hidden="1">
      <c r="A316">
        <f>Table1[[#This Row],[Name]]</f>
        <v>0</v>
      </c>
      <c r="B316">
        <f>Table1[[#This Row],[RefNo]]</f>
        <v>0</v>
      </c>
      <c r="C316" s="228" t="e">
        <f>VLOOKUP(B316,Table1[[RefNo]:[Average CnF Price]],8,FALSE)</f>
        <v>#N/A</v>
      </c>
      <c r="D316" s="296" t="e">
        <f t="shared" si="4"/>
        <v>#N/A</v>
      </c>
    </row>
    <row r="317" spans="1:4" hidden="1">
      <c r="A317">
        <f>Table1[[#This Row],[Name]]</f>
        <v>0</v>
      </c>
      <c r="B317">
        <f>Table1[[#This Row],[RefNo]]</f>
        <v>0</v>
      </c>
      <c r="C317" s="228" t="e">
        <f>VLOOKUP(B317,Table1[[RefNo]:[Average CnF Price]],8,FALSE)</f>
        <v>#N/A</v>
      </c>
      <c r="D317" s="296" t="e">
        <f t="shared" si="4"/>
        <v>#N/A</v>
      </c>
    </row>
    <row r="318" spans="1:4" hidden="1">
      <c r="A318">
        <f>Table1[[#This Row],[Name]]</f>
        <v>0</v>
      </c>
      <c r="B318">
        <f>Table1[[#This Row],[RefNo]]</f>
        <v>0</v>
      </c>
      <c r="C318" s="228" t="e">
        <f>VLOOKUP(B318,Table1[[RefNo]:[Average CnF Price]],8,FALSE)</f>
        <v>#N/A</v>
      </c>
      <c r="D318" s="296" t="e">
        <f t="shared" si="4"/>
        <v>#N/A</v>
      </c>
    </row>
    <row r="319" spans="1:4" hidden="1">
      <c r="A319">
        <f>Table1[[#This Row],[Name]]</f>
        <v>0</v>
      </c>
      <c r="B319">
        <f>Table1[[#This Row],[RefNo]]</f>
        <v>0</v>
      </c>
      <c r="C319" s="228" t="e">
        <f>VLOOKUP(B319,Table1[[RefNo]:[Average CnF Price]],8,FALSE)</f>
        <v>#N/A</v>
      </c>
      <c r="D319" s="296" t="e">
        <f t="shared" si="4"/>
        <v>#N/A</v>
      </c>
    </row>
    <row r="320" spans="1:4" hidden="1">
      <c r="A320">
        <f>Table1[[#This Row],[Name]]</f>
        <v>0</v>
      </c>
      <c r="B320">
        <f>Table1[[#This Row],[RefNo]]</f>
        <v>0</v>
      </c>
      <c r="C320" s="228" t="e">
        <f>VLOOKUP(B320,Table1[[RefNo]:[Average CnF Price]],8,FALSE)</f>
        <v>#N/A</v>
      </c>
      <c r="D320" s="296" t="e">
        <f t="shared" si="4"/>
        <v>#N/A</v>
      </c>
    </row>
    <row r="321" spans="1:4" hidden="1">
      <c r="A321">
        <f>Table1[[#This Row],[Name]]</f>
        <v>0</v>
      </c>
      <c r="B321">
        <f>Table1[[#This Row],[RefNo]]</f>
        <v>0</v>
      </c>
      <c r="C321" s="228" t="e">
        <f>VLOOKUP(B321,Table1[[RefNo]:[Average CnF Price]],8,FALSE)</f>
        <v>#N/A</v>
      </c>
      <c r="D321" s="296" t="e">
        <f t="shared" si="4"/>
        <v>#N/A</v>
      </c>
    </row>
    <row r="322" spans="1:4" hidden="1">
      <c r="A322">
        <f>Table1[[#This Row],[Name]]</f>
        <v>0</v>
      </c>
      <c r="B322">
        <f>Table1[[#This Row],[RefNo]]</f>
        <v>0</v>
      </c>
      <c r="C322" s="228" t="e">
        <f>VLOOKUP(B322,Table1[[RefNo]:[Average CnF Price]],8,FALSE)</f>
        <v>#N/A</v>
      </c>
      <c r="D322" s="296" t="e">
        <f t="shared" si="4"/>
        <v>#N/A</v>
      </c>
    </row>
    <row r="323" spans="1:4">
      <c r="A323">
        <f>Table1[[#This Row],[Name]]</f>
        <v>0</v>
      </c>
      <c r="B323">
        <f>Table1[[#This Row],[RefNo]]</f>
        <v>0</v>
      </c>
      <c r="C323" s="228" t="e">
        <f>VLOOKUP(B323,Table1[[RefNo]:[Average CnF Price]],8,FALSE)</f>
        <v>#N/A</v>
      </c>
      <c r="D323" s="295" t="e">
        <f t="shared" ref="D323:D386" si="5">C323+C323*30%</f>
        <v>#N/A</v>
      </c>
    </row>
    <row r="324" spans="1:4">
      <c r="A324">
        <f>Table1[[#This Row],[Name]]</f>
        <v>0</v>
      </c>
      <c r="B324">
        <f>Table1[[#This Row],[RefNo]]</f>
        <v>0</v>
      </c>
      <c r="C324" s="228" t="e">
        <f>VLOOKUP(B324,Table1[[RefNo]:[Average CnF Price]],8,FALSE)</f>
        <v>#N/A</v>
      </c>
      <c r="D324" s="295" t="e">
        <f t="shared" si="5"/>
        <v>#N/A</v>
      </c>
    </row>
    <row r="325" spans="1:4">
      <c r="A325">
        <f>Table1[[#This Row],[Name]]</f>
        <v>0</v>
      </c>
      <c r="B325">
        <f>Table1[[#This Row],[RefNo]]</f>
        <v>0</v>
      </c>
      <c r="C325" s="228" t="e">
        <f>VLOOKUP(B325,Table1[[RefNo]:[Average CnF Price]],8,FALSE)</f>
        <v>#N/A</v>
      </c>
      <c r="D325" s="295" t="e">
        <f t="shared" si="5"/>
        <v>#N/A</v>
      </c>
    </row>
    <row r="326" spans="1:4">
      <c r="A326">
        <f>Table1[[#This Row],[Name]]</f>
        <v>0</v>
      </c>
      <c r="B326">
        <f>Table1[[#This Row],[RefNo]]</f>
        <v>0</v>
      </c>
      <c r="C326" s="228" t="e">
        <f>VLOOKUP(B326,Table1[[RefNo]:[Average CnF Price]],8,FALSE)</f>
        <v>#N/A</v>
      </c>
      <c r="D326" s="295" t="e">
        <f t="shared" si="5"/>
        <v>#N/A</v>
      </c>
    </row>
    <row r="327" spans="1:4" hidden="1">
      <c r="A327">
        <f>Table1[[#This Row],[Name]]</f>
        <v>0</v>
      </c>
      <c r="B327">
        <f>Table1[[#This Row],[RefNo]]</f>
        <v>0</v>
      </c>
      <c r="C327" s="228" t="e">
        <f>VLOOKUP(B327,Table1[[RefNo]:[Average CnF Price]],8,FALSE)</f>
        <v>#N/A</v>
      </c>
      <c r="D327" s="295" t="e">
        <f t="shared" si="5"/>
        <v>#N/A</v>
      </c>
    </row>
    <row r="328" spans="1:4">
      <c r="A328">
        <f>Table1[[#This Row],[Name]]</f>
        <v>0</v>
      </c>
      <c r="B328">
        <f>Table1[[#This Row],[RefNo]]</f>
        <v>0</v>
      </c>
      <c r="C328" s="228" t="e">
        <f>VLOOKUP(B328,Table1[[RefNo]:[Average CnF Price]],8,FALSE)</f>
        <v>#N/A</v>
      </c>
      <c r="D328" s="295" t="e">
        <f t="shared" si="5"/>
        <v>#N/A</v>
      </c>
    </row>
    <row r="329" spans="1:4" hidden="1">
      <c r="A329">
        <f>Table1[[#This Row],[Name]]</f>
        <v>0</v>
      </c>
      <c r="B329">
        <f>Table1[[#This Row],[RefNo]]</f>
        <v>0</v>
      </c>
      <c r="C329" s="228" t="e">
        <f>VLOOKUP(B329,Table1[[RefNo]:[Average CnF Price]],8,FALSE)</f>
        <v>#N/A</v>
      </c>
      <c r="D329" s="296" t="e">
        <f t="shared" si="5"/>
        <v>#N/A</v>
      </c>
    </row>
    <row r="330" spans="1:4" hidden="1">
      <c r="A330">
        <f>Table1[[#This Row],[Name]]</f>
        <v>0</v>
      </c>
      <c r="B330">
        <f>Table1[[#This Row],[RefNo]]</f>
        <v>0</v>
      </c>
      <c r="C330" s="228" t="e">
        <f>VLOOKUP(B330,Table1[[RefNo]:[Average CnF Price]],8,FALSE)</f>
        <v>#N/A</v>
      </c>
      <c r="D330" s="296" t="e">
        <f t="shared" si="5"/>
        <v>#N/A</v>
      </c>
    </row>
    <row r="331" spans="1:4" hidden="1">
      <c r="A331">
        <f>Table1[[#This Row],[Name]]</f>
        <v>0</v>
      </c>
      <c r="B331">
        <f>Table1[[#This Row],[RefNo]]</f>
        <v>0</v>
      </c>
      <c r="C331" s="228" t="e">
        <f>VLOOKUP(B331,Table1[[RefNo]:[Average CnF Price]],8,FALSE)</f>
        <v>#N/A</v>
      </c>
      <c r="D331" s="296" t="e">
        <f t="shared" si="5"/>
        <v>#N/A</v>
      </c>
    </row>
    <row r="332" spans="1:4" hidden="1">
      <c r="A332">
        <f>Table1[[#This Row],[Name]]</f>
        <v>0</v>
      </c>
      <c r="B332">
        <f>Table1[[#This Row],[RefNo]]</f>
        <v>0</v>
      </c>
      <c r="C332" s="228" t="e">
        <f>VLOOKUP(B332,Table1[[RefNo]:[Average CnF Price]],8,FALSE)</f>
        <v>#N/A</v>
      </c>
      <c r="D332" s="296" t="e">
        <f t="shared" si="5"/>
        <v>#N/A</v>
      </c>
    </row>
    <row r="333" spans="1:4" hidden="1">
      <c r="A333">
        <f>Table1[[#This Row],[Name]]</f>
        <v>0</v>
      </c>
      <c r="B333">
        <f>Table1[[#This Row],[RefNo]]</f>
        <v>0</v>
      </c>
      <c r="C333" s="228" t="e">
        <f>VLOOKUP(B333,Table1[[RefNo]:[Average CnF Price]],8,FALSE)</f>
        <v>#N/A</v>
      </c>
      <c r="D333" s="296" t="e">
        <f t="shared" si="5"/>
        <v>#N/A</v>
      </c>
    </row>
    <row r="334" spans="1:4" hidden="1">
      <c r="A334">
        <f>Table1[[#This Row],[Name]]</f>
        <v>0</v>
      </c>
      <c r="B334">
        <f>Table1[[#This Row],[RefNo]]</f>
        <v>0</v>
      </c>
      <c r="C334" s="228" t="e">
        <f>VLOOKUP(B334,Table1[[RefNo]:[Average CnF Price]],8,FALSE)</f>
        <v>#N/A</v>
      </c>
      <c r="D334" s="296" t="e">
        <f t="shared" si="5"/>
        <v>#N/A</v>
      </c>
    </row>
    <row r="335" spans="1:4" hidden="1">
      <c r="A335">
        <f>Table1[[#This Row],[Name]]</f>
        <v>0</v>
      </c>
      <c r="B335">
        <f>Table1[[#This Row],[RefNo]]</f>
        <v>0</v>
      </c>
      <c r="C335" s="228" t="e">
        <f>VLOOKUP(B335,Table1[[RefNo]:[Average CnF Price]],8,FALSE)</f>
        <v>#N/A</v>
      </c>
      <c r="D335" s="296" t="e">
        <f t="shared" si="5"/>
        <v>#N/A</v>
      </c>
    </row>
    <row r="336" spans="1:4" hidden="1">
      <c r="A336">
        <f>Table1[[#This Row],[Name]]</f>
        <v>0</v>
      </c>
      <c r="B336">
        <f>Table1[[#This Row],[RefNo]]</f>
        <v>0</v>
      </c>
      <c r="C336" s="228" t="e">
        <f>VLOOKUP(B336,Table1[[RefNo]:[Average CnF Price]],8,FALSE)</f>
        <v>#N/A</v>
      </c>
      <c r="D336" s="296" t="e">
        <f t="shared" si="5"/>
        <v>#N/A</v>
      </c>
    </row>
    <row r="337" spans="1:4" hidden="1">
      <c r="A337">
        <f>Table1[[#This Row],[Name]]</f>
        <v>0</v>
      </c>
      <c r="B337">
        <f>Table1[[#This Row],[RefNo]]</f>
        <v>0</v>
      </c>
      <c r="C337" s="228" t="e">
        <f>VLOOKUP(B337,Table1[[RefNo]:[Average CnF Price]],8,FALSE)</f>
        <v>#N/A</v>
      </c>
      <c r="D337" s="296" t="e">
        <f t="shared" si="5"/>
        <v>#N/A</v>
      </c>
    </row>
    <row r="338" spans="1:4" hidden="1">
      <c r="A338">
        <f>Table1[[#This Row],[Name]]</f>
        <v>0</v>
      </c>
      <c r="B338">
        <f>Table1[[#This Row],[RefNo]]</f>
        <v>0</v>
      </c>
      <c r="C338" s="228" t="e">
        <f>VLOOKUP(B338,Table1[[RefNo]:[Average CnF Price]],8,FALSE)</f>
        <v>#N/A</v>
      </c>
      <c r="D338" s="296" t="e">
        <f t="shared" si="5"/>
        <v>#N/A</v>
      </c>
    </row>
    <row r="339" spans="1:4" hidden="1">
      <c r="A339">
        <f>Table1[[#This Row],[Name]]</f>
        <v>0</v>
      </c>
      <c r="B339">
        <f>Table1[[#This Row],[RefNo]]</f>
        <v>0</v>
      </c>
      <c r="C339" s="228" t="e">
        <f>VLOOKUP(B339,Table1[[RefNo]:[Average CnF Price]],8,FALSE)</f>
        <v>#N/A</v>
      </c>
      <c r="D339" s="296" t="e">
        <f t="shared" si="5"/>
        <v>#N/A</v>
      </c>
    </row>
    <row r="340" spans="1:4" hidden="1">
      <c r="A340">
        <f>Table1[[#This Row],[Name]]</f>
        <v>0</v>
      </c>
      <c r="B340">
        <f>Table1[[#This Row],[RefNo]]</f>
        <v>0</v>
      </c>
      <c r="C340" s="228" t="e">
        <f>VLOOKUP(B340,Table1[[RefNo]:[Average CnF Price]],8,FALSE)</f>
        <v>#N/A</v>
      </c>
      <c r="D340" s="296" t="e">
        <f t="shared" si="5"/>
        <v>#N/A</v>
      </c>
    </row>
    <row r="341" spans="1:4" hidden="1">
      <c r="A341">
        <f>Table1[[#This Row],[Name]]</f>
        <v>0</v>
      </c>
      <c r="B341">
        <f>Table1[[#This Row],[RefNo]]</f>
        <v>0</v>
      </c>
      <c r="C341" s="228" t="e">
        <f>VLOOKUP(B341,Table1[[RefNo]:[Average CnF Price]],8,FALSE)</f>
        <v>#N/A</v>
      </c>
      <c r="D341" s="296" t="e">
        <f t="shared" si="5"/>
        <v>#N/A</v>
      </c>
    </row>
    <row r="342" spans="1:4" hidden="1">
      <c r="A342">
        <f>Table1[[#This Row],[Name]]</f>
        <v>0</v>
      </c>
      <c r="B342">
        <f>Table1[[#This Row],[RefNo]]</f>
        <v>0</v>
      </c>
      <c r="C342" s="228" t="e">
        <f>VLOOKUP(B342,Table1[[RefNo]:[Average CnF Price]],8,FALSE)</f>
        <v>#N/A</v>
      </c>
      <c r="D342" s="296" t="e">
        <f t="shared" si="5"/>
        <v>#N/A</v>
      </c>
    </row>
    <row r="343" spans="1:4" hidden="1">
      <c r="A343">
        <f>Table1[[#This Row],[Name]]</f>
        <v>0</v>
      </c>
      <c r="B343">
        <f>Table1[[#This Row],[RefNo]]</f>
        <v>0</v>
      </c>
      <c r="C343" s="228" t="e">
        <f>VLOOKUP(B343,Table1[[RefNo]:[Average CnF Price]],8,FALSE)</f>
        <v>#N/A</v>
      </c>
      <c r="D343" s="296" t="e">
        <f t="shared" si="5"/>
        <v>#N/A</v>
      </c>
    </row>
    <row r="344" spans="1:4" hidden="1">
      <c r="A344">
        <f>Table1[[#This Row],[Name]]</f>
        <v>0</v>
      </c>
      <c r="B344">
        <f>Table1[[#This Row],[RefNo]]</f>
        <v>0</v>
      </c>
      <c r="C344" s="228" t="e">
        <f>VLOOKUP(B344,Table1[[RefNo]:[Average CnF Price]],8,FALSE)</f>
        <v>#N/A</v>
      </c>
      <c r="D344" s="296" t="e">
        <f t="shared" si="5"/>
        <v>#N/A</v>
      </c>
    </row>
    <row r="345" spans="1:4" hidden="1">
      <c r="A345">
        <f>Table1[[#This Row],[Name]]</f>
        <v>0</v>
      </c>
      <c r="B345">
        <f>Table1[[#This Row],[RefNo]]</f>
        <v>0</v>
      </c>
      <c r="C345" s="228" t="e">
        <f>VLOOKUP(B345,Table1[[RefNo]:[Average CnF Price]],8,FALSE)</f>
        <v>#N/A</v>
      </c>
      <c r="D345" s="296" t="e">
        <f t="shared" si="5"/>
        <v>#N/A</v>
      </c>
    </row>
    <row r="346" spans="1:4" hidden="1">
      <c r="A346">
        <f>Table1[[#This Row],[Name]]</f>
        <v>0</v>
      </c>
      <c r="B346">
        <f>Table1[[#This Row],[RefNo]]</f>
        <v>0</v>
      </c>
      <c r="C346" s="228" t="e">
        <f>VLOOKUP(B346,Table1[[RefNo]:[Average CnF Price]],8,FALSE)</f>
        <v>#N/A</v>
      </c>
      <c r="D346" s="296" t="e">
        <f t="shared" si="5"/>
        <v>#N/A</v>
      </c>
    </row>
    <row r="347" spans="1:4" hidden="1">
      <c r="A347">
        <f>Table1[[#This Row],[Name]]</f>
        <v>0</v>
      </c>
      <c r="B347">
        <f>Table1[[#This Row],[RefNo]]</f>
        <v>0</v>
      </c>
      <c r="C347" s="228" t="e">
        <f>VLOOKUP(B347,Table1[[RefNo]:[Average CnF Price]],8,FALSE)</f>
        <v>#N/A</v>
      </c>
      <c r="D347" s="296" t="e">
        <f t="shared" si="5"/>
        <v>#N/A</v>
      </c>
    </row>
    <row r="348" spans="1:4" hidden="1">
      <c r="A348">
        <f>Table1[[#This Row],[Name]]</f>
        <v>0</v>
      </c>
      <c r="B348">
        <f>Table1[[#This Row],[RefNo]]</f>
        <v>0</v>
      </c>
      <c r="C348" s="228" t="e">
        <f>VLOOKUP(B348,Table1[[RefNo]:[Average CnF Price]],8,FALSE)</f>
        <v>#N/A</v>
      </c>
      <c r="D348" s="296" t="e">
        <f t="shared" si="5"/>
        <v>#N/A</v>
      </c>
    </row>
    <row r="349" spans="1:4" hidden="1">
      <c r="A349">
        <f>Table1[[#This Row],[Name]]</f>
        <v>0</v>
      </c>
      <c r="B349">
        <f>Table1[[#This Row],[RefNo]]</f>
        <v>0</v>
      </c>
      <c r="C349" s="228" t="e">
        <f>VLOOKUP(B349,Table1[[RefNo]:[Average CnF Price]],8,FALSE)</f>
        <v>#N/A</v>
      </c>
      <c r="D349" s="296" t="e">
        <f t="shared" si="5"/>
        <v>#N/A</v>
      </c>
    </row>
    <row r="350" spans="1:4" hidden="1">
      <c r="A350">
        <f>Table1[[#This Row],[Name]]</f>
        <v>0</v>
      </c>
      <c r="B350">
        <f>Table1[[#This Row],[RefNo]]</f>
        <v>0</v>
      </c>
      <c r="C350" s="228" t="e">
        <f>VLOOKUP(B350,Table1[[RefNo]:[Average CnF Price]],8,FALSE)</f>
        <v>#N/A</v>
      </c>
      <c r="D350" s="296" t="e">
        <f t="shared" si="5"/>
        <v>#N/A</v>
      </c>
    </row>
    <row r="351" spans="1:4" hidden="1">
      <c r="A351">
        <f>Table1[[#This Row],[Name]]</f>
        <v>0</v>
      </c>
      <c r="B351">
        <f>Table1[[#This Row],[RefNo]]</f>
        <v>0</v>
      </c>
      <c r="C351" s="228" t="e">
        <f>VLOOKUP(B351,Table1[[RefNo]:[Average CnF Price]],8,FALSE)</f>
        <v>#N/A</v>
      </c>
      <c r="D351" s="296" t="e">
        <f t="shared" si="5"/>
        <v>#N/A</v>
      </c>
    </row>
    <row r="352" spans="1:4" hidden="1">
      <c r="A352">
        <f>Table1[[#This Row],[Name]]</f>
        <v>0</v>
      </c>
      <c r="B352">
        <f>Table1[[#This Row],[RefNo]]</f>
        <v>0</v>
      </c>
      <c r="C352" s="228" t="e">
        <f>VLOOKUP(B352,Table1[[RefNo]:[Average CnF Price]],8,FALSE)</f>
        <v>#N/A</v>
      </c>
      <c r="D352" s="296" t="e">
        <f t="shared" si="5"/>
        <v>#N/A</v>
      </c>
    </row>
    <row r="353" spans="1:4" hidden="1">
      <c r="A353">
        <f>Table1[[#This Row],[Name]]</f>
        <v>0</v>
      </c>
      <c r="B353">
        <f>Table1[[#This Row],[RefNo]]</f>
        <v>0</v>
      </c>
      <c r="C353" s="228" t="e">
        <f>VLOOKUP(B353,Table1[[RefNo]:[Average CnF Price]],8,FALSE)</f>
        <v>#N/A</v>
      </c>
      <c r="D353" s="296" t="e">
        <f t="shared" si="5"/>
        <v>#N/A</v>
      </c>
    </row>
    <row r="354" spans="1:4" hidden="1">
      <c r="A354">
        <f>Table1[[#This Row],[Name]]</f>
        <v>0</v>
      </c>
      <c r="B354">
        <f>Table1[[#This Row],[RefNo]]</f>
        <v>0</v>
      </c>
      <c r="C354" s="228" t="e">
        <f>VLOOKUP(B354,Table1[[RefNo]:[Average CnF Price]],8,FALSE)</f>
        <v>#N/A</v>
      </c>
      <c r="D354" s="296" t="e">
        <f t="shared" si="5"/>
        <v>#N/A</v>
      </c>
    </row>
    <row r="355" spans="1:4" hidden="1">
      <c r="A355">
        <f>Table1[[#This Row],[Name]]</f>
        <v>0</v>
      </c>
      <c r="B355">
        <f>Table1[[#This Row],[RefNo]]</f>
        <v>0</v>
      </c>
      <c r="C355" s="228" t="e">
        <f>VLOOKUP(B355,Table1[[RefNo]:[Average CnF Price]],8,FALSE)</f>
        <v>#N/A</v>
      </c>
      <c r="D355" s="296" t="e">
        <f t="shared" si="5"/>
        <v>#N/A</v>
      </c>
    </row>
    <row r="356" spans="1:4" hidden="1">
      <c r="A356">
        <f>Table1[[#This Row],[Name]]</f>
        <v>0</v>
      </c>
      <c r="B356">
        <f>Table1[[#This Row],[RefNo]]</f>
        <v>0</v>
      </c>
      <c r="C356" s="228" t="e">
        <f>VLOOKUP(B356,Table1[[RefNo]:[Average CnF Price]],8,FALSE)</f>
        <v>#N/A</v>
      </c>
      <c r="D356" s="296" t="e">
        <f t="shared" si="5"/>
        <v>#N/A</v>
      </c>
    </row>
    <row r="357" spans="1:4" hidden="1">
      <c r="A357">
        <f>Table1[[#This Row],[Name]]</f>
        <v>0</v>
      </c>
      <c r="B357">
        <f>Table1[[#This Row],[RefNo]]</f>
        <v>0</v>
      </c>
      <c r="C357" s="228" t="e">
        <f>VLOOKUP(B357,Table1[[RefNo]:[Average CnF Price]],8,FALSE)</f>
        <v>#N/A</v>
      </c>
      <c r="D357" s="296" t="e">
        <f t="shared" si="5"/>
        <v>#N/A</v>
      </c>
    </row>
    <row r="358" spans="1:4" hidden="1">
      <c r="A358">
        <f>Table1[[#This Row],[Name]]</f>
        <v>0</v>
      </c>
      <c r="B358">
        <f>Table1[[#This Row],[RefNo]]</f>
        <v>0</v>
      </c>
      <c r="C358" s="228" t="e">
        <f>VLOOKUP(B358,Table1[[RefNo]:[Average CnF Price]],8,FALSE)</f>
        <v>#N/A</v>
      </c>
      <c r="D358" s="296" t="e">
        <f t="shared" si="5"/>
        <v>#N/A</v>
      </c>
    </row>
    <row r="359" spans="1:4" hidden="1">
      <c r="A359">
        <f>Table1[[#This Row],[Name]]</f>
        <v>0</v>
      </c>
      <c r="B359">
        <f>Table1[[#This Row],[RefNo]]</f>
        <v>0</v>
      </c>
      <c r="C359" s="228" t="e">
        <f>VLOOKUP(B359,Table1[[RefNo]:[Average CnF Price]],8,FALSE)</f>
        <v>#N/A</v>
      </c>
      <c r="D359" s="296" t="e">
        <f t="shared" si="5"/>
        <v>#N/A</v>
      </c>
    </row>
    <row r="360" spans="1:4" hidden="1">
      <c r="A360">
        <f>Table1[[#This Row],[Name]]</f>
        <v>0</v>
      </c>
      <c r="B360">
        <f>Table1[[#This Row],[RefNo]]</f>
        <v>0</v>
      </c>
      <c r="C360" s="228" t="e">
        <f>VLOOKUP(B360,Table1[[RefNo]:[Average CnF Price]],8,FALSE)</f>
        <v>#N/A</v>
      </c>
      <c r="D360" s="296" t="e">
        <f t="shared" si="5"/>
        <v>#N/A</v>
      </c>
    </row>
    <row r="361" spans="1:4" hidden="1">
      <c r="A361">
        <f>Table1[[#This Row],[Name]]</f>
        <v>0</v>
      </c>
      <c r="B361">
        <f>Table1[[#This Row],[RefNo]]</f>
        <v>0</v>
      </c>
      <c r="C361" s="228" t="e">
        <f>VLOOKUP(B361,Table1[[RefNo]:[Average CnF Price]],8,FALSE)</f>
        <v>#N/A</v>
      </c>
      <c r="D361" s="296" t="e">
        <f t="shared" si="5"/>
        <v>#N/A</v>
      </c>
    </row>
    <row r="362" spans="1:4" hidden="1">
      <c r="A362">
        <f>Table1[[#This Row],[Name]]</f>
        <v>0</v>
      </c>
      <c r="B362">
        <f>Table1[[#This Row],[RefNo]]</f>
        <v>0</v>
      </c>
      <c r="C362" s="228" t="e">
        <f>VLOOKUP(B362,Table1[[RefNo]:[Average CnF Price]],8,FALSE)</f>
        <v>#N/A</v>
      </c>
      <c r="D362" s="296" t="e">
        <f t="shared" si="5"/>
        <v>#N/A</v>
      </c>
    </row>
    <row r="363" spans="1:4" hidden="1">
      <c r="A363">
        <f>Table1[[#This Row],[Name]]</f>
        <v>0</v>
      </c>
      <c r="B363">
        <f>Table1[[#This Row],[RefNo]]</f>
        <v>0</v>
      </c>
      <c r="C363" s="228" t="e">
        <f>VLOOKUP(B363,Table1[[RefNo]:[Average CnF Price]],8,FALSE)</f>
        <v>#N/A</v>
      </c>
      <c r="D363" s="296" t="e">
        <f t="shared" si="5"/>
        <v>#N/A</v>
      </c>
    </row>
    <row r="364" spans="1:4" hidden="1">
      <c r="A364">
        <f>Table1[[#This Row],[Name]]</f>
        <v>0</v>
      </c>
      <c r="B364">
        <f>Table1[[#This Row],[RefNo]]</f>
        <v>0</v>
      </c>
      <c r="C364" s="228" t="e">
        <f>VLOOKUP(B364,Table1[[RefNo]:[Average CnF Price]],8,FALSE)</f>
        <v>#N/A</v>
      </c>
      <c r="D364" s="296" t="e">
        <f t="shared" si="5"/>
        <v>#N/A</v>
      </c>
    </row>
    <row r="365" spans="1:4" hidden="1">
      <c r="A365">
        <f>Table1[[#This Row],[Name]]</f>
        <v>0</v>
      </c>
      <c r="B365">
        <f>Table1[[#This Row],[RefNo]]</f>
        <v>0</v>
      </c>
      <c r="C365" s="228" t="e">
        <f>VLOOKUP(B365,Table1[[RefNo]:[Average CnF Price]],8,FALSE)</f>
        <v>#N/A</v>
      </c>
      <c r="D365" s="296" t="e">
        <f t="shared" si="5"/>
        <v>#N/A</v>
      </c>
    </row>
    <row r="366" spans="1:4" hidden="1">
      <c r="A366">
        <f>Table1[[#This Row],[Name]]</f>
        <v>0</v>
      </c>
      <c r="B366">
        <f>Table1[[#This Row],[RefNo]]</f>
        <v>0</v>
      </c>
      <c r="C366" s="228" t="e">
        <f>VLOOKUP(B366,Table1[[RefNo]:[Average CnF Price]],8,FALSE)</f>
        <v>#N/A</v>
      </c>
      <c r="D366" s="296" t="e">
        <f t="shared" si="5"/>
        <v>#N/A</v>
      </c>
    </row>
    <row r="367" spans="1:4" hidden="1">
      <c r="A367">
        <f>Table1[[#This Row],[Name]]</f>
        <v>0</v>
      </c>
      <c r="B367">
        <f>Table1[[#This Row],[RefNo]]</f>
        <v>0</v>
      </c>
      <c r="C367" s="228" t="e">
        <f>VLOOKUP(B367,Table1[[RefNo]:[Average CnF Price]],8,FALSE)</f>
        <v>#N/A</v>
      </c>
      <c r="D367" s="296" t="e">
        <f t="shared" si="5"/>
        <v>#N/A</v>
      </c>
    </row>
    <row r="368" spans="1:4" hidden="1">
      <c r="A368">
        <f>Table1[[#This Row],[Name]]</f>
        <v>0</v>
      </c>
      <c r="B368">
        <f>Table1[[#This Row],[RefNo]]</f>
        <v>0</v>
      </c>
      <c r="C368" s="228" t="e">
        <f>VLOOKUP(B368,Table1[[RefNo]:[Average CnF Price]],8,FALSE)</f>
        <v>#N/A</v>
      </c>
      <c r="D368" s="296" t="e">
        <f t="shared" si="5"/>
        <v>#N/A</v>
      </c>
    </row>
    <row r="369" spans="1:4">
      <c r="A369">
        <f>Table1[[#This Row],[Name]]</f>
        <v>0</v>
      </c>
      <c r="B369">
        <f>Table1[[#This Row],[RefNo]]</f>
        <v>0</v>
      </c>
      <c r="C369" s="228" t="e">
        <f>VLOOKUP(B369,Table1[[RefNo]:[Average CnF Price]],8,FALSE)</f>
        <v>#N/A</v>
      </c>
      <c r="D369" s="295" t="e">
        <f t="shared" si="5"/>
        <v>#N/A</v>
      </c>
    </row>
    <row r="370" spans="1:4">
      <c r="A370">
        <f>Table1[[#This Row],[Name]]</f>
        <v>0</v>
      </c>
      <c r="B370">
        <f>Table1[[#This Row],[RefNo]]</f>
        <v>0</v>
      </c>
      <c r="C370" s="228" t="e">
        <f>VLOOKUP(B370,Table1[[RefNo]:[Average CnF Price]],8,FALSE)</f>
        <v>#N/A</v>
      </c>
      <c r="D370" s="295" t="e">
        <f t="shared" si="5"/>
        <v>#N/A</v>
      </c>
    </row>
    <row r="371" spans="1:4">
      <c r="A371">
        <f>Table1[[#This Row],[Name]]</f>
        <v>0</v>
      </c>
      <c r="B371">
        <f>Table1[[#This Row],[RefNo]]</f>
        <v>0</v>
      </c>
      <c r="C371" s="228" t="e">
        <f>VLOOKUP(B371,Table1[[RefNo]:[Average CnF Price]],8,FALSE)</f>
        <v>#N/A</v>
      </c>
      <c r="D371" s="295" t="e">
        <f t="shared" si="5"/>
        <v>#N/A</v>
      </c>
    </row>
    <row r="372" spans="1:4">
      <c r="A372">
        <f>Table1[[#This Row],[Name]]</f>
        <v>0</v>
      </c>
      <c r="B372">
        <f>Table1[[#This Row],[RefNo]]</f>
        <v>0</v>
      </c>
      <c r="C372" s="228" t="e">
        <f>VLOOKUP(B372,Table1[[RefNo]:[Average CnF Price]],8,FALSE)</f>
        <v>#N/A</v>
      </c>
      <c r="D372" s="295" t="e">
        <f t="shared" si="5"/>
        <v>#N/A</v>
      </c>
    </row>
    <row r="373" spans="1:4">
      <c r="A373">
        <f>Table1[[#This Row],[Name]]</f>
        <v>0</v>
      </c>
      <c r="B373">
        <f>Table1[[#This Row],[RefNo]]</f>
        <v>0</v>
      </c>
      <c r="C373" s="228" t="e">
        <f>VLOOKUP(B373,Table1[[RefNo]:[Average CnF Price]],8,FALSE)</f>
        <v>#N/A</v>
      </c>
      <c r="D373" s="295" t="e">
        <f t="shared" si="5"/>
        <v>#N/A</v>
      </c>
    </row>
    <row r="374" spans="1:4">
      <c r="A374">
        <f>Table1[[#This Row],[Name]]</f>
        <v>0</v>
      </c>
      <c r="B374">
        <f>Table1[[#This Row],[RefNo]]</f>
        <v>0</v>
      </c>
      <c r="C374" s="228" t="e">
        <f>VLOOKUP(B374,Table1[[RefNo]:[Average CnF Price]],8,FALSE)</f>
        <v>#N/A</v>
      </c>
      <c r="D374" s="295" t="e">
        <f t="shared" si="5"/>
        <v>#N/A</v>
      </c>
    </row>
    <row r="375" spans="1:4">
      <c r="A375">
        <f>Table1[[#This Row],[Name]]</f>
        <v>0</v>
      </c>
      <c r="B375">
        <f>Table1[[#This Row],[RefNo]]</f>
        <v>0</v>
      </c>
      <c r="C375" s="228" t="e">
        <f>VLOOKUP(B375,Table1[[RefNo]:[Average CnF Price]],8,FALSE)</f>
        <v>#N/A</v>
      </c>
      <c r="D375" s="295" t="e">
        <f t="shared" si="5"/>
        <v>#N/A</v>
      </c>
    </row>
    <row r="376" spans="1:4" hidden="1">
      <c r="A376">
        <f>Table1[[#This Row],[Name]]</f>
        <v>0</v>
      </c>
      <c r="B376">
        <f>Table1[[#This Row],[RefNo]]</f>
        <v>0</v>
      </c>
      <c r="C376" s="228" t="e">
        <f>VLOOKUP(B376,Table1[[RefNo]:[Average CnF Price]],8,FALSE)</f>
        <v>#N/A</v>
      </c>
      <c r="D376" s="295" t="e">
        <f t="shared" si="5"/>
        <v>#N/A</v>
      </c>
    </row>
    <row r="377" spans="1:4">
      <c r="A377">
        <f>Table1[[#This Row],[Name]]</f>
        <v>0</v>
      </c>
      <c r="B377">
        <f>Table1[[#This Row],[RefNo]]</f>
        <v>0</v>
      </c>
      <c r="C377" s="228" t="e">
        <f>VLOOKUP(B377,Table1[[RefNo]:[Average CnF Price]],8,FALSE)</f>
        <v>#N/A</v>
      </c>
      <c r="D377" s="295" t="e">
        <f t="shared" si="5"/>
        <v>#N/A</v>
      </c>
    </row>
    <row r="378" spans="1:4">
      <c r="A378">
        <f>Table1[[#This Row],[Name]]</f>
        <v>0</v>
      </c>
      <c r="B378">
        <f>Table1[[#This Row],[RefNo]]</f>
        <v>0</v>
      </c>
      <c r="C378" s="228" t="e">
        <f>VLOOKUP(B378,Table1[[RefNo]:[Average CnF Price]],8,FALSE)</f>
        <v>#N/A</v>
      </c>
      <c r="D378" s="295" t="e">
        <f t="shared" si="5"/>
        <v>#N/A</v>
      </c>
    </row>
    <row r="379" spans="1:4">
      <c r="A379">
        <f>Table1[[#This Row],[Name]]</f>
        <v>0</v>
      </c>
      <c r="B379">
        <f>Table1[[#This Row],[RefNo]]</f>
        <v>0</v>
      </c>
      <c r="C379" s="228" t="e">
        <f>VLOOKUP(B379,Table1[[RefNo]:[Average CnF Price]],8,FALSE)</f>
        <v>#N/A</v>
      </c>
      <c r="D379" s="295" t="e">
        <f t="shared" si="5"/>
        <v>#N/A</v>
      </c>
    </row>
    <row r="380" spans="1:4">
      <c r="A380">
        <f>Table1[[#This Row],[Name]]</f>
        <v>0</v>
      </c>
      <c r="B380">
        <f>Table1[[#This Row],[RefNo]]</f>
        <v>0</v>
      </c>
      <c r="C380" s="228" t="e">
        <f>VLOOKUP(B380,Table1[[RefNo]:[Average CnF Price]],8,FALSE)</f>
        <v>#N/A</v>
      </c>
      <c r="D380" s="295" t="e">
        <f t="shared" si="5"/>
        <v>#N/A</v>
      </c>
    </row>
    <row r="381" spans="1:4">
      <c r="A381">
        <f>Table1[[#This Row],[Name]]</f>
        <v>0</v>
      </c>
      <c r="B381">
        <f>Table1[[#This Row],[RefNo]]</f>
        <v>0</v>
      </c>
      <c r="C381" s="228" t="e">
        <f>VLOOKUP(B381,Table1[[RefNo]:[Average CnF Price]],8,FALSE)</f>
        <v>#N/A</v>
      </c>
      <c r="D381" s="295" t="e">
        <f t="shared" si="5"/>
        <v>#N/A</v>
      </c>
    </row>
    <row r="382" spans="1:4">
      <c r="A382">
        <f>Table1[[#This Row],[Name]]</f>
        <v>0</v>
      </c>
      <c r="B382">
        <f>Table1[[#This Row],[RefNo]]</f>
        <v>0</v>
      </c>
      <c r="C382" s="228" t="e">
        <f>VLOOKUP(B382,Table1[[RefNo]:[Average CnF Price]],8,FALSE)</f>
        <v>#N/A</v>
      </c>
      <c r="D382" s="295" t="e">
        <f t="shared" si="5"/>
        <v>#N/A</v>
      </c>
    </row>
    <row r="383" spans="1:4">
      <c r="A383">
        <f>Table1[[#This Row],[Name]]</f>
        <v>0</v>
      </c>
      <c r="B383">
        <f>Table1[[#This Row],[RefNo]]</f>
        <v>0</v>
      </c>
      <c r="C383" s="228" t="e">
        <f>VLOOKUP(B383,Table1[[RefNo]:[Average CnF Price]],8,FALSE)</f>
        <v>#N/A</v>
      </c>
      <c r="D383" s="295" t="e">
        <f t="shared" si="5"/>
        <v>#N/A</v>
      </c>
    </row>
    <row r="384" spans="1:4">
      <c r="A384">
        <f>Table1[[#This Row],[Name]]</f>
        <v>0</v>
      </c>
      <c r="B384">
        <f>Table1[[#This Row],[RefNo]]</f>
        <v>0</v>
      </c>
      <c r="C384" s="228" t="e">
        <f>VLOOKUP(B384,Table1[[RefNo]:[Average CnF Price]],8,FALSE)</f>
        <v>#N/A</v>
      </c>
      <c r="D384" s="295" t="e">
        <f t="shared" si="5"/>
        <v>#N/A</v>
      </c>
    </row>
    <row r="385" spans="1:4">
      <c r="A385">
        <f>Table1[[#This Row],[Name]]</f>
        <v>0</v>
      </c>
      <c r="B385">
        <f>Table1[[#This Row],[RefNo]]</f>
        <v>0</v>
      </c>
      <c r="C385" s="228" t="e">
        <f>VLOOKUP(B385,Table1[[RefNo]:[Average CnF Price]],8,FALSE)</f>
        <v>#N/A</v>
      </c>
      <c r="D385" s="295" t="e">
        <f t="shared" si="5"/>
        <v>#N/A</v>
      </c>
    </row>
    <row r="386" spans="1:4">
      <c r="A386">
        <f>Table1[[#This Row],[Name]]</f>
        <v>0</v>
      </c>
      <c r="B386">
        <f>Table1[[#This Row],[RefNo]]</f>
        <v>0</v>
      </c>
      <c r="C386" s="228" t="e">
        <f>VLOOKUP(B386,Table1[[RefNo]:[Average CnF Price]],8,FALSE)</f>
        <v>#N/A</v>
      </c>
      <c r="D386" s="295" t="e">
        <f t="shared" si="5"/>
        <v>#N/A</v>
      </c>
    </row>
    <row r="387" spans="1:4">
      <c r="A387">
        <f>Table1[[#This Row],[Name]]</f>
        <v>0</v>
      </c>
      <c r="B387">
        <f>Table1[[#This Row],[RefNo]]</f>
        <v>0</v>
      </c>
      <c r="C387" s="228" t="e">
        <f>VLOOKUP(B387,Table1[[RefNo]:[Average CnF Price]],8,FALSE)</f>
        <v>#N/A</v>
      </c>
      <c r="D387" s="295" t="e">
        <f t="shared" ref="D387:D425" si="6">C387+C387*30%</f>
        <v>#N/A</v>
      </c>
    </row>
    <row r="388" spans="1:4">
      <c r="A388">
        <f>Table1[[#This Row],[Name]]</f>
        <v>0</v>
      </c>
      <c r="B388">
        <f>Table1[[#This Row],[RefNo]]</f>
        <v>0</v>
      </c>
      <c r="C388" s="228" t="e">
        <f>VLOOKUP(B388,Table1[[RefNo]:[Average CnF Price]],8,FALSE)</f>
        <v>#N/A</v>
      </c>
      <c r="D388" s="295" t="e">
        <f t="shared" si="6"/>
        <v>#N/A</v>
      </c>
    </row>
    <row r="389" spans="1:4">
      <c r="A389">
        <f>Table1[[#This Row],[Name]]</f>
        <v>0</v>
      </c>
      <c r="B389">
        <f>Table1[[#This Row],[RefNo]]</f>
        <v>0</v>
      </c>
      <c r="C389" s="228" t="e">
        <f>VLOOKUP(B389,Table1[[RefNo]:[Average CnF Price]],8,FALSE)</f>
        <v>#N/A</v>
      </c>
      <c r="D389" s="295" t="e">
        <f t="shared" si="6"/>
        <v>#N/A</v>
      </c>
    </row>
    <row r="390" spans="1:4">
      <c r="A390">
        <f>Table1[[#This Row],[Name]]</f>
        <v>0</v>
      </c>
      <c r="B390">
        <f>Table1[[#This Row],[RefNo]]</f>
        <v>0</v>
      </c>
      <c r="C390" s="228" t="e">
        <f>VLOOKUP(B390,Table1[[RefNo]:[Average CnF Price]],8,FALSE)</f>
        <v>#N/A</v>
      </c>
      <c r="D390" s="295" t="e">
        <f t="shared" si="6"/>
        <v>#N/A</v>
      </c>
    </row>
    <row r="391" spans="1:4">
      <c r="A391">
        <f>Table1[[#This Row],[Name]]</f>
        <v>0</v>
      </c>
      <c r="B391">
        <f>Table1[[#This Row],[RefNo]]</f>
        <v>0</v>
      </c>
      <c r="C391" s="228" t="e">
        <f>VLOOKUP(B391,Table1[[RefNo]:[Average CnF Price]],8,FALSE)</f>
        <v>#N/A</v>
      </c>
      <c r="D391" s="295" t="e">
        <f t="shared" si="6"/>
        <v>#N/A</v>
      </c>
    </row>
    <row r="392" spans="1:4">
      <c r="A392">
        <f>Table1[[#This Row],[Name]]</f>
        <v>0</v>
      </c>
      <c r="B392">
        <f>Table1[[#This Row],[RefNo]]</f>
        <v>0</v>
      </c>
      <c r="C392" s="228" t="e">
        <f>VLOOKUP(B392,Table1[[RefNo]:[Average CnF Price]],8,FALSE)</f>
        <v>#N/A</v>
      </c>
      <c r="D392" s="295" t="e">
        <f t="shared" si="6"/>
        <v>#N/A</v>
      </c>
    </row>
    <row r="393" spans="1:4">
      <c r="A393">
        <f>Table1[[#This Row],[Name]]</f>
        <v>0</v>
      </c>
      <c r="B393">
        <f>Table1[[#This Row],[RefNo]]</f>
        <v>0</v>
      </c>
      <c r="C393" s="228" t="e">
        <f>VLOOKUP(B393,Table1[[RefNo]:[Average CnF Price]],8,FALSE)</f>
        <v>#N/A</v>
      </c>
      <c r="D393" s="295" t="e">
        <f t="shared" si="6"/>
        <v>#N/A</v>
      </c>
    </row>
    <row r="394" spans="1:4">
      <c r="A394">
        <f>Table1[[#This Row],[Name]]</f>
        <v>0</v>
      </c>
      <c r="B394">
        <f>Table1[[#This Row],[RefNo]]</f>
        <v>0</v>
      </c>
      <c r="C394" s="228" t="e">
        <f>VLOOKUP(B394,Table1[[RefNo]:[Average CnF Price]],8,FALSE)</f>
        <v>#N/A</v>
      </c>
      <c r="D394" s="295" t="e">
        <f t="shared" si="6"/>
        <v>#N/A</v>
      </c>
    </row>
    <row r="395" spans="1:4">
      <c r="A395">
        <f>Table1[[#This Row],[Name]]</f>
        <v>0</v>
      </c>
      <c r="B395">
        <f>Table1[[#This Row],[RefNo]]</f>
        <v>0</v>
      </c>
      <c r="C395" s="228" t="e">
        <f>VLOOKUP(B395,Table1[[RefNo]:[Average CnF Price]],8,FALSE)</f>
        <v>#N/A</v>
      </c>
      <c r="D395" s="295" t="e">
        <f t="shared" si="6"/>
        <v>#N/A</v>
      </c>
    </row>
    <row r="396" spans="1:4">
      <c r="A396">
        <f>Table1[[#This Row],[Name]]</f>
        <v>0</v>
      </c>
      <c r="B396">
        <f>Table1[[#This Row],[RefNo]]</f>
        <v>0</v>
      </c>
      <c r="C396" s="228" t="e">
        <f>VLOOKUP(B396,Table1[[RefNo]:[Average CnF Price]],8,FALSE)</f>
        <v>#N/A</v>
      </c>
      <c r="D396" s="295" t="e">
        <f t="shared" si="6"/>
        <v>#N/A</v>
      </c>
    </row>
    <row r="397" spans="1:4">
      <c r="A397">
        <f>Table1[[#This Row],[Name]]</f>
        <v>0</v>
      </c>
      <c r="B397">
        <f>Table1[[#This Row],[RefNo]]</f>
        <v>0</v>
      </c>
      <c r="C397" s="228" t="e">
        <f>VLOOKUP(B397,Table1[[RefNo]:[Average CnF Price]],8,FALSE)</f>
        <v>#N/A</v>
      </c>
      <c r="D397" s="295" t="e">
        <f t="shared" si="6"/>
        <v>#N/A</v>
      </c>
    </row>
    <row r="398" spans="1:4">
      <c r="A398">
        <f>Table1[[#This Row],[Name]]</f>
        <v>0</v>
      </c>
      <c r="B398">
        <f>Table1[[#This Row],[RefNo]]</f>
        <v>0</v>
      </c>
      <c r="C398" s="228" t="e">
        <f>VLOOKUP(B398,Table1[[RefNo]:[Average CnF Price]],8,FALSE)</f>
        <v>#N/A</v>
      </c>
      <c r="D398" s="295" t="e">
        <f t="shared" si="6"/>
        <v>#N/A</v>
      </c>
    </row>
    <row r="399" spans="1:4">
      <c r="A399">
        <f>Table1[[#This Row],[Name]]</f>
        <v>0</v>
      </c>
      <c r="B399">
        <f>Table1[[#This Row],[RefNo]]</f>
        <v>0</v>
      </c>
      <c r="C399" s="228" t="e">
        <f>VLOOKUP(B399,Table1[[RefNo]:[Average CnF Price]],8,FALSE)</f>
        <v>#N/A</v>
      </c>
      <c r="D399" s="295" t="e">
        <f t="shared" si="6"/>
        <v>#N/A</v>
      </c>
    </row>
    <row r="400" spans="1:4">
      <c r="A400">
        <f>Table1[[#This Row],[Name]]</f>
        <v>0</v>
      </c>
      <c r="B400">
        <f>Table1[[#This Row],[RefNo]]</f>
        <v>0</v>
      </c>
      <c r="C400" s="228" t="e">
        <f>VLOOKUP(B400,Table1[[RefNo]:[Average CnF Price]],8,FALSE)</f>
        <v>#N/A</v>
      </c>
      <c r="D400" s="295" t="e">
        <f t="shared" si="6"/>
        <v>#N/A</v>
      </c>
    </row>
    <row r="401" spans="1:4">
      <c r="A401">
        <f>Table1[[#This Row],[Name]]</f>
        <v>0</v>
      </c>
      <c r="B401">
        <f>Table1[[#This Row],[RefNo]]</f>
        <v>0</v>
      </c>
      <c r="C401" s="228" t="e">
        <f>VLOOKUP(B401,Table1[[RefNo]:[Average CnF Price]],8,FALSE)</f>
        <v>#N/A</v>
      </c>
      <c r="D401" s="295" t="e">
        <f t="shared" si="6"/>
        <v>#N/A</v>
      </c>
    </row>
    <row r="402" spans="1:4">
      <c r="A402">
        <f>Table1[[#This Row],[Name]]</f>
        <v>0</v>
      </c>
      <c r="B402">
        <f>Table1[[#This Row],[RefNo]]</f>
        <v>0</v>
      </c>
      <c r="C402" s="228" t="e">
        <f>VLOOKUP(B402,Table1[[RefNo]:[Average CnF Price]],8,FALSE)</f>
        <v>#N/A</v>
      </c>
      <c r="D402" s="295" t="e">
        <f t="shared" si="6"/>
        <v>#N/A</v>
      </c>
    </row>
    <row r="403" spans="1:4">
      <c r="A403">
        <f>Table1[[#This Row],[Name]]</f>
        <v>0</v>
      </c>
      <c r="B403">
        <f>Table1[[#This Row],[RefNo]]</f>
        <v>0</v>
      </c>
      <c r="C403" s="228" t="e">
        <f>VLOOKUP(B403,Table1[[RefNo]:[Average CnF Price]],8,FALSE)</f>
        <v>#N/A</v>
      </c>
      <c r="D403" s="295" t="e">
        <f t="shared" si="6"/>
        <v>#N/A</v>
      </c>
    </row>
    <row r="404" spans="1:4">
      <c r="A404">
        <f>Table1[[#This Row],[Name]]</f>
        <v>0</v>
      </c>
      <c r="B404">
        <f>Table1[[#This Row],[RefNo]]</f>
        <v>0</v>
      </c>
      <c r="C404" s="228" t="e">
        <f>VLOOKUP(B404,Table1[[RefNo]:[Average CnF Price]],8,FALSE)</f>
        <v>#N/A</v>
      </c>
      <c r="D404" s="295" t="e">
        <f t="shared" si="6"/>
        <v>#N/A</v>
      </c>
    </row>
    <row r="405" spans="1:4">
      <c r="A405">
        <f>Table1[[#This Row],[Name]]</f>
        <v>0</v>
      </c>
      <c r="B405">
        <f>Table1[[#This Row],[RefNo]]</f>
        <v>0</v>
      </c>
      <c r="C405" s="228" t="e">
        <f>VLOOKUP(B405,Table1[[RefNo]:[Average CnF Price]],8,FALSE)</f>
        <v>#N/A</v>
      </c>
      <c r="D405" s="295" t="e">
        <f t="shared" si="6"/>
        <v>#N/A</v>
      </c>
    </row>
    <row r="406" spans="1:4">
      <c r="A406">
        <f>Table1[[#This Row],[Name]]</f>
        <v>0</v>
      </c>
      <c r="B406">
        <f>Table1[[#This Row],[RefNo]]</f>
        <v>0</v>
      </c>
      <c r="C406" s="228" t="e">
        <f>VLOOKUP(B406,Table1[[RefNo]:[Average CnF Price]],8,FALSE)</f>
        <v>#N/A</v>
      </c>
      <c r="D406" s="295" t="e">
        <f t="shared" si="6"/>
        <v>#N/A</v>
      </c>
    </row>
    <row r="407" spans="1:4">
      <c r="A407">
        <f>Table1[[#This Row],[Name]]</f>
        <v>0</v>
      </c>
      <c r="B407">
        <f>Table1[[#This Row],[RefNo]]</f>
        <v>0</v>
      </c>
      <c r="C407" s="228" t="e">
        <f>VLOOKUP(B407,Table1[[RefNo]:[Average CnF Price]],8,FALSE)</f>
        <v>#N/A</v>
      </c>
      <c r="D407" s="295" t="e">
        <f t="shared" si="6"/>
        <v>#N/A</v>
      </c>
    </row>
    <row r="408" spans="1:4">
      <c r="A408">
        <f>Table1[[#This Row],[Name]]</f>
        <v>0</v>
      </c>
      <c r="B408">
        <f>Table1[[#This Row],[RefNo]]</f>
        <v>0</v>
      </c>
      <c r="C408" s="228" t="e">
        <f>VLOOKUP(B408,Table1[[RefNo]:[Average CnF Price]],8,FALSE)</f>
        <v>#N/A</v>
      </c>
      <c r="D408" s="295" t="e">
        <f t="shared" si="6"/>
        <v>#N/A</v>
      </c>
    </row>
    <row r="409" spans="1:4">
      <c r="A409">
        <f>Table1[[#This Row],[Name]]</f>
        <v>0</v>
      </c>
      <c r="B409">
        <f>Table1[[#This Row],[RefNo]]</f>
        <v>0</v>
      </c>
      <c r="C409" s="228" t="e">
        <f>VLOOKUP(B409,Table1[[RefNo]:[Average CnF Price]],8,FALSE)</f>
        <v>#N/A</v>
      </c>
      <c r="D409" s="295" t="e">
        <f t="shared" si="6"/>
        <v>#N/A</v>
      </c>
    </row>
    <row r="410" spans="1:4">
      <c r="A410">
        <f>Table1[[#This Row],[Name]]</f>
        <v>0</v>
      </c>
      <c r="B410">
        <f>Table1[[#This Row],[RefNo]]</f>
        <v>0</v>
      </c>
      <c r="C410" s="228" t="e">
        <f>VLOOKUP(B410,Table1[[RefNo]:[Average CnF Price]],8,FALSE)</f>
        <v>#N/A</v>
      </c>
      <c r="D410" s="295" t="e">
        <f t="shared" si="6"/>
        <v>#N/A</v>
      </c>
    </row>
    <row r="411" spans="1:4">
      <c r="A411">
        <f>Table1[[#This Row],[Name]]</f>
        <v>0</v>
      </c>
      <c r="B411">
        <f>Table1[[#This Row],[RefNo]]</f>
        <v>0</v>
      </c>
      <c r="C411" s="228" t="e">
        <f>VLOOKUP(B411,Table1[[RefNo]:[Average CnF Price]],8,FALSE)</f>
        <v>#N/A</v>
      </c>
      <c r="D411" s="295" t="e">
        <f t="shared" si="6"/>
        <v>#N/A</v>
      </c>
    </row>
    <row r="412" spans="1:4">
      <c r="A412">
        <f>Table1[[#This Row],[Name]]</f>
        <v>0</v>
      </c>
      <c r="B412">
        <f>Table1[[#This Row],[RefNo]]</f>
        <v>0</v>
      </c>
      <c r="C412" s="228" t="e">
        <f>VLOOKUP(B412,Table1[[RefNo]:[Average CnF Price]],8,FALSE)</f>
        <v>#N/A</v>
      </c>
      <c r="D412" s="295" t="e">
        <f t="shared" si="6"/>
        <v>#N/A</v>
      </c>
    </row>
    <row r="413" spans="1:4">
      <c r="A413">
        <f>Table1[[#This Row],[Name]]</f>
        <v>0</v>
      </c>
      <c r="B413">
        <f>Table1[[#This Row],[RefNo]]</f>
        <v>0</v>
      </c>
      <c r="C413" s="228" t="e">
        <f>VLOOKUP(B413,Table1[[RefNo]:[Average CnF Price]],8,FALSE)</f>
        <v>#N/A</v>
      </c>
      <c r="D413" s="295" t="e">
        <f t="shared" si="6"/>
        <v>#N/A</v>
      </c>
    </row>
    <row r="414" spans="1:4">
      <c r="A414">
        <f>Table1[[#This Row],[Name]]</f>
        <v>0</v>
      </c>
      <c r="B414">
        <f>Table1[[#This Row],[RefNo]]</f>
        <v>0</v>
      </c>
      <c r="C414" s="228" t="e">
        <f>VLOOKUP(B414,Table1[[RefNo]:[Average CnF Price]],8,FALSE)</f>
        <v>#N/A</v>
      </c>
      <c r="D414" s="295" t="e">
        <f t="shared" si="6"/>
        <v>#N/A</v>
      </c>
    </row>
    <row r="415" spans="1:4">
      <c r="A415">
        <f>Table1[[#This Row],[Name]]</f>
        <v>0</v>
      </c>
      <c r="B415">
        <f>Table1[[#This Row],[RefNo]]</f>
        <v>0</v>
      </c>
      <c r="C415" s="228" t="e">
        <f>VLOOKUP(B415,Table1[[RefNo]:[Average CnF Price]],8,FALSE)</f>
        <v>#N/A</v>
      </c>
      <c r="D415" s="295" t="e">
        <f t="shared" si="6"/>
        <v>#N/A</v>
      </c>
    </row>
    <row r="416" spans="1:4">
      <c r="A416">
        <f>Table1[[#This Row],[Name]]</f>
        <v>0</v>
      </c>
      <c r="B416">
        <f>Table1[[#This Row],[RefNo]]</f>
        <v>0</v>
      </c>
      <c r="C416" s="228" t="e">
        <f>VLOOKUP(B416,Table1[[RefNo]:[Average CnF Price]],8,FALSE)</f>
        <v>#N/A</v>
      </c>
      <c r="D416" s="295" t="e">
        <f t="shared" si="6"/>
        <v>#N/A</v>
      </c>
    </row>
    <row r="417" spans="1:4">
      <c r="A417">
        <f>Table1[[#This Row],[Name]]</f>
        <v>0</v>
      </c>
      <c r="B417">
        <f>Table1[[#This Row],[RefNo]]</f>
        <v>0</v>
      </c>
      <c r="C417" s="228" t="e">
        <f>VLOOKUP(B417,Table1[[RefNo]:[Average CnF Price]],8,FALSE)</f>
        <v>#N/A</v>
      </c>
      <c r="D417" s="295" t="e">
        <f t="shared" si="6"/>
        <v>#N/A</v>
      </c>
    </row>
    <row r="418" spans="1:4">
      <c r="A418">
        <f>Table1[[#This Row],[Name]]</f>
        <v>0</v>
      </c>
      <c r="B418">
        <f>Table1[[#This Row],[RefNo]]</f>
        <v>0</v>
      </c>
      <c r="C418" s="228" t="e">
        <f>VLOOKUP(B418,Table1[[RefNo]:[Average CnF Price]],8,FALSE)</f>
        <v>#N/A</v>
      </c>
      <c r="D418" s="295" t="e">
        <f t="shared" si="6"/>
        <v>#N/A</v>
      </c>
    </row>
    <row r="419" spans="1:4">
      <c r="A419">
        <f>Table1[[#This Row],[Name]]</f>
        <v>0</v>
      </c>
      <c r="B419">
        <f>Table1[[#This Row],[RefNo]]</f>
        <v>0</v>
      </c>
      <c r="C419" s="228" t="e">
        <f>VLOOKUP(B419,Table1[[RefNo]:[Average CnF Price]],8,FALSE)</f>
        <v>#N/A</v>
      </c>
      <c r="D419" s="295" t="e">
        <f t="shared" si="6"/>
        <v>#N/A</v>
      </c>
    </row>
    <row r="420" spans="1:4">
      <c r="A420">
        <f>Table1[[#This Row],[Name]]</f>
        <v>0</v>
      </c>
      <c r="B420">
        <f>Table1[[#This Row],[RefNo]]</f>
        <v>0</v>
      </c>
      <c r="C420" s="228" t="e">
        <f>VLOOKUP(B420,Table1[[RefNo]:[Average CnF Price]],8,FALSE)</f>
        <v>#N/A</v>
      </c>
      <c r="D420" s="295" t="e">
        <f t="shared" si="6"/>
        <v>#N/A</v>
      </c>
    </row>
    <row r="421" spans="1:4">
      <c r="A421">
        <f>Table1[[#This Row],[Name]]</f>
        <v>0</v>
      </c>
      <c r="B421">
        <f>Table1[[#This Row],[RefNo]]</f>
        <v>0</v>
      </c>
      <c r="C421" s="228" t="e">
        <f>VLOOKUP(B421,Table1[[RefNo]:[Average CnF Price]],8,FALSE)</f>
        <v>#N/A</v>
      </c>
      <c r="D421" s="295" t="e">
        <f t="shared" si="6"/>
        <v>#N/A</v>
      </c>
    </row>
    <row r="422" spans="1:4">
      <c r="A422">
        <f>Table1[[#This Row],[Name]]</f>
        <v>0</v>
      </c>
      <c r="B422">
        <f>Table1[[#This Row],[RefNo]]</f>
        <v>0</v>
      </c>
      <c r="C422" s="228" t="e">
        <f>VLOOKUP(B422,Table1[[RefNo]:[Average CnF Price]],8,FALSE)</f>
        <v>#N/A</v>
      </c>
      <c r="D422" s="295" t="e">
        <f t="shared" si="6"/>
        <v>#N/A</v>
      </c>
    </row>
    <row r="423" spans="1:4" hidden="1">
      <c r="A423">
        <f>Table1[[#This Row],[Name]]</f>
        <v>0</v>
      </c>
      <c r="B423">
        <f>Table1[[#This Row],[RefNo]]</f>
        <v>0</v>
      </c>
      <c r="C423" s="228" t="e">
        <f>VLOOKUP(B423,Table1[[RefNo]:[Average CnF Price]],8,FALSE)</f>
        <v>#N/A</v>
      </c>
      <c r="D423" s="295" t="e">
        <f t="shared" si="6"/>
        <v>#N/A</v>
      </c>
    </row>
    <row r="424" spans="1:4">
      <c r="A424">
        <f>Table1[[#This Row],[Name]]</f>
        <v>0</v>
      </c>
      <c r="B424">
        <f>Table1[[#This Row],[RefNo]]</f>
        <v>0</v>
      </c>
      <c r="C424" s="228" t="e">
        <f>VLOOKUP(B424,Table1[[RefNo]:[Average CnF Price]],8,FALSE)</f>
        <v>#N/A</v>
      </c>
      <c r="D424" s="295" t="e">
        <f t="shared" si="6"/>
        <v>#N/A</v>
      </c>
    </row>
    <row r="425" spans="1:4" hidden="1">
      <c r="A425">
        <f>Table1[[#This Row],[Name]]</f>
        <v>0</v>
      </c>
      <c r="B425">
        <f>Table1[[#This Row],[RefNo]]</f>
        <v>0</v>
      </c>
      <c r="C425" s="228" t="e">
        <f>VLOOKUP(B425,Table1[[RefNo]:[Average CnF Price]],8,FALSE)</f>
        <v>#N/A</v>
      </c>
      <c r="D425" s="295" t="e">
        <f t="shared" si="6"/>
        <v>#N/A</v>
      </c>
    </row>
  </sheetData>
  <conditionalFormatting sqref="C1">
    <cfRule type="cellIs" dxfId="65" priority="1" operator="equal">
      <formula>0</formula>
    </cfRule>
  </conditionalFormatting>
  <pageMargins left="0.53" right="0.48" top="0.47" bottom="0.48" header="0.31496062992125984" footer="0.31496062992125984"/>
  <pageSetup paperSize="9" scale="95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6"/>
  <sheetViews>
    <sheetView workbookViewId="0">
      <selection activeCell="B2" sqref="B2:B5"/>
    </sheetView>
  </sheetViews>
  <sheetFormatPr defaultColWidth="9.140625" defaultRowHeight="15"/>
  <cols>
    <col min="1" max="1" width="23.42578125" style="322" bestFit="1" customWidth="1"/>
    <col min="2" max="6" width="9.140625" style="322"/>
    <col min="7" max="7" width="9.140625" style="323"/>
    <col min="8" max="8" width="9.140625" style="324"/>
    <col min="9" max="16384" width="9.140625" style="298"/>
  </cols>
  <sheetData>
    <row r="1" spans="1:3">
      <c r="A1" s="300" t="s">
        <v>1235</v>
      </c>
      <c r="B1" s="300" t="s">
        <v>1478</v>
      </c>
    </row>
    <row r="2" spans="1:3">
      <c r="A2" s="9" t="s">
        <v>1225</v>
      </c>
      <c r="B2" s="9">
        <v>504</v>
      </c>
    </row>
    <row r="3" spans="1:3">
      <c r="A3" s="9" t="s">
        <v>1226</v>
      </c>
      <c r="B3" s="9">
        <v>282</v>
      </c>
    </row>
    <row r="4" spans="1:3">
      <c r="A4" s="9" t="s">
        <v>1227</v>
      </c>
      <c r="B4" s="9">
        <v>40</v>
      </c>
    </row>
    <row r="5" spans="1:3">
      <c r="A5" s="9" t="s">
        <v>1228</v>
      </c>
      <c r="B5" s="9">
        <v>25</v>
      </c>
    </row>
    <row r="6" spans="1:3">
      <c r="B6" s="322">
        <f>SUM(B2:B3)</f>
        <v>786</v>
      </c>
      <c r="C6" s="322">
        <v>851</v>
      </c>
    </row>
  </sheetData>
  <sortState xmlns:xlrd2="http://schemas.microsoft.com/office/spreadsheetml/2017/richdata2" ref="A2:B11">
    <sortCondition ref="A1"/>
  </sortState>
  <pageMargins left="0.53" right="0.41" top="0.56000000000000005" bottom="0.48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Master</vt:lpstr>
      <vt:lpstr>Stock</vt:lpstr>
      <vt:lpstr>Inv_Price</vt:lpstr>
      <vt:lpstr>Sewage</vt:lpstr>
      <vt:lpstr>Water</vt:lpstr>
      <vt:lpstr>Sheet1</vt:lpstr>
      <vt:lpstr>Unrec</vt:lpstr>
      <vt:lpstr>PriceList</vt:lpstr>
      <vt:lpstr>Temp_Report</vt:lpstr>
      <vt:lpstr>Kassel</vt:lpstr>
      <vt:lpstr>Turkey</vt:lpstr>
      <vt:lpstr>Kassel!Print_Area</vt:lpstr>
      <vt:lpstr>Master!Print_Area</vt:lpstr>
      <vt:lpstr>PriceList!Print_Area</vt:lpstr>
      <vt:lpstr>Kassel!Print_Titles</vt:lpstr>
      <vt:lpstr>PriceList!Print_Titles</vt:lpstr>
      <vt:lpstr>Sewage!Print_Titles</vt:lpstr>
      <vt:lpstr>Stock!Print_Titles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Irakli</cp:lastModifiedBy>
  <cp:lastPrinted>2024-07-15T11:07:11Z</cp:lastPrinted>
  <dcterms:created xsi:type="dcterms:W3CDTF">2016-11-07T06:34:25Z</dcterms:created>
  <dcterms:modified xsi:type="dcterms:W3CDTF">2024-09-30T07:02:20Z</dcterms:modified>
</cp:coreProperties>
</file>