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Data Analyst 63 Hours\Excel\GitHub\"/>
    </mc:Choice>
  </mc:AlternateContent>
  <bookViews>
    <workbookView xWindow="0" yWindow="0" windowWidth="20490" windowHeight="7620" activeTab="1"/>
  </bookViews>
  <sheets>
    <sheet name="Sheet1" sheetId="2" r:id="rId1"/>
    <sheet name="CarInventoryProject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7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D41" i="1"/>
  <c r="E3" i="1"/>
  <c r="E4" i="1"/>
  <c r="E5" i="1"/>
  <c r="E6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8" i="1"/>
  <c r="C9" i="1"/>
  <c r="C10" i="1"/>
  <c r="C11" i="1"/>
  <c r="C12" i="1"/>
  <c r="C13" i="1"/>
  <c r="C14" i="1"/>
  <c r="C3" i="1"/>
  <c r="C4" i="1"/>
  <c r="C5" i="1"/>
  <c r="C6" i="1"/>
  <c r="C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<sst xmlns="http://schemas.openxmlformats.org/spreadsheetml/2006/main" count="257" uniqueCount="123">
  <si>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</si>
  <si>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</si>
  <si>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</si>
  <si>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</si>
  <si>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</si>
  <si>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</si>
  <si>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</si>
  <si>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</si>
  <si>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</si>
  <si>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</si>
  <si>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</si>
  <si>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</si>
  <si>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</si>
  <si>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</si>
  <si>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</si>
  <si>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</si>
  <si>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</si>
  <si>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</si>
  <si>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</si>
  <si>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</si>
  <si>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</si>
  <si>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</si>
  <si>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</si>
  <si>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</si>
  <si>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</si>
  <si>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</si>
  <si>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</si>
  <si>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</si>
  <si>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</si>
  <si>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</si>
  <si>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</si>
  <si>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</si>
  <si>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</si>
  <si>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</si>
  <si>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</si>
  <si>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</si>
  <si>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</si>
  <si>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</si>
  <si>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</si>
  <si>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</si>
  <si>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</si>
  <si>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</si>
  <si>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</si>
  <si>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</si>
  <si>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</si>
  <si>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</si>
  <si>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</si>
  <si>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</si>
  <si>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</si>
  <si>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</si>
  <si>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</si>
  <si>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</si>
  <si>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</si>
  <si>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</si>
  <si>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</si>
  <si>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</si>
  <si>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</si>
  <si>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</si>
  <si>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</si>
  <si>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</si>
  <si>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</si>
  <si>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</si>
  <si>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</si>
  <si>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</si>
  <si>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</si>
  <si>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</si>
  <si>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</si>
  <si>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</si>
  <si>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</si>
  <si>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</si>
  <si>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</si>
  <si>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</si>
  <si>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</si>
  <si>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</si>
  <si>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</si>
  <si>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</si>
  <si>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</si>
  <si>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</si>
  <si>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</si>
  <si>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</si>
  <si>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</si>
  <si>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</si>
  <si>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</si>
  <si>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</si>
  <si>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</si>
  <si>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HY</t>
  </si>
  <si>
    <t>CR</t>
  </si>
  <si>
    <t>HO</t>
  </si>
  <si>
    <t>TY</t>
  </si>
  <si>
    <t>GM</t>
  </si>
  <si>
    <t>Ford</t>
  </si>
  <si>
    <t>Hyundai</t>
  </si>
  <si>
    <t>Cheverolet</t>
  </si>
  <si>
    <t>Honda</t>
  </si>
  <si>
    <t>Toyota</t>
  </si>
  <si>
    <t>General Motors</t>
  </si>
  <si>
    <t>MTG</t>
  </si>
  <si>
    <t>Mustang</t>
  </si>
  <si>
    <t>FCS</t>
  </si>
  <si>
    <t>ELA</t>
  </si>
  <si>
    <t>CAR</t>
  </si>
  <si>
    <t>PTC</t>
  </si>
  <si>
    <t>ODY</t>
  </si>
  <si>
    <t>CIV</t>
  </si>
  <si>
    <t>CAM</t>
  </si>
  <si>
    <t>SLR</t>
  </si>
  <si>
    <t>CMR</t>
  </si>
  <si>
    <t>Focus</t>
  </si>
  <si>
    <t>Elantra</t>
  </si>
  <si>
    <t>Caravan</t>
  </si>
  <si>
    <t>Paletoc</t>
  </si>
  <si>
    <t>Odeyssi</t>
  </si>
  <si>
    <t>Civic</t>
  </si>
  <si>
    <t>Camero</t>
  </si>
  <si>
    <t>Selerio</t>
  </si>
  <si>
    <t>Canmar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</si>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</sst>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InventoryProject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hul" refreshedDate="44412.840856828705" createdVersion="6" refreshedVersion="6" minRefreshableVersion="3" recordCount="52">
  <cacheSource type="worksheet">
    <worksheetSource ref="A1:N53" sheet="CarInventoryProject" r:id="rId2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0">
      <sharedItems containsSemiMixedTypes="0" containsString="0" containsNumber="1" minValue="3708.1" maxValue="114660.6"/>
    </cacheField>
    <cacheField name="Miles / Year" numFmtId="166">
      <sharedItems containsSemiMixedTypes="0" containsString="0" containsNumber="1" minValue="529.7285714285714" maxValue="4586.424"/>
    </cacheField>
    <cacheField name="Color" numFmtId="0">
      <sharedItems/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s v="FD"/>
    <s v="Ford"/>
    <s v="MTG"/>
    <s v="Mustang"/>
    <s v="06"/>
    <n v="15"/>
    <n v="40326.800000000003"/>
    <n v="2688.4533333333334"/>
    <s v="Black"/>
    <s v="Smith"/>
    <n v="50000"/>
    <s v="Yes"/>
    <s v="FD06MTGBLA001"/>
  </r>
  <r>
    <x v="1"/>
    <s v="FD"/>
    <s v="Ford"/>
    <s v="MTG"/>
    <s v="Mustang"/>
    <s v="06"/>
    <n v="15"/>
    <n v="44974.8"/>
    <n v="2998.32"/>
    <s v="White"/>
    <s v="McCall"/>
    <n v="50000"/>
    <s v="Yes"/>
    <s v="FD06MTGWHI002"/>
  </r>
  <r>
    <x v="2"/>
    <s v="FD"/>
    <s v="Ford"/>
    <s v="MTG"/>
    <s v="Mustang"/>
    <s v="08"/>
    <n v="13"/>
    <n v="44946.5"/>
    <n v="3457.4230769230771"/>
    <s v="Green"/>
    <s v="Lyon"/>
    <n v="50000"/>
    <s v="Yes"/>
    <s v="FD08MTGGRE003"/>
  </r>
  <r>
    <x v="3"/>
    <s v="FD"/>
    <s v="Ford"/>
    <s v="MTG"/>
    <s v="Mustang"/>
    <s v="08"/>
    <n v="13"/>
    <n v="37558.800000000003"/>
    <n v="2889.1384615384618"/>
    <s v="Black"/>
    <s v="Jones"/>
    <n v="50000"/>
    <s v="Yes"/>
    <s v="FD08MTGBLA004"/>
  </r>
  <r>
    <x v="4"/>
    <s v="FD"/>
    <s v="Ford"/>
    <s v="MTG"/>
    <s v="Mustang"/>
    <s v="08"/>
    <n v="13"/>
    <n v="36438.5"/>
    <n v="2802.9615384615386"/>
    <s v="White"/>
    <s v="Smith"/>
    <n v="50000"/>
    <s v="Yes"/>
    <s v="FD08MTGWHI005"/>
  </r>
  <r>
    <x v="5"/>
    <s v="FD"/>
    <s v="Ford"/>
    <s v="FCS"/>
    <s v="Focus"/>
    <s v="06"/>
    <n v="15"/>
    <n v="46311.4"/>
    <n v="3087.4266666666667"/>
    <s v="Green"/>
    <s v="Ewenty"/>
    <n v="75000"/>
    <s v="Yes"/>
    <s v="FD06FCSGRE006"/>
  </r>
  <r>
    <x v="6"/>
    <s v="FD"/>
    <s v="Ford"/>
    <s v="FCS"/>
    <s v="Focus"/>
    <s v="06"/>
    <n v="15"/>
    <n v="52229.5"/>
    <n v="3481.9666666666667"/>
    <s v="Green"/>
    <s v="Lyon"/>
    <n v="75000"/>
    <s v="Yes"/>
    <s v="FD06FCSGRE007"/>
  </r>
  <r>
    <x v="7"/>
    <s v="FD"/>
    <s v="Ford"/>
    <s v="FCS"/>
    <s v="Focus"/>
    <s v="09"/>
    <n v="12"/>
    <n v="35137"/>
    <n v="2928.0833333333335"/>
    <s v="Black"/>
    <s v="Howard"/>
    <n v="75000"/>
    <s v="Yes"/>
    <s v="FD09FCSBLA008"/>
  </r>
  <r>
    <x v="8"/>
    <s v="FD"/>
    <s v="Ford"/>
    <s v="FCS"/>
    <s v="Focus"/>
    <s v="13"/>
    <n v="8"/>
    <n v="27637.1"/>
    <n v="3454.6374999999998"/>
    <s v="Black"/>
    <s v="Smith"/>
    <n v="75000"/>
    <s v="Yes"/>
    <s v="FD13FCSBLA009"/>
  </r>
  <r>
    <x v="9"/>
    <s v="FD"/>
    <s v="Ford"/>
    <s v="FCS"/>
    <s v="Focus"/>
    <s v="13"/>
    <n v="8"/>
    <n v="27534.799999999999"/>
    <n v="3441.85"/>
    <s v="White"/>
    <s v="Praulty"/>
    <n v="75000"/>
    <s v="Yes"/>
    <s v="FD13FCSWHI010"/>
  </r>
  <r>
    <x v="10"/>
    <s v="FD"/>
    <s v="Ford"/>
    <s v="FCS"/>
    <s v="Focus"/>
    <s v="12"/>
    <n v="9"/>
    <n v="19341.7"/>
    <n v="2149.077777777778"/>
    <s v="White"/>
    <s v="Yousef"/>
    <n v="75000"/>
    <s v="Yes"/>
    <s v="FD12FCSWHI011"/>
  </r>
  <r>
    <x v="11"/>
    <s v="FD"/>
    <s v="Ford"/>
    <s v="FCS"/>
    <s v="Focus"/>
    <s v="13"/>
    <n v="8"/>
    <n v="22521.599999999999"/>
    <n v="2815.2"/>
    <s v="Black"/>
    <s v="Vizzini"/>
    <n v="75000"/>
    <s v="Yes"/>
    <s v="FD13FCSBLA012"/>
  </r>
  <r>
    <x v="12"/>
    <s v="FD"/>
    <s v="Ford"/>
    <s v="FCS"/>
    <s v="Focus"/>
    <s v="13"/>
    <n v="8"/>
    <n v="13682.9"/>
    <n v="1710.3625"/>
    <s v="Black"/>
    <s v="Rodriguez"/>
    <n v="75000"/>
    <s v="Yes"/>
    <s v="FD13FCSBLA013"/>
  </r>
  <r>
    <x v="13"/>
    <s v="GM"/>
    <s v="General Motors"/>
    <s v="CMR"/>
    <s v="Canmar"/>
    <s v="09"/>
    <n v="12"/>
    <n v="28464.799999999999"/>
    <n v="2372.0666666666666"/>
    <s v="White"/>
    <s v="Santos"/>
    <n v="100000"/>
    <s v="Yes"/>
    <s v="GM09CMRWHI014"/>
  </r>
  <r>
    <x v="14"/>
    <s v="GM"/>
    <s v="General Motors"/>
    <s v="CMR"/>
    <s v="Canmar"/>
    <s v="12"/>
    <n v="9"/>
    <n v="19421.099999999999"/>
    <n v="2157.8999999999996"/>
    <s v="Black"/>
    <s v="Bard"/>
    <n v="100000"/>
    <s v="Yes"/>
    <s v="GM12CMRBLA015"/>
  </r>
  <r>
    <x v="15"/>
    <s v="GM"/>
    <s v="General Motors"/>
    <s v="CMR"/>
    <s v="Canmar"/>
    <s v="14"/>
    <n v="7"/>
    <n v="14289.6"/>
    <n v="2041.3714285714286"/>
    <s v="White"/>
    <s v="Torrens"/>
    <n v="100000"/>
    <s v="Yes"/>
    <s v="GM14CMRWHI016"/>
  </r>
  <r>
    <x v="16"/>
    <s v="GM"/>
    <s v="General Motors"/>
    <s v="SLV"/>
    <s v="Selerio"/>
    <s v="10"/>
    <n v="11"/>
    <n v="31144.400000000001"/>
    <n v="2831.3090909090911"/>
    <s v="Black"/>
    <s v="Hulinski"/>
    <n v="100000"/>
    <s v="Yes"/>
    <s v="GM10SLVBLA017"/>
  </r>
  <r>
    <x v="17"/>
    <s v="GM"/>
    <s v="General Motors"/>
    <s v="SLV"/>
    <s v="Selerio"/>
    <s v="98"/>
    <n v="23"/>
    <n v="83162.7"/>
    <n v="3615.7695652173911"/>
    <s v="Black"/>
    <s v="Santos"/>
    <n v="100000"/>
    <s v="Yes"/>
    <s v="GM98SLVBLA018"/>
  </r>
  <r>
    <x v="18"/>
    <s v="GM"/>
    <s v="General Motors"/>
    <s v="SLV"/>
    <s v="Selerio"/>
    <s v="00"/>
    <n v="21"/>
    <n v="80685.8"/>
    <n v="3842.1809523809525"/>
    <s v="Blue"/>
    <s v="Vizzini"/>
    <n v="100000"/>
    <s v="Yes"/>
    <s v="GM00SLVBLU019"/>
  </r>
  <r>
    <x v="19"/>
    <s v="TY"/>
    <s v="Toyota"/>
    <s v="CAM"/>
    <s v="Camero"/>
    <s v="96"/>
    <n v="25"/>
    <n v="114660.6"/>
    <n v="4586.424"/>
    <s v="Green"/>
    <s v="Chan"/>
    <n v="100000"/>
    <s v="Not Eligible"/>
    <s v="TY96CAMGRE020"/>
  </r>
  <r>
    <x v="20"/>
    <s v="TY"/>
    <s v="Toyota"/>
    <s v="CAM"/>
    <s v="Camero"/>
    <s v="98"/>
    <n v="23"/>
    <n v="93382.6"/>
    <n v="4060.1130434782613"/>
    <s v="Black"/>
    <s v="Swartz"/>
    <n v="100000"/>
    <s v="Yes"/>
    <s v="TY98CAMBLA021"/>
  </r>
  <r>
    <x v="21"/>
    <s v="TY"/>
    <s v="Toyota"/>
    <s v="CAM"/>
    <s v="Camero"/>
    <s v="00"/>
    <n v="21"/>
    <n v="85928"/>
    <n v="4091.8095238095239"/>
    <s v="Green"/>
    <s v="Ewenty"/>
    <n v="100000"/>
    <s v="Yes"/>
    <s v="TY00CAMGRE022"/>
  </r>
  <r>
    <x v="22"/>
    <s v="TY"/>
    <s v="Toyota"/>
    <s v="CAM"/>
    <s v="Camero"/>
    <s v="02"/>
    <n v="19"/>
    <n v="67829.100000000006"/>
    <n v="3569.9526315789476"/>
    <s v="Black"/>
    <s v="Smith"/>
    <n v="100000"/>
    <s v="Yes"/>
    <s v="TY02CAMBLA023"/>
  </r>
  <r>
    <x v="23"/>
    <s v="TY"/>
    <s v="Toyota"/>
    <s v="CAM"/>
    <s v="Camero"/>
    <s v="09"/>
    <n v="12"/>
    <n v="48114.2"/>
    <n v="4009.5166666666664"/>
    <s v="White"/>
    <s v="Howard"/>
    <n v="100000"/>
    <s v="Yes"/>
    <s v="TY09CAMWHI024"/>
  </r>
  <r>
    <x v="24"/>
    <s v="TY"/>
    <s v="Toyota"/>
    <s v="COR"/>
    <s v="Canmar"/>
    <s v="02"/>
    <n v="19"/>
    <n v="64467.4"/>
    <n v="3393.0210526315791"/>
    <s v="Red"/>
    <s v="Gaul"/>
    <n v="100000"/>
    <s v="Yes"/>
    <s v="TY02CORRED025"/>
  </r>
  <r>
    <x v="25"/>
    <s v="TY"/>
    <s v="Toyota"/>
    <s v="COR"/>
    <s v="Canmar"/>
    <s v="03"/>
    <n v="18"/>
    <n v="73444.399999999994"/>
    <n v="4080.2444444444441"/>
    <s v="Black"/>
    <s v="Gaul"/>
    <n v="100000"/>
    <s v="Yes"/>
    <s v="TY03CORBLA026"/>
  </r>
  <r>
    <x v="26"/>
    <s v="TY"/>
    <s v="Toyota"/>
    <s v="COR"/>
    <s v="Canmar"/>
    <s v="14"/>
    <n v="7"/>
    <n v="17556.3"/>
    <n v="2508.042857142857"/>
    <s v="Blue"/>
    <s v="Praulty"/>
    <n v="100000"/>
    <s v="Yes"/>
    <s v="TY14CORBLU027"/>
  </r>
  <r>
    <x v="27"/>
    <s v="TY"/>
    <s v="Toyota"/>
    <s v="COR"/>
    <s v="Canmar"/>
    <s v="12"/>
    <n v="9"/>
    <n v="29601.9"/>
    <n v="3289.1000000000004"/>
    <s v="Black"/>
    <s v="Santos"/>
    <n v="100000"/>
    <s v="Yes"/>
    <s v="TY12CORBLA028"/>
  </r>
  <r>
    <x v="28"/>
    <s v="TY"/>
    <s v="Toyota"/>
    <s v="CAM"/>
    <s v="Camero"/>
    <s v="12"/>
    <n v="9"/>
    <n v="22128.2"/>
    <n v="2458.6888888888889"/>
    <s v="Blue"/>
    <s v="Chan"/>
    <n v="100000"/>
    <s v="Yes"/>
    <s v="TY12CAMBLU029"/>
  </r>
  <r>
    <x v="29"/>
    <s v="HO"/>
    <s v="Honda"/>
    <s v="CIV"/>
    <s v="Civic"/>
    <s v="99"/>
    <n v="22"/>
    <n v="82374"/>
    <n v="3744.2727272727275"/>
    <s v="White"/>
    <s v="Rodriguez"/>
    <n v="75000"/>
    <s v="Not Eligible"/>
    <s v="HO99CIVWHI030"/>
  </r>
  <r>
    <x v="30"/>
    <s v="HO"/>
    <s v="Honda"/>
    <s v="CIV"/>
    <s v="Civic"/>
    <s v="01"/>
    <n v="20"/>
    <n v="69891.899999999994"/>
    <n v="3494.5949999999998"/>
    <s v="Blue"/>
    <s v="Jones"/>
    <n v="75000"/>
    <s v="Yes"/>
    <s v="HO01CIVBLU031"/>
  </r>
  <r>
    <x v="31"/>
    <s v="HO"/>
    <s v="Honda"/>
    <s v="CIV"/>
    <s v="Civic"/>
    <s v="10"/>
    <n v="11"/>
    <n v="22573"/>
    <n v="2052.090909090909"/>
    <s v="Blue"/>
    <s v="Torrens"/>
    <n v="75000"/>
    <s v="Yes"/>
    <s v="HO10CIVBLU032"/>
  </r>
  <r>
    <x v="32"/>
    <s v="HO"/>
    <s v="Honda"/>
    <s v="CIV"/>
    <s v="Civic"/>
    <s v="10"/>
    <n v="11"/>
    <n v="33477.199999999997"/>
    <n v="3043.3818181818178"/>
    <s v="Black"/>
    <s v="Swartz"/>
    <n v="75000"/>
    <s v="Yes"/>
    <s v="HO10CIVBLA033"/>
  </r>
  <r>
    <x v="33"/>
    <s v="HO"/>
    <s v="Honda"/>
    <s v="CIV"/>
    <s v="Civic"/>
    <s v="11"/>
    <n v="10"/>
    <n v="30555.3"/>
    <n v="3055.5299999999997"/>
    <s v="Black"/>
    <s v="Lyon"/>
    <n v="75000"/>
    <s v="Yes"/>
    <s v="HO11CIVBLA034"/>
  </r>
  <r>
    <x v="34"/>
    <s v="HO"/>
    <s v="Honda"/>
    <s v="CIV"/>
    <s v="Civic"/>
    <s v="12"/>
    <n v="9"/>
    <n v="24513.200000000001"/>
    <n v="2723.6888888888889"/>
    <s v="Black"/>
    <s v="Hulinski"/>
    <n v="75000"/>
    <s v="Yes"/>
    <s v="HO12CIVBLA035"/>
  </r>
  <r>
    <x v="35"/>
    <s v="HO"/>
    <s v="Honda"/>
    <s v="CIV"/>
    <s v="Civic"/>
    <s v="13"/>
    <n v="8"/>
    <n v="13867.6"/>
    <n v="1733.45"/>
    <s v="Black"/>
    <s v="Chan"/>
    <n v="75000"/>
    <s v="Yes"/>
    <s v="HO13CIVBLA036"/>
  </r>
  <r>
    <x v="36"/>
    <s v="HO"/>
    <s v="Honda"/>
    <s v="ODY"/>
    <s v="Odeyssi"/>
    <s v="05"/>
    <n v="16"/>
    <n v="60389.5"/>
    <n v="3774.34375"/>
    <s v="White"/>
    <s v="Howard"/>
    <n v="100000"/>
    <s v="Yes"/>
    <s v="HO05ODYWHI037"/>
  </r>
  <r>
    <x v="37"/>
    <s v="HO"/>
    <s v="Honda"/>
    <s v="ODY"/>
    <s v="Odeyssi"/>
    <s v="07"/>
    <n v="14"/>
    <n v="50854.1"/>
    <n v="3632.4357142857143"/>
    <s v="Black"/>
    <s v="Swartz"/>
    <n v="100000"/>
    <s v="Yes"/>
    <s v="HO07ODYBLA038"/>
  </r>
  <r>
    <x v="38"/>
    <s v="HO"/>
    <s v="Honda"/>
    <s v="ODY"/>
    <s v="Odeyssi"/>
    <s v="08"/>
    <n v="13"/>
    <n v="42504.6"/>
    <n v="3269.5846153846151"/>
    <s v="White"/>
    <s v="Rodriguez"/>
    <n v="100000"/>
    <s v="Yes"/>
    <s v="HO08ODYWHI039"/>
  </r>
  <r>
    <x v="39"/>
    <s v="HO"/>
    <s v="Honda"/>
    <s v="ODY"/>
    <s v="Odeyssi"/>
    <s v="01"/>
    <n v="20"/>
    <n v="68658.899999999994"/>
    <n v="3432.9449999999997"/>
    <s v="Black"/>
    <s v="Smith"/>
    <n v="100000"/>
    <s v="Yes"/>
    <s v="HO01ODYBLA040"/>
  </r>
  <r>
    <x v="40"/>
    <s v="HO"/>
    <s v="Honda"/>
    <s v="ODY"/>
    <s v="Odeyssi"/>
    <s v="14"/>
    <n v="7"/>
    <n v="3708.1"/>
    <n v="529.7285714285714"/>
    <s v="Black"/>
    <s v="McCall"/>
    <n v="100000"/>
    <s v="Yes"/>
    <s v="HO14ODYBLA041"/>
  </r>
  <r>
    <x v="41"/>
    <s v="CR"/>
    <s v="Cheverolet"/>
    <s v="PTC"/>
    <s v="Paletoc"/>
    <s v="04"/>
    <n v="17"/>
    <n v="64542"/>
    <n v="3796.5882352941176"/>
    <s v="Blue"/>
    <s v="Smith"/>
    <n v="75000"/>
    <s v="Yes"/>
    <s v="CR04PTCBLU042"/>
  </r>
  <r>
    <x v="42"/>
    <s v="CR"/>
    <s v="Cheverolet"/>
    <s v="PTC"/>
    <s v="Paletoc"/>
    <s v="07"/>
    <n v="14"/>
    <n v="42074.2"/>
    <n v="3005.2999999999997"/>
    <s v="Green"/>
    <s v="Gaul"/>
    <n v="75000"/>
    <s v="Yes"/>
    <s v="CR07PTCGRE043"/>
  </r>
  <r>
    <x v="43"/>
    <s v="CR"/>
    <s v="Cheverolet"/>
    <s v="PTC"/>
    <s v="Paletoc"/>
    <s v="11"/>
    <n v="10"/>
    <n v="27394.2"/>
    <n v="2739.42"/>
    <s v="Black"/>
    <s v="Vizzini"/>
    <n v="75000"/>
    <s v="Yes"/>
    <s v="CR11PTCBLA044"/>
  </r>
  <r>
    <x v="44"/>
    <s v="CR"/>
    <s v="Cheverolet"/>
    <s v="CAR"/>
    <s v="Caravan"/>
    <s v="99"/>
    <n v="22"/>
    <n v="79420.600000000006"/>
    <n v="3610.0272727272732"/>
    <s v="Green"/>
    <s v="Hulinski"/>
    <n v="75000"/>
    <s v="Not Eligible"/>
    <s v="CR99CARGRE045"/>
  </r>
  <r>
    <x v="45"/>
    <s v="CR"/>
    <s v="Cheverolet"/>
    <s v="CAR"/>
    <s v="Caravan"/>
    <s v="00"/>
    <n v="21"/>
    <n v="77243.100000000006"/>
    <n v="3678.2428571428572"/>
    <s v="Black"/>
    <s v="Jones"/>
    <n v="75000"/>
    <s v="Not Eligible"/>
    <s v="CR00CARBLA046"/>
  </r>
  <r>
    <x v="46"/>
    <s v="CR"/>
    <s v="Cheverolet"/>
    <s v="CAR"/>
    <s v="Caravan"/>
    <s v="04"/>
    <n v="17"/>
    <n v="72527.199999999997"/>
    <n v="4266.3058823529409"/>
    <s v="White"/>
    <s v="Bard"/>
    <n v="75000"/>
    <s v="Yes"/>
    <s v="CR04CARWHI047"/>
  </r>
  <r>
    <x v="47"/>
    <s v="CR"/>
    <s v="Cheverolet"/>
    <s v="CAR"/>
    <s v="Caravan"/>
    <s v="04"/>
    <n v="17"/>
    <n v="52699.4"/>
    <n v="3099.964705882353"/>
    <s v="Red"/>
    <s v="Bard"/>
    <n v="75000"/>
    <s v="Yes"/>
    <s v="CR04CARRED048"/>
  </r>
  <r>
    <x v="48"/>
    <s v="HY"/>
    <s v="Hyundai"/>
    <s v="ELA"/>
    <s v="Elantra"/>
    <s v="11"/>
    <n v="10"/>
    <n v="29102.3"/>
    <n v="2910.23"/>
    <s v="Black"/>
    <s v="Torrens"/>
    <n v="100000"/>
    <s v="Yes"/>
    <s v="HY11ELABLA049"/>
  </r>
  <r>
    <x v="49"/>
    <s v="HY"/>
    <s v="Hyundai"/>
    <s v="ELA"/>
    <s v="Elantra"/>
    <s v="12"/>
    <n v="9"/>
    <n v="22282"/>
    <n v="2475.7777777777778"/>
    <s v="Blue"/>
    <s v="McCall"/>
    <n v="100000"/>
    <s v="Yes"/>
    <s v="HY12ELABLU050"/>
  </r>
  <r>
    <x v="50"/>
    <s v="HY"/>
    <s v="Hyundai"/>
    <s v="ELA"/>
    <s v="Elantra"/>
    <s v="13"/>
    <n v="8"/>
    <n v="20223.900000000001"/>
    <n v="2527.9875000000002"/>
    <s v="Black"/>
    <s v="Praulty"/>
    <n v="100000"/>
    <s v="Yes"/>
    <s v="HY13ELABLA051"/>
  </r>
  <r>
    <x v="51"/>
    <s v="HY"/>
    <s v="Hyundai"/>
    <s v="ELA"/>
    <s v="Elantra"/>
    <s v="13"/>
    <n v="8"/>
    <n v="22188.5"/>
    <n v="2773.5625"/>
    <s v="Blue"/>
    <s v="Ewenty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14">
    <pivotField axis="axisRow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5:Q22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1" t="s">
        <v>120</v>
      </c>
      <c r="B3" t="s">
        <v>122</v>
      </c>
    </row>
    <row r="4" spans="1:2" x14ac:dyDescent="0.25">
      <c r="A4" s="12" t="s">
        <v>77</v>
      </c>
      <c r="B4" s="13">
        <v>77243.100000000006</v>
      </c>
    </row>
    <row r="5" spans="1:2" x14ac:dyDescent="0.25">
      <c r="A5" s="12" t="s">
        <v>78</v>
      </c>
      <c r="B5" s="13">
        <v>72527.199999999997</v>
      </c>
    </row>
    <row r="6" spans="1:2" x14ac:dyDescent="0.25">
      <c r="A6" s="12" t="s">
        <v>79</v>
      </c>
      <c r="B6" s="13">
        <v>52699.4</v>
      </c>
    </row>
    <row r="7" spans="1:2" x14ac:dyDescent="0.25">
      <c r="A7" s="12" t="s">
        <v>73</v>
      </c>
      <c r="B7" s="13">
        <v>64542</v>
      </c>
    </row>
    <row r="8" spans="1:2" x14ac:dyDescent="0.25">
      <c r="A8" s="12" t="s">
        <v>74</v>
      </c>
      <c r="B8" s="13">
        <v>42074.2</v>
      </c>
    </row>
    <row r="9" spans="1:2" x14ac:dyDescent="0.25">
      <c r="A9" s="12" t="s">
        <v>75</v>
      </c>
      <c r="B9" s="13">
        <v>27394.2</v>
      </c>
    </row>
    <row r="10" spans="1:2" x14ac:dyDescent="0.25">
      <c r="A10" s="12" t="s">
        <v>76</v>
      </c>
      <c r="B10" s="13">
        <v>79420.600000000006</v>
      </c>
    </row>
    <row r="11" spans="1:2" x14ac:dyDescent="0.25">
      <c r="A11" s="12" t="s">
        <v>117</v>
      </c>
      <c r="B11" s="13">
        <v>46311.4</v>
      </c>
    </row>
    <row r="12" spans="1:2" x14ac:dyDescent="0.25">
      <c r="A12" s="12" t="s">
        <v>27</v>
      </c>
      <c r="B12" s="13">
        <v>52229.5</v>
      </c>
    </row>
    <row r="13" spans="1:2" x14ac:dyDescent="0.25">
      <c r="A13" s="12" t="s">
        <v>14</v>
      </c>
      <c r="B13" s="13">
        <v>40326.800000000003</v>
      </c>
    </row>
    <row r="14" spans="1:2" x14ac:dyDescent="0.25">
      <c r="A14" s="12" t="s">
        <v>17</v>
      </c>
      <c r="B14" s="13">
        <v>44974.8</v>
      </c>
    </row>
    <row r="15" spans="1:2" x14ac:dyDescent="0.25">
      <c r="A15" s="12" t="s">
        <v>20</v>
      </c>
      <c r="B15" s="13">
        <v>44946.5</v>
      </c>
    </row>
    <row r="16" spans="1:2" x14ac:dyDescent="0.25">
      <c r="A16" s="12" t="s">
        <v>23</v>
      </c>
      <c r="B16" s="13">
        <v>37558.800000000003</v>
      </c>
    </row>
    <row r="17" spans="1:2" x14ac:dyDescent="0.25">
      <c r="A17" s="12" t="s">
        <v>25</v>
      </c>
      <c r="B17" s="13">
        <v>36438.5</v>
      </c>
    </row>
    <row r="18" spans="1:2" x14ac:dyDescent="0.25">
      <c r="A18" s="12" t="s">
        <v>28</v>
      </c>
      <c r="B18" s="13">
        <v>35137</v>
      </c>
    </row>
    <row r="19" spans="1:2" x14ac:dyDescent="0.25">
      <c r="A19" s="12" t="s">
        <v>33</v>
      </c>
      <c r="B19" s="13">
        <v>19341.7</v>
      </c>
    </row>
    <row r="20" spans="1:2" x14ac:dyDescent="0.25">
      <c r="A20" s="12" t="s">
        <v>30</v>
      </c>
      <c r="B20" s="13">
        <v>27637.1</v>
      </c>
    </row>
    <row r="21" spans="1:2" x14ac:dyDescent="0.25">
      <c r="A21" s="12" t="s">
        <v>31</v>
      </c>
      <c r="B21" s="13">
        <v>27534.799999999999</v>
      </c>
    </row>
    <row r="22" spans="1:2" x14ac:dyDescent="0.25">
      <c r="A22" s="12" t="s">
        <v>35</v>
      </c>
      <c r="B22" s="13">
        <v>22521.599999999999</v>
      </c>
    </row>
    <row r="23" spans="1:2" x14ac:dyDescent="0.25">
      <c r="A23" s="12" t="s">
        <v>37</v>
      </c>
      <c r="B23" s="13">
        <v>13682.9</v>
      </c>
    </row>
    <row r="24" spans="1:2" x14ac:dyDescent="0.25">
      <c r="A24" s="12" t="s">
        <v>47</v>
      </c>
      <c r="B24" s="13">
        <v>80685.8</v>
      </c>
    </row>
    <row r="25" spans="1:2" x14ac:dyDescent="0.25">
      <c r="A25" s="12" t="s">
        <v>118</v>
      </c>
      <c r="B25" s="13">
        <v>28464.799999999999</v>
      </c>
    </row>
    <row r="26" spans="1:2" x14ac:dyDescent="0.25">
      <c r="A26" s="12" t="s">
        <v>44</v>
      </c>
      <c r="B26" s="13">
        <v>31144.400000000001</v>
      </c>
    </row>
    <row r="27" spans="1:2" x14ac:dyDescent="0.25">
      <c r="A27" s="12" t="s">
        <v>40</v>
      </c>
      <c r="B27" s="13">
        <v>19421.099999999999</v>
      </c>
    </row>
    <row r="28" spans="1:2" x14ac:dyDescent="0.25">
      <c r="A28" s="12" t="s">
        <v>42</v>
      </c>
      <c r="B28" s="13">
        <v>14289.6</v>
      </c>
    </row>
    <row r="29" spans="1:2" x14ac:dyDescent="0.25">
      <c r="A29" s="12" t="s">
        <v>46</v>
      </c>
      <c r="B29" s="13">
        <v>83162.7</v>
      </c>
    </row>
    <row r="30" spans="1:2" x14ac:dyDescent="0.25">
      <c r="A30" s="12" t="s">
        <v>64</v>
      </c>
      <c r="B30" s="13">
        <v>69891.899999999994</v>
      </c>
    </row>
    <row r="31" spans="1:2" x14ac:dyDescent="0.25">
      <c r="A31" s="12" t="s">
        <v>116</v>
      </c>
      <c r="B31" s="13">
        <v>68658.899999999994</v>
      </c>
    </row>
    <row r="32" spans="1:2" x14ac:dyDescent="0.25">
      <c r="A32" s="12" t="s">
        <v>119</v>
      </c>
      <c r="B32" s="13">
        <v>60389.5</v>
      </c>
    </row>
    <row r="33" spans="1:2" x14ac:dyDescent="0.25">
      <c r="A33" s="12" t="s">
        <v>70</v>
      </c>
      <c r="B33" s="13">
        <v>50854.1</v>
      </c>
    </row>
    <row r="34" spans="1:2" x14ac:dyDescent="0.25">
      <c r="A34" s="12" t="s">
        <v>71</v>
      </c>
      <c r="B34" s="13">
        <v>42504.6</v>
      </c>
    </row>
    <row r="35" spans="1:2" x14ac:dyDescent="0.25">
      <c r="A35" s="12" t="s">
        <v>65</v>
      </c>
      <c r="B35" s="13">
        <v>22573</v>
      </c>
    </row>
    <row r="36" spans="1:2" x14ac:dyDescent="0.25">
      <c r="A36" s="12" t="s">
        <v>66</v>
      </c>
      <c r="B36" s="13">
        <v>33477.199999999997</v>
      </c>
    </row>
    <row r="37" spans="1:2" x14ac:dyDescent="0.25">
      <c r="A37" s="12" t="s">
        <v>67</v>
      </c>
      <c r="B37" s="13">
        <v>30555.3</v>
      </c>
    </row>
    <row r="38" spans="1:2" x14ac:dyDescent="0.25">
      <c r="A38" s="12" t="s">
        <v>68</v>
      </c>
      <c r="B38" s="13">
        <v>24513.200000000001</v>
      </c>
    </row>
    <row r="39" spans="1:2" x14ac:dyDescent="0.25">
      <c r="A39" s="12" t="s">
        <v>69</v>
      </c>
      <c r="B39" s="13">
        <v>13867.6</v>
      </c>
    </row>
    <row r="40" spans="1:2" x14ac:dyDescent="0.25">
      <c r="A40" s="12" t="s">
        <v>72</v>
      </c>
      <c r="B40" s="13">
        <v>3708.1</v>
      </c>
    </row>
    <row r="41" spans="1:2" x14ac:dyDescent="0.25">
      <c r="A41" s="12" t="s">
        <v>63</v>
      </c>
      <c r="B41" s="13">
        <v>82374</v>
      </c>
    </row>
    <row r="42" spans="1:2" x14ac:dyDescent="0.25">
      <c r="A42" s="12" t="s">
        <v>80</v>
      </c>
      <c r="B42" s="13">
        <v>29102.3</v>
      </c>
    </row>
    <row r="43" spans="1:2" x14ac:dyDescent="0.25">
      <c r="A43" s="12" t="s">
        <v>81</v>
      </c>
      <c r="B43" s="13">
        <v>22282</v>
      </c>
    </row>
    <row r="44" spans="1:2" x14ac:dyDescent="0.25">
      <c r="A44" s="12" t="s">
        <v>82</v>
      </c>
      <c r="B44" s="13">
        <v>20223.900000000001</v>
      </c>
    </row>
    <row r="45" spans="1:2" x14ac:dyDescent="0.25">
      <c r="A45" s="12" t="s">
        <v>83</v>
      </c>
      <c r="B45" s="13">
        <v>22188.5</v>
      </c>
    </row>
    <row r="46" spans="1:2" x14ac:dyDescent="0.25">
      <c r="A46" s="12" t="s">
        <v>53</v>
      </c>
      <c r="B46" s="13">
        <v>85928</v>
      </c>
    </row>
    <row r="47" spans="1:2" x14ac:dyDescent="0.25">
      <c r="A47" s="12" t="s">
        <v>54</v>
      </c>
      <c r="B47" s="13">
        <v>67829.100000000006</v>
      </c>
    </row>
    <row r="48" spans="1:2" x14ac:dyDescent="0.25">
      <c r="A48" s="12" t="s">
        <v>56</v>
      </c>
      <c r="B48" s="13">
        <v>64467.4</v>
      </c>
    </row>
    <row r="49" spans="1:2" x14ac:dyDescent="0.25">
      <c r="A49" s="12" t="s">
        <v>59</v>
      </c>
      <c r="B49" s="13">
        <v>73444.399999999994</v>
      </c>
    </row>
    <row r="50" spans="1:2" x14ac:dyDescent="0.25">
      <c r="A50" s="12" t="s">
        <v>55</v>
      </c>
      <c r="B50" s="13">
        <v>48114.2</v>
      </c>
    </row>
    <row r="51" spans="1:2" x14ac:dyDescent="0.25">
      <c r="A51" s="12" t="s">
        <v>62</v>
      </c>
      <c r="B51" s="13">
        <v>22128.2</v>
      </c>
    </row>
    <row r="52" spans="1:2" x14ac:dyDescent="0.25">
      <c r="A52" s="12" t="s">
        <v>61</v>
      </c>
      <c r="B52" s="13">
        <v>29601.9</v>
      </c>
    </row>
    <row r="53" spans="1:2" x14ac:dyDescent="0.25">
      <c r="A53" s="12" t="s">
        <v>60</v>
      </c>
      <c r="B53" s="13">
        <v>17556.3</v>
      </c>
    </row>
    <row r="54" spans="1:2" x14ac:dyDescent="0.25">
      <c r="A54" s="12" t="s">
        <v>49</v>
      </c>
      <c r="B54" s="13">
        <v>114660.6</v>
      </c>
    </row>
    <row r="55" spans="1:2" x14ac:dyDescent="0.25">
      <c r="A55" s="12" t="s">
        <v>51</v>
      </c>
      <c r="B55" s="13">
        <v>93382.6</v>
      </c>
    </row>
    <row r="56" spans="1:2" x14ac:dyDescent="0.25">
      <c r="A56" s="12" t="s">
        <v>121</v>
      </c>
      <c r="B56" s="13">
        <v>2335987.3000000003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/>
  </sheetViews>
  <sheetFormatPr defaultRowHeight="15" x14ac:dyDescent="0.25"/>
  <cols>
    <col min="1" max="1" width="13.5703125" bestFit="1" customWidth="1"/>
    <col min="2" max="2" width="5.85546875" bestFit="1" customWidth="1"/>
    <col min="3" max="3" width="16.85546875" bestFit="1" customWidth="1"/>
    <col min="4" max="4" width="14.85546875" bestFit="1" customWidth="1"/>
    <col min="5" max="5" width="17.85546875" bestFit="1" customWidth="1"/>
    <col min="6" max="6" width="16.7109375" bestFit="1" customWidth="1"/>
    <col min="9" max="9" width="11.42578125" bestFit="1" customWidth="1"/>
    <col min="12" max="12" width="15.140625" bestFit="1" customWidth="1"/>
    <col min="13" max="13" width="14.42578125" customWidth="1"/>
    <col min="14" max="14" width="15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14</v>
      </c>
      <c r="B2" t="str">
        <f>LEFT(A2,2)</f>
        <v>FD</v>
      </c>
      <c r="C2" t="str">
        <f>VLOOKUP(B2,C$56:D$61,2)</f>
        <v>Ford</v>
      </c>
      <c r="D2" t="str">
        <f>MID(A2,5,3)</f>
        <v>MTG</v>
      </c>
      <c r="E2" t="str">
        <f>VLOOKUP(D2,E$56:F$65,2)</f>
        <v>Mustang</v>
      </c>
      <c r="F2" t="str">
        <f>MID(A2,3,2)</f>
        <v>06</v>
      </c>
      <c r="G2">
        <f>IF(21-F2&lt;0,100-F2+21,21-F2)</f>
        <v>15</v>
      </c>
      <c r="H2">
        <v>40326.800000000003</v>
      </c>
      <c r="I2" s="1">
        <f>H2/G2</f>
        <v>2688.4533333333334</v>
      </c>
      <c r="J2" t="s">
        <v>15</v>
      </c>
      <c r="K2" t="s">
        <v>16</v>
      </c>
      <c r="L2">
        <v>50000</v>
      </c>
      <c r="M2" t="str">
        <f>IF(L2&gt;H2,"Yes","Not Eligible")</f>
        <v>Yes</v>
      </c>
      <c r="N2" t="str">
        <f>CONCATENATE(B2,F2,D2,UPPER(LEFT(J2,3)),RIGHT(A2,3))</f>
        <v>FD06MTGBLA001</v>
      </c>
    </row>
    <row r="3" spans="1:17" x14ac:dyDescent="0.25">
      <c r="A3" t="s">
        <v>17</v>
      </c>
      <c r="B3" t="str">
        <f t="shared" ref="B3:B53" si="0">LEFT(A3,2)</f>
        <v>FD</v>
      </c>
      <c r="C3" t="str">
        <f t="shared" ref="C3:C53" si="1">VLOOKUP(B3,C$56:D$61,2)</f>
        <v>Ford</v>
      </c>
      <c r="D3" t="str">
        <f t="shared" ref="D3:D53" si="2">MID(A3,5,3)</f>
        <v>MTG</v>
      </c>
      <c r="E3" t="str">
        <f t="shared" ref="E3:E53" si="3">VLOOKUP(D3,E$56:F$65,2)</f>
        <v>Mustang</v>
      </c>
      <c r="F3" t="str">
        <f t="shared" ref="F3:F53" si="4">MID(A3,3,2)</f>
        <v>06</v>
      </c>
      <c r="G3">
        <f t="shared" ref="G3:G53" si="5">IF(21-F3&lt;0,100-F3+21,21-F3)</f>
        <v>15</v>
      </c>
      <c r="H3">
        <v>44974.8</v>
      </c>
      <c r="I3" s="1">
        <f t="shared" ref="I3:I53" si="6">H3/G3</f>
        <v>2998.32</v>
      </c>
      <c r="J3" t="s">
        <v>18</v>
      </c>
      <c r="K3" t="s">
        <v>19</v>
      </c>
      <c r="L3">
        <v>50000</v>
      </c>
      <c r="M3" t="str">
        <f t="shared" ref="M3:M53" si="7">IF(L3&gt;H3,"Yes","Not Eligible")</f>
        <v>Yes</v>
      </c>
      <c r="N3" t="str">
        <f t="shared" ref="N3:N53" si="8">CONCATENATE(B3,F3,D3,UPPER(LEFT(J3,3)),RIGHT(A3,3))</f>
        <v>FD06MTGWHI002</v>
      </c>
    </row>
    <row r="4" spans="1:17" x14ac:dyDescent="0.2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13</v>
      </c>
      <c r="H4">
        <v>44946.5</v>
      </c>
      <c r="I4" s="1">
        <f t="shared" si="6"/>
        <v>3457.4230769230771</v>
      </c>
      <c r="J4" t="s">
        <v>21</v>
      </c>
      <c r="K4" t="s">
        <v>22</v>
      </c>
      <c r="L4">
        <v>50000</v>
      </c>
      <c r="M4" t="str">
        <f t="shared" si="7"/>
        <v>Yes</v>
      </c>
      <c r="N4" t="str">
        <f t="shared" si="8"/>
        <v>FD08MTGGRE003</v>
      </c>
    </row>
    <row r="5" spans="1:17" x14ac:dyDescent="0.2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13</v>
      </c>
      <c r="H5">
        <v>37558.800000000003</v>
      </c>
      <c r="I5" s="1">
        <f t="shared" si="6"/>
        <v>2889.1384615384618</v>
      </c>
      <c r="J5" t="s">
        <v>15</v>
      </c>
      <c r="K5" t="s">
        <v>24</v>
      </c>
      <c r="L5">
        <v>50000</v>
      </c>
      <c r="M5" t="str">
        <f t="shared" si="7"/>
        <v>Yes</v>
      </c>
      <c r="N5" t="str">
        <f t="shared" si="8"/>
        <v>FD08MTGBLA004</v>
      </c>
      <c r="O5" s="2"/>
      <c r="P5" s="3"/>
      <c r="Q5" s="4"/>
    </row>
    <row r="6" spans="1:17" x14ac:dyDescent="0.2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13</v>
      </c>
      <c r="H6">
        <v>36438.5</v>
      </c>
      <c r="I6" s="1">
        <f t="shared" si="6"/>
        <v>2802.9615384615386</v>
      </c>
      <c r="J6" t="s">
        <v>18</v>
      </c>
      <c r="K6" t="s">
        <v>16</v>
      </c>
      <c r="L6">
        <v>50000</v>
      </c>
      <c r="M6" t="str">
        <f t="shared" si="7"/>
        <v>Yes</v>
      </c>
      <c r="N6" t="str">
        <f t="shared" si="8"/>
        <v>FD08MTGWHI005</v>
      </c>
      <c r="O6" s="5"/>
      <c r="P6" s="6"/>
      <c r="Q6" s="7"/>
    </row>
    <row r="7" spans="1:17" x14ac:dyDescent="0.25">
      <c r="A7" t="s">
        <v>117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15</v>
      </c>
      <c r="H7">
        <v>46311.4</v>
      </c>
      <c r="I7" s="1">
        <f t="shared" si="6"/>
        <v>3087.4266666666667</v>
      </c>
      <c r="J7" t="s">
        <v>21</v>
      </c>
      <c r="K7" t="s">
        <v>26</v>
      </c>
      <c r="L7">
        <v>75000</v>
      </c>
      <c r="M7" t="str">
        <f t="shared" si="7"/>
        <v>Yes</v>
      </c>
      <c r="N7" t="str">
        <f t="shared" si="8"/>
        <v>FD06FCSGRE006</v>
      </c>
      <c r="O7" s="5"/>
      <c r="P7" s="6"/>
      <c r="Q7" s="7"/>
    </row>
    <row r="8" spans="1:17" x14ac:dyDescent="0.2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15</v>
      </c>
      <c r="H8">
        <v>52229.5</v>
      </c>
      <c r="I8" s="1">
        <f t="shared" si="6"/>
        <v>3481.9666666666667</v>
      </c>
      <c r="J8" t="s">
        <v>21</v>
      </c>
      <c r="K8" t="s">
        <v>22</v>
      </c>
      <c r="L8">
        <v>75000</v>
      </c>
      <c r="M8" t="str">
        <f t="shared" si="7"/>
        <v>Yes</v>
      </c>
      <c r="N8" t="str">
        <f t="shared" si="8"/>
        <v>FD06FCSGRE007</v>
      </c>
      <c r="O8" s="5"/>
      <c r="P8" s="6"/>
      <c r="Q8" s="7"/>
    </row>
    <row r="9" spans="1:17" x14ac:dyDescent="0.2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12</v>
      </c>
      <c r="H9">
        <v>35137</v>
      </c>
      <c r="I9" s="1">
        <f t="shared" si="6"/>
        <v>2928.0833333333335</v>
      </c>
      <c r="J9" t="s">
        <v>15</v>
      </c>
      <c r="K9" t="s">
        <v>29</v>
      </c>
      <c r="L9">
        <v>75000</v>
      </c>
      <c r="M9" t="str">
        <f t="shared" si="7"/>
        <v>Yes</v>
      </c>
      <c r="N9" t="str">
        <f t="shared" si="8"/>
        <v>FD09FCSBLA008</v>
      </c>
      <c r="O9" s="5"/>
      <c r="P9" s="6"/>
      <c r="Q9" s="7"/>
    </row>
    <row r="10" spans="1:17" x14ac:dyDescent="0.2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8</v>
      </c>
      <c r="H10">
        <v>27637.1</v>
      </c>
      <c r="I10" s="1">
        <f t="shared" si="6"/>
        <v>3454.6374999999998</v>
      </c>
      <c r="J10" t="s">
        <v>15</v>
      </c>
      <c r="K10" t="s">
        <v>16</v>
      </c>
      <c r="L10">
        <v>75000</v>
      </c>
      <c r="M10" t="str">
        <f t="shared" si="7"/>
        <v>Yes</v>
      </c>
      <c r="N10" t="str">
        <f t="shared" si="8"/>
        <v>FD13FCSBLA009</v>
      </c>
      <c r="O10" s="5"/>
      <c r="P10" s="6"/>
      <c r="Q10" s="7"/>
    </row>
    <row r="11" spans="1:17" x14ac:dyDescent="0.2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8</v>
      </c>
      <c r="H11">
        <v>27534.799999999999</v>
      </c>
      <c r="I11" s="1">
        <f t="shared" si="6"/>
        <v>3441.85</v>
      </c>
      <c r="J11" t="s">
        <v>18</v>
      </c>
      <c r="K11" t="s">
        <v>32</v>
      </c>
      <c r="L11">
        <v>75000</v>
      </c>
      <c r="M11" t="str">
        <f t="shared" si="7"/>
        <v>Yes</v>
      </c>
      <c r="N11" t="str">
        <f t="shared" si="8"/>
        <v>FD13FCSWHI010</v>
      </c>
      <c r="O11" s="5"/>
      <c r="P11" s="6"/>
      <c r="Q11" s="7"/>
    </row>
    <row r="12" spans="1:17" x14ac:dyDescent="0.2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9</v>
      </c>
      <c r="H12">
        <v>19341.7</v>
      </c>
      <c r="I12" s="1">
        <f t="shared" si="6"/>
        <v>2149.077777777778</v>
      </c>
      <c r="J12" t="s">
        <v>18</v>
      </c>
      <c r="K12" t="s">
        <v>34</v>
      </c>
      <c r="L12">
        <v>75000</v>
      </c>
      <c r="M12" t="str">
        <f t="shared" si="7"/>
        <v>Yes</v>
      </c>
      <c r="N12" t="str">
        <f t="shared" si="8"/>
        <v>FD12FCSWHI011</v>
      </c>
      <c r="O12" s="5"/>
      <c r="P12" s="6"/>
      <c r="Q12" s="7"/>
    </row>
    <row r="13" spans="1:17" x14ac:dyDescent="0.2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8</v>
      </c>
      <c r="H13">
        <v>22521.599999999999</v>
      </c>
      <c r="I13" s="1">
        <f t="shared" si="6"/>
        <v>2815.2</v>
      </c>
      <c r="J13" t="s">
        <v>15</v>
      </c>
      <c r="K13" t="s">
        <v>36</v>
      </c>
      <c r="L13">
        <v>75000</v>
      </c>
      <c r="M13" t="str">
        <f t="shared" si="7"/>
        <v>Yes</v>
      </c>
      <c r="N13" t="str">
        <f t="shared" si="8"/>
        <v>FD13FCSBLA012</v>
      </c>
      <c r="O13" s="5"/>
      <c r="P13" s="6"/>
      <c r="Q13" s="7"/>
    </row>
    <row r="14" spans="1:17" x14ac:dyDescent="0.2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8</v>
      </c>
      <c r="H14">
        <v>13682.9</v>
      </c>
      <c r="I14" s="1">
        <f t="shared" si="6"/>
        <v>1710.3625</v>
      </c>
      <c r="J14" t="s">
        <v>15</v>
      </c>
      <c r="K14" t="s">
        <v>38</v>
      </c>
      <c r="L14">
        <v>75000</v>
      </c>
      <c r="M14" t="str">
        <f t="shared" si="7"/>
        <v>Yes</v>
      </c>
      <c r="N14" t="str">
        <f t="shared" si="8"/>
        <v>FD13FCSBLA013</v>
      </c>
      <c r="O14" s="5"/>
      <c r="P14" s="6"/>
      <c r="Q14" s="7"/>
    </row>
    <row r="15" spans="1:17" x14ac:dyDescent="0.25">
      <c r="A15" t="s">
        <v>118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Canmar</v>
      </c>
      <c r="F15" t="str">
        <f t="shared" si="4"/>
        <v>09</v>
      </c>
      <c r="G15">
        <f t="shared" si="5"/>
        <v>12</v>
      </c>
      <c r="H15">
        <v>28464.799999999999</v>
      </c>
      <c r="I15" s="1">
        <f t="shared" si="6"/>
        <v>2372.0666666666666</v>
      </c>
      <c r="J15" t="s">
        <v>18</v>
      </c>
      <c r="K15" t="s">
        <v>39</v>
      </c>
      <c r="L15">
        <v>100000</v>
      </c>
      <c r="M15" t="str">
        <f t="shared" si="7"/>
        <v>Yes</v>
      </c>
      <c r="N15" t="str">
        <f t="shared" si="8"/>
        <v>GM09CMRWHI014</v>
      </c>
      <c r="O15" s="5"/>
      <c r="P15" s="6"/>
      <c r="Q15" s="7"/>
    </row>
    <row r="16" spans="1:17" x14ac:dyDescent="0.2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Canmar</v>
      </c>
      <c r="F16" t="str">
        <f t="shared" si="4"/>
        <v>12</v>
      </c>
      <c r="G16">
        <f t="shared" si="5"/>
        <v>9</v>
      </c>
      <c r="H16">
        <v>19421.099999999999</v>
      </c>
      <c r="I16" s="1">
        <f t="shared" si="6"/>
        <v>2157.8999999999996</v>
      </c>
      <c r="J16" t="s">
        <v>15</v>
      </c>
      <c r="K16" t="s">
        <v>41</v>
      </c>
      <c r="L16">
        <v>100000</v>
      </c>
      <c r="M16" t="str">
        <f t="shared" si="7"/>
        <v>Yes</v>
      </c>
      <c r="N16" t="str">
        <f t="shared" si="8"/>
        <v>GM12CMRBLA015</v>
      </c>
      <c r="O16" s="5"/>
      <c r="P16" s="6"/>
      <c r="Q16" s="7"/>
    </row>
    <row r="17" spans="1:17" x14ac:dyDescent="0.2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Canmar</v>
      </c>
      <c r="F17" t="str">
        <f t="shared" si="4"/>
        <v>14</v>
      </c>
      <c r="G17">
        <f t="shared" si="5"/>
        <v>7</v>
      </c>
      <c r="H17">
        <v>14289.6</v>
      </c>
      <c r="I17" s="1">
        <f t="shared" si="6"/>
        <v>2041.3714285714286</v>
      </c>
      <c r="J17" t="s">
        <v>18</v>
      </c>
      <c r="K17" t="s">
        <v>43</v>
      </c>
      <c r="L17">
        <v>100000</v>
      </c>
      <c r="M17" t="str">
        <f t="shared" si="7"/>
        <v>Yes</v>
      </c>
      <c r="N17" t="str">
        <f t="shared" si="8"/>
        <v>GM14CMRWHI016</v>
      </c>
      <c r="O17" s="5"/>
      <c r="P17" s="6"/>
      <c r="Q17" s="7"/>
    </row>
    <row r="18" spans="1:17" x14ac:dyDescent="0.2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Selerio</v>
      </c>
      <c r="F18" t="str">
        <f t="shared" si="4"/>
        <v>10</v>
      </c>
      <c r="G18">
        <f t="shared" si="5"/>
        <v>11</v>
      </c>
      <c r="H18">
        <v>31144.400000000001</v>
      </c>
      <c r="I18" s="1">
        <f t="shared" si="6"/>
        <v>2831.3090909090911</v>
      </c>
      <c r="J18" t="s">
        <v>15</v>
      </c>
      <c r="K18" t="s">
        <v>45</v>
      </c>
      <c r="L18">
        <v>100000</v>
      </c>
      <c r="M18" t="str">
        <f t="shared" si="7"/>
        <v>Yes</v>
      </c>
      <c r="N18" t="str">
        <f t="shared" si="8"/>
        <v>GM10SLVBLA017</v>
      </c>
      <c r="O18" s="5"/>
      <c r="P18" s="6"/>
      <c r="Q18" s="7"/>
    </row>
    <row r="19" spans="1:17" x14ac:dyDescent="0.2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Selerio</v>
      </c>
      <c r="F19" t="str">
        <f t="shared" si="4"/>
        <v>98</v>
      </c>
      <c r="G19">
        <f t="shared" si="5"/>
        <v>23</v>
      </c>
      <c r="H19">
        <v>83162.7</v>
      </c>
      <c r="I19" s="1">
        <f t="shared" si="6"/>
        <v>3615.7695652173911</v>
      </c>
      <c r="J19" t="s">
        <v>15</v>
      </c>
      <c r="K19" t="s">
        <v>39</v>
      </c>
      <c r="L19">
        <v>100000</v>
      </c>
      <c r="M19" t="str">
        <f t="shared" si="7"/>
        <v>Yes</v>
      </c>
      <c r="N19" t="str">
        <f t="shared" si="8"/>
        <v>GM98SLVBLA018</v>
      </c>
      <c r="O19" s="5"/>
      <c r="P19" s="6"/>
      <c r="Q19" s="7"/>
    </row>
    <row r="20" spans="1:17" x14ac:dyDescent="0.2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Selerio</v>
      </c>
      <c r="F20" t="str">
        <f t="shared" si="4"/>
        <v>00</v>
      </c>
      <c r="G20">
        <f t="shared" si="5"/>
        <v>21</v>
      </c>
      <c r="H20">
        <v>80685.8</v>
      </c>
      <c r="I20" s="1">
        <f t="shared" si="6"/>
        <v>3842.1809523809525</v>
      </c>
      <c r="J20" t="s">
        <v>48</v>
      </c>
      <c r="K20" t="s">
        <v>36</v>
      </c>
      <c r="L20">
        <v>100000</v>
      </c>
      <c r="M20" t="str">
        <f t="shared" si="7"/>
        <v>Yes</v>
      </c>
      <c r="N20" t="str">
        <f t="shared" si="8"/>
        <v>GM00SLVBLU019</v>
      </c>
      <c r="O20" s="5"/>
      <c r="P20" s="6"/>
      <c r="Q20" s="7"/>
    </row>
    <row r="21" spans="1:17" x14ac:dyDescent="0.2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Camero</v>
      </c>
      <c r="F21" t="str">
        <f t="shared" si="4"/>
        <v>96</v>
      </c>
      <c r="G21">
        <f t="shared" si="5"/>
        <v>25</v>
      </c>
      <c r="H21">
        <v>114660.6</v>
      </c>
      <c r="I21" s="1">
        <f t="shared" si="6"/>
        <v>4586.424</v>
      </c>
      <c r="J21" t="s">
        <v>21</v>
      </c>
      <c r="K21" t="s">
        <v>50</v>
      </c>
      <c r="L21">
        <v>100000</v>
      </c>
      <c r="M21" t="str">
        <f t="shared" si="7"/>
        <v>Not Eligible</v>
      </c>
      <c r="N21" t="str">
        <f t="shared" si="8"/>
        <v>TY96CAMGRE020</v>
      </c>
      <c r="O21" s="5"/>
      <c r="P21" s="6"/>
      <c r="Q21" s="7"/>
    </row>
    <row r="22" spans="1:17" x14ac:dyDescent="0.2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Camero</v>
      </c>
      <c r="F22" t="str">
        <f t="shared" si="4"/>
        <v>98</v>
      </c>
      <c r="G22">
        <f t="shared" si="5"/>
        <v>23</v>
      </c>
      <c r="H22">
        <v>93382.6</v>
      </c>
      <c r="I22" s="1">
        <f t="shared" si="6"/>
        <v>4060.1130434782613</v>
      </c>
      <c r="J22" t="s">
        <v>15</v>
      </c>
      <c r="K22" t="s">
        <v>52</v>
      </c>
      <c r="L22">
        <v>100000</v>
      </c>
      <c r="M22" t="str">
        <f t="shared" si="7"/>
        <v>Yes</v>
      </c>
      <c r="N22" t="str">
        <f t="shared" si="8"/>
        <v>TY98CAMBLA021</v>
      </c>
      <c r="O22" s="8"/>
      <c r="P22" s="9"/>
      <c r="Q22" s="10"/>
    </row>
    <row r="23" spans="1:17" x14ac:dyDescent="0.2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Camero</v>
      </c>
      <c r="F23" t="str">
        <f t="shared" si="4"/>
        <v>00</v>
      </c>
      <c r="G23">
        <f t="shared" si="5"/>
        <v>21</v>
      </c>
      <c r="H23">
        <v>85928</v>
      </c>
      <c r="I23" s="1">
        <f t="shared" si="6"/>
        <v>4091.8095238095239</v>
      </c>
      <c r="J23" t="s">
        <v>21</v>
      </c>
      <c r="K23" t="s">
        <v>26</v>
      </c>
      <c r="L23">
        <v>100000</v>
      </c>
      <c r="M23" t="str">
        <f t="shared" si="7"/>
        <v>Yes</v>
      </c>
      <c r="N23" t="str">
        <f t="shared" si="8"/>
        <v>TY00CAMGRE022</v>
      </c>
    </row>
    <row r="24" spans="1:17" x14ac:dyDescent="0.2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Camero</v>
      </c>
      <c r="F24" t="str">
        <f t="shared" si="4"/>
        <v>02</v>
      </c>
      <c r="G24">
        <f t="shared" si="5"/>
        <v>19</v>
      </c>
      <c r="H24">
        <v>67829.100000000006</v>
      </c>
      <c r="I24" s="1">
        <f t="shared" si="6"/>
        <v>3569.9526315789476</v>
      </c>
      <c r="J24" t="s">
        <v>15</v>
      </c>
      <c r="K24" t="s">
        <v>16</v>
      </c>
      <c r="L24">
        <v>100000</v>
      </c>
      <c r="M24" t="str">
        <f t="shared" si="7"/>
        <v>Yes</v>
      </c>
      <c r="N24" t="str">
        <f t="shared" si="8"/>
        <v>TY02CAMBLA023</v>
      </c>
    </row>
    <row r="25" spans="1:17" x14ac:dyDescent="0.2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Camero</v>
      </c>
      <c r="F25" t="str">
        <f t="shared" si="4"/>
        <v>09</v>
      </c>
      <c r="G25">
        <f t="shared" si="5"/>
        <v>12</v>
      </c>
      <c r="H25">
        <v>48114.2</v>
      </c>
      <c r="I25" s="1">
        <f t="shared" si="6"/>
        <v>4009.5166666666664</v>
      </c>
      <c r="J25" t="s">
        <v>18</v>
      </c>
      <c r="K25" t="s">
        <v>29</v>
      </c>
      <c r="L25">
        <v>100000</v>
      </c>
      <c r="M25" t="str">
        <f t="shared" si="7"/>
        <v>Yes</v>
      </c>
      <c r="N25" t="str">
        <f t="shared" si="8"/>
        <v>TY09CAMWHI024</v>
      </c>
    </row>
    <row r="26" spans="1:17" x14ac:dyDescent="0.2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Canmar</v>
      </c>
      <c r="F26" t="str">
        <f t="shared" si="4"/>
        <v>02</v>
      </c>
      <c r="G26">
        <f t="shared" si="5"/>
        <v>19</v>
      </c>
      <c r="H26">
        <v>64467.4</v>
      </c>
      <c r="I26" s="1">
        <f t="shared" si="6"/>
        <v>3393.0210526315791</v>
      </c>
      <c r="J26" t="s">
        <v>57</v>
      </c>
      <c r="K26" t="s">
        <v>58</v>
      </c>
      <c r="L26">
        <v>100000</v>
      </c>
      <c r="M26" t="str">
        <f t="shared" si="7"/>
        <v>Yes</v>
      </c>
      <c r="N26" t="str">
        <f t="shared" si="8"/>
        <v>TY02CORRED025</v>
      </c>
    </row>
    <row r="27" spans="1:17" x14ac:dyDescent="0.2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Canmar</v>
      </c>
      <c r="F27" t="str">
        <f t="shared" si="4"/>
        <v>03</v>
      </c>
      <c r="G27">
        <f t="shared" si="5"/>
        <v>18</v>
      </c>
      <c r="H27">
        <v>73444.399999999994</v>
      </c>
      <c r="I27" s="1">
        <f t="shared" si="6"/>
        <v>4080.2444444444441</v>
      </c>
      <c r="J27" t="s">
        <v>15</v>
      </c>
      <c r="K27" t="s">
        <v>58</v>
      </c>
      <c r="L27">
        <v>100000</v>
      </c>
      <c r="M27" t="str">
        <f t="shared" si="7"/>
        <v>Yes</v>
      </c>
      <c r="N27" t="str">
        <f t="shared" si="8"/>
        <v>TY03CORBLA026</v>
      </c>
    </row>
    <row r="28" spans="1:17" x14ac:dyDescent="0.2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Canmar</v>
      </c>
      <c r="F28" t="str">
        <f t="shared" si="4"/>
        <v>14</v>
      </c>
      <c r="G28">
        <f t="shared" si="5"/>
        <v>7</v>
      </c>
      <c r="H28">
        <v>17556.3</v>
      </c>
      <c r="I28" s="1">
        <f t="shared" si="6"/>
        <v>2508.042857142857</v>
      </c>
      <c r="J28" t="s">
        <v>48</v>
      </c>
      <c r="K28" t="s">
        <v>32</v>
      </c>
      <c r="L28">
        <v>100000</v>
      </c>
      <c r="M28" t="str">
        <f t="shared" si="7"/>
        <v>Yes</v>
      </c>
      <c r="N28" t="str">
        <f t="shared" si="8"/>
        <v>TY14CORBLU027</v>
      </c>
    </row>
    <row r="29" spans="1:17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Canmar</v>
      </c>
      <c r="F29" t="str">
        <f t="shared" si="4"/>
        <v>12</v>
      </c>
      <c r="G29">
        <f t="shared" si="5"/>
        <v>9</v>
      </c>
      <c r="H29">
        <v>29601.9</v>
      </c>
      <c r="I29" s="1">
        <f t="shared" si="6"/>
        <v>3289.1000000000004</v>
      </c>
      <c r="J29" t="s">
        <v>15</v>
      </c>
      <c r="K29" t="s">
        <v>39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7" x14ac:dyDescent="0.2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Camero</v>
      </c>
      <c r="F30" t="str">
        <f t="shared" si="4"/>
        <v>12</v>
      </c>
      <c r="G30">
        <f t="shared" si="5"/>
        <v>9</v>
      </c>
      <c r="H30">
        <v>22128.2</v>
      </c>
      <c r="I30" s="1">
        <f t="shared" si="6"/>
        <v>2458.6888888888889</v>
      </c>
      <c r="J30" t="s">
        <v>48</v>
      </c>
      <c r="K30" t="s">
        <v>50</v>
      </c>
      <c r="L30">
        <v>100000</v>
      </c>
      <c r="M30" t="str">
        <f t="shared" si="7"/>
        <v>Yes</v>
      </c>
      <c r="N30" t="str">
        <f t="shared" si="8"/>
        <v>TY12CAMBLU029</v>
      </c>
    </row>
    <row r="31" spans="1:17" x14ac:dyDescent="0.2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22</v>
      </c>
      <c r="H31">
        <v>82374</v>
      </c>
      <c r="I31" s="1">
        <f t="shared" si="6"/>
        <v>3744.2727272727275</v>
      </c>
      <c r="J31" t="s">
        <v>18</v>
      </c>
      <c r="K31" t="s">
        <v>38</v>
      </c>
      <c r="L31">
        <v>75000</v>
      </c>
      <c r="M31" t="str">
        <f t="shared" si="7"/>
        <v>Not Eligible</v>
      </c>
      <c r="N31" t="str">
        <f t="shared" si="8"/>
        <v>HO99CIVWHI030</v>
      </c>
    </row>
    <row r="32" spans="1:17" x14ac:dyDescent="0.2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20</v>
      </c>
      <c r="H32">
        <v>69891.899999999994</v>
      </c>
      <c r="I32" s="1">
        <f t="shared" si="6"/>
        <v>3494.5949999999998</v>
      </c>
      <c r="J32" t="s">
        <v>48</v>
      </c>
      <c r="K32" t="s">
        <v>24</v>
      </c>
      <c r="L32">
        <v>75000</v>
      </c>
      <c r="M32" t="str">
        <f t="shared" si="7"/>
        <v>Yes</v>
      </c>
      <c r="N32" t="str">
        <f t="shared" si="8"/>
        <v>HO01CIVBLU031</v>
      </c>
    </row>
    <row r="33" spans="1:14" x14ac:dyDescent="0.2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11</v>
      </c>
      <c r="H33">
        <v>22573</v>
      </c>
      <c r="I33" s="1">
        <f t="shared" si="6"/>
        <v>2052.090909090909</v>
      </c>
      <c r="J33" t="s">
        <v>48</v>
      </c>
      <c r="K33" t="s">
        <v>43</v>
      </c>
      <c r="L33">
        <v>75000</v>
      </c>
      <c r="M33" t="str">
        <f t="shared" si="7"/>
        <v>Yes</v>
      </c>
      <c r="N33" t="str">
        <f t="shared" si="8"/>
        <v>HO10CIVBLU032</v>
      </c>
    </row>
    <row r="34" spans="1:14" x14ac:dyDescent="0.2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11</v>
      </c>
      <c r="H34">
        <v>33477.199999999997</v>
      </c>
      <c r="I34" s="1">
        <f t="shared" si="6"/>
        <v>3043.3818181818178</v>
      </c>
      <c r="J34" t="s">
        <v>15</v>
      </c>
      <c r="K34" t="s">
        <v>52</v>
      </c>
      <c r="L34">
        <v>75000</v>
      </c>
      <c r="M34" t="str">
        <f t="shared" si="7"/>
        <v>Yes</v>
      </c>
      <c r="N34" t="str">
        <f t="shared" si="8"/>
        <v>HO10CIVBLA033</v>
      </c>
    </row>
    <row r="35" spans="1:14" x14ac:dyDescent="0.2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10</v>
      </c>
      <c r="H35">
        <v>30555.3</v>
      </c>
      <c r="I35" s="1">
        <f t="shared" si="6"/>
        <v>3055.5299999999997</v>
      </c>
      <c r="J35" t="s">
        <v>15</v>
      </c>
      <c r="K35" t="s">
        <v>22</v>
      </c>
      <c r="L35">
        <v>75000</v>
      </c>
      <c r="M35" t="str">
        <f t="shared" si="7"/>
        <v>Yes</v>
      </c>
      <c r="N35" t="str">
        <f t="shared" si="8"/>
        <v>HO11CIVBLA034</v>
      </c>
    </row>
    <row r="36" spans="1:14" x14ac:dyDescent="0.2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9</v>
      </c>
      <c r="H36">
        <v>24513.200000000001</v>
      </c>
      <c r="I36" s="1">
        <f t="shared" si="6"/>
        <v>2723.6888888888889</v>
      </c>
      <c r="J36" t="s">
        <v>15</v>
      </c>
      <c r="K36" t="s">
        <v>45</v>
      </c>
      <c r="L36">
        <v>75000</v>
      </c>
      <c r="M36" t="str">
        <f t="shared" si="7"/>
        <v>Yes</v>
      </c>
      <c r="N36" t="str">
        <f t="shared" si="8"/>
        <v>HO12CIVBLA035</v>
      </c>
    </row>
    <row r="37" spans="1:14" x14ac:dyDescent="0.2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8</v>
      </c>
      <c r="H37">
        <v>13867.6</v>
      </c>
      <c r="I37" s="1">
        <f t="shared" si="6"/>
        <v>1733.45</v>
      </c>
      <c r="J37" t="s">
        <v>15</v>
      </c>
      <c r="K37" t="s">
        <v>50</v>
      </c>
      <c r="L37">
        <v>75000</v>
      </c>
      <c r="M37" t="str">
        <f t="shared" si="7"/>
        <v>Yes</v>
      </c>
      <c r="N37" t="str">
        <f t="shared" si="8"/>
        <v>HO13CIVBLA036</v>
      </c>
    </row>
    <row r="38" spans="1:14" x14ac:dyDescent="0.25">
      <c r="A38" t="s">
        <v>119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Odeyssi</v>
      </c>
      <c r="F38" t="str">
        <f t="shared" si="4"/>
        <v>05</v>
      </c>
      <c r="G38">
        <f t="shared" si="5"/>
        <v>16</v>
      </c>
      <c r="H38">
        <v>60389.5</v>
      </c>
      <c r="I38" s="1">
        <f t="shared" si="6"/>
        <v>3774.34375</v>
      </c>
      <c r="J38" t="s">
        <v>18</v>
      </c>
      <c r="K38" t="s">
        <v>29</v>
      </c>
      <c r="L38">
        <v>100000</v>
      </c>
      <c r="M38" t="str">
        <f t="shared" si="7"/>
        <v>Yes</v>
      </c>
      <c r="N38" t="str">
        <f t="shared" si="8"/>
        <v>HO05ODYWHI037</v>
      </c>
    </row>
    <row r="39" spans="1:14" x14ac:dyDescent="0.2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Odeyssi</v>
      </c>
      <c r="F39" t="str">
        <f t="shared" si="4"/>
        <v>07</v>
      </c>
      <c r="G39">
        <f t="shared" si="5"/>
        <v>14</v>
      </c>
      <c r="H39">
        <v>50854.1</v>
      </c>
      <c r="I39" s="1">
        <f t="shared" si="6"/>
        <v>3632.4357142857143</v>
      </c>
      <c r="J39" t="s">
        <v>15</v>
      </c>
      <c r="K39" t="s">
        <v>52</v>
      </c>
      <c r="L39">
        <v>100000</v>
      </c>
      <c r="M39" t="str">
        <f t="shared" si="7"/>
        <v>Yes</v>
      </c>
      <c r="N39" t="str">
        <f t="shared" si="8"/>
        <v>HO07ODYBLA038</v>
      </c>
    </row>
    <row r="40" spans="1:14" x14ac:dyDescent="0.2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Odeyssi</v>
      </c>
      <c r="F40" t="str">
        <f t="shared" si="4"/>
        <v>08</v>
      </c>
      <c r="G40">
        <f t="shared" si="5"/>
        <v>13</v>
      </c>
      <c r="H40">
        <v>42504.6</v>
      </c>
      <c r="I40" s="1">
        <f t="shared" si="6"/>
        <v>3269.5846153846151</v>
      </c>
      <c r="J40" t="s">
        <v>18</v>
      </c>
      <c r="K40" t="s">
        <v>38</v>
      </c>
      <c r="L40">
        <v>100000</v>
      </c>
      <c r="M40" t="str">
        <f t="shared" si="7"/>
        <v>Yes</v>
      </c>
      <c r="N40" t="str">
        <f t="shared" si="8"/>
        <v>HO08ODYWHI039</v>
      </c>
    </row>
    <row r="41" spans="1:14" x14ac:dyDescent="0.25">
      <c r="A41" t="s">
        <v>116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Odeyssi</v>
      </c>
      <c r="F41" t="str">
        <f t="shared" si="4"/>
        <v>01</v>
      </c>
      <c r="G41">
        <f t="shared" si="5"/>
        <v>20</v>
      </c>
      <c r="H41">
        <v>68658.899999999994</v>
      </c>
      <c r="I41" s="1">
        <f t="shared" si="6"/>
        <v>3432.9449999999997</v>
      </c>
      <c r="J41" t="s">
        <v>15</v>
      </c>
      <c r="K41" t="s">
        <v>16</v>
      </c>
      <c r="L41">
        <v>100000</v>
      </c>
      <c r="M41" t="str">
        <f t="shared" si="7"/>
        <v>Yes</v>
      </c>
      <c r="N41" t="str">
        <f t="shared" si="8"/>
        <v>HO01ODYBLA040</v>
      </c>
    </row>
    <row r="42" spans="1:14" x14ac:dyDescent="0.2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Odeyssi</v>
      </c>
      <c r="F42" t="str">
        <f t="shared" si="4"/>
        <v>14</v>
      </c>
      <c r="G42">
        <f t="shared" si="5"/>
        <v>7</v>
      </c>
      <c r="H42">
        <v>3708.1</v>
      </c>
      <c r="I42" s="1">
        <f t="shared" si="6"/>
        <v>529.7285714285714</v>
      </c>
      <c r="J42" t="s">
        <v>15</v>
      </c>
      <c r="K42" t="s">
        <v>19</v>
      </c>
      <c r="L42">
        <v>100000</v>
      </c>
      <c r="M42" t="str">
        <f t="shared" si="7"/>
        <v>Yes</v>
      </c>
      <c r="N42" t="str">
        <f t="shared" si="8"/>
        <v>HO14ODYBLA041</v>
      </c>
    </row>
    <row r="43" spans="1:14" x14ac:dyDescent="0.25">
      <c r="A43" t="s">
        <v>73</v>
      </c>
      <c r="B43" t="str">
        <f t="shared" si="0"/>
        <v>CR</v>
      </c>
      <c r="C43" t="str">
        <f t="shared" si="1"/>
        <v>Cheverolet</v>
      </c>
      <c r="D43" t="str">
        <f t="shared" si="2"/>
        <v>PTC</v>
      </c>
      <c r="E43" t="str">
        <f t="shared" si="3"/>
        <v>Paletoc</v>
      </c>
      <c r="F43" t="str">
        <f t="shared" si="4"/>
        <v>04</v>
      </c>
      <c r="G43">
        <f t="shared" si="5"/>
        <v>17</v>
      </c>
      <c r="H43">
        <v>64542</v>
      </c>
      <c r="I43" s="1">
        <f t="shared" si="6"/>
        <v>3796.5882352941176</v>
      </c>
      <c r="J43" t="s">
        <v>48</v>
      </c>
      <c r="K43" t="s">
        <v>16</v>
      </c>
      <c r="L43">
        <v>75000</v>
      </c>
      <c r="M43" t="str">
        <f t="shared" si="7"/>
        <v>Yes</v>
      </c>
      <c r="N43" t="str">
        <f t="shared" si="8"/>
        <v>CR04PTCBLU042</v>
      </c>
    </row>
    <row r="44" spans="1:14" x14ac:dyDescent="0.25">
      <c r="A44" t="s">
        <v>74</v>
      </c>
      <c r="B44" t="str">
        <f t="shared" si="0"/>
        <v>CR</v>
      </c>
      <c r="C44" t="str">
        <f t="shared" si="1"/>
        <v>Cheverolet</v>
      </c>
      <c r="D44" t="str">
        <f t="shared" si="2"/>
        <v>PTC</v>
      </c>
      <c r="E44" t="str">
        <f t="shared" si="3"/>
        <v>Paletoc</v>
      </c>
      <c r="F44" t="str">
        <f t="shared" si="4"/>
        <v>07</v>
      </c>
      <c r="G44">
        <f t="shared" si="5"/>
        <v>14</v>
      </c>
      <c r="H44">
        <v>42074.2</v>
      </c>
      <c r="I44" s="1">
        <f t="shared" si="6"/>
        <v>3005.2999999999997</v>
      </c>
      <c r="J44" t="s">
        <v>21</v>
      </c>
      <c r="K44" t="s">
        <v>58</v>
      </c>
      <c r="L44">
        <v>75000</v>
      </c>
      <c r="M44" t="str">
        <f t="shared" si="7"/>
        <v>Yes</v>
      </c>
      <c r="N44" t="str">
        <f t="shared" si="8"/>
        <v>CR07PTCGRE043</v>
      </c>
    </row>
    <row r="45" spans="1:14" x14ac:dyDescent="0.25">
      <c r="A45" t="s">
        <v>75</v>
      </c>
      <c r="B45" t="str">
        <f t="shared" si="0"/>
        <v>CR</v>
      </c>
      <c r="C45" t="str">
        <f t="shared" si="1"/>
        <v>Cheverolet</v>
      </c>
      <c r="D45" t="str">
        <f t="shared" si="2"/>
        <v>PTC</v>
      </c>
      <c r="E45" t="str">
        <f t="shared" si="3"/>
        <v>Paletoc</v>
      </c>
      <c r="F45" t="str">
        <f t="shared" si="4"/>
        <v>11</v>
      </c>
      <c r="G45">
        <f t="shared" si="5"/>
        <v>10</v>
      </c>
      <c r="H45">
        <v>27394.2</v>
      </c>
      <c r="I45" s="1">
        <f t="shared" si="6"/>
        <v>2739.42</v>
      </c>
      <c r="J45" t="s">
        <v>15</v>
      </c>
      <c r="K45" t="s">
        <v>36</v>
      </c>
      <c r="L45">
        <v>75000</v>
      </c>
      <c r="M45" t="str">
        <f t="shared" si="7"/>
        <v>Yes</v>
      </c>
      <c r="N45" t="str">
        <f t="shared" si="8"/>
        <v>CR11PTCBLA044</v>
      </c>
    </row>
    <row r="46" spans="1:14" x14ac:dyDescent="0.25">
      <c r="A46" t="s">
        <v>76</v>
      </c>
      <c r="B46" t="str">
        <f t="shared" si="0"/>
        <v>CR</v>
      </c>
      <c r="C46" t="str">
        <f t="shared" si="1"/>
        <v>Cheverolet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22</v>
      </c>
      <c r="H46">
        <v>79420.600000000006</v>
      </c>
      <c r="I46" s="1">
        <f t="shared" si="6"/>
        <v>3610.0272727272732</v>
      </c>
      <c r="J46" t="s">
        <v>21</v>
      </c>
      <c r="K46" t="s">
        <v>45</v>
      </c>
      <c r="L46">
        <v>75000</v>
      </c>
      <c r="M46" t="str">
        <f t="shared" si="7"/>
        <v>Not Eligible</v>
      </c>
      <c r="N46" t="str">
        <f t="shared" si="8"/>
        <v>CR99CARGRE045</v>
      </c>
    </row>
    <row r="47" spans="1:14" x14ac:dyDescent="0.25">
      <c r="A47" t="s">
        <v>77</v>
      </c>
      <c r="B47" t="str">
        <f t="shared" si="0"/>
        <v>CR</v>
      </c>
      <c r="C47" t="str">
        <f t="shared" si="1"/>
        <v>Cheverolet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21</v>
      </c>
      <c r="H47">
        <v>77243.100000000006</v>
      </c>
      <c r="I47" s="1">
        <f t="shared" si="6"/>
        <v>3678.2428571428572</v>
      </c>
      <c r="J47" t="s">
        <v>15</v>
      </c>
      <c r="K47" t="s">
        <v>24</v>
      </c>
      <c r="L47">
        <v>75000</v>
      </c>
      <c r="M47" t="str">
        <f t="shared" si="7"/>
        <v>Not Eligible</v>
      </c>
      <c r="N47" t="str">
        <f t="shared" si="8"/>
        <v>CR00CARBLA046</v>
      </c>
    </row>
    <row r="48" spans="1:14" x14ac:dyDescent="0.25">
      <c r="A48" t="s">
        <v>78</v>
      </c>
      <c r="B48" t="str">
        <f t="shared" si="0"/>
        <v>CR</v>
      </c>
      <c r="C48" t="str">
        <f t="shared" si="1"/>
        <v>Cheverolet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17</v>
      </c>
      <c r="H48">
        <v>72527.199999999997</v>
      </c>
      <c r="I48" s="1">
        <f t="shared" si="6"/>
        <v>4266.3058823529409</v>
      </c>
      <c r="J48" t="s">
        <v>18</v>
      </c>
      <c r="K48" t="s">
        <v>41</v>
      </c>
      <c r="L48">
        <v>75000</v>
      </c>
      <c r="M48" t="str">
        <f t="shared" si="7"/>
        <v>Yes</v>
      </c>
      <c r="N48" t="str">
        <f t="shared" si="8"/>
        <v>CR04CARWHI047</v>
      </c>
    </row>
    <row r="49" spans="1:14" x14ac:dyDescent="0.25">
      <c r="A49" t="s">
        <v>79</v>
      </c>
      <c r="B49" t="str">
        <f t="shared" si="0"/>
        <v>CR</v>
      </c>
      <c r="C49" t="str">
        <f t="shared" si="1"/>
        <v>Cheverolet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17</v>
      </c>
      <c r="H49">
        <v>52699.4</v>
      </c>
      <c r="I49" s="1">
        <f t="shared" si="6"/>
        <v>3099.964705882353</v>
      </c>
      <c r="J49" t="s">
        <v>57</v>
      </c>
      <c r="K49" t="s">
        <v>41</v>
      </c>
      <c r="L49">
        <v>75000</v>
      </c>
      <c r="M49" t="str">
        <f t="shared" si="7"/>
        <v>Yes</v>
      </c>
      <c r="N49" t="str">
        <f t="shared" si="8"/>
        <v>CR04CARRED048</v>
      </c>
    </row>
    <row r="50" spans="1:14" x14ac:dyDescent="0.25">
      <c r="A50" t="s">
        <v>80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10</v>
      </c>
      <c r="H50">
        <v>29102.3</v>
      </c>
      <c r="I50" s="1">
        <f t="shared" si="6"/>
        <v>2910.23</v>
      </c>
      <c r="J50" t="s">
        <v>15</v>
      </c>
      <c r="K50" t="s">
        <v>43</v>
      </c>
      <c r="L50">
        <v>100000</v>
      </c>
      <c r="M50" t="str">
        <f t="shared" si="7"/>
        <v>Yes</v>
      </c>
      <c r="N50" t="str">
        <f t="shared" si="8"/>
        <v>HY11ELABLA049</v>
      </c>
    </row>
    <row r="51" spans="1:14" x14ac:dyDescent="0.25">
      <c r="A51" t="s">
        <v>81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9</v>
      </c>
      <c r="H51">
        <v>22282</v>
      </c>
      <c r="I51" s="1">
        <f t="shared" si="6"/>
        <v>2475.7777777777778</v>
      </c>
      <c r="J51" t="s">
        <v>48</v>
      </c>
      <c r="K51" t="s">
        <v>19</v>
      </c>
      <c r="L51">
        <v>100000</v>
      </c>
      <c r="M51" t="str">
        <f t="shared" si="7"/>
        <v>Yes</v>
      </c>
      <c r="N51" t="str">
        <f t="shared" si="8"/>
        <v>HY12ELABLU050</v>
      </c>
    </row>
    <row r="52" spans="1:14" x14ac:dyDescent="0.25">
      <c r="A52" t="s">
        <v>82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8</v>
      </c>
      <c r="H52">
        <v>20223.900000000001</v>
      </c>
      <c r="I52" s="1">
        <f t="shared" si="6"/>
        <v>2527.9875000000002</v>
      </c>
      <c r="J52" t="s">
        <v>15</v>
      </c>
      <c r="K52" t="s">
        <v>32</v>
      </c>
      <c r="L52">
        <v>100000</v>
      </c>
      <c r="M52" t="str">
        <f t="shared" si="7"/>
        <v>Yes</v>
      </c>
      <c r="N52" t="str">
        <f t="shared" si="8"/>
        <v>HY13ELABLA051</v>
      </c>
    </row>
    <row r="53" spans="1:14" x14ac:dyDescent="0.25">
      <c r="A53" t="s">
        <v>83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8</v>
      </c>
      <c r="H53">
        <v>22188.5</v>
      </c>
      <c r="I53" s="1">
        <f t="shared" si="6"/>
        <v>2773.5625</v>
      </c>
      <c r="J53" t="s">
        <v>48</v>
      </c>
      <c r="K53" t="s">
        <v>26</v>
      </c>
      <c r="L53">
        <v>100000</v>
      </c>
      <c r="M53" t="str">
        <f t="shared" si="7"/>
        <v>Yes</v>
      </c>
      <c r="N53" t="str">
        <f t="shared" si="8"/>
        <v>HY13ELABLU052</v>
      </c>
    </row>
    <row r="56" spans="1:14" x14ac:dyDescent="0.25">
      <c r="C56" t="s">
        <v>86</v>
      </c>
      <c r="D56" t="s">
        <v>92</v>
      </c>
      <c r="E56" t="s">
        <v>104</v>
      </c>
      <c r="F56" t="s">
        <v>113</v>
      </c>
    </row>
    <row r="57" spans="1:14" x14ac:dyDescent="0.25">
      <c r="C57" t="s">
        <v>84</v>
      </c>
      <c r="D57" t="s">
        <v>90</v>
      </c>
      <c r="E57" t="s">
        <v>100</v>
      </c>
      <c r="F57" t="s">
        <v>109</v>
      </c>
    </row>
    <row r="58" spans="1:14" x14ac:dyDescent="0.25">
      <c r="C58" t="s">
        <v>89</v>
      </c>
      <c r="D58" t="s">
        <v>95</v>
      </c>
      <c r="E58" t="s">
        <v>103</v>
      </c>
      <c r="F58" t="s">
        <v>112</v>
      </c>
    </row>
    <row r="59" spans="1:14" x14ac:dyDescent="0.25">
      <c r="C59" t="s">
        <v>87</v>
      </c>
      <c r="D59" t="s">
        <v>93</v>
      </c>
      <c r="E59" t="s">
        <v>106</v>
      </c>
      <c r="F59" t="s">
        <v>115</v>
      </c>
    </row>
    <row r="60" spans="1:14" x14ac:dyDescent="0.25">
      <c r="C60" t="s">
        <v>85</v>
      </c>
      <c r="D60" t="s">
        <v>91</v>
      </c>
      <c r="E60" t="s">
        <v>99</v>
      </c>
      <c r="F60" t="s">
        <v>108</v>
      </c>
    </row>
    <row r="61" spans="1:14" x14ac:dyDescent="0.25">
      <c r="C61" t="s">
        <v>88</v>
      </c>
      <c r="D61" t="s">
        <v>94</v>
      </c>
      <c r="E61" t="s">
        <v>98</v>
      </c>
      <c r="F61" t="s">
        <v>107</v>
      </c>
    </row>
    <row r="62" spans="1:14" x14ac:dyDescent="0.25">
      <c r="E62" t="s">
        <v>96</v>
      </c>
      <c r="F62" t="s">
        <v>97</v>
      </c>
    </row>
    <row r="63" spans="1:14" x14ac:dyDescent="0.25">
      <c r="E63" t="s">
        <v>102</v>
      </c>
      <c r="F63" t="s">
        <v>111</v>
      </c>
    </row>
    <row r="64" spans="1:14" x14ac:dyDescent="0.25">
      <c r="E64" t="s">
        <v>101</v>
      </c>
      <c r="F64" t="s">
        <v>110</v>
      </c>
    </row>
    <row r="65" spans="5:6" x14ac:dyDescent="0.25">
      <c r="E65" t="s">
        <v>105</v>
      </c>
      <c r="F65" t="s">
        <v>114</v>
      </c>
    </row>
  </sheetData>
  <sortState ref="E56:F65">
    <sortCondition ref="E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CarInventoryProject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Gohul</dc:creator>
  <cp:lastModifiedBy>Gohul</cp:lastModifiedBy>
  <dcterms:created xsi:type="dcterms:W3CDTF">2021-08-04T14:45:19Z</dcterms:created>
  <dcterms:modified xsi:type="dcterms:W3CDTF">2021-08-04T14:46:33Z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bdc05539-e27f-4745-8612-a7b79f916d7c</vt:lpwstr>
  </property>
</Properties>
</file>