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çalışmalar\Dersler\MakinA\4.sınıf\Termal Bişi\final sunum\"/>
    </mc:Choice>
  </mc:AlternateContent>
  <bookViews>
    <workbookView xWindow="0" yWindow="0" windowWidth="21570" windowHeight="8070"/>
  </bookViews>
  <sheets>
    <sheet name="Ntotal" sheetId="6" r:id="rId1"/>
    <sheet name="Nturbine" sheetId="2" r:id="rId2"/>
    <sheet name="Nneighbour" sheetId="3" r:id="rId3"/>
    <sheet name="Nmechanical" sheetId="5" r:id="rId4"/>
    <sheet name="Nelec" sheetId="1" r:id="rId5"/>
    <sheet name="Ntimeout" sheetId="4" r:id="rId6"/>
    <sheet name="Pwind" sheetId="7" r:id="rId7"/>
    <sheet name="Generator" sheetId="8" r:id="rId8"/>
  </sheets>
  <definedNames>
    <definedName name="_xlchart.v1.0" hidden="1">Ntotal!$E$3:$E$83</definedName>
    <definedName name="_xlchart.v1.1" hidden="1">Ntotal!$J$3:$J$83</definedName>
    <definedName name="_xlchart.v1.2" hidden="1">Ntotal!$E$3:$E$83</definedName>
    <definedName name="_xlchart.v1.3" hidden="1">Ntotal!$J$3:$J$83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J11" i="6" s="1"/>
  <c r="H12" i="6"/>
  <c r="H13" i="6"/>
  <c r="J13" i="6" s="1"/>
  <c r="H14" i="6"/>
  <c r="J14" i="6" s="1"/>
  <c r="H16" i="6"/>
  <c r="H17" i="6"/>
  <c r="H18" i="6"/>
  <c r="H19" i="6"/>
  <c r="H20" i="6"/>
  <c r="H21" i="6"/>
  <c r="H22" i="6"/>
  <c r="H23" i="6"/>
  <c r="H24" i="6"/>
  <c r="H25" i="6"/>
  <c r="J25" i="6" s="1"/>
  <c r="H26" i="6"/>
  <c r="J26" i="6" s="1"/>
  <c r="H27" i="6"/>
  <c r="H28" i="6"/>
  <c r="H29" i="6"/>
  <c r="H30" i="6"/>
  <c r="H31" i="6"/>
  <c r="H32" i="6"/>
  <c r="H33" i="6"/>
  <c r="H34" i="6"/>
  <c r="H35" i="6"/>
  <c r="H36" i="6"/>
  <c r="H37" i="6"/>
  <c r="J37" i="6" s="1"/>
  <c r="H38" i="6"/>
  <c r="J38" i="6" s="1"/>
  <c r="H39" i="6"/>
  <c r="H40" i="6"/>
  <c r="H41" i="6"/>
  <c r="H42" i="6"/>
  <c r="H43" i="6"/>
  <c r="H44" i="6"/>
  <c r="H45" i="6"/>
  <c r="H46" i="6"/>
  <c r="H47" i="6"/>
  <c r="H48" i="6"/>
  <c r="H49" i="6"/>
  <c r="J49" i="6" s="1"/>
  <c r="H50" i="6"/>
  <c r="J50" i="6" s="1"/>
  <c r="H51" i="6"/>
  <c r="H52" i="6"/>
  <c r="H53" i="6"/>
  <c r="H54" i="6"/>
  <c r="H55" i="6"/>
  <c r="H56" i="6"/>
  <c r="H57" i="6"/>
  <c r="H58" i="6"/>
  <c r="H59" i="6"/>
  <c r="H60" i="6"/>
  <c r="H61" i="6"/>
  <c r="J61" i="6" s="1"/>
  <c r="H62" i="6"/>
  <c r="J62" i="6" s="1"/>
  <c r="H63" i="6"/>
  <c r="H64" i="6"/>
  <c r="H65" i="6"/>
  <c r="H66" i="6"/>
  <c r="H67" i="6"/>
  <c r="H68" i="6"/>
  <c r="H69" i="6"/>
  <c r="H70" i="6"/>
  <c r="H71" i="6"/>
  <c r="H72" i="6"/>
  <c r="H73" i="6"/>
  <c r="J73" i="6" s="1"/>
  <c r="H74" i="6"/>
  <c r="J74" i="6" s="1"/>
  <c r="H75" i="6"/>
  <c r="H76" i="6"/>
  <c r="H77" i="6"/>
  <c r="H78" i="6"/>
  <c r="H79" i="6"/>
  <c r="H80" i="6"/>
  <c r="H81" i="6"/>
  <c r="H82" i="6"/>
  <c r="H83" i="6"/>
  <c r="H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H15" i="6" s="1"/>
  <c r="J15" i="6" s="1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J2" i="6"/>
  <c r="G3" i="6"/>
  <c r="J3" i="6"/>
  <c r="G4" i="6"/>
  <c r="J4" i="6"/>
  <c r="G5" i="6"/>
  <c r="J5" i="6"/>
  <c r="L5" i="6" s="1"/>
  <c r="K5" i="6"/>
  <c r="O5" i="6" s="1"/>
  <c r="G6" i="6"/>
  <c r="J6" i="6"/>
  <c r="G7" i="6"/>
  <c r="J7" i="6"/>
  <c r="K7" i="6" s="1"/>
  <c r="O7" i="6" s="1"/>
  <c r="L7" i="6"/>
  <c r="G8" i="6"/>
  <c r="J8" i="6"/>
  <c r="G9" i="6"/>
  <c r="J9" i="6"/>
  <c r="L9" i="6" s="1"/>
  <c r="K9" i="6"/>
  <c r="O9" i="6" s="1"/>
  <c r="G10" i="6"/>
  <c r="J10" i="6"/>
  <c r="G11" i="6"/>
  <c r="G12" i="6"/>
  <c r="J12" i="6"/>
  <c r="G13" i="6"/>
  <c r="G14" i="6"/>
  <c r="G15" i="6"/>
  <c r="G16" i="6"/>
  <c r="J16" i="6"/>
  <c r="G17" i="6"/>
  <c r="J17" i="6"/>
  <c r="G18" i="6"/>
  <c r="J18" i="6"/>
  <c r="G19" i="6"/>
  <c r="J19" i="6"/>
  <c r="G20" i="6"/>
  <c r="J20" i="6"/>
  <c r="G21" i="6"/>
  <c r="J21" i="6"/>
  <c r="G22" i="6"/>
  <c r="J22" i="6"/>
  <c r="G23" i="6"/>
  <c r="J23" i="6"/>
  <c r="G24" i="6"/>
  <c r="J24" i="6"/>
  <c r="G25" i="6"/>
  <c r="G26" i="6"/>
  <c r="G27" i="6"/>
  <c r="J27" i="6"/>
  <c r="G28" i="6"/>
  <c r="J28" i="6"/>
  <c r="G29" i="6"/>
  <c r="J29" i="6"/>
  <c r="G30" i="6"/>
  <c r="J30" i="6"/>
  <c r="G31" i="6"/>
  <c r="J31" i="6"/>
  <c r="G32" i="6"/>
  <c r="J32" i="6"/>
  <c r="G33" i="6"/>
  <c r="J33" i="6"/>
  <c r="G34" i="6"/>
  <c r="J34" i="6"/>
  <c r="G35" i="6"/>
  <c r="J35" i="6"/>
  <c r="G36" i="6"/>
  <c r="J36" i="6"/>
  <c r="G37" i="6"/>
  <c r="G38" i="6"/>
  <c r="G39" i="6"/>
  <c r="J39" i="6"/>
  <c r="G40" i="6"/>
  <c r="J40" i="6"/>
  <c r="G41" i="6"/>
  <c r="J41" i="6"/>
  <c r="G42" i="6"/>
  <c r="J42" i="6"/>
  <c r="G43" i="6"/>
  <c r="J43" i="6"/>
  <c r="G44" i="6"/>
  <c r="J44" i="6"/>
  <c r="G45" i="6"/>
  <c r="J45" i="6"/>
  <c r="G46" i="6"/>
  <c r="J46" i="6"/>
  <c r="G47" i="6"/>
  <c r="J47" i="6"/>
  <c r="G48" i="6"/>
  <c r="J48" i="6"/>
  <c r="G49" i="6"/>
  <c r="G50" i="6"/>
  <c r="G51" i="6"/>
  <c r="J51" i="6"/>
  <c r="G52" i="6"/>
  <c r="J52" i="6"/>
  <c r="G53" i="6"/>
  <c r="J53" i="6"/>
  <c r="G54" i="6"/>
  <c r="J54" i="6"/>
  <c r="G55" i="6"/>
  <c r="J55" i="6"/>
  <c r="G56" i="6"/>
  <c r="J56" i="6"/>
  <c r="G57" i="6"/>
  <c r="J57" i="6"/>
  <c r="G58" i="6"/>
  <c r="J58" i="6"/>
  <c r="G59" i="6"/>
  <c r="J59" i="6"/>
  <c r="G60" i="6"/>
  <c r="J60" i="6"/>
  <c r="G61" i="6"/>
  <c r="G62" i="6"/>
  <c r="G63" i="6"/>
  <c r="J63" i="6"/>
  <c r="G64" i="6"/>
  <c r="J64" i="6"/>
  <c r="G65" i="6"/>
  <c r="J65" i="6"/>
  <c r="G66" i="6"/>
  <c r="J66" i="6"/>
  <c r="G67" i="6"/>
  <c r="J67" i="6"/>
  <c r="G68" i="6"/>
  <c r="J68" i="6"/>
  <c r="G69" i="6"/>
  <c r="J69" i="6"/>
  <c r="G70" i="6"/>
  <c r="J70" i="6"/>
  <c r="G71" i="6"/>
  <c r="J71" i="6"/>
  <c r="G72" i="6"/>
  <c r="J72" i="6"/>
  <c r="G73" i="6"/>
  <c r="G74" i="6"/>
  <c r="G75" i="6"/>
  <c r="J75" i="6"/>
  <c r="G76" i="6"/>
  <c r="J76" i="6"/>
  <c r="G77" i="6"/>
  <c r="J77" i="6"/>
  <c r="G78" i="6"/>
  <c r="J78" i="6"/>
  <c r="G79" i="6"/>
  <c r="J79" i="6"/>
  <c r="G80" i="6"/>
  <c r="J80" i="6"/>
  <c r="G81" i="6"/>
  <c r="J81" i="6"/>
  <c r="G82" i="6"/>
  <c r="J82" i="6"/>
  <c r="G83" i="6"/>
  <c r="J83" i="6"/>
  <c r="G2" i="6"/>
  <c r="D2" i="6"/>
  <c r="F7" i="1"/>
  <c r="F6" i="1"/>
  <c r="F5" i="1"/>
  <c r="F4" i="1"/>
  <c r="D4" i="1"/>
  <c r="D5" i="1"/>
  <c r="D6" i="1"/>
  <c r="D7" i="1"/>
  <c r="D3" i="1"/>
  <c r="C2" i="6"/>
  <c r="A2" i="6"/>
  <c r="O3" i="8"/>
  <c r="O4" i="8"/>
  <c r="O5" i="8"/>
  <c r="O8" i="8"/>
  <c r="O6" i="8"/>
  <c r="O2" i="8"/>
  <c r="F3" i="1"/>
  <c r="F2" i="7"/>
  <c r="A2" i="7" s="1"/>
  <c r="E2" i="6"/>
  <c r="B2" i="6"/>
  <c r="K11" i="6" l="1"/>
  <c r="O11" i="6" s="1"/>
  <c r="L11" i="6"/>
  <c r="L54" i="6"/>
  <c r="K54" i="6"/>
  <c r="O54" i="6" s="1"/>
  <c r="K41" i="6"/>
  <c r="O41" i="6" s="1"/>
  <c r="L41" i="6"/>
  <c r="L12" i="6"/>
  <c r="K12" i="6"/>
  <c r="O12" i="6" s="1"/>
  <c r="K29" i="6"/>
  <c r="O29" i="6" s="1"/>
  <c r="L29" i="6"/>
  <c r="L60" i="6"/>
  <c r="K60" i="6"/>
  <c r="O60" i="6" s="1"/>
  <c r="L16" i="6"/>
  <c r="K16" i="6"/>
  <c r="O16" i="6" s="1"/>
  <c r="K30" i="6"/>
  <c r="O30" i="6" s="1"/>
  <c r="L30" i="6"/>
  <c r="K59" i="6"/>
  <c r="O59" i="6" s="1"/>
  <c r="L59" i="6"/>
  <c r="L76" i="6"/>
  <c r="K76" i="6"/>
  <c r="O76" i="6" s="1"/>
  <c r="L52" i="6"/>
  <c r="K52" i="6"/>
  <c r="O52" i="6" s="1"/>
  <c r="L22" i="6"/>
  <c r="K22" i="6"/>
  <c r="O22" i="6" s="1"/>
  <c r="L8" i="6"/>
  <c r="K8" i="6"/>
  <c r="O8" i="6" s="1"/>
  <c r="L18" i="6"/>
  <c r="K18" i="6"/>
  <c r="O18" i="6" s="1"/>
  <c r="L82" i="6"/>
  <c r="K82" i="6"/>
  <c r="O82" i="6" s="1"/>
  <c r="L64" i="6"/>
  <c r="K64" i="6"/>
  <c r="O64" i="6" s="1"/>
  <c r="K57" i="6"/>
  <c r="O57" i="6" s="1"/>
  <c r="L57" i="6"/>
  <c r="K33" i="6"/>
  <c r="O33" i="6" s="1"/>
  <c r="L33" i="6"/>
  <c r="K21" i="6"/>
  <c r="O21" i="6" s="1"/>
  <c r="L21" i="6"/>
  <c r="L66" i="6"/>
  <c r="K66" i="6"/>
  <c r="O66" i="6" s="1"/>
  <c r="L6" i="6"/>
  <c r="K6" i="6"/>
  <c r="O6" i="6" s="1"/>
  <c r="K71" i="6"/>
  <c r="O71" i="6" s="1"/>
  <c r="L71" i="6"/>
  <c r="K53" i="6"/>
  <c r="O53" i="6" s="1"/>
  <c r="L53" i="6"/>
  <c r="L46" i="6"/>
  <c r="K46" i="6"/>
  <c r="O46" i="6" s="1"/>
  <c r="K69" i="6"/>
  <c r="O69" i="6" s="1"/>
  <c r="L69" i="6"/>
  <c r="K51" i="6"/>
  <c r="O51" i="6" s="1"/>
  <c r="L51" i="6"/>
  <c r="K27" i="6"/>
  <c r="O27" i="6" s="1"/>
  <c r="L27" i="6"/>
  <c r="K15" i="6"/>
  <c r="O15" i="6" s="1"/>
  <c r="L15" i="6"/>
  <c r="L72" i="6"/>
  <c r="K72" i="6"/>
  <c r="O72" i="6" s="1"/>
  <c r="L24" i="6"/>
  <c r="K24" i="6"/>
  <c r="O24" i="6" s="1"/>
  <c r="K77" i="6"/>
  <c r="O77" i="6" s="1"/>
  <c r="L77" i="6"/>
  <c r="K35" i="6"/>
  <c r="O35" i="6" s="1"/>
  <c r="L35" i="6"/>
  <c r="L70" i="6"/>
  <c r="K70" i="6"/>
  <c r="O70" i="6" s="1"/>
  <c r="L34" i="6"/>
  <c r="K34" i="6"/>
  <c r="O34" i="6" s="1"/>
  <c r="L62" i="6"/>
  <c r="K62" i="6"/>
  <c r="O62" i="6" s="1"/>
  <c r="L10" i="6"/>
  <c r="K10" i="6"/>
  <c r="O10" i="6" s="1"/>
  <c r="L4" i="6"/>
  <c r="K4" i="6"/>
  <c r="O4" i="6" s="1"/>
  <c r="L78" i="6"/>
  <c r="K78" i="6"/>
  <c r="O78" i="6" s="1"/>
  <c r="K48" i="6"/>
  <c r="O48" i="6" s="1"/>
  <c r="L48" i="6"/>
  <c r="K83" i="6"/>
  <c r="O83" i="6" s="1"/>
  <c r="L83" i="6"/>
  <c r="K23" i="6"/>
  <c r="O23" i="6" s="1"/>
  <c r="L23" i="6"/>
  <c r="L40" i="6"/>
  <c r="K40" i="6"/>
  <c r="O40" i="6" s="1"/>
  <c r="K81" i="6"/>
  <c r="O81" i="6" s="1"/>
  <c r="L81" i="6"/>
  <c r="K63" i="6"/>
  <c r="O63" i="6" s="1"/>
  <c r="L63" i="6"/>
  <c r="K39" i="6"/>
  <c r="O39" i="6" s="1"/>
  <c r="L39" i="6"/>
  <c r="L80" i="6"/>
  <c r="K80" i="6"/>
  <c r="O80" i="6" s="1"/>
  <c r="L68" i="6"/>
  <c r="K68" i="6"/>
  <c r="O68" i="6" s="1"/>
  <c r="K44" i="6"/>
  <c r="O44" i="6" s="1"/>
  <c r="L44" i="6"/>
  <c r="L36" i="6"/>
  <c r="K36" i="6"/>
  <c r="O36" i="6" s="1"/>
  <c r="K65" i="6"/>
  <c r="O65" i="6" s="1"/>
  <c r="L65" i="6"/>
  <c r="K17" i="6"/>
  <c r="O17" i="6" s="1"/>
  <c r="L17" i="6"/>
  <c r="L58" i="6"/>
  <c r="K58" i="6"/>
  <c r="O58" i="6" s="1"/>
  <c r="K75" i="6"/>
  <c r="O75" i="6" s="1"/>
  <c r="L75" i="6"/>
  <c r="K45" i="6"/>
  <c r="O45" i="6" s="1"/>
  <c r="L45" i="6"/>
  <c r="K74" i="6"/>
  <c r="O74" i="6" s="1"/>
  <c r="L74" i="6"/>
  <c r="L20" i="6"/>
  <c r="K20" i="6"/>
  <c r="O20" i="6" s="1"/>
  <c r="K67" i="6"/>
  <c r="O67" i="6" s="1"/>
  <c r="L67" i="6"/>
  <c r="K61" i="6"/>
  <c r="O61" i="6" s="1"/>
  <c r="L61" i="6"/>
  <c r="K49" i="6"/>
  <c r="O49" i="6" s="1"/>
  <c r="L49" i="6"/>
  <c r="K43" i="6"/>
  <c r="O43" i="6" s="1"/>
  <c r="L43" i="6"/>
  <c r="K37" i="6"/>
  <c r="O37" i="6" s="1"/>
  <c r="L37" i="6"/>
  <c r="K31" i="6"/>
  <c r="O31" i="6" s="1"/>
  <c r="L31" i="6"/>
  <c r="K19" i="6"/>
  <c r="O19" i="6" s="1"/>
  <c r="L19" i="6"/>
  <c r="K13" i="6"/>
  <c r="O13" i="6" s="1"/>
  <c r="L13" i="6"/>
  <c r="K3" i="6"/>
  <c r="O3" i="6" s="1"/>
  <c r="L3" i="6"/>
  <c r="L42" i="6"/>
  <c r="K42" i="6"/>
  <c r="O42" i="6" s="1"/>
  <c r="K47" i="6"/>
  <c r="O47" i="6" s="1"/>
  <c r="L47" i="6"/>
  <c r="L28" i="6"/>
  <c r="K28" i="6"/>
  <c r="O28" i="6" s="1"/>
  <c r="L56" i="6"/>
  <c r="K56" i="6"/>
  <c r="O56" i="6" s="1"/>
  <c r="L50" i="6"/>
  <c r="K50" i="6"/>
  <c r="O50" i="6" s="1"/>
  <c r="L38" i="6"/>
  <c r="K38" i="6"/>
  <c r="O38" i="6" s="1"/>
  <c r="L32" i="6"/>
  <c r="K32" i="6"/>
  <c r="O32" i="6" s="1"/>
  <c r="L26" i="6"/>
  <c r="K26" i="6"/>
  <c r="O26" i="6" s="1"/>
  <c r="K14" i="6"/>
  <c r="O14" i="6" s="1"/>
  <c r="L14" i="6"/>
  <c r="K79" i="6"/>
  <c r="O79" i="6" s="1"/>
  <c r="L79" i="6"/>
  <c r="K73" i="6"/>
  <c r="O73" i="6" s="1"/>
  <c r="L73" i="6"/>
  <c r="K55" i="6"/>
  <c r="O55" i="6" s="1"/>
  <c r="L55" i="6"/>
  <c r="K25" i="6"/>
  <c r="O25" i="6" s="1"/>
  <c r="L25" i="6"/>
  <c r="L2" i="6"/>
  <c r="K2" i="6"/>
  <c r="O2" i="6" s="1"/>
  <c r="E5" i="1"/>
  <c r="C5" i="1" s="1"/>
  <c r="B5" i="1" s="1"/>
  <c r="E6" i="1"/>
  <c r="C6" i="1" s="1"/>
  <c r="B6" i="1" s="1"/>
  <c r="E3" i="1"/>
  <c r="C3" i="1" s="1"/>
  <c r="B3" i="1" s="1"/>
  <c r="E4" i="1"/>
  <c r="C4" i="1" s="1"/>
  <c r="B4" i="1" s="1"/>
  <c r="E7" i="1"/>
  <c r="C7" i="1" s="1"/>
  <c r="B7" i="1" s="1"/>
</calcChain>
</file>

<file path=xl/sharedStrings.xml><?xml version="1.0" encoding="utf-8"?>
<sst xmlns="http://schemas.openxmlformats.org/spreadsheetml/2006/main" count="232" uniqueCount="138">
  <si>
    <t>Efficiency</t>
  </si>
  <si>
    <t>[3,10]</t>
  </si>
  <si>
    <t>gearbox</t>
  </si>
  <si>
    <t>Eff_turbine</t>
  </si>
  <si>
    <t>Eff_nei</t>
  </si>
  <si>
    <t>Eff_mech</t>
  </si>
  <si>
    <t>Eff_elec</t>
  </si>
  <si>
    <t>Eff_timeout</t>
  </si>
  <si>
    <t>Eff=Pout/Pin</t>
  </si>
  <si>
    <t>Pout=V*I*cos(tetha)</t>
  </si>
  <si>
    <t>Pin=Pwing*Eff_gear</t>
  </si>
  <si>
    <t>Pwing</t>
  </si>
  <si>
    <t>(0.5f) * ro * Rotor_A * windSpeed * windSpeed * windSpeed</t>
  </si>
  <si>
    <t>WindSpeed [m/s]</t>
  </si>
  <si>
    <t>ro</t>
  </si>
  <si>
    <t>rotor_A</t>
  </si>
  <si>
    <t>windSpeed^3</t>
  </si>
  <si>
    <t>Eff_gear</t>
  </si>
  <si>
    <t>V</t>
  </si>
  <si>
    <t>I</t>
  </si>
  <si>
    <t>Cos(tetha)</t>
  </si>
  <si>
    <t>V=E=E0+(2*Vn*lf*/(pn*pi))*[sin(w*t+alpha1)+sin(2*w*t+alpha2)…]</t>
  </si>
  <si>
    <t>Pwing [W/h]</t>
  </si>
  <si>
    <t xml:space="preserve">Cummins C1650 D5A </t>
  </si>
  <si>
    <t>MTU 20V4000G63</t>
  </si>
  <si>
    <t>Cummins C2250D5</t>
  </si>
  <si>
    <t>Cummins C2500 D5A</t>
  </si>
  <si>
    <t>Caterpillar XQ2000</t>
  </si>
  <si>
    <t>Caterpillar 3512B</t>
  </si>
  <si>
    <t>Model</t>
  </si>
  <si>
    <t>Phi (Wb)</t>
  </si>
  <si>
    <t>K (kW)</t>
  </si>
  <si>
    <t>f (Hz)</t>
  </si>
  <si>
    <t>En (V)</t>
  </si>
  <si>
    <t>H (A/m)</t>
  </si>
  <si>
    <t>w (rad/s)</t>
  </si>
  <si>
    <t>n</t>
  </si>
  <si>
    <t>pn</t>
  </si>
  <si>
    <t>Tn (Nm)</t>
  </si>
  <si>
    <t>t (s)</t>
  </si>
  <si>
    <t>E (V)</t>
  </si>
  <si>
    <t>277 or 480</t>
  </si>
  <si>
    <t>400 or 690</t>
  </si>
  <si>
    <t>111.7</t>
  </si>
  <si>
    <t>$</t>
  </si>
  <si>
    <t>E'(V)(calculated)</t>
  </si>
  <si>
    <t>?</t>
  </si>
  <si>
    <t>E'/$</t>
  </si>
  <si>
    <t>Poutput [kW/h]</t>
  </si>
  <si>
    <t>kWh/TL</t>
  </si>
  <si>
    <t>hourly earnings [₺]</t>
  </si>
  <si>
    <t>yearly earnings [₺]</t>
  </si>
  <si>
    <t>the number of days it takes to make a profit</t>
  </si>
  <si>
    <t>₺/$</t>
  </si>
  <si>
    <t>price</t>
  </si>
  <si>
    <t>daily earnings [₺]</t>
  </si>
  <si>
    <t>Adana</t>
  </si>
  <si>
    <t>Adıyaman</t>
  </si>
  <si>
    <t>Afyon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</si>
  <si>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</si>
  <si>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</si>
  <si>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</si>
  <si>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</si>
  <si>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</si>
  <si>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</si>
  <si>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</si>
  <si>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</si>
  <si>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</si>
  <si>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</si>
  <si>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</si>
  <si>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</si>
  <si>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</si>
  <si>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</si>
  <si>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</si>
  <si>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</si>
  <si>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</si>
  <si>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</si>
  <si>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</si>
  <si>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</si>
  <si>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</si>
  <si>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</si>
  <si>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</si>
  <si>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</si>
  <si>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</si>
  <si>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</si>
  <si>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</si>
  <si>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</si>
  <si>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</si>
  <si>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</si>
  <si>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</si>
  <si>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</si>
  <si>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</si>
  <si>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</si>
  <si>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</si>
  <si>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</si>
  <si>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</si>
  <si>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</si>
  <si>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</si>
  <si>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</si>
  <si>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</si>
  <si>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</si>
  <si>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K.maraş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</si>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</sst>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2"/>
      <color rgb="FF333333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Nelec!$B$2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Nelec!$A$3:$A$7</c:f>
              <c:strCache>
                <c:ptCount val="5"/>
                <c:pt idx="0">
                  <c:v>Cummins C1650 D5A </c:v>
                </c:pt>
                <c:pt idx="1">
                  <c:v>MTU 20V4000G63</c:v>
                </c:pt>
                <c:pt idx="2">
                  <c:v>Cummins C2250D5</c:v>
                </c:pt>
                <c:pt idx="3">
                  <c:v>Caterpillar XQ2000</c:v>
                </c:pt>
                <c:pt idx="4">
                  <c:v>Cummins C2500 D5A</c:v>
                </c:pt>
              </c:strCache>
            </c:strRef>
          </c:cat>
          <c:val>
            <c:numRef>
              <c:f>Nelec!$B$3:$B$7</c:f>
              <c:numCache>
                <c:formatCode>General</c:formatCode>
                <c:ptCount val="5"/>
                <c:pt idx="0">
                  <c:v>0.96197819788991989</c:v>
                </c:pt>
                <c:pt idx="1">
                  <c:v>0.93234923405080461</c:v>
                </c:pt>
                <c:pt idx="2">
                  <c:v>0.90936250121939322</c:v>
                </c:pt>
                <c:pt idx="3">
                  <c:v>0.94161765670676667</c:v>
                </c:pt>
                <c:pt idx="4">
                  <c:v>0.87882996632996624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8-4C98-8A90-E1DDCA063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314799"/>
        <c:axId val="581315215"/>
      </c:barChart>
      <c:catAx>
        <c:axId val="5813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1315215"/>
        <c:crosses val="autoZero"/>
        <c:auto val="1"/>
        <c:lblAlgn val="ctr"/>
        <c:lblOffset val="100"/>
        <c:noMultiLvlLbl val="0"/>
      </c:catAx>
      <c:valAx>
        <c:axId val="5813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131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Generator!$N$1</c:f>
              <c:strCache>
                <c:ptCount val="1"/>
                <c:pt idx="0">
                  <c:v>E'(V)(calculated)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Generator!$A$2:$A$6</c:f>
              <c:strCache>
                <c:ptCount val="5"/>
                <c:pt idx="0">
                  <c:v>Cummins C1650 D5A </c:v>
                </c:pt>
                <c:pt idx="1">
                  <c:v>MTU 20V4000G63</c:v>
                </c:pt>
                <c:pt idx="2">
                  <c:v>Cummins C2250D5</c:v>
                </c:pt>
                <c:pt idx="3">
                  <c:v>Caterpillar XQ2000</c:v>
                </c:pt>
                <c:pt idx="4">
                  <c:v>Cummins C2500 D5A</c:v>
                </c:pt>
              </c:strCache>
            </c:strRef>
          </c:cat>
          <c:val>
            <c:numRef>
              <c:f>Generator!$N$2:$N$6</c:f>
              <c:numCache>
                <c:formatCode>General</c:formatCode>
                <c:ptCount val="5"/>
                <c:pt idx="0">
                  <c:v>422.06720000000001</c:v>
                </c:pt>
                <c:pt idx="1">
                  <c:v>362.9</c:v>
                </c:pt>
                <c:pt idx="2">
                  <c:v>393.96</c:v>
                </c:pt>
                <c:pt idx="3">
                  <c:v>497.53100000000001</c:v>
                </c:pt>
                <c:pt idx="4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F-491C-9F1B-06DAF8C2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067551"/>
        <c:axId val="422070047"/>
      </c:barChart>
      <c:catAx>
        <c:axId val="4220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2070047"/>
        <c:crosses val="autoZero"/>
        <c:auto val="1"/>
        <c:lblAlgn val="ctr"/>
        <c:lblOffset val="100"/>
        <c:noMultiLvlLbl val="0"/>
      </c:catAx>
      <c:valAx>
        <c:axId val="4220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206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Generator!$O$1</c:f>
              <c:strCache>
                <c:ptCount val="1"/>
                <c:pt idx="0">
                  <c:v>E'/$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Generator!$A$2:$A$6</c:f>
              <c:strCache>
                <c:ptCount val="5"/>
                <c:pt idx="0">
                  <c:v>Cummins C1650 D5A </c:v>
                </c:pt>
                <c:pt idx="1">
                  <c:v>MTU 20V4000G63</c:v>
                </c:pt>
                <c:pt idx="2">
                  <c:v>Cummins C2250D5</c:v>
                </c:pt>
                <c:pt idx="3">
                  <c:v>Caterpillar XQ2000</c:v>
                </c:pt>
                <c:pt idx="4">
                  <c:v>Cummins C2500 D5A</c:v>
                </c:pt>
              </c:strCache>
            </c:strRef>
          </c:cat>
          <c:val>
            <c:numRef>
              <c:f>Generator!$O$2:$O$6</c:f>
              <c:numCache>
                <c:formatCode>General</c:formatCode>
                <c:ptCount val="5"/>
                <c:pt idx="0">
                  <c:v>2.110336E-3</c:v>
                </c:pt>
                <c:pt idx="1">
                  <c:v>1.2096666666666666E-3</c:v>
                </c:pt>
                <c:pt idx="2">
                  <c:v>3.15168E-3</c:v>
                </c:pt>
                <c:pt idx="3">
                  <c:v>1.421517142857143E-3</c:v>
                </c:pt>
                <c:pt idx="4">
                  <c:v>3.0799999999999998E-3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263-BC9D-852582B0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14255"/>
        <c:axId val="422813423"/>
      </c:barChart>
      <c:catAx>
        <c:axId val="4228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2813423"/>
        <c:crosses val="autoZero"/>
        <c:auto val="1"/>
        <c:lblAlgn val="ctr"/>
        <c:lblOffset val="100"/>
        <c:noMultiLvlLbl val="0"/>
      </c:catAx>
      <c:valAx>
        <c:axId val="4228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281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tr-TR"/>
              <a:t>Hourly Profit vs Cities</a:t>
            </a:r>
          </a:p>
        </cx:rich>
      </cx:tx>
    </cx:title>
    <cx:plotArea>
      <cx:plotAreaRegion>
        <cx:series layoutId="clusteredColumn" uniqueId="{DD94A5ED-B2AC-42ED-B62A-20BD9D75A0B4}">
          <cx:dataId val="0"/>
          <cx:layoutPr>
            <cx:aggregation/>
          </cx:layoutPr>
          <cx:axisId val="1"/>
        </cx:series>
        <cx:series layoutId="paretoLine" ownerIdx="0" uniqueId="{4AFEA0DE-1C98-43F1-B568-4D28A275815F}">
          <cx:spPr>
            <a:ln>
              <a:solidFill>
                <a:schemeClr val="accent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80963</xdr:colOff>
      <xdr:row>21</xdr:row>
      <xdr:rowOff>30954</xdr:rowOff>
    </xdr:from>
    <xdr:to>
      <xdr:col>41</xdr:col>
      <xdr:colOff>191949</xdr:colOff>
      <xdr:row>58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9</xdr:row>
      <xdr:rowOff>128587</xdr:rowOff>
    </xdr:from>
    <xdr:to>
      <xdr:col>8</xdr:col>
      <xdr:colOff>1314450</xdr:colOff>
      <xdr:row>24</xdr:row>
      <xdr:rowOff>14287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1250675</xdr:colOff>
      <xdr:row>13</xdr:row>
      <xdr:rowOff>131694</xdr:rowOff>
    </xdr:from>
    <xdr:to>
      <xdr:col>4</xdr:col>
      <xdr:colOff>1002197</xdr:colOff>
      <xdr:row>28</xdr:row>
      <xdr:rowOff>17394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124240</xdr:colOff>
      <xdr:row>13</xdr:row>
      <xdr:rowOff>131694</xdr:rowOff>
    </xdr:from>
    <xdr:to>
      <xdr:col>11</xdr:col>
      <xdr:colOff>579783</xdr:colOff>
      <xdr:row>28</xdr:row>
      <xdr:rowOff>17394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3.140625" bestFit="1" customWidth="1"/>
    <col min="2" max="2" width="10.5703125" customWidth="1"/>
    <col min="3" max="3" width="10.7109375" customWidth="1"/>
    <col min="4" max="4" width="10.42578125" customWidth="1"/>
    <col min="5" max="5" width="11.5703125" bestFit="1" customWidth="1"/>
    <col min="6" max="6" width="16.7109375" bestFit="1" customWidth="1"/>
    <col min="7" max="7" width="10.7109375" customWidth="1"/>
    <col min="8" max="8" width="15" bestFit="1" customWidth="1"/>
    <col min="9" max="9" width="14.85546875" bestFit="1" customWidth="1"/>
    <col min="10" max="10" width="18" bestFit="1" customWidth="1"/>
    <col min="11" max="12" width="17.7109375" bestFit="1" customWidth="1"/>
    <col min="13" max="13" width="11.5703125" customWidth="1"/>
    <col min="14" max="14" width="8" bestFit="1" customWidth="1"/>
    <col min="15" max="15" width="40.42578125" bestFit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0</v>
      </c>
      <c r="H1" t="s">
        <v>48</v>
      </c>
      <c r="I1" t="s">
        <v>49</v>
      </c>
      <c r="J1" t="s">
        <v>50</v>
      </c>
      <c r="K1" t="s">
        <v>55</v>
      </c>
      <c r="L1" t="s">
        <v>51</v>
      </c>
      <c r="M1" t="s">
        <v>53</v>
      </c>
      <c r="N1" t="s">
        <v>54</v>
      </c>
      <c r="O1" t="s">
        <v>52</v>
      </c>
    </row>
    <row r="2" spans="1:15" ht="19.5" customHeight="1" x14ac:dyDescent="0.25">
      <c r="A2">
        <f>Nturbine!A2</f>
        <v>0.3</v>
      </c>
      <c r="B2">
        <f>Nneighbour!C2</f>
        <v>0.95</v>
      </c>
      <c r="C2">
        <f>Nmechanical!B2</f>
        <v>0.95</v>
      </c>
      <c r="D2">
        <f>Nelec!B13</f>
        <v>0.96197819788991989</v>
      </c>
      <c r="E2">
        <f>Ntimeout!C2</f>
        <v>0.98</v>
      </c>
      <c r="F2">
        <v>10</v>
      </c>
      <c r="G2" s="3">
        <f>$A$2*$B$2*$C$2*$D$2*$E$2</f>
        <v>0.25524648513712189</v>
      </c>
      <c r="H2">
        <f>($G$2*Pwind!A2)/1000</f>
        <v>1227.2570063499243</v>
      </c>
      <c r="I2">
        <v>2.2000000000000002</v>
      </c>
      <c r="J2">
        <f>H2*I2</f>
        <v>2699.9654139698337</v>
      </c>
      <c r="K2">
        <f>J2*24</f>
        <v>64799.169935276004</v>
      </c>
      <c r="L2">
        <f>8760*J2</f>
        <v>23651697.026375744</v>
      </c>
      <c r="M2">
        <v>4.2000000000000003E-2</v>
      </c>
      <c r="N2">
        <v>1210250</v>
      </c>
      <c r="O2">
        <f>N2/(K2*M2)</f>
        <v>444.68897085037099</v>
      </c>
    </row>
    <row r="3" spans="1:15" ht="15.75" x14ac:dyDescent="0.25">
      <c r="E3" s="4" t="s">
        <v>56</v>
      </c>
      <c r="F3">
        <v>1.1000000000000001</v>
      </c>
      <c r="G3" s="3">
        <f t="shared" ref="G3:G66" si="0">$A$2*$B$2*$C$2*$D$2*$E$2</f>
        <v>0.25524648513712189</v>
      </c>
      <c r="H3">
        <f>($G$2*Pwind!A3)/1000</f>
        <v>1.6334790754517496</v>
      </c>
      <c r="I3">
        <v>2.2000000000000002</v>
      </c>
      <c r="J3">
        <f t="shared" ref="J3:J66" si="1">H3*I3</f>
        <v>3.5936539659938496</v>
      </c>
      <c r="K3">
        <f t="shared" ref="K3:K66" si="2">J3*24</f>
        <v>86.247695183852386</v>
      </c>
      <c r="L3">
        <f t="shared" ref="L3:L66" si="3">8760*J3</f>
        <v>31480.408742106123</v>
      </c>
      <c r="M3">
        <v>4.2000000000000003E-2</v>
      </c>
      <c r="N3">
        <v>1210250</v>
      </c>
      <c r="O3">
        <f t="shared" ref="O3:O66" si="4">N3/(K3*M3)</f>
        <v>334101.4055975739</v>
      </c>
    </row>
    <row r="4" spans="1:15" ht="15.75" x14ac:dyDescent="0.25">
      <c r="E4" s="4" t="s">
        <v>57</v>
      </c>
      <c r="F4">
        <v>1.6</v>
      </c>
      <c r="G4" s="3">
        <f t="shared" si="0"/>
        <v>0.25524648513712189</v>
      </c>
      <c r="H4">
        <f>($G$2*Pwind!A4)/1000</f>
        <v>5.0268446980092909</v>
      </c>
      <c r="I4">
        <v>2.2000000000000002</v>
      </c>
      <c r="J4">
        <f t="shared" si="1"/>
        <v>11.05905833562044</v>
      </c>
      <c r="K4">
        <f t="shared" si="2"/>
        <v>265.41740005489055</v>
      </c>
      <c r="L4">
        <f t="shared" si="3"/>
        <v>96877.351020035057</v>
      </c>
      <c r="M4">
        <v>4.2000000000000003E-2</v>
      </c>
      <c r="N4">
        <v>1210250</v>
      </c>
      <c r="O4">
        <f t="shared" si="4"/>
        <v>108566.64327401634</v>
      </c>
    </row>
    <row r="5" spans="1:15" ht="15.75" x14ac:dyDescent="0.25">
      <c r="E5" s="4" t="s">
        <v>58</v>
      </c>
      <c r="F5">
        <v>3.5</v>
      </c>
      <c r="G5" s="3">
        <f t="shared" si="0"/>
        <v>0.25524648513712189</v>
      </c>
      <c r="H5">
        <f>($G$2*Pwind!A5)/1000</f>
        <v>52.618644147253001</v>
      </c>
      <c r="I5">
        <v>2.2000000000000002</v>
      </c>
      <c r="J5">
        <f t="shared" si="1"/>
        <v>115.76101712395661</v>
      </c>
      <c r="K5">
        <f t="shared" si="2"/>
        <v>2778.2644109749585</v>
      </c>
      <c r="L5">
        <f t="shared" si="3"/>
        <v>1014066.5100058599</v>
      </c>
      <c r="M5">
        <v>4.2000000000000003E-2</v>
      </c>
      <c r="N5">
        <v>1210250</v>
      </c>
      <c r="O5">
        <f t="shared" si="4"/>
        <v>10371.754422166088</v>
      </c>
    </row>
    <row r="6" spans="1:15" ht="15.75" x14ac:dyDescent="0.25">
      <c r="E6" s="4" t="s">
        <v>59</v>
      </c>
      <c r="F6">
        <v>8</v>
      </c>
      <c r="G6" s="3">
        <f t="shared" si="0"/>
        <v>0.25524648513712189</v>
      </c>
      <c r="H6">
        <f>($G$2*Pwind!A6)/1000</f>
        <v>628.35558725116118</v>
      </c>
      <c r="I6">
        <v>2.2000000000000002</v>
      </c>
      <c r="J6">
        <f t="shared" si="1"/>
        <v>1382.3822919525546</v>
      </c>
      <c r="K6">
        <f t="shared" si="2"/>
        <v>33177.175006861311</v>
      </c>
      <c r="L6">
        <f t="shared" si="3"/>
        <v>12109668.877504379</v>
      </c>
      <c r="M6">
        <v>4.2000000000000003E-2</v>
      </c>
      <c r="N6">
        <v>1210250</v>
      </c>
      <c r="O6">
        <f t="shared" si="4"/>
        <v>868.53314619213108</v>
      </c>
    </row>
    <row r="7" spans="1:15" ht="15.75" x14ac:dyDescent="0.25">
      <c r="E7" s="4" t="s">
        <v>60</v>
      </c>
      <c r="F7">
        <v>3.6</v>
      </c>
      <c r="G7" s="3">
        <f t="shared" si="0"/>
        <v>0.25524648513712189</v>
      </c>
      <c r="H7">
        <f>($G$2*Pwind!A7)/1000</f>
        <v>57.258902888262071</v>
      </c>
      <c r="I7">
        <v>2.2000000000000002</v>
      </c>
      <c r="J7">
        <f t="shared" si="1"/>
        <v>125.96958635417657</v>
      </c>
      <c r="K7">
        <f t="shared" si="2"/>
        <v>3023.2700725002378</v>
      </c>
      <c r="L7">
        <f t="shared" si="3"/>
        <v>1103493.5764625866</v>
      </c>
      <c r="M7">
        <v>4.2000000000000003E-2</v>
      </c>
      <c r="N7">
        <v>1210250</v>
      </c>
      <c r="O7">
        <f t="shared" si="4"/>
        <v>9531.2279417517766</v>
      </c>
    </row>
    <row r="8" spans="1:15" ht="15.75" x14ac:dyDescent="0.25">
      <c r="E8" s="4" t="s">
        <v>61</v>
      </c>
      <c r="F8">
        <v>6.1</v>
      </c>
      <c r="G8" s="3">
        <f t="shared" si="0"/>
        <v>0.25524648513712189</v>
      </c>
      <c r="H8">
        <f>($G$2*Pwind!A8)/1000</f>
        <v>278.56402255831205</v>
      </c>
      <c r="I8">
        <v>2.2000000000000002</v>
      </c>
      <c r="J8">
        <f t="shared" si="1"/>
        <v>612.84084962828661</v>
      </c>
      <c r="K8">
        <f t="shared" si="2"/>
        <v>14708.180391078879</v>
      </c>
      <c r="L8">
        <f t="shared" si="3"/>
        <v>5368485.8427437907</v>
      </c>
      <c r="M8">
        <v>4.2000000000000003E-2</v>
      </c>
      <c r="N8">
        <v>1210250</v>
      </c>
      <c r="O8">
        <f t="shared" si="4"/>
        <v>1959.1462318448291</v>
      </c>
    </row>
    <row r="9" spans="1:15" ht="15.75" x14ac:dyDescent="0.25">
      <c r="E9" s="4" t="s">
        <v>62</v>
      </c>
      <c r="F9">
        <v>2.8</v>
      </c>
      <c r="G9" s="3">
        <f t="shared" si="0"/>
        <v>0.25524648513712189</v>
      </c>
      <c r="H9">
        <f>($G$2*Pwind!A9)/1000</f>
        <v>26.940745803393529</v>
      </c>
      <c r="I9">
        <v>2.2000000000000002</v>
      </c>
      <c r="J9">
        <f t="shared" si="1"/>
        <v>59.269640767465766</v>
      </c>
      <c r="K9">
        <f t="shared" si="2"/>
        <v>1422.4713784191783</v>
      </c>
      <c r="L9">
        <f t="shared" si="3"/>
        <v>519202.05312300014</v>
      </c>
      <c r="M9">
        <v>4.2000000000000003E-2</v>
      </c>
      <c r="N9">
        <v>1210250</v>
      </c>
      <c r="O9">
        <f t="shared" si="4"/>
        <v>20257.332855793145</v>
      </c>
    </row>
    <row r="10" spans="1:15" ht="15.75" x14ac:dyDescent="0.25">
      <c r="E10" s="4" t="s">
        <v>63</v>
      </c>
      <c r="F10">
        <v>2.9</v>
      </c>
      <c r="G10" s="3">
        <f t="shared" si="0"/>
        <v>0.25524648513712189</v>
      </c>
      <c r="H10">
        <f>($G$2*Pwind!A10)/1000</f>
        <v>29.931571127868303</v>
      </c>
      <c r="I10">
        <v>2.2000000000000002</v>
      </c>
      <c r="J10">
        <f t="shared" si="1"/>
        <v>65.84945648131027</v>
      </c>
      <c r="K10">
        <f t="shared" si="2"/>
        <v>1580.3869555514466</v>
      </c>
      <c r="L10">
        <f t="shared" si="3"/>
        <v>576841.23877627798</v>
      </c>
      <c r="M10">
        <v>4.2000000000000003E-2</v>
      </c>
      <c r="N10">
        <v>1210250</v>
      </c>
      <c r="O10">
        <f t="shared" si="4"/>
        <v>18233.177696927753</v>
      </c>
    </row>
    <row r="11" spans="1:15" ht="15.75" x14ac:dyDescent="0.25">
      <c r="E11" s="4" t="s">
        <v>64</v>
      </c>
      <c r="F11">
        <v>5.8</v>
      </c>
      <c r="G11" s="3">
        <f t="shared" si="0"/>
        <v>0.25524648513712189</v>
      </c>
      <c r="H11">
        <f>($G$2*Pwind!A11)/1000</f>
        <v>239.45256902294642</v>
      </c>
      <c r="I11">
        <v>2.2000000000000002</v>
      </c>
      <c r="J11">
        <f t="shared" si="1"/>
        <v>526.79565185048216</v>
      </c>
      <c r="K11">
        <f t="shared" si="2"/>
        <v>12643.095644411573</v>
      </c>
      <c r="L11">
        <f t="shared" si="3"/>
        <v>4614729.9102102239</v>
      </c>
      <c r="M11">
        <v>4.2000000000000003E-2</v>
      </c>
      <c r="N11">
        <v>1210250</v>
      </c>
      <c r="O11">
        <f t="shared" si="4"/>
        <v>2279.1472121159691</v>
      </c>
    </row>
    <row r="12" spans="1:15" ht="15.75" x14ac:dyDescent="0.25">
      <c r="E12" s="4" t="s">
        <v>65</v>
      </c>
      <c r="F12">
        <v>7.1</v>
      </c>
      <c r="G12" s="3">
        <f t="shared" si="0"/>
        <v>0.25524648513712189</v>
      </c>
      <c r="H12">
        <f>($G$2*Pwind!A12)/1000</f>
        <v>439.24878239970764</v>
      </c>
      <c r="I12">
        <v>2.2000000000000002</v>
      </c>
      <c r="J12">
        <f t="shared" si="1"/>
        <v>966.34732127935683</v>
      </c>
      <c r="K12">
        <f t="shared" si="2"/>
        <v>23192.335710704563</v>
      </c>
      <c r="L12">
        <f t="shared" si="3"/>
        <v>8465202.5344071668</v>
      </c>
      <c r="M12">
        <v>4.2000000000000003E-2</v>
      </c>
      <c r="N12">
        <v>1210250</v>
      </c>
      <c r="O12">
        <f t="shared" si="4"/>
        <v>1242.4568422048251</v>
      </c>
    </row>
    <row r="13" spans="1:15" ht="15.75" x14ac:dyDescent="0.25">
      <c r="E13" s="4" t="s">
        <v>66</v>
      </c>
      <c r="F13">
        <v>10.1</v>
      </c>
      <c r="G13" s="3">
        <f t="shared" si="0"/>
        <v>0.25524648513712189</v>
      </c>
      <c r="H13">
        <f>($G$2*Pwind!A13)/1000</f>
        <v>1264.4441208993333</v>
      </c>
      <c r="I13">
        <v>2.2000000000000002</v>
      </c>
      <c r="J13">
        <f t="shared" si="1"/>
        <v>2781.7770659785333</v>
      </c>
      <c r="K13">
        <f t="shared" si="2"/>
        <v>66762.649583484803</v>
      </c>
      <c r="L13">
        <f t="shared" si="3"/>
        <v>24368367.097971953</v>
      </c>
      <c r="M13">
        <v>4.2000000000000003E-2</v>
      </c>
      <c r="N13">
        <v>1210250</v>
      </c>
      <c r="O13">
        <f t="shared" si="4"/>
        <v>431.61073399945354</v>
      </c>
    </row>
    <row r="14" spans="1:15" ht="15.75" x14ac:dyDescent="0.25">
      <c r="E14" s="4" t="s">
        <v>67</v>
      </c>
      <c r="F14">
        <v>5.9</v>
      </c>
      <c r="G14" s="3">
        <f t="shared" si="0"/>
        <v>0.25524648513712189</v>
      </c>
      <c r="H14">
        <f>($G$2*Pwind!A14)/1000</f>
        <v>252.05281670714109</v>
      </c>
      <c r="I14">
        <v>2.2000000000000002</v>
      </c>
      <c r="J14">
        <f t="shared" si="1"/>
        <v>554.51619675571044</v>
      </c>
      <c r="K14">
        <f t="shared" si="2"/>
        <v>13308.38872213705</v>
      </c>
      <c r="L14">
        <f t="shared" si="3"/>
        <v>4857561.8835800234</v>
      </c>
      <c r="M14">
        <v>4.2000000000000003E-2</v>
      </c>
      <c r="N14">
        <v>1210250</v>
      </c>
      <c r="O14">
        <f t="shared" si="4"/>
        <v>2165.2114911961348</v>
      </c>
    </row>
    <row r="15" spans="1:15" ht="15.75" x14ac:dyDescent="0.25">
      <c r="E15" s="4" t="s">
        <v>68</v>
      </c>
      <c r="F15">
        <v>4</v>
      </c>
      <c r="G15" s="3">
        <f t="shared" si="0"/>
        <v>0.25524648513712189</v>
      </c>
      <c r="H15">
        <f>($G$2*Pwind!A15)/1000</f>
        <v>78.544448406395148</v>
      </c>
      <c r="I15">
        <v>2.2000000000000002</v>
      </c>
      <c r="J15">
        <f t="shared" si="1"/>
        <v>172.79778649406933</v>
      </c>
      <c r="K15">
        <f t="shared" si="2"/>
        <v>4147.1468758576639</v>
      </c>
      <c r="L15">
        <f t="shared" si="3"/>
        <v>1513708.6096880473</v>
      </c>
      <c r="M15">
        <v>4.2000000000000003E-2</v>
      </c>
      <c r="N15">
        <v>1210250</v>
      </c>
      <c r="O15">
        <f t="shared" si="4"/>
        <v>6948.2651695370487</v>
      </c>
    </row>
    <row r="16" spans="1:15" ht="15.75" x14ac:dyDescent="0.25">
      <c r="E16" s="4" t="s">
        <v>69</v>
      </c>
      <c r="F16">
        <v>1.3</v>
      </c>
      <c r="G16" s="3">
        <f t="shared" si="0"/>
        <v>0.25524648513712189</v>
      </c>
      <c r="H16">
        <f>($G$2*Pwind!A16)/1000</f>
        <v>2.6962836429507844</v>
      </c>
      <c r="I16">
        <v>2.2000000000000002</v>
      </c>
      <c r="J16">
        <f t="shared" si="1"/>
        <v>5.9318240144917258</v>
      </c>
      <c r="K16">
        <f t="shared" si="2"/>
        <v>142.36377634780143</v>
      </c>
      <c r="L16">
        <f t="shared" si="3"/>
        <v>51962.778366947517</v>
      </c>
      <c r="M16">
        <v>4.2000000000000003E-2</v>
      </c>
      <c r="N16">
        <v>1210250</v>
      </c>
      <c r="O16">
        <f t="shared" si="4"/>
        <v>202407.36042347329</v>
      </c>
    </row>
    <row r="17" spans="5:15" ht="15.75" x14ac:dyDescent="0.25">
      <c r="E17" s="4" t="s">
        <v>70</v>
      </c>
      <c r="F17">
        <v>2</v>
      </c>
      <c r="G17" s="3">
        <f t="shared" si="0"/>
        <v>0.25524648513712189</v>
      </c>
      <c r="H17">
        <f>($G$2*Pwind!A17)/1000</f>
        <v>9.8180560507993935</v>
      </c>
      <c r="I17">
        <v>2.2000000000000002</v>
      </c>
      <c r="J17">
        <f t="shared" si="1"/>
        <v>21.599723311758666</v>
      </c>
      <c r="K17">
        <f t="shared" si="2"/>
        <v>518.39335948220798</v>
      </c>
      <c r="L17">
        <f t="shared" si="3"/>
        <v>189213.57621100591</v>
      </c>
      <c r="M17">
        <v>4.2000000000000003E-2</v>
      </c>
      <c r="N17">
        <v>1210250</v>
      </c>
      <c r="O17">
        <f t="shared" si="4"/>
        <v>55586.121356296389</v>
      </c>
    </row>
    <row r="18" spans="5:15" ht="15.75" x14ac:dyDescent="0.25">
      <c r="E18" s="4" t="s">
        <v>71</v>
      </c>
      <c r="F18">
        <v>10.4</v>
      </c>
      <c r="G18" s="3">
        <f t="shared" si="0"/>
        <v>0.25524648513712189</v>
      </c>
      <c r="H18">
        <f>($G$2*Pwind!A18)/1000</f>
        <v>1380.4972251908016</v>
      </c>
      <c r="I18">
        <v>2.2000000000000002</v>
      </c>
      <c r="J18">
        <f t="shared" si="1"/>
        <v>3037.0938954197636</v>
      </c>
      <c r="K18">
        <f t="shared" si="2"/>
        <v>72890.253490074334</v>
      </c>
      <c r="L18">
        <f t="shared" si="3"/>
        <v>26604942.523877129</v>
      </c>
      <c r="M18">
        <v>4.2000000000000003E-2</v>
      </c>
      <c r="N18">
        <v>1210250</v>
      </c>
      <c r="O18">
        <f t="shared" si="4"/>
        <v>395.32687582709627</v>
      </c>
    </row>
    <row r="19" spans="5:15" ht="15.75" x14ac:dyDescent="0.25">
      <c r="E19" s="4" t="s">
        <v>72</v>
      </c>
      <c r="F19">
        <v>10.9</v>
      </c>
      <c r="G19" s="3">
        <f t="shared" si="0"/>
        <v>0.25524648513712189</v>
      </c>
      <c r="H19">
        <f>($G$2*Pwind!A19)/1000</f>
        <v>1589.333413676336</v>
      </c>
      <c r="I19">
        <v>2.2000000000000002</v>
      </c>
      <c r="J19">
        <f t="shared" si="1"/>
        <v>3496.5335100879397</v>
      </c>
      <c r="K19">
        <f t="shared" si="2"/>
        <v>83916.804242110549</v>
      </c>
      <c r="L19">
        <f t="shared" si="3"/>
        <v>30629633.54837035</v>
      </c>
      <c r="M19">
        <v>4.2000000000000003E-2</v>
      </c>
      <c r="N19">
        <v>1210250</v>
      </c>
      <c r="O19">
        <f t="shared" si="4"/>
        <v>343.38147705601267</v>
      </c>
    </row>
    <row r="20" spans="5:15" ht="15.75" x14ac:dyDescent="0.25">
      <c r="E20" s="4" t="s">
        <v>73</v>
      </c>
      <c r="F20">
        <v>6.1</v>
      </c>
      <c r="G20" s="3">
        <f t="shared" si="0"/>
        <v>0.25524648513712189</v>
      </c>
      <c r="H20">
        <f>($G$2*Pwind!A20)/1000</f>
        <v>278.56402255831205</v>
      </c>
      <c r="I20">
        <v>2.2000000000000002</v>
      </c>
      <c r="J20">
        <f t="shared" si="1"/>
        <v>612.84084962828661</v>
      </c>
      <c r="K20">
        <f t="shared" si="2"/>
        <v>14708.180391078879</v>
      </c>
      <c r="L20">
        <f t="shared" si="3"/>
        <v>5368485.8427437907</v>
      </c>
      <c r="M20">
        <v>4.2000000000000003E-2</v>
      </c>
      <c r="N20">
        <v>1210250</v>
      </c>
      <c r="O20">
        <f t="shared" si="4"/>
        <v>1959.1462318448291</v>
      </c>
    </row>
    <row r="21" spans="5:15" ht="15.75" x14ac:dyDescent="0.25">
      <c r="E21" s="4" t="s">
        <v>74</v>
      </c>
      <c r="F21">
        <v>8</v>
      </c>
      <c r="G21" s="3">
        <f t="shared" si="0"/>
        <v>0.25524648513712189</v>
      </c>
      <c r="H21">
        <f>($G$2*Pwind!A21)/1000</f>
        <v>628.35558725116118</v>
      </c>
      <c r="I21">
        <v>2.2000000000000002</v>
      </c>
      <c r="J21">
        <f t="shared" si="1"/>
        <v>1382.3822919525546</v>
      </c>
      <c r="K21">
        <f t="shared" si="2"/>
        <v>33177.175006861311</v>
      </c>
      <c r="L21">
        <f t="shared" si="3"/>
        <v>12109668.877504379</v>
      </c>
      <c r="M21">
        <v>4.2000000000000003E-2</v>
      </c>
      <c r="N21">
        <v>1210250</v>
      </c>
      <c r="O21">
        <f t="shared" si="4"/>
        <v>868.53314619213108</v>
      </c>
    </row>
    <row r="22" spans="5:15" ht="15.75" x14ac:dyDescent="0.25">
      <c r="E22" s="4" t="s">
        <v>75</v>
      </c>
      <c r="F22">
        <v>9.9</v>
      </c>
      <c r="G22" s="3">
        <f t="shared" si="0"/>
        <v>0.25524648513712189</v>
      </c>
      <c r="H22">
        <f>($G$2*Pwind!A22)/1000</f>
        <v>1190.8062460043254</v>
      </c>
      <c r="I22">
        <v>2.2000000000000002</v>
      </c>
      <c r="J22">
        <f t="shared" si="1"/>
        <v>2619.7737412095162</v>
      </c>
      <c r="K22">
        <f t="shared" si="2"/>
        <v>62874.569789028392</v>
      </c>
      <c r="L22">
        <f t="shared" si="3"/>
        <v>22949217.972995363</v>
      </c>
      <c r="M22">
        <v>4.2000000000000003E-2</v>
      </c>
      <c r="N22">
        <v>1210250</v>
      </c>
      <c r="O22">
        <f t="shared" si="4"/>
        <v>458.30096789790662</v>
      </c>
    </row>
    <row r="23" spans="5:15" ht="15.75" x14ac:dyDescent="0.25">
      <c r="E23" s="4" t="s">
        <v>76</v>
      </c>
      <c r="F23">
        <v>4.3</v>
      </c>
      <c r="G23" s="3">
        <f t="shared" si="0"/>
        <v>0.25524648513712189</v>
      </c>
      <c r="H23">
        <f>($G$2*Pwind!A23)/1000</f>
        <v>97.575522803863407</v>
      </c>
      <c r="I23">
        <v>2.2000000000000002</v>
      </c>
      <c r="J23">
        <f t="shared" si="1"/>
        <v>214.66615016849951</v>
      </c>
      <c r="K23">
        <f t="shared" si="2"/>
        <v>5151.9876040439885</v>
      </c>
      <c r="L23">
        <f t="shared" si="3"/>
        <v>1880475.4754760556</v>
      </c>
      <c r="M23">
        <v>4.2000000000000003E-2</v>
      </c>
      <c r="N23">
        <v>1210250</v>
      </c>
      <c r="O23">
        <f t="shared" si="4"/>
        <v>5593.0794879742798</v>
      </c>
    </row>
    <row r="24" spans="5:15" ht="15.75" x14ac:dyDescent="0.25">
      <c r="E24" s="4" t="s">
        <v>77</v>
      </c>
      <c r="F24">
        <v>1.3</v>
      </c>
      <c r="G24" s="3">
        <f t="shared" si="0"/>
        <v>0.25524648513712189</v>
      </c>
      <c r="H24">
        <f>($G$2*Pwind!A24)/1000</f>
        <v>2.6962836429507844</v>
      </c>
      <c r="I24">
        <v>2.2000000000000002</v>
      </c>
      <c r="J24">
        <f t="shared" si="1"/>
        <v>5.9318240144917258</v>
      </c>
      <c r="K24">
        <f t="shared" si="2"/>
        <v>142.36377634780143</v>
      </c>
      <c r="L24">
        <f t="shared" si="3"/>
        <v>51962.778366947517</v>
      </c>
      <c r="M24">
        <v>4.2000000000000003E-2</v>
      </c>
      <c r="N24">
        <v>1210250</v>
      </c>
      <c r="O24">
        <f t="shared" si="4"/>
        <v>202407.36042347329</v>
      </c>
    </row>
    <row r="25" spans="5:15" ht="15.75" x14ac:dyDescent="0.25">
      <c r="E25" s="4" t="s">
        <v>78</v>
      </c>
      <c r="F25">
        <v>6.3</v>
      </c>
      <c r="G25" s="3">
        <f t="shared" si="0"/>
        <v>0.25524648513712189</v>
      </c>
      <c r="H25">
        <f>($G$2*Pwind!A25)/1000</f>
        <v>306.87193266677946</v>
      </c>
      <c r="I25">
        <v>2.2000000000000002</v>
      </c>
      <c r="J25">
        <f t="shared" si="1"/>
        <v>675.11825186691487</v>
      </c>
      <c r="K25">
        <f t="shared" si="2"/>
        <v>16202.838044805958</v>
      </c>
      <c r="L25">
        <f t="shared" si="3"/>
        <v>5914035.8863541745</v>
      </c>
      <c r="M25">
        <v>4.2000000000000003E-2</v>
      </c>
      <c r="N25">
        <v>1210250</v>
      </c>
      <c r="O25">
        <f t="shared" si="4"/>
        <v>1778.4215401519357</v>
      </c>
    </row>
    <row r="26" spans="5:15" ht="15.75" x14ac:dyDescent="0.25">
      <c r="E26" s="4" t="s">
        <v>79</v>
      </c>
      <c r="F26">
        <v>1.8</v>
      </c>
      <c r="G26" s="3">
        <f t="shared" si="0"/>
        <v>0.25524648513712189</v>
      </c>
      <c r="H26">
        <f>($G$2*Pwind!A26)/1000</f>
        <v>7.1573628610327589</v>
      </c>
      <c r="I26">
        <v>2.2000000000000002</v>
      </c>
      <c r="J26">
        <f t="shared" si="1"/>
        <v>15.746198294272071</v>
      </c>
      <c r="K26">
        <f t="shared" si="2"/>
        <v>377.90875906252973</v>
      </c>
      <c r="L26">
        <f t="shared" si="3"/>
        <v>137936.69705782333</v>
      </c>
      <c r="M26">
        <v>4.2000000000000003E-2</v>
      </c>
      <c r="N26">
        <v>1210250</v>
      </c>
      <c r="O26">
        <f t="shared" si="4"/>
        <v>76249.823534014213</v>
      </c>
    </row>
    <row r="27" spans="5:15" ht="15.75" x14ac:dyDescent="0.25">
      <c r="E27" s="4" t="s">
        <v>80</v>
      </c>
      <c r="F27">
        <v>5</v>
      </c>
      <c r="G27" s="3">
        <f t="shared" si="0"/>
        <v>0.25524648513712189</v>
      </c>
      <c r="H27">
        <f>($G$2*Pwind!A27)/1000</f>
        <v>153.40712579374053</v>
      </c>
      <c r="I27">
        <v>2.2000000000000002</v>
      </c>
      <c r="J27">
        <f t="shared" si="1"/>
        <v>337.49567674622921</v>
      </c>
      <c r="K27">
        <f t="shared" si="2"/>
        <v>8099.8962419095005</v>
      </c>
      <c r="L27">
        <f t="shared" si="3"/>
        <v>2956462.1282969681</v>
      </c>
      <c r="M27">
        <v>4.2000000000000003E-2</v>
      </c>
      <c r="N27">
        <v>1210250</v>
      </c>
      <c r="O27">
        <f t="shared" si="4"/>
        <v>3557.5117668029679</v>
      </c>
    </row>
    <row r="28" spans="5:15" ht="15.75" x14ac:dyDescent="0.25">
      <c r="E28" s="4" t="s">
        <v>81</v>
      </c>
      <c r="F28">
        <v>3.7</v>
      </c>
      <c r="G28" s="3">
        <f t="shared" si="0"/>
        <v>0.25524648513712189</v>
      </c>
      <c r="H28">
        <f>($G$2*Pwind!A28)/1000</f>
        <v>62.164249142642717</v>
      </c>
      <c r="I28">
        <v>2.2000000000000002</v>
      </c>
      <c r="J28">
        <f t="shared" si="1"/>
        <v>136.76134811381399</v>
      </c>
      <c r="K28">
        <f t="shared" si="2"/>
        <v>3282.2723547315359</v>
      </c>
      <c r="L28">
        <f t="shared" si="3"/>
        <v>1198029.4094770106</v>
      </c>
      <c r="M28">
        <v>4.2000000000000003E-2</v>
      </c>
      <c r="N28">
        <v>1210250</v>
      </c>
      <c r="O28">
        <f t="shared" si="4"/>
        <v>8779.1240568252815</v>
      </c>
    </row>
    <row r="29" spans="5:15" ht="15.75" x14ac:dyDescent="0.25">
      <c r="E29" s="4" t="s">
        <v>82</v>
      </c>
      <c r="F29">
        <v>4.5</v>
      </c>
      <c r="G29" s="3">
        <f t="shared" si="0"/>
        <v>0.25524648513712189</v>
      </c>
      <c r="H29">
        <f>($G$2*Pwind!A29)/1000</f>
        <v>111.83379470363684</v>
      </c>
      <c r="I29">
        <v>2.2000000000000002</v>
      </c>
      <c r="J29">
        <f t="shared" si="1"/>
        <v>246.03434834800106</v>
      </c>
      <c r="K29">
        <f t="shared" si="2"/>
        <v>5904.8243603520259</v>
      </c>
      <c r="L29">
        <f t="shared" si="3"/>
        <v>2155260.8915284891</v>
      </c>
      <c r="M29">
        <v>4.2000000000000003E-2</v>
      </c>
      <c r="N29">
        <v>1210250</v>
      </c>
      <c r="O29">
        <f t="shared" si="4"/>
        <v>4879.9887061769114</v>
      </c>
    </row>
    <row r="30" spans="5:15" ht="15.75" x14ac:dyDescent="0.25">
      <c r="E30" s="4" t="s">
        <v>83</v>
      </c>
      <c r="F30">
        <v>9</v>
      </c>
      <c r="G30" s="3">
        <f t="shared" si="0"/>
        <v>0.25524648513712189</v>
      </c>
      <c r="H30">
        <f>($G$2*Pwind!A30)/1000</f>
        <v>894.67035762909472</v>
      </c>
      <c r="I30">
        <v>2.2000000000000002</v>
      </c>
      <c r="J30">
        <f t="shared" si="1"/>
        <v>1968.2747867840085</v>
      </c>
      <c r="K30">
        <f t="shared" si="2"/>
        <v>47238.594882816207</v>
      </c>
      <c r="L30">
        <f t="shared" si="3"/>
        <v>17242087.132227913</v>
      </c>
      <c r="M30">
        <v>4.2000000000000003E-2</v>
      </c>
      <c r="N30">
        <v>1210250</v>
      </c>
      <c r="O30">
        <f t="shared" si="4"/>
        <v>609.99858827211392</v>
      </c>
    </row>
    <row r="31" spans="5:15" ht="15.75" x14ac:dyDescent="0.25">
      <c r="E31" s="4" t="s">
        <v>84</v>
      </c>
      <c r="F31">
        <v>1</v>
      </c>
      <c r="G31" s="3">
        <f t="shared" si="0"/>
        <v>0.25524648513712189</v>
      </c>
      <c r="H31">
        <f>($G$2*Pwind!A31)/1000</f>
        <v>1.2272570063499242</v>
      </c>
      <c r="I31">
        <v>2.2000000000000002</v>
      </c>
      <c r="J31">
        <f t="shared" si="1"/>
        <v>2.6999654139698333</v>
      </c>
      <c r="K31">
        <f t="shared" si="2"/>
        <v>64.799169935275998</v>
      </c>
      <c r="L31">
        <f t="shared" si="3"/>
        <v>23651.697026375739</v>
      </c>
      <c r="M31">
        <v>4.2000000000000003E-2</v>
      </c>
      <c r="N31">
        <v>1210250</v>
      </c>
      <c r="O31">
        <f t="shared" si="4"/>
        <v>444688.97085037112</v>
      </c>
    </row>
    <row r="32" spans="5:15" ht="15.75" x14ac:dyDescent="0.25">
      <c r="E32" s="4" t="s">
        <v>85</v>
      </c>
      <c r="F32">
        <v>8.4</v>
      </c>
      <c r="G32" s="3">
        <f t="shared" si="0"/>
        <v>0.25524648513712189</v>
      </c>
      <c r="H32">
        <f>($G$2*Pwind!A32)/1000</f>
        <v>727.40013669162556</v>
      </c>
      <c r="I32">
        <v>2.2000000000000002</v>
      </c>
      <c r="J32">
        <f t="shared" si="1"/>
        <v>1600.2803007215764</v>
      </c>
      <c r="K32">
        <f t="shared" si="2"/>
        <v>38406.727217317835</v>
      </c>
      <c r="L32">
        <f t="shared" si="3"/>
        <v>14018455.434321009</v>
      </c>
      <c r="M32">
        <v>4.2000000000000003E-2</v>
      </c>
      <c r="N32">
        <v>1210250</v>
      </c>
      <c r="O32">
        <f t="shared" si="4"/>
        <v>750.27158725159757</v>
      </c>
    </row>
    <row r="33" spans="5:15" ht="15.75" x14ac:dyDescent="0.25">
      <c r="E33" s="4" t="s">
        <v>86</v>
      </c>
      <c r="F33">
        <v>2.2000000000000002</v>
      </c>
      <c r="G33" s="3">
        <f t="shared" si="0"/>
        <v>0.25524648513712189</v>
      </c>
      <c r="H33">
        <f>($G$2*Pwind!A33)/1000</f>
        <v>13.067832603613997</v>
      </c>
      <c r="I33">
        <v>2.2000000000000002</v>
      </c>
      <c r="J33">
        <f t="shared" si="1"/>
        <v>28.749231727950797</v>
      </c>
      <c r="K33">
        <f t="shared" si="2"/>
        <v>689.98156147081909</v>
      </c>
      <c r="L33">
        <f t="shared" si="3"/>
        <v>251843.26993684898</v>
      </c>
      <c r="M33">
        <v>4.2000000000000003E-2</v>
      </c>
      <c r="N33">
        <v>1210250</v>
      </c>
      <c r="O33">
        <f t="shared" si="4"/>
        <v>41762.675699696738</v>
      </c>
    </row>
    <row r="34" spans="5:15" ht="15.75" x14ac:dyDescent="0.25">
      <c r="E34" s="4" t="s">
        <v>87</v>
      </c>
      <c r="F34">
        <v>8.3000000000000007</v>
      </c>
      <c r="G34" s="3">
        <f t="shared" si="0"/>
        <v>0.25524648513712189</v>
      </c>
      <c r="H34">
        <f>($G$2*Pwind!A34)/1000</f>
        <v>701.72960188980426</v>
      </c>
      <c r="I34">
        <v>2.2000000000000002</v>
      </c>
      <c r="J34">
        <f t="shared" si="1"/>
        <v>1543.8051241575695</v>
      </c>
      <c r="K34">
        <f t="shared" si="2"/>
        <v>37051.322979781668</v>
      </c>
      <c r="L34">
        <f t="shared" si="3"/>
        <v>13523732.887620309</v>
      </c>
      <c r="M34">
        <v>4.2000000000000003E-2</v>
      </c>
      <c r="N34">
        <v>1210250</v>
      </c>
      <c r="O34">
        <f t="shared" si="4"/>
        <v>777.71787545077257</v>
      </c>
    </row>
    <row r="35" spans="5:15" ht="15.75" x14ac:dyDescent="0.25">
      <c r="E35" s="4" t="s">
        <v>88</v>
      </c>
      <c r="F35">
        <v>2.4</v>
      </c>
      <c r="G35" s="3">
        <f t="shared" si="0"/>
        <v>0.25524648513712189</v>
      </c>
      <c r="H35">
        <f>($G$2*Pwind!A35)/1000</f>
        <v>16.965600855781354</v>
      </c>
      <c r="I35">
        <v>2.2000000000000002</v>
      </c>
      <c r="J35">
        <f t="shared" si="1"/>
        <v>37.324321882718984</v>
      </c>
      <c r="K35">
        <f t="shared" si="2"/>
        <v>895.78372518525566</v>
      </c>
      <c r="L35">
        <f t="shared" si="3"/>
        <v>326961.05969261832</v>
      </c>
      <c r="M35">
        <v>4.2000000000000003E-2</v>
      </c>
      <c r="N35">
        <v>1210250</v>
      </c>
      <c r="O35">
        <f t="shared" si="4"/>
        <v>32167.894303412249</v>
      </c>
    </row>
    <row r="36" spans="5:15" ht="15.75" x14ac:dyDescent="0.25">
      <c r="E36" s="4" t="s">
        <v>89</v>
      </c>
      <c r="F36">
        <v>8.9</v>
      </c>
      <c r="G36" s="3">
        <f t="shared" si="0"/>
        <v>0.25524648513712189</v>
      </c>
      <c r="H36">
        <f>($G$2*Pwind!A36)/1000</f>
        <v>865.17814450949982</v>
      </c>
      <c r="I36">
        <v>2.2000000000000002</v>
      </c>
      <c r="J36">
        <f t="shared" si="1"/>
        <v>1903.3919179208997</v>
      </c>
      <c r="K36">
        <f t="shared" si="2"/>
        <v>45681.406030101592</v>
      </c>
      <c r="L36">
        <f t="shared" si="3"/>
        <v>16673713.200987082</v>
      </c>
      <c r="M36">
        <v>4.2000000000000003E-2</v>
      </c>
      <c r="N36">
        <v>1210250</v>
      </c>
      <c r="O36">
        <f t="shared" si="4"/>
        <v>630.79223462360892</v>
      </c>
    </row>
    <row r="37" spans="5:15" ht="15.75" x14ac:dyDescent="0.25">
      <c r="E37" s="4" t="s">
        <v>90</v>
      </c>
      <c r="F37">
        <v>2</v>
      </c>
      <c r="G37" s="3">
        <f t="shared" si="0"/>
        <v>0.25524648513712189</v>
      </c>
      <c r="H37">
        <f>($G$2*Pwind!A37)/1000</f>
        <v>9.8180560507993935</v>
      </c>
      <c r="I37">
        <v>2.2000000000000002</v>
      </c>
      <c r="J37">
        <f t="shared" si="1"/>
        <v>21.599723311758666</v>
      </c>
      <c r="K37">
        <f t="shared" si="2"/>
        <v>518.39335948220798</v>
      </c>
      <c r="L37">
        <f t="shared" si="3"/>
        <v>189213.57621100591</v>
      </c>
      <c r="M37">
        <v>4.2000000000000003E-2</v>
      </c>
      <c r="N37">
        <v>1210250</v>
      </c>
      <c r="O37">
        <f t="shared" si="4"/>
        <v>55586.121356296389</v>
      </c>
    </row>
    <row r="38" spans="5:15" ht="15.75" x14ac:dyDescent="0.25">
      <c r="E38" s="4" t="s">
        <v>91</v>
      </c>
      <c r="F38">
        <v>7.7</v>
      </c>
      <c r="G38" s="3">
        <f t="shared" si="0"/>
        <v>0.25524648513712189</v>
      </c>
      <c r="H38">
        <f>($G$2*Pwind!A38)/1000</f>
        <v>560.28332287995011</v>
      </c>
      <c r="I38">
        <v>2.2000000000000002</v>
      </c>
      <c r="J38">
        <f t="shared" si="1"/>
        <v>1232.6233103358904</v>
      </c>
      <c r="K38">
        <f t="shared" si="2"/>
        <v>29582.95944806137</v>
      </c>
      <c r="L38">
        <f t="shared" si="3"/>
        <v>10797780.198542399</v>
      </c>
      <c r="M38">
        <v>4.2000000000000003E-2</v>
      </c>
      <c r="N38">
        <v>1210250</v>
      </c>
      <c r="O38">
        <f t="shared" si="4"/>
        <v>974.0565760862213</v>
      </c>
    </row>
    <row r="39" spans="5:15" ht="15.75" x14ac:dyDescent="0.25">
      <c r="E39" s="4" t="s">
        <v>92</v>
      </c>
      <c r="F39">
        <v>3.6</v>
      </c>
      <c r="G39" s="3">
        <f t="shared" si="0"/>
        <v>0.25524648513712189</v>
      </c>
      <c r="H39">
        <f>($G$2*Pwind!A39)/1000</f>
        <v>57.258902888262071</v>
      </c>
      <c r="I39">
        <v>2.2000000000000002</v>
      </c>
      <c r="J39">
        <f t="shared" si="1"/>
        <v>125.96958635417657</v>
      </c>
      <c r="K39">
        <f t="shared" si="2"/>
        <v>3023.2700725002378</v>
      </c>
      <c r="L39">
        <f t="shared" si="3"/>
        <v>1103493.5764625866</v>
      </c>
      <c r="M39">
        <v>4.2000000000000003E-2</v>
      </c>
      <c r="N39">
        <v>1210250</v>
      </c>
      <c r="O39">
        <f t="shared" si="4"/>
        <v>9531.2279417517766</v>
      </c>
    </row>
    <row r="40" spans="5:15" ht="15.75" x14ac:dyDescent="0.25">
      <c r="E40" s="4" t="s">
        <v>93</v>
      </c>
      <c r="F40">
        <v>3.2</v>
      </c>
      <c r="G40" s="3">
        <f t="shared" si="0"/>
        <v>0.25524648513712189</v>
      </c>
      <c r="H40">
        <f>($G$2*Pwind!A40)/1000</f>
        <v>40.214757584074327</v>
      </c>
      <c r="I40">
        <v>2.2000000000000002</v>
      </c>
      <c r="J40">
        <f t="shared" si="1"/>
        <v>88.472466684963521</v>
      </c>
      <c r="K40">
        <f t="shared" si="2"/>
        <v>2123.3392004391244</v>
      </c>
      <c r="L40">
        <f t="shared" si="3"/>
        <v>775018.80816028046</v>
      </c>
      <c r="M40">
        <v>4.2000000000000003E-2</v>
      </c>
      <c r="N40">
        <v>1210250</v>
      </c>
      <c r="O40">
        <f t="shared" si="4"/>
        <v>13570.830409252043</v>
      </c>
    </row>
    <row r="41" spans="5:15" ht="15.75" x14ac:dyDescent="0.25">
      <c r="E41" s="4" t="s">
        <v>94</v>
      </c>
      <c r="F41">
        <v>7.2</v>
      </c>
      <c r="G41" s="3">
        <f t="shared" si="0"/>
        <v>0.25524648513712189</v>
      </c>
      <c r="H41">
        <f>($G$2*Pwind!A41)/1000</f>
        <v>458.07122310609657</v>
      </c>
      <c r="I41">
        <v>2.2000000000000002</v>
      </c>
      <c r="J41">
        <f t="shared" si="1"/>
        <v>1007.7566908334126</v>
      </c>
      <c r="K41">
        <f t="shared" si="2"/>
        <v>24186.160580001902</v>
      </c>
      <c r="L41">
        <f t="shared" si="3"/>
        <v>8827948.6117006931</v>
      </c>
      <c r="M41">
        <v>4.2000000000000003E-2</v>
      </c>
      <c r="N41">
        <v>1210250</v>
      </c>
      <c r="O41">
        <f t="shared" si="4"/>
        <v>1191.4034927189721</v>
      </c>
    </row>
    <row r="42" spans="5:15" ht="15.75" x14ac:dyDescent="0.25">
      <c r="E42" s="4" t="s">
        <v>95</v>
      </c>
      <c r="F42">
        <v>1.2</v>
      </c>
      <c r="G42" s="3">
        <f t="shared" si="0"/>
        <v>0.25524648513712189</v>
      </c>
      <c r="H42">
        <f>($G$2*Pwind!A42)/1000</f>
        <v>2.1207001069726692</v>
      </c>
      <c r="I42">
        <v>2.2000000000000002</v>
      </c>
      <c r="J42">
        <f t="shared" si="1"/>
        <v>4.6655402353398729</v>
      </c>
      <c r="K42">
        <f t="shared" si="2"/>
        <v>111.97296564815696</v>
      </c>
      <c r="L42">
        <f t="shared" si="3"/>
        <v>40870.13246157729</v>
      </c>
      <c r="M42">
        <v>4.2000000000000003E-2</v>
      </c>
      <c r="N42">
        <v>1210250</v>
      </c>
      <c r="O42">
        <f t="shared" si="4"/>
        <v>257343.154427298</v>
      </c>
    </row>
    <row r="43" spans="5:15" ht="15.75" x14ac:dyDescent="0.25">
      <c r="E43" s="4" t="s">
        <v>96</v>
      </c>
      <c r="F43">
        <v>5</v>
      </c>
      <c r="G43" s="3">
        <f t="shared" si="0"/>
        <v>0.25524648513712189</v>
      </c>
      <c r="H43">
        <f>($G$2*Pwind!A43)/1000</f>
        <v>153.40712579374053</v>
      </c>
      <c r="I43">
        <v>2.2000000000000002</v>
      </c>
      <c r="J43">
        <f t="shared" si="1"/>
        <v>337.49567674622921</v>
      </c>
      <c r="K43">
        <f t="shared" si="2"/>
        <v>8099.8962419095005</v>
      </c>
      <c r="L43">
        <f t="shared" si="3"/>
        <v>2956462.1282969681</v>
      </c>
      <c r="M43">
        <v>4.2000000000000003E-2</v>
      </c>
      <c r="N43">
        <v>1210250</v>
      </c>
      <c r="O43">
        <f t="shared" si="4"/>
        <v>3557.5117668029679</v>
      </c>
    </row>
    <row r="44" spans="5:15" ht="15.75" x14ac:dyDescent="0.25">
      <c r="E44" s="4" t="s">
        <v>97</v>
      </c>
      <c r="F44">
        <v>3.7</v>
      </c>
      <c r="G44" s="3">
        <f t="shared" si="0"/>
        <v>0.25524648513712189</v>
      </c>
      <c r="H44">
        <f>($G$2*Pwind!A44)/1000</f>
        <v>62.164249142642717</v>
      </c>
      <c r="I44">
        <v>2.2000000000000002</v>
      </c>
      <c r="J44">
        <f t="shared" si="1"/>
        <v>136.76134811381399</v>
      </c>
      <c r="K44">
        <f t="shared" si="2"/>
        <v>3282.2723547315359</v>
      </c>
      <c r="L44">
        <f t="shared" si="3"/>
        <v>1198029.4094770106</v>
      </c>
      <c r="M44">
        <v>4.2000000000000003E-2</v>
      </c>
      <c r="N44">
        <v>1210250</v>
      </c>
      <c r="O44">
        <f t="shared" si="4"/>
        <v>8779.1240568252815</v>
      </c>
    </row>
    <row r="45" spans="5:15" ht="15.75" x14ac:dyDescent="0.25">
      <c r="E45" s="4" t="s">
        <v>98</v>
      </c>
      <c r="F45">
        <v>8.1</v>
      </c>
      <c r="G45" s="3">
        <f t="shared" si="0"/>
        <v>0.25524648513712189</v>
      </c>
      <c r="H45">
        <f>($G$2*Pwind!A45)/1000</f>
        <v>652.21469071161005</v>
      </c>
      <c r="I45">
        <v>2.2000000000000002</v>
      </c>
      <c r="J45">
        <f t="shared" si="1"/>
        <v>1434.8723195655423</v>
      </c>
      <c r="K45">
        <f t="shared" si="2"/>
        <v>34436.935669573017</v>
      </c>
      <c r="L45">
        <f t="shared" si="3"/>
        <v>12569481.51939415</v>
      </c>
      <c r="M45">
        <v>4.2000000000000003E-2</v>
      </c>
      <c r="N45">
        <v>1210250</v>
      </c>
      <c r="O45">
        <f t="shared" si="4"/>
        <v>836.76075208794771</v>
      </c>
    </row>
    <row r="46" spans="5:15" ht="15.75" x14ac:dyDescent="0.25">
      <c r="E46" s="4" t="s">
        <v>99</v>
      </c>
      <c r="F46">
        <v>7.6</v>
      </c>
      <c r="G46" s="3">
        <f t="shared" si="0"/>
        <v>0.25524648513712189</v>
      </c>
      <c r="H46">
        <f>($G$2*Pwind!A46)/1000</f>
        <v>538.73637161946419</v>
      </c>
      <c r="I46">
        <v>2.2000000000000002</v>
      </c>
      <c r="J46">
        <f t="shared" si="1"/>
        <v>1185.2200175628213</v>
      </c>
      <c r="K46">
        <f t="shared" si="2"/>
        <v>28445.280421507712</v>
      </c>
      <c r="L46">
        <f t="shared" si="3"/>
        <v>10382527.353850314</v>
      </c>
      <c r="M46">
        <v>4.2000000000000003E-2</v>
      </c>
      <c r="N46">
        <v>1210250</v>
      </c>
      <c r="O46">
        <f t="shared" si="4"/>
        <v>1013.0143125145136</v>
      </c>
    </row>
    <row r="47" spans="5:15" ht="15.75" x14ac:dyDescent="0.25">
      <c r="E47" s="4" t="s">
        <v>100</v>
      </c>
      <c r="F47">
        <v>8.1999999999999993</v>
      </c>
      <c r="G47" s="3">
        <f t="shared" si="0"/>
        <v>0.25524648513712189</v>
      </c>
      <c r="H47">
        <f>($G$2*Pwind!A47)/1000</f>
        <v>676.67024107714485</v>
      </c>
      <c r="I47">
        <v>2.2000000000000002</v>
      </c>
      <c r="J47">
        <f t="shared" si="1"/>
        <v>1488.6745303697187</v>
      </c>
      <c r="K47">
        <f t="shared" si="2"/>
        <v>35728.188728873247</v>
      </c>
      <c r="L47">
        <f t="shared" si="3"/>
        <v>13040788.886038736</v>
      </c>
      <c r="M47">
        <v>4.2000000000000003E-2</v>
      </c>
      <c r="N47">
        <v>1210250</v>
      </c>
      <c r="O47">
        <f t="shared" si="4"/>
        <v>806.51936791828905</v>
      </c>
    </row>
    <row r="48" spans="5:15" ht="15.75" x14ac:dyDescent="0.25">
      <c r="E48" s="4" t="s">
        <v>101</v>
      </c>
      <c r="F48">
        <v>2</v>
      </c>
      <c r="G48" s="3">
        <f t="shared" si="0"/>
        <v>0.25524648513712189</v>
      </c>
      <c r="H48">
        <f>($G$2*Pwind!A48)/1000</f>
        <v>9.8180560507993935</v>
      </c>
      <c r="I48">
        <v>2.2000000000000002</v>
      </c>
      <c r="J48">
        <f t="shared" si="1"/>
        <v>21.599723311758666</v>
      </c>
      <c r="K48">
        <f t="shared" si="2"/>
        <v>518.39335948220798</v>
      </c>
      <c r="L48">
        <f t="shared" si="3"/>
        <v>189213.57621100591</v>
      </c>
      <c r="M48">
        <v>4.2000000000000003E-2</v>
      </c>
      <c r="N48">
        <v>1210250</v>
      </c>
      <c r="O48">
        <f t="shared" si="4"/>
        <v>55586.121356296389</v>
      </c>
    </row>
    <row r="49" spans="5:15" ht="15.75" x14ac:dyDescent="0.25">
      <c r="E49" s="4" t="s">
        <v>102</v>
      </c>
      <c r="F49">
        <v>7</v>
      </c>
      <c r="G49" s="3">
        <f t="shared" si="0"/>
        <v>0.25524648513712189</v>
      </c>
      <c r="H49">
        <f>($G$2*Pwind!A49)/1000</f>
        <v>420.94915317802401</v>
      </c>
      <c r="I49">
        <v>2.2000000000000002</v>
      </c>
      <c r="J49">
        <f t="shared" si="1"/>
        <v>926.08813699165285</v>
      </c>
      <c r="K49">
        <f t="shared" si="2"/>
        <v>22226.115287799668</v>
      </c>
      <c r="L49">
        <f t="shared" si="3"/>
        <v>8112532.0800468791</v>
      </c>
      <c r="M49">
        <v>4.2000000000000003E-2</v>
      </c>
      <c r="N49">
        <v>1210250</v>
      </c>
      <c r="O49">
        <f t="shared" si="4"/>
        <v>1296.469302770761</v>
      </c>
    </row>
    <row r="50" spans="5:15" ht="15.75" x14ac:dyDescent="0.25">
      <c r="E50" s="4" t="s">
        <v>103</v>
      </c>
      <c r="F50">
        <v>4.5</v>
      </c>
      <c r="G50" s="3">
        <f t="shared" si="0"/>
        <v>0.25524648513712189</v>
      </c>
      <c r="H50">
        <f>($G$2*Pwind!A50)/1000</f>
        <v>111.83379470363684</v>
      </c>
      <c r="I50">
        <v>2.2000000000000002</v>
      </c>
      <c r="J50">
        <f t="shared" si="1"/>
        <v>246.03434834800106</v>
      </c>
      <c r="K50">
        <f t="shared" si="2"/>
        <v>5904.8243603520259</v>
      </c>
      <c r="L50">
        <f t="shared" si="3"/>
        <v>2155260.8915284891</v>
      </c>
      <c r="M50">
        <v>4.2000000000000003E-2</v>
      </c>
      <c r="N50">
        <v>1210250</v>
      </c>
      <c r="O50">
        <f t="shared" si="4"/>
        <v>4879.9887061769114</v>
      </c>
    </row>
    <row r="51" spans="5:15" ht="15.75" x14ac:dyDescent="0.25">
      <c r="E51" s="4" t="s">
        <v>104</v>
      </c>
      <c r="F51">
        <v>3.4</v>
      </c>
      <c r="G51" s="3">
        <f t="shared" si="0"/>
        <v>0.25524648513712189</v>
      </c>
      <c r="H51">
        <f>($G$2*Pwind!A51)/1000</f>
        <v>48.236109377577414</v>
      </c>
      <c r="I51">
        <v>2.2000000000000002</v>
      </c>
      <c r="J51">
        <f t="shared" si="1"/>
        <v>106.11944063067033</v>
      </c>
      <c r="K51">
        <f t="shared" si="2"/>
        <v>2546.8665751360877</v>
      </c>
      <c r="L51">
        <f t="shared" si="3"/>
        <v>929606.299924672</v>
      </c>
      <c r="M51">
        <v>4.2000000000000003E-2</v>
      </c>
      <c r="N51">
        <v>1210250</v>
      </c>
      <c r="O51">
        <f t="shared" si="4"/>
        <v>11314.089427294195</v>
      </c>
    </row>
    <row r="52" spans="5:15" ht="15.75" x14ac:dyDescent="0.25">
      <c r="E52" s="4" t="s">
        <v>105</v>
      </c>
      <c r="F52">
        <v>3.2</v>
      </c>
      <c r="G52" s="3">
        <f t="shared" si="0"/>
        <v>0.25524648513712189</v>
      </c>
      <c r="H52">
        <f>($G$2*Pwind!A52)/1000</f>
        <v>40.214757584074327</v>
      </c>
      <c r="I52">
        <v>2.2000000000000002</v>
      </c>
      <c r="J52">
        <f t="shared" si="1"/>
        <v>88.472466684963521</v>
      </c>
      <c r="K52">
        <f t="shared" si="2"/>
        <v>2123.3392004391244</v>
      </c>
      <c r="L52">
        <f t="shared" si="3"/>
        <v>775018.80816028046</v>
      </c>
      <c r="M52">
        <v>4.2000000000000003E-2</v>
      </c>
      <c r="N52">
        <v>1210250</v>
      </c>
      <c r="O52">
        <f t="shared" si="4"/>
        <v>13570.830409252043</v>
      </c>
    </row>
    <row r="53" spans="5:15" ht="15.75" x14ac:dyDescent="0.25">
      <c r="E53" s="4" t="s">
        <v>106</v>
      </c>
      <c r="F53">
        <v>9.8000000000000007</v>
      </c>
      <c r="G53" s="3">
        <f t="shared" si="0"/>
        <v>0.25524648513712189</v>
      </c>
      <c r="H53">
        <f>($G$2*Pwind!A53)/1000</f>
        <v>1155.0844763204982</v>
      </c>
      <c r="I53">
        <v>2.2000000000000002</v>
      </c>
      <c r="J53">
        <f t="shared" si="1"/>
        <v>2541.1858479050961</v>
      </c>
      <c r="K53">
        <f t="shared" si="2"/>
        <v>60988.460349722307</v>
      </c>
      <c r="L53">
        <f t="shared" si="3"/>
        <v>22260788.027648643</v>
      </c>
      <c r="M53">
        <v>4.2000000000000003E-2</v>
      </c>
      <c r="N53">
        <v>1210250</v>
      </c>
      <c r="O53">
        <f t="shared" si="4"/>
        <v>472.47423570362997</v>
      </c>
    </row>
    <row r="54" spans="5:15" ht="15.75" x14ac:dyDescent="0.25">
      <c r="E54" s="4" t="s">
        <v>107</v>
      </c>
      <c r="F54">
        <v>5.6</v>
      </c>
      <c r="G54" s="3">
        <f t="shared" si="0"/>
        <v>0.25524648513712189</v>
      </c>
      <c r="H54">
        <f>($G$2*Pwind!A54)/1000</f>
        <v>215.52596642714823</v>
      </c>
      <c r="I54">
        <v>2.2000000000000002</v>
      </c>
      <c r="J54">
        <f t="shared" si="1"/>
        <v>474.15712613972613</v>
      </c>
      <c r="K54">
        <f t="shared" si="2"/>
        <v>11379.771027353427</v>
      </c>
      <c r="L54">
        <f t="shared" si="3"/>
        <v>4153616.4249840011</v>
      </c>
      <c r="M54">
        <v>4.2000000000000003E-2</v>
      </c>
      <c r="N54">
        <v>1210250</v>
      </c>
      <c r="O54">
        <f t="shared" si="4"/>
        <v>2532.1666069741432</v>
      </c>
    </row>
    <row r="55" spans="5:15" ht="15.75" x14ac:dyDescent="0.25">
      <c r="E55" s="4" t="s">
        <v>108</v>
      </c>
      <c r="F55">
        <v>2.1</v>
      </c>
      <c r="G55" s="3">
        <f t="shared" si="0"/>
        <v>0.25524648513712189</v>
      </c>
      <c r="H55">
        <f>($G$2*Pwind!A55)/1000</f>
        <v>11.365627135806649</v>
      </c>
      <c r="I55">
        <v>2.2000000000000002</v>
      </c>
      <c r="J55">
        <f t="shared" si="1"/>
        <v>25.004379698774631</v>
      </c>
      <c r="K55">
        <f t="shared" si="2"/>
        <v>600.10511277059118</v>
      </c>
      <c r="L55">
        <f t="shared" si="3"/>
        <v>219038.36616126576</v>
      </c>
      <c r="M55">
        <v>4.2000000000000003E-2</v>
      </c>
      <c r="N55">
        <v>1210250</v>
      </c>
      <c r="O55">
        <f t="shared" si="4"/>
        <v>48017.381584102244</v>
      </c>
    </row>
    <row r="56" spans="5:15" ht="15.75" x14ac:dyDescent="0.25">
      <c r="E56" s="4" t="s">
        <v>109</v>
      </c>
      <c r="F56">
        <v>8.6</v>
      </c>
      <c r="G56" s="3">
        <f t="shared" si="0"/>
        <v>0.25524648513712189</v>
      </c>
      <c r="H56">
        <f>($G$2*Pwind!A56)/1000</f>
        <v>780.60418243090726</v>
      </c>
      <c r="I56">
        <v>2.2000000000000002</v>
      </c>
      <c r="J56">
        <f t="shared" si="1"/>
        <v>1717.3292013479961</v>
      </c>
      <c r="K56">
        <f t="shared" si="2"/>
        <v>41215.900832351908</v>
      </c>
      <c r="L56">
        <f t="shared" si="3"/>
        <v>15043803.803808445</v>
      </c>
      <c r="M56">
        <v>4.2000000000000003E-2</v>
      </c>
      <c r="N56">
        <v>1210250</v>
      </c>
      <c r="O56">
        <f t="shared" si="4"/>
        <v>699.13493599678498</v>
      </c>
    </row>
    <row r="57" spans="5:15" ht="15.75" x14ac:dyDescent="0.25">
      <c r="E57" s="4" t="s">
        <v>110</v>
      </c>
      <c r="F57">
        <v>5.8</v>
      </c>
      <c r="G57" s="3">
        <f t="shared" si="0"/>
        <v>0.25524648513712189</v>
      </c>
      <c r="H57">
        <f>($G$2*Pwind!A57)/1000</f>
        <v>239.45256902294642</v>
      </c>
      <c r="I57">
        <v>2.2000000000000002</v>
      </c>
      <c r="J57">
        <f t="shared" si="1"/>
        <v>526.79565185048216</v>
      </c>
      <c r="K57">
        <f t="shared" si="2"/>
        <v>12643.095644411573</v>
      </c>
      <c r="L57">
        <f t="shared" si="3"/>
        <v>4614729.9102102239</v>
      </c>
      <c r="M57">
        <v>4.2000000000000003E-2</v>
      </c>
      <c r="N57">
        <v>1210250</v>
      </c>
      <c r="O57">
        <f t="shared" si="4"/>
        <v>2279.1472121159691</v>
      </c>
    </row>
    <row r="58" spans="5:15" ht="15.75" x14ac:dyDescent="0.25">
      <c r="E58" s="4" t="s">
        <v>111</v>
      </c>
      <c r="F58">
        <v>2.9</v>
      </c>
      <c r="G58" s="3">
        <f t="shared" si="0"/>
        <v>0.25524648513712189</v>
      </c>
      <c r="H58">
        <f>($G$2*Pwind!A58)/1000</f>
        <v>29.931571127868303</v>
      </c>
      <c r="I58">
        <v>2.2000000000000002</v>
      </c>
      <c r="J58">
        <f t="shared" si="1"/>
        <v>65.84945648131027</v>
      </c>
      <c r="K58">
        <f t="shared" si="2"/>
        <v>1580.3869555514466</v>
      </c>
      <c r="L58">
        <f t="shared" si="3"/>
        <v>576841.23877627798</v>
      </c>
      <c r="M58">
        <v>4.2000000000000003E-2</v>
      </c>
      <c r="N58">
        <v>1210250</v>
      </c>
      <c r="O58">
        <f t="shared" si="4"/>
        <v>18233.177696927753</v>
      </c>
    </row>
    <row r="59" spans="5:15" ht="15.75" x14ac:dyDescent="0.25">
      <c r="E59" s="4" t="s">
        <v>112</v>
      </c>
      <c r="F59">
        <v>8</v>
      </c>
      <c r="G59" s="3">
        <f t="shared" si="0"/>
        <v>0.25524648513712189</v>
      </c>
      <c r="H59">
        <f>($G$2*Pwind!A59)/1000</f>
        <v>628.35558725116118</v>
      </c>
      <c r="I59">
        <v>2.2000000000000002</v>
      </c>
      <c r="J59">
        <f t="shared" si="1"/>
        <v>1382.3822919525546</v>
      </c>
      <c r="K59">
        <f t="shared" si="2"/>
        <v>33177.175006861311</v>
      </c>
      <c r="L59">
        <f t="shared" si="3"/>
        <v>12109668.877504379</v>
      </c>
      <c r="M59">
        <v>4.2000000000000003E-2</v>
      </c>
      <c r="N59">
        <v>1210250</v>
      </c>
      <c r="O59">
        <f t="shared" si="4"/>
        <v>868.53314619213108</v>
      </c>
    </row>
    <row r="60" spans="5:15" ht="15.75" x14ac:dyDescent="0.25">
      <c r="E60" s="4" t="s">
        <v>113</v>
      </c>
      <c r="F60">
        <v>4.5</v>
      </c>
      <c r="G60" s="3">
        <f t="shared" si="0"/>
        <v>0.25524648513712189</v>
      </c>
      <c r="H60">
        <f>($G$2*Pwind!A60)/1000</f>
        <v>111.83379470363684</v>
      </c>
      <c r="I60">
        <v>2.2000000000000002</v>
      </c>
      <c r="J60">
        <f t="shared" si="1"/>
        <v>246.03434834800106</v>
      </c>
      <c r="K60">
        <f t="shared" si="2"/>
        <v>5904.8243603520259</v>
      </c>
      <c r="L60">
        <f t="shared" si="3"/>
        <v>2155260.8915284891</v>
      </c>
      <c r="M60">
        <v>4.2000000000000003E-2</v>
      </c>
      <c r="N60">
        <v>1210250</v>
      </c>
      <c r="O60">
        <f t="shared" si="4"/>
        <v>4879.9887061769114</v>
      </c>
    </row>
    <row r="61" spans="5:15" ht="15.75" x14ac:dyDescent="0.25">
      <c r="E61" s="4" t="s">
        <v>114</v>
      </c>
      <c r="F61">
        <v>6.5</v>
      </c>
      <c r="G61" s="3">
        <f t="shared" si="0"/>
        <v>0.25524648513712189</v>
      </c>
      <c r="H61">
        <f>($G$2*Pwind!A61)/1000</f>
        <v>337.03545536884792</v>
      </c>
      <c r="I61">
        <v>2.2000000000000002</v>
      </c>
      <c r="J61">
        <f t="shared" si="1"/>
        <v>741.47800181146545</v>
      </c>
      <c r="K61">
        <f t="shared" si="2"/>
        <v>17795.472043475173</v>
      </c>
      <c r="L61">
        <f t="shared" si="3"/>
        <v>6495347.2958684377</v>
      </c>
      <c r="M61">
        <v>4.2000000000000003E-2</v>
      </c>
      <c r="N61">
        <v>1210250</v>
      </c>
      <c r="O61">
        <f t="shared" si="4"/>
        <v>1619.2588833877869</v>
      </c>
    </row>
    <row r="62" spans="5:15" ht="15.75" x14ac:dyDescent="0.25">
      <c r="E62" s="4" t="s">
        <v>115</v>
      </c>
      <c r="F62">
        <v>8.1</v>
      </c>
      <c r="G62" s="3">
        <f t="shared" si="0"/>
        <v>0.25524648513712189</v>
      </c>
      <c r="H62">
        <f>($G$2*Pwind!A62)/1000</f>
        <v>652.21469071161005</v>
      </c>
      <c r="I62">
        <v>2.2000000000000002</v>
      </c>
      <c r="J62">
        <f t="shared" si="1"/>
        <v>1434.8723195655423</v>
      </c>
      <c r="K62">
        <f t="shared" si="2"/>
        <v>34436.935669573017</v>
      </c>
      <c r="L62">
        <f t="shared" si="3"/>
        <v>12569481.51939415</v>
      </c>
      <c r="M62">
        <v>4.2000000000000003E-2</v>
      </c>
      <c r="N62">
        <v>1210250</v>
      </c>
      <c r="O62">
        <f t="shared" si="4"/>
        <v>836.76075208794771</v>
      </c>
    </row>
    <row r="63" spans="5:15" ht="15.75" x14ac:dyDescent="0.25">
      <c r="E63" s="4" t="s">
        <v>116</v>
      </c>
      <c r="F63">
        <v>1.7</v>
      </c>
      <c r="G63" s="3">
        <f t="shared" si="0"/>
        <v>0.25524648513712189</v>
      </c>
      <c r="H63">
        <f>($G$2*Pwind!A63)/1000</f>
        <v>6.0295136721971767</v>
      </c>
      <c r="I63">
        <v>2.2000000000000002</v>
      </c>
      <c r="J63">
        <f t="shared" si="1"/>
        <v>13.264930078833791</v>
      </c>
      <c r="K63">
        <f t="shared" si="2"/>
        <v>318.35832189201096</v>
      </c>
      <c r="L63">
        <f t="shared" si="3"/>
        <v>116200.787490584</v>
      </c>
      <c r="M63">
        <v>4.2000000000000003E-2</v>
      </c>
      <c r="N63">
        <v>1210250</v>
      </c>
      <c r="O63">
        <f t="shared" si="4"/>
        <v>90512.71541835356</v>
      </c>
    </row>
    <row r="64" spans="5:15" ht="15.75" x14ac:dyDescent="0.25">
      <c r="E64" s="4" t="s">
        <v>117</v>
      </c>
      <c r="F64">
        <v>4.5999999999999996</v>
      </c>
      <c r="G64" s="3">
        <f t="shared" si="0"/>
        <v>0.25524648513712189</v>
      </c>
      <c r="H64">
        <f>($G$2*Pwind!A64)/1000</f>
        <v>119.45628797007619</v>
      </c>
      <c r="I64">
        <v>2.2000000000000002</v>
      </c>
      <c r="J64">
        <f t="shared" si="1"/>
        <v>262.80383353416767</v>
      </c>
      <c r="K64">
        <f t="shared" si="2"/>
        <v>6307.292004820024</v>
      </c>
      <c r="L64">
        <f t="shared" si="3"/>
        <v>2302161.5817593089</v>
      </c>
      <c r="M64">
        <v>4.2000000000000003E-2</v>
      </c>
      <c r="N64">
        <v>1210250</v>
      </c>
      <c r="O64">
        <f t="shared" si="4"/>
        <v>4568.5971362124092</v>
      </c>
    </row>
    <row r="65" spans="5:15" ht="15.75" x14ac:dyDescent="0.25">
      <c r="E65" s="4" t="s">
        <v>118</v>
      </c>
      <c r="F65">
        <v>1.2</v>
      </c>
      <c r="G65" s="3">
        <f t="shared" si="0"/>
        <v>0.25524648513712189</v>
      </c>
      <c r="H65">
        <f>($G$2*Pwind!A65)/1000</f>
        <v>2.1207001069726692</v>
      </c>
      <c r="I65">
        <v>2.2000000000000002</v>
      </c>
      <c r="J65">
        <f t="shared" si="1"/>
        <v>4.6655402353398729</v>
      </c>
      <c r="K65">
        <f t="shared" si="2"/>
        <v>111.97296564815696</v>
      </c>
      <c r="L65">
        <f t="shared" si="3"/>
        <v>40870.13246157729</v>
      </c>
      <c r="M65">
        <v>4.2000000000000003E-2</v>
      </c>
      <c r="N65">
        <v>1210250</v>
      </c>
      <c r="O65">
        <f t="shared" si="4"/>
        <v>257343.154427298</v>
      </c>
    </row>
    <row r="66" spans="5:15" ht="15.75" x14ac:dyDescent="0.25">
      <c r="E66" s="4" t="s">
        <v>119</v>
      </c>
      <c r="F66">
        <v>4.4000000000000004</v>
      </c>
      <c r="G66" s="3">
        <f t="shared" si="0"/>
        <v>0.25524648513712189</v>
      </c>
      <c r="H66">
        <f>($G$2*Pwind!A66)/1000</f>
        <v>104.54266082891198</v>
      </c>
      <c r="I66">
        <v>2.2000000000000002</v>
      </c>
      <c r="J66">
        <f t="shared" si="1"/>
        <v>229.99385382360637</v>
      </c>
      <c r="K66">
        <f t="shared" si="2"/>
        <v>5519.8524917665527</v>
      </c>
      <c r="L66">
        <f t="shared" si="3"/>
        <v>2014746.1594947919</v>
      </c>
      <c r="M66">
        <v>4.2000000000000003E-2</v>
      </c>
      <c r="N66">
        <v>1210250</v>
      </c>
      <c r="O66">
        <f t="shared" si="4"/>
        <v>5220.3344624620922</v>
      </c>
    </row>
    <row r="67" spans="5:15" ht="15.75" x14ac:dyDescent="0.25">
      <c r="E67" s="4" t="s">
        <v>120</v>
      </c>
      <c r="F67">
        <v>7.5</v>
      </c>
      <c r="G67" s="3">
        <f t="shared" ref="G67:G83" si="5">$A$2*$B$2*$C$2*$D$2*$E$2</f>
        <v>0.25524648513712189</v>
      </c>
      <c r="H67">
        <f>($G$2*Pwind!A67)/1000</f>
        <v>517.74904955387433</v>
      </c>
      <c r="I67">
        <v>2.2000000000000002</v>
      </c>
      <c r="J67">
        <f t="shared" ref="J67:J83" si="6">H67*I67</f>
        <v>1139.0479090185236</v>
      </c>
      <c r="K67">
        <f t="shared" ref="K67:K83" si="7">J67*24</f>
        <v>27337.149816444566</v>
      </c>
      <c r="L67">
        <f t="shared" ref="L67:L83" si="8">8760*J67</f>
        <v>9978059.683002267</v>
      </c>
      <c r="M67">
        <v>4.2000000000000003E-2</v>
      </c>
      <c r="N67">
        <v>1210250</v>
      </c>
      <c r="O67">
        <f t="shared" ref="O67:O83" si="9">N67/(K67*M67)</f>
        <v>1054.0775605342128</v>
      </c>
    </row>
    <row r="68" spans="5:15" ht="15.75" x14ac:dyDescent="0.25">
      <c r="E68" s="4" t="s">
        <v>121</v>
      </c>
      <c r="F68">
        <v>6.7</v>
      </c>
      <c r="G68" s="3">
        <f t="shared" si="5"/>
        <v>0.25524648513712189</v>
      </c>
      <c r="H68">
        <f>($G$2*Pwind!A68)/1000</f>
        <v>369.11349900082229</v>
      </c>
      <c r="I68">
        <v>2.2000000000000002</v>
      </c>
      <c r="J68">
        <f t="shared" si="6"/>
        <v>812.04969780180909</v>
      </c>
      <c r="K68">
        <f t="shared" si="7"/>
        <v>19489.192747243418</v>
      </c>
      <c r="L68">
        <f t="shared" si="8"/>
        <v>7113555.3527438473</v>
      </c>
      <c r="M68">
        <v>4.2000000000000003E-2</v>
      </c>
      <c r="N68">
        <v>1210250</v>
      </c>
      <c r="O68">
        <f t="shared" si="9"/>
        <v>1478.5361592029969</v>
      </c>
    </row>
    <row r="69" spans="5:15" ht="15.75" x14ac:dyDescent="0.25">
      <c r="E69" s="4" t="s">
        <v>122</v>
      </c>
      <c r="F69">
        <v>8.5</v>
      </c>
      <c r="G69" s="3">
        <f t="shared" si="5"/>
        <v>0.25524648513712189</v>
      </c>
      <c r="H69">
        <f>($G$2*Pwind!A69)/1000</f>
        <v>753.6892090246472</v>
      </c>
      <c r="I69">
        <v>2.2000000000000002</v>
      </c>
      <c r="J69">
        <f t="shared" si="6"/>
        <v>1658.1162598542239</v>
      </c>
      <c r="K69">
        <f t="shared" si="7"/>
        <v>39794.790236501372</v>
      </c>
      <c r="L69">
        <f t="shared" si="8"/>
        <v>14525098.436323002</v>
      </c>
      <c r="M69">
        <v>4.2000000000000003E-2</v>
      </c>
      <c r="N69">
        <v>1210250</v>
      </c>
      <c r="O69">
        <f t="shared" si="9"/>
        <v>724.10172334682841</v>
      </c>
    </row>
    <row r="70" spans="5:15" ht="15.75" x14ac:dyDescent="0.25">
      <c r="E70" s="4" t="s">
        <v>123</v>
      </c>
      <c r="F70">
        <v>4.5999999999999996</v>
      </c>
      <c r="G70" s="3">
        <f t="shared" si="5"/>
        <v>0.25524648513712189</v>
      </c>
      <c r="H70">
        <f>($G$2*Pwind!A70)/1000</f>
        <v>119.45628797007619</v>
      </c>
      <c r="I70">
        <v>2.2000000000000002</v>
      </c>
      <c r="J70">
        <f t="shared" si="6"/>
        <v>262.80383353416767</v>
      </c>
      <c r="K70">
        <f t="shared" si="7"/>
        <v>6307.292004820024</v>
      </c>
      <c r="L70">
        <f t="shared" si="8"/>
        <v>2302161.5817593089</v>
      </c>
      <c r="M70">
        <v>4.2000000000000003E-2</v>
      </c>
      <c r="N70">
        <v>1210250</v>
      </c>
      <c r="O70">
        <f t="shared" si="9"/>
        <v>4568.5971362124092</v>
      </c>
    </row>
    <row r="71" spans="5:15" ht="15.75" x14ac:dyDescent="0.25">
      <c r="E71" s="4" t="s">
        <v>124</v>
      </c>
      <c r="F71">
        <v>2.1</v>
      </c>
      <c r="G71" s="3">
        <f t="shared" si="5"/>
        <v>0.25524648513712189</v>
      </c>
      <c r="H71">
        <f>($G$2*Pwind!A71)/1000</f>
        <v>11.365627135806649</v>
      </c>
      <c r="I71">
        <v>2.2000000000000002</v>
      </c>
      <c r="J71">
        <f t="shared" si="6"/>
        <v>25.004379698774631</v>
      </c>
      <c r="K71">
        <f t="shared" si="7"/>
        <v>600.10511277059118</v>
      </c>
      <c r="L71">
        <f t="shared" si="8"/>
        <v>219038.36616126576</v>
      </c>
      <c r="M71">
        <v>4.2000000000000003E-2</v>
      </c>
      <c r="N71">
        <v>1210250</v>
      </c>
      <c r="O71">
        <f t="shared" si="9"/>
        <v>48017.381584102244</v>
      </c>
    </row>
    <row r="72" spans="5:15" ht="15.75" x14ac:dyDescent="0.25">
      <c r="E72" s="4" t="s">
        <v>125</v>
      </c>
      <c r="F72">
        <v>1.6</v>
      </c>
      <c r="G72" s="3">
        <f t="shared" si="5"/>
        <v>0.25524648513712189</v>
      </c>
      <c r="H72">
        <f>($G$2*Pwind!A72)/1000</f>
        <v>5.0268446980092909</v>
      </c>
      <c r="I72">
        <v>2.2000000000000002</v>
      </c>
      <c r="J72">
        <f t="shared" si="6"/>
        <v>11.05905833562044</v>
      </c>
      <c r="K72">
        <f t="shared" si="7"/>
        <v>265.41740005489055</v>
      </c>
      <c r="L72">
        <f t="shared" si="8"/>
        <v>96877.351020035057</v>
      </c>
      <c r="M72">
        <v>4.2000000000000003E-2</v>
      </c>
      <c r="N72">
        <v>1210250</v>
      </c>
      <c r="O72">
        <f t="shared" si="9"/>
        <v>108566.64327401634</v>
      </c>
    </row>
    <row r="73" spans="5:15" ht="15.75" x14ac:dyDescent="0.25">
      <c r="E73" s="4" t="s">
        <v>126</v>
      </c>
      <c r="F73">
        <v>6.3</v>
      </c>
      <c r="G73" s="3">
        <f t="shared" si="5"/>
        <v>0.25524648513712189</v>
      </c>
      <c r="H73">
        <f>($G$2*Pwind!A73)/1000</f>
        <v>306.87193266677946</v>
      </c>
      <c r="I73">
        <v>2.2000000000000002</v>
      </c>
      <c r="J73">
        <f t="shared" si="6"/>
        <v>675.11825186691487</v>
      </c>
      <c r="K73">
        <f t="shared" si="7"/>
        <v>16202.838044805958</v>
      </c>
      <c r="L73">
        <f t="shared" si="8"/>
        <v>5914035.8863541745</v>
      </c>
      <c r="M73">
        <v>4.2000000000000003E-2</v>
      </c>
      <c r="N73">
        <v>1210250</v>
      </c>
      <c r="O73">
        <f t="shared" si="9"/>
        <v>1778.4215401519357</v>
      </c>
    </row>
    <row r="74" spans="5:15" ht="15.75" x14ac:dyDescent="0.25">
      <c r="E74" s="4" t="s">
        <v>127</v>
      </c>
      <c r="F74">
        <v>8</v>
      </c>
      <c r="G74" s="3">
        <f t="shared" si="5"/>
        <v>0.25524648513712189</v>
      </c>
      <c r="H74">
        <f>($G$2*Pwind!A74)/1000</f>
        <v>628.35558725116118</v>
      </c>
      <c r="I74">
        <v>2.2000000000000002</v>
      </c>
      <c r="J74">
        <f t="shared" si="6"/>
        <v>1382.3822919525546</v>
      </c>
      <c r="K74">
        <f t="shared" si="7"/>
        <v>33177.175006861311</v>
      </c>
      <c r="L74">
        <f t="shared" si="8"/>
        <v>12109668.877504379</v>
      </c>
      <c r="M74">
        <v>4.2000000000000003E-2</v>
      </c>
      <c r="N74">
        <v>1210250</v>
      </c>
      <c r="O74">
        <f t="shared" si="9"/>
        <v>868.53314619213108</v>
      </c>
    </row>
    <row r="75" spans="5:15" ht="15.75" x14ac:dyDescent="0.25">
      <c r="E75" s="4" t="s">
        <v>128</v>
      </c>
      <c r="F75">
        <v>3.9</v>
      </c>
      <c r="G75" s="3">
        <f t="shared" si="5"/>
        <v>0.25524648513712189</v>
      </c>
      <c r="H75">
        <f>($G$2*Pwind!A75)/1000</f>
        <v>72.799658359671156</v>
      </c>
      <c r="I75">
        <v>2.2000000000000002</v>
      </c>
      <c r="J75">
        <f t="shared" si="6"/>
        <v>160.15924839127655</v>
      </c>
      <c r="K75">
        <f t="shared" si="7"/>
        <v>3843.8219613906372</v>
      </c>
      <c r="L75">
        <f t="shared" si="8"/>
        <v>1402995.0159075826</v>
      </c>
      <c r="M75">
        <v>4.2000000000000003E-2</v>
      </c>
      <c r="N75">
        <v>1210250</v>
      </c>
      <c r="O75">
        <f t="shared" si="9"/>
        <v>7496.5689045730887</v>
      </c>
    </row>
    <row r="76" spans="5:15" ht="15.75" x14ac:dyDescent="0.25">
      <c r="E76" s="4" t="s">
        <v>129</v>
      </c>
      <c r="F76">
        <v>1</v>
      </c>
      <c r="G76" s="3">
        <f t="shared" si="5"/>
        <v>0.25524648513712189</v>
      </c>
      <c r="H76">
        <f>($G$2*Pwind!A76)/1000</f>
        <v>1.2272570063499242</v>
      </c>
      <c r="I76">
        <v>2.2000000000000002</v>
      </c>
      <c r="J76">
        <f t="shared" si="6"/>
        <v>2.6999654139698333</v>
      </c>
      <c r="K76">
        <f t="shared" si="7"/>
        <v>64.799169935275998</v>
      </c>
      <c r="L76">
        <f t="shared" si="8"/>
        <v>23651.697026375739</v>
      </c>
      <c r="M76">
        <v>4.2000000000000003E-2</v>
      </c>
      <c r="N76">
        <v>1210250</v>
      </c>
      <c r="O76">
        <f t="shared" si="9"/>
        <v>444688.97085037112</v>
      </c>
    </row>
    <row r="77" spans="5:15" ht="15.75" x14ac:dyDescent="0.25">
      <c r="E77" s="4" t="s">
        <v>130</v>
      </c>
      <c r="F77">
        <v>2.6</v>
      </c>
      <c r="G77" s="3">
        <f t="shared" si="5"/>
        <v>0.25524648513712189</v>
      </c>
      <c r="H77">
        <f>($G$2*Pwind!A77)/1000</f>
        <v>21.570269143606275</v>
      </c>
      <c r="I77">
        <v>2.2000000000000002</v>
      </c>
      <c r="J77">
        <f t="shared" si="6"/>
        <v>47.454592115933806</v>
      </c>
      <c r="K77">
        <f t="shared" si="7"/>
        <v>1138.9102107824115</v>
      </c>
      <c r="L77">
        <f t="shared" si="8"/>
        <v>415702.22693558014</v>
      </c>
      <c r="M77">
        <v>4.2000000000000003E-2</v>
      </c>
      <c r="N77">
        <v>1210250</v>
      </c>
      <c r="O77">
        <f t="shared" si="9"/>
        <v>25300.920052934162</v>
      </c>
    </row>
    <row r="78" spans="5:15" ht="15.75" x14ac:dyDescent="0.25">
      <c r="E78" s="4" t="s">
        <v>131</v>
      </c>
      <c r="F78">
        <v>8.6</v>
      </c>
      <c r="G78" s="3">
        <f t="shared" si="5"/>
        <v>0.25524648513712189</v>
      </c>
      <c r="H78">
        <f>($G$2*Pwind!A78)/1000</f>
        <v>780.60418243090726</v>
      </c>
      <c r="I78">
        <v>2.2000000000000002</v>
      </c>
      <c r="J78">
        <f t="shared" si="6"/>
        <v>1717.3292013479961</v>
      </c>
      <c r="K78">
        <f t="shared" si="7"/>
        <v>41215.900832351908</v>
      </c>
      <c r="L78">
        <f t="shared" si="8"/>
        <v>15043803.803808445</v>
      </c>
      <c r="M78">
        <v>4.2000000000000003E-2</v>
      </c>
      <c r="N78">
        <v>1210250</v>
      </c>
      <c r="O78">
        <f t="shared" si="9"/>
        <v>699.13493599678498</v>
      </c>
    </row>
    <row r="79" spans="5:15" ht="15.75" x14ac:dyDescent="0.25">
      <c r="E79" s="4" t="s">
        <v>132</v>
      </c>
      <c r="F79">
        <v>7.3</v>
      </c>
      <c r="G79" s="3">
        <f t="shared" si="5"/>
        <v>0.25524648513712189</v>
      </c>
      <c r="H79">
        <f>($G$2*Pwind!A79)/1000</f>
        <v>477.42383883922844</v>
      </c>
      <c r="I79">
        <v>2.2000000000000002</v>
      </c>
      <c r="J79">
        <f t="shared" si="6"/>
        <v>1050.3324454463027</v>
      </c>
      <c r="K79">
        <f t="shared" si="7"/>
        <v>25207.978690711265</v>
      </c>
      <c r="L79">
        <f t="shared" si="8"/>
        <v>9200912.2221096121</v>
      </c>
      <c r="M79">
        <v>4.2000000000000003E-2</v>
      </c>
      <c r="N79">
        <v>1210250</v>
      </c>
      <c r="O79">
        <f t="shared" si="9"/>
        <v>1143.1093521629414</v>
      </c>
    </row>
    <row r="80" spans="5:15" ht="15.75" x14ac:dyDescent="0.25">
      <c r="E80" s="4" t="s">
        <v>133</v>
      </c>
      <c r="F80">
        <v>6.2</v>
      </c>
      <c r="G80" s="3">
        <f t="shared" si="5"/>
        <v>0.25524648513712189</v>
      </c>
      <c r="H80">
        <f>($G$2*Pwind!A80)/1000</f>
        <v>292.48970780936475</v>
      </c>
      <c r="I80">
        <v>2.2000000000000002</v>
      </c>
      <c r="J80">
        <f t="shared" si="6"/>
        <v>643.47735718060244</v>
      </c>
      <c r="K80">
        <f t="shared" si="7"/>
        <v>15443.456572334459</v>
      </c>
      <c r="L80">
        <f t="shared" si="8"/>
        <v>5636861.6489020772</v>
      </c>
      <c r="M80">
        <v>4.2000000000000003E-2</v>
      </c>
      <c r="N80">
        <v>1210250</v>
      </c>
      <c r="O80">
        <f t="shared" si="9"/>
        <v>1865.8696034472284</v>
      </c>
    </row>
    <row r="81" spans="5:15" ht="15.75" x14ac:dyDescent="0.25">
      <c r="E81" s="4" t="s">
        <v>134</v>
      </c>
      <c r="F81">
        <v>6</v>
      </c>
      <c r="G81" s="3">
        <f t="shared" si="5"/>
        <v>0.25524648513712189</v>
      </c>
      <c r="H81">
        <f>($G$2*Pwind!A81)/1000</f>
        <v>265.08751337158361</v>
      </c>
      <c r="I81">
        <v>2.2000000000000002</v>
      </c>
      <c r="J81">
        <f t="shared" si="6"/>
        <v>583.19252941748402</v>
      </c>
      <c r="K81">
        <f t="shared" si="7"/>
        <v>13996.620706019618</v>
      </c>
      <c r="L81">
        <f t="shared" si="8"/>
        <v>5108766.5576971602</v>
      </c>
      <c r="M81">
        <v>4.2000000000000003E-2</v>
      </c>
      <c r="N81">
        <v>1210250</v>
      </c>
      <c r="O81">
        <f t="shared" si="9"/>
        <v>2058.7452354183843</v>
      </c>
    </row>
    <row r="82" spans="5:15" ht="15.75" x14ac:dyDescent="0.25">
      <c r="E82" s="4" t="s">
        <v>135</v>
      </c>
      <c r="F82">
        <v>1.1000000000000001</v>
      </c>
      <c r="G82" s="3">
        <f t="shared" si="5"/>
        <v>0.25524648513712189</v>
      </c>
      <c r="H82">
        <f>($G$2*Pwind!A82)/1000</f>
        <v>1.6334790754517496</v>
      </c>
      <c r="I82">
        <v>2.2000000000000002</v>
      </c>
      <c r="J82">
        <f t="shared" si="6"/>
        <v>3.5936539659938496</v>
      </c>
      <c r="K82">
        <f t="shared" si="7"/>
        <v>86.247695183852386</v>
      </c>
      <c r="L82">
        <f t="shared" si="8"/>
        <v>31480.408742106123</v>
      </c>
      <c r="M82">
        <v>4.2000000000000003E-2</v>
      </c>
      <c r="N82">
        <v>1210250</v>
      </c>
      <c r="O82">
        <f t="shared" si="9"/>
        <v>334101.4055975739</v>
      </c>
    </row>
    <row r="83" spans="5:15" ht="15.75" x14ac:dyDescent="0.25">
      <c r="E83" s="4" t="s">
        <v>136</v>
      </c>
      <c r="F83">
        <v>7.8</v>
      </c>
      <c r="G83" s="3">
        <f t="shared" si="5"/>
        <v>0.25524648513712189</v>
      </c>
      <c r="H83">
        <f>($G$2*Pwind!A83)/1000</f>
        <v>582.39726687736925</v>
      </c>
      <c r="I83">
        <v>2.2000000000000002</v>
      </c>
      <c r="J83">
        <f t="shared" si="6"/>
        <v>1281.2739871302124</v>
      </c>
      <c r="K83">
        <f t="shared" si="7"/>
        <v>30750.575691125097</v>
      </c>
      <c r="L83">
        <f t="shared" si="8"/>
        <v>11223960.127260661</v>
      </c>
      <c r="M83">
        <v>4.2000000000000003E-2</v>
      </c>
      <c r="N83">
        <v>1210250</v>
      </c>
      <c r="O83">
        <f t="shared" si="9"/>
        <v>937.07111307163609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A1:C3"/>
    </sheetView>
  </sheetViews>
  <sheetFormatPr defaultRowHeight="15" x14ac:dyDescent="0.25"/>
  <cols>
    <col min="1" max="1" width="13.140625" customWidth="1"/>
  </cols>
  <sheetData>
    <row r="1" spans="1:3" x14ac:dyDescent="0.25">
      <c r="C1" t="s">
        <v>0</v>
      </c>
    </row>
    <row r="2" spans="1:3" x14ac:dyDescent="0.25">
      <c r="A2" t="s">
        <v>1</v>
      </c>
      <c r="B2">
        <v>5</v>
      </c>
      <c r="C2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4" sqref="D4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2</v>
      </c>
      <c r="B2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30" zoomScaleNormal="130" workbookViewId="0">
      <selection activeCell="B6" sqref="B6"/>
    </sheetView>
  </sheetViews>
  <sheetFormatPr defaultRowHeight="15" x14ac:dyDescent="0.25"/>
  <cols>
    <col min="1" max="1" width="19.5703125" bestFit="1" customWidth="1"/>
    <col min="2" max="2" width="18.85546875" bestFit="1" customWidth="1"/>
    <col min="3" max="4" width="19.28515625" bestFit="1" customWidth="1"/>
    <col min="5" max="5" width="12.140625" bestFit="1" customWidth="1"/>
    <col min="8" max="8" width="9.85546875" customWidth="1"/>
    <col min="9" max="9" width="61.5703125" bestFit="1" customWidth="1"/>
    <col min="10" max="10" width="10.28515625" bestFit="1" customWidth="1"/>
  </cols>
  <sheetData>
    <row r="1" spans="1:11" x14ac:dyDescent="0.25">
      <c r="B1" t="s">
        <v>8</v>
      </c>
      <c r="C1" t="s">
        <v>10</v>
      </c>
      <c r="D1" t="s">
        <v>9</v>
      </c>
      <c r="E1" t="s">
        <v>22</v>
      </c>
      <c r="F1" t="s">
        <v>17</v>
      </c>
      <c r="I1" t="s">
        <v>18</v>
      </c>
      <c r="J1" t="s">
        <v>19</v>
      </c>
      <c r="K1" t="s">
        <v>20</v>
      </c>
    </row>
    <row r="2" spans="1:11" x14ac:dyDescent="0.25">
      <c r="A2" t="s">
        <v>29</v>
      </c>
      <c r="B2" t="s">
        <v>0</v>
      </c>
      <c r="I2" t="s">
        <v>21</v>
      </c>
    </row>
    <row r="3" spans="1:11" x14ac:dyDescent="0.25">
      <c r="A3" t="s">
        <v>23</v>
      </c>
      <c r="B3">
        <f>C3/D3</f>
        <v>0.96197819788991989</v>
      </c>
      <c r="C3">
        <f>E3*F3</f>
        <v>456.77187499999997</v>
      </c>
      <c r="D3">
        <f>I3*J3*K3</f>
        <v>474.82560000000001</v>
      </c>
      <c r="E3">
        <f>Pwind!$A$2/10000</f>
        <v>480.8125</v>
      </c>
      <c r="F3">
        <f>Nmechanical!B2</f>
        <v>0.95</v>
      </c>
      <c r="I3">
        <v>422.06720000000001</v>
      </c>
      <c r="J3">
        <v>1.5</v>
      </c>
      <c r="K3">
        <v>0.75</v>
      </c>
    </row>
    <row r="4" spans="1:11" x14ac:dyDescent="0.25">
      <c r="A4" t="s">
        <v>24</v>
      </c>
      <c r="B4">
        <f t="shared" ref="B4:B7" si="0">C4/D4</f>
        <v>0.93234923405080461</v>
      </c>
      <c r="C4">
        <f t="shared" ref="C4:C7" si="1">E4*F4</f>
        <v>456.77187499999997</v>
      </c>
      <c r="D4">
        <f t="shared" ref="D4:D7" si="2">I4*J4*K4</f>
        <v>489.91500000000002</v>
      </c>
      <c r="E4">
        <f>Pwind!$A$2/10000</f>
        <v>480.8125</v>
      </c>
      <c r="F4">
        <f>Nmechanical!B2</f>
        <v>0.95</v>
      </c>
      <c r="I4">
        <v>362.9</v>
      </c>
      <c r="J4">
        <v>1.8</v>
      </c>
      <c r="K4">
        <v>0.75</v>
      </c>
    </row>
    <row r="5" spans="1:11" x14ac:dyDescent="0.25">
      <c r="A5" t="s">
        <v>25</v>
      </c>
      <c r="B5">
        <f t="shared" si="0"/>
        <v>0.90936250121939322</v>
      </c>
      <c r="C5">
        <f t="shared" si="1"/>
        <v>456.77187499999997</v>
      </c>
      <c r="D5">
        <f t="shared" si="2"/>
        <v>502.29899999999998</v>
      </c>
      <c r="E5">
        <f>Pwind!$A$2/10000</f>
        <v>480.8125</v>
      </c>
      <c r="F5">
        <f>Nmechanical!B2</f>
        <v>0.95</v>
      </c>
      <c r="I5">
        <v>393.96</v>
      </c>
      <c r="J5">
        <v>1.7</v>
      </c>
      <c r="K5">
        <v>0.75</v>
      </c>
    </row>
    <row r="6" spans="1:11" x14ac:dyDescent="0.25">
      <c r="A6" t="s">
        <v>27</v>
      </c>
      <c r="B6">
        <f t="shared" si="0"/>
        <v>0.94161765670676667</v>
      </c>
      <c r="C6">
        <f t="shared" si="1"/>
        <v>456.77187499999997</v>
      </c>
      <c r="D6">
        <f t="shared" si="2"/>
        <v>485.09272499999997</v>
      </c>
      <c r="E6">
        <f>Pwind!$A$2/10000</f>
        <v>480.8125</v>
      </c>
      <c r="F6">
        <f>Nmechanical!B2</f>
        <v>0.95</v>
      </c>
      <c r="I6">
        <v>497.53100000000001</v>
      </c>
      <c r="J6">
        <v>1.3</v>
      </c>
      <c r="K6">
        <v>0.75</v>
      </c>
    </row>
    <row r="7" spans="1:11" x14ac:dyDescent="0.25">
      <c r="A7" t="s">
        <v>26</v>
      </c>
      <c r="B7">
        <f t="shared" si="0"/>
        <v>0.87882996632996624</v>
      </c>
      <c r="C7">
        <f t="shared" si="1"/>
        <v>456.77187499999997</v>
      </c>
      <c r="D7">
        <f t="shared" si="2"/>
        <v>519.75</v>
      </c>
      <c r="E7">
        <f>Pwind!$A$2/10000</f>
        <v>480.8125</v>
      </c>
      <c r="F7">
        <f>Nmechanical!B2</f>
        <v>0.95</v>
      </c>
      <c r="I7">
        <v>462</v>
      </c>
      <c r="J7">
        <v>1.5</v>
      </c>
      <c r="K7">
        <v>0.75</v>
      </c>
    </row>
    <row r="12" spans="1:11" x14ac:dyDescent="0.25">
      <c r="A12" s="2"/>
      <c r="B12" s="2" t="s">
        <v>0</v>
      </c>
    </row>
    <row r="13" spans="1:11" x14ac:dyDescent="0.25">
      <c r="A13" s="2" t="s">
        <v>23</v>
      </c>
      <c r="B13" s="2">
        <v>0.96197819788991989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"/>
  <sheetViews>
    <sheetView workbookViewId="0">
      <selection activeCell="E6" sqref="E6"/>
    </sheetView>
  </sheetViews>
  <sheetFormatPr defaultRowHeight="15" x14ac:dyDescent="0.25"/>
  <sheetData>
    <row r="1" spans="3:3" x14ac:dyDescent="0.25">
      <c r="C1" t="s">
        <v>0</v>
      </c>
    </row>
    <row r="2" spans="3:3" x14ac:dyDescent="0.25">
      <c r="C2">
        <v>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I5" sqref="I5"/>
    </sheetView>
  </sheetViews>
  <sheetFormatPr defaultRowHeight="15" x14ac:dyDescent="0.25"/>
  <cols>
    <col min="2" max="2" width="55.5703125" bestFit="1" customWidth="1"/>
    <col min="6" max="6" width="13.140625" bestFit="1" customWidth="1"/>
    <col min="7" max="7" width="11" bestFit="1" customWidth="1"/>
  </cols>
  <sheetData>
    <row r="1" spans="1:7" x14ac:dyDescent="0.25">
      <c r="A1" t="s">
        <v>11</v>
      </c>
      <c r="B1" t="s">
        <v>12</v>
      </c>
      <c r="D1" t="s">
        <v>14</v>
      </c>
      <c r="E1" t="s">
        <v>15</v>
      </c>
      <c r="F1" t="s">
        <v>16</v>
      </c>
    </row>
    <row r="2" spans="1:7" x14ac:dyDescent="0.25">
      <c r="A2">
        <f>C2*D2*E2*F2</f>
        <v>4808125</v>
      </c>
      <c r="C2">
        <v>0.5</v>
      </c>
      <c r="D2">
        <v>1.2250000000000001</v>
      </c>
      <c r="E2">
        <v>7850</v>
      </c>
      <c r="F2">
        <f>Ntotal!F2*Ntotal!F2*Ntotal!F2</f>
        <v>1000</v>
      </c>
      <c r="G2" t="s">
        <v>137</v>
      </c>
    </row>
    <row r="3" spans="1:7" ht="15.75" x14ac:dyDescent="0.25">
      <c r="A3">
        <f t="shared" ref="A3:A66" si="0">C3*D3*E3*F3</f>
        <v>6399.6143750000019</v>
      </c>
      <c r="C3">
        <v>0.5</v>
      </c>
      <c r="D3">
        <v>1.2250000000000001</v>
      </c>
      <c r="E3">
        <v>7850</v>
      </c>
      <c r="F3">
        <f>Ntotal!F3*Ntotal!F3*Ntotal!F3</f>
        <v>1.3310000000000004</v>
      </c>
      <c r="G3" s="4" t="s">
        <v>56</v>
      </c>
    </row>
    <row r="4" spans="1:7" ht="15.75" x14ac:dyDescent="0.25">
      <c r="A4">
        <f t="shared" si="0"/>
        <v>19694.080000000005</v>
      </c>
      <c r="C4">
        <v>0.5</v>
      </c>
      <c r="D4">
        <v>1.2250000000000001</v>
      </c>
      <c r="E4">
        <v>7850</v>
      </c>
      <c r="F4">
        <f>Ntotal!F4*Ntotal!F4*Ntotal!F4</f>
        <v>4.096000000000001</v>
      </c>
      <c r="G4" s="4" t="s">
        <v>57</v>
      </c>
    </row>
    <row r="5" spans="1:7" ht="15.75" x14ac:dyDescent="0.25">
      <c r="A5">
        <f t="shared" si="0"/>
        <v>206148.359375</v>
      </c>
      <c r="C5">
        <v>0.5</v>
      </c>
      <c r="D5">
        <v>1.2250000000000001</v>
      </c>
      <c r="E5">
        <v>7850</v>
      </c>
      <c r="F5">
        <f>Ntotal!F5*Ntotal!F5*Ntotal!F5</f>
        <v>42.875</v>
      </c>
      <c r="G5" s="4" t="s">
        <v>58</v>
      </c>
    </row>
    <row r="6" spans="1:7" ht="15.75" x14ac:dyDescent="0.25">
      <c r="A6">
        <f t="shared" si="0"/>
        <v>2461760</v>
      </c>
      <c r="C6">
        <v>0.5</v>
      </c>
      <c r="D6">
        <v>1.2250000000000001</v>
      </c>
      <c r="E6">
        <v>7850</v>
      </c>
      <c r="F6">
        <f>Ntotal!F6*Ntotal!F6*Ntotal!F6</f>
        <v>512</v>
      </c>
      <c r="G6" s="4" t="s">
        <v>59</v>
      </c>
    </row>
    <row r="7" spans="1:7" ht="15.75" x14ac:dyDescent="0.25">
      <c r="A7">
        <f t="shared" si="0"/>
        <v>224327.88000000003</v>
      </c>
      <c r="C7">
        <v>0.5</v>
      </c>
      <c r="D7">
        <v>1.2250000000000001</v>
      </c>
      <c r="E7">
        <v>7850</v>
      </c>
      <c r="F7">
        <f>Ntotal!F7*Ntotal!F7*Ntotal!F7</f>
        <v>46.656000000000006</v>
      </c>
      <c r="G7" s="4" t="s">
        <v>60</v>
      </c>
    </row>
    <row r="8" spans="1:7" ht="15.75" x14ac:dyDescent="0.25">
      <c r="A8">
        <f t="shared" si="0"/>
        <v>1091353.0206249997</v>
      </c>
      <c r="C8">
        <v>0.5</v>
      </c>
      <c r="D8">
        <v>1.2250000000000001</v>
      </c>
      <c r="E8">
        <v>7850</v>
      </c>
      <c r="F8">
        <f>Ntotal!F8*Ntotal!F8*Ntotal!F8</f>
        <v>226.98099999999994</v>
      </c>
      <c r="G8" s="4" t="s">
        <v>61</v>
      </c>
    </row>
    <row r="9" spans="1:7" ht="15.75" x14ac:dyDescent="0.25">
      <c r="A9">
        <f t="shared" si="0"/>
        <v>105547.95999999998</v>
      </c>
      <c r="C9">
        <v>0.5</v>
      </c>
      <c r="D9">
        <v>1.2250000000000001</v>
      </c>
      <c r="E9">
        <v>7850</v>
      </c>
      <c r="F9">
        <f>Ntotal!F9*Ntotal!F9*Ntotal!F9</f>
        <v>21.951999999999995</v>
      </c>
      <c r="G9" s="4" t="s">
        <v>62</v>
      </c>
    </row>
    <row r="10" spans="1:7" ht="15.75" x14ac:dyDescent="0.25">
      <c r="A10">
        <f t="shared" si="0"/>
        <v>117265.360625</v>
      </c>
      <c r="C10">
        <v>0.5</v>
      </c>
      <c r="D10">
        <v>1.2250000000000001</v>
      </c>
      <c r="E10">
        <v>7850</v>
      </c>
      <c r="F10">
        <f>Ntotal!F10*Ntotal!F10*Ntotal!F10</f>
        <v>24.388999999999999</v>
      </c>
      <c r="G10" s="4" t="s">
        <v>63</v>
      </c>
    </row>
    <row r="11" spans="1:7" ht="15.75" x14ac:dyDescent="0.25">
      <c r="A11">
        <f t="shared" si="0"/>
        <v>938122.88500000001</v>
      </c>
      <c r="C11">
        <v>0.5</v>
      </c>
      <c r="D11">
        <v>1.2250000000000001</v>
      </c>
      <c r="E11">
        <v>7850</v>
      </c>
      <c r="F11">
        <f>Ntotal!F11*Ntotal!F11*Ntotal!F11</f>
        <v>195.11199999999999</v>
      </c>
      <c r="G11" s="4" t="s">
        <v>64</v>
      </c>
    </row>
    <row r="12" spans="1:7" ht="15.75" x14ac:dyDescent="0.25">
      <c r="A12">
        <f t="shared" si="0"/>
        <v>1720880.8268749998</v>
      </c>
      <c r="C12">
        <v>0.5</v>
      </c>
      <c r="D12">
        <v>1.2250000000000001</v>
      </c>
      <c r="E12">
        <v>7850</v>
      </c>
      <c r="F12">
        <f>Ntotal!F12*Ntotal!F12*Ntotal!F12</f>
        <v>357.91099999999994</v>
      </c>
      <c r="G12" s="4" t="s">
        <v>65</v>
      </c>
    </row>
    <row r="13" spans="1:7" ht="15.75" x14ac:dyDescent="0.25">
      <c r="A13">
        <f t="shared" si="0"/>
        <v>4953815.9956249995</v>
      </c>
      <c r="C13">
        <v>0.5</v>
      </c>
      <c r="D13">
        <v>1.2250000000000001</v>
      </c>
      <c r="E13">
        <v>7850</v>
      </c>
      <c r="F13">
        <f>Ntotal!F13*Ntotal!F13*Ntotal!F13</f>
        <v>1030.3009999999999</v>
      </c>
      <c r="G13" s="4" t="s">
        <v>66</v>
      </c>
    </row>
    <row r="14" spans="1:7" ht="15.75" x14ac:dyDescent="0.25">
      <c r="A14">
        <f t="shared" si="0"/>
        <v>987487.90437500004</v>
      </c>
      <c r="C14">
        <v>0.5</v>
      </c>
      <c r="D14">
        <v>1.2250000000000001</v>
      </c>
      <c r="E14">
        <v>7850</v>
      </c>
      <c r="F14">
        <f>Ntotal!F14*Ntotal!F14*Ntotal!F14</f>
        <v>205.37900000000002</v>
      </c>
      <c r="G14" s="4" t="s">
        <v>67</v>
      </c>
    </row>
    <row r="15" spans="1:7" ht="15.75" x14ac:dyDescent="0.25">
      <c r="A15">
        <f t="shared" si="0"/>
        <v>307720</v>
      </c>
      <c r="C15">
        <v>0.5</v>
      </c>
      <c r="D15">
        <v>1.2250000000000001</v>
      </c>
      <c r="E15">
        <v>7850</v>
      </c>
      <c r="F15">
        <f>Ntotal!F15*Ntotal!F15*Ntotal!F15</f>
        <v>64</v>
      </c>
      <c r="G15" s="4" t="s">
        <v>68</v>
      </c>
    </row>
    <row r="16" spans="1:7" ht="15.75" x14ac:dyDescent="0.25">
      <c r="A16">
        <f t="shared" si="0"/>
        <v>10563.450625000003</v>
      </c>
      <c r="C16">
        <v>0.5</v>
      </c>
      <c r="D16">
        <v>1.2250000000000001</v>
      </c>
      <c r="E16">
        <v>7850</v>
      </c>
      <c r="F16">
        <f>Ntotal!F16*Ntotal!F16*Ntotal!F16</f>
        <v>2.1970000000000005</v>
      </c>
      <c r="G16" s="4" t="s">
        <v>69</v>
      </c>
    </row>
    <row r="17" spans="1:7" ht="15.75" x14ac:dyDescent="0.25">
      <c r="A17">
        <f t="shared" si="0"/>
        <v>38465</v>
      </c>
      <c r="C17">
        <v>0.5</v>
      </c>
      <c r="D17">
        <v>1.2250000000000001</v>
      </c>
      <c r="E17">
        <v>7850</v>
      </c>
      <c r="F17">
        <f>Ntotal!F17*Ntotal!F17*Ntotal!F17</f>
        <v>8</v>
      </c>
      <c r="G17" s="4" t="s">
        <v>70</v>
      </c>
    </row>
    <row r="18" spans="1:7" ht="15.75" x14ac:dyDescent="0.25">
      <c r="A18">
        <f t="shared" si="0"/>
        <v>5408486.7200000016</v>
      </c>
      <c r="C18">
        <v>0.5</v>
      </c>
      <c r="D18">
        <v>1.2250000000000001</v>
      </c>
      <c r="E18">
        <v>7850</v>
      </c>
      <c r="F18">
        <f>Ntotal!F18*Ntotal!F18*Ntotal!F18</f>
        <v>1124.8640000000003</v>
      </c>
      <c r="G18" s="4" t="s">
        <v>71</v>
      </c>
    </row>
    <row r="19" spans="1:7" ht="15.75" x14ac:dyDescent="0.25">
      <c r="A19">
        <f t="shared" si="0"/>
        <v>6226661.3106249999</v>
      </c>
      <c r="C19">
        <v>0.5</v>
      </c>
      <c r="D19">
        <v>1.2250000000000001</v>
      </c>
      <c r="E19">
        <v>7850</v>
      </c>
      <c r="F19">
        <f>Ntotal!F19*Ntotal!F19*Ntotal!F19</f>
        <v>1295.029</v>
      </c>
      <c r="G19" s="4" t="s">
        <v>72</v>
      </c>
    </row>
    <row r="20" spans="1:7" ht="15.75" x14ac:dyDescent="0.25">
      <c r="A20">
        <f t="shared" si="0"/>
        <v>1091353.0206249997</v>
      </c>
      <c r="C20">
        <v>0.5</v>
      </c>
      <c r="D20">
        <v>1.2250000000000001</v>
      </c>
      <c r="E20">
        <v>7850</v>
      </c>
      <c r="F20">
        <f>Ntotal!F20*Ntotal!F20*Ntotal!F20</f>
        <v>226.98099999999994</v>
      </c>
      <c r="G20" s="4" t="s">
        <v>73</v>
      </c>
    </row>
    <row r="21" spans="1:7" ht="15.75" x14ac:dyDescent="0.25">
      <c r="A21">
        <f t="shared" si="0"/>
        <v>2461760</v>
      </c>
      <c r="C21">
        <v>0.5</v>
      </c>
      <c r="D21">
        <v>1.2250000000000001</v>
      </c>
      <c r="E21">
        <v>7850</v>
      </c>
      <c r="F21">
        <f>Ntotal!F21*Ntotal!F21*Ntotal!F21</f>
        <v>512</v>
      </c>
      <c r="G21" s="4" t="s">
        <v>74</v>
      </c>
    </row>
    <row r="22" spans="1:7" ht="15.75" x14ac:dyDescent="0.25">
      <c r="A22">
        <f t="shared" si="0"/>
        <v>4665318.8793750005</v>
      </c>
      <c r="C22">
        <v>0.5</v>
      </c>
      <c r="D22">
        <v>1.2250000000000001</v>
      </c>
      <c r="E22">
        <v>7850</v>
      </c>
      <c r="F22">
        <f>Ntotal!F22*Ntotal!F22*Ntotal!F22</f>
        <v>970.29900000000009</v>
      </c>
      <c r="G22" s="4" t="s">
        <v>75</v>
      </c>
    </row>
    <row r="23" spans="1:7" ht="15.75" x14ac:dyDescent="0.25">
      <c r="A23">
        <f t="shared" si="0"/>
        <v>382279.59437499993</v>
      </c>
      <c r="C23">
        <v>0.5</v>
      </c>
      <c r="D23">
        <v>1.2250000000000001</v>
      </c>
      <c r="E23">
        <v>7850</v>
      </c>
      <c r="F23">
        <f>Ntotal!F23*Ntotal!F23*Ntotal!F23</f>
        <v>79.506999999999991</v>
      </c>
      <c r="G23" s="4" t="s">
        <v>76</v>
      </c>
    </row>
    <row r="24" spans="1:7" ht="15.75" x14ac:dyDescent="0.25">
      <c r="A24">
        <f t="shared" si="0"/>
        <v>10563.450625000003</v>
      </c>
      <c r="C24">
        <v>0.5</v>
      </c>
      <c r="D24">
        <v>1.2250000000000001</v>
      </c>
      <c r="E24">
        <v>7850</v>
      </c>
      <c r="F24">
        <f>Ntotal!F24*Ntotal!F24*Ntotal!F24</f>
        <v>2.1970000000000005</v>
      </c>
      <c r="G24" s="4" t="s">
        <v>77</v>
      </c>
    </row>
    <row r="25" spans="1:7" ht="15.75" x14ac:dyDescent="0.25">
      <c r="A25">
        <f t="shared" si="0"/>
        <v>1202257.2318749998</v>
      </c>
      <c r="C25">
        <v>0.5</v>
      </c>
      <c r="D25">
        <v>1.2250000000000001</v>
      </c>
      <c r="E25">
        <v>7850</v>
      </c>
      <c r="F25">
        <f>Ntotal!F25*Ntotal!F25*Ntotal!F25</f>
        <v>250.04699999999997</v>
      </c>
      <c r="G25" s="4" t="s">
        <v>78</v>
      </c>
    </row>
    <row r="26" spans="1:7" ht="15.75" x14ac:dyDescent="0.25">
      <c r="A26">
        <f t="shared" si="0"/>
        <v>28040.985000000004</v>
      </c>
      <c r="C26">
        <v>0.5</v>
      </c>
      <c r="D26">
        <v>1.2250000000000001</v>
      </c>
      <c r="E26">
        <v>7850</v>
      </c>
      <c r="F26">
        <f>Ntotal!F26*Ntotal!F26*Ntotal!F26</f>
        <v>5.8320000000000007</v>
      </c>
      <c r="G26" s="4" t="s">
        <v>79</v>
      </c>
    </row>
    <row r="27" spans="1:7" ht="15.75" x14ac:dyDescent="0.25">
      <c r="A27">
        <f t="shared" si="0"/>
        <v>601015.625</v>
      </c>
      <c r="C27">
        <v>0.5</v>
      </c>
      <c r="D27">
        <v>1.2250000000000001</v>
      </c>
      <c r="E27">
        <v>7850</v>
      </c>
      <c r="F27">
        <f>Ntotal!F27*Ntotal!F27*Ntotal!F27</f>
        <v>125</v>
      </c>
      <c r="G27" s="4" t="s">
        <v>80</v>
      </c>
    </row>
    <row r="28" spans="1:7" ht="15.75" x14ac:dyDescent="0.25">
      <c r="A28">
        <f t="shared" si="0"/>
        <v>243545.95562500003</v>
      </c>
      <c r="C28">
        <v>0.5</v>
      </c>
      <c r="D28">
        <v>1.2250000000000001</v>
      </c>
      <c r="E28">
        <v>7850</v>
      </c>
      <c r="F28">
        <f>Ntotal!F28*Ntotal!F28*Ntotal!F28</f>
        <v>50.653000000000006</v>
      </c>
      <c r="G28" s="4" t="s">
        <v>81</v>
      </c>
    </row>
    <row r="29" spans="1:7" ht="15.75" x14ac:dyDescent="0.25">
      <c r="A29">
        <f t="shared" si="0"/>
        <v>438140.390625</v>
      </c>
      <c r="C29">
        <v>0.5</v>
      </c>
      <c r="D29">
        <v>1.2250000000000001</v>
      </c>
      <c r="E29">
        <v>7850</v>
      </c>
      <c r="F29">
        <f>Ntotal!F29*Ntotal!F29*Ntotal!F29</f>
        <v>91.125</v>
      </c>
      <c r="G29" s="4" t="s">
        <v>82</v>
      </c>
    </row>
    <row r="30" spans="1:7" ht="15.75" x14ac:dyDescent="0.25">
      <c r="A30">
        <f t="shared" si="0"/>
        <v>3505123.125</v>
      </c>
      <c r="C30">
        <v>0.5</v>
      </c>
      <c r="D30">
        <v>1.2250000000000001</v>
      </c>
      <c r="E30">
        <v>7850</v>
      </c>
      <c r="F30">
        <f>Ntotal!F30*Ntotal!F30*Ntotal!F30</f>
        <v>729</v>
      </c>
      <c r="G30" s="4" t="s">
        <v>83</v>
      </c>
    </row>
    <row r="31" spans="1:7" ht="15.75" x14ac:dyDescent="0.25">
      <c r="A31">
        <f t="shared" si="0"/>
        <v>4808.125</v>
      </c>
      <c r="C31">
        <v>0.5</v>
      </c>
      <c r="D31">
        <v>1.2250000000000001</v>
      </c>
      <c r="E31">
        <v>7850</v>
      </c>
      <c r="F31">
        <f>Ntotal!F31*Ntotal!F31*Ntotal!F31</f>
        <v>1</v>
      </c>
      <c r="G31" s="4" t="s">
        <v>84</v>
      </c>
    </row>
    <row r="32" spans="1:7" ht="15.75" x14ac:dyDescent="0.25">
      <c r="A32">
        <f t="shared" si="0"/>
        <v>2849794.9200000004</v>
      </c>
      <c r="C32">
        <v>0.5</v>
      </c>
      <c r="D32">
        <v>1.2250000000000001</v>
      </c>
      <c r="E32">
        <v>7850</v>
      </c>
      <c r="F32">
        <f>Ntotal!F32*Ntotal!F32*Ntotal!F32</f>
        <v>592.70400000000006</v>
      </c>
      <c r="G32" s="4" t="s">
        <v>85</v>
      </c>
    </row>
    <row r="33" spans="1:7" ht="15.75" x14ac:dyDescent="0.25">
      <c r="A33">
        <f t="shared" si="0"/>
        <v>51196.915000000015</v>
      </c>
      <c r="C33">
        <v>0.5</v>
      </c>
      <c r="D33">
        <v>1.2250000000000001</v>
      </c>
      <c r="E33">
        <v>7850</v>
      </c>
      <c r="F33">
        <f>Ntotal!F33*Ntotal!F33*Ntotal!F33</f>
        <v>10.648000000000003</v>
      </c>
      <c r="G33" s="4" t="s">
        <v>86</v>
      </c>
    </row>
    <row r="34" spans="1:7" ht="15.75" x14ac:dyDescent="0.25">
      <c r="A34">
        <f t="shared" si="0"/>
        <v>2749223.3693750007</v>
      </c>
      <c r="C34">
        <v>0.5</v>
      </c>
      <c r="D34">
        <v>1.2250000000000001</v>
      </c>
      <c r="E34">
        <v>7850</v>
      </c>
      <c r="F34">
        <f>Ntotal!F34*Ntotal!F34*Ntotal!F34</f>
        <v>571.78700000000015</v>
      </c>
      <c r="G34" s="4" t="s">
        <v>87</v>
      </c>
    </row>
    <row r="35" spans="1:7" ht="15.75" x14ac:dyDescent="0.25">
      <c r="A35">
        <f t="shared" si="0"/>
        <v>66467.520000000004</v>
      </c>
      <c r="C35">
        <v>0.5</v>
      </c>
      <c r="D35">
        <v>1.2250000000000001</v>
      </c>
      <c r="E35">
        <v>7850</v>
      </c>
      <c r="F35">
        <f>Ntotal!F35*Ntotal!F35*Ntotal!F35</f>
        <v>13.824</v>
      </c>
      <c r="G35" s="4" t="s">
        <v>88</v>
      </c>
    </row>
    <row r="36" spans="1:7" ht="15.75" x14ac:dyDescent="0.25">
      <c r="A36">
        <f t="shared" si="0"/>
        <v>3389579.0731250001</v>
      </c>
      <c r="C36">
        <v>0.5</v>
      </c>
      <c r="D36">
        <v>1.2250000000000001</v>
      </c>
      <c r="E36">
        <v>7850</v>
      </c>
      <c r="F36">
        <f>Ntotal!F36*Ntotal!F36*Ntotal!F36</f>
        <v>704.96900000000005</v>
      </c>
      <c r="G36" s="4" t="s">
        <v>89</v>
      </c>
    </row>
    <row r="37" spans="1:7" ht="15.75" x14ac:dyDescent="0.25">
      <c r="A37">
        <f t="shared" si="0"/>
        <v>38465</v>
      </c>
      <c r="C37">
        <v>0.5</v>
      </c>
      <c r="D37">
        <v>1.2250000000000001</v>
      </c>
      <c r="E37">
        <v>7850</v>
      </c>
      <c r="F37">
        <f>Ntotal!F37*Ntotal!F37*Ntotal!F37</f>
        <v>8</v>
      </c>
      <c r="G37" s="4" t="s">
        <v>90</v>
      </c>
    </row>
    <row r="38" spans="1:7" ht="15.75" x14ac:dyDescent="0.25">
      <c r="A38">
        <f t="shared" si="0"/>
        <v>2195067.7306250003</v>
      </c>
      <c r="C38">
        <v>0.5</v>
      </c>
      <c r="D38">
        <v>1.2250000000000001</v>
      </c>
      <c r="E38">
        <v>7850</v>
      </c>
      <c r="F38">
        <f>Ntotal!F38*Ntotal!F38*Ntotal!F38</f>
        <v>456.53300000000007</v>
      </c>
      <c r="G38" s="4" t="s">
        <v>91</v>
      </c>
    </row>
    <row r="39" spans="1:7" ht="15.75" x14ac:dyDescent="0.25">
      <c r="A39">
        <f t="shared" si="0"/>
        <v>224327.88000000003</v>
      </c>
      <c r="C39">
        <v>0.5</v>
      </c>
      <c r="D39">
        <v>1.2250000000000001</v>
      </c>
      <c r="E39">
        <v>7850</v>
      </c>
      <c r="F39">
        <f>Ntotal!F39*Ntotal!F39*Ntotal!F39</f>
        <v>46.656000000000006</v>
      </c>
      <c r="G39" s="4" t="s">
        <v>92</v>
      </c>
    </row>
    <row r="40" spans="1:7" ht="15.75" x14ac:dyDescent="0.25">
      <c r="A40">
        <f t="shared" si="0"/>
        <v>157552.64000000004</v>
      </c>
      <c r="C40">
        <v>0.5</v>
      </c>
      <c r="D40">
        <v>1.2250000000000001</v>
      </c>
      <c r="E40">
        <v>7850</v>
      </c>
      <c r="F40">
        <f>Ntotal!F40*Ntotal!F40*Ntotal!F40</f>
        <v>32.768000000000008</v>
      </c>
      <c r="G40" s="4" t="s">
        <v>93</v>
      </c>
    </row>
    <row r="41" spans="1:7" ht="15.75" x14ac:dyDescent="0.25">
      <c r="A41">
        <f t="shared" si="0"/>
        <v>1794623.0400000003</v>
      </c>
      <c r="C41">
        <v>0.5</v>
      </c>
      <c r="D41">
        <v>1.2250000000000001</v>
      </c>
      <c r="E41">
        <v>7850</v>
      </c>
      <c r="F41">
        <f>Ntotal!F41*Ntotal!F41*Ntotal!F41</f>
        <v>373.24800000000005</v>
      </c>
      <c r="G41" s="4" t="s">
        <v>94</v>
      </c>
    </row>
    <row r="42" spans="1:7" ht="15.75" x14ac:dyDescent="0.25">
      <c r="A42">
        <f t="shared" si="0"/>
        <v>8308.44</v>
      </c>
      <c r="C42">
        <v>0.5</v>
      </c>
      <c r="D42">
        <v>1.2250000000000001</v>
      </c>
      <c r="E42">
        <v>7850</v>
      </c>
      <c r="F42">
        <f>Ntotal!F42*Ntotal!F42*Ntotal!F42</f>
        <v>1.728</v>
      </c>
      <c r="G42" s="4" t="s">
        <v>95</v>
      </c>
    </row>
    <row r="43" spans="1:7" ht="15.75" x14ac:dyDescent="0.25">
      <c r="A43">
        <f t="shared" si="0"/>
        <v>601015.625</v>
      </c>
      <c r="C43">
        <v>0.5</v>
      </c>
      <c r="D43">
        <v>1.2250000000000001</v>
      </c>
      <c r="E43">
        <v>7850</v>
      </c>
      <c r="F43">
        <f>Ntotal!F43*Ntotal!F43*Ntotal!F43</f>
        <v>125</v>
      </c>
      <c r="G43" s="4" t="s">
        <v>96</v>
      </c>
    </row>
    <row r="44" spans="1:7" ht="15.75" x14ac:dyDescent="0.25">
      <c r="A44">
        <f t="shared" si="0"/>
        <v>243545.95562500003</v>
      </c>
      <c r="C44">
        <v>0.5</v>
      </c>
      <c r="D44">
        <v>1.2250000000000001</v>
      </c>
      <c r="E44">
        <v>7850</v>
      </c>
      <c r="F44">
        <f>Ntotal!F44*Ntotal!F44*Ntotal!F44</f>
        <v>50.653000000000006</v>
      </c>
      <c r="G44" s="4" t="s">
        <v>97</v>
      </c>
    </row>
    <row r="45" spans="1:7" ht="15.75" x14ac:dyDescent="0.25">
      <c r="A45">
        <f t="shared" si="0"/>
        <v>2555234.7581249997</v>
      </c>
      <c r="C45">
        <v>0.5</v>
      </c>
      <c r="D45">
        <v>1.2250000000000001</v>
      </c>
      <c r="E45">
        <v>7850</v>
      </c>
      <c r="F45">
        <f>Ntotal!F45*Ntotal!F45*Ntotal!F45</f>
        <v>531.44099999999992</v>
      </c>
      <c r="G45" s="4" t="s">
        <v>98</v>
      </c>
    </row>
    <row r="46" spans="1:7" ht="15.75" x14ac:dyDescent="0.25">
      <c r="A46">
        <f t="shared" si="0"/>
        <v>2110651.4799999995</v>
      </c>
      <c r="C46">
        <v>0.5</v>
      </c>
      <c r="D46">
        <v>1.2250000000000001</v>
      </c>
      <c r="E46">
        <v>7850</v>
      </c>
      <c r="F46">
        <f>Ntotal!F46*Ntotal!F46*Ntotal!F46</f>
        <v>438.97599999999994</v>
      </c>
      <c r="G46" s="4" t="s">
        <v>99</v>
      </c>
    </row>
    <row r="47" spans="1:7" ht="15.75" x14ac:dyDescent="0.25">
      <c r="A47">
        <f t="shared" si="0"/>
        <v>2651046.2649999997</v>
      </c>
      <c r="C47">
        <v>0.5</v>
      </c>
      <c r="D47">
        <v>1.2250000000000001</v>
      </c>
      <c r="E47">
        <v>7850</v>
      </c>
      <c r="F47">
        <f>Ntotal!F47*Ntotal!F47*Ntotal!F47</f>
        <v>551.36799999999994</v>
      </c>
      <c r="G47" s="4" t="s">
        <v>100</v>
      </c>
    </row>
    <row r="48" spans="1:7" ht="15.75" x14ac:dyDescent="0.25">
      <c r="A48">
        <f t="shared" si="0"/>
        <v>38465</v>
      </c>
      <c r="C48">
        <v>0.5</v>
      </c>
      <c r="D48">
        <v>1.2250000000000001</v>
      </c>
      <c r="E48">
        <v>7850</v>
      </c>
      <c r="F48">
        <f>Ntotal!F48*Ntotal!F48*Ntotal!F48</f>
        <v>8</v>
      </c>
      <c r="G48" s="4" t="s">
        <v>101</v>
      </c>
    </row>
    <row r="49" spans="1:7" ht="15.75" x14ac:dyDescent="0.25">
      <c r="A49">
        <f t="shared" si="0"/>
        <v>1649186.875</v>
      </c>
      <c r="C49">
        <v>0.5</v>
      </c>
      <c r="D49">
        <v>1.2250000000000001</v>
      </c>
      <c r="E49">
        <v>7850</v>
      </c>
      <c r="F49">
        <f>Ntotal!F49*Ntotal!F49*Ntotal!F49</f>
        <v>343</v>
      </c>
      <c r="G49" s="4" t="s">
        <v>102</v>
      </c>
    </row>
    <row r="50" spans="1:7" ht="15.75" x14ac:dyDescent="0.25">
      <c r="A50">
        <f t="shared" si="0"/>
        <v>438140.390625</v>
      </c>
      <c r="C50">
        <v>0.5</v>
      </c>
      <c r="D50">
        <v>1.2250000000000001</v>
      </c>
      <c r="E50">
        <v>7850</v>
      </c>
      <c r="F50">
        <f>Ntotal!F50*Ntotal!F50*Ntotal!F50</f>
        <v>91.125</v>
      </c>
      <c r="G50" s="4" t="s">
        <v>103</v>
      </c>
    </row>
    <row r="51" spans="1:7" ht="15.75" x14ac:dyDescent="0.25">
      <c r="A51">
        <f t="shared" si="0"/>
        <v>188978.54499999998</v>
      </c>
      <c r="C51">
        <v>0.5</v>
      </c>
      <c r="D51">
        <v>1.2250000000000001</v>
      </c>
      <c r="E51">
        <v>7850</v>
      </c>
      <c r="F51">
        <f>Ntotal!F51*Ntotal!F51*Ntotal!F51</f>
        <v>39.303999999999995</v>
      </c>
      <c r="G51" s="4" t="s">
        <v>104</v>
      </c>
    </row>
    <row r="52" spans="1:7" ht="15.75" x14ac:dyDescent="0.25">
      <c r="A52">
        <f t="shared" si="0"/>
        <v>157552.64000000004</v>
      </c>
      <c r="C52">
        <v>0.5</v>
      </c>
      <c r="D52">
        <v>1.2250000000000001</v>
      </c>
      <c r="E52">
        <v>7850</v>
      </c>
      <c r="F52">
        <f>Ntotal!F52*Ntotal!F52*Ntotal!F52</f>
        <v>32.768000000000008</v>
      </c>
      <c r="G52" s="4" t="s">
        <v>105</v>
      </c>
    </row>
    <row r="53" spans="1:7" ht="15.75" x14ac:dyDescent="0.25">
      <c r="A53">
        <f t="shared" si="0"/>
        <v>4525368.7850000011</v>
      </c>
      <c r="C53">
        <v>0.5</v>
      </c>
      <c r="D53">
        <v>1.2250000000000001</v>
      </c>
      <c r="E53">
        <v>7850</v>
      </c>
      <c r="F53">
        <f>Ntotal!F53*Ntotal!F53*Ntotal!F53</f>
        <v>941.19200000000023</v>
      </c>
      <c r="G53" s="4" t="s">
        <v>106</v>
      </c>
    </row>
    <row r="54" spans="1:7" ht="15.75" x14ac:dyDescent="0.25">
      <c r="A54">
        <f t="shared" si="0"/>
        <v>844383.67999999982</v>
      </c>
      <c r="C54">
        <v>0.5</v>
      </c>
      <c r="D54">
        <v>1.2250000000000001</v>
      </c>
      <c r="E54">
        <v>7850</v>
      </c>
      <c r="F54">
        <f>Ntotal!F54*Ntotal!F54*Ntotal!F54</f>
        <v>175.61599999999996</v>
      </c>
      <c r="G54" s="4" t="s">
        <v>107</v>
      </c>
    </row>
    <row r="55" spans="1:7" ht="15.75" x14ac:dyDescent="0.25">
      <c r="A55">
        <f t="shared" si="0"/>
        <v>44528.045625000006</v>
      </c>
      <c r="C55">
        <v>0.5</v>
      </c>
      <c r="D55">
        <v>1.2250000000000001</v>
      </c>
      <c r="E55">
        <v>7850</v>
      </c>
      <c r="F55">
        <f>Ntotal!F55*Ntotal!F55*Ntotal!F55</f>
        <v>9.261000000000001</v>
      </c>
      <c r="G55" s="4" t="s">
        <v>108</v>
      </c>
    </row>
    <row r="56" spans="1:7" ht="15.75" x14ac:dyDescent="0.25">
      <c r="A56">
        <f t="shared" si="0"/>
        <v>3058236.7549999994</v>
      </c>
      <c r="C56">
        <v>0.5</v>
      </c>
      <c r="D56">
        <v>1.2250000000000001</v>
      </c>
      <c r="E56">
        <v>7850</v>
      </c>
      <c r="F56">
        <f>Ntotal!F56*Ntotal!F56*Ntotal!F56</f>
        <v>636.05599999999993</v>
      </c>
      <c r="G56" s="4" t="s">
        <v>109</v>
      </c>
    </row>
    <row r="57" spans="1:7" ht="15.75" x14ac:dyDescent="0.25">
      <c r="A57">
        <f t="shared" si="0"/>
        <v>938122.88500000001</v>
      </c>
      <c r="C57">
        <v>0.5</v>
      </c>
      <c r="D57">
        <v>1.2250000000000001</v>
      </c>
      <c r="E57">
        <v>7850</v>
      </c>
      <c r="F57">
        <f>Ntotal!F57*Ntotal!F57*Ntotal!F57</f>
        <v>195.11199999999999</v>
      </c>
      <c r="G57" s="4" t="s">
        <v>110</v>
      </c>
    </row>
    <row r="58" spans="1:7" ht="15.75" x14ac:dyDescent="0.25">
      <c r="A58">
        <f t="shared" si="0"/>
        <v>117265.360625</v>
      </c>
      <c r="C58">
        <v>0.5</v>
      </c>
      <c r="D58">
        <v>1.2250000000000001</v>
      </c>
      <c r="E58">
        <v>7850</v>
      </c>
      <c r="F58">
        <f>Ntotal!F58*Ntotal!F58*Ntotal!F58</f>
        <v>24.388999999999999</v>
      </c>
      <c r="G58" s="4" t="s">
        <v>111</v>
      </c>
    </row>
    <row r="59" spans="1:7" ht="15.75" x14ac:dyDescent="0.25">
      <c r="A59">
        <f t="shared" si="0"/>
        <v>2461760</v>
      </c>
      <c r="C59">
        <v>0.5</v>
      </c>
      <c r="D59">
        <v>1.2250000000000001</v>
      </c>
      <c r="E59">
        <v>7850</v>
      </c>
      <c r="F59">
        <f>Ntotal!F59*Ntotal!F59*Ntotal!F59</f>
        <v>512</v>
      </c>
      <c r="G59" s="4" t="s">
        <v>112</v>
      </c>
    </row>
    <row r="60" spans="1:7" ht="15.75" x14ac:dyDescent="0.25">
      <c r="A60">
        <f t="shared" si="0"/>
        <v>438140.390625</v>
      </c>
      <c r="C60">
        <v>0.5</v>
      </c>
      <c r="D60">
        <v>1.2250000000000001</v>
      </c>
      <c r="E60">
        <v>7850</v>
      </c>
      <c r="F60">
        <f>Ntotal!F60*Ntotal!F60*Ntotal!F60</f>
        <v>91.125</v>
      </c>
      <c r="G60" s="4" t="s">
        <v>113</v>
      </c>
    </row>
    <row r="61" spans="1:7" ht="15.75" x14ac:dyDescent="0.25">
      <c r="A61">
        <f t="shared" si="0"/>
        <v>1320431.328125</v>
      </c>
      <c r="C61">
        <v>0.5</v>
      </c>
      <c r="D61">
        <v>1.2250000000000001</v>
      </c>
      <c r="E61">
        <v>7850</v>
      </c>
      <c r="F61">
        <f>Ntotal!F61*Ntotal!F61*Ntotal!F61</f>
        <v>274.625</v>
      </c>
      <c r="G61" s="4" t="s">
        <v>114</v>
      </c>
    </row>
    <row r="62" spans="1:7" ht="15.75" x14ac:dyDescent="0.25">
      <c r="A62">
        <f t="shared" si="0"/>
        <v>2555234.7581249997</v>
      </c>
      <c r="C62">
        <v>0.5</v>
      </c>
      <c r="D62">
        <v>1.2250000000000001</v>
      </c>
      <c r="E62">
        <v>7850</v>
      </c>
      <c r="F62">
        <f>Ntotal!F62*Ntotal!F62*Ntotal!F62</f>
        <v>531.44099999999992</v>
      </c>
      <c r="G62" s="4" t="s">
        <v>115</v>
      </c>
    </row>
    <row r="63" spans="1:7" ht="15.75" x14ac:dyDescent="0.25">
      <c r="A63">
        <f t="shared" si="0"/>
        <v>23622.318124999998</v>
      </c>
      <c r="C63">
        <v>0.5</v>
      </c>
      <c r="D63">
        <v>1.2250000000000001</v>
      </c>
      <c r="E63">
        <v>7850</v>
      </c>
      <c r="F63">
        <f>Ntotal!F63*Ntotal!F63*Ntotal!F63</f>
        <v>4.9129999999999994</v>
      </c>
      <c r="G63" s="4" t="s">
        <v>116</v>
      </c>
    </row>
    <row r="64" spans="1:7" ht="15.75" x14ac:dyDescent="0.25">
      <c r="A64">
        <f t="shared" si="0"/>
        <v>468003.65499999985</v>
      </c>
      <c r="C64">
        <v>0.5</v>
      </c>
      <c r="D64">
        <v>1.2250000000000001</v>
      </c>
      <c r="E64">
        <v>7850</v>
      </c>
      <c r="F64">
        <f>Ntotal!F64*Ntotal!F64*Ntotal!F64</f>
        <v>97.33599999999997</v>
      </c>
      <c r="G64" s="4" t="s">
        <v>117</v>
      </c>
    </row>
    <row r="65" spans="1:7" ht="15.75" x14ac:dyDescent="0.25">
      <c r="A65">
        <f t="shared" si="0"/>
        <v>8308.44</v>
      </c>
      <c r="C65">
        <v>0.5</v>
      </c>
      <c r="D65">
        <v>1.2250000000000001</v>
      </c>
      <c r="E65">
        <v>7850</v>
      </c>
      <c r="F65">
        <f>Ntotal!F65*Ntotal!F65*Ntotal!F65</f>
        <v>1.728</v>
      </c>
      <c r="G65" s="4" t="s">
        <v>118</v>
      </c>
    </row>
    <row r="66" spans="1:7" ht="15.75" x14ac:dyDescent="0.25">
      <c r="A66">
        <f t="shared" si="0"/>
        <v>409575.32000000012</v>
      </c>
      <c r="C66">
        <v>0.5</v>
      </c>
      <c r="D66">
        <v>1.2250000000000001</v>
      </c>
      <c r="E66">
        <v>7850</v>
      </c>
      <c r="F66">
        <f>Ntotal!F66*Ntotal!F66*Ntotal!F66</f>
        <v>85.184000000000026</v>
      </c>
      <c r="G66" s="4" t="s">
        <v>119</v>
      </c>
    </row>
    <row r="67" spans="1:7" ht="15.75" x14ac:dyDescent="0.25">
      <c r="A67">
        <f t="shared" ref="A67:A83" si="1">C67*D67*E67*F67</f>
        <v>2028427.734375</v>
      </c>
      <c r="C67">
        <v>0.5</v>
      </c>
      <c r="D67">
        <v>1.2250000000000001</v>
      </c>
      <c r="E67">
        <v>7850</v>
      </c>
      <c r="F67">
        <f>Ntotal!F67*Ntotal!F67*Ntotal!F67</f>
        <v>421.875</v>
      </c>
      <c r="G67" s="4" t="s">
        <v>120</v>
      </c>
    </row>
    <row r="68" spans="1:7" ht="15.75" x14ac:dyDescent="0.25">
      <c r="A68">
        <f t="shared" si="1"/>
        <v>1446106.0993750002</v>
      </c>
      <c r="C68">
        <v>0.5</v>
      </c>
      <c r="D68">
        <v>1.2250000000000001</v>
      </c>
      <c r="E68">
        <v>7850</v>
      </c>
      <c r="F68">
        <f>Ntotal!F68*Ntotal!F68*Ntotal!F68</f>
        <v>300.76300000000003</v>
      </c>
      <c r="G68" s="4" t="s">
        <v>121</v>
      </c>
    </row>
    <row r="69" spans="1:7" ht="15.75" x14ac:dyDescent="0.25">
      <c r="A69">
        <f t="shared" si="1"/>
        <v>2952789.765625</v>
      </c>
      <c r="C69">
        <v>0.5</v>
      </c>
      <c r="D69">
        <v>1.2250000000000001</v>
      </c>
      <c r="E69">
        <v>7850</v>
      </c>
      <c r="F69">
        <f>Ntotal!F69*Ntotal!F69*Ntotal!F69</f>
        <v>614.125</v>
      </c>
      <c r="G69" s="4" t="s">
        <v>122</v>
      </c>
    </row>
    <row r="70" spans="1:7" ht="15.75" x14ac:dyDescent="0.25">
      <c r="A70">
        <f t="shared" si="1"/>
        <v>468003.65499999985</v>
      </c>
      <c r="C70">
        <v>0.5</v>
      </c>
      <c r="D70">
        <v>1.2250000000000001</v>
      </c>
      <c r="E70">
        <v>7850</v>
      </c>
      <c r="F70">
        <f>Ntotal!F70*Ntotal!F70*Ntotal!F70</f>
        <v>97.33599999999997</v>
      </c>
      <c r="G70" s="4" t="s">
        <v>123</v>
      </c>
    </row>
    <row r="71" spans="1:7" ht="15.75" x14ac:dyDescent="0.25">
      <c r="A71">
        <f t="shared" si="1"/>
        <v>44528.045625000006</v>
      </c>
      <c r="C71">
        <v>0.5</v>
      </c>
      <c r="D71">
        <v>1.2250000000000001</v>
      </c>
      <c r="E71">
        <v>7850</v>
      </c>
      <c r="F71">
        <f>Ntotal!F71*Ntotal!F71*Ntotal!F71</f>
        <v>9.261000000000001</v>
      </c>
      <c r="G71" s="4" t="s">
        <v>124</v>
      </c>
    </row>
    <row r="72" spans="1:7" ht="15.75" x14ac:dyDescent="0.25">
      <c r="A72">
        <f t="shared" si="1"/>
        <v>19694.080000000005</v>
      </c>
      <c r="C72">
        <v>0.5</v>
      </c>
      <c r="D72">
        <v>1.2250000000000001</v>
      </c>
      <c r="E72">
        <v>7850</v>
      </c>
      <c r="F72">
        <f>Ntotal!F72*Ntotal!F72*Ntotal!F72</f>
        <v>4.096000000000001</v>
      </c>
      <c r="G72" s="4" t="s">
        <v>125</v>
      </c>
    </row>
    <row r="73" spans="1:7" ht="15.75" x14ac:dyDescent="0.25">
      <c r="A73">
        <f t="shared" si="1"/>
        <v>1202257.2318749998</v>
      </c>
      <c r="C73">
        <v>0.5</v>
      </c>
      <c r="D73">
        <v>1.2250000000000001</v>
      </c>
      <c r="E73">
        <v>7850</v>
      </c>
      <c r="F73">
        <f>Ntotal!F73*Ntotal!F73*Ntotal!F73</f>
        <v>250.04699999999997</v>
      </c>
      <c r="G73" s="4" t="s">
        <v>126</v>
      </c>
    </row>
    <row r="74" spans="1:7" ht="15.75" x14ac:dyDescent="0.25">
      <c r="A74">
        <f t="shared" si="1"/>
        <v>2461760</v>
      </c>
      <c r="C74">
        <v>0.5</v>
      </c>
      <c r="D74">
        <v>1.2250000000000001</v>
      </c>
      <c r="E74">
        <v>7850</v>
      </c>
      <c r="F74">
        <f>Ntotal!F74*Ntotal!F74*Ntotal!F74</f>
        <v>512</v>
      </c>
      <c r="G74" s="4" t="s">
        <v>127</v>
      </c>
    </row>
    <row r="75" spans="1:7" ht="15.75" x14ac:dyDescent="0.25">
      <c r="A75">
        <f t="shared" si="1"/>
        <v>285213.166875</v>
      </c>
      <c r="C75">
        <v>0.5</v>
      </c>
      <c r="D75">
        <v>1.2250000000000001</v>
      </c>
      <c r="E75">
        <v>7850</v>
      </c>
      <c r="F75">
        <f>Ntotal!F75*Ntotal!F75*Ntotal!F75</f>
        <v>59.318999999999996</v>
      </c>
      <c r="G75" s="4" t="s">
        <v>128</v>
      </c>
    </row>
    <row r="76" spans="1:7" ht="15.75" x14ac:dyDescent="0.25">
      <c r="A76">
        <f t="shared" si="1"/>
        <v>4808.125</v>
      </c>
      <c r="C76">
        <v>0.5</v>
      </c>
      <c r="D76">
        <v>1.2250000000000001</v>
      </c>
      <c r="E76">
        <v>7850</v>
      </c>
      <c r="F76">
        <f>Ntotal!F76*Ntotal!F76*Ntotal!F76</f>
        <v>1</v>
      </c>
      <c r="G76" s="4" t="s">
        <v>129</v>
      </c>
    </row>
    <row r="77" spans="1:7" ht="15.75" x14ac:dyDescent="0.25">
      <c r="A77">
        <f t="shared" si="1"/>
        <v>84507.605000000025</v>
      </c>
      <c r="C77">
        <v>0.5</v>
      </c>
      <c r="D77">
        <v>1.2250000000000001</v>
      </c>
      <c r="E77">
        <v>7850</v>
      </c>
      <c r="F77">
        <f>Ntotal!F77*Ntotal!F77*Ntotal!F77</f>
        <v>17.576000000000004</v>
      </c>
      <c r="G77" s="4" t="s">
        <v>130</v>
      </c>
    </row>
    <row r="78" spans="1:7" ht="15.75" x14ac:dyDescent="0.25">
      <c r="A78">
        <f t="shared" si="1"/>
        <v>3058236.7549999994</v>
      </c>
      <c r="C78">
        <v>0.5</v>
      </c>
      <c r="D78">
        <v>1.2250000000000001</v>
      </c>
      <c r="E78">
        <v>7850</v>
      </c>
      <c r="F78">
        <f>Ntotal!F78*Ntotal!F78*Ntotal!F78</f>
        <v>636.05599999999993</v>
      </c>
      <c r="G78" s="4" t="s">
        <v>131</v>
      </c>
    </row>
    <row r="79" spans="1:7" ht="15.75" x14ac:dyDescent="0.25">
      <c r="A79">
        <f t="shared" si="1"/>
        <v>1870442.3631249999</v>
      </c>
      <c r="C79">
        <v>0.5</v>
      </c>
      <c r="D79">
        <v>1.2250000000000001</v>
      </c>
      <c r="E79">
        <v>7850</v>
      </c>
      <c r="F79">
        <f>Ntotal!F79*Ntotal!F79*Ntotal!F79</f>
        <v>389.017</v>
      </c>
      <c r="G79" s="4" t="s">
        <v>132</v>
      </c>
    </row>
    <row r="80" spans="1:7" ht="15.75" x14ac:dyDescent="0.25">
      <c r="A80">
        <f t="shared" si="1"/>
        <v>1145910.8150000002</v>
      </c>
      <c r="C80">
        <v>0.5</v>
      </c>
      <c r="D80">
        <v>1.2250000000000001</v>
      </c>
      <c r="E80">
        <v>7850</v>
      </c>
      <c r="F80">
        <f>Ntotal!F80*Ntotal!F80*Ntotal!F80</f>
        <v>238.32800000000003</v>
      </c>
      <c r="G80" s="4" t="s">
        <v>133</v>
      </c>
    </row>
    <row r="81" spans="1:7" ht="15.75" x14ac:dyDescent="0.25">
      <c r="A81">
        <f t="shared" si="1"/>
        <v>1038555</v>
      </c>
      <c r="C81">
        <v>0.5</v>
      </c>
      <c r="D81">
        <v>1.2250000000000001</v>
      </c>
      <c r="E81">
        <v>7850</v>
      </c>
      <c r="F81">
        <f>Ntotal!F81*Ntotal!F81*Ntotal!F81</f>
        <v>216</v>
      </c>
      <c r="G81" s="4" t="s">
        <v>134</v>
      </c>
    </row>
    <row r="82" spans="1:7" ht="15.75" x14ac:dyDescent="0.25">
      <c r="A82">
        <f t="shared" si="1"/>
        <v>6399.6143750000019</v>
      </c>
      <c r="C82">
        <v>0.5</v>
      </c>
      <c r="D82">
        <v>1.2250000000000001</v>
      </c>
      <c r="E82">
        <v>7850</v>
      </c>
      <c r="F82">
        <f>Ntotal!F82*Ntotal!F82*Ntotal!F82</f>
        <v>1.3310000000000004</v>
      </c>
      <c r="G82" s="4" t="s">
        <v>135</v>
      </c>
    </row>
    <row r="83" spans="1:7" ht="15.75" x14ac:dyDescent="0.25">
      <c r="A83">
        <f t="shared" si="1"/>
        <v>2281705.335</v>
      </c>
      <c r="C83">
        <v>0.5</v>
      </c>
      <c r="D83">
        <v>1.2250000000000001</v>
      </c>
      <c r="E83">
        <v>7850</v>
      </c>
      <c r="F83">
        <f>Ntotal!F83*Ntotal!F83*Ntotal!F83</f>
        <v>474.55199999999996</v>
      </c>
      <c r="G83" s="4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115" zoomScaleNormal="115" workbookViewId="0">
      <selection activeCell="B2" sqref="B2"/>
    </sheetView>
  </sheetViews>
  <sheetFormatPr defaultRowHeight="15" x14ac:dyDescent="0.25"/>
  <cols>
    <col min="1" max="1" width="19.5703125" bestFit="1" customWidth="1"/>
    <col min="2" max="2" width="16.140625" bestFit="1" customWidth="1"/>
    <col min="3" max="3" width="17.42578125" bestFit="1" customWidth="1"/>
    <col min="4" max="4" width="19.140625" bestFit="1" customWidth="1"/>
    <col min="5" max="5" width="17.5703125" bestFit="1" customWidth="1"/>
    <col min="6" max="6" width="15.7109375" customWidth="1"/>
    <col min="14" max="14" width="15.7109375" bestFit="1" customWidth="1"/>
  </cols>
  <sheetData>
    <row r="1" spans="1:15" x14ac:dyDescent="0.25">
      <c r="A1" t="s">
        <v>29</v>
      </c>
      <c r="B1" t="s">
        <v>44</v>
      </c>
      <c r="C1" t="s">
        <v>31</v>
      </c>
      <c r="D1" t="s">
        <v>30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45</v>
      </c>
      <c r="O1" t="s">
        <v>47</v>
      </c>
    </row>
    <row r="2" spans="1:15" x14ac:dyDescent="0.25">
      <c r="A2" t="s">
        <v>23</v>
      </c>
      <c r="B2">
        <v>200000</v>
      </c>
      <c r="C2">
        <v>1650</v>
      </c>
      <c r="D2">
        <v>101.8</v>
      </c>
      <c r="E2">
        <v>50</v>
      </c>
      <c r="F2">
        <v>400</v>
      </c>
      <c r="G2" t="s">
        <v>43</v>
      </c>
      <c r="H2">
        <v>314.2</v>
      </c>
      <c r="I2">
        <v>5</v>
      </c>
      <c r="J2">
        <v>4</v>
      </c>
      <c r="K2">
        <v>8798</v>
      </c>
      <c r="L2">
        <v>0.01</v>
      </c>
      <c r="M2">
        <v>188.4</v>
      </c>
      <c r="N2">
        <v>422.06720000000001</v>
      </c>
      <c r="O2">
        <f>N2/B2</f>
        <v>2.110336E-3</v>
      </c>
    </row>
    <row r="3" spans="1:15" x14ac:dyDescent="0.25">
      <c r="A3" t="s">
        <v>24</v>
      </c>
      <c r="B3">
        <v>300000</v>
      </c>
      <c r="C3">
        <v>2250</v>
      </c>
      <c r="D3">
        <v>283.39999999999998</v>
      </c>
      <c r="E3">
        <v>60</v>
      </c>
      <c r="F3" t="s">
        <v>41</v>
      </c>
      <c r="G3">
        <v>105</v>
      </c>
      <c r="H3">
        <v>378</v>
      </c>
      <c r="I3">
        <v>5</v>
      </c>
      <c r="J3">
        <v>4</v>
      </c>
      <c r="K3">
        <v>7670</v>
      </c>
      <c r="L3">
        <v>0.01</v>
      </c>
      <c r="M3">
        <v>303.2</v>
      </c>
      <c r="N3">
        <v>362.9</v>
      </c>
      <c r="O3">
        <f t="shared" ref="O3:O7" si="0">N3/B3</f>
        <v>1.2096666666666666E-3</v>
      </c>
    </row>
    <row r="4" spans="1:15" x14ac:dyDescent="0.25">
      <c r="A4" t="s">
        <v>25</v>
      </c>
      <c r="B4">
        <v>125000</v>
      </c>
      <c r="C4">
        <v>2000</v>
      </c>
      <c r="D4">
        <v>167.5</v>
      </c>
      <c r="E4">
        <v>60</v>
      </c>
      <c r="F4">
        <v>600</v>
      </c>
      <c r="G4">
        <v>64.5</v>
      </c>
      <c r="H4">
        <v>378</v>
      </c>
      <c r="I4">
        <v>5</v>
      </c>
      <c r="J4">
        <v>4</v>
      </c>
      <c r="K4">
        <v>10920</v>
      </c>
      <c r="L4">
        <v>0.01</v>
      </c>
      <c r="M4">
        <v>254.5</v>
      </c>
      <c r="N4">
        <v>393.96</v>
      </c>
      <c r="O4">
        <f t="shared" si="0"/>
        <v>3.15168E-3</v>
      </c>
    </row>
    <row r="5" spans="1:15" x14ac:dyDescent="0.25">
      <c r="A5" t="s">
        <v>27</v>
      </c>
      <c r="B5">
        <v>350000</v>
      </c>
      <c r="C5">
        <v>2000</v>
      </c>
      <c r="D5">
        <v>167.5</v>
      </c>
      <c r="E5">
        <v>60</v>
      </c>
      <c r="F5">
        <v>480</v>
      </c>
      <c r="G5">
        <v>68.2</v>
      </c>
      <c r="H5">
        <v>378</v>
      </c>
      <c r="I5">
        <v>5</v>
      </c>
      <c r="J5">
        <v>4</v>
      </c>
      <c r="K5">
        <v>10920</v>
      </c>
      <c r="L5">
        <v>0.01</v>
      </c>
      <c r="M5">
        <v>266.5</v>
      </c>
      <c r="N5">
        <v>497.53100000000001</v>
      </c>
      <c r="O5">
        <f t="shared" si="0"/>
        <v>1.421517142857143E-3</v>
      </c>
    </row>
    <row r="6" spans="1:15" x14ac:dyDescent="0.25">
      <c r="A6" t="s">
        <v>26</v>
      </c>
      <c r="B6">
        <v>150000</v>
      </c>
      <c r="C6">
        <v>2250</v>
      </c>
      <c r="D6">
        <v>188.5</v>
      </c>
      <c r="E6">
        <v>50</v>
      </c>
      <c r="F6" t="s">
        <v>42</v>
      </c>
      <c r="G6">
        <v>106.6</v>
      </c>
      <c r="H6">
        <v>314.2</v>
      </c>
      <c r="I6">
        <v>5</v>
      </c>
      <c r="J6">
        <v>4</v>
      </c>
      <c r="K6">
        <v>10270</v>
      </c>
      <c r="L6">
        <v>0.01</v>
      </c>
      <c r="M6">
        <v>262.5</v>
      </c>
      <c r="N6">
        <v>462</v>
      </c>
      <c r="O6">
        <f>N6/B6</f>
        <v>3.0799999999999998E-3</v>
      </c>
    </row>
    <row r="8" spans="1:15" x14ac:dyDescent="0.25">
      <c r="A8" s="1" t="s">
        <v>28</v>
      </c>
      <c r="B8" s="1" t="s">
        <v>46</v>
      </c>
      <c r="C8" s="1">
        <v>1500</v>
      </c>
      <c r="D8" s="1">
        <v>167.5</v>
      </c>
      <c r="E8" s="1">
        <v>60</v>
      </c>
      <c r="F8" s="1">
        <v>480</v>
      </c>
      <c r="G8" s="1">
        <v>64.5</v>
      </c>
      <c r="H8" s="1">
        <v>378</v>
      </c>
      <c r="I8" s="1">
        <v>5</v>
      </c>
      <c r="J8" s="1">
        <v>4</v>
      </c>
      <c r="K8" s="1">
        <v>8190</v>
      </c>
      <c r="L8" s="1">
        <v>0.01</v>
      </c>
      <c r="M8" s="1">
        <v>227.9</v>
      </c>
      <c r="N8" s="1"/>
      <c r="O8" t="e">
        <f>N8/B8</f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Ntotal</vt:lpstr>
      <vt:lpstr>Nturbine</vt:lpstr>
      <vt:lpstr>Nneighbour</vt:lpstr>
      <vt:lpstr>Nmechanical</vt:lpstr>
      <vt:lpstr>Nelec</vt:lpstr>
      <vt:lpstr>Ntimeout</vt:lpstr>
      <vt:lpstr>Pwind</vt:lpstr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goktug karaca</dc:creator>
  <cp:lastModifiedBy>goktug karaca</cp:lastModifiedBy>
  <dcterms:created xsi:type="dcterms:W3CDTF">2023-06-14T18:38:03Z</dcterms:created>
  <dcterms:modified xsi:type="dcterms:W3CDTF">2023-06-14T22:34:58Z</dcterms:modified>
</cp:coreProperties>
</file>