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<sst xmlns="http://schemas.openxmlformats.org/spreadsheetml/2006/main" count="27" uniqueCount="23">
  <si>
    <t>n</t>
  </si>
  <si>
    <t>Rn</t>
  </si>
  <si>
    <t>S0</t>
  </si>
  <si>
    <t>p</t>
  </si>
  <si>
    <t>T</t>
  </si>
  <si>
    <t>un</t>
  </si>
  <si>
    <t>dn</t>
  </si>
  <si>
    <t>u</t>
  </si>
  <si>
    <t>r</t>
  </si>
  <si>
    <t>sig</t>
  </si>
  <si>
    <t>q</t>
  </si>
  <si>
    <t>pn</t>
  </si>
  <si>
    <t>d</t>
  </si>
  <si>
    <t>c</t>
  </si>
  <si>
    <t xml:space="preserve">qn </t>
  </si>
  <si>
    <t>strike</t>
  </si>
  <si>
    <t>Stock Movement</t>
  </si>
  <si>
    <t>number of periods</t>
  </si>
  <si>
    <t>Put Call Parity</t>
  </si>
  <si>
    <t>Call option</t>
  </si>
  <si>
    <t>Put option</t>
  </si>
  <si>
    <t>Call Option</t>
  </si>
  <si>
    <t>Put Option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</si>
</sst>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>
        <v>15.0</v>
      </c>
      <c r="D2" s="1" t="s">
        <v>1</v>
      </c>
      <c r="E2">
        <f>exp($B$5*$B$3/$B$2)</f>
        <v>1.000333389</v>
      </c>
      <c r="G2" s="1"/>
    </row>
    <row r="3">
      <c r="A3" s="1" t="s">
        <v>4</v>
      </c>
      <c r="B3" s="1">
        <v>0.25</v>
      </c>
      <c r="D3" s="1" t="s">
        <v>5</v>
      </c>
      <c r="E3">
        <f>exp($B$6*SQRT($B$3/$B$2))</f>
        <v>1.03948961</v>
      </c>
      <c r="G3" s="1"/>
    </row>
    <row r="4">
      <c r="A4" s="1" t="s">
        <v>2</v>
      </c>
      <c r="B4" s="1">
        <v>100.0</v>
      </c>
      <c r="D4" s="1" t="s">
        <v>6</v>
      </c>
      <c r="E4">
        <f>1/$E$3</f>
        <v>0.9620105771</v>
      </c>
      <c r="G4" s="1"/>
    </row>
    <row r="5">
      <c r="A5" s="1" t="s">
        <v>8</v>
      </c>
      <c r="B5" s="1">
        <v>0.02</v>
      </c>
      <c r="G5" s="1"/>
    </row>
    <row r="6">
      <c r="A6" s="1" t="s">
        <v>9</v>
      </c>
      <c r="B6" s="1">
        <v>0.3</v>
      </c>
      <c r="D6" s="1" t="s">
        <v>11</v>
      </c>
      <c r="E6">
        <f>(EXP(($B$5-$B$7)*$B$3/$B$2)-$E$4)/($E$3-$E$4)</f>
        <v>0.4924700506</v>
      </c>
      <c r="I6" s="1"/>
    </row>
    <row r="7">
      <c r="A7" s="1" t="s">
        <v>13</v>
      </c>
      <c r="B7" s="1">
        <v>0.01</v>
      </c>
      <c r="D7" s="1" t="s">
        <v>14</v>
      </c>
      <c r="E7">
        <f> 1-$E$6</f>
        <v>0.5075299494</v>
      </c>
      <c r="I7" s="1"/>
    </row>
    <row r="9">
      <c r="A9" s="1" t="s">
        <v>15</v>
      </c>
      <c r="B9" s="1">
        <f>110</f>
        <v>110</v>
      </c>
      <c r="F9" s="1"/>
    </row>
    <row r="1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1"/>
      <c r="E11" s="1" t="s">
        <v>16</v>
      </c>
    </row>
    <row r="12">
      <c r="A12" s="1">
        <v>15.0</v>
      </c>
      <c r="Q12">
        <f>P13*$E$3</f>
        <v>178.7731508</v>
      </c>
    </row>
    <row r="13">
      <c r="A13" s="1">
        <v>14.0</v>
      </c>
      <c r="P13">
        <f t="shared" ref="P13:Q13" si="1">O14*$E$3</f>
        <v>171.9816619</v>
      </c>
      <c r="Q13">
        <f t="shared" si="1"/>
        <v>165.4481778</v>
      </c>
    </row>
    <row r="14">
      <c r="A14" s="1">
        <v>13.0</v>
      </c>
      <c r="O14">
        <f t="shared" ref="O14:Q14" si="2">N15*$E$3</f>
        <v>165.4481778</v>
      </c>
      <c r="P14">
        <f t="shared" si="2"/>
        <v>159.1628971</v>
      </c>
      <c r="Q14">
        <f t="shared" si="2"/>
        <v>153.1163904</v>
      </c>
    </row>
    <row r="15">
      <c r="A15" s="1">
        <v>12.0</v>
      </c>
      <c r="N15">
        <f t="shared" ref="N15:Q15" si="3">M16*$E$3</f>
        <v>159.1628971</v>
      </c>
      <c r="O15">
        <f t="shared" si="3"/>
        <v>153.1163904</v>
      </c>
      <c r="P15">
        <f t="shared" si="3"/>
        <v>147.2995871</v>
      </c>
      <c r="Q15">
        <f t="shared" si="3"/>
        <v>141.7037608</v>
      </c>
    </row>
    <row r="16">
      <c r="A16" s="1">
        <v>11.0</v>
      </c>
      <c r="M16">
        <f t="shared" ref="M16:Q16" si="4">L17*$E$3</f>
        <v>153.1163904</v>
      </c>
      <c r="N16">
        <f t="shared" si="4"/>
        <v>147.2995871</v>
      </c>
      <c r="O16">
        <f t="shared" si="4"/>
        <v>141.7037608</v>
      </c>
      <c r="P16">
        <f t="shared" si="4"/>
        <v>136.3205167</v>
      </c>
      <c r="Q16">
        <f t="shared" si="4"/>
        <v>131.141779</v>
      </c>
    </row>
    <row r="17">
      <c r="A17" s="1">
        <v>10.0</v>
      </c>
      <c r="L17">
        <f t="shared" ref="L17:Q17" si="5">K18*$E$3</f>
        <v>147.2995871</v>
      </c>
      <c r="M17">
        <f t="shared" si="5"/>
        <v>141.7037608</v>
      </c>
      <c r="N17">
        <f t="shared" si="5"/>
        <v>136.3205167</v>
      </c>
      <c r="O17">
        <f t="shared" si="5"/>
        <v>131.141779</v>
      </c>
      <c r="P17">
        <f t="shared" si="5"/>
        <v>126.1597785</v>
      </c>
      <c r="Q17">
        <f t="shared" si="5"/>
        <v>121.3670413</v>
      </c>
    </row>
    <row r="18">
      <c r="A18" s="1">
        <v>9.0</v>
      </c>
      <c r="K18">
        <f t="shared" ref="K18:Q18" si="6">J19*$E$3</f>
        <v>141.7037608</v>
      </c>
      <c r="L18">
        <f t="shared" si="6"/>
        <v>136.3205167</v>
      </c>
      <c r="M18">
        <f t="shared" si="6"/>
        <v>131.141779</v>
      </c>
      <c r="N18">
        <f t="shared" si="6"/>
        <v>126.1597785</v>
      </c>
      <c r="O18">
        <f t="shared" si="6"/>
        <v>121.3670413</v>
      </c>
      <c r="P18">
        <f t="shared" si="6"/>
        <v>116.7563774</v>
      </c>
      <c r="Q18">
        <f t="shared" si="6"/>
        <v>112.32087</v>
      </c>
    </row>
    <row r="19">
      <c r="A19" s="1">
        <v>8.0</v>
      </c>
      <c r="J19">
        <f t="shared" ref="J19:Q19" si="7">I20*$E$3</f>
        <v>136.3205167</v>
      </c>
      <c r="K19">
        <f t="shared" si="7"/>
        <v>131.141779</v>
      </c>
      <c r="L19">
        <f t="shared" si="7"/>
        <v>126.1597785</v>
      </c>
      <c r="M19">
        <f t="shared" si="7"/>
        <v>121.3670413</v>
      </c>
      <c r="N19">
        <f t="shared" si="7"/>
        <v>116.7563774</v>
      </c>
      <c r="O19">
        <f t="shared" si="7"/>
        <v>112.32087</v>
      </c>
      <c r="P19">
        <f t="shared" si="7"/>
        <v>108.053865</v>
      </c>
      <c r="Q19">
        <f t="shared" si="7"/>
        <v>103.948961</v>
      </c>
    </row>
    <row r="20">
      <c r="A20" s="1">
        <v>7.0</v>
      </c>
      <c r="I20">
        <f t="shared" ref="I20:Q20" si="8">H21*$E$3</f>
        <v>131.141779</v>
      </c>
      <c r="J20">
        <f t="shared" si="8"/>
        <v>126.1597785</v>
      </c>
      <c r="K20">
        <f t="shared" si="8"/>
        <v>121.3670413</v>
      </c>
      <c r="L20">
        <f t="shared" si="8"/>
        <v>116.7563774</v>
      </c>
      <c r="M20">
        <f t="shared" si="8"/>
        <v>112.32087</v>
      </c>
      <c r="N20">
        <f t="shared" si="8"/>
        <v>108.053865</v>
      </c>
      <c r="O20">
        <f t="shared" si="8"/>
        <v>103.948961</v>
      </c>
      <c r="P20">
        <f t="shared" si="8"/>
        <v>100</v>
      </c>
      <c r="Q20">
        <f t="shared" si="8"/>
        <v>96.20105771</v>
      </c>
    </row>
    <row r="21">
      <c r="A21" s="1">
        <v>6.0</v>
      </c>
      <c r="H21">
        <f t="shared" ref="H21:Q21" si="9">G22*$E$3</f>
        <v>126.1597785</v>
      </c>
      <c r="I21">
        <f t="shared" si="9"/>
        <v>121.3670413</v>
      </c>
      <c r="J21">
        <f t="shared" si="9"/>
        <v>116.7563774</v>
      </c>
      <c r="K21">
        <f t="shared" si="9"/>
        <v>112.32087</v>
      </c>
      <c r="L21">
        <f t="shared" si="9"/>
        <v>108.053865</v>
      </c>
      <c r="M21">
        <f t="shared" si="9"/>
        <v>103.948961</v>
      </c>
      <c r="N21">
        <f t="shared" si="9"/>
        <v>100</v>
      </c>
      <c r="O21">
        <f t="shared" si="9"/>
        <v>96.20105771</v>
      </c>
      <c r="P21">
        <f t="shared" si="9"/>
        <v>92.54643505</v>
      </c>
      <c r="Q21">
        <f t="shared" si="9"/>
        <v>89.03064939</v>
      </c>
    </row>
    <row r="22">
      <c r="A22" s="1">
        <v>5.0</v>
      </c>
      <c r="G22">
        <f t="shared" ref="G22:Q22" si="10">F23*$E$3</f>
        <v>121.3670413</v>
      </c>
      <c r="H22">
        <f t="shared" si="10"/>
        <v>116.7563774</v>
      </c>
      <c r="I22">
        <f t="shared" si="10"/>
        <v>112.32087</v>
      </c>
      <c r="J22">
        <f t="shared" si="10"/>
        <v>108.053865</v>
      </c>
      <c r="K22">
        <f t="shared" si="10"/>
        <v>103.948961</v>
      </c>
      <c r="L22">
        <f t="shared" si="10"/>
        <v>100</v>
      </c>
      <c r="M22">
        <f t="shared" si="10"/>
        <v>96.20105771</v>
      </c>
      <c r="N22">
        <f t="shared" si="10"/>
        <v>92.54643505</v>
      </c>
      <c r="O22">
        <f t="shared" si="10"/>
        <v>89.03064939</v>
      </c>
      <c r="P22">
        <f t="shared" si="10"/>
        <v>85.6484264</v>
      </c>
      <c r="Q22">
        <f t="shared" si="10"/>
        <v>82.39469211</v>
      </c>
    </row>
    <row r="23">
      <c r="A23" s="1">
        <v>4.0</v>
      </c>
      <c r="F23">
        <f t="shared" ref="F23:Q23" si="11">E24*$E$3</f>
        <v>116.7563774</v>
      </c>
      <c r="G23">
        <f t="shared" si="11"/>
        <v>112.32087</v>
      </c>
      <c r="H23">
        <f t="shared" si="11"/>
        <v>108.053865</v>
      </c>
      <c r="I23">
        <f t="shared" si="11"/>
        <v>103.948961</v>
      </c>
      <c r="J23">
        <f t="shared" si="11"/>
        <v>100</v>
      </c>
      <c r="K23">
        <f t="shared" si="11"/>
        <v>96.20105771</v>
      </c>
      <c r="L23">
        <f t="shared" si="11"/>
        <v>92.54643505</v>
      </c>
      <c r="M23">
        <f t="shared" si="11"/>
        <v>89.03064939</v>
      </c>
      <c r="N23">
        <f t="shared" si="11"/>
        <v>85.6484264</v>
      </c>
      <c r="O23">
        <f t="shared" si="11"/>
        <v>82.39469211</v>
      </c>
      <c r="P23">
        <f t="shared" si="11"/>
        <v>79.26456531</v>
      </c>
      <c r="Q23">
        <f t="shared" si="11"/>
        <v>76.25335021</v>
      </c>
    </row>
    <row r="24">
      <c r="A24" s="1">
        <v>3.0</v>
      </c>
      <c r="E24">
        <f t="shared" ref="E24:Q24" si="12">D25*$E$3</f>
        <v>112.32087</v>
      </c>
      <c r="F24">
        <f t="shared" si="12"/>
        <v>108.053865</v>
      </c>
      <c r="G24">
        <f t="shared" si="12"/>
        <v>103.948961</v>
      </c>
      <c r="H24">
        <f t="shared" si="12"/>
        <v>100</v>
      </c>
      <c r="I24">
        <f t="shared" si="12"/>
        <v>96.20105771</v>
      </c>
      <c r="J24">
        <f t="shared" si="12"/>
        <v>92.54643505</v>
      </c>
      <c r="K24">
        <f t="shared" si="12"/>
        <v>89.03064939</v>
      </c>
      <c r="L24">
        <f t="shared" si="12"/>
        <v>85.6484264</v>
      </c>
      <c r="M24">
        <f t="shared" si="12"/>
        <v>82.39469211</v>
      </c>
      <c r="N24">
        <f t="shared" si="12"/>
        <v>79.26456531</v>
      </c>
      <c r="O24">
        <f t="shared" si="12"/>
        <v>76.25335021</v>
      </c>
      <c r="P24">
        <f t="shared" si="12"/>
        <v>73.35652945</v>
      </c>
      <c r="Q24">
        <f t="shared" si="12"/>
        <v>70.56975723</v>
      </c>
      <c r="R24" s="1"/>
      <c r="S24" s="1"/>
      <c r="T24" s="1"/>
      <c r="U24" s="1"/>
      <c r="V24" s="1"/>
    </row>
    <row r="25">
      <c r="A25" s="1">
        <v>2.0</v>
      </c>
      <c r="D25">
        <f t="shared" ref="D25:Q25" si="13">C26*$E$3</f>
        <v>108.053865</v>
      </c>
      <c r="E25">
        <f t="shared" si="13"/>
        <v>103.948961</v>
      </c>
      <c r="F25">
        <f t="shared" si="13"/>
        <v>100</v>
      </c>
      <c r="G25">
        <f t="shared" si="13"/>
        <v>96.20105771</v>
      </c>
      <c r="H25">
        <f t="shared" si="13"/>
        <v>92.54643505</v>
      </c>
      <c r="I25">
        <f t="shared" si="13"/>
        <v>89.03064939</v>
      </c>
      <c r="J25">
        <f t="shared" si="13"/>
        <v>85.6484264</v>
      </c>
      <c r="K25">
        <f t="shared" si="13"/>
        <v>82.39469211</v>
      </c>
      <c r="L25">
        <f t="shared" si="13"/>
        <v>79.26456531</v>
      </c>
      <c r="M25">
        <f t="shared" si="13"/>
        <v>76.25335021</v>
      </c>
      <c r="N25">
        <f t="shared" si="13"/>
        <v>73.35652945</v>
      </c>
      <c r="O25">
        <f t="shared" si="13"/>
        <v>70.56975723</v>
      </c>
      <c r="P25">
        <f t="shared" si="13"/>
        <v>67.88885288</v>
      </c>
      <c r="Q25">
        <f t="shared" si="13"/>
        <v>65.30979453</v>
      </c>
    </row>
    <row r="26">
      <c r="A26" s="1">
        <v>1.0</v>
      </c>
      <c r="C26">
        <f t="shared" ref="C26:Q26" si="14">B27*$E$3</f>
        <v>103.948961</v>
      </c>
      <c r="D26">
        <f t="shared" si="14"/>
        <v>100</v>
      </c>
      <c r="E26">
        <f t="shared" si="14"/>
        <v>96.20105771</v>
      </c>
      <c r="F26">
        <f t="shared" si="14"/>
        <v>92.54643505</v>
      </c>
      <c r="G26">
        <f t="shared" si="14"/>
        <v>89.03064939</v>
      </c>
      <c r="H26">
        <f t="shared" si="14"/>
        <v>85.6484264</v>
      </c>
      <c r="I26">
        <f t="shared" si="14"/>
        <v>82.39469211</v>
      </c>
      <c r="J26">
        <f t="shared" si="14"/>
        <v>79.26456531</v>
      </c>
      <c r="K26">
        <f t="shared" si="14"/>
        <v>76.25335021</v>
      </c>
      <c r="L26">
        <f t="shared" si="14"/>
        <v>73.35652945</v>
      </c>
      <c r="M26">
        <f t="shared" si="14"/>
        <v>70.56975723</v>
      </c>
      <c r="N26">
        <f t="shared" si="14"/>
        <v>67.88885288</v>
      </c>
      <c r="O26">
        <f t="shared" si="14"/>
        <v>65.30979453</v>
      </c>
      <c r="P26">
        <f t="shared" si="14"/>
        <v>62.82871313</v>
      </c>
      <c r="Q26">
        <f t="shared" si="14"/>
        <v>60.44188658</v>
      </c>
    </row>
    <row r="27">
      <c r="A27" s="1">
        <v>0.0</v>
      </c>
      <c r="B27">
        <f>B4</f>
        <v>100</v>
      </c>
      <c r="C27">
        <f t="shared" ref="C27:Q27" si="15">B27*$E$4</f>
        <v>96.20105771</v>
      </c>
      <c r="D27">
        <f t="shared" si="15"/>
        <v>92.54643505</v>
      </c>
      <c r="E27">
        <f t="shared" si="15"/>
        <v>89.03064939</v>
      </c>
      <c r="F27">
        <f t="shared" si="15"/>
        <v>85.6484264</v>
      </c>
      <c r="G27">
        <f t="shared" si="15"/>
        <v>82.39469211</v>
      </c>
      <c r="H27">
        <f t="shared" si="15"/>
        <v>79.26456531</v>
      </c>
      <c r="I27">
        <f t="shared" si="15"/>
        <v>76.25335021</v>
      </c>
      <c r="J27">
        <f t="shared" si="15"/>
        <v>73.35652945</v>
      </c>
      <c r="K27">
        <f t="shared" si="15"/>
        <v>70.56975723</v>
      </c>
      <c r="L27">
        <f t="shared" si="15"/>
        <v>67.88885288</v>
      </c>
      <c r="M27">
        <f t="shared" si="15"/>
        <v>65.30979453</v>
      </c>
      <c r="N27">
        <f t="shared" si="15"/>
        <v>62.82871313</v>
      </c>
      <c r="O27">
        <f t="shared" si="15"/>
        <v>60.44188658</v>
      </c>
      <c r="P27">
        <f t="shared" si="15"/>
        <v>58.14573419</v>
      </c>
      <c r="Q27">
        <f t="shared" si="15"/>
        <v>55.9368113</v>
      </c>
    </row>
    <row r="28">
      <c r="B28" s="1">
        <v>0.0</v>
      </c>
      <c r="C28" s="1">
        <v>1.0</v>
      </c>
      <c r="D28" s="1">
        <v>2.0</v>
      </c>
      <c r="E28" s="1">
        <v>3.0</v>
      </c>
      <c r="F28" s="1">
        <v>4.0</v>
      </c>
      <c r="G28" s="1">
        <v>5.0</v>
      </c>
      <c r="H28" s="1">
        <v>6.0</v>
      </c>
      <c r="I28" s="1">
        <v>7.0</v>
      </c>
      <c r="J28" s="1">
        <v>8.0</v>
      </c>
      <c r="K28" s="1">
        <v>9.0</v>
      </c>
      <c r="L28" s="1">
        <v>10.0</v>
      </c>
      <c r="M28" s="1">
        <v>11.0</v>
      </c>
      <c r="N28" s="1">
        <v>12.0</v>
      </c>
      <c r="O28" s="1">
        <v>13.0</v>
      </c>
      <c r="P28" s="1">
        <v>14.0</v>
      </c>
      <c r="Q28" s="1">
        <v>15.0</v>
      </c>
      <c r="R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1"/>
      <c r="C30" s="1"/>
      <c r="D30" s="1"/>
      <c r="E30" s="1" t="s">
        <v>21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f t="shared" ref="Q31:Q46" si="16">max(Q12-$B$9,0)</f>
        <v>68.77315076</v>
      </c>
      <c r="R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f>($E$6*Q31 + $E$7*Q32)/$E$2</f>
        <v>61.98966127</v>
      </c>
      <c r="Q32" s="1">
        <f t="shared" si="16"/>
        <v>55.44817785</v>
      </c>
      <c r="R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f t="shared" ref="O33:P33" si="17">($E$6*P32 + $E$7*P33)/$E$2</f>
        <v>55.46634654</v>
      </c>
      <c r="P33" s="1">
        <f t="shared" si="17"/>
        <v>49.17303267</v>
      </c>
      <c r="Q33" s="1">
        <f t="shared" si="16"/>
        <v>43.11639045</v>
      </c>
      <c r="R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f t="shared" ref="N34:P34" si="18">($E$6*O33 + $E$7*O34)/$E$2</f>
        <v>49.19328051</v>
      </c>
      <c r="O34" s="1">
        <f t="shared" si="18"/>
        <v>43.13866905</v>
      </c>
      <c r="P34" s="1">
        <f t="shared" si="18"/>
        <v>37.31169981</v>
      </c>
      <c r="Q34" s="1">
        <f t="shared" si="16"/>
        <v>31.70376083</v>
      </c>
      <c r="R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f t="shared" ref="M35:P35" si="19">($E$6*N34 + $E$7*N35)/$E$2</f>
        <v>43.1609158</v>
      </c>
      <c r="N35" s="1">
        <f t="shared" si="19"/>
        <v>37.33590077</v>
      </c>
      <c r="O35" s="1">
        <f t="shared" si="19"/>
        <v>31.72984301</v>
      </c>
      <c r="P35" s="1">
        <f t="shared" si="19"/>
        <v>26.3344591</v>
      </c>
      <c r="Q35" s="1">
        <f t="shared" si="16"/>
        <v>21.14177898</v>
      </c>
      <c r="R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f t="shared" ref="L36:P36" si="20">($E$6*M35 + $E$7*M36)/$E$2</f>
        <v>37.36006926</v>
      </c>
      <c r="M36" s="1">
        <f t="shared" si="20"/>
        <v>31.75589207</v>
      </c>
      <c r="N36" s="1">
        <f t="shared" si="20"/>
        <v>26.36231853</v>
      </c>
      <c r="O36" s="1">
        <f t="shared" si="20"/>
        <v>21.17138123</v>
      </c>
      <c r="P36" s="1">
        <f t="shared" si="20"/>
        <v>16.17541416</v>
      </c>
      <c r="Q36" s="1">
        <f t="shared" si="16"/>
        <v>11.3670413</v>
      </c>
      <c r="R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>
        <f t="shared" ref="K37:P37" si="21">($E$6*L36 + $E$7*L37)/$E$2</f>
        <v>31.78190805</v>
      </c>
      <c r="L37" s="1">
        <f t="shared" si="21"/>
        <v>26.39014427</v>
      </c>
      <c r="M37" s="1">
        <f t="shared" si="21"/>
        <v>21.20094919</v>
      </c>
      <c r="N37" s="1">
        <f t="shared" si="21"/>
        <v>16.20665937</v>
      </c>
      <c r="O37" s="1">
        <f t="shared" si="21"/>
        <v>11.39990126</v>
      </c>
      <c r="P37" s="1">
        <f t="shared" si="21"/>
        <v>6.773580224</v>
      </c>
      <c r="Q37" s="1">
        <f t="shared" si="16"/>
        <v>2.320870045</v>
      </c>
      <c r="R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>
        <f t="shared" ref="J38:P38" si="22">($E$6*K37 + $E$7*K38)/$E$2</f>
        <v>26.4703022</v>
      </c>
      <c r="K38" s="1">
        <f t="shared" si="22"/>
        <v>21.33369518</v>
      </c>
      <c r="L38" s="1">
        <f t="shared" si="22"/>
        <v>16.44129953</v>
      </c>
      <c r="M38" s="1">
        <f t="shared" si="22"/>
        <v>11.83368264</v>
      </c>
      <c r="N38" s="1">
        <f t="shared" si="22"/>
        <v>7.598238298</v>
      </c>
      <c r="O38" s="1">
        <f t="shared" si="22"/>
        <v>3.914372975</v>
      </c>
      <c r="P38" s="1">
        <f t="shared" si="22"/>
        <v>1.142578066</v>
      </c>
      <c r="Q38" s="1">
        <f t="shared" si="16"/>
        <v>0</v>
      </c>
      <c r="R38" s="1"/>
    </row>
    <row r="39">
      <c r="A39" s="1"/>
      <c r="B39" s="1"/>
      <c r="C39" s="1"/>
      <c r="D39" s="1"/>
      <c r="E39" s="1"/>
      <c r="F39" s="1"/>
      <c r="G39" s="1"/>
      <c r="H39" s="1"/>
      <c r="I39" s="1">
        <f t="shared" ref="I39:P39" si="23">($E$6*J38 + $E$7*J39)/$E$2</f>
        <v>21.52680981</v>
      </c>
      <c r="J39" s="1">
        <f t="shared" si="23"/>
        <v>16.74414595</v>
      </c>
      <c r="K39" s="1">
        <f t="shared" si="23"/>
        <v>12.30178106</v>
      </c>
      <c r="L39" s="1">
        <f t="shared" si="23"/>
        <v>8.293175066</v>
      </c>
      <c r="M39" s="1">
        <f t="shared" si="23"/>
        <v>4.863172373</v>
      </c>
      <c r="N39" s="1">
        <f t="shared" si="23"/>
        <v>2.212458403</v>
      </c>
      <c r="O39" s="1">
        <f t="shared" si="23"/>
        <v>0.5624979473</v>
      </c>
      <c r="P39" s="1">
        <f t="shared" si="23"/>
        <v>0</v>
      </c>
      <c r="Q39" s="1">
        <f t="shared" si="16"/>
        <v>0</v>
      </c>
      <c r="R39" s="1"/>
    </row>
    <row r="40">
      <c r="A40" s="1"/>
      <c r="B40" s="1"/>
      <c r="C40" s="1"/>
      <c r="D40" s="1"/>
      <c r="E40" s="1"/>
      <c r="F40" s="1"/>
      <c r="G40" s="1"/>
      <c r="H40" s="1">
        <f t="shared" ref="H40:P40" si="24">($E$6*I39 + $E$7*I40)/$E$2</f>
        <v>17.07224593</v>
      </c>
      <c r="I40" s="1">
        <f t="shared" si="24"/>
        <v>12.7610765</v>
      </c>
      <c r="J40" s="1">
        <f t="shared" si="24"/>
        <v>8.904578934</v>
      </c>
      <c r="K40" s="1">
        <f t="shared" si="24"/>
        <v>5.614031027</v>
      </c>
      <c r="L40" s="1">
        <f t="shared" si="24"/>
        <v>3.018072805</v>
      </c>
      <c r="M40" s="1">
        <f t="shared" si="24"/>
        <v>1.229705268</v>
      </c>
      <c r="N40" s="1">
        <f t="shared" si="24"/>
        <v>0.2769210702</v>
      </c>
      <c r="O40" s="1">
        <f t="shared" si="24"/>
        <v>0</v>
      </c>
      <c r="P40" s="1">
        <f t="shared" si="24"/>
        <v>0</v>
      </c>
      <c r="Q40" s="1">
        <f t="shared" si="16"/>
        <v>0</v>
      </c>
      <c r="R40" s="1"/>
    </row>
    <row r="41">
      <c r="A41" s="1"/>
      <c r="B41" s="1"/>
      <c r="C41" s="1"/>
      <c r="D41" s="1"/>
      <c r="E41" s="1"/>
      <c r="F41" s="1"/>
      <c r="G41" s="1">
        <f t="shared" ref="G41:P41" si="25">($E$6*H40 + $E$7*H41)/$E$2</f>
        <v>13.20273059</v>
      </c>
      <c r="H41" s="1">
        <f t="shared" si="25"/>
        <v>9.456707778</v>
      </c>
      <c r="I41" s="1">
        <f t="shared" si="25"/>
        <v>6.256601319</v>
      </c>
      <c r="J41" s="1">
        <f t="shared" si="25"/>
        <v>3.691306816</v>
      </c>
      <c r="K41" s="1">
        <f t="shared" si="25"/>
        <v>1.828060224</v>
      </c>
      <c r="L41" s="1">
        <f t="shared" si="25"/>
        <v>0.6745596235</v>
      </c>
      <c r="M41" s="1">
        <f t="shared" si="25"/>
        <v>0.1363298826</v>
      </c>
      <c r="N41" s="1">
        <f t="shared" si="25"/>
        <v>0</v>
      </c>
      <c r="O41" s="1">
        <f t="shared" si="25"/>
        <v>0</v>
      </c>
      <c r="P41" s="1">
        <f t="shared" si="25"/>
        <v>0</v>
      </c>
      <c r="Q41" s="1">
        <f t="shared" si="16"/>
        <v>0</v>
      </c>
      <c r="R41" s="1"/>
    </row>
    <row r="42">
      <c r="A42" s="1"/>
      <c r="B42" s="1"/>
      <c r="C42" s="1"/>
      <c r="D42" s="1"/>
      <c r="E42" s="1"/>
      <c r="F42" s="1">
        <f t="shared" ref="F42:P42" si="26">($E$6*G41 + $E$7*G42)/$E$2</f>
        <v>9.964008252</v>
      </c>
      <c r="G42" s="1">
        <f t="shared" si="26"/>
        <v>6.827933489</v>
      </c>
      <c r="H42" s="1">
        <f t="shared" si="26"/>
        <v>4.281647793</v>
      </c>
      <c r="I42" s="1">
        <f t="shared" si="26"/>
        <v>2.368109468</v>
      </c>
      <c r="J42" s="1">
        <f t="shared" si="26"/>
        <v>1.085730833</v>
      </c>
      <c r="K42" s="1">
        <f t="shared" si="26"/>
        <v>0.3661417287</v>
      </c>
      <c r="L42" s="1">
        <f t="shared" si="26"/>
        <v>0.06711600844</v>
      </c>
      <c r="M42" s="1">
        <f t="shared" si="26"/>
        <v>0</v>
      </c>
      <c r="N42" s="1">
        <f t="shared" si="26"/>
        <v>0</v>
      </c>
      <c r="O42" s="1">
        <f t="shared" si="26"/>
        <v>0</v>
      </c>
      <c r="P42" s="1">
        <f t="shared" si="26"/>
        <v>0</v>
      </c>
      <c r="Q42" s="1">
        <f t="shared" si="16"/>
        <v>0</v>
      </c>
      <c r="R42" s="1"/>
    </row>
    <row r="43">
      <c r="A43" s="1"/>
      <c r="B43" s="1"/>
      <c r="C43" s="1"/>
      <c r="D43" s="1"/>
      <c r="E43" s="1">
        <f t="shared" ref="E43:P43" si="27">($E$6*F42 + $E$7*F43)/$E$2</f>
        <v>7.34770139</v>
      </c>
      <c r="F43" s="1">
        <f t="shared" si="27"/>
        <v>4.813854604</v>
      </c>
      <c r="G43" s="1">
        <f t="shared" si="27"/>
        <v>2.862701484</v>
      </c>
      <c r="H43" s="1">
        <f t="shared" si="27"/>
        <v>1.48773993</v>
      </c>
      <c r="I43" s="1">
        <f t="shared" si="27"/>
        <v>0.6344708057</v>
      </c>
      <c r="J43" s="1">
        <f t="shared" si="27"/>
        <v>0.197017758</v>
      </c>
      <c r="K43" s="1">
        <f t="shared" si="27"/>
        <v>0.03304160837</v>
      </c>
      <c r="L43" s="1">
        <f t="shared" si="27"/>
        <v>0</v>
      </c>
      <c r="M43" s="1">
        <f t="shared" si="27"/>
        <v>0</v>
      </c>
      <c r="N43" s="1">
        <f t="shared" si="27"/>
        <v>0</v>
      </c>
      <c r="O43" s="1">
        <f t="shared" si="27"/>
        <v>0</v>
      </c>
      <c r="P43" s="1">
        <f t="shared" si="27"/>
        <v>0</v>
      </c>
      <c r="Q43" s="1">
        <f t="shared" si="16"/>
        <v>0</v>
      </c>
      <c r="R43" s="1"/>
    </row>
    <row r="44">
      <c r="A44" s="1"/>
      <c r="B44" s="1"/>
      <c r="C44" s="1"/>
      <c r="D44" s="1">
        <f t="shared" ref="D44:P44" si="28">($E$6*E43 + $E$7*E44)/$E$2</f>
        <v>5.302378815</v>
      </c>
      <c r="E44" s="1">
        <f t="shared" si="28"/>
        <v>3.32123</v>
      </c>
      <c r="F44" s="1">
        <f t="shared" si="28"/>
        <v>1.875077603</v>
      </c>
      <c r="G44" s="1">
        <f t="shared" si="28"/>
        <v>0.9179911235</v>
      </c>
      <c r="H44" s="1">
        <f t="shared" si="28"/>
        <v>0.3657514465</v>
      </c>
      <c r="I44" s="1">
        <f t="shared" si="28"/>
        <v>0.1052460336</v>
      </c>
      <c r="J44" s="1">
        <f t="shared" si="28"/>
        <v>0.01626657945</v>
      </c>
      <c r="K44" s="1">
        <f t="shared" si="28"/>
        <v>0</v>
      </c>
      <c r="L44" s="1">
        <f t="shared" si="28"/>
        <v>0</v>
      </c>
      <c r="M44" s="1">
        <f t="shared" si="28"/>
        <v>0</v>
      </c>
      <c r="N44" s="1">
        <f t="shared" si="28"/>
        <v>0</v>
      </c>
      <c r="O44" s="1">
        <f t="shared" si="28"/>
        <v>0</v>
      </c>
      <c r="P44" s="1">
        <f t="shared" si="28"/>
        <v>0</v>
      </c>
      <c r="Q44" s="1">
        <f t="shared" si="16"/>
        <v>0</v>
      </c>
    </row>
    <row r="45">
      <c r="B45" s="1"/>
      <c r="C45" s="1">
        <f t="shared" ref="C45:P45" si="29">($E$6*D44 + $E$7*D45)/$E$2</f>
        <v>3.750414491</v>
      </c>
      <c r="D45" s="1">
        <f t="shared" si="29"/>
        <v>2.246965082</v>
      </c>
      <c r="E45" s="1">
        <f t="shared" si="29"/>
        <v>1.206052745</v>
      </c>
      <c r="F45" s="1">
        <f t="shared" si="29"/>
        <v>0.5576720509</v>
      </c>
      <c r="G45" s="1">
        <f t="shared" si="29"/>
        <v>0.2084110261</v>
      </c>
      <c r="H45" s="1">
        <f t="shared" si="29"/>
        <v>0.05587625851</v>
      </c>
      <c r="I45" s="1">
        <f t="shared" si="29"/>
        <v>0.008008133382</v>
      </c>
      <c r="J45" s="1">
        <f t="shared" si="29"/>
        <v>0</v>
      </c>
      <c r="K45" s="1">
        <f t="shared" si="29"/>
        <v>0</v>
      </c>
      <c r="L45" s="1">
        <f t="shared" si="29"/>
        <v>0</v>
      </c>
      <c r="M45" s="1">
        <f t="shared" si="29"/>
        <v>0</v>
      </c>
      <c r="N45" s="1">
        <f t="shared" si="29"/>
        <v>0</v>
      </c>
      <c r="O45" s="1">
        <f t="shared" si="29"/>
        <v>0</v>
      </c>
      <c r="P45" s="1">
        <f t="shared" si="29"/>
        <v>0</v>
      </c>
      <c r="Q45" s="1">
        <f t="shared" si="16"/>
        <v>0</v>
      </c>
    </row>
    <row r="46">
      <c r="B46" s="1">
        <f t="shared" ref="B46:P46" si="30">($E$6*C45 + $E$7*C46)/$E$2</f>
        <v>2.604077133</v>
      </c>
      <c r="C46" s="1">
        <f t="shared" si="30"/>
        <v>1.493465538</v>
      </c>
      <c r="D46" s="1">
        <f t="shared" si="30"/>
        <v>0.7633055663</v>
      </c>
      <c r="E46" s="1">
        <f t="shared" si="30"/>
        <v>0.3341973959</v>
      </c>
      <c r="F46" s="1">
        <f t="shared" si="30"/>
        <v>0.1175734172</v>
      </c>
      <c r="G46" s="1">
        <f t="shared" si="30"/>
        <v>0.02950845827</v>
      </c>
      <c r="H46" s="1">
        <f t="shared" si="30"/>
        <v>0.003942451483</v>
      </c>
      <c r="I46" s="1">
        <f t="shared" si="30"/>
        <v>0</v>
      </c>
      <c r="J46" s="1">
        <f t="shared" si="30"/>
        <v>0</v>
      </c>
      <c r="K46" s="1">
        <f t="shared" si="30"/>
        <v>0</v>
      </c>
      <c r="L46" s="1">
        <f t="shared" si="30"/>
        <v>0</v>
      </c>
      <c r="M46" s="1">
        <f t="shared" si="30"/>
        <v>0</v>
      </c>
      <c r="N46" s="1">
        <f t="shared" si="30"/>
        <v>0</v>
      </c>
      <c r="O46" s="1">
        <f t="shared" si="30"/>
        <v>0</v>
      </c>
      <c r="P46" s="1">
        <f t="shared" si="30"/>
        <v>0</v>
      </c>
      <c r="Q46" s="1">
        <f t="shared" si="16"/>
        <v>0</v>
      </c>
    </row>
    <row r="47">
      <c r="A47" s="1"/>
      <c r="Q47" s="1"/>
    </row>
    <row r="48">
      <c r="A48" s="1"/>
      <c r="E48" s="1" t="s">
        <v>22</v>
      </c>
      <c r="Q48" s="1"/>
    </row>
    <row r="49">
      <c r="A49" s="1"/>
      <c r="Q49" s="1">
        <f t="shared" ref="Q49:Q64" si="31">max($B$9-Q12,0)</f>
        <v>0</v>
      </c>
    </row>
    <row r="50">
      <c r="A50" s="1"/>
      <c r="P50">
        <f>(Q49*$E$6 + $E$7*Q50)/$E$2</f>
        <v>0</v>
      </c>
      <c r="Q50" s="1">
        <f t="shared" si="31"/>
        <v>0</v>
      </c>
    </row>
    <row r="51">
      <c r="A51" s="1"/>
      <c r="O51">
        <f t="shared" ref="O51:P51" si="32">(P50*$E$6 + $E$7*P51)/$E$2</f>
        <v>0</v>
      </c>
      <c r="P51">
        <f t="shared" si="32"/>
        <v>0</v>
      </c>
      <c r="Q51" s="1">
        <f t="shared" si="31"/>
        <v>0</v>
      </c>
    </row>
    <row r="52">
      <c r="A52" s="1"/>
      <c r="N52">
        <f t="shared" ref="N52:P52" si="33">(O51*$E$6 + $E$7*O52)/$E$2</f>
        <v>0</v>
      </c>
      <c r="O52">
        <f t="shared" si="33"/>
        <v>0</v>
      </c>
      <c r="P52">
        <f t="shared" si="33"/>
        <v>0</v>
      </c>
      <c r="Q52" s="1">
        <f t="shared" si="31"/>
        <v>0</v>
      </c>
    </row>
    <row r="53">
      <c r="A53" s="1"/>
      <c r="M53">
        <f t="shared" ref="M53:P53" si="34">(N52*$E$6 + $E$7*N53)/$E$2</f>
        <v>0</v>
      </c>
      <c r="N53">
        <f t="shared" si="34"/>
        <v>0</v>
      </c>
      <c r="O53">
        <f t="shared" si="34"/>
        <v>0</v>
      </c>
      <c r="P53">
        <f t="shared" si="34"/>
        <v>0</v>
      </c>
      <c r="Q53" s="1">
        <f t="shared" si="31"/>
        <v>0</v>
      </c>
    </row>
    <row r="54">
      <c r="A54" s="1"/>
      <c r="L54">
        <f t="shared" ref="L54:P54" si="35">(M53*$E$6 + $E$7*M54)/$E$2</f>
        <v>0</v>
      </c>
      <c r="M54">
        <f t="shared" si="35"/>
        <v>0</v>
      </c>
      <c r="N54">
        <f t="shared" si="35"/>
        <v>0</v>
      </c>
      <c r="O54">
        <f t="shared" si="35"/>
        <v>0</v>
      </c>
      <c r="P54">
        <f t="shared" si="35"/>
        <v>0</v>
      </c>
      <c r="Q54" s="1">
        <f t="shared" si="31"/>
        <v>0</v>
      </c>
    </row>
    <row r="55">
      <c r="A55" s="1"/>
      <c r="K55">
        <f t="shared" ref="K55:P55" si="36">(L54*$E$6 + $E$7*L55)/$E$2</f>
        <v>0</v>
      </c>
      <c r="L55">
        <f t="shared" si="36"/>
        <v>0</v>
      </c>
      <c r="M55">
        <f t="shared" si="36"/>
        <v>0</v>
      </c>
      <c r="N55">
        <f t="shared" si="36"/>
        <v>0</v>
      </c>
      <c r="O55">
        <f t="shared" si="36"/>
        <v>0</v>
      </c>
      <c r="P55">
        <f t="shared" si="36"/>
        <v>0</v>
      </c>
      <c r="Q55" s="1">
        <f t="shared" si="31"/>
        <v>0</v>
      </c>
    </row>
    <row r="56">
      <c r="A56" s="1"/>
      <c r="J56">
        <f t="shared" ref="J56:P56" si="37">(K55*$E$6 + $E$7*K56)/$E$2</f>
        <v>0.05236586973</v>
      </c>
      <c r="K56">
        <f t="shared" si="37"/>
        <v>0.1032122892</v>
      </c>
      <c r="L56">
        <f t="shared" si="37"/>
        <v>0.2034297664</v>
      </c>
      <c r="M56">
        <f t="shared" si="37"/>
        <v>0.4009568064</v>
      </c>
      <c r="N56">
        <f t="shared" si="37"/>
        <v>0.7902794337</v>
      </c>
      <c r="O56">
        <f t="shared" si="37"/>
        <v>1.557628087</v>
      </c>
      <c r="P56">
        <f t="shared" si="37"/>
        <v>3.070059973</v>
      </c>
      <c r="Q56" s="1">
        <f t="shared" si="31"/>
        <v>6.05103896</v>
      </c>
    </row>
    <row r="57">
      <c r="A57" s="1"/>
      <c r="I57">
        <f t="shared" ref="I57:P57" si="38">(J56*$E$6 + $E$7*J57)/$E$2</f>
        <v>0.2668274496</v>
      </c>
      <c r="J57">
        <f t="shared" si="38"/>
        <v>0.4751006017</v>
      </c>
      <c r="K57">
        <f t="shared" si="38"/>
        <v>0.8362659863</v>
      </c>
      <c r="L57">
        <f t="shared" si="38"/>
        <v>1.450873434</v>
      </c>
      <c r="M57">
        <f t="shared" si="38"/>
        <v>2.470589021</v>
      </c>
      <c r="N57">
        <f t="shared" si="38"/>
        <v>4.102661799</v>
      </c>
      <c r="O57">
        <f t="shared" si="38"/>
        <v>6.574871892</v>
      </c>
      <c r="P57">
        <f t="shared" si="38"/>
        <v>9.980004722</v>
      </c>
      <c r="Q57" s="1">
        <f t="shared" si="31"/>
        <v>13.79894229</v>
      </c>
    </row>
    <row r="58">
      <c r="A58" s="1"/>
      <c r="H58">
        <f t="shared" ref="H58:P58" si="39">(I57*$E$6 + $E$7*I58)/$E$2</f>
        <v>0.7720597663</v>
      </c>
      <c r="I58">
        <f t="shared" si="39"/>
        <v>1.262807516</v>
      </c>
      <c r="J58">
        <f t="shared" si="39"/>
        <v>2.027970382</v>
      </c>
      <c r="K58">
        <f t="shared" si="39"/>
        <v>3.185645564</v>
      </c>
      <c r="L58">
        <f t="shared" si="39"/>
        <v>4.871034531</v>
      </c>
      <c r="M58">
        <f t="shared" si="39"/>
        <v>7.203451509</v>
      </c>
      <c r="N58">
        <f t="shared" si="39"/>
        <v>10.21696355</v>
      </c>
      <c r="O58">
        <f t="shared" si="39"/>
        <v>13.75769507</v>
      </c>
      <c r="P58">
        <f t="shared" si="39"/>
        <v>17.43232752</v>
      </c>
      <c r="Q58" s="1">
        <f t="shared" si="31"/>
        <v>20.96935061</v>
      </c>
    </row>
    <row r="59">
      <c r="A59" s="1"/>
      <c r="G59">
        <f t="shared" ref="G59:P59" si="40">(H58*$E$6 + $E$7*H59)/$E$2</f>
        <v>1.671742989</v>
      </c>
      <c r="H59">
        <f t="shared" si="40"/>
        <v>2.545828122</v>
      </c>
      <c r="I59">
        <f t="shared" si="40"/>
        <v>3.792450068</v>
      </c>
      <c r="J59">
        <f t="shared" si="40"/>
        <v>5.507063682</v>
      </c>
      <c r="K59">
        <f t="shared" si="40"/>
        <v>7.763216041</v>
      </c>
      <c r="L59">
        <f t="shared" si="40"/>
        <v>10.5746776</v>
      </c>
      <c r="M59">
        <f t="shared" si="40"/>
        <v>13.8528159</v>
      </c>
      <c r="N59">
        <f t="shared" si="40"/>
        <v>17.38988159</v>
      </c>
      <c r="O59">
        <f t="shared" si="40"/>
        <v>20.92571365</v>
      </c>
      <c r="P59">
        <f t="shared" si="40"/>
        <v>24.32918659</v>
      </c>
      <c r="Q59" s="1">
        <f t="shared" si="31"/>
        <v>27.60530789</v>
      </c>
    </row>
    <row r="60">
      <c r="A60" s="1"/>
      <c r="F60">
        <f t="shared" ref="F60:P60" si="41">(G59*$E$6 + $E$7*G60)/$E$2</f>
        <v>3.01889328</v>
      </c>
      <c r="G60">
        <f t="shared" si="41"/>
        <v>4.328052745</v>
      </c>
      <c r="H60">
        <f t="shared" si="41"/>
        <v>6.060236583</v>
      </c>
      <c r="I60">
        <f t="shared" si="41"/>
        <v>8.264712115</v>
      </c>
      <c r="J60">
        <f t="shared" si="41"/>
        <v>10.94596202</v>
      </c>
      <c r="K60">
        <f t="shared" si="41"/>
        <v>14.04145684</v>
      </c>
      <c r="L60">
        <f t="shared" si="41"/>
        <v>17.41459023</v>
      </c>
      <c r="M60">
        <f t="shared" si="41"/>
        <v>20.88211567</v>
      </c>
      <c r="N60">
        <f t="shared" si="41"/>
        <v>24.28444209</v>
      </c>
      <c r="O60">
        <f t="shared" si="41"/>
        <v>27.55945932</v>
      </c>
      <c r="P60">
        <f t="shared" si="41"/>
        <v>30.7119838</v>
      </c>
      <c r="Q60" s="1">
        <f t="shared" si="31"/>
        <v>33.74664979</v>
      </c>
    </row>
    <row r="61">
      <c r="A61" s="1"/>
      <c r="E61">
        <f t="shared" ref="E61:P61" si="42">(F60*$E$6 + $E$7*F61)/$E$2</f>
        <v>4.812127421</v>
      </c>
      <c r="F61">
        <f t="shared" si="42"/>
        <v>6.555312072</v>
      </c>
      <c r="G61">
        <f t="shared" si="42"/>
        <v>8.720788184</v>
      </c>
      <c r="H61">
        <f t="shared" si="42"/>
        <v>11.30812199</v>
      </c>
      <c r="I61">
        <f t="shared" si="42"/>
        <v>14.26865313</v>
      </c>
      <c r="J61">
        <f t="shared" si="42"/>
        <v>17.50212314</v>
      </c>
      <c r="K61">
        <f t="shared" si="42"/>
        <v>20.87159822</v>
      </c>
      <c r="L61">
        <f t="shared" si="42"/>
        <v>24.23973692</v>
      </c>
      <c r="M61">
        <f t="shared" si="42"/>
        <v>27.51365045</v>
      </c>
      <c r="N61">
        <f t="shared" si="42"/>
        <v>30.66511205</v>
      </c>
      <c r="O61">
        <f t="shared" si="42"/>
        <v>33.69875444</v>
      </c>
      <c r="P61">
        <f t="shared" si="42"/>
        <v>36.61903507</v>
      </c>
      <c r="Q61" s="1">
        <f t="shared" si="31"/>
        <v>39.43024277</v>
      </c>
    </row>
    <row r="62">
      <c r="A62" s="1"/>
      <c r="D62">
        <f t="shared" ref="D62:P62" si="43">(E61*$E$6 + $E$7*E62)/$E$2</f>
        <v>7.006741687</v>
      </c>
      <c r="E62">
        <f t="shared" si="43"/>
        <v>9.140837951</v>
      </c>
      <c r="F62">
        <f t="shared" si="43"/>
        <v>11.65564819</v>
      </c>
      <c r="G62">
        <f t="shared" si="43"/>
        <v>14.51107874</v>
      </c>
      <c r="H62">
        <f t="shared" si="43"/>
        <v>17.62852649</v>
      </c>
      <c r="I62">
        <f t="shared" si="43"/>
        <v>20.9002825</v>
      </c>
      <c r="J62">
        <f t="shared" si="43"/>
        <v>24.21133762</v>
      </c>
      <c r="K62">
        <f t="shared" si="43"/>
        <v>27.46788125</v>
      </c>
      <c r="L62">
        <f t="shared" si="43"/>
        <v>30.61828034</v>
      </c>
      <c r="M62">
        <f t="shared" si="43"/>
        <v>33.65089948</v>
      </c>
      <c r="N62">
        <f t="shared" si="43"/>
        <v>36.57019463</v>
      </c>
      <c r="O62">
        <f t="shared" si="43"/>
        <v>39.38045321</v>
      </c>
      <c r="P62">
        <f t="shared" si="43"/>
        <v>42.08580043</v>
      </c>
      <c r="Q62" s="1">
        <f t="shared" si="31"/>
        <v>44.69020547</v>
      </c>
    </row>
    <row r="63">
      <c r="C63">
        <f t="shared" ref="C63:P63" si="44">(D62*$E$6 + $E$7*D63)/$E$2</f>
        <v>9.531580858</v>
      </c>
      <c r="D63">
        <f t="shared" si="44"/>
        <v>11.98776182</v>
      </c>
      <c r="E63">
        <f t="shared" si="44"/>
        <v>14.7580837</v>
      </c>
      <c r="F63">
        <f t="shared" si="44"/>
        <v>17.77815524</v>
      </c>
      <c r="G63">
        <f t="shared" si="44"/>
        <v>20.95996623</v>
      </c>
      <c r="H63">
        <f t="shared" si="44"/>
        <v>24.2063207</v>
      </c>
      <c r="I63">
        <f t="shared" si="44"/>
        <v>27.43015984</v>
      </c>
      <c r="J63">
        <f t="shared" si="44"/>
        <v>30.57148864</v>
      </c>
      <c r="K63">
        <f t="shared" si="44"/>
        <v>33.60308488</v>
      </c>
      <c r="L63">
        <f t="shared" si="44"/>
        <v>36.52139489</v>
      </c>
      <c r="M63">
        <f t="shared" si="44"/>
        <v>39.33070467</v>
      </c>
      <c r="N63">
        <f t="shared" si="44"/>
        <v>42.03513805</v>
      </c>
      <c r="O63">
        <f t="shared" si="44"/>
        <v>44.63866287</v>
      </c>
      <c r="P63">
        <f t="shared" si="44"/>
        <v>47.14509689</v>
      </c>
      <c r="Q63" s="1">
        <f t="shared" si="31"/>
        <v>49.55811342</v>
      </c>
    </row>
    <row r="64">
      <c r="B64">
        <f t="shared" ref="B64:P64" si="45">(C63*$E$6 + $E$7*C64)/$E$2</f>
        <v>12.3051376</v>
      </c>
      <c r="C64">
        <f t="shared" si="45"/>
        <v>15.00447787</v>
      </c>
      <c r="D64">
        <f t="shared" si="45"/>
        <v>17.94153535</v>
      </c>
      <c r="E64">
        <f t="shared" si="45"/>
        <v>21.04231019</v>
      </c>
      <c r="F64">
        <f t="shared" si="45"/>
        <v>24.22343049</v>
      </c>
      <c r="G64">
        <f t="shared" si="45"/>
        <v>27.40597023</v>
      </c>
      <c r="H64">
        <f t="shared" si="45"/>
        <v>30.52867937</v>
      </c>
      <c r="I64">
        <f t="shared" si="45"/>
        <v>33.5553106</v>
      </c>
      <c r="J64">
        <f t="shared" si="45"/>
        <v>36.47263581</v>
      </c>
      <c r="K64">
        <f t="shared" si="45"/>
        <v>39.28099711</v>
      </c>
      <c r="L64">
        <f t="shared" si="45"/>
        <v>41.98451696</v>
      </c>
      <c r="M64">
        <f t="shared" si="45"/>
        <v>44.58716189</v>
      </c>
      <c r="N64">
        <f t="shared" si="45"/>
        <v>47.09274836</v>
      </c>
      <c r="O64">
        <f t="shared" si="45"/>
        <v>49.50494847</v>
      </c>
      <c r="P64">
        <f t="shared" si="45"/>
        <v>51.8272954</v>
      </c>
      <c r="Q64" s="1">
        <f t="shared" si="31"/>
        <v>54.0631887</v>
      </c>
    </row>
    <row r="65">
      <c r="B65" s="1">
        <v>0.0</v>
      </c>
      <c r="C65" s="1">
        <v>1.0</v>
      </c>
      <c r="D65" s="1">
        <v>2.0</v>
      </c>
      <c r="E65" s="1">
        <v>3.0</v>
      </c>
      <c r="F65" s="1">
        <v>4.0</v>
      </c>
      <c r="G65" s="1">
        <v>5.0</v>
      </c>
      <c r="H65" s="1">
        <v>6.0</v>
      </c>
      <c r="I65" s="1">
        <v>7.0</v>
      </c>
      <c r="J65" s="1">
        <v>8.0</v>
      </c>
      <c r="K65" s="1">
        <v>9.0</v>
      </c>
      <c r="L65" s="1">
        <v>10.0</v>
      </c>
      <c r="M65" s="1">
        <v>11.0</v>
      </c>
      <c r="N65" s="1">
        <v>12.0</v>
      </c>
      <c r="O65" s="1">
        <v>13.0</v>
      </c>
      <c r="P65" s="1">
        <v>14.0</v>
      </c>
      <c r="Q65" s="1">
        <v>15.0</v>
      </c>
    </row>
    <row r="66">
      <c r="Q66" s="1"/>
    </row>
    <row r="67">
      <c r="L67">
        <f t="shared" ref="L67:L77" si="46">max(L36,L54)</f>
        <v>37.36006926</v>
      </c>
    </row>
    <row r="68">
      <c r="K68">
        <f>($E$6*L67 + $E$7*L68)/$E$2</f>
        <v>31.78190805</v>
      </c>
      <c r="L68">
        <f t="shared" si="46"/>
        <v>26.39014427</v>
      </c>
    </row>
    <row r="69">
      <c r="J69">
        <f t="shared" ref="J69:K69" si="47">($E$6*K68 + $E$7*K69)/$E$2</f>
        <v>26.4703022</v>
      </c>
      <c r="K69">
        <f t="shared" si="47"/>
        <v>21.33369518</v>
      </c>
      <c r="L69">
        <f t="shared" si="46"/>
        <v>16.44129953</v>
      </c>
    </row>
    <row r="70">
      <c r="I70">
        <f t="shared" ref="I70:K70" si="48">($E$6*J69 + $E$7*J70)/$E$2</f>
        <v>21.52680981</v>
      </c>
      <c r="J70">
        <f t="shared" si="48"/>
        <v>16.74414595</v>
      </c>
      <c r="K70">
        <f t="shared" si="48"/>
        <v>12.30178106</v>
      </c>
      <c r="L70">
        <f t="shared" si="46"/>
        <v>8.293175066</v>
      </c>
    </row>
    <row r="71">
      <c r="H71">
        <f t="shared" ref="H71:K71" si="49">($E$6*I70 + $E$7*I71)/$E$2</f>
        <v>17.19502776</v>
      </c>
      <c r="I71">
        <f t="shared" si="49"/>
        <v>13.00307751</v>
      </c>
      <c r="J71">
        <f t="shared" si="49"/>
        <v>9.381559044</v>
      </c>
      <c r="K71">
        <f t="shared" si="49"/>
        <v>6.554151172</v>
      </c>
      <c r="L71">
        <f t="shared" si="46"/>
        <v>4.871034531</v>
      </c>
    </row>
    <row r="72">
      <c r="G72">
        <f t="shared" ref="G72:K72" si="50">($E$6*H71 + $E$7*H72)/$E$2</f>
        <v>13.83779358</v>
      </c>
      <c r="H72">
        <f t="shared" si="50"/>
        <v>10.5892682</v>
      </c>
      <c r="I72">
        <f t="shared" si="50"/>
        <v>8.254039613</v>
      </c>
      <c r="J72">
        <f t="shared" si="50"/>
        <v>7.165398939</v>
      </c>
      <c r="K72">
        <f t="shared" si="50"/>
        <v>7.763216041</v>
      </c>
      <c r="L72">
        <f t="shared" si="46"/>
        <v>10.5746776</v>
      </c>
    </row>
    <row r="73">
      <c r="F73">
        <f t="shared" ref="F73:K73" si="51">($E$6*G72 + $E$7*G73)/$E$2</f>
        <v>11.68940443</v>
      </c>
      <c r="G73">
        <f t="shared" si="51"/>
        <v>9.612442875</v>
      </c>
      <c r="H73">
        <f t="shared" si="51"/>
        <v>8.670917086</v>
      </c>
      <c r="I73">
        <f t="shared" si="51"/>
        <v>9.081120382</v>
      </c>
      <c r="J73">
        <f t="shared" si="51"/>
        <v>10.94596202</v>
      </c>
      <c r="K73">
        <f t="shared" si="51"/>
        <v>14.04145684</v>
      </c>
      <c r="L73">
        <f t="shared" si="46"/>
        <v>17.41459023</v>
      </c>
    </row>
    <row r="74">
      <c r="E74">
        <f t="shared" ref="E74:K74" si="52">($E$6*F73 + $E$7*F74)/$E$2</f>
        <v>10.78392458</v>
      </c>
      <c r="F74">
        <f t="shared" si="52"/>
        <v>9.912396759</v>
      </c>
      <c r="G74">
        <f t="shared" si="52"/>
        <v>10.20996144</v>
      </c>
      <c r="H74">
        <f t="shared" si="52"/>
        <v>11.71004462</v>
      </c>
      <c r="I74">
        <f t="shared" si="52"/>
        <v>14.26865313</v>
      </c>
      <c r="J74">
        <f t="shared" si="52"/>
        <v>17.50212314</v>
      </c>
      <c r="K74">
        <f t="shared" si="52"/>
        <v>20.87159822</v>
      </c>
      <c r="L74">
        <f t="shared" si="46"/>
        <v>24.23973692</v>
      </c>
    </row>
    <row r="75">
      <c r="D75">
        <f t="shared" ref="D75:K75" si="53">($E$6*E74 + $E$7*E75)/$E$2</f>
        <v>10.99977488</v>
      </c>
      <c r="E75">
        <f t="shared" si="53"/>
        <v>11.21644586</v>
      </c>
      <c r="F75">
        <f t="shared" si="53"/>
        <v>12.48916792</v>
      </c>
      <c r="G75">
        <f t="shared" si="53"/>
        <v>14.70894762</v>
      </c>
      <c r="H75">
        <f t="shared" si="53"/>
        <v>17.62852649</v>
      </c>
      <c r="I75">
        <f t="shared" si="53"/>
        <v>20.9002825</v>
      </c>
      <c r="J75">
        <f t="shared" si="53"/>
        <v>24.21133762</v>
      </c>
      <c r="K75">
        <f t="shared" si="53"/>
        <v>27.46788125</v>
      </c>
      <c r="L75">
        <f t="shared" si="46"/>
        <v>30.61828034</v>
      </c>
    </row>
    <row r="76">
      <c r="C76">
        <f t="shared" ref="C76:K76" si="54">($E$6*D75 + $E$7*D76)/$E$2</f>
        <v>12.13416491</v>
      </c>
      <c r="D76">
        <f t="shared" si="54"/>
        <v>13.24286502</v>
      </c>
      <c r="E76">
        <f t="shared" si="54"/>
        <v>15.21785344</v>
      </c>
      <c r="F76">
        <f t="shared" si="54"/>
        <v>17.87556727</v>
      </c>
      <c r="G76">
        <f t="shared" si="54"/>
        <v>20.95996623</v>
      </c>
      <c r="H76">
        <f t="shared" si="54"/>
        <v>24.2063207</v>
      </c>
      <c r="I76">
        <f t="shared" si="54"/>
        <v>27.43015984</v>
      </c>
      <c r="J76">
        <f t="shared" si="54"/>
        <v>30.57148864</v>
      </c>
      <c r="K76">
        <f t="shared" si="54"/>
        <v>33.60308488</v>
      </c>
      <c r="L76">
        <f t="shared" si="46"/>
        <v>36.52139489</v>
      </c>
    </row>
    <row r="77">
      <c r="B77">
        <f t="shared" ref="B77:K77" si="55">($E$6*C76 + $E$7*C77)/$E$2</f>
        <v>13.96442915</v>
      </c>
      <c r="C77">
        <f t="shared" si="55"/>
        <v>15.74955712</v>
      </c>
      <c r="D77">
        <f t="shared" si="55"/>
        <v>18.19221397</v>
      </c>
      <c r="E77">
        <f t="shared" si="55"/>
        <v>21.09026671</v>
      </c>
      <c r="F77">
        <f t="shared" si="55"/>
        <v>24.22343049</v>
      </c>
      <c r="G77">
        <f t="shared" si="55"/>
        <v>27.40597023</v>
      </c>
      <c r="H77">
        <f t="shared" si="55"/>
        <v>30.52867937</v>
      </c>
      <c r="I77">
        <f t="shared" si="55"/>
        <v>33.5553106</v>
      </c>
      <c r="J77">
        <f t="shared" si="55"/>
        <v>36.47263581</v>
      </c>
      <c r="K77">
        <f t="shared" si="55"/>
        <v>39.28099711</v>
      </c>
      <c r="L77">
        <f t="shared" si="46"/>
        <v>41.98451696</v>
      </c>
    </row>
    <row r="78">
      <c r="B78" s="1">
        <v>0.0</v>
      </c>
      <c r="C78" s="1">
        <v>1.0</v>
      </c>
      <c r="D78" s="1">
        <v>2.0</v>
      </c>
      <c r="E78" s="1">
        <v>3.0</v>
      </c>
      <c r="F78" s="1">
        <v>4.0</v>
      </c>
      <c r="G78" s="1">
        <v>5.0</v>
      </c>
      <c r="H78" s="1">
        <v>6.0</v>
      </c>
      <c r="I78" s="1">
        <v>7.0</v>
      </c>
      <c r="J78" s="1">
        <v>8.0</v>
      </c>
      <c r="K78" s="1">
        <v>9.0</v>
      </c>
      <c r="L78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>
        <f>62</f>
        <v>62</v>
      </c>
      <c r="D1" s="1" t="s">
        <v>3</v>
      </c>
      <c r="E1">
        <f>($B$5-$B$3)/($B$2-$B$3)</f>
        <v>0.5036212242</v>
      </c>
    </row>
    <row r="2">
      <c r="A2" s="1" t="s">
        <v>7</v>
      </c>
      <c r="B2">
        <f>exp($B$7*sqrt(1/12))</f>
        <v>1.059434237</v>
      </c>
      <c r="D2" s="1" t="s">
        <v>10</v>
      </c>
      <c r="E2">
        <f>1-$E$1</f>
        <v>0.4963787758</v>
      </c>
    </row>
    <row r="3">
      <c r="A3" s="1" t="s">
        <v>12</v>
      </c>
      <c r="B3">
        <f>1/$B$2</f>
        <v>0.9439000224</v>
      </c>
    </row>
    <row r="4">
      <c r="A4" s="1" t="s">
        <v>15</v>
      </c>
      <c r="B4">
        <f>60</f>
        <v>60</v>
      </c>
      <c r="G4">
        <f>F5*$B$2</f>
        <v>82.74880058</v>
      </c>
    </row>
    <row r="5">
      <c r="A5" s="1" t="s">
        <v>8</v>
      </c>
      <c r="B5">
        <f>exp(0.025*1/12)</f>
        <v>1.002085505</v>
      </c>
      <c r="F5">
        <f t="shared" ref="F5:G5" si="1">E6*$B$2</f>
        <v>78.10659472</v>
      </c>
      <c r="G5">
        <f t="shared" si="1"/>
        <v>73.72481651</v>
      </c>
    </row>
    <row r="6">
      <c r="A6" s="1" t="s">
        <v>17</v>
      </c>
      <c r="B6">
        <f>5</f>
        <v>5</v>
      </c>
      <c r="E6">
        <f t="shared" ref="E6:G6" si="2">D7*$B$2</f>
        <v>73.72481651</v>
      </c>
      <c r="F6">
        <f t="shared" si="2"/>
        <v>69.58885595</v>
      </c>
      <c r="G6">
        <f t="shared" si="2"/>
        <v>65.68492269</v>
      </c>
    </row>
    <row r="7">
      <c r="A7" s="1" t="s">
        <v>9</v>
      </c>
      <c r="B7">
        <f>0.2</f>
        <v>0.2</v>
      </c>
      <c r="D7">
        <f t="shared" ref="D7:G7" si="3">C8*$B$2</f>
        <v>69.58885595</v>
      </c>
      <c r="E7">
        <f t="shared" si="3"/>
        <v>65.68492269</v>
      </c>
      <c r="F7">
        <f t="shared" si="3"/>
        <v>62</v>
      </c>
      <c r="G7">
        <f t="shared" si="3"/>
        <v>58.52180139</v>
      </c>
    </row>
    <row r="8">
      <c r="C8">
        <f t="shared" ref="C8:G8" si="4">B9*$B$2</f>
        <v>65.68492269</v>
      </c>
      <c r="D8">
        <f t="shared" si="4"/>
        <v>62</v>
      </c>
      <c r="E8">
        <f t="shared" si="4"/>
        <v>58.52180139</v>
      </c>
      <c r="F8">
        <f t="shared" si="4"/>
        <v>55.23872964</v>
      </c>
      <c r="G8">
        <f t="shared" si="4"/>
        <v>52.13983815</v>
      </c>
    </row>
    <row r="9">
      <c r="B9">
        <f>$B$1</f>
        <v>62</v>
      </c>
      <c r="C9">
        <f t="shared" ref="C9:G9" si="5">B9*$B$3</f>
        <v>58.52180139</v>
      </c>
      <c r="D9">
        <f t="shared" si="5"/>
        <v>55.23872964</v>
      </c>
      <c r="E9">
        <f t="shared" si="5"/>
        <v>52.13983815</v>
      </c>
      <c r="F9">
        <f t="shared" si="5"/>
        <v>49.21479439</v>
      </c>
      <c r="G9">
        <f t="shared" si="5"/>
        <v>46.45384553</v>
      </c>
    </row>
    <row r="11">
      <c r="B11" s="1" t="s">
        <v>18</v>
      </c>
      <c r="C11" s="1"/>
      <c r="D11" s="1"/>
      <c r="G11" s="1"/>
      <c r="I11" s="1" t="s">
        <v>19</v>
      </c>
    </row>
    <row r="12">
      <c r="J12">
        <f t="shared" ref="J12:J17" si="6">max(G4-$B$4,0)</f>
        <v>22.74880058</v>
      </c>
    </row>
    <row r="13">
      <c r="B13">
        <f>B1+E25-E17</f>
        <v>59.37824393</v>
      </c>
      <c r="D13">
        <f>$B$4/$B$5^($B$6)</f>
        <v>59.37824393</v>
      </c>
      <c r="I13">
        <f>($E$1*J12+$E$2*J13)/$B$5</f>
        <v>18.2314646</v>
      </c>
      <c r="J13">
        <f t="shared" si="6"/>
        <v>13.72481651</v>
      </c>
    </row>
    <row r="14">
      <c r="H14">
        <f t="shared" ref="H14:I14" si="7">($E$1*I13+$E$2*I14)/$B$5</f>
        <v>13.9742964</v>
      </c>
      <c r="I14">
        <f t="shared" si="7"/>
        <v>9.713725834</v>
      </c>
      <c r="J14">
        <f t="shared" si="6"/>
        <v>5.684922692</v>
      </c>
    </row>
    <row r="15">
      <c r="A15" s="1" t="str">
        <f>if(B13=D13,"put call parity satsified","put call parity not satisfied")</f>
        <v>put call parity satsified</v>
      </c>
      <c r="G15">
        <f t="shared" ref="G15:I15" si="8">($E$1*H14+$E$2*H15)/$B$5</f>
        <v>10.14234927</v>
      </c>
      <c r="H15">
        <f t="shared" si="8"/>
        <v>6.297104319</v>
      </c>
      <c r="I15">
        <f t="shared" si="8"/>
        <v>2.857089252</v>
      </c>
      <c r="J15">
        <f t="shared" si="6"/>
        <v>0</v>
      </c>
    </row>
    <row r="16">
      <c r="F16">
        <f t="shared" ref="F16:I16" si="9">($E$1*G15+$E$2*G16)/$B$5</f>
        <v>7.017242091</v>
      </c>
      <c r="G16">
        <f t="shared" si="9"/>
        <v>3.876020333</v>
      </c>
      <c r="H16">
        <f t="shared" si="9"/>
        <v>1.435896218</v>
      </c>
      <c r="I16">
        <f t="shared" si="9"/>
        <v>0</v>
      </c>
      <c r="J16">
        <f t="shared" si="6"/>
        <v>0</v>
      </c>
    </row>
    <row r="17">
      <c r="E17">
        <f t="shared" ref="E17:I17" si="10">($E$1*F16+$E$2*F17)/$B$5</f>
        <v>4.668670113</v>
      </c>
      <c r="F17">
        <f t="shared" si="10"/>
        <v>2.305446266</v>
      </c>
      <c r="G17">
        <f t="shared" si="10"/>
        <v>0.7216428215</v>
      </c>
      <c r="H17">
        <f t="shared" si="10"/>
        <v>0</v>
      </c>
      <c r="I17">
        <f t="shared" si="10"/>
        <v>0</v>
      </c>
      <c r="J17">
        <f t="shared" si="6"/>
        <v>0</v>
      </c>
    </row>
    <row r="19">
      <c r="I19" s="1" t="s">
        <v>20</v>
      </c>
    </row>
    <row r="20">
      <c r="D20">
        <f t="shared" ref="D20:D23" si="11">max(H14,H22)</f>
        <v>13.9742964</v>
      </c>
      <c r="J20">
        <f t="shared" ref="J20:J25" si="12">max($B$4-G4,0)</f>
        <v>0</v>
      </c>
    </row>
    <row r="21">
      <c r="C21">
        <f>($E$1*D20 + $E$2*D21)/$B$5</f>
        <v>10.14234927</v>
      </c>
      <c r="D21">
        <f t="shared" si="11"/>
        <v>6.297104319</v>
      </c>
      <c r="I21">
        <f>($E$1*J20 + $E$2*J21)/$B$5</f>
        <v>0</v>
      </c>
      <c r="J21">
        <f t="shared" si="12"/>
        <v>0</v>
      </c>
    </row>
    <row r="22">
      <c r="B22">
        <f t="shared" ref="B22:C22" si="13">($E$1*C21 + $E$2*C22)/$B$5</f>
        <v>7.3187296</v>
      </c>
      <c r="C22">
        <f t="shared" si="13"/>
        <v>4.484660905</v>
      </c>
      <c r="D22">
        <f t="shared" si="11"/>
        <v>2.66461494</v>
      </c>
      <c r="H22">
        <f t="shared" ref="H22:I22" si="14">($E$1*I21 + $E$2*I22)/$B$5</f>
        <v>0</v>
      </c>
      <c r="I22">
        <f t="shared" si="14"/>
        <v>0</v>
      </c>
      <c r="J22">
        <f t="shared" si="12"/>
        <v>0</v>
      </c>
    </row>
    <row r="23">
      <c r="A23">
        <f t="shared" ref="A23:C23" si="15">($E$1*B22 + $E$2*B23)/$B$5</f>
        <v>6.0482438</v>
      </c>
      <c r="B23">
        <f t="shared" si="15"/>
        <v>4.784632216</v>
      </c>
      <c r="C23">
        <f t="shared" si="15"/>
        <v>5.109082617</v>
      </c>
      <c r="D23">
        <f t="shared" si="11"/>
        <v>7.610681964</v>
      </c>
      <c r="G23">
        <f t="shared" ref="G23:I23" si="16">($E$1*H22 + $E$2*H23)/$B$5</f>
        <v>0.1796627571</v>
      </c>
      <c r="H23">
        <f t="shared" si="16"/>
        <v>0.3627017381</v>
      </c>
      <c r="I23">
        <f t="shared" si="16"/>
        <v>0.7322193698</v>
      </c>
      <c r="J23">
        <f t="shared" si="12"/>
        <v>1.478198611</v>
      </c>
    </row>
    <row r="24">
      <c r="F24">
        <f t="shared" ref="F24:I24" si="17">($E$1*G23 + $E$2*G24)/$B$5</f>
        <v>0.8343969581</v>
      </c>
      <c r="G24">
        <f t="shared" si="17"/>
        <v>1.502189771</v>
      </c>
      <c r="H24">
        <f t="shared" si="17"/>
        <v>2.66461494</v>
      </c>
      <c r="I24">
        <f t="shared" si="17"/>
        <v>4.636400476</v>
      </c>
      <c r="J24">
        <f t="shared" si="12"/>
        <v>7.860161854</v>
      </c>
    </row>
    <row r="25">
      <c r="E25">
        <f t="shared" ref="E25:I25" si="18">($E$1*F24 + $E$2*F25)/$B$5</f>
        <v>2.046914048</v>
      </c>
      <c r="F25">
        <f t="shared" si="18"/>
        <v>3.285722436</v>
      </c>
      <c r="G25">
        <f t="shared" si="18"/>
        <v>5.109082617</v>
      </c>
      <c r="H25">
        <f t="shared" si="18"/>
        <v>7.610681964</v>
      </c>
      <c r="I25">
        <f t="shared" si="18"/>
        <v>10.66033572</v>
      </c>
      <c r="J25">
        <f t="shared" si="12"/>
        <v>13.54615447</v>
      </c>
    </row>
  </sheetData>
  <drawing r:id="rId1"/>
</worksheet>
</file>