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1" sheetId="1" r:id="rId1"/>
    <sheet name="DASHBOAR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13" i="2" l="1"/>
  <c r="Y13" i="2"/>
  <c r="V13" i="2"/>
  <c r="G46" i="2"/>
  <c r="G28" i="2"/>
  <c r="G40" i="2"/>
  <c r="AC54" i="2"/>
  <c r="AA54" i="2"/>
  <c r="Y54" i="2"/>
  <c r="W54" i="2"/>
  <c r="U54" i="2"/>
  <c r="S54" i="2"/>
  <c r="Q54" i="2"/>
  <c r="O54" i="2"/>
  <c r="M54" i="2"/>
  <c r="K54" i="2"/>
  <c r="I54" i="2"/>
  <c r="G54" i="2"/>
  <c r="E54" i="2"/>
  <c r="C54" i="2"/>
  <c r="U12" i="2"/>
  <c r="T12" i="2"/>
  <c r="S12" i="2"/>
  <c r="R12" i="2"/>
  <c r="Q12" i="2"/>
  <c r="P12" i="2"/>
  <c r="G34" i="2"/>
  <c r="G22" i="2"/>
  <c r="G16" i="2"/>
  <c r="G10" i="2"/>
  <c r="O12" i="2"/>
  <c r="N12" i="2"/>
  <c r="M12" i="2"/>
  <c r="L12" i="2"/>
  <c r="K12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A13" i="1"/>
  <c r="B13" i="1" s="1"/>
  <c r="C13" i="1"/>
  <c r="D13" i="1"/>
  <c r="E13" i="1" s="1"/>
  <c r="F13" i="1"/>
  <c r="G13" i="1" s="1"/>
  <c r="H13" i="1"/>
  <c r="J13" i="1"/>
  <c r="K13" i="1"/>
  <c r="L13" i="1" s="1"/>
  <c r="A14" i="1"/>
  <c r="B14" i="1" s="1"/>
  <c r="C14" i="1"/>
  <c r="D14" i="1"/>
  <c r="E14" i="1" s="1"/>
  <c r="F14" i="1"/>
  <c r="G14" i="1" s="1"/>
  <c r="H14" i="1"/>
  <c r="J14" i="1"/>
  <c r="K14" i="1"/>
  <c r="L14" i="1" s="1"/>
  <c r="A15" i="1"/>
  <c r="B15" i="1" s="1"/>
  <c r="C15" i="1"/>
  <c r="D15" i="1"/>
  <c r="E15" i="1" s="1"/>
  <c r="F15" i="1"/>
  <c r="G15" i="1" s="1"/>
  <c r="H15" i="1"/>
  <c r="J15" i="1"/>
  <c r="K15" i="1"/>
  <c r="L15" i="1" s="1"/>
  <c r="A16" i="1"/>
  <c r="B16" i="1" s="1"/>
  <c r="C16" i="1"/>
  <c r="D16" i="1"/>
  <c r="E16" i="1" s="1"/>
  <c r="F16" i="1"/>
  <c r="G16" i="1" s="1"/>
  <c r="H16" i="1"/>
  <c r="J16" i="1"/>
  <c r="K16" i="1"/>
  <c r="L16" i="1" s="1"/>
  <c r="A17" i="1"/>
  <c r="B17" i="1" s="1"/>
  <c r="C17" i="1"/>
  <c r="D17" i="1"/>
  <c r="E17" i="1" s="1"/>
  <c r="F17" i="1"/>
  <c r="G17" i="1" s="1"/>
  <c r="H17" i="1"/>
  <c r="J17" i="1"/>
  <c r="K17" i="1"/>
  <c r="L17" i="1" s="1"/>
  <c r="A18" i="1"/>
  <c r="B18" i="1" s="1"/>
  <c r="C18" i="1"/>
  <c r="D18" i="1"/>
  <c r="E18" i="1" s="1"/>
  <c r="F18" i="1"/>
  <c r="G18" i="1" s="1"/>
  <c r="H18" i="1"/>
  <c r="J18" i="1"/>
  <c r="K18" i="1"/>
  <c r="L18" i="1" s="1"/>
  <c r="A19" i="1"/>
  <c r="B19" i="1" s="1"/>
  <c r="C19" i="1"/>
  <c r="D19" i="1"/>
  <c r="E19" i="1" s="1"/>
  <c r="F19" i="1"/>
  <c r="G19" i="1" s="1"/>
  <c r="H19" i="1"/>
  <c r="J19" i="1"/>
  <c r="K19" i="1"/>
  <c r="L19" i="1" s="1"/>
  <c r="A20" i="1"/>
  <c r="B20" i="1" s="1"/>
  <c r="C20" i="1"/>
  <c r="D20" i="1"/>
  <c r="E20" i="1" s="1"/>
  <c r="F20" i="1"/>
  <c r="G20" i="1" s="1"/>
  <c r="H20" i="1"/>
  <c r="J20" i="1"/>
  <c r="K20" i="1"/>
  <c r="L20" i="1" s="1"/>
  <c r="A21" i="1"/>
  <c r="B21" i="1" s="1"/>
  <c r="C21" i="1"/>
  <c r="D21" i="1"/>
  <c r="E21" i="1" s="1"/>
  <c r="F21" i="1"/>
  <c r="G21" i="1" s="1"/>
  <c r="H21" i="1"/>
  <c r="J21" i="1"/>
  <c r="K21" i="1"/>
  <c r="L21" i="1" s="1"/>
  <c r="A22" i="1"/>
  <c r="B22" i="1" s="1"/>
  <c r="C22" i="1"/>
  <c r="D22" i="1"/>
  <c r="E22" i="1" s="1"/>
  <c r="F22" i="1"/>
  <c r="G22" i="1" s="1"/>
  <c r="H22" i="1"/>
  <c r="J22" i="1"/>
  <c r="K22" i="1"/>
  <c r="L22" i="1" s="1"/>
  <c r="A23" i="1"/>
  <c r="B23" i="1" s="1"/>
  <c r="C23" i="1"/>
  <c r="D23" i="1"/>
  <c r="E23" i="1" s="1"/>
  <c r="F23" i="1"/>
  <c r="G23" i="1" s="1"/>
  <c r="H23" i="1"/>
  <c r="J23" i="1"/>
  <c r="K23" i="1"/>
  <c r="L23" i="1" s="1"/>
  <c r="A24" i="1"/>
  <c r="B24" i="1" s="1"/>
  <c r="C24" i="1"/>
  <c r="D24" i="1"/>
  <c r="E24" i="1" s="1"/>
  <c r="F24" i="1"/>
  <c r="G24" i="1" s="1"/>
  <c r="H24" i="1"/>
  <c r="J24" i="1"/>
  <c r="K24" i="1"/>
  <c r="L24" i="1" s="1"/>
  <c r="A25" i="1"/>
  <c r="B25" i="1" s="1"/>
  <c r="C25" i="1"/>
  <c r="D25" i="1"/>
  <c r="E25" i="1" s="1"/>
  <c r="F25" i="1"/>
  <c r="G25" i="1" s="1"/>
  <c r="H25" i="1"/>
  <c r="J25" i="1"/>
  <c r="K25" i="1"/>
  <c r="L25" i="1" s="1"/>
  <c r="A26" i="1"/>
  <c r="B26" i="1" s="1"/>
  <c r="C26" i="1"/>
  <c r="D26" i="1"/>
  <c r="E26" i="1" s="1"/>
  <c r="F26" i="1"/>
  <c r="G26" i="1" s="1"/>
  <c r="H26" i="1"/>
  <c r="J26" i="1"/>
  <c r="K26" i="1"/>
  <c r="L26" i="1" s="1"/>
  <c r="A27" i="1"/>
  <c r="B27" i="1" s="1"/>
  <c r="C27" i="1"/>
  <c r="D27" i="1"/>
  <c r="E27" i="1" s="1"/>
  <c r="F27" i="1"/>
  <c r="G27" i="1" s="1"/>
  <c r="H27" i="1"/>
  <c r="J27" i="1"/>
  <c r="K27" i="1"/>
  <c r="L27" i="1" s="1"/>
  <c r="A28" i="1"/>
  <c r="B28" i="1" s="1"/>
  <c r="C28" i="1"/>
  <c r="D28" i="1"/>
  <c r="E28" i="1" s="1"/>
  <c r="F28" i="1"/>
  <c r="G28" i="1" s="1"/>
  <c r="H28" i="1"/>
  <c r="J28" i="1"/>
  <c r="K28" i="1"/>
  <c r="L28" i="1" s="1"/>
  <c r="A29" i="1"/>
  <c r="B29" i="1" s="1"/>
  <c r="C29" i="1"/>
  <c r="D29" i="1"/>
  <c r="E29" i="1" s="1"/>
  <c r="F29" i="1"/>
  <c r="G29" i="1" s="1"/>
  <c r="H29" i="1"/>
  <c r="J29" i="1"/>
  <c r="K29" i="1"/>
  <c r="L29" i="1" s="1"/>
  <c r="A30" i="1"/>
  <c r="B30" i="1" s="1"/>
  <c r="C30" i="1"/>
  <c r="D30" i="1"/>
  <c r="E30" i="1" s="1"/>
  <c r="F30" i="1"/>
  <c r="G30" i="1" s="1"/>
  <c r="H30" i="1"/>
  <c r="J30" i="1"/>
  <c r="K30" i="1"/>
  <c r="L30" i="1" s="1"/>
  <c r="A31" i="1"/>
  <c r="B31" i="1" s="1"/>
  <c r="C31" i="1"/>
  <c r="D31" i="1"/>
  <c r="E31" i="1" s="1"/>
  <c r="F31" i="1"/>
  <c r="G31" i="1" s="1"/>
  <c r="H31" i="1"/>
  <c r="J31" i="1"/>
  <c r="K31" i="1"/>
  <c r="L31" i="1" s="1"/>
  <c r="A32" i="1"/>
  <c r="B32" i="1" s="1"/>
  <c r="C32" i="1"/>
  <c r="D32" i="1"/>
  <c r="E32" i="1" s="1"/>
  <c r="F32" i="1"/>
  <c r="G32" i="1" s="1"/>
  <c r="H32" i="1"/>
  <c r="J32" i="1"/>
  <c r="K32" i="1"/>
  <c r="L32" i="1" s="1"/>
  <c r="A33" i="1"/>
  <c r="B33" i="1" s="1"/>
  <c r="C33" i="1"/>
  <c r="D33" i="1"/>
  <c r="E33" i="1" s="1"/>
  <c r="F33" i="1"/>
  <c r="G33" i="1" s="1"/>
  <c r="H33" i="1"/>
  <c r="J33" i="1"/>
  <c r="K33" i="1"/>
  <c r="L33" i="1" s="1"/>
  <c r="A34" i="1"/>
  <c r="B34" i="1" s="1"/>
  <c r="C34" i="1"/>
  <c r="D34" i="1"/>
  <c r="E34" i="1" s="1"/>
  <c r="F34" i="1"/>
  <c r="G34" i="1" s="1"/>
  <c r="H34" i="1"/>
  <c r="J34" i="1"/>
  <c r="K34" i="1"/>
  <c r="L34" i="1" s="1"/>
  <c r="A35" i="1"/>
  <c r="B35" i="1" s="1"/>
  <c r="C35" i="1"/>
  <c r="D35" i="1"/>
  <c r="E35" i="1" s="1"/>
  <c r="F35" i="1"/>
  <c r="G35" i="1" s="1"/>
  <c r="H35" i="1"/>
  <c r="J35" i="1"/>
  <c r="K35" i="1"/>
  <c r="L35" i="1" s="1"/>
  <c r="A36" i="1"/>
  <c r="B36" i="1" s="1"/>
  <c r="C36" i="1"/>
  <c r="D36" i="1"/>
  <c r="E36" i="1" s="1"/>
  <c r="F36" i="1"/>
  <c r="G36" i="1" s="1"/>
  <c r="H36" i="1"/>
  <c r="J36" i="1"/>
  <c r="K36" i="1"/>
  <c r="L36" i="1" s="1"/>
  <c r="A37" i="1"/>
  <c r="B37" i="1" s="1"/>
  <c r="C37" i="1"/>
  <c r="D37" i="1"/>
  <c r="E37" i="1" s="1"/>
  <c r="F37" i="1"/>
  <c r="G37" i="1" s="1"/>
  <c r="H37" i="1"/>
  <c r="J37" i="1"/>
  <c r="K37" i="1"/>
  <c r="L37" i="1" s="1"/>
  <c r="A38" i="1"/>
  <c r="B38" i="1" s="1"/>
  <c r="C38" i="1"/>
  <c r="D38" i="1"/>
  <c r="E38" i="1" s="1"/>
  <c r="F38" i="1"/>
  <c r="G38" i="1" s="1"/>
  <c r="H38" i="1"/>
  <c r="J38" i="1"/>
  <c r="K38" i="1"/>
  <c r="L38" i="1" s="1"/>
  <c r="A39" i="1"/>
  <c r="B39" i="1" s="1"/>
  <c r="C39" i="1"/>
  <c r="D39" i="1"/>
  <c r="E39" i="1" s="1"/>
  <c r="F39" i="1"/>
  <c r="G39" i="1" s="1"/>
  <c r="H39" i="1"/>
  <c r="J39" i="1"/>
  <c r="K39" i="1"/>
  <c r="L39" i="1" s="1"/>
  <c r="A40" i="1"/>
  <c r="B40" i="1" s="1"/>
  <c r="C40" i="1"/>
  <c r="D40" i="1"/>
  <c r="E40" i="1" s="1"/>
  <c r="F40" i="1"/>
  <c r="G40" i="1" s="1"/>
  <c r="H40" i="1"/>
  <c r="J40" i="1"/>
  <c r="K40" i="1"/>
  <c r="L40" i="1" s="1"/>
  <c r="A41" i="1"/>
  <c r="B41" i="1" s="1"/>
  <c r="C41" i="1"/>
  <c r="D41" i="1"/>
  <c r="E41" i="1" s="1"/>
  <c r="F41" i="1"/>
  <c r="G41" i="1" s="1"/>
  <c r="H41" i="1"/>
  <c r="J41" i="1"/>
  <c r="K41" i="1"/>
  <c r="L41" i="1" s="1"/>
  <c r="A42" i="1"/>
  <c r="B42" i="1" s="1"/>
  <c r="C42" i="1"/>
  <c r="D42" i="1"/>
  <c r="E42" i="1" s="1"/>
  <c r="F42" i="1"/>
  <c r="G42" i="1" s="1"/>
  <c r="H42" i="1"/>
  <c r="J42" i="1"/>
  <c r="K42" i="1"/>
  <c r="L42" i="1" s="1"/>
  <c r="A43" i="1"/>
  <c r="B43" i="1" s="1"/>
  <c r="C43" i="1"/>
  <c r="D43" i="1"/>
  <c r="E43" i="1" s="1"/>
  <c r="F43" i="1"/>
  <c r="G43" i="1" s="1"/>
  <c r="H43" i="1"/>
  <c r="J43" i="1"/>
  <c r="K43" i="1"/>
  <c r="L43" i="1" s="1"/>
  <c r="A44" i="1"/>
  <c r="B44" i="1" s="1"/>
  <c r="C44" i="1"/>
  <c r="D44" i="1"/>
  <c r="E44" i="1" s="1"/>
  <c r="F44" i="1"/>
  <c r="G44" i="1" s="1"/>
  <c r="H44" i="1"/>
  <c r="J44" i="1"/>
  <c r="K44" i="1"/>
  <c r="L44" i="1" s="1"/>
  <c r="A45" i="1"/>
  <c r="B45" i="1" s="1"/>
  <c r="C45" i="1"/>
  <c r="D45" i="1"/>
  <c r="E45" i="1" s="1"/>
  <c r="F45" i="1"/>
  <c r="G45" i="1" s="1"/>
  <c r="H45" i="1"/>
  <c r="J45" i="1"/>
  <c r="K45" i="1"/>
  <c r="L45" i="1" s="1"/>
  <c r="A46" i="1"/>
  <c r="B46" i="1" s="1"/>
  <c r="C46" i="1"/>
  <c r="D46" i="1"/>
  <c r="E46" i="1" s="1"/>
  <c r="F46" i="1"/>
  <c r="G46" i="1" s="1"/>
  <c r="H46" i="1"/>
  <c r="J46" i="1"/>
  <c r="K46" i="1"/>
  <c r="L46" i="1" s="1"/>
  <c r="A47" i="1"/>
  <c r="B47" i="1" s="1"/>
  <c r="C47" i="1"/>
  <c r="D47" i="1"/>
  <c r="E47" i="1" s="1"/>
  <c r="F47" i="1"/>
  <c r="G47" i="1" s="1"/>
  <c r="H47" i="1"/>
  <c r="J47" i="1"/>
  <c r="K47" i="1"/>
  <c r="L47" i="1" s="1"/>
  <c r="A48" i="1"/>
  <c r="B48" i="1" s="1"/>
  <c r="C48" i="1"/>
  <c r="D48" i="1"/>
  <c r="E48" i="1" s="1"/>
  <c r="F48" i="1"/>
  <c r="G48" i="1" s="1"/>
  <c r="H48" i="1"/>
  <c r="J48" i="1"/>
  <c r="K48" i="1"/>
  <c r="L48" i="1" s="1"/>
  <c r="A49" i="1"/>
  <c r="B49" i="1" s="1"/>
  <c r="C49" i="1"/>
  <c r="D49" i="1"/>
  <c r="E49" i="1" s="1"/>
  <c r="F49" i="1"/>
  <c r="G49" i="1" s="1"/>
  <c r="H49" i="1"/>
  <c r="J49" i="1"/>
  <c r="K49" i="1"/>
  <c r="L49" i="1" s="1"/>
  <c r="A50" i="1"/>
  <c r="B50" i="1" s="1"/>
  <c r="C50" i="1"/>
  <c r="D50" i="1"/>
  <c r="E50" i="1" s="1"/>
  <c r="F50" i="1"/>
  <c r="G50" i="1" s="1"/>
  <c r="H50" i="1"/>
  <c r="J50" i="1"/>
  <c r="K50" i="1"/>
  <c r="L50" i="1" s="1"/>
  <c r="A51" i="1"/>
  <c r="B51" i="1" s="1"/>
  <c r="C51" i="1"/>
  <c r="D51" i="1"/>
  <c r="E51" i="1" s="1"/>
  <c r="F51" i="1"/>
  <c r="G51" i="1" s="1"/>
  <c r="H51" i="1"/>
  <c r="J51" i="1"/>
  <c r="K51" i="1"/>
  <c r="L51" i="1" s="1"/>
  <c r="A52" i="1"/>
  <c r="B52" i="1" s="1"/>
  <c r="C52" i="1"/>
  <c r="D52" i="1"/>
  <c r="E52" i="1" s="1"/>
  <c r="F52" i="1"/>
  <c r="G52" i="1" s="1"/>
  <c r="H52" i="1"/>
  <c r="J52" i="1"/>
  <c r="K52" i="1"/>
  <c r="L52" i="1" s="1"/>
  <c r="A53" i="1"/>
  <c r="B53" i="1" s="1"/>
  <c r="C53" i="1"/>
  <c r="D53" i="1"/>
  <c r="E53" i="1" s="1"/>
  <c r="F53" i="1"/>
  <c r="G53" i="1" s="1"/>
  <c r="H53" i="1"/>
  <c r="J53" i="1"/>
  <c r="K53" i="1"/>
  <c r="L53" i="1" s="1"/>
  <c r="A54" i="1"/>
  <c r="B54" i="1" s="1"/>
  <c r="C54" i="1"/>
  <c r="D54" i="1"/>
  <c r="E54" i="1" s="1"/>
  <c r="F54" i="1"/>
  <c r="G54" i="1" s="1"/>
  <c r="H54" i="1"/>
  <c r="J54" i="1"/>
  <c r="K54" i="1"/>
  <c r="L54" i="1" s="1"/>
  <c r="A55" i="1"/>
  <c r="B55" i="1" s="1"/>
  <c r="C55" i="1"/>
  <c r="D55" i="1"/>
  <c r="E55" i="1" s="1"/>
  <c r="F55" i="1"/>
  <c r="G55" i="1" s="1"/>
  <c r="H55" i="1"/>
  <c r="J55" i="1"/>
  <c r="K55" i="1"/>
  <c r="L55" i="1" s="1"/>
  <c r="A56" i="1"/>
  <c r="B56" i="1" s="1"/>
  <c r="C56" i="1"/>
  <c r="D56" i="1"/>
  <c r="E56" i="1" s="1"/>
  <c r="F56" i="1"/>
  <c r="G56" i="1" s="1"/>
  <c r="H56" i="1"/>
  <c r="J56" i="1"/>
  <c r="K56" i="1"/>
  <c r="L56" i="1" s="1"/>
  <c r="A57" i="1"/>
  <c r="B57" i="1" s="1"/>
  <c r="C57" i="1"/>
  <c r="D57" i="1"/>
  <c r="E57" i="1" s="1"/>
  <c r="F57" i="1"/>
  <c r="G57" i="1" s="1"/>
  <c r="H57" i="1"/>
  <c r="J57" i="1"/>
  <c r="K57" i="1"/>
  <c r="L57" i="1" s="1"/>
  <c r="A58" i="1"/>
  <c r="B58" i="1" s="1"/>
  <c r="C58" i="1"/>
  <c r="D58" i="1"/>
  <c r="E58" i="1" s="1"/>
  <c r="F58" i="1"/>
  <c r="G58" i="1" s="1"/>
  <c r="H58" i="1"/>
  <c r="J58" i="1"/>
  <c r="K58" i="1"/>
  <c r="L58" i="1" s="1"/>
  <c r="A59" i="1"/>
  <c r="B59" i="1" s="1"/>
  <c r="C59" i="1"/>
  <c r="D59" i="1"/>
  <c r="E59" i="1" s="1"/>
  <c r="F59" i="1"/>
  <c r="G59" i="1" s="1"/>
  <c r="H59" i="1"/>
  <c r="J59" i="1"/>
  <c r="K59" i="1"/>
  <c r="L59" i="1" s="1"/>
  <c r="A60" i="1"/>
  <c r="B60" i="1" s="1"/>
  <c r="C60" i="1"/>
  <c r="D60" i="1"/>
  <c r="E60" i="1" s="1"/>
  <c r="F60" i="1"/>
  <c r="G60" i="1" s="1"/>
  <c r="H60" i="1"/>
  <c r="J60" i="1"/>
  <c r="K60" i="1"/>
  <c r="L60" i="1" s="1"/>
  <c r="A61" i="1"/>
  <c r="B61" i="1" s="1"/>
  <c r="C61" i="1"/>
  <c r="D61" i="1"/>
  <c r="E61" i="1" s="1"/>
  <c r="F61" i="1"/>
  <c r="G61" i="1" s="1"/>
  <c r="H61" i="1"/>
  <c r="J61" i="1"/>
  <c r="K61" i="1"/>
  <c r="L61" i="1" s="1"/>
  <c r="A62" i="1"/>
  <c r="B62" i="1" s="1"/>
  <c r="C62" i="1"/>
  <c r="D62" i="1"/>
  <c r="E62" i="1" s="1"/>
  <c r="F62" i="1"/>
  <c r="G62" i="1" s="1"/>
  <c r="H62" i="1"/>
  <c r="J62" i="1"/>
  <c r="K62" i="1"/>
  <c r="L62" i="1" s="1"/>
  <c r="A63" i="1"/>
  <c r="B63" i="1" s="1"/>
  <c r="C63" i="1"/>
  <c r="D63" i="1"/>
  <c r="E63" i="1" s="1"/>
  <c r="F63" i="1"/>
  <c r="G63" i="1" s="1"/>
  <c r="H63" i="1"/>
  <c r="J63" i="1"/>
  <c r="K63" i="1"/>
  <c r="L63" i="1" s="1"/>
  <c r="A64" i="1"/>
  <c r="B64" i="1" s="1"/>
  <c r="C64" i="1"/>
  <c r="D64" i="1"/>
  <c r="E64" i="1" s="1"/>
  <c r="F64" i="1"/>
  <c r="G64" i="1" s="1"/>
  <c r="H64" i="1"/>
  <c r="J64" i="1"/>
  <c r="K64" i="1"/>
  <c r="L64" i="1" s="1"/>
  <c r="A65" i="1"/>
  <c r="B65" i="1" s="1"/>
  <c r="C65" i="1"/>
  <c r="D65" i="1"/>
  <c r="E65" i="1" s="1"/>
  <c r="F65" i="1"/>
  <c r="G65" i="1" s="1"/>
  <c r="H65" i="1"/>
  <c r="J65" i="1"/>
  <c r="K65" i="1"/>
  <c r="L65" i="1" s="1"/>
  <c r="A66" i="1"/>
  <c r="B66" i="1" s="1"/>
  <c r="C66" i="1"/>
  <c r="D66" i="1"/>
  <c r="E66" i="1" s="1"/>
  <c r="F66" i="1"/>
  <c r="G66" i="1" s="1"/>
  <c r="H66" i="1"/>
  <c r="J66" i="1"/>
  <c r="K66" i="1"/>
  <c r="L66" i="1" s="1"/>
  <c r="A67" i="1"/>
  <c r="B67" i="1" s="1"/>
  <c r="C67" i="1"/>
  <c r="D67" i="1"/>
  <c r="E67" i="1" s="1"/>
  <c r="F67" i="1"/>
  <c r="G67" i="1" s="1"/>
  <c r="H67" i="1"/>
  <c r="J67" i="1"/>
  <c r="K67" i="1"/>
  <c r="L67" i="1" s="1"/>
  <c r="A68" i="1"/>
  <c r="B68" i="1" s="1"/>
  <c r="C68" i="1"/>
  <c r="D68" i="1"/>
  <c r="E68" i="1" s="1"/>
  <c r="F68" i="1"/>
  <c r="G68" i="1" s="1"/>
  <c r="H68" i="1"/>
  <c r="J68" i="1"/>
  <c r="K68" i="1"/>
  <c r="L68" i="1" s="1"/>
  <c r="A69" i="1"/>
  <c r="B69" i="1" s="1"/>
  <c r="C69" i="1"/>
  <c r="D69" i="1"/>
  <c r="E69" i="1" s="1"/>
  <c r="F69" i="1"/>
  <c r="G69" i="1" s="1"/>
  <c r="H69" i="1"/>
  <c r="J69" i="1"/>
  <c r="K69" i="1"/>
  <c r="L69" i="1" s="1"/>
  <c r="A70" i="1"/>
  <c r="B70" i="1" s="1"/>
  <c r="C70" i="1"/>
  <c r="D70" i="1"/>
  <c r="E70" i="1" s="1"/>
  <c r="F70" i="1"/>
  <c r="G70" i="1" s="1"/>
  <c r="H70" i="1"/>
  <c r="J70" i="1"/>
  <c r="K70" i="1"/>
  <c r="L70" i="1" s="1"/>
  <c r="A71" i="1"/>
  <c r="B71" i="1" s="1"/>
  <c r="C71" i="1"/>
  <c r="D71" i="1"/>
  <c r="E71" i="1" s="1"/>
  <c r="F71" i="1"/>
  <c r="G71" i="1" s="1"/>
  <c r="H71" i="1"/>
  <c r="J71" i="1"/>
  <c r="K71" i="1"/>
  <c r="L71" i="1" s="1"/>
  <c r="A72" i="1"/>
  <c r="B72" i="1" s="1"/>
  <c r="C72" i="1"/>
  <c r="D72" i="1"/>
  <c r="E72" i="1" s="1"/>
  <c r="F72" i="1"/>
  <c r="G72" i="1" s="1"/>
  <c r="H72" i="1"/>
  <c r="J72" i="1"/>
  <c r="K72" i="1"/>
  <c r="L72" i="1" s="1"/>
  <c r="A73" i="1"/>
  <c r="B73" i="1" s="1"/>
  <c r="C73" i="1"/>
  <c r="D73" i="1"/>
  <c r="E73" i="1" s="1"/>
  <c r="F73" i="1"/>
  <c r="G73" i="1" s="1"/>
  <c r="H73" i="1"/>
  <c r="J73" i="1"/>
  <c r="K73" i="1"/>
  <c r="L73" i="1" s="1"/>
  <c r="A74" i="1"/>
  <c r="B74" i="1" s="1"/>
  <c r="C74" i="1"/>
  <c r="D74" i="1"/>
  <c r="E74" i="1" s="1"/>
  <c r="F74" i="1"/>
  <c r="G74" i="1" s="1"/>
  <c r="H74" i="1"/>
  <c r="J74" i="1"/>
  <c r="K74" i="1"/>
  <c r="L74" i="1" s="1"/>
  <c r="A75" i="1"/>
  <c r="B75" i="1" s="1"/>
  <c r="C75" i="1"/>
  <c r="D75" i="1"/>
  <c r="E75" i="1" s="1"/>
  <c r="F75" i="1"/>
  <c r="G75" i="1" s="1"/>
  <c r="H75" i="1"/>
  <c r="J75" i="1"/>
  <c r="K75" i="1"/>
  <c r="L75" i="1" s="1"/>
  <c r="A76" i="1"/>
  <c r="B76" i="1" s="1"/>
  <c r="C76" i="1"/>
  <c r="D76" i="1"/>
  <c r="E76" i="1" s="1"/>
  <c r="F76" i="1"/>
  <c r="G76" i="1" s="1"/>
  <c r="H76" i="1"/>
  <c r="J76" i="1"/>
  <c r="K76" i="1"/>
  <c r="L76" i="1" s="1"/>
  <c r="A77" i="1"/>
  <c r="B77" i="1" s="1"/>
  <c r="C77" i="1"/>
  <c r="D77" i="1"/>
  <c r="E77" i="1" s="1"/>
  <c r="F77" i="1"/>
  <c r="G77" i="1" s="1"/>
  <c r="H77" i="1"/>
  <c r="J77" i="1"/>
  <c r="K77" i="1"/>
  <c r="L77" i="1" s="1"/>
  <c r="A78" i="1"/>
  <c r="B78" i="1" s="1"/>
  <c r="C78" i="1"/>
  <c r="D78" i="1"/>
  <c r="E78" i="1" s="1"/>
  <c r="F78" i="1"/>
  <c r="G78" i="1" s="1"/>
  <c r="H78" i="1"/>
  <c r="J78" i="1"/>
  <c r="K78" i="1"/>
  <c r="L78" i="1" s="1"/>
  <c r="A79" i="1"/>
  <c r="B79" i="1" s="1"/>
  <c r="C79" i="1"/>
  <c r="D79" i="1"/>
  <c r="E79" i="1" s="1"/>
  <c r="F79" i="1"/>
  <c r="G79" i="1" s="1"/>
  <c r="H79" i="1"/>
  <c r="J79" i="1"/>
  <c r="K79" i="1"/>
  <c r="L79" i="1" s="1"/>
  <c r="A80" i="1"/>
  <c r="B80" i="1" s="1"/>
  <c r="C80" i="1"/>
  <c r="D80" i="1"/>
  <c r="E80" i="1" s="1"/>
  <c r="F80" i="1"/>
  <c r="G80" i="1" s="1"/>
  <c r="H80" i="1"/>
  <c r="J80" i="1"/>
  <c r="K80" i="1"/>
  <c r="L80" i="1" s="1"/>
  <c r="A81" i="1"/>
  <c r="B81" i="1" s="1"/>
  <c r="C81" i="1"/>
  <c r="D81" i="1"/>
  <c r="E81" i="1" s="1"/>
  <c r="F81" i="1"/>
  <c r="G81" i="1" s="1"/>
  <c r="H81" i="1"/>
  <c r="J81" i="1"/>
  <c r="K81" i="1"/>
  <c r="L81" i="1" s="1"/>
  <c r="A82" i="1"/>
  <c r="B82" i="1" s="1"/>
  <c r="C82" i="1"/>
  <c r="D82" i="1"/>
  <c r="E82" i="1" s="1"/>
  <c r="F82" i="1"/>
  <c r="G82" i="1" s="1"/>
  <c r="H82" i="1"/>
  <c r="J82" i="1"/>
  <c r="K82" i="1"/>
  <c r="L82" i="1" s="1"/>
  <c r="A83" i="1"/>
  <c r="B83" i="1" s="1"/>
  <c r="C83" i="1"/>
  <c r="D83" i="1"/>
  <c r="E83" i="1" s="1"/>
  <c r="F83" i="1"/>
  <c r="G83" i="1" s="1"/>
  <c r="H83" i="1"/>
  <c r="J83" i="1"/>
  <c r="K83" i="1"/>
  <c r="L83" i="1" s="1"/>
  <c r="A84" i="1"/>
  <c r="B84" i="1" s="1"/>
  <c r="C84" i="1"/>
  <c r="D84" i="1"/>
  <c r="E84" i="1" s="1"/>
  <c r="F84" i="1"/>
  <c r="G84" i="1" s="1"/>
  <c r="H84" i="1"/>
  <c r="J84" i="1"/>
  <c r="K84" i="1"/>
  <c r="L84" i="1" s="1"/>
  <c r="A85" i="1"/>
  <c r="B85" i="1" s="1"/>
  <c r="C85" i="1"/>
  <c r="D85" i="1"/>
  <c r="E85" i="1" s="1"/>
  <c r="F85" i="1"/>
  <c r="G85" i="1" s="1"/>
  <c r="H85" i="1"/>
  <c r="J85" i="1"/>
  <c r="K85" i="1"/>
  <c r="L85" i="1" s="1"/>
  <c r="A86" i="1"/>
  <c r="B86" i="1" s="1"/>
  <c r="C86" i="1"/>
  <c r="D86" i="1"/>
  <c r="E86" i="1" s="1"/>
  <c r="F86" i="1"/>
  <c r="G86" i="1" s="1"/>
  <c r="H86" i="1"/>
  <c r="J86" i="1"/>
  <c r="K86" i="1"/>
  <c r="L86" i="1" s="1"/>
  <c r="A87" i="1"/>
  <c r="B87" i="1" s="1"/>
  <c r="C87" i="1"/>
  <c r="D87" i="1"/>
  <c r="E87" i="1" s="1"/>
  <c r="F87" i="1"/>
  <c r="G87" i="1" s="1"/>
  <c r="H87" i="1"/>
  <c r="J87" i="1"/>
  <c r="K87" i="1"/>
  <c r="L87" i="1" s="1"/>
  <c r="A88" i="1"/>
  <c r="B88" i="1" s="1"/>
  <c r="C88" i="1"/>
  <c r="D88" i="1"/>
  <c r="E88" i="1" s="1"/>
  <c r="F88" i="1"/>
  <c r="G88" i="1" s="1"/>
  <c r="H88" i="1"/>
  <c r="J88" i="1"/>
  <c r="K88" i="1"/>
  <c r="L88" i="1" s="1"/>
  <c r="A89" i="1"/>
  <c r="B89" i="1" s="1"/>
  <c r="C89" i="1"/>
  <c r="D89" i="1"/>
  <c r="E89" i="1" s="1"/>
  <c r="F89" i="1"/>
  <c r="G89" i="1" s="1"/>
  <c r="H89" i="1"/>
  <c r="J89" i="1"/>
  <c r="K89" i="1"/>
  <c r="L89" i="1" s="1"/>
  <c r="A90" i="1"/>
  <c r="B90" i="1" s="1"/>
  <c r="C90" i="1"/>
  <c r="D90" i="1"/>
  <c r="E90" i="1" s="1"/>
  <c r="F90" i="1"/>
  <c r="G90" i="1" s="1"/>
  <c r="H90" i="1"/>
  <c r="J90" i="1"/>
  <c r="K90" i="1"/>
  <c r="L90" i="1" s="1"/>
  <c r="A91" i="1"/>
  <c r="B91" i="1" s="1"/>
  <c r="C91" i="1"/>
  <c r="D91" i="1"/>
  <c r="E91" i="1" s="1"/>
  <c r="F91" i="1"/>
  <c r="G91" i="1" s="1"/>
  <c r="H91" i="1"/>
  <c r="J91" i="1"/>
  <c r="K91" i="1"/>
  <c r="L91" i="1" s="1"/>
  <c r="A92" i="1"/>
  <c r="B92" i="1" s="1"/>
  <c r="C92" i="1"/>
  <c r="D92" i="1"/>
  <c r="E92" i="1" s="1"/>
  <c r="F92" i="1"/>
  <c r="G92" i="1" s="1"/>
  <c r="H92" i="1"/>
  <c r="J92" i="1"/>
  <c r="K92" i="1"/>
  <c r="L92" i="1" s="1"/>
  <c r="A93" i="1"/>
  <c r="B93" i="1" s="1"/>
  <c r="C93" i="1"/>
  <c r="D93" i="1"/>
  <c r="E93" i="1" s="1"/>
  <c r="F93" i="1"/>
  <c r="G93" i="1" s="1"/>
  <c r="H93" i="1"/>
  <c r="J93" i="1"/>
  <c r="K93" i="1"/>
  <c r="L93" i="1" s="1"/>
  <c r="A94" i="1"/>
  <c r="B94" i="1" s="1"/>
  <c r="C94" i="1"/>
  <c r="D94" i="1"/>
  <c r="E94" i="1" s="1"/>
  <c r="F94" i="1"/>
  <c r="G94" i="1" s="1"/>
  <c r="H94" i="1"/>
  <c r="J94" i="1"/>
  <c r="K94" i="1"/>
  <c r="L94" i="1" s="1"/>
  <c r="A95" i="1"/>
  <c r="B95" i="1" s="1"/>
  <c r="C95" i="1"/>
  <c r="D95" i="1"/>
  <c r="E95" i="1" s="1"/>
  <c r="F95" i="1"/>
  <c r="G95" i="1" s="1"/>
  <c r="H95" i="1"/>
  <c r="J95" i="1"/>
  <c r="K95" i="1"/>
  <c r="L95" i="1" s="1"/>
  <c r="A96" i="1"/>
  <c r="B96" i="1" s="1"/>
  <c r="C96" i="1"/>
  <c r="D96" i="1"/>
  <c r="E96" i="1" s="1"/>
  <c r="F96" i="1"/>
  <c r="G96" i="1" s="1"/>
  <c r="H96" i="1"/>
  <c r="J96" i="1"/>
  <c r="K96" i="1"/>
  <c r="L96" i="1" s="1"/>
  <c r="A97" i="1"/>
  <c r="B97" i="1" s="1"/>
  <c r="C97" i="1"/>
  <c r="D97" i="1"/>
  <c r="E97" i="1" s="1"/>
  <c r="F97" i="1"/>
  <c r="G97" i="1" s="1"/>
  <c r="H97" i="1"/>
  <c r="J97" i="1"/>
  <c r="K97" i="1"/>
  <c r="L97" i="1" s="1"/>
  <c r="A98" i="1"/>
  <c r="B98" i="1" s="1"/>
  <c r="C98" i="1"/>
  <c r="D98" i="1"/>
  <c r="E98" i="1" s="1"/>
  <c r="F98" i="1"/>
  <c r="G98" i="1" s="1"/>
  <c r="H98" i="1"/>
  <c r="J98" i="1"/>
  <c r="K98" i="1"/>
  <c r="L98" i="1" s="1"/>
  <c r="A99" i="1"/>
  <c r="B99" i="1" s="1"/>
  <c r="C99" i="1"/>
  <c r="D99" i="1"/>
  <c r="E99" i="1" s="1"/>
  <c r="F99" i="1"/>
  <c r="G99" i="1" s="1"/>
  <c r="H99" i="1"/>
  <c r="J99" i="1"/>
  <c r="K99" i="1"/>
  <c r="L99" i="1" s="1"/>
  <c r="A100" i="1"/>
  <c r="B100" i="1" s="1"/>
  <c r="C100" i="1"/>
  <c r="D100" i="1"/>
  <c r="E100" i="1" s="1"/>
  <c r="F100" i="1"/>
  <c r="G100" i="1" s="1"/>
  <c r="H100" i="1"/>
  <c r="J100" i="1"/>
  <c r="K100" i="1"/>
  <c r="L100" i="1" s="1"/>
  <c r="A101" i="1"/>
  <c r="B101" i="1" s="1"/>
  <c r="C101" i="1"/>
  <c r="D101" i="1"/>
  <c r="E101" i="1" s="1"/>
  <c r="F101" i="1"/>
  <c r="G101" i="1" s="1"/>
  <c r="H101" i="1"/>
  <c r="J101" i="1"/>
  <c r="K101" i="1"/>
  <c r="L101" i="1" s="1"/>
  <c r="A102" i="1"/>
  <c r="B102" i="1" s="1"/>
  <c r="C102" i="1"/>
  <c r="D102" i="1"/>
  <c r="E102" i="1" s="1"/>
  <c r="F102" i="1"/>
  <c r="G102" i="1" s="1"/>
  <c r="H102" i="1"/>
  <c r="J102" i="1"/>
  <c r="K102" i="1"/>
  <c r="L102" i="1" s="1"/>
  <c r="A103" i="1"/>
  <c r="B103" i="1" s="1"/>
  <c r="C103" i="1"/>
  <c r="D103" i="1"/>
  <c r="E103" i="1" s="1"/>
  <c r="F103" i="1"/>
  <c r="G103" i="1" s="1"/>
  <c r="H103" i="1"/>
  <c r="J103" i="1"/>
  <c r="K103" i="1"/>
  <c r="L103" i="1" s="1"/>
  <c r="A104" i="1"/>
  <c r="B104" i="1" s="1"/>
  <c r="C104" i="1"/>
  <c r="D104" i="1"/>
  <c r="E104" i="1" s="1"/>
  <c r="F104" i="1"/>
  <c r="G104" i="1" s="1"/>
  <c r="H104" i="1"/>
  <c r="J104" i="1"/>
  <c r="K104" i="1"/>
  <c r="L104" i="1" s="1"/>
  <c r="A105" i="1"/>
  <c r="B105" i="1" s="1"/>
  <c r="C105" i="1"/>
  <c r="D105" i="1"/>
  <c r="E105" i="1" s="1"/>
  <c r="F105" i="1"/>
  <c r="G105" i="1" s="1"/>
  <c r="H105" i="1"/>
  <c r="J105" i="1"/>
  <c r="K105" i="1"/>
  <c r="L105" i="1" s="1"/>
  <c r="A106" i="1"/>
  <c r="B106" i="1" s="1"/>
  <c r="C106" i="1"/>
  <c r="D106" i="1"/>
  <c r="E106" i="1" s="1"/>
  <c r="F106" i="1"/>
  <c r="G106" i="1" s="1"/>
  <c r="H106" i="1"/>
  <c r="J106" i="1"/>
  <c r="K106" i="1"/>
  <c r="L106" i="1" s="1"/>
  <c r="A107" i="1"/>
  <c r="B107" i="1" s="1"/>
  <c r="C107" i="1"/>
  <c r="D107" i="1"/>
  <c r="E107" i="1" s="1"/>
  <c r="F107" i="1"/>
  <c r="G107" i="1" s="1"/>
  <c r="H107" i="1"/>
  <c r="J107" i="1"/>
  <c r="K107" i="1"/>
  <c r="L107" i="1" s="1"/>
  <c r="A108" i="1"/>
  <c r="B108" i="1" s="1"/>
  <c r="C108" i="1"/>
  <c r="D108" i="1"/>
  <c r="E108" i="1" s="1"/>
  <c r="F108" i="1"/>
  <c r="G108" i="1" s="1"/>
  <c r="H108" i="1"/>
  <c r="J108" i="1"/>
  <c r="K108" i="1"/>
  <c r="L108" i="1" s="1"/>
  <c r="A109" i="1"/>
  <c r="B109" i="1" s="1"/>
  <c r="C109" i="1"/>
  <c r="D109" i="1"/>
  <c r="E109" i="1" s="1"/>
  <c r="F109" i="1"/>
  <c r="G109" i="1" s="1"/>
  <c r="H109" i="1"/>
  <c r="J109" i="1"/>
  <c r="K109" i="1"/>
  <c r="L109" i="1" s="1"/>
  <c r="A110" i="1"/>
  <c r="B110" i="1" s="1"/>
  <c r="C110" i="1"/>
  <c r="D110" i="1"/>
  <c r="E110" i="1" s="1"/>
  <c r="F110" i="1"/>
  <c r="G110" i="1" s="1"/>
  <c r="H110" i="1"/>
  <c r="J110" i="1"/>
  <c r="K110" i="1"/>
  <c r="L110" i="1" s="1"/>
  <c r="A111" i="1"/>
  <c r="B111" i="1" s="1"/>
  <c r="C111" i="1"/>
  <c r="D111" i="1"/>
  <c r="E111" i="1" s="1"/>
  <c r="F111" i="1"/>
  <c r="G111" i="1" s="1"/>
  <c r="H111" i="1"/>
  <c r="J111" i="1"/>
  <c r="K111" i="1"/>
  <c r="L111" i="1" s="1"/>
  <c r="A112" i="1"/>
  <c r="B112" i="1" s="1"/>
  <c r="C112" i="1"/>
  <c r="D112" i="1"/>
  <c r="E112" i="1" s="1"/>
  <c r="F112" i="1"/>
  <c r="G112" i="1" s="1"/>
  <c r="H112" i="1"/>
  <c r="J112" i="1"/>
  <c r="K112" i="1"/>
  <c r="L112" i="1" s="1"/>
  <c r="A113" i="1"/>
  <c r="B113" i="1" s="1"/>
  <c r="C113" i="1"/>
  <c r="D113" i="1"/>
  <c r="E113" i="1" s="1"/>
  <c r="F113" i="1"/>
  <c r="G113" i="1" s="1"/>
  <c r="H113" i="1"/>
  <c r="J113" i="1"/>
  <c r="K113" i="1"/>
  <c r="L113" i="1" s="1"/>
  <c r="A114" i="1"/>
  <c r="B114" i="1" s="1"/>
  <c r="C114" i="1"/>
  <c r="D114" i="1"/>
  <c r="E114" i="1" s="1"/>
  <c r="F114" i="1"/>
  <c r="G114" i="1" s="1"/>
  <c r="H114" i="1"/>
  <c r="J114" i="1"/>
  <c r="K114" i="1"/>
  <c r="L114" i="1" s="1"/>
  <c r="A115" i="1"/>
  <c r="B115" i="1" s="1"/>
  <c r="C115" i="1"/>
  <c r="D115" i="1"/>
  <c r="E115" i="1" s="1"/>
  <c r="F115" i="1"/>
  <c r="G115" i="1" s="1"/>
  <c r="H115" i="1"/>
  <c r="J115" i="1"/>
  <c r="K115" i="1"/>
  <c r="L115" i="1" s="1"/>
  <c r="A116" i="1"/>
  <c r="B116" i="1" s="1"/>
  <c r="C116" i="1"/>
  <c r="D116" i="1"/>
  <c r="E116" i="1" s="1"/>
  <c r="F116" i="1"/>
  <c r="G116" i="1" s="1"/>
  <c r="H116" i="1"/>
  <c r="J116" i="1"/>
  <c r="K116" i="1"/>
  <c r="L116" i="1" s="1"/>
  <c r="A117" i="1"/>
  <c r="B117" i="1" s="1"/>
  <c r="C117" i="1"/>
  <c r="D117" i="1"/>
  <c r="E117" i="1" s="1"/>
  <c r="F117" i="1"/>
  <c r="G117" i="1" s="1"/>
  <c r="H117" i="1"/>
  <c r="J117" i="1"/>
  <c r="K117" i="1"/>
  <c r="L117" i="1" s="1"/>
  <c r="A118" i="1"/>
  <c r="B118" i="1" s="1"/>
  <c r="C118" i="1"/>
  <c r="D118" i="1"/>
  <c r="E118" i="1" s="1"/>
  <c r="F118" i="1"/>
  <c r="G118" i="1" s="1"/>
  <c r="H118" i="1"/>
  <c r="J118" i="1"/>
  <c r="K118" i="1"/>
  <c r="L118" i="1" s="1"/>
  <c r="A119" i="1"/>
  <c r="B119" i="1" s="1"/>
  <c r="C119" i="1"/>
  <c r="D119" i="1"/>
  <c r="E119" i="1" s="1"/>
  <c r="F119" i="1"/>
  <c r="G119" i="1" s="1"/>
  <c r="H119" i="1"/>
  <c r="J119" i="1"/>
  <c r="K119" i="1"/>
  <c r="L119" i="1" s="1"/>
  <c r="A120" i="1"/>
  <c r="B120" i="1" s="1"/>
  <c r="C120" i="1"/>
  <c r="D120" i="1"/>
  <c r="E120" i="1" s="1"/>
  <c r="F120" i="1"/>
  <c r="G120" i="1" s="1"/>
  <c r="H120" i="1"/>
  <c r="J120" i="1"/>
  <c r="K120" i="1"/>
  <c r="L120" i="1" s="1"/>
  <c r="A121" i="1"/>
  <c r="B121" i="1" s="1"/>
  <c r="C121" i="1"/>
  <c r="D121" i="1"/>
  <c r="E121" i="1" s="1"/>
  <c r="F121" i="1"/>
  <c r="G121" i="1" s="1"/>
  <c r="H121" i="1"/>
  <c r="J121" i="1"/>
  <c r="K121" i="1"/>
  <c r="L121" i="1" s="1"/>
  <c r="A122" i="1"/>
  <c r="B122" i="1" s="1"/>
  <c r="C122" i="1"/>
  <c r="D122" i="1"/>
  <c r="E122" i="1" s="1"/>
  <c r="F122" i="1"/>
  <c r="G122" i="1" s="1"/>
  <c r="H122" i="1"/>
  <c r="J122" i="1"/>
  <c r="K122" i="1"/>
  <c r="L122" i="1" s="1"/>
  <c r="A123" i="1"/>
  <c r="B123" i="1" s="1"/>
  <c r="C123" i="1"/>
  <c r="D123" i="1"/>
  <c r="E123" i="1" s="1"/>
  <c r="F123" i="1"/>
  <c r="G123" i="1" s="1"/>
  <c r="H123" i="1"/>
  <c r="J123" i="1"/>
  <c r="K123" i="1"/>
  <c r="L123" i="1" s="1"/>
  <c r="A124" i="1"/>
  <c r="B124" i="1" s="1"/>
  <c r="C124" i="1"/>
  <c r="D124" i="1"/>
  <c r="E124" i="1" s="1"/>
  <c r="F124" i="1"/>
  <c r="G124" i="1" s="1"/>
  <c r="H124" i="1"/>
  <c r="J124" i="1"/>
  <c r="K124" i="1"/>
  <c r="L124" i="1" s="1"/>
  <c r="A125" i="1"/>
  <c r="B125" i="1" s="1"/>
  <c r="C125" i="1"/>
  <c r="D125" i="1"/>
  <c r="E125" i="1" s="1"/>
  <c r="F125" i="1"/>
  <c r="G125" i="1" s="1"/>
  <c r="H125" i="1"/>
  <c r="J125" i="1"/>
  <c r="K125" i="1"/>
  <c r="L125" i="1" s="1"/>
  <c r="A126" i="1"/>
  <c r="B126" i="1" s="1"/>
  <c r="C126" i="1"/>
  <c r="D126" i="1"/>
  <c r="E126" i="1" s="1"/>
  <c r="F126" i="1"/>
  <c r="G126" i="1" s="1"/>
  <c r="H126" i="1"/>
  <c r="J126" i="1"/>
  <c r="K126" i="1"/>
  <c r="L126" i="1" s="1"/>
  <c r="A127" i="1"/>
  <c r="B127" i="1" s="1"/>
  <c r="C127" i="1"/>
  <c r="D127" i="1"/>
  <c r="E127" i="1" s="1"/>
  <c r="F127" i="1"/>
  <c r="G127" i="1" s="1"/>
  <c r="H127" i="1"/>
  <c r="J127" i="1"/>
  <c r="K127" i="1"/>
  <c r="L127" i="1" s="1"/>
  <c r="A128" i="1"/>
  <c r="B128" i="1" s="1"/>
  <c r="C128" i="1"/>
  <c r="D128" i="1"/>
  <c r="E128" i="1" s="1"/>
  <c r="F128" i="1"/>
  <c r="G128" i="1" s="1"/>
  <c r="H128" i="1"/>
  <c r="J128" i="1"/>
  <c r="K128" i="1"/>
  <c r="L128" i="1" s="1"/>
  <c r="A129" i="1"/>
  <c r="B129" i="1" s="1"/>
  <c r="C129" i="1"/>
  <c r="D129" i="1"/>
  <c r="E129" i="1" s="1"/>
  <c r="F129" i="1"/>
  <c r="G129" i="1" s="1"/>
  <c r="H129" i="1"/>
  <c r="J129" i="1"/>
  <c r="K129" i="1"/>
  <c r="L129" i="1" s="1"/>
  <c r="A130" i="1"/>
  <c r="B130" i="1" s="1"/>
  <c r="C130" i="1"/>
  <c r="D130" i="1"/>
  <c r="E130" i="1" s="1"/>
  <c r="F130" i="1"/>
  <c r="G130" i="1" s="1"/>
  <c r="H130" i="1"/>
  <c r="J130" i="1"/>
  <c r="K130" i="1"/>
  <c r="L130" i="1" s="1"/>
  <c r="A131" i="1"/>
  <c r="B131" i="1" s="1"/>
  <c r="C131" i="1"/>
  <c r="D131" i="1"/>
  <c r="E131" i="1" s="1"/>
  <c r="F131" i="1"/>
  <c r="G131" i="1" s="1"/>
  <c r="H131" i="1"/>
  <c r="J131" i="1"/>
  <c r="K131" i="1"/>
  <c r="L131" i="1" s="1"/>
  <c r="A132" i="1"/>
  <c r="B132" i="1" s="1"/>
  <c r="C132" i="1"/>
  <c r="D132" i="1"/>
  <c r="E132" i="1" s="1"/>
  <c r="F132" i="1"/>
  <c r="G132" i="1" s="1"/>
  <c r="H132" i="1"/>
  <c r="J132" i="1"/>
  <c r="K132" i="1"/>
  <c r="L132" i="1" s="1"/>
  <c r="A133" i="1"/>
  <c r="B133" i="1" s="1"/>
  <c r="C133" i="1"/>
  <c r="D133" i="1"/>
  <c r="E133" i="1" s="1"/>
  <c r="F133" i="1"/>
  <c r="G133" i="1" s="1"/>
  <c r="H133" i="1"/>
  <c r="J133" i="1"/>
  <c r="K133" i="1"/>
  <c r="L133" i="1" s="1"/>
  <c r="A134" i="1"/>
  <c r="B134" i="1" s="1"/>
  <c r="C134" i="1"/>
  <c r="D134" i="1"/>
  <c r="E134" i="1" s="1"/>
  <c r="F134" i="1"/>
  <c r="G134" i="1" s="1"/>
  <c r="H134" i="1"/>
  <c r="J134" i="1"/>
  <c r="K134" i="1"/>
  <c r="L134" i="1" s="1"/>
  <c r="A135" i="1"/>
  <c r="B135" i="1" s="1"/>
  <c r="C135" i="1"/>
  <c r="D135" i="1"/>
  <c r="E135" i="1" s="1"/>
  <c r="F135" i="1"/>
  <c r="G135" i="1" s="1"/>
  <c r="H135" i="1"/>
  <c r="J135" i="1"/>
  <c r="K135" i="1"/>
  <c r="L135" i="1" s="1"/>
  <c r="A136" i="1"/>
  <c r="B136" i="1" s="1"/>
  <c r="C136" i="1"/>
  <c r="D136" i="1"/>
  <c r="E136" i="1" s="1"/>
  <c r="F136" i="1"/>
  <c r="G136" i="1" s="1"/>
  <c r="H136" i="1"/>
  <c r="J136" i="1"/>
  <c r="K136" i="1"/>
  <c r="L136" i="1" s="1"/>
  <c r="A137" i="1"/>
  <c r="B137" i="1" s="1"/>
  <c r="C137" i="1"/>
  <c r="D137" i="1"/>
  <c r="E137" i="1" s="1"/>
  <c r="F137" i="1"/>
  <c r="G137" i="1" s="1"/>
  <c r="H137" i="1"/>
  <c r="J137" i="1"/>
  <c r="K137" i="1"/>
  <c r="L137" i="1" s="1"/>
  <c r="A138" i="1"/>
  <c r="B138" i="1" s="1"/>
  <c r="C138" i="1"/>
  <c r="D138" i="1"/>
  <c r="E138" i="1" s="1"/>
  <c r="F138" i="1"/>
  <c r="G138" i="1" s="1"/>
  <c r="H138" i="1"/>
  <c r="J138" i="1"/>
  <c r="K138" i="1"/>
  <c r="L138" i="1" s="1"/>
  <c r="A139" i="1"/>
  <c r="B139" i="1" s="1"/>
  <c r="C139" i="1"/>
  <c r="D139" i="1"/>
  <c r="E139" i="1" s="1"/>
  <c r="F139" i="1"/>
  <c r="G139" i="1" s="1"/>
  <c r="H139" i="1"/>
  <c r="J139" i="1"/>
  <c r="K139" i="1"/>
  <c r="L139" i="1" s="1"/>
  <c r="A140" i="1"/>
  <c r="B140" i="1" s="1"/>
  <c r="C140" i="1"/>
  <c r="D140" i="1"/>
  <c r="E140" i="1" s="1"/>
  <c r="F140" i="1"/>
  <c r="G140" i="1" s="1"/>
  <c r="H140" i="1"/>
  <c r="J140" i="1"/>
  <c r="K140" i="1"/>
  <c r="L140" i="1" s="1"/>
  <c r="A141" i="1"/>
  <c r="B141" i="1" s="1"/>
  <c r="C141" i="1"/>
  <c r="D141" i="1"/>
  <c r="E141" i="1" s="1"/>
  <c r="F141" i="1"/>
  <c r="G141" i="1" s="1"/>
  <c r="H141" i="1"/>
  <c r="J141" i="1"/>
  <c r="K141" i="1"/>
  <c r="L141" i="1" s="1"/>
  <c r="A142" i="1"/>
  <c r="B142" i="1" s="1"/>
  <c r="C142" i="1"/>
  <c r="D142" i="1"/>
  <c r="E142" i="1" s="1"/>
  <c r="F142" i="1"/>
  <c r="G142" i="1" s="1"/>
  <c r="H142" i="1"/>
  <c r="J142" i="1"/>
  <c r="K142" i="1"/>
  <c r="L142" i="1" s="1"/>
  <c r="A143" i="1"/>
  <c r="B143" i="1" s="1"/>
  <c r="C143" i="1"/>
  <c r="D143" i="1"/>
  <c r="E143" i="1" s="1"/>
  <c r="F143" i="1"/>
  <c r="G143" i="1" s="1"/>
  <c r="H143" i="1"/>
  <c r="J143" i="1"/>
  <c r="K143" i="1"/>
  <c r="L143" i="1" s="1"/>
  <c r="A144" i="1"/>
  <c r="B144" i="1" s="1"/>
  <c r="C144" i="1"/>
  <c r="D144" i="1"/>
  <c r="E144" i="1" s="1"/>
  <c r="F144" i="1"/>
  <c r="G144" i="1" s="1"/>
  <c r="H144" i="1"/>
  <c r="J144" i="1"/>
  <c r="K144" i="1"/>
  <c r="L144" i="1" s="1"/>
  <c r="A145" i="1"/>
  <c r="B145" i="1" s="1"/>
  <c r="C145" i="1"/>
  <c r="D145" i="1"/>
  <c r="E145" i="1" s="1"/>
  <c r="F145" i="1"/>
  <c r="G145" i="1" s="1"/>
  <c r="H145" i="1"/>
  <c r="J145" i="1"/>
  <c r="K145" i="1"/>
  <c r="L145" i="1" s="1"/>
  <c r="A146" i="1"/>
  <c r="B146" i="1" s="1"/>
  <c r="C146" i="1"/>
  <c r="D146" i="1"/>
  <c r="E146" i="1" s="1"/>
  <c r="F146" i="1"/>
  <c r="G146" i="1" s="1"/>
  <c r="H146" i="1"/>
  <c r="J146" i="1"/>
  <c r="K146" i="1"/>
  <c r="L146" i="1" s="1"/>
  <c r="A147" i="1"/>
  <c r="B147" i="1" s="1"/>
  <c r="C147" i="1"/>
  <c r="D147" i="1"/>
  <c r="E147" i="1" s="1"/>
  <c r="F147" i="1"/>
  <c r="G147" i="1" s="1"/>
  <c r="H147" i="1"/>
  <c r="J147" i="1"/>
  <c r="K147" i="1"/>
  <c r="L147" i="1" s="1"/>
  <c r="A148" i="1"/>
  <c r="B148" i="1" s="1"/>
  <c r="C148" i="1"/>
  <c r="D148" i="1"/>
  <c r="E148" i="1" s="1"/>
  <c r="F148" i="1"/>
  <c r="G148" i="1" s="1"/>
  <c r="H148" i="1"/>
  <c r="J148" i="1"/>
  <c r="K148" i="1"/>
  <c r="L148" i="1" s="1"/>
  <c r="A149" i="1"/>
  <c r="B149" i="1" s="1"/>
  <c r="C149" i="1"/>
  <c r="D149" i="1"/>
  <c r="E149" i="1" s="1"/>
  <c r="F149" i="1"/>
  <c r="G149" i="1" s="1"/>
  <c r="H149" i="1"/>
  <c r="J149" i="1"/>
  <c r="K149" i="1"/>
  <c r="L149" i="1" s="1"/>
  <c r="A150" i="1"/>
  <c r="B150" i="1" s="1"/>
  <c r="C150" i="1"/>
  <c r="D150" i="1"/>
  <c r="E150" i="1" s="1"/>
  <c r="F150" i="1"/>
  <c r="G150" i="1" s="1"/>
  <c r="H150" i="1"/>
  <c r="J150" i="1"/>
  <c r="K150" i="1"/>
  <c r="L150" i="1" s="1"/>
  <c r="A151" i="1"/>
  <c r="B151" i="1" s="1"/>
  <c r="C151" i="1"/>
  <c r="D151" i="1"/>
  <c r="E151" i="1" s="1"/>
  <c r="F151" i="1"/>
  <c r="G151" i="1" s="1"/>
  <c r="H151" i="1"/>
  <c r="J151" i="1"/>
  <c r="K151" i="1"/>
  <c r="L151" i="1" s="1"/>
  <c r="A152" i="1"/>
  <c r="B152" i="1" s="1"/>
  <c r="C152" i="1"/>
  <c r="D152" i="1"/>
  <c r="E152" i="1" s="1"/>
  <c r="F152" i="1"/>
  <c r="G152" i="1" s="1"/>
  <c r="H152" i="1"/>
  <c r="J152" i="1"/>
  <c r="K152" i="1"/>
  <c r="L152" i="1" s="1"/>
  <c r="A153" i="1"/>
  <c r="B153" i="1" s="1"/>
  <c r="C153" i="1"/>
  <c r="D153" i="1"/>
  <c r="E153" i="1" s="1"/>
  <c r="F153" i="1"/>
  <c r="G153" i="1" s="1"/>
  <c r="H153" i="1"/>
  <c r="J153" i="1"/>
  <c r="K153" i="1"/>
  <c r="L153" i="1" s="1"/>
  <c r="A154" i="1"/>
  <c r="B154" i="1" s="1"/>
  <c r="C154" i="1"/>
  <c r="D154" i="1"/>
  <c r="E154" i="1" s="1"/>
  <c r="F154" i="1"/>
  <c r="G154" i="1" s="1"/>
  <c r="H154" i="1"/>
  <c r="J154" i="1"/>
  <c r="K154" i="1"/>
  <c r="L154" i="1" s="1"/>
  <c r="A155" i="1"/>
  <c r="B155" i="1" s="1"/>
  <c r="C155" i="1"/>
  <c r="D155" i="1"/>
  <c r="E155" i="1" s="1"/>
  <c r="F155" i="1"/>
  <c r="G155" i="1" s="1"/>
  <c r="H155" i="1"/>
  <c r="J155" i="1"/>
  <c r="K155" i="1"/>
  <c r="L155" i="1" s="1"/>
  <c r="A156" i="1"/>
  <c r="B156" i="1" s="1"/>
  <c r="C156" i="1"/>
  <c r="D156" i="1"/>
  <c r="E156" i="1" s="1"/>
  <c r="F156" i="1"/>
  <c r="G156" i="1" s="1"/>
  <c r="H156" i="1"/>
  <c r="J156" i="1"/>
  <c r="K156" i="1"/>
  <c r="L156" i="1" s="1"/>
  <c r="A157" i="1"/>
  <c r="B157" i="1" s="1"/>
  <c r="C157" i="1"/>
  <c r="D157" i="1"/>
  <c r="E157" i="1" s="1"/>
  <c r="F157" i="1"/>
  <c r="G157" i="1" s="1"/>
  <c r="H157" i="1"/>
  <c r="J157" i="1"/>
  <c r="K157" i="1"/>
  <c r="L157" i="1" s="1"/>
  <c r="A158" i="1"/>
  <c r="B158" i="1" s="1"/>
  <c r="C158" i="1"/>
  <c r="D158" i="1"/>
  <c r="E158" i="1" s="1"/>
  <c r="F158" i="1"/>
  <c r="G158" i="1" s="1"/>
  <c r="H158" i="1"/>
  <c r="J158" i="1"/>
  <c r="K158" i="1"/>
  <c r="L158" i="1" s="1"/>
  <c r="A159" i="1"/>
  <c r="B159" i="1" s="1"/>
  <c r="C159" i="1"/>
  <c r="D159" i="1"/>
  <c r="E159" i="1" s="1"/>
  <c r="F159" i="1"/>
  <c r="G159" i="1" s="1"/>
  <c r="H159" i="1"/>
  <c r="J159" i="1"/>
  <c r="K159" i="1"/>
  <c r="L159" i="1" s="1"/>
  <c r="A160" i="1"/>
  <c r="B160" i="1" s="1"/>
  <c r="C160" i="1"/>
  <c r="D160" i="1"/>
  <c r="E160" i="1" s="1"/>
  <c r="F160" i="1"/>
  <c r="G160" i="1" s="1"/>
  <c r="H160" i="1"/>
  <c r="J160" i="1"/>
  <c r="K160" i="1"/>
  <c r="L160" i="1" s="1"/>
  <c r="A161" i="1"/>
  <c r="B161" i="1" s="1"/>
  <c r="C161" i="1"/>
  <c r="D161" i="1"/>
  <c r="E161" i="1" s="1"/>
  <c r="F161" i="1"/>
  <c r="G161" i="1" s="1"/>
  <c r="H161" i="1"/>
  <c r="J161" i="1"/>
  <c r="K161" i="1"/>
  <c r="L161" i="1" s="1"/>
  <c r="A162" i="1"/>
  <c r="B162" i="1" s="1"/>
  <c r="C162" i="1"/>
  <c r="D162" i="1"/>
  <c r="E162" i="1" s="1"/>
  <c r="F162" i="1"/>
  <c r="G162" i="1" s="1"/>
  <c r="H162" i="1"/>
  <c r="J162" i="1"/>
  <c r="K162" i="1"/>
  <c r="L162" i="1" s="1"/>
  <c r="A163" i="1"/>
  <c r="B163" i="1" s="1"/>
  <c r="C163" i="1"/>
  <c r="D163" i="1"/>
  <c r="E163" i="1" s="1"/>
  <c r="F163" i="1"/>
  <c r="G163" i="1" s="1"/>
  <c r="H163" i="1"/>
  <c r="J163" i="1"/>
  <c r="K163" i="1"/>
  <c r="L163" i="1" s="1"/>
  <c r="A164" i="1"/>
  <c r="B164" i="1" s="1"/>
  <c r="C164" i="1"/>
  <c r="D164" i="1"/>
  <c r="E164" i="1" s="1"/>
  <c r="F164" i="1"/>
  <c r="G164" i="1" s="1"/>
  <c r="H164" i="1"/>
  <c r="J164" i="1"/>
  <c r="K164" i="1"/>
  <c r="L164" i="1" s="1"/>
  <c r="A165" i="1"/>
  <c r="B165" i="1" s="1"/>
  <c r="C165" i="1"/>
  <c r="D165" i="1"/>
  <c r="E165" i="1" s="1"/>
  <c r="F165" i="1"/>
  <c r="G165" i="1" s="1"/>
  <c r="H165" i="1"/>
  <c r="J165" i="1"/>
  <c r="K165" i="1"/>
  <c r="L165" i="1" s="1"/>
  <c r="A166" i="1"/>
  <c r="B166" i="1" s="1"/>
  <c r="C166" i="1"/>
  <c r="D166" i="1"/>
  <c r="E166" i="1" s="1"/>
  <c r="F166" i="1"/>
  <c r="G166" i="1" s="1"/>
  <c r="H166" i="1"/>
  <c r="J166" i="1"/>
  <c r="K166" i="1"/>
  <c r="L166" i="1" s="1"/>
  <c r="A167" i="1"/>
  <c r="B167" i="1" s="1"/>
  <c r="C167" i="1"/>
  <c r="D167" i="1"/>
  <c r="E167" i="1" s="1"/>
  <c r="F167" i="1"/>
  <c r="G167" i="1" s="1"/>
  <c r="H167" i="1"/>
  <c r="J167" i="1"/>
  <c r="K167" i="1"/>
  <c r="L167" i="1" s="1"/>
  <c r="A168" i="1"/>
  <c r="B168" i="1" s="1"/>
  <c r="C168" i="1"/>
  <c r="D168" i="1"/>
  <c r="E168" i="1" s="1"/>
  <c r="F168" i="1"/>
  <c r="G168" i="1" s="1"/>
  <c r="H168" i="1"/>
  <c r="J168" i="1"/>
  <c r="K168" i="1"/>
  <c r="L168" i="1" s="1"/>
  <c r="A169" i="1"/>
  <c r="B169" i="1" s="1"/>
  <c r="C169" i="1"/>
  <c r="D169" i="1"/>
  <c r="E169" i="1" s="1"/>
  <c r="F169" i="1"/>
  <c r="G169" i="1" s="1"/>
  <c r="H169" i="1"/>
  <c r="J169" i="1"/>
  <c r="K169" i="1"/>
  <c r="L169" i="1" s="1"/>
  <c r="A170" i="1"/>
  <c r="B170" i="1" s="1"/>
  <c r="C170" i="1"/>
  <c r="D170" i="1"/>
  <c r="E170" i="1" s="1"/>
  <c r="F170" i="1"/>
  <c r="G170" i="1" s="1"/>
  <c r="H170" i="1"/>
  <c r="J170" i="1"/>
  <c r="K170" i="1"/>
  <c r="L170" i="1" s="1"/>
  <c r="A171" i="1"/>
  <c r="B171" i="1" s="1"/>
  <c r="C171" i="1"/>
  <c r="D171" i="1"/>
  <c r="E171" i="1" s="1"/>
  <c r="F171" i="1"/>
  <c r="G171" i="1" s="1"/>
  <c r="H171" i="1"/>
  <c r="J171" i="1"/>
  <c r="K171" i="1"/>
  <c r="L171" i="1" s="1"/>
  <c r="A172" i="1"/>
  <c r="B172" i="1" s="1"/>
  <c r="C172" i="1"/>
  <c r="D172" i="1"/>
  <c r="E172" i="1" s="1"/>
  <c r="F172" i="1"/>
  <c r="G172" i="1" s="1"/>
  <c r="H172" i="1"/>
  <c r="J172" i="1"/>
  <c r="K172" i="1"/>
  <c r="L172" i="1" s="1"/>
  <c r="A173" i="1"/>
  <c r="B173" i="1" s="1"/>
  <c r="C173" i="1"/>
  <c r="D173" i="1"/>
  <c r="E173" i="1" s="1"/>
  <c r="F173" i="1"/>
  <c r="G173" i="1" s="1"/>
  <c r="H173" i="1"/>
  <c r="J173" i="1"/>
  <c r="K173" i="1"/>
  <c r="L173" i="1" s="1"/>
  <c r="A174" i="1"/>
  <c r="B174" i="1" s="1"/>
  <c r="C174" i="1"/>
  <c r="D174" i="1"/>
  <c r="E174" i="1" s="1"/>
  <c r="F174" i="1"/>
  <c r="G174" i="1" s="1"/>
  <c r="H174" i="1"/>
  <c r="J174" i="1"/>
  <c r="K174" i="1"/>
  <c r="L174" i="1" s="1"/>
  <c r="A175" i="1"/>
  <c r="B175" i="1" s="1"/>
  <c r="C175" i="1"/>
  <c r="D175" i="1"/>
  <c r="E175" i="1" s="1"/>
  <c r="F175" i="1"/>
  <c r="G175" i="1" s="1"/>
  <c r="H175" i="1"/>
  <c r="J175" i="1"/>
  <c r="K175" i="1"/>
  <c r="L175" i="1" s="1"/>
  <c r="A176" i="1"/>
  <c r="B176" i="1" s="1"/>
  <c r="C176" i="1"/>
  <c r="D176" i="1"/>
  <c r="E176" i="1" s="1"/>
  <c r="F176" i="1"/>
  <c r="G176" i="1" s="1"/>
  <c r="H176" i="1"/>
  <c r="J176" i="1"/>
  <c r="K176" i="1"/>
  <c r="L176" i="1" s="1"/>
  <c r="A177" i="1"/>
  <c r="B177" i="1" s="1"/>
  <c r="C177" i="1"/>
  <c r="D177" i="1"/>
  <c r="E177" i="1" s="1"/>
  <c r="F177" i="1"/>
  <c r="G177" i="1" s="1"/>
  <c r="H177" i="1"/>
  <c r="J177" i="1"/>
  <c r="K177" i="1"/>
  <c r="L177" i="1" s="1"/>
  <c r="A178" i="1"/>
  <c r="B178" i="1" s="1"/>
  <c r="C178" i="1"/>
  <c r="D178" i="1"/>
  <c r="E178" i="1" s="1"/>
  <c r="F178" i="1"/>
  <c r="G178" i="1" s="1"/>
  <c r="H178" i="1"/>
  <c r="J178" i="1"/>
  <c r="K178" i="1"/>
  <c r="L178" i="1" s="1"/>
  <c r="A179" i="1"/>
  <c r="B179" i="1" s="1"/>
  <c r="C179" i="1"/>
  <c r="D179" i="1"/>
  <c r="E179" i="1" s="1"/>
  <c r="F179" i="1"/>
  <c r="G179" i="1" s="1"/>
  <c r="H179" i="1"/>
  <c r="J179" i="1"/>
  <c r="K179" i="1"/>
  <c r="L179" i="1" s="1"/>
  <c r="A180" i="1"/>
  <c r="B180" i="1" s="1"/>
  <c r="C180" i="1"/>
  <c r="D180" i="1"/>
  <c r="E180" i="1" s="1"/>
  <c r="F180" i="1"/>
  <c r="G180" i="1" s="1"/>
  <c r="H180" i="1"/>
  <c r="J180" i="1"/>
  <c r="K180" i="1"/>
  <c r="L180" i="1" s="1"/>
  <c r="A181" i="1"/>
  <c r="B181" i="1" s="1"/>
  <c r="C181" i="1"/>
  <c r="D181" i="1"/>
  <c r="E181" i="1" s="1"/>
  <c r="F181" i="1"/>
  <c r="G181" i="1" s="1"/>
  <c r="H181" i="1"/>
  <c r="J181" i="1"/>
  <c r="K181" i="1"/>
  <c r="L181" i="1" s="1"/>
  <c r="A182" i="1"/>
  <c r="B182" i="1" s="1"/>
  <c r="C182" i="1"/>
  <c r="D182" i="1"/>
  <c r="E182" i="1" s="1"/>
  <c r="F182" i="1"/>
  <c r="G182" i="1" s="1"/>
  <c r="H182" i="1"/>
  <c r="J182" i="1"/>
  <c r="K182" i="1"/>
  <c r="L182" i="1" s="1"/>
  <c r="A183" i="1"/>
  <c r="B183" i="1" s="1"/>
  <c r="C183" i="1"/>
  <c r="D183" i="1"/>
  <c r="E183" i="1" s="1"/>
  <c r="F183" i="1"/>
  <c r="G183" i="1" s="1"/>
  <c r="H183" i="1"/>
  <c r="J183" i="1"/>
  <c r="K183" i="1"/>
  <c r="L183" i="1" s="1"/>
  <c r="A184" i="1"/>
  <c r="B184" i="1" s="1"/>
  <c r="C184" i="1"/>
  <c r="D184" i="1"/>
  <c r="E184" i="1" s="1"/>
  <c r="F184" i="1"/>
  <c r="G184" i="1" s="1"/>
  <c r="H184" i="1"/>
  <c r="J184" i="1"/>
  <c r="K184" i="1"/>
  <c r="L184" i="1" s="1"/>
  <c r="A185" i="1"/>
  <c r="B185" i="1" s="1"/>
  <c r="C185" i="1"/>
  <c r="D185" i="1"/>
  <c r="E185" i="1" s="1"/>
  <c r="F185" i="1"/>
  <c r="G185" i="1" s="1"/>
  <c r="H185" i="1"/>
  <c r="J185" i="1"/>
  <c r="K185" i="1"/>
  <c r="L185" i="1" s="1"/>
  <c r="A186" i="1"/>
  <c r="B186" i="1" s="1"/>
  <c r="C186" i="1"/>
  <c r="D186" i="1"/>
  <c r="E186" i="1" s="1"/>
  <c r="F186" i="1"/>
  <c r="G186" i="1" s="1"/>
  <c r="H186" i="1"/>
  <c r="J186" i="1"/>
  <c r="K186" i="1"/>
  <c r="L186" i="1" s="1"/>
  <c r="A187" i="1"/>
  <c r="B187" i="1" s="1"/>
  <c r="C187" i="1"/>
  <c r="D187" i="1"/>
  <c r="E187" i="1" s="1"/>
  <c r="F187" i="1"/>
  <c r="G187" i="1" s="1"/>
  <c r="H187" i="1"/>
  <c r="J187" i="1"/>
  <c r="K187" i="1"/>
  <c r="L187" i="1" s="1"/>
  <c r="A188" i="1"/>
  <c r="B188" i="1" s="1"/>
  <c r="C188" i="1"/>
  <c r="D188" i="1"/>
  <c r="E188" i="1" s="1"/>
  <c r="F188" i="1"/>
  <c r="G188" i="1" s="1"/>
  <c r="H188" i="1"/>
  <c r="J188" i="1"/>
  <c r="K188" i="1"/>
  <c r="L188" i="1" s="1"/>
  <c r="A189" i="1"/>
  <c r="B189" i="1" s="1"/>
  <c r="C189" i="1"/>
  <c r="D189" i="1"/>
  <c r="E189" i="1" s="1"/>
  <c r="F189" i="1"/>
  <c r="G189" i="1" s="1"/>
  <c r="H189" i="1"/>
  <c r="J189" i="1"/>
  <c r="K189" i="1"/>
  <c r="L189" i="1" s="1"/>
  <c r="A190" i="1"/>
  <c r="B190" i="1" s="1"/>
  <c r="C190" i="1"/>
  <c r="D190" i="1"/>
  <c r="E190" i="1" s="1"/>
  <c r="F190" i="1"/>
  <c r="G190" i="1" s="1"/>
  <c r="H190" i="1"/>
  <c r="J190" i="1"/>
  <c r="K190" i="1"/>
  <c r="L190" i="1" s="1"/>
  <c r="A191" i="1"/>
  <c r="B191" i="1" s="1"/>
  <c r="C191" i="1"/>
  <c r="D191" i="1"/>
  <c r="E191" i="1" s="1"/>
  <c r="F191" i="1"/>
  <c r="G191" i="1" s="1"/>
  <c r="H191" i="1"/>
  <c r="J191" i="1"/>
  <c r="K191" i="1"/>
  <c r="L191" i="1" s="1"/>
  <c r="A192" i="1"/>
  <c r="B192" i="1" s="1"/>
  <c r="C192" i="1"/>
  <c r="D192" i="1"/>
  <c r="E192" i="1" s="1"/>
  <c r="F192" i="1"/>
  <c r="G192" i="1" s="1"/>
  <c r="H192" i="1"/>
  <c r="J192" i="1"/>
  <c r="K192" i="1"/>
  <c r="L192" i="1" s="1"/>
  <c r="A193" i="1"/>
  <c r="B193" i="1" s="1"/>
  <c r="C193" i="1"/>
  <c r="D193" i="1"/>
  <c r="E193" i="1" s="1"/>
  <c r="F193" i="1"/>
  <c r="G193" i="1" s="1"/>
  <c r="H193" i="1"/>
  <c r="J193" i="1"/>
  <c r="K193" i="1"/>
  <c r="L193" i="1" s="1"/>
  <c r="A194" i="1"/>
  <c r="B194" i="1" s="1"/>
  <c r="C194" i="1"/>
  <c r="D194" i="1"/>
  <c r="E194" i="1" s="1"/>
  <c r="F194" i="1"/>
  <c r="G194" i="1" s="1"/>
  <c r="H194" i="1"/>
  <c r="J194" i="1"/>
  <c r="K194" i="1"/>
  <c r="L194" i="1" s="1"/>
  <c r="A195" i="1"/>
  <c r="B195" i="1" s="1"/>
  <c r="C195" i="1"/>
  <c r="D195" i="1"/>
  <c r="E195" i="1" s="1"/>
  <c r="F195" i="1"/>
  <c r="G195" i="1" s="1"/>
  <c r="H195" i="1"/>
  <c r="J195" i="1"/>
  <c r="K195" i="1"/>
  <c r="L195" i="1" s="1"/>
  <c r="A196" i="1"/>
  <c r="B196" i="1" s="1"/>
  <c r="C196" i="1"/>
  <c r="D196" i="1"/>
  <c r="E196" i="1" s="1"/>
  <c r="F196" i="1"/>
  <c r="G196" i="1" s="1"/>
  <c r="H196" i="1"/>
  <c r="J196" i="1"/>
  <c r="K196" i="1"/>
  <c r="L196" i="1" s="1"/>
  <c r="A197" i="1"/>
  <c r="B197" i="1" s="1"/>
  <c r="C197" i="1"/>
  <c r="D197" i="1"/>
  <c r="E197" i="1" s="1"/>
  <c r="F197" i="1"/>
  <c r="G197" i="1" s="1"/>
  <c r="H197" i="1"/>
  <c r="J197" i="1"/>
  <c r="K197" i="1"/>
  <c r="L197" i="1" s="1"/>
  <c r="A198" i="1"/>
  <c r="B198" i="1" s="1"/>
  <c r="C198" i="1"/>
  <c r="D198" i="1"/>
  <c r="E198" i="1" s="1"/>
  <c r="F198" i="1"/>
  <c r="G198" i="1" s="1"/>
  <c r="H198" i="1"/>
  <c r="J198" i="1"/>
  <c r="K198" i="1"/>
  <c r="L198" i="1" s="1"/>
  <c r="A199" i="1"/>
  <c r="B199" i="1" s="1"/>
  <c r="C199" i="1"/>
  <c r="D199" i="1"/>
  <c r="E199" i="1" s="1"/>
  <c r="F199" i="1"/>
  <c r="G199" i="1" s="1"/>
  <c r="H199" i="1"/>
  <c r="J199" i="1"/>
  <c r="K199" i="1"/>
  <c r="L199" i="1" s="1"/>
  <c r="A200" i="1"/>
  <c r="B200" i="1" s="1"/>
  <c r="C200" i="1"/>
  <c r="D200" i="1"/>
  <c r="E200" i="1" s="1"/>
  <c r="F200" i="1"/>
  <c r="G200" i="1" s="1"/>
  <c r="H200" i="1"/>
  <c r="J200" i="1"/>
  <c r="K200" i="1"/>
  <c r="L200" i="1" s="1"/>
  <c r="A201" i="1"/>
  <c r="B201" i="1" s="1"/>
  <c r="C201" i="1"/>
  <c r="D201" i="1"/>
  <c r="E201" i="1" s="1"/>
  <c r="F201" i="1"/>
  <c r="G201" i="1" s="1"/>
  <c r="H201" i="1"/>
  <c r="J201" i="1"/>
  <c r="K201" i="1"/>
  <c r="L201" i="1" s="1"/>
  <c r="A202" i="1"/>
  <c r="B202" i="1" s="1"/>
  <c r="C202" i="1"/>
  <c r="D202" i="1"/>
  <c r="E202" i="1" s="1"/>
  <c r="F202" i="1"/>
  <c r="G202" i="1" s="1"/>
  <c r="H202" i="1"/>
  <c r="J202" i="1"/>
  <c r="K202" i="1"/>
  <c r="L202" i="1" s="1"/>
  <c r="A203" i="1"/>
  <c r="B203" i="1" s="1"/>
  <c r="C203" i="1"/>
  <c r="D203" i="1"/>
  <c r="E203" i="1" s="1"/>
  <c r="F203" i="1"/>
  <c r="G203" i="1" s="1"/>
  <c r="H203" i="1"/>
  <c r="J203" i="1"/>
  <c r="K203" i="1"/>
  <c r="L203" i="1" s="1"/>
  <c r="A204" i="1"/>
  <c r="B204" i="1" s="1"/>
  <c r="C204" i="1"/>
  <c r="D204" i="1"/>
  <c r="E204" i="1" s="1"/>
  <c r="F204" i="1"/>
  <c r="G204" i="1" s="1"/>
  <c r="H204" i="1"/>
  <c r="J204" i="1"/>
  <c r="K204" i="1"/>
  <c r="L204" i="1" s="1"/>
  <c r="A205" i="1"/>
  <c r="B205" i="1" s="1"/>
  <c r="C205" i="1"/>
  <c r="D205" i="1"/>
  <c r="E205" i="1" s="1"/>
  <c r="F205" i="1"/>
  <c r="G205" i="1" s="1"/>
  <c r="H205" i="1"/>
  <c r="J205" i="1"/>
  <c r="K205" i="1"/>
  <c r="L205" i="1" s="1"/>
  <c r="A206" i="1"/>
  <c r="B206" i="1" s="1"/>
  <c r="C206" i="1"/>
  <c r="D206" i="1"/>
  <c r="E206" i="1" s="1"/>
  <c r="F206" i="1"/>
  <c r="G206" i="1" s="1"/>
  <c r="H206" i="1"/>
  <c r="J206" i="1"/>
  <c r="K206" i="1"/>
  <c r="L206" i="1" s="1"/>
  <c r="A207" i="1"/>
  <c r="B207" i="1" s="1"/>
  <c r="C207" i="1"/>
  <c r="D207" i="1"/>
  <c r="E207" i="1" s="1"/>
  <c r="F207" i="1"/>
  <c r="G207" i="1" s="1"/>
  <c r="H207" i="1"/>
  <c r="J207" i="1"/>
  <c r="K207" i="1"/>
  <c r="L207" i="1" s="1"/>
  <c r="A208" i="1"/>
  <c r="B208" i="1" s="1"/>
  <c r="C208" i="1"/>
  <c r="D208" i="1"/>
  <c r="E208" i="1" s="1"/>
  <c r="F208" i="1"/>
  <c r="G208" i="1" s="1"/>
  <c r="H208" i="1"/>
  <c r="J208" i="1"/>
  <c r="K208" i="1"/>
  <c r="L208" i="1" s="1"/>
  <c r="A209" i="1"/>
  <c r="B209" i="1" s="1"/>
  <c r="C209" i="1"/>
  <c r="D209" i="1"/>
  <c r="E209" i="1" s="1"/>
  <c r="F209" i="1"/>
  <c r="G209" i="1" s="1"/>
  <c r="H209" i="1"/>
  <c r="J209" i="1"/>
  <c r="K209" i="1"/>
  <c r="L209" i="1" s="1"/>
  <c r="A210" i="1"/>
  <c r="B210" i="1" s="1"/>
  <c r="C210" i="1"/>
  <c r="D210" i="1"/>
  <c r="E210" i="1" s="1"/>
  <c r="F210" i="1"/>
  <c r="G210" i="1" s="1"/>
  <c r="H210" i="1"/>
  <c r="J210" i="1"/>
  <c r="K210" i="1"/>
  <c r="L210" i="1" s="1"/>
  <c r="A211" i="1"/>
  <c r="B211" i="1" s="1"/>
  <c r="C211" i="1"/>
  <c r="D211" i="1"/>
  <c r="E211" i="1" s="1"/>
  <c r="F211" i="1"/>
  <c r="G211" i="1" s="1"/>
  <c r="H211" i="1"/>
  <c r="J211" i="1"/>
  <c r="K211" i="1"/>
  <c r="L211" i="1" s="1"/>
  <c r="A212" i="1"/>
  <c r="B212" i="1" s="1"/>
  <c r="C212" i="1"/>
  <c r="D212" i="1"/>
  <c r="E212" i="1" s="1"/>
  <c r="F212" i="1"/>
  <c r="G212" i="1" s="1"/>
  <c r="H212" i="1"/>
  <c r="J212" i="1"/>
  <c r="K212" i="1"/>
  <c r="L212" i="1" s="1"/>
  <c r="A213" i="1"/>
  <c r="B213" i="1" s="1"/>
  <c r="C213" i="1"/>
  <c r="D213" i="1"/>
  <c r="E213" i="1" s="1"/>
  <c r="F213" i="1"/>
  <c r="G213" i="1" s="1"/>
  <c r="H213" i="1"/>
  <c r="J213" i="1"/>
  <c r="K213" i="1"/>
  <c r="L213" i="1" s="1"/>
  <c r="A214" i="1"/>
  <c r="B214" i="1" s="1"/>
  <c r="C214" i="1"/>
  <c r="D214" i="1"/>
  <c r="E214" i="1" s="1"/>
  <c r="F214" i="1"/>
  <c r="G214" i="1" s="1"/>
  <c r="H214" i="1"/>
  <c r="J214" i="1"/>
  <c r="K214" i="1"/>
  <c r="L214" i="1" s="1"/>
  <c r="A215" i="1"/>
  <c r="B215" i="1" s="1"/>
  <c r="C215" i="1"/>
  <c r="D215" i="1"/>
  <c r="E215" i="1" s="1"/>
  <c r="F215" i="1"/>
  <c r="G215" i="1" s="1"/>
  <c r="H215" i="1"/>
  <c r="J215" i="1"/>
  <c r="K215" i="1"/>
  <c r="L215" i="1" s="1"/>
  <c r="A216" i="1"/>
  <c r="B216" i="1" s="1"/>
  <c r="C216" i="1"/>
  <c r="D216" i="1"/>
  <c r="E216" i="1" s="1"/>
  <c r="F216" i="1"/>
  <c r="G216" i="1" s="1"/>
  <c r="H216" i="1"/>
  <c r="J216" i="1"/>
  <c r="K216" i="1"/>
  <c r="L216" i="1" s="1"/>
  <c r="A217" i="1"/>
  <c r="B217" i="1" s="1"/>
  <c r="C217" i="1"/>
  <c r="D217" i="1"/>
  <c r="E217" i="1" s="1"/>
  <c r="F217" i="1"/>
  <c r="G217" i="1" s="1"/>
  <c r="H217" i="1"/>
  <c r="J217" i="1"/>
  <c r="K217" i="1"/>
  <c r="L217" i="1" s="1"/>
  <c r="A218" i="1"/>
  <c r="B218" i="1" s="1"/>
  <c r="C218" i="1"/>
  <c r="D218" i="1"/>
  <c r="E218" i="1" s="1"/>
  <c r="F218" i="1"/>
  <c r="G218" i="1" s="1"/>
  <c r="H218" i="1"/>
  <c r="J218" i="1"/>
  <c r="K218" i="1"/>
  <c r="L218" i="1" s="1"/>
  <c r="A219" i="1"/>
  <c r="B219" i="1" s="1"/>
  <c r="C219" i="1"/>
  <c r="D219" i="1"/>
  <c r="E219" i="1" s="1"/>
  <c r="F219" i="1"/>
  <c r="G219" i="1" s="1"/>
  <c r="H219" i="1"/>
  <c r="J219" i="1"/>
  <c r="K219" i="1"/>
  <c r="L219" i="1" s="1"/>
  <c r="A220" i="1"/>
  <c r="B220" i="1" s="1"/>
  <c r="C220" i="1"/>
  <c r="D220" i="1"/>
  <c r="E220" i="1" s="1"/>
  <c r="F220" i="1"/>
  <c r="G220" i="1" s="1"/>
  <c r="H220" i="1"/>
  <c r="J220" i="1"/>
  <c r="K220" i="1"/>
  <c r="L220" i="1" s="1"/>
  <c r="A221" i="1"/>
  <c r="B221" i="1" s="1"/>
  <c r="C221" i="1"/>
  <c r="D221" i="1"/>
  <c r="E221" i="1" s="1"/>
  <c r="F221" i="1"/>
  <c r="G221" i="1" s="1"/>
  <c r="H221" i="1"/>
  <c r="J221" i="1"/>
  <c r="K221" i="1"/>
  <c r="L221" i="1" s="1"/>
  <c r="A222" i="1"/>
  <c r="B222" i="1" s="1"/>
  <c r="C222" i="1"/>
  <c r="D222" i="1"/>
  <c r="E222" i="1" s="1"/>
  <c r="F222" i="1"/>
  <c r="G222" i="1" s="1"/>
  <c r="H222" i="1"/>
  <c r="J222" i="1"/>
  <c r="K222" i="1"/>
  <c r="L222" i="1" s="1"/>
  <c r="A223" i="1"/>
  <c r="B223" i="1" s="1"/>
  <c r="C223" i="1"/>
  <c r="D223" i="1"/>
  <c r="E223" i="1" s="1"/>
  <c r="F223" i="1"/>
  <c r="G223" i="1" s="1"/>
  <c r="H223" i="1"/>
  <c r="J223" i="1"/>
  <c r="K223" i="1"/>
  <c r="L223" i="1" s="1"/>
  <c r="A224" i="1"/>
  <c r="B224" i="1" s="1"/>
  <c r="C224" i="1"/>
  <c r="D224" i="1"/>
  <c r="E224" i="1" s="1"/>
  <c r="F224" i="1"/>
  <c r="G224" i="1" s="1"/>
  <c r="H224" i="1"/>
  <c r="J224" i="1"/>
  <c r="K224" i="1"/>
  <c r="L224" i="1" s="1"/>
  <c r="A225" i="1"/>
  <c r="B225" i="1" s="1"/>
  <c r="C225" i="1"/>
  <c r="D225" i="1"/>
  <c r="E225" i="1" s="1"/>
  <c r="F225" i="1"/>
  <c r="G225" i="1" s="1"/>
  <c r="H225" i="1"/>
  <c r="J225" i="1"/>
  <c r="K225" i="1"/>
  <c r="L225" i="1" s="1"/>
  <c r="A226" i="1"/>
  <c r="B226" i="1" s="1"/>
  <c r="C226" i="1"/>
  <c r="D226" i="1"/>
  <c r="E226" i="1" s="1"/>
  <c r="F226" i="1"/>
  <c r="G226" i="1" s="1"/>
  <c r="H226" i="1"/>
  <c r="J226" i="1"/>
  <c r="K226" i="1"/>
  <c r="L226" i="1" s="1"/>
  <c r="A227" i="1"/>
  <c r="B227" i="1" s="1"/>
  <c r="C227" i="1"/>
  <c r="D227" i="1"/>
  <c r="E227" i="1" s="1"/>
  <c r="F227" i="1"/>
  <c r="G227" i="1" s="1"/>
  <c r="H227" i="1"/>
  <c r="J227" i="1"/>
  <c r="K227" i="1"/>
  <c r="L227" i="1" s="1"/>
  <c r="A228" i="1"/>
  <c r="B228" i="1" s="1"/>
  <c r="C228" i="1"/>
  <c r="D228" i="1"/>
  <c r="E228" i="1" s="1"/>
  <c r="F228" i="1"/>
  <c r="G228" i="1" s="1"/>
  <c r="H228" i="1"/>
  <c r="J228" i="1"/>
  <c r="K228" i="1"/>
  <c r="L228" i="1" s="1"/>
  <c r="A229" i="1"/>
  <c r="B229" i="1" s="1"/>
  <c r="C229" i="1"/>
  <c r="D229" i="1"/>
  <c r="E229" i="1" s="1"/>
  <c r="F229" i="1"/>
  <c r="G229" i="1" s="1"/>
  <c r="H229" i="1"/>
  <c r="J229" i="1"/>
  <c r="K229" i="1"/>
  <c r="L229" i="1" s="1"/>
  <c r="A230" i="1"/>
  <c r="B230" i="1" s="1"/>
  <c r="C230" i="1"/>
  <c r="D230" i="1"/>
  <c r="E230" i="1" s="1"/>
  <c r="F230" i="1"/>
  <c r="G230" i="1" s="1"/>
  <c r="H230" i="1"/>
  <c r="J230" i="1"/>
  <c r="K230" i="1"/>
  <c r="L230" i="1" s="1"/>
  <c r="A231" i="1"/>
  <c r="B231" i="1" s="1"/>
  <c r="C231" i="1"/>
  <c r="D231" i="1"/>
  <c r="E231" i="1" s="1"/>
  <c r="F231" i="1"/>
  <c r="G231" i="1" s="1"/>
  <c r="H231" i="1"/>
  <c r="J231" i="1"/>
  <c r="K231" i="1"/>
  <c r="L231" i="1" s="1"/>
  <c r="A232" i="1"/>
  <c r="B232" i="1" s="1"/>
  <c r="C232" i="1"/>
  <c r="D232" i="1"/>
  <c r="E232" i="1" s="1"/>
  <c r="F232" i="1"/>
  <c r="G232" i="1" s="1"/>
  <c r="H232" i="1"/>
  <c r="J232" i="1"/>
  <c r="K232" i="1"/>
  <c r="L232" i="1" s="1"/>
  <c r="A233" i="1"/>
  <c r="B233" i="1" s="1"/>
  <c r="C233" i="1"/>
  <c r="D233" i="1"/>
  <c r="E233" i="1" s="1"/>
  <c r="F233" i="1"/>
  <c r="G233" i="1" s="1"/>
  <c r="H233" i="1"/>
  <c r="J233" i="1"/>
  <c r="K233" i="1"/>
  <c r="L233" i="1" s="1"/>
  <c r="A234" i="1"/>
  <c r="B234" i="1" s="1"/>
  <c r="C234" i="1"/>
  <c r="D234" i="1"/>
  <c r="E234" i="1" s="1"/>
  <c r="F234" i="1"/>
  <c r="G234" i="1" s="1"/>
  <c r="H234" i="1"/>
  <c r="J234" i="1"/>
  <c r="K234" i="1"/>
  <c r="L234" i="1" s="1"/>
  <c r="A235" i="1"/>
  <c r="B235" i="1" s="1"/>
  <c r="C235" i="1"/>
  <c r="D235" i="1"/>
  <c r="E235" i="1" s="1"/>
  <c r="F235" i="1"/>
  <c r="G235" i="1" s="1"/>
  <c r="H235" i="1"/>
  <c r="J235" i="1"/>
  <c r="K235" i="1"/>
  <c r="L235" i="1" s="1"/>
  <c r="A236" i="1"/>
  <c r="B236" i="1" s="1"/>
  <c r="C236" i="1"/>
  <c r="D236" i="1"/>
  <c r="E236" i="1" s="1"/>
  <c r="F236" i="1"/>
  <c r="G236" i="1" s="1"/>
  <c r="H236" i="1"/>
  <c r="J236" i="1"/>
  <c r="K236" i="1"/>
  <c r="L236" i="1" s="1"/>
  <c r="A237" i="1"/>
  <c r="B237" i="1" s="1"/>
  <c r="C237" i="1"/>
  <c r="D237" i="1"/>
  <c r="E237" i="1" s="1"/>
  <c r="F237" i="1"/>
  <c r="G237" i="1" s="1"/>
  <c r="H237" i="1"/>
  <c r="J237" i="1"/>
  <c r="K237" i="1"/>
  <c r="L237" i="1" s="1"/>
  <c r="A238" i="1"/>
  <c r="B238" i="1" s="1"/>
  <c r="C238" i="1"/>
  <c r="D238" i="1"/>
  <c r="E238" i="1" s="1"/>
  <c r="F238" i="1"/>
  <c r="G238" i="1" s="1"/>
  <c r="H238" i="1"/>
  <c r="J238" i="1"/>
  <c r="K238" i="1"/>
  <c r="L238" i="1" s="1"/>
  <c r="A239" i="1"/>
  <c r="B239" i="1" s="1"/>
  <c r="C239" i="1"/>
  <c r="D239" i="1"/>
  <c r="E239" i="1" s="1"/>
  <c r="F239" i="1"/>
  <c r="G239" i="1" s="1"/>
  <c r="H239" i="1"/>
  <c r="J239" i="1"/>
  <c r="K239" i="1"/>
  <c r="L239" i="1" s="1"/>
  <c r="A240" i="1"/>
  <c r="B240" i="1" s="1"/>
  <c r="C240" i="1"/>
  <c r="D240" i="1"/>
  <c r="E240" i="1" s="1"/>
  <c r="F240" i="1"/>
  <c r="G240" i="1" s="1"/>
  <c r="H240" i="1"/>
  <c r="J240" i="1"/>
  <c r="K240" i="1"/>
  <c r="L240" i="1" s="1"/>
  <c r="A241" i="1"/>
  <c r="B241" i="1" s="1"/>
  <c r="C241" i="1"/>
  <c r="D241" i="1"/>
  <c r="E241" i="1" s="1"/>
  <c r="F241" i="1"/>
  <c r="G241" i="1" s="1"/>
  <c r="H241" i="1"/>
  <c r="J241" i="1"/>
  <c r="K241" i="1"/>
  <c r="L241" i="1" s="1"/>
  <c r="A242" i="1"/>
  <c r="B242" i="1" s="1"/>
  <c r="C242" i="1"/>
  <c r="D242" i="1"/>
  <c r="E242" i="1" s="1"/>
  <c r="F242" i="1"/>
  <c r="G242" i="1" s="1"/>
  <c r="H242" i="1"/>
  <c r="J242" i="1"/>
  <c r="K242" i="1"/>
  <c r="L242" i="1" s="1"/>
  <c r="A243" i="1"/>
  <c r="B243" i="1" s="1"/>
  <c r="C243" i="1"/>
  <c r="D243" i="1"/>
  <c r="E243" i="1" s="1"/>
  <c r="F243" i="1"/>
  <c r="G243" i="1" s="1"/>
  <c r="H243" i="1"/>
  <c r="J243" i="1"/>
  <c r="K243" i="1"/>
  <c r="L243" i="1" s="1"/>
  <c r="A244" i="1"/>
  <c r="B244" i="1" s="1"/>
  <c r="C244" i="1"/>
  <c r="D244" i="1"/>
  <c r="E244" i="1" s="1"/>
  <c r="F244" i="1"/>
  <c r="G244" i="1" s="1"/>
  <c r="H244" i="1"/>
  <c r="J244" i="1"/>
  <c r="K244" i="1"/>
  <c r="L244" i="1" s="1"/>
  <c r="A245" i="1"/>
  <c r="B245" i="1" s="1"/>
  <c r="C245" i="1"/>
  <c r="D245" i="1"/>
  <c r="E245" i="1" s="1"/>
  <c r="F245" i="1"/>
  <c r="G245" i="1" s="1"/>
  <c r="H245" i="1"/>
  <c r="J245" i="1"/>
  <c r="K245" i="1"/>
  <c r="L245" i="1" s="1"/>
  <c r="A246" i="1"/>
  <c r="B246" i="1" s="1"/>
  <c r="C246" i="1"/>
  <c r="D246" i="1"/>
  <c r="E246" i="1" s="1"/>
  <c r="F246" i="1"/>
  <c r="G246" i="1" s="1"/>
  <c r="H246" i="1"/>
  <c r="J246" i="1"/>
  <c r="K246" i="1"/>
  <c r="L246" i="1" s="1"/>
  <c r="A247" i="1"/>
  <c r="B247" i="1" s="1"/>
  <c r="C247" i="1"/>
  <c r="D247" i="1"/>
  <c r="E247" i="1" s="1"/>
  <c r="F247" i="1"/>
  <c r="G247" i="1" s="1"/>
  <c r="H247" i="1"/>
  <c r="J247" i="1"/>
  <c r="K247" i="1"/>
  <c r="L247" i="1" s="1"/>
  <c r="A248" i="1"/>
  <c r="B248" i="1" s="1"/>
  <c r="C248" i="1"/>
  <c r="D248" i="1"/>
  <c r="E248" i="1" s="1"/>
  <c r="F248" i="1"/>
  <c r="G248" i="1" s="1"/>
  <c r="H248" i="1"/>
  <c r="J248" i="1"/>
  <c r="K248" i="1"/>
  <c r="L248" i="1" s="1"/>
  <c r="A249" i="1"/>
  <c r="B249" i="1" s="1"/>
  <c r="C249" i="1"/>
  <c r="D249" i="1"/>
  <c r="E249" i="1" s="1"/>
  <c r="F249" i="1"/>
  <c r="G249" i="1" s="1"/>
  <c r="H249" i="1"/>
  <c r="J249" i="1"/>
  <c r="K249" i="1"/>
  <c r="L249" i="1" s="1"/>
  <c r="A250" i="1"/>
  <c r="B250" i="1" s="1"/>
  <c r="C250" i="1"/>
  <c r="D250" i="1"/>
  <c r="E250" i="1" s="1"/>
  <c r="F250" i="1"/>
  <c r="G250" i="1" s="1"/>
  <c r="H250" i="1"/>
  <c r="J250" i="1"/>
  <c r="K250" i="1"/>
  <c r="L250" i="1" s="1"/>
  <c r="A251" i="1"/>
  <c r="B251" i="1" s="1"/>
  <c r="C251" i="1"/>
  <c r="D251" i="1"/>
  <c r="E251" i="1" s="1"/>
  <c r="F251" i="1"/>
  <c r="G251" i="1" s="1"/>
  <c r="H251" i="1"/>
  <c r="J251" i="1"/>
  <c r="K251" i="1"/>
  <c r="L251" i="1" s="1"/>
  <c r="A252" i="1"/>
  <c r="B252" i="1" s="1"/>
  <c r="C252" i="1"/>
  <c r="D252" i="1"/>
  <c r="E252" i="1" s="1"/>
  <c r="F252" i="1"/>
  <c r="G252" i="1" s="1"/>
  <c r="H252" i="1"/>
  <c r="J252" i="1"/>
  <c r="K252" i="1"/>
  <c r="L252" i="1" s="1"/>
  <c r="A253" i="1"/>
  <c r="B253" i="1" s="1"/>
  <c r="C253" i="1"/>
  <c r="D253" i="1"/>
  <c r="E253" i="1" s="1"/>
  <c r="F253" i="1"/>
  <c r="G253" i="1" s="1"/>
  <c r="H253" i="1"/>
  <c r="J253" i="1"/>
  <c r="K253" i="1"/>
  <c r="L253" i="1" s="1"/>
  <c r="A254" i="1"/>
  <c r="B254" i="1" s="1"/>
  <c r="C254" i="1"/>
  <c r="D254" i="1"/>
  <c r="E254" i="1" s="1"/>
  <c r="F254" i="1"/>
  <c r="G254" i="1" s="1"/>
  <c r="H254" i="1"/>
  <c r="J254" i="1"/>
  <c r="K254" i="1"/>
  <c r="L254" i="1" s="1"/>
  <c r="A255" i="1"/>
  <c r="B255" i="1" s="1"/>
  <c r="C255" i="1"/>
  <c r="D255" i="1"/>
  <c r="E255" i="1" s="1"/>
  <c r="F255" i="1"/>
  <c r="G255" i="1" s="1"/>
  <c r="H255" i="1"/>
  <c r="J255" i="1"/>
  <c r="K255" i="1"/>
  <c r="L255" i="1" s="1"/>
  <c r="A256" i="1"/>
  <c r="B256" i="1" s="1"/>
  <c r="C256" i="1"/>
  <c r="D256" i="1"/>
  <c r="E256" i="1" s="1"/>
  <c r="F256" i="1"/>
  <c r="G256" i="1" s="1"/>
  <c r="H256" i="1"/>
  <c r="J256" i="1"/>
  <c r="K256" i="1"/>
  <c r="L256" i="1" s="1"/>
  <c r="A257" i="1"/>
  <c r="B257" i="1" s="1"/>
  <c r="C257" i="1"/>
  <c r="D257" i="1"/>
  <c r="E257" i="1" s="1"/>
  <c r="F257" i="1"/>
  <c r="G257" i="1" s="1"/>
  <c r="H257" i="1"/>
  <c r="J257" i="1"/>
  <c r="K257" i="1"/>
  <c r="L257" i="1" s="1"/>
  <c r="A258" i="1"/>
  <c r="B258" i="1" s="1"/>
  <c r="C258" i="1"/>
  <c r="D258" i="1"/>
  <c r="E258" i="1" s="1"/>
  <c r="F258" i="1"/>
  <c r="G258" i="1" s="1"/>
  <c r="H258" i="1"/>
  <c r="J258" i="1"/>
  <c r="K258" i="1"/>
  <c r="L258" i="1" s="1"/>
  <c r="A259" i="1"/>
  <c r="B259" i="1" s="1"/>
  <c r="C259" i="1"/>
  <c r="D259" i="1"/>
  <c r="E259" i="1" s="1"/>
  <c r="F259" i="1"/>
  <c r="G259" i="1" s="1"/>
  <c r="H259" i="1"/>
  <c r="J259" i="1"/>
  <c r="K259" i="1"/>
  <c r="L259" i="1" s="1"/>
  <c r="A260" i="1"/>
  <c r="B260" i="1" s="1"/>
  <c r="C260" i="1"/>
  <c r="D260" i="1"/>
  <c r="E260" i="1" s="1"/>
  <c r="F260" i="1"/>
  <c r="G260" i="1" s="1"/>
  <c r="H260" i="1"/>
  <c r="J260" i="1"/>
  <c r="K260" i="1"/>
  <c r="L260" i="1" s="1"/>
  <c r="A261" i="1"/>
  <c r="B261" i="1" s="1"/>
  <c r="C261" i="1"/>
  <c r="D261" i="1"/>
  <c r="E261" i="1" s="1"/>
  <c r="F261" i="1"/>
  <c r="G261" i="1" s="1"/>
  <c r="H261" i="1"/>
  <c r="J261" i="1"/>
  <c r="K261" i="1"/>
  <c r="L261" i="1" s="1"/>
  <c r="A262" i="1"/>
  <c r="B262" i="1" s="1"/>
  <c r="C262" i="1"/>
  <c r="D262" i="1"/>
  <c r="E262" i="1" s="1"/>
  <c r="F262" i="1"/>
  <c r="G262" i="1" s="1"/>
  <c r="H262" i="1"/>
  <c r="J262" i="1"/>
  <c r="K262" i="1"/>
  <c r="L262" i="1" s="1"/>
  <c r="A263" i="1"/>
  <c r="B263" i="1" s="1"/>
  <c r="C263" i="1"/>
  <c r="D263" i="1"/>
  <c r="E263" i="1" s="1"/>
  <c r="F263" i="1"/>
  <c r="G263" i="1" s="1"/>
  <c r="H263" i="1"/>
  <c r="J263" i="1"/>
  <c r="K263" i="1"/>
  <c r="L263" i="1" s="1"/>
  <c r="A264" i="1"/>
  <c r="B264" i="1" s="1"/>
  <c r="C264" i="1"/>
  <c r="D264" i="1"/>
  <c r="E264" i="1" s="1"/>
  <c r="F264" i="1"/>
  <c r="G264" i="1" s="1"/>
  <c r="H264" i="1"/>
  <c r="J264" i="1"/>
  <c r="K264" i="1"/>
  <c r="L264" i="1" s="1"/>
  <c r="A265" i="1"/>
  <c r="B265" i="1" s="1"/>
  <c r="C265" i="1"/>
  <c r="D265" i="1"/>
  <c r="E265" i="1" s="1"/>
  <c r="F265" i="1"/>
  <c r="G265" i="1" s="1"/>
  <c r="H265" i="1"/>
  <c r="J265" i="1"/>
  <c r="K265" i="1"/>
  <c r="L265" i="1" s="1"/>
  <c r="A266" i="1"/>
  <c r="B266" i="1" s="1"/>
  <c r="C266" i="1"/>
  <c r="D266" i="1"/>
  <c r="E266" i="1" s="1"/>
  <c r="F266" i="1"/>
  <c r="G266" i="1" s="1"/>
  <c r="H266" i="1"/>
  <c r="J266" i="1"/>
  <c r="K266" i="1"/>
  <c r="L266" i="1" s="1"/>
  <c r="A267" i="1"/>
  <c r="B267" i="1" s="1"/>
  <c r="C267" i="1"/>
  <c r="D267" i="1"/>
  <c r="E267" i="1" s="1"/>
  <c r="F267" i="1"/>
  <c r="G267" i="1" s="1"/>
  <c r="H267" i="1"/>
  <c r="J267" i="1"/>
  <c r="K267" i="1"/>
  <c r="L267" i="1" s="1"/>
  <c r="A268" i="1"/>
  <c r="B268" i="1" s="1"/>
  <c r="C268" i="1"/>
  <c r="D268" i="1"/>
  <c r="E268" i="1" s="1"/>
  <c r="F268" i="1"/>
  <c r="G268" i="1" s="1"/>
  <c r="H268" i="1"/>
  <c r="J268" i="1"/>
  <c r="K268" i="1"/>
  <c r="L268" i="1" s="1"/>
  <c r="A269" i="1"/>
  <c r="B269" i="1" s="1"/>
  <c r="C269" i="1"/>
  <c r="D269" i="1"/>
  <c r="E269" i="1" s="1"/>
  <c r="F269" i="1"/>
  <c r="G269" i="1" s="1"/>
  <c r="H269" i="1"/>
  <c r="J269" i="1"/>
  <c r="K269" i="1"/>
  <c r="L269" i="1" s="1"/>
  <c r="A270" i="1"/>
  <c r="B270" i="1" s="1"/>
  <c r="C270" i="1"/>
  <c r="D270" i="1"/>
  <c r="E270" i="1" s="1"/>
  <c r="F270" i="1"/>
  <c r="G270" i="1" s="1"/>
  <c r="H270" i="1"/>
  <c r="J270" i="1"/>
  <c r="K270" i="1"/>
  <c r="L270" i="1" s="1"/>
  <c r="A271" i="1"/>
  <c r="B271" i="1" s="1"/>
  <c r="C271" i="1"/>
  <c r="D271" i="1"/>
  <c r="E271" i="1" s="1"/>
  <c r="F271" i="1"/>
  <c r="G271" i="1" s="1"/>
  <c r="H271" i="1"/>
  <c r="J271" i="1"/>
  <c r="K271" i="1"/>
  <c r="L271" i="1" s="1"/>
  <c r="A272" i="1"/>
  <c r="B272" i="1" s="1"/>
  <c r="C272" i="1"/>
  <c r="D272" i="1"/>
  <c r="E272" i="1" s="1"/>
  <c r="F272" i="1"/>
  <c r="G272" i="1" s="1"/>
  <c r="H272" i="1"/>
  <c r="J272" i="1"/>
  <c r="K272" i="1"/>
  <c r="L272" i="1" s="1"/>
  <c r="A273" i="1"/>
  <c r="B273" i="1" s="1"/>
  <c r="C273" i="1"/>
  <c r="D273" i="1"/>
  <c r="E273" i="1" s="1"/>
  <c r="F273" i="1"/>
  <c r="G273" i="1" s="1"/>
  <c r="H273" i="1"/>
  <c r="J273" i="1"/>
  <c r="K273" i="1"/>
  <c r="L273" i="1" s="1"/>
  <c r="A274" i="1"/>
  <c r="B274" i="1" s="1"/>
  <c r="C274" i="1"/>
  <c r="D274" i="1"/>
  <c r="E274" i="1" s="1"/>
  <c r="F274" i="1"/>
  <c r="G274" i="1" s="1"/>
  <c r="H274" i="1"/>
  <c r="J274" i="1"/>
  <c r="K274" i="1"/>
  <c r="L274" i="1" s="1"/>
  <c r="A275" i="1"/>
  <c r="B275" i="1" s="1"/>
  <c r="C275" i="1"/>
  <c r="D275" i="1"/>
  <c r="E275" i="1" s="1"/>
  <c r="F275" i="1"/>
  <c r="G275" i="1" s="1"/>
  <c r="H275" i="1"/>
  <c r="J275" i="1"/>
  <c r="K275" i="1"/>
  <c r="L275" i="1" s="1"/>
  <c r="A276" i="1"/>
  <c r="B276" i="1" s="1"/>
  <c r="C276" i="1"/>
  <c r="D276" i="1"/>
  <c r="E276" i="1" s="1"/>
  <c r="F276" i="1"/>
  <c r="G276" i="1" s="1"/>
  <c r="H276" i="1"/>
  <c r="J276" i="1"/>
  <c r="K276" i="1"/>
  <c r="L276" i="1" s="1"/>
  <c r="A277" i="1"/>
  <c r="B277" i="1" s="1"/>
  <c r="C277" i="1"/>
  <c r="D277" i="1"/>
  <c r="E277" i="1" s="1"/>
  <c r="F277" i="1"/>
  <c r="G277" i="1" s="1"/>
  <c r="H277" i="1"/>
  <c r="J277" i="1"/>
  <c r="K277" i="1"/>
  <c r="L277" i="1" s="1"/>
  <c r="A278" i="1"/>
  <c r="B278" i="1" s="1"/>
  <c r="C278" i="1"/>
  <c r="D278" i="1"/>
  <c r="E278" i="1" s="1"/>
  <c r="F278" i="1"/>
  <c r="G278" i="1" s="1"/>
  <c r="H278" i="1"/>
  <c r="J278" i="1"/>
  <c r="K278" i="1"/>
  <c r="L278" i="1" s="1"/>
  <c r="A279" i="1"/>
  <c r="B279" i="1" s="1"/>
  <c r="C279" i="1"/>
  <c r="D279" i="1"/>
  <c r="E279" i="1" s="1"/>
  <c r="F279" i="1"/>
  <c r="G279" i="1" s="1"/>
  <c r="H279" i="1"/>
  <c r="J279" i="1"/>
  <c r="K279" i="1"/>
  <c r="L279" i="1" s="1"/>
  <c r="A280" i="1"/>
  <c r="B280" i="1" s="1"/>
  <c r="C280" i="1"/>
  <c r="D280" i="1"/>
  <c r="E280" i="1" s="1"/>
  <c r="F280" i="1"/>
  <c r="G280" i="1" s="1"/>
  <c r="H280" i="1"/>
  <c r="J280" i="1"/>
  <c r="K280" i="1"/>
  <c r="L280" i="1" s="1"/>
  <c r="A281" i="1"/>
  <c r="B281" i="1" s="1"/>
  <c r="C281" i="1"/>
  <c r="D281" i="1"/>
  <c r="E281" i="1" s="1"/>
  <c r="F281" i="1"/>
  <c r="G281" i="1" s="1"/>
  <c r="H281" i="1"/>
  <c r="J281" i="1"/>
  <c r="K281" i="1"/>
  <c r="L281" i="1" s="1"/>
  <c r="A282" i="1"/>
  <c r="B282" i="1" s="1"/>
  <c r="C282" i="1"/>
  <c r="D282" i="1"/>
  <c r="E282" i="1" s="1"/>
  <c r="F282" i="1"/>
  <c r="G282" i="1" s="1"/>
  <c r="H282" i="1"/>
  <c r="J282" i="1"/>
  <c r="K282" i="1"/>
  <c r="L282" i="1" s="1"/>
  <c r="A283" i="1"/>
  <c r="B283" i="1" s="1"/>
  <c r="C283" i="1"/>
  <c r="D283" i="1"/>
  <c r="E283" i="1" s="1"/>
  <c r="F283" i="1"/>
  <c r="G283" i="1" s="1"/>
  <c r="H283" i="1"/>
  <c r="J283" i="1"/>
  <c r="K283" i="1"/>
  <c r="L283" i="1" s="1"/>
  <c r="A284" i="1"/>
  <c r="B284" i="1" s="1"/>
  <c r="C284" i="1"/>
  <c r="D284" i="1"/>
  <c r="E284" i="1" s="1"/>
  <c r="F284" i="1"/>
  <c r="G284" i="1" s="1"/>
  <c r="H284" i="1"/>
  <c r="J284" i="1"/>
  <c r="K284" i="1"/>
  <c r="L284" i="1" s="1"/>
  <c r="A285" i="1"/>
  <c r="B285" i="1" s="1"/>
  <c r="C285" i="1"/>
  <c r="D285" i="1"/>
  <c r="E285" i="1" s="1"/>
  <c r="F285" i="1"/>
  <c r="G285" i="1" s="1"/>
  <c r="H285" i="1"/>
  <c r="J285" i="1"/>
  <c r="K285" i="1"/>
  <c r="L285" i="1" s="1"/>
  <c r="A286" i="1"/>
  <c r="B286" i="1" s="1"/>
  <c r="C286" i="1"/>
  <c r="D286" i="1"/>
  <c r="E286" i="1" s="1"/>
  <c r="F286" i="1"/>
  <c r="G286" i="1" s="1"/>
  <c r="H286" i="1"/>
  <c r="J286" i="1"/>
  <c r="K286" i="1"/>
  <c r="L286" i="1" s="1"/>
  <c r="A287" i="1"/>
  <c r="B287" i="1" s="1"/>
  <c r="C287" i="1"/>
  <c r="D287" i="1"/>
  <c r="E287" i="1" s="1"/>
  <c r="F287" i="1"/>
  <c r="G287" i="1" s="1"/>
  <c r="H287" i="1"/>
  <c r="J287" i="1"/>
  <c r="K287" i="1"/>
  <c r="L287" i="1" s="1"/>
  <c r="A288" i="1"/>
  <c r="B288" i="1" s="1"/>
  <c r="C288" i="1"/>
  <c r="D288" i="1"/>
  <c r="E288" i="1" s="1"/>
  <c r="F288" i="1"/>
  <c r="G288" i="1" s="1"/>
  <c r="H288" i="1"/>
  <c r="J288" i="1"/>
  <c r="K288" i="1"/>
  <c r="L288" i="1" s="1"/>
  <c r="A289" i="1"/>
  <c r="B289" i="1" s="1"/>
  <c r="C289" i="1"/>
  <c r="D289" i="1"/>
  <c r="E289" i="1" s="1"/>
  <c r="F289" i="1"/>
  <c r="G289" i="1" s="1"/>
  <c r="H289" i="1"/>
  <c r="J289" i="1"/>
  <c r="K289" i="1"/>
  <c r="L289" i="1" s="1"/>
  <c r="A290" i="1"/>
  <c r="B290" i="1" s="1"/>
  <c r="C290" i="1"/>
  <c r="D290" i="1"/>
  <c r="E290" i="1" s="1"/>
  <c r="F290" i="1"/>
  <c r="G290" i="1" s="1"/>
  <c r="H290" i="1"/>
  <c r="J290" i="1"/>
  <c r="K290" i="1"/>
  <c r="L290" i="1" s="1"/>
  <c r="A291" i="1"/>
  <c r="B291" i="1" s="1"/>
  <c r="C291" i="1"/>
  <c r="D291" i="1"/>
  <c r="E291" i="1" s="1"/>
  <c r="F291" i="1"/>
  <c r="G291" i="1" s="1"/>
  <c r="H291" i="1"/>
  <c r="J291" i="1"/>
  <c r="K291" i="1"/>
  <c r="L291" i="1" s="1"/>
  <c r="A292" i="1"/>
  <c r="B292" i="1" s="1"/>
  <c r="C292" i="1"/>
  <c r="D292" i="1"/>
  <c r="E292" i="1" s="1"/>
  <c r="F292" i="1"/>
  <c r="G292" i="1" s="1"/>
  <c r="H292" i="1"/>
  <c r="J292" i="1"/>
  <c r="K292" i="1"/>
  <c r="L292" i="1" s="1"/>
  <c r="A293" i="1"/>
  <c r="B293" i="1" s="1"/>
  <c r="C293" i="1"/>
  <c r="D293" i="1"/>
  <c r="E293" i="1" s="1"/>
  <c r="F293" i="1"/>
  <c r="G293" i="1" s="1"/>
  <c r="H293" i="1"/>
  <c r="J293" i="1"/>
  <c r="K293" i="1"/>
  <c r="L293" i="1" s="1"/>
  <c r="A294" i="1"/>
  <c r="B294" i="1" s="1"/>
  <c r="C294" i="1"/>
  <c r="D294" i="1"/>
  <c r="E294" i="1" s="1"/>
  <c r="F294" i="1"/>
  <c r="G294" i="1" s="1"/>
  <c r="H294" i="1"/>
  <c r="J294" i="1"/>
  <c r="K294" i="1"/>
  <c r="L294" i="1" s="1"/>
  <c r="A295" i="1"/>
  <c r="B295" i="1" s="1"/>
  <c r="C295" i="1"/>
  <c r="D295" i="1"/>
  <c r="E295" i="1" s="1"/>
  <c r="F295" i="1"/>
  <c r="G295" i="1" s="1"/>
  <c r="H295" i="1"/>
  <c r="J295" i="1"/>
  <c r="K295" i="1"/>
  <c r="L295" i="1" s="1"/>
  <c r="A296" i="1"/>
  <c r="B296" i="1" s="1"/>
  <c r="C296" i="1"/>
  <c r="D296" i="1"/>
  <c r="E296" i="1" s="1"/>
  <c r="F296" i="1"/>
  <c r="G296" i="1" s="1"/>
  <c r="H296" i="1"/>
  <c r="J296" i="1"/>
  <c r="K296" i="1"/>
  <c r="L296" i="1" s="1"/>
  <c r="A297" i="1"/>
  <c r="B297" i="1" s="1"/>
  <c r="C297" i="1"/>
  <c r="D297" i="1"/>
  <c r="E297" i="1" s="1"/>
  <c r="F297" i="1"/>
  <c r="G297" i="1" s="1"/>
  <c r="H297" i="1"/>
  <c r="J297" i="1"/>
  <c r="K297" i="1"/>
  <c r="L297" i="1" s="1"/>
  <c r="A298" i="1"/>
  <c r="B298" i="1" s="1"/>
  <c r="C298" i="1"/>
  <c r="D298" i="1"/>
  <c r="E298" i="1" s="1"/>
  <c r="F298" i="1"/>
  <c r="G298" i="1" s="1"/>
  <c r="H298" i="1"/>
  <c r="J298" i="1"/>
  <c r="K298" i="1"/>
  <c r="L298" i="1" s="1"/>
  <c r="A299" i="1"/>
  <c r="B299" i="1" s="1"/>
  <c r="C299" i="1"/>
  <c r="D299" i="1"/>
  <c r="E299" i="1" s="1"/>
  <c r="F299" i="1"/>
  <c r="G299" i="1" s="1"/>
  <c r="H299" i="1"/>
  <c r="J299" i="1"/>
  <c r="K299" i="1"/>
  <c r="L299" i="1" s="1"/>
  <c r="A300" i="1"/>
  <c r="B300" i="1" s="1"/>
  <c r="C300" i="1"/>
  <c r="D300" i="1"/>
  <c r="E300" i="1" s="1"/>
  <c r="F300" i="1"/>
  <c r="G300" i="1" s="1"/>
  <c r="H300" i="1"/>
  <c r="J300" i="1"/>
  <c r="K300" i="1"/>
  <c r="L300" i="1" s="1"/>
  <c r="A301" i="1"/>
  <c r="B301" i="1" s="1"/>
  <c r="C301" i="1"/>
  <c r="D301" i="1"/>
  <c r="E301" i="1" s="1"/>
  <c r="F301" i="1"/>
  <c r="G301" i="1" s="1"/>
  <c r="H301" i="1"/>
  <c r="J301" i="1"/>
  <c r="K301" i="1"/>
  <c r="L301" i="1" s="1"/>
  <c r="A302" i="1"/>
  <c r="B302" i="1" s="1"/>
  <c r="C302" i="1"/>
  <c r="D302" i="1"/>
  <c r="E302" i="1" s="1"/>
  <c r="F302" i="1"/>
  <c r="G302" i="1" s="1"/>
  <c r="H302" i="1"/>
  <c r="J302" i="1"/>
  <c r="K302" i="1"/>
  <c r="L302" i="1" s="1"/>
  <c r="A303" i="1"/>
  <c r="B303" i="1" s="1"/>
  <c r="C303" i="1"/>
  <c r="D303" i="1"/>
  <c r="E303" i="1" s="1"/>
  <c r="F303" i="1"/>
  <c r="G303" i="1" s="1"/>
  <c r="H303" i="1"/>
  <c r="J303" i="1"/>
  <c r="K303" i="1"/>
  <c r="L303" i="1" s="1"/>
  <c r="A304" i="1"/>
  <c r="B304" i="1" s="1"/>
  <c r="C304" i="1"/>
  <c r="D304" i="1"/>
  <c r="E304" i="1" s="1"/>
  <c r="F304" i="1"/>
  <c r="G304" i="1" s="1"/>
  <c r="H304" i="1"/>
  <c r="J304" i="1"/>
  <c r="K304" i="1"/>
  <c r="L304" i="1" s="1"/>
  <c r="A305" i="1"/>
  <c r="B305" i="1" s="1"/>
  <c r="C305" i="1"/>
  <c r="D305" i="1"/>
  <c r="E305" i="1" s="1"/>
  <c r="F305" i="1"/>
  <c r="G305" i="1" s="1"/>
  <c r="H305" i="1"/>
  <c r="J305" i="1"/>
  <c r="K305" i="1"/>
  <c r="L305" i="1" s="1"/>
  <c r="A306" i="1"/>
  <c r="B306" i="1" s="1"/>
  <c r="C306" i="1"/>
  <c r="D306" i="1"/>
  <c r="E306" i="1" s="1"/>
  <c r="F306" i="1"/>
  <c r="G306" i="1" s="1"/>
  <c r="H306" i="1"/>
  <c r="J306" i="1"/>
  <c r="K306" i="1"/>
  <c r="L306" i="1" s="1"/>
  <c r="A307" i="1"/>
  <c r="B307" i="1" s="1"/>
  <c r="C307" i="1"/>
  <c r="D307" i="1"/>
  <c r="E307" i="1" s="1"/>
  <c r="F307" i="1"/>
  <c r="G307" i="1" s="1"/>
  <c r="H307" i="1"/>
  <c r="J307" i="1"/>
  <c r="K307" i="1"/>
  <c r="L307" i="1" s="1"/>
  <c r="A308" i="1"/>
  <c r="B308" i="1" s="1"/>
  <c r="C308" i="1"/>
  <c r="D308" i="1"/>
  <c r="E308" i="1" s="1"/>
  <c r="F308" i="1"/>
  <c r="G308" i="1" s="1"/>
  <c r="H308" i="1"/>
  <c r="J308" i="1"/>
  <c r="K308" i="1"/>
  <c r="L308" i="1" s="1"/>
  <c r="A309" i="1"/>
  <c r="B309" i="1" s="1"/>
  <c r="C309" i="1"/>
  <c r="D309" i="1"/>
  <c r="E309" i="1" s="1"/>
  <c r="F309" i="1"/>
  <c r="G309" i="1" s="1"/>
  <c r="H309" i="1"/>
  <c r="J309" i="1"/>
  <c r="K309" i="1"/>
  <c r="L309" i="1" s="1"/>
  <c r="A310" i="1"/>
  <c r="B310" i="1" s="1"/>
  <c r="C310" i="1"/>
  <c r="D310" i="1"/>
  <c r="E310" i="1" s="1"/>
  <c r="F310" i="1"/>
  <c r="G310" i="1" s="1"/>
  <c r="H310" i="1"/>
  <c r="J310" i="1"/>
  <c r="K310" i="1"/>
  <c r="L310" i="1" s="1"/>
  <c r="A311" i="1"/>
  <c r="B311" i="1" s="1"/>
  <c r="C311" i="1"/>
  <c r="D311" i="1"/>
  <c r="E311" i="1" s="1"/>
  <c r="F311" i="1"/>
  <c r="G311" i="1" s="1"/>
  <c r="H311" i="1"/>
  <c r="J311" i="1"/>
  <c r="K311" i="1"/>
  <c r="L311" i="1" s="1"/>
  <c r="A312" i="1"/>
  <c r="B312" i="1" s="1"/>
  <c r="C312" i="1"/>
  <c r="D312" i="1"/>
  <c r="E312" i="1" s="1"/>
  <c r="F312" i="1"/>
  <c r="G312" i="1" s="1"/>
  <c r="H312" i="1"/>
  <c r="J312" i="1"/>
  <c r="K312" i="1"/>
  <c r="L312" i="1" s="1"/>
  <c r="A313" i="1"/>
  <c r="B313" i="1" s="1"/>
  <c r="C313" i="1"/>
  <c r="D313" i="1"/>
  <c r="E313" i="1" s="1"/>
  <c r="F313" i="1"/>
  <c r="G313" i="1" s="1"/>
  <c r="H313" i="1"/>
  <c r="J313" i="1"/>
  <c r="K313" i="1"/>
  <c r="L313" i="1" s="1"/>
  <c r="A314" i="1"/>
  <c r="B314" i="1" s="1"/>
  <c r="C314" i="1"/>
  <c r="D314" i="1"/>
  <c r="E314" i="1" s="1"/>
  <c r="F314" i="1"/>
  <c r="G314" i="1" s="1"/>
  <c r="H314" i="1"/>
  <c r="J314" i="1"/>
  <c r="K314" i="1"/>
  <c r="L314" i="1" s="1"/>
  <c r="A315" i="1"/>
  <c r="B315" i="1" s="1"/>
  <c r="C315" i="1"/>
  <c r="D315" i="1"/>
  <c r="E315" i="1" s="1"/>
  <c r="F315" i="1"/>
  <c r="G315" i="1" s="1"/>
  <c r="H315" i="1"/>
  <c r="J315" i="1"/>
  <c r="K315" i="1"/>
  <c r="L315" i="1" s="1"/>
  <c r="A316" i="1"/>
  <c r="B316" i="1" s="1"/>
  <c r="C316" i="1"/>
  <c r="D316" i="1"/>
  <c r="E316" i="1" s="1"/>
  <c r="F316" i="1"/>
  <c r="G316" i="1" s="1"/>
  <c r="H316" i="1"/>
  <c r="J316" i="1"/>
  <c r="K316" i="1"/>
  <c r="L316" i="1" s="1"/>
  <c r="A317" i="1"/>
  <c r="B317" i="1" s="1"/>
  <c r="C317" i="1"/>
  <c r="D317" i="1"/>
  <c r="E317" i="1" s="1"/>
  <c r="F317" i="1"/>
  <c r="G317" i="1" s="1"/>
  <c r="H317" i="1"/>
  <c r="J317" i="1"/>
  <c r="K317" i="1"/>
  <c r="L317" i="1" s="1"/>
  <c r="A318" i="1"/>
  <c r="B318" i="1" s="1"/>
  <c r="C318" i="1"/>
  <c r="D318" i="1"/>
  <c r="E318" i="1" s="1"/>
  <c r="F318" i="1"/>
  <c r="G318" i="1" s="1"/>
  <c r="H318" i="1"/>
  <c r="J318" i="1"/>
  <c r="K318" i="1"/>
  <c r="L318" i="1" s="1"/>
  <c r="A319" i="1"/>
  <c r="B319" i="1" s="1"/>
  <c r="C319" i="1"/>
  <c r="D319" i="1"/>
  <c r="E319" i="1" s="1"/>
  <c r="F319" i="1"/>
  <c r="G319" i="1" s="1"/>
  <c r="H319" i="1"/>
  <c r="J319" i="1"/>
  <c r="K319" i="1"/>
  <c r="L319" i="1" s="1"/>
  <c r="A320" i="1"/>
  <c r="B320" i="1" s="1"/>
  <c r="C320" i="1"/>
  <c r="D320" i="1"/>
  <c r="E320" i="1" s="1"/>
  <c r="F320" i="1"/>
  <c r="G320" i="1" s="1"/>
  <c r="H320" i="1"/>
  <c r="J320" i="1"/>
  <c r="K320" i="1"/>
  <c r="L320" i="1" s="1"/>
  <c r="A321" i="1"/>
  <c r="B321" i="1" s="1"/>
  <c r="C321" i="1"/>
  <c r="D321" i="1"/>
  <c r="E321" i="1" s="1"/>
  <c r="F321" i="1"/>
  <c r="G321" i="1" s="1"/>
  <c r="H321" i="1"/>
  <c r="J321" i="1"/>
  <c r="K321" i="1"/>
  <c r="L321" i="1" s="1"/>
  <c r="A322" i="1"/>
  <c r="B322" i="1" s="1"/>
  <c r="C322" i="1"/>
  <c r="D322" i="1"/>
  <c r="E322" i="1" s="1"/>
  <c r="F322" i="1"/>
  <c r="G322" i="1" s="1"/>
  <c r="H322" i="1"/>
  <c r="J322" i="1"/>
  <c r="K322" i="1"/>
  <c r="L322" i="1" s="1"/>
  <c r="A323" i="1"/>
  <c r="B323" i="1" s="1"/>
  <c r="C323" i="1"/>
  <c r="D323" i="1"/>
  <c r="E323" i="1" s="1"/>
  <c r="F323" i="1"/>
  <c r="G323" i="1" s="1"/>
  <c r="H323" i="1"/>
  <c r="J323" i="1"/>
  <c r="K323" i="1"/>
  <c r="L323" i="1" s="1"/>
  <c r="A324" i="1"/>
  <c r="B324" i="1" s="1"/>
  <c r="C324" i="1"/>
  <c r="D324" i="1"/>
  <c r="E324" i="1" s="1"/>
  <c r="F324" i="1"/>
  <c r="G324" i="1" s="1"/>
  <c r="H324" i="1"/>
  <c r="J324" i="1"/>
  <c r="K324" i="1"/>
  <c r="L324" i="1" s="1"/>
  <c r="A325" i="1"/>
  <c r="B325" i="1" s="1"/>
  <c r="C325" i="1"/>
  <c r="D325" i="1"/>
  <c r="E325" i="1" s="1"/>
  <c r="F325" i="1"/>
  <c r="G325" i="1" s="1"/>
  <c r="H325" i="1"/>
  <c r="J325" i="1"/>
  <c r="K325" i="1"/>
  <c r="L325" i="1" s="1"/>
  <c r="A326" i="1"/>
  <c r="B326" i="1" s="1"/>
  <c r="C326" i="1"/>
  <c r="D326" i="1"/>
  <c r="E326" i="1" s="1"/>
  <c r="F326" i="1"/>
  <c r="G326" i="1" s="1"/>
  <c r="H326" i="1"/>
  <c r="J326" i="1"/>
  <c r="K326" i="1"/>
  <c r="L326" i="1" s="1"/>
  <c r="A327" i="1"/>
  <c r="B327" i="1" s="1"/>
  <c r="C327" i="1"/>
  <c r="D327" i="1"/>
  <c r="E327" i="1" s="1"/>
  <c r="F327" i="1"/>
  <c r="G327" i="1" s="1"/>
  <c r="H327" i="1"/>
  <c r="J327" i="1"/>
  <c r="K327" i="1"/>
  <c r="L327" i="1" s="1"/>
  <c r="A328" i="1"/>
  <c r="B328" i="1" s="1"/>
  <c r="C328" i="1"/>
  <c r="D328" i="1"/>
  <c r="E328" i="1" s="1"/>
  <c r="F328" i="1"/>
  <c r="G328" i="1" s="1"/>
  <c r="H328" i="1"/>
  <c r="J328" i="1"/>
  <c r="K328" i="1"/>
  <c r="L328" i="1" s="1"/>
  <c r="A329" i="1"/>
  <c r="B329" i="1" s="1"/>
  <c r="C329" i="1"/>
  <c r="D329" i="1"/>
  <c r="E329" i="1" s="1"/>
  <c r="F329" i="1"/>
  <c r="G329" i="1" s="1"/>
  <c r="H329" i="1"/>
  <c r="J329" i="1"/>
  <c r="K329" i="1"/>
  <c r="L329" i="1" s="1"/>
  <c r="A330" i="1"/>
  <c r="B330" i="1" s="1"/>
  <c r="C330" i="1"/>
  <c r="D330" i="1"/>
  <c r="E330" i="1" s="1"/>
  <c r="F330" i="1"/>
  <c r="G330" i="1" s="1"/>
  <c r="H330" i="1"/>
  <c r="J330" i="1"/>
  <c r="K330" i="1"/>
  <c r="L330" i="1" s="1"/>
  <c r="A331" i="1"/>
  <c r="B331" i="1" s="1"/>
  <c r="C331" i="1"/>
  <c r="D331" i="1"/>
  <c r="E331" i="1" s="1"/>
  <c r="F331" i="1"/>
  <c r="G331" i="1" s="1"/>
  <c r="H331" i="1"/>
  <c r="J331" i="1"/>
  <c r="K331" i="1"/>
  <c r="L331" i="1" s="1"/>
  <c r="A332" i="1"/>
  <c r="B332" i="1" s="1"/>
  <c r="C332" i="1"/>
  <c r="D332" i="1"/>
  <c r="E332" i="1" s="1"/>
  <c r="F332" i="1"/>
  <c r="G332" i="1" s="1"/>
  <c r="H332" i="1"/>
  <c r="J332" i="1"/>
  <c r="K332" i="1"/>
  <c r="L332" i="1" s="1"/>
  <c r="A333" i="1"/>
  <c r="B333" i="1" s="1"/>
  <c r="C333" i="1"/>
  <c r="D333" i="1"/>
  <c r="E333" i="1" s="1"/>
  <c r="F333" i="1"/>
  <c r="G333" i="1" s="1"/>
  <c r="H333" i="1"/>
  <c r="J333" i="1"/>
  <c r="K333" i="1"/>
  <c r="L333" i="1" s="1"/>
  <c r="A334" i="1"/>
  <c r="B334" i="1" s="1"/>
  <c r="C334" i="1"/>
  <c r="D334" i="1"/>
  <c r="E334" i="1" s="1"/>
  <c r="F334" i="1"/>
  <c r="G334" i="1" s="1"/>
  <c r="H334" i="1"/>
  <c r="J334" i="1"/>
  <c r="K334" i="1"/>
  <c r="L334" i="1" s="1"/>
  <c r="A335" i="1"/>
  <c r="B335" i="1" s="1"/>
  <c r="C335" i="1"/>
  <c r="D335" i="1"/>
  <c r="E335" i="1" s="1"/>
  <c r="F335" i="1"/>
  <c r="G335" i="1" s="1"/>
  <c r="H335" i="1"/>
  <c r="J335" i="1"/>
  <c r="K335" i="1"/>
  <c r="L335" i="1" s="1"/>
  <c r="A336" i="1"/>
  <c r="B336" i="1" s="1"/>
  <c r="C336" i="1"/>
  <c r="D336" i="1"/>
  <c r="E336" i="1" s="1"/>
  <c r="F336" i="1"/>
  <c r="G336" i="1" s="1"/>
  <c r="H336" i="1"/>
  <c r="J336" i="1"/>
  <c r="K336" i="1"/>
  <c r="L336" i="1" s="1"/>
  <c r="A337" i="1"/>
  <c r="B337" i="1" s="1"/>
  <c r="C337" i="1"/>
  <c r="D337" i="1"/>
  <c r="E337" i="1" s="1"/>
  <c r="F337" i="1"/>
  <c r="G337" i="1" s="1"/>
  <c r="H337" i="1"/>
  <c r="J337" i="1"/>
  <c r="K337" i="1"/>
  <c r="L337" i="1" s="1"/>
  <c r="A338" i="1"/>
  <c r="B338" i="1" s="1"/>
  <c r="C338" i="1"/>
  <c r="D338" i="1"/>
  <c r="E338" i="1" s="1"/>
  <c r="F338" i="1"/>
  <c r="G338" i="1" s="1"/>
  <c r="H338" i="1"/>
  <c r="J338" i="1"/>
  <c r="K338" i="1"/>
  <c r="L338" i="1" s="1"/>
  <c r="A339" i="1"/>
  <c r="B339" i="1" s="1"/>
  <c r="C339" i="1"/>
  <c r="D339" i="1"/>
  <c r="E339" i="1" s="1"/>
  <c r="F339" i="1"/>
  <c r="G339" i="1" s="1"/>
  <c r="H339" i="1"/>
  <c r="J339" i="1"/>
  <c r="K339" i="1"/>
  <c r="L339" i="1" s="1"/>
  <c r="A340" i="1"/>
  <c r="B340" i="1" s="1"/>
  <c r="C340" i="1"/>
  <c r="D340" i="1"/>
  <c r="E340" i="1" s="1"/>
  <c r="F340" i="1"/>
  <c r="G340" i="1" s="1"/>
  <c r="H340" i="1"/>
  <c r="J340" i="1"/>
  <c r="K340" i="1"/>
  <c r="L340" i="1" s="1"/>
  <c r="A341" i="1"/>
  <c r="B341" i="1" s="1"/>
  <c r="C341" i="1"/>
  <c r="D341" i="1"/>
  <c r="E341" i="1" s="1"/>
  <c r="F341" i="1"/>
  <c r="G341" i="1" s="1"/>
  <c r="H341" i="1"/>
  <c r="J341" i="1"/>
  <c r="K341" i="1"/>
  <c r="L341" i="1" s="1"/>
  <c r="A342" i="1"/>
  <c r="B342" i="1" s="1"/>
  <c r="C342" i="1"/>
  <c r="D342" i="1"/>
  <c r="E342" i="1" s="1"/>
  <c r="F342" i="1"/>
  <c r="G342" i="1" s="1"/>
  <c r="H342" i="1"/>
  <c r="J342" i="1"/>
  <c r="K342" i="1"/>
  <c r="L342" i="1" s="1"/>
  <c r="A343" i="1"/>
  <c r="B343" i="1" s="1"/>
  <c r="C343" i="1"/>
  <c r="D343" i="1"/>
  <c r="E343" i="1" s="1"/>
  <c r="F343" i="1"/>
  <c r="G343" i="1" s="1"/>
  <c r="H343" i="1"/>
  <c r="J343" i="1"/>
  <c r="K343" i="1"/>
  <c r="L343" i="1" s="1"/>
  <c r="A344" i="1"/>
  <c r="B344" i="1" s="1"/>
  <c r="C344" i="1"/>
  <c r="D344" i="1"/>
  <c r="E344" i="1" s="1"/>
  <c r="F344" i="1"/>
  <c r="G344" i="1" s="1"/>
  <c r="H344" i="1"/>
  <c r="J344" i="1"/>
  <c r="K344" i="1"/>
  <c r="L344" i="1" s="1"/>
  <c r="A345" i="1"/>
  <c r="B345" i="1" s="1"/>
  <c r="C345" i="1"/>
  <c r="D345" i="1"/>
  <c r="E345" i="1" s="1"/>
  <c r="F345" i="1"/>
  <c r="G345" i="1" s="1"/>
  <c r="H345" i="1"/>
  <c r="J345" i="1"/>
  <c r="M345" i="1" s="1"/>
  <c r="N345" i="1" s="1"/>
  <c r="K345" i="1"/>
  <c r="L345" i="1" s="1"/>
  <c r="A346" i="1"/>
  <c r="B346" i="1" s="1"/>
  <c r="C346" i="1"/>
  <c r="D346" i="1"/>
  <c r="E346" i="1" s="1"/>
  <c r="F346" i="1"/>
  <c r="G346" i="1" s="1"/>
  <c r="H346" i="1"/>
  <c r="J346" i="1"/>
  <c r="M346" i="1" s="1"/>
  <c r="N346" i="1" s="1"/>
  <c r="K346" i="1"/>
  <c r="L346" i="1" s="1"/>
  <c r="A347" i="1"/>
  <c r="B347" i="1" s="1"/>
  <c r="C347" i="1"/>
  <c r="D347" i="1"/>
  <c r="E347" i="1" s="1"/>
  <c r="F347" i="1"/>
  <c r="G347" i="1" s="1"/>
  <c r="H347" i="1"/>
  <c r="J347" i="1"/>
  <c r="R347" i="1" s="1"/>
  <c r="K347" i="1"/>
  <c r="L347" i="1" s="1"/>
  <c r="A348" i="1"/>
  <c r="B348" i="1" s="1"/>
  <c r="C348" i="1"/>
  <c r="D348" i="1"/>
  <c r="E348" i="1" s="1"/>
  <c r="F348" i="1"/>
  <c r="G348" i="1" s="1"/>
  <c r="H348" i="1"/>
  <c r="J348" i="1"/>
  <c r="M348" i="1" s="1"/>
  <c r="N348" i="1" s="1"/>
  <c r="K348" i="1"/>
  <c r="L348" i="1" s="1"/>
  <c r="A349" i="1"/>
  <c r="B349" i="1" s="1"/>
  <c r="C349" i="1"/>
  <c r="D349" i="1"/>
  <c r="E349" i="1" s="1"/>
  <c r="F349" i="1"/>
  <c r="G349" i="1" s="1"/>
  <c r="H349" i="1"/>
  <c r="J349" i="1"/>
  <c r="M349" i="1" s="1"/>
  <c r="K349" i="1"/>
  <c r="L349" i="1" s="1"/>
  <c r="A350" i="1"/>
  <c r="B350" i="1" s="1"/>
  <c r="C350" i="1"/>
  <c r="D350" i="1"/>
  <c r="E350" i="1" s="1"/>
  <c r="F350" i="1"/>
  <c r="G350" i="1" s="1"/>
  <c r="H350" i="1"/>
  <c r="J350" i="1"/>
  <c r="M350" i="1" s="1"/>
  <c r="N350" i="1" s="1"/>
  <c r="K350" i="1"/>
  <c r="L350" i="1" s="1"/>
  <c r="A351" i="1"/>
  <c r="B351" i="1" s="1"/>
  <c r="C351" i="1"/>
  <c r="D351" i="1"/>
  <c r="E351" i="1" s="1"/>
  <c r="F351" i="1"/>
  <c r="G351" i="1" s="1"/>
  <c r="H351" i="1"/>
  <c r="J351" i="1"/>
  <c r="R351" i="1" s="1"/>
  <c r="K351" i="1"/>
  <c r="L351" i="1" s="1"/>
  <c r="A352" i="1"/>
  <c r="B352" i="1" s="1"/>
  <c r="C352" i="1"/>
  <c r="D352" i="1"/>
  <c r="E352" i="1" s="1"/>
  <c r="F352" i="1"/>
  <c r="G352" i="1" s="1"/>
  <c r="H352" i="1"/>
  <c r="J352" i="1"/>
  <c r="M352" i="1" s="1"/>
  <c r="K352" i="1"/>
  <c r="L352" i="1" s="1"/>
  <c r="A353" i="1"/>
  <c r="B353" i="1" s="1"/>
  <c r="C353" i="1"/>
  <c r="D353" i="1"/>
  <c r="E353" i="1" s="1"/>
  <c r="F353" i="1"/>
  <c r="G353" i="1" s="1"/>
  <c r="H353" i="1"/>
  <c r="J353" i="1"/>
  <c r="M353" i="1" s="1"/>
  <c r="K353" i="1"/>
  <c r="L353" i="1" s="1"/>
  <c r="A354" i="1"/>
  <c r="B354" i="1" s="1"/>
  <c r="C354" i="1"/>
  <c r="D354" i="1"/>
  <c r="E354" i="1" s="1"/>
  <c r="F354" i="1"/>
  <c r="G354" i="1" s="1"/>
  <c r="H354" i="1"/>
  <c r="J354" i="1"/>
  <c r="M354" i="1" s="1"/>
  <c r="K354" i="1"/>
  <c r="L354" i="1" s="1"/>
  <c r="A355" i="1"/>
  <c r="B355" i="1" s="1"/>
  <c r="C355" i="1"/>
  <c r="D355" i="1"/>
  <c r="E355" i="1" s="1"/>
  <c r="F355" i="1"/>
  <c r="G355" i="1" s="1"/>
  <c r="H355" i="1"/>
  <c r="J355" i="1"/>
  <c r="M355" i="1" s="1"/>
  <c r="K355" i="1"/>
  <c r="L355" i="1" s="1"/>
  <c r="A356" i="1"/>
  <c r="B356" i="1" s="1"/>
  <c r="C356" i="1"/>
  <c r="D356" i="1"/>
  <c r="E356" i="1" s="1"/>
  <c r="F356" i="1"/>
  <c r="G356" i="1" s="1"/>
  <c r="H356" i="1"/>
  <c r="J356" i="1"/>
  <c r="M356" i="1" s="1"/>
  <c r="K356" i="1"/>
  <c r="L356" i="1" s="1"/>
  <c r="A357" i="1"/>
  <c r="B357" i="1" s="1"/>
  <c r="C357" i="1"/>
  <c r="D357" i="1"/>
  <c r="E357" i="1" s="1"/>
  <c r="F357" i="1"/>
  <c r="G357" i="1" s="1"/>
  <c r="H357" i="1"/>
  <c r="J357" i="1"/>
  <c r="M357" i="1" s="1"/>
  <c r="K357" i="1"/>
  <c r="L357" i="1" s="1"/>
  <c r="A358" i="1"/>
  <c r="B358" i="1" s="1"/>
  <c r="C358" i="1"/>
  <c r="D358" i="1"/>
  <c r="E358" i="1" s="1"/>
  <c r="F358" i="1"/>
  <c r="G358" i="1" s="1"/>
  <c r="H358" i="1"/>
  <c r="J358" i="1"/>
  <c r="M358" i="1" s="1"/>
  <c r="K358" i="1"/>
  <c r="L358" i="1" s="1"/>
  <c r="A359" i="1"/>
  <c r="B359" i="1" s="1"/>
  <c r="C359" i="1"/>
  <c r="D359" i="1"/>
  <c r="E359" i="1" s="1"/>
  <c r="F359" i="1"/>
  <c r="G359" i="1" s="1"/>
  <c r="H359" i="1"/>
  <c r="J359" i="1"/>
  <c r="M359" i="1" s="1"/>
  <c r="K359" i="1"/>
  <c r="L359" i="1" s="1"/>
  <c r="A360" i="1"/>
  <c r="B360" i="1" s="1"/>
  <c r="C360" i="1"/>
  <c r="D360" i="1"/>
  <c r="E360" i="1" s="1"/>
  <c r="F360" i="1"/>
  <c r="G360" i="1" s="1"/>
  <c r="H360" i="1"/>
  <c r="J360" i="1"/>
  <c r="M360" i="1" s="1"/>
  <c r="K360" i="1"/>
  <c r="L360" i="1" s="1"/>
  <c r="A361" i="1"/>
  <c r="B361" i="1" s="1"/>
  <c r="C361" i="1"/>
  <c r="D361" i="1"/>
  <c r="E361" i="1" s="1"/>
  <c r="F361" i="1"/>
  <c r="G361" i="1" s="1"/>
  <c r="H361" i="1"/>
  <c r="J361" i="1"/>
  <c r="M361" i="1" s="1"/>
  <c r="K361" i="1"/>
  <c r="L361" i="1" s="1"/>
  <c r="A362" i="1"/>
  <c r="B362" i="1" s="1"/>
  <c r="C362" i="1"/>
  <c r="D362" i="1"/>
  <c r="E362" i="1" s="1"/>
  <c r="F362" i="1"/>
  <c r="G362" i="1" s="1"/>
  <c r="H362" i="1"/>
  <c r="J362" i="1"/>
  <c r="M362" i="1" s="1"/>
  <c r="K362" i="1"/>
  <c r="L362" i="1" s="1"/>
  <c r="A363" i="1"/>
  <c r="B363" i="1" s="1"/>
  <c r="C363" i="1"/>
  <c r="D363" i="1"/>
  <c r="E363" i="1" s="1"/>
  <c r="F363" i="1"/>
  <c r="G363" i="1" s="1"/>
  <c r="H363" i="1"/>
  <c r="J363" i="1"/>
  <c r="M363" i="1" s="1"/>
  <c r="K363" i="1"/>
  <c r="L363" i="1" s="1"/>
  <c r="A364" i="1"/>
  <c r="B364" i="1" s="1"/>
  <c r="C364" i="1"/>
  <c r="D364" i="1"/>
  <c r="E364" i="1" s="1"/>
  <c r="F364" i="1"/>
  <c r="G364" i="1" s="1"/>
  <c r="H364" i="1"/>
  <c r="J364" i="1"/>
  <c r="M364" i="1" s="1"/>
  <c r="K364" i="1"/>
  <c r="L364" i="1" s="1"/>
  <c r="A365" i="1"/>
  <c r="B365" i="1" s="1"/>
  <c r="C365" i="1"/>
  <c r="D365" i="1"/>
  <c r="E365" i="1" s="1"/>
  <c r="F365" i="1"/>
  <c r="G365" i="1" s="1"/>
  <c r="H365" i="1"/>
  <c r="J365" i="1"/>
  <c r="M365" i="1" s="1"/>
  <c r="K365" i="1"/>
  <c r="L365" i="1" s="1"/>
  <c r="A366" i="1"/>
  <c r="B366" i="1" s="1"/>
  <c r="C366" i="1"/>
  <c r="D366" i="1"/>
  <c r="E366" i="1" s="1"/>
  <c r="F366" i="1"/>
  <c r="G366" i="1" s="1"/>
  <c r="H366" i="1"/>
  <c r="J366" i="1"/>
  <c r="M366" i="1" s="1"/>
  <c r="K366" i="1"/>
  <c r="L366" i="1" s="1"/>
  <c r="A367" i="1"/>
  <c r="B367" i="1" s="1"/>
  <c r="C367" i="1"/>
  <c r="D367" i="1"/>
  <c r="E367" i="1" s="1"/>
  <c r="F367" i="1"/>
  <c r="G367" i="1" s="1"/>
  <c r="H367" i="1"/>
  <c r="J367" i="1"/>
  <c r="M367" i="1" s="1"/>
  <c r="K367" i="1"/>
  <c r="L367" i="1" s="1"/>
  <c r="A368" i="1"/>
  <c r="B368" i="1" s="1"/>
  <c r="C368" i="1"/>
  <c r="D368" i="1"/>
  <c r="E368" i="1" s="1"/>
  <c r="F368" i="1"/>
  <c r="G368" i="1" s="1"/>
  <c r="H368" i="1"/>
  <c r="J368" i="1"/>
  <c r="M368" i="1" s="1"/>
  <c r="K368" i="1"/>
  <c r="L368" i="1" s="1"/>
  <c r="A369" i="1"/>
  <c r="B369" i="1" s="1"/>
  <c r="C369" i="1"/>
  <c r="D369" i="1"/>
  <c r="E369" i="1" s="1"/>
  <c r="F369" i="1"/>
  <c r="G369" i="1" s="1"/>
  <c r="H369" i="1"/>
  <c r="J369" i="1"/>
  <c r="M369" i="1" s="1"/>
  <c r="K369" i="1"/>
  <c r="L369" i="1" s="1"/>
  <c r="A370" i="1"/>
  <c r="B370" i="1" s="1"/>
  <c r="C370" i="1"/>
  <c r="D370" i="1"/>
  <c r="E370" i="1" s="1"/>
  <c r="F370" i="1"/>
  <c r="G370" i="1" s="1"/>
  <c r="H370" i="1"/>
  <c r="J370" i="1"/>
  <c r="M370" i="1" s="1"/>
  <c r="K370" i="1"/>
  <c r="L370" i="1" s="1"/>
  <c r="A371" i="1"/>
  <c r="B371" i="1" s="1"/>
  <c r="C371" i="1"/>
  <c r="D371" i="1"/>
  <c r="E371" i="1" s="1"/>
  <c r="F371" i="1"/>
  <c r="G371" i="1" s="1"/>
  <c r="H371" i="1"/>
  <c r="J371" i="1"/>
  <c r="M371" i="1" s="1"/>
  <c r="K371" i="1"/>
  <c r="L371" i="1" s="1"/>
  <c r="A372" i="1"/>
  <c r="B372" i="1" s="1"/>
  <c r="C372" i="1"/>
  <c r="D372" i="1"/>
  <c r="E372" i="1" s="1"/>
  <c r="F372" i="1"/>
  <c r="G372" i="1" s="1"/>
  <c r="H372" i="1"/>
  <c r="J372" i="1"/>
  <c r="M372" i="1" s="1"/>
  <c r="K372" i="1"/>
  <c r="L372" i="1" s="1"/>
  <c r="A373" i="1"/>
  <c r="B373" i="1" s="1"/>
  <c r="C373" i="1"/>
  <c r="D373" i="1"/>
  <c r="E373" i="1" s="1"/>
  <c r="F373" i="1"/>
  <c r="G373" i="1" s="1"/>
  <c r="H373" i="1"/>
  <c r="J373" i="1"/>
  <c r="M373" i="1" s="1"/>
  <c r="K373" i="1"/>
  <c r="L373" i="1" s="1"/>
  <c r="A374" i="1"/>
  <c r="B374" i="1" s="1"/>
  <c r="C374" i="1"/>
  <c r="D374" i="1"/>
  <c r="E374" i="1" s="1"/>
  <c r="F374" i="1"/>
  <c r="G374" i="1" s="1"/>
  <c r="H374" i="1"/>
  <c r="J374" i="1"/>
  <c r="M374" i="1" s="1"/>
  <c r="K374" i="1"/>
  <c r="L374" i="1" s="1"/>
  <c r="A375" i="1"/>
  <c r="B375" i="1" s="1"/>
  <c r="C375" i="1"/>
  <c r="D375" i="1"/>
  <c r="E375" i="1" s="1"/>
  <c r="F375" i="1"/>
  <c r="G375" i="1" s="1"/>
  <c r="H375" i="1"/>
  <c r="J375" i="1"/>
  <c r="M375" i="1" s="1"/>
  <c r="K375" i="1"/>
  <c r="L375" i="1" s="1"/>
  <c r="A376" i="1"/>
  <c r="B376" i="1" s="1"/>
  <c r="C376" i="1"/>
  <c r="D376" i="1"/>
  <c r="E376" i="1" s="1"/>
  <c r="F376" i="1"/>
  <c r="G376" i="1" s="1"/>
  <c r="H376" i="1"/>
  <c r="J376" i="1"/>
  <c r="M376" i="1" s="1"/>
  <c r="K376" i="1"/>
  <c r="L376" i="1" s="1"/>
  <c r="A377" i="1"/>
  <c r="B377" i="1" s="1"/>
  <c r="C377" i="1"/>
  <c r="D377" i="1"/>
  <c r="E377" i="1" s="1"/>
  <c r="F377" i="1"/>
  <c r="G377" i="1" s="1"/>
  <c r="H377" i="1"/>
  <c r="J377" i="1"/>
  <c r="R377" i="1" s="1"/>
  <c r="K377" i="1"/>
  <c r="L377" i="1" s="1"/>
  <c r="A378" i="1"/>
  <c r="B378" i="1" s="1"/>
  <c r="C378" i="1"/>
  <c r="D378" i="1"/>
  <c r="E378" i="1" s="1"/>
  <c r="F378" i="1"/>
  <c r="G378" i="1" s="1"/>
  <c r="H378" i="1"/>
  <c r="J378" i="1"/>
  <c r="R378" i="1" s="1"/>
  <c r="K378" i="1"/>
  <c r="L378" i="1" s="1"/>
  <c r="A379" i="1"/>
  <c r="B379" i="1" s="1"/>
  <c r="C379" i="1"/>
  <c r="D379" i="1"/>
  <c r="E379" i="1" s="1"/>
  <c r="F379" i="1"/>
  <c r="G379" i="1" s="1"/>
  <c r="H379" i="1"/>
  <c r="J379" i="1"/>
  <c r="R379" i="1" s="1"/>
  <c r="K379" i="1"/>
  <c r="L379" i="1" s="1"/>
  <c r="A380" i="1"/>
  <c r="B380" i="1" s="1"/>
  <c r="C380" i="1"/>
  <c r="D380" i="1"/>
  <c r="E380" i="1" s="1"/>
  <c r="F380" i="1"/>
  <c r="G380" i="1" s="1"/>
  <c r="H380" i="1"/>
  <c r="J380" i="1"/>
  <c r="K380" i="1"/>
  <c r="L380" i="1" s="1"/>
  <c r="A381" i="1"/>
  <c r="B381" i="1" s="1"/>
  <c r="C381" i="1"/>
  <c r="D381" i="1"/>
  <c r="E381" i="1" s="1"/>
  <c r="F381" i="1"/>
  <c r="G381" i="1" s="1"/>
  <c r="H381" i="1"/>
  <c r="J381" i="1"/>
  <c r="R381" i="1" s="1"/>
  <c r="K381" i="1"/>
  <c r="L381" i="1" s="1"/>
  <c r="A382" i="1"/>
  <c r="B382" i="1" s="1"/>
  <c r="C382" i="1"/>
  <c r="D382" i="1"/>
  <c r="E382" i="1" s="1"/>
  <c r="F382" i="1"/>
  <c r="G382" i="1" s="1"/>
  <c r="H382" i="1"/>
  <c r="J382" i="1"/>
  <c r="R382" i="1" s="1"/>
  <c r="K382" i="1"/>
  <c r="L382" i="1" s="1"/>
  <c r="A383" i="1"/>
  <c r="B383" i="1" s="1"/>
  <c r="C383" i="1"/>
  <c r="D383" i="1"/>
  <c r="E383" i="1" s="1"/>
  <c r="F383" i="1"/>
  <c r="G383" i="1" s="1"/>
  <c r="H383" i="1"/>
  <c r="J383" i="1"/>
  <c r="R383" i="1" s="1"/>
  <c r="K383" i="1"/>
  <c r="L383" i="1" s="1"/>
  <c r="A384" i="1"/>
  <c r="B384" i="1" s="1"/>
  <c r="C384" i="1"/>
  <c r="D384" i="1"/>
  <c r="E384" i="1" s="1"/>
  <c r="F384" i="1"/>
  <c r="G384" i="1" s="1"/>
  <c r="H384" i="1"/>
  <c r="J384" i="1"/>
  <c r="K384" i="1"/>
  <c r="L384" i="1" s="1"/>
  <c r="A385" i="1"/>
  <c r="B385" i="1" s="1"/>
  <c r="C385" i="1"/>
  <c r="D385" i="1"/>
  <c r="E385" i="1" s="1"/>
  <c r="F385" i="1"/>
  <c r="G385" i="1" s="1"/>
  <c r="H385" i="1"/>
  <c r="J385" i="1"/>
  <c r="R385" i="1" s="1"/>
  <c r="K385" i="1"/>
  <c r="L385" i="1" s="1"/>
  <c r="A386" i="1"/>
  <c r="B386" i="1" s="1"/>
  <c r="C386" i="1"/>
  <c r="D386" i="1"/>
  <c r="E386" i="1" s="1"/>
  <c r="F386" i="1"/>
  <c r="G386" i="1" s="1"/>
  <c r="H386" i="1"/>
  <c r="J386" i="1"/>
  <c r="R386" i="1" s="1"/>
  <c r="K386" i="1"/>
  <c r="L386" i="1" s="1"/>
  <c r="A387" i="1"/>
  <c r="B387" i="1" s="1"/>
  <c r="C387" i="1"/>
  <c r="D387" i="1"/>
  <c r="E387" i="1" s="1"/>
  <c r="F387" i="1"/>
  <c r="G387" i="1" s="1"/>
  <c r="H387" i="1"/>
  <c r="J387" i="1"/>
  <c r="R387" i="1" s="1"/>
  <c r="K387" i="1"/>
  <c r="L387" i="1" s="1"/>
  <c r="A388" i="1"/>
  <c r="B388" i="1" s="1"/>
  <c r="C388" i="1"/>
  <c r="D388" i="1"/>
  <c r="E388" i="1" s="1"/>
  <c r="F388" i="1"/>
  <c r="G388" i="1" s="1"/>
  <c r="H388" i="1"/>
  <c r="J388" i="1"/>
  <c r="K388" i="1"/>
  <c r="L388" i="1" s="1"/>
  <c r="A389" i="1"/>
  <c r="B389" i="1" s="1"/>
  <c r="C389" i="1"/>
  <c r="D389" i="1"/>
  <c r="E389" i="1" s="1"/>
  <c r="F389" i="1"/>
  <c r="G389" i="1" s="1"/>
  <c r="H389" i="1"/>
  <c r="J389" i="1"/>
  <c r="R389" i="1" s="1"/>
  <c r="K389" i="1"/>
  <c r="L389" i="1" s="1"/>
  <c r="A390" i="1"/>
  <c r="B390" i="1" s="1"/>
  <c r="C390" i="1"/>
  <c r="D390" i="1"/>
  <c r="E390" i="1" s="1"/>
  <c r="F390" i="1"/>
  <c r="G390" i="1" s="1"/>
  <c r="H390" i="1"/>
  <c r="J390" i="1"/>
  <c r="R390" i="1" s="1"/>
  <c r="K390" i="1"/>
  <c r="L390" i="1" s="1"/>
  <c r="A391" i="1"/>
  <c r="B391" i="1" s="1"/>
  <c r="C391" i="1"/>
  <c r="D391" i="1"/>
  <c r="E391" i="1" s="1"/>
  <c r="F391" i="1"/>
  <c r="G391" i="1" s="1"/>
  <c r="H391" i="1"/>
  <c r="J391" i="1"/>
  <c r="R391" i="1" s="1"/>
  <c r="K391" i="1"/>
  <c r="L391" i="1" s="1"/>
  <c r="A392" i="1"/>
  <c r="B392" i="1" s="1"/>
  <c r="C392" i="1"/>
  <c r="D392" i="1"/>
  <c r="E392" i="1" s="1"/>
  <c r="F392" i="1"/>
  <c r="G392" i="1" s="1"/>
  <c r="H392" i="1"/>
  <c r="J392" i="1"/>
  <c r="K392" i="1"/>
  <c r="L392" i="1" s="1"/>
  <c r="A393" i="1"/>
  <c r="B393" i="1" s="1"/>
  <c r="C393" i="1"/>
  <c r="D393" i="1"/>
  <c r="E393" i="1" s="1"/>
  <c r="F393" i="1"/>
  <c r="G393" i="1" s="1"/>
  <c r="H393" i="1"/>
  <c r="J393" i="1"/>
  <c r="R393" i="1" s="1"/>
  <c r="K393" i="1"/>
  <c r="L393" i="1" s="1"/>
  <c r="A394" i="1"/>
  <c r="B394" i="1" s="1"/>
  <c r="C394" i="1"/>
  <c r="D394" i="1"/>
  <c r="E394" i="1" s="1"/>
  <c r="F394" i="1"/>
  <c r="G394" i="1" s="1"/>
  <c r="H394" i="1"/>
  <c r="J394" i="1"/>
  <c r="R394" i="1" s="1"/>
  <c r="K394" i="1"/>
  <c r="L394" i="1" s="1"/>
  <c r="A395" i="1"/>
  <c r="B395" i="1" s="1"/>
  <c r="C395" i="1"/>
  <c r="D395" i="1"/>
  <c r="E395" i="1" s="1"/>
  <c r="F395" i="1"/>
  <c r="G395" i="1" s="1"/>
  <c r="H395" i="1"/>
  <c r="J395" i="1"/>
  <c r="R395" i="1" s="1"/>
  <c r="K395" i="1"/>
  <c r="L395" i="1" s="1"/>
  <c r="A396" i="1"/>
  <c r="B396" i="1" s="1"/>
  <c r="C396" i="1"/>
  <c r="D396" i="1"/>
  <c r="E396" i="1" s="1"/>
  <c r="F396" i="1"/>
  <c r="G396" i="1" s="1"/>
  <c r="H396" i="1"/>
  <c r="J396" i="1"/>
  <c r="K396" i="1"/>
  <c r="L396" i="1" s="1"/>
  <c r="A397" i="1"/>
  <c r="B397" i="1" s="1"/>
  <c r="C397" i="1"/>
  <c r="D397" i="1"/>
  <c r="E397" i="1" s="1"/>
  <c r="F397" i="1"/>
  <c r="G397" i="1" s="1"/>
  <c r="H397" i="1"/>
  <c r="J397" i="1"/>
  <c r="R397" i="1" s="1"/>
  <c r="K397" i="1"/>
  <c r="L397" i="1" s="1"/>
  <c r="A398" i="1"/>
  <c r="B398" i="1" s="1"/>
  <c r="C398" i="1"/>
  <c r="D398" i="1"/>
  <c r="E398" i="1" s="1"/>
  <c r="F398" i="1"/>
  <c r="G398" i="1" s="1"/>
  <c r="H398" i="1"/>
  <c r="J398" i="1"/>
  <c r="R398" i="1" s="1"/>
  <c r="K398" i="1"/>
  <c r="L398" i="1" s="1"/>
  <c r="A399" i="1"/>
  <c r="B399" i="1" s="1"/>
  <c r="C399" i="1"/>
  <c r="D399" i="1"/>
  <c r="E399" i="1" s="1"/>
  <c r="F399" i="1"/>
  <c r="G399" i="1" s="1"/>
  <c r="H399" i="1"/>
  <c r="J399" i="1"/>
  <c r="R399" i="1" s="1"/>
  <c r="K399" i="1"/>
  <c r="L399" i="1" s="1"/>
  <c r="A400" i="1"/>
  <c r="B400" i="1" s="1"/>
  <c r="C400" i="1"/>
  <c r="D400" i="1"/>
  <c r="E400" i="1" s="1"/>
  <c r="F400" i="1"/>
  <c r="G400" i="1" s="1"/>
  <c r="H400" i="1"/>
  <c r="J400" i="1"/>
  <c r="K400" i="1"/>
  <c r="L400" i="1" s="1"/>
  <c r="A401" i="1"/>
  <c r="B401" i="1" s="1"/>
  <c r="C401" i="1"/>
  <c r="D401" i="1"/>
  <c r="E401" i="1" s="1"/>
  <c r="F401" i="1"/>
  <c r="G401" i="1" s="1"/>
  <c r="H401" i="1"/>
  <c r="J401" i="1"/>
  <c r="R401" i="1" s="1"/>
  <c r="K401" i="1"/>
  <c r="L401" i="1" s="1"/>
  <c r="A402" i="1"/>
  <c r="B402" i="1" s="1"/>
  <c r="C402" i="1"/>
  <c r="D402" i="1"/>
  <c r="E402" i="1" s="1"/>
  <c r="F402" i="1"/>
  <c r="G402" i="1" s="1"/>
  <c r="H402" i="1"/>
  <c r="J402" i="1"/>
  <c r="R402" i="1" s="1"/>
  <c r="K402" i="1"/>
  <c r="L402" i="1" s="1"/>
  <c r="A403" i="1"/>
  <c r="B403" i="1" s="1"/>
  <c r="C403" i="1"/>
  <c r="D403" i="1"/>
  <c r="E403" i="1" s="1"/>
  <c r="F403" i="1"/>
  <c r="G403" i="1" s="1"/>
  <c r="H403" i="1"/>
  <c r="J403" i="1"/>
  <c r="R403" i="1" s="1"/>
  <c r="K403" i="1"/>
  <c r="L403" i="1" s="1"/>
  <c r="A404" i="1"/>
  <c r="B404" i="1" s="1"/>
  <c r="C404" i="1"/>
  <c r="D404" i="1"/>
  <c r="E404" i="1" s="1"/>
  <c r="F404" i="1"/>
  <c r="G404" i="1" s="1"/>
  <c r="H404" i="1"/>
  <c r="J404" i="1"/>
  <c r="K404" i="1"/>
  <c r="L404" i="1" s="1"/>
  <c r="A405" i="1"/>
  <c r="B405" i="1" s="1"/>
  <c r="C405" i="1"/>
  <c r="D405" i="1"/>
  <c r="E405" i="1" s="1"/>
  <c r="F405" i="1"/>
  <c r="G405" i="1" s="1"/>
  <c r="H405" i="1"/>
  <c r="J405" i="1"/>
  <c r="R405" i="1" s="1"/>
  <c r="K405" i="1"/>
  <c r="L405" i="1" s="1"/>
  <c r="A406" i="1"/>
  <c r="B406" i="1" s="1"/>
  <c r="C406" i="1"/>
  <c r="D406" i="1"/>
  <c r="E406" i="1" s="1"/>
  <c r="F406" i="1"/>
  <c r="G406" i="1" s="1"/>
  <c r="H406" i="1"/>
  <c r="J406" i="1"/>
  <c r="R406" i="1" s="1"/>
  <c r="K406" i="1"/>
  <c r="L406" i="1" s="1"/>
  <c r="A407" i="1"/>
  <c r="B407" i="1" s="1"/>
  <c r="C407" i="1"/>
  <c r="D407" i="1"/>
  <c r="E407" i="1" s="1"/>
  <c r="F407" i="1"/>
  <c r="G407" i="1" s="1"/>
  <c r="H407" i="1"/>
  <c r="J407" i="1"/>
  <c r="R407" i="1" s="1"/>
  <c r="K407" i="1"/>
  <c r="L407" i="1" s="1"/>
  <c r="A408" i="1"/>
  <c r="B408" i="1" s="1"/>
  <c r="C408" i="1"/>
  <c r="D408" i="1"/>
  <c r="E408" i="1" s="1"/>
  <c r="F408" i="1"/>
  <c r="G408" i="1" s="1"/>
  <c r="H408" i="1"/>
  <c r="J408" i="1"/>
  <c r="K408" i="1"/>
  <c r="L408" i="1" s="1"/>
  <c r="A409" i="1"/>
  <c r="B409" i="1" s="1"/>
  <c r="C409" i="1"/>
  <c r="D409" i="1"/>
  <c r="E409" i="1" s="1"/>
  <c r="F409" i="1"/>
  <c r="G409" i="1" s="1"/>
  <c r="H409" i="1"/>
  <c r="J409" i="1"/>
  <c r="R409" i="1" s="1"/>
  <c r="K409" i="1"/>
  <c r="L409" i="1" s="1"/>
  <c r="A410" i="1"/>
  <c r="B410" i="1" s="1"/>
  <c r="C410" i="1"/>
  <c r="D410" i="1"/>
  <c r="E410" i="1" s="1"/>
  <c r="F410" i="1"/>
  <c r="G410" i="1" s="1"/>
  <c r="H410" i="1"/>
  <c r="J410" i="1"/>
  <c r="R410" i="1" s="1"/>
  <c r="K410" i="1"/>
  <c r="L410" i="1" s="1"/>
  <c r="A411" i="1"/>
  <c r="B411" i="1" s="1"/>
  <c r="C411" i="1"/>
  <c r="D411" i="1"/>
  <c r="E411" i="1" s="1"/>
  <c r="F411" i="1"/>
  <c r="G411" i="1" s="1"/>
  <c r="H411" i="1"/>
  <c r="J411" i="1"/>
  <c r="R411" i="1" s="1"/>
  <c r="K411" i="1"/>
  <c r="L411" i="1" s="1"/>
  <c r="A412" i="1"/>
  <c r="B412" i="1" s="1"/>
  <c r="C412" i="1"/>
  <c r="D412" i="1"/>
  <c r="E412" i="1" s="1"/>
  <c r="F412" i="1"/>
  <c r="G412" i="1" s="1"/>
  <c r="H412" i="1"/>
  <c r="J412" i="1"/>
  <c r="K412" i="1"/>
  <c r="L412" i="1" s="1"/>
  <c r="A413" i="1"/>
  <c r="B413" i="1" s="1"/>
  <c r="C413" i="1"/>
  <c r="D413" i="1"/>
  <c r="E413" i="1" s="1"/>
  <c r="F413" i="1"/>
  <c r="G413" i="1" s="1"/>
  <c r="H413" i="1"/>
  <c r="J413" i="1"/>
  <c r="M413" i="1" s="1"/>
  <c r="N413" i="1" s="1"/>
  <c r="K413" i="1"/>
  <c r="L413" i="1" s="1"/>
  <c r="A414" i="1"/>
  <c r="B414" i="1" s="1"/>
  <c r="C414" i="1"/>
  <c r="D414" i="1"/>
  <c r="E414" i="1" s="1"/>
  <c r="F414" i="1"/>
  <c r="G414" i="1" s="1"/>
  <c r="H414" i="1"/>
  <c r="J414" i="1"/>
  <c r="M414" i="1" s="1"/>
  <c r="N414" i="1" s="1"/>
  <c r="K414" i="1"/>
  <c r="L414" i="1" s="1"/>
  <c r="A415" i="1"/>
  <c r="B415" i="1" s="1"/>
  <c r="C415" i="1"/>
  <c r="D415" i="1"/>
  <c r="E415" i="1" s="1"/>
  <c r="F415" i="1"/>
  <c r="G415" i="1" s="1"/>
  <c r="H415" i="1"/>
  <c r="J415" i="1"/>
  <c r="M415" i="1" s="1"/>
  <c r="N415" i="1" s="1"/>
  <c r="K415" i="1"/>
  <c r="L415" i="1" s="1"/>
  <c r="A416" i="1"/>
  <c r="B416" i="1" s="1"/>
  <c r="C416" i="1"/>
  <c r="D416" i="1"/>
  <c r="E416" i="1" s="1"/>
  <c r="F416" i="1"/>
  <c r="G416" i="1" s="1"/>
  <c r="H416" i="1"/>
  <c r="J416" i="1"/>
  <c r="M416" i="1" s="1"/>
  <c r="N416" i="1" s="1"/>
  <c r="K416" i="1"/>
  <c r="L416" i="1" s="1"/>
  <c r="A417" i="1"/>
  <c r="B417" i="1" s="1"/>
  <c r="C417" i="1"/>
  <c r="D417" i="1"/>
  <c r="E417" i="1" s="1"/>
  <c r="F417" i="1"/>
  <c r="G417" i="1" s="1"/>
  <c r="H417" i="1"/>
  <c r="J417" i="1"/>
  <c r="M417" i="1" s="1"/>
  <c r="N417" i="1" s="1"/>
  <c r="K417" i="1"/>
  <c r="L417" i="1" s="1"/>
  <c r="A418" i="1"/>
  <c r="B418" i="1" s="1"/>
  <c r="C418" i="1"/>
  <c r="D418" i="1"/>
  <c r="E418" i="1" s="1"/>
  <c r="F418" i="1"/>
  <c r="G418" i="1" s="1"/>
  <c r="H418" i="1"/>
  <c r="J418" i="1"/>
  <c r="K418" i="1"/>
  <c r="L418" i="1" s="1"/>
  <c r="A419" i="1"/>
  <c r="B419" i="1" s="1"/>
  <c r="C419" i="1"/>
  <c r="D419" i="1"/>
  <c r="E419" i="1" s="1"/>
  <c r="F419" i="1"/>
  <c r="G419" i="1" s="1"/>
  <c r="H419" i="1"/>
  <c r="J419" i="1"/>
  <c r="M419" i="1" s="1"/>
  <c r="N419" i="1" s="1"/>
  <c r="K419" i="1"/>
  <c r="L419" i="1" s="1"/>
  <c r="A420" i="1"/>
  <c r="B420" i="1" s="1"/>
  <c r="C420" i="1"/>
  <c r="D420" i="1"/>
  <c r="E420" i="1" s="1"/>
  <c r="F420" i="1"/>
  <c r="G420" i="1" s="1"/>
  <c r="H420" i="1"/>
  <c r="J420" i="1"/>
  <c r="M420" i="1" s="1"/>
  <c r="N420" i="1" s="1"/>
  <c r="K420" i="1"/>
  <c r="L420" i="1" s="1"/>
  <c r="A421" i="1"/>
  <c r="B421" i="1" s="1"/>
  <c r="C421" i="1"/>
  <c r="D421" i="1"/>
  <c r="E421" i="1" s="1"/>
  <c r="F421" i="1"/>
  <c r="G421" i="1" s="1"/>
  <c r="H421" i="1"/>
  <c r="J421" i="1"/>
  <c r="M421" i="1" s="1"/>
  <c r="N421" i="1" s="1"/>
  <c r="K421" i="1"/>
  <c r="L421" i="1" s="1"/>
  <c r="A422" i="1"/>
  <c r="B422" i="1" s="1"/>
  <c r="C422" i="1"/>
  <c r="D422" i="1"/>
  <c r="E422" i="1" s="1"/>
  <c r="F422" i="1"/>
  <c r="G422" i="1" s="1"/>
  <c r="H422" i="1"/>
  <c r="J422" i="1"/>
  <c r="M422" i="1" s="1"/>
  <c r="N422" i="1" s="1"/>
  <c r="K422" i="1"/>
  <c r="L422" i="1" s="1"/>
  <c r="A423" i="1"/>
  <c r="B423" i="1" s="1"/>
  <c r="C423" i="1"/>
  <c r="D423" i="1"/>
  <c r="E423" i="1" s="1"/>
  <c r="F423" i="1"/>
  <c r="G423" i="1" s="1"/>
  <c r="H423" i="1"/>
  <c r="J423" i="1"/>
  <c r="M423" i="1" s="1"/>
  <c r="N423" i="1" s="1"/>
  <c r="K423" i="1"/>
  <c r="L423" i="1" s="1"/>
  <c r="A424" i="1"/>
  <c r="B424" i="1" s="1"/>
  <c r="C424" i="1"/>
  <c r="D424" i="1"/>
  <c r="E424" i="1" s="1"/>
  <c r="F424" i="1"/>
  <c r="G424" i="1" s="1"/>
  <c r="H424" i="1"/>
  <c r="J424" i="1"/>
  <c r="K424" i="1"/>
  <c r="L424" i="1" s="1"/>
  <c r="A425" i="1"/>
  <c r="B425" i="1" s="1"/>
  <c r="C425" i="1"/>
  <c r="D425" i="1"/>
  <c r="E425" i="1" s="1"/>
  <c r="F425" i="1"/>
  <c r="G425" i="1" s="1"/>
  <c r="H425" i="1"/>
  <c r="J425" i="1"/>
  <c r="M425" i="1" s="1"/>
  <c r="N425" i="1" s="1"/>
  <c r="K425" i="1"/>
  <c r="L425" i="1" s="1"/>
  <c r="A426" i="1"/>
  <c r="B426" i="1" s="1"/>
  <c r="C426" i="1"/>
  <c r="D426" i="1"/>
  <c r="E426" i="1" s="1"/>
  <c r="F426" i="1"/>
  <c r="G426" i="1" s="1"/>
  <c r="H426" i="1"/>
  <c r="J426" i="1"/>
  <c r="M426" i="1" s="1"/>
  <c r="N426" i="1" s="1"/>
  <c r="K426" i="1"/>
  <c r="L426" i="1" s="1"/>
  <c r="A427" i="1"/>
  <c r="B427" i="1" s="1"/>
  <c r="C427" i="1"/>
  <c r="D427" i="1"/>
  <c r="E427" i="1" s="1"/>
  <c r="F427" i="1"/>
  <c r="G427" i="1" s="1"/>
  <c r="H427" i="1"/>
  <c r="J427" i="1"/>
  <c r="M427" i="1" s="1"/>
  <c r="N427" i="1" s="1"/>
  <c r="K427" i="1"/>
  <c r="L427" i="1" s="1"/>
  <c r="A428" i="1"/>
  <c r="B428" i="1" s="1"/>
  <c r="C428" i="1"/>
  <c r="D428" i="1"/>
  <c r="E428" i="1" s="1"/>
  <c r="F428" i="1"/>
  <c r="G428" i="1" s="1"/>
  <c r="H428" i="1"/>
  <c r="J428" i="1"/>
  <c r="M428" i="1" s="1"/>
  <c r="N428" i="1" s="1"/>
  <c r="K428" i="1"/>
  <c r="L428" i="1" s="1"/>
  <c r="A429" i="1"/>
  <c r="B429" i="1" s="1"/>
  <c r="C429" i="1"/>
  <c r="D429" i="1"/>
  <c r="E429" i="1" s="1"/>
  <c r="F429" i="1"/>
  <c r="G429" i="1" s="1"/>
  <c r="H429" i="1"/>
  <c r="J429" i="1"/>
  <c r="M429" i="1" s="1"/>
  <c r="N429" i="1" s="1"/>
  <c r="K429" i="1"/>
  <c r="L429" i="1" s="1"/>
  <c r="A430" i="1"/>
  <c r="B430" i="1" s="1"/>
  <c r="C430" i="1"/>
  <c r="D430" i="1"/>
  <c r="E430" i="1" s="1"/>
  <c r="F430" i="1"/>
  <c r="G430" i="1" s="1"/>
  <c r="H430" i="1"/>
  <c r="J430" i="1"/>
  <c r="M430" i="1" s="1"/>
  <c r="N430" i="1" s="1"/>
  <c r="K430" i="1"/>
  <c r="L430" i="1" s="1"/>
  <c r="A431" i="1"/>
  <c r="B431" i="1" s="1"/>
  <c r="C431" i="1"/>
  <c r="D431" i="1"/>
  <c r="E431" i="1" s="1"/>
  <c r="F431" i="1"/>
  <c r="G431" i="1" s="1"/>
  <c r="H431" i="1"/>
  <c r="J431" i="1"/>
  <c r="M431" i="1" s="1"/>
  <c r="N431" i="1" s="1"/>
  <c r="K431" i="1"/>
  <c r="L431" i="1" s="1"/>
  <c r="A432" i="1"/>
  <c r="B432" i="1" s="1"/>
  <c r="C432" i="1"/>
  <c r="D432" i="1"/>
  <c r="E432" i="1" s="1"/>
  <c r="F432" i="1"/>
  <c r="G432" i="1" s="1"/>
  <c r="H432" i="1"/>
  <c r="J432" i="1"/>
  <c r="M432" i="1" s="1"/>
  <c r="N432" i="1" s="1"/>
  <c r="K432" i="1"/>
  <c r="L432" i="1" s="1"/>
  <c r="A433" i="1"/>
  <c r="B433" i="1" s="1"/>
  <c r="C433" i="1"/>
  <c r="D433" i="1"/>
  <c r="E433" i="1" s="1"/>
  <c r="F433" i="1"/>
  <c r="G433" i="1" s="1"/>
  <c r="H433" i="1"/>
  <c r="J433" i="1"/>
  <c r="M433" i="1" s="1"/>
  <c r="N433" i="1" s="1"/>
  <c r="K433" i="1"/>
  <c r="L433" i="1" s="1"/>
  <c r="A434" i="1"/>
  <c r="B434" i="1" s="1"/>
  <c r="C434" i="1"/>
  <c r="D434" i="1"/>
  <c r="E434" i="1" s="1"/>
  <c r="F434" i="1"/>
  <c r="G434" i="1" s="1"/>
  <c r="H434" i="1"/>
  <c r="J434" i="1"/>
  <c r="M434" i="1" s="1"/>
  <c r="N434" i="1" s="1"/>
  <c r="K434" i="1"/>
  <c r="L434" i="1" s="1"/>
  <c r="A435" i="1"/>
  <c r="B435" i="1" s="1"/>
  <c r="C435" i="1"/>
  <c r="D435" i="1"/>
  <c r="E435" i="1" s="1"/>
  <c r="F435" i="1"/>
  <c r="G435" i="1" s="1"/>
  <c r="H435" i="1"/>
  <c r="J435" i="1"/>
  <c r="M435" i="1" s="1"/>
  <c r="N435" i="1" s="1"/>
  <c r="K435" i="1"/>
  <c r="L435" i="1" s="1"/>
  <c r="A436" i="1"/>
  <c r="B436" i="1" s="1"/>
  <c r="C436" i="1"/>
  <c r="D436" i="1"/>
  <c r="E436" i="1" s="1"/>
  <c r="F436" i="1"/>
  <c r="G436" i="1" s="1"/>
  <c r="H436" i="1"/>
  <c r="J436" i="1"/>
  <c r="K436" i="1"/>
  <c r="L436" i="1" s="1"/>
  <c r="A437" i="1"/>
  <c r="B437" i="1" s="1"/>
  <c r="C437" i="1"/>
  <c r="D437" i="1"/>
  <c r="E437" i="1" s="1"/>
  <c r="F437" i="1"/>
  <c r="G437" i="1" s="1"/>
  <c r="H437" i="1"/>
  <c r="J437" i="1"/>
  <c r="M437" i="1" s="1"/>
  <c r="N437" i="1" s="1"/>
  <c r="K437" i="1"/>
  <c r="L437" i="1" s="1"/>
  <c r="A438" i="1"/>
  <c r="B438" i="1" s="1"/>
  <c r="C438" i="1"/>
  <c r="D438" i="1"/>
  <c r="E438" i="1" s="1"/>
  <c r="F438" i="1"/>
  <c r="G438" i="1" s="1"/>
  <c r="H438" i="1"/>
  <c r="J438" i="1"/>
  <c r="M438" i="1" s="1"/>
  <c r="N438" i="1" s="1"/>
  <c r="K438" i="1"/>
  <c r="L438" i="1" s="1"/>
  <c r="A439" i="1"/>
  <c r="B439" i="1" s="1"/>
  <c r="C439" i="1"/>
  <c r="D439" i="1"/>
  <c r="E439" i="1" s="1"/>
  <c r="F439" i="1"/>
  <c r="G439" i="1" s="1"/>
  <c r="H439" i="1"/>
  <c r="J439" i="1"/>
  <c r="M439" i="1" s="1"/>
  <c r="N439" i="1" s="1"/>
  <c r="K439" i="1"/>
  <c r="L439" i="1" s="1"/>
  <c r="A440" i="1"/>
  <c r="B440" i="1" s="1"/>
  <c r="C440" i="1"/>
  <c r="D440" i="1"/>
  <c r="E440" i="1" s="1"/>
  <c r="F440" i="1"/>
  <c r="G440" i="1" s="1"/>
  <c r="H440" i="1"/>
  <c r="J440" i="1"/>
  <c r="K440" i="1"/>
  <c r="L440" i="1" s="1"/>
  <c r="A441" i="1"/>
  <c r="B441" i="1" s="1"/>
  <c r="C441" i="1"/>
  <c r="D441" i="1"/>
  <c r="E441" i="1" s="1"/>
  <c r="F441" i="1"/>
  <c r="G441" i="1" s="1"/>
  <c r="H441" i="1"/>
  <c r="J441" i="1"/>
  <c r="M441" i="1" s="1"/>
  <c r="N441" i="1" s="1"/>
  <c r="K441" i="1"/>
  <c r="L441" i="1" s="1"/>
  <c r="A442" i="1"/>
  <c r="B442" i="1" s="1"/>
  <c r="C442" i="1"/>
  <c r="D442" i="1"/>
  <c r="E442" i="1" s="1"/>
  <c r="F442" i="1"/>
  <c r="G442" i="1" s="1"/>
  <c r="H442" i="1"/>
  <c r="J442" i="1"/>
  <c r="M442" i="1" s="1"/>
  <c r="N442" i="1" s="1"/>
  <c r="K442" i="1"/>
  <c r="L442" i="1" s="1"/>
  <c r="A443" i="1"/>
  <c r="B443" i="1" s="1"/>
  <c r="C443" i="1"/>
  <c r="D443" i="1"/>
  <c r="E443" i="1" s="1"/>
  <c r="F443" i="1"/>
  <c r="G443" i="1" s="1"/>
  <c r="H443" i="1"/>
  <c r="J443" i="1"/>
  <c r="M443" i="1" s="1"/>
  <c r="N443" i="1" s="1"/>
  <c r="K443" i="1"/>
  <c r="L443" i="1" s="1"/>
  <c r="A444" i="1"/>
  <c r="B444" i="1" s="1"/>
  <c r="C444" i="1"/>
  <c r="D444" i="1"/>
  <c r="E444" i="1" s="1"/>
  <c r="F444" i="1"/>
  <c r="G444" i="1" s="1"/>
  <c r="H444" i="1"/>
  <c r="J444" i="1"/>
  <c r="K444" i="1"/>
  <c r="L444" i="1" s="1"/>
  <c r="A445" i="1"/>
  <c r="B445" i="1" s="1"/>
  <c r="C445" i="1"/>
  <c r="D445" i="1"/>
  <c r="E445" i="1" s="1"/>
  <c r="F445" i="1"/>
  <c r="G445" i="1" s="1"/>
  <c r="H445" i="1"/>
  <c r="J445" i="1"/>
  <c r="M445" i="1" s="1"/>
  <c r="N445" i="1" s="1"/>
  <c r="K445" i="1"/>
  <c r="L445" i="1" s="1"/>
  <c r="A446" i="1"/>
  <c r="B446" i="1" s="1"/>
  <c r="C446" i="1"/>
  <c r="D446" i="1"/>
  <c r="E446" i="1" s="1"/>
  <c r="F446" i="1"/>
  <c r="G446" i="1" s="1"/>
  <c r="H446" i="1"/>
  <c r="J446" i="1"/>
  <c r="M446" i="1" s="1"/>
  <c r="N446" i="1" s="1"/>
  <c r="K446" i="1"/>
  <c r="L446" i="1" s="1"/>
  <c r="A447" i="1"/>
  <c r="B447" i="1" s="1"/>
  <c r="C447" i="1"/>
  <c r="D447" i="1"/>
  <c r="E447" i="1" s="1"/>
  <c r="F447" i="1"/>
  <c r="G447" i="1" s="1"/>
  <c r="H447" i="1"/>
  <c r="J447" i="1"/>
  <c r="K447" i="1"/>
  <c r="L447" i="1" s="1"/>
  <c r="A448" i="1"/>
  <c r="B448" i="1" s="1"/>
  <c r="C448" i="1"/>
  <c r="D448" i="1"/>
  <c r="E448" i="1" s="1"/>
  <c r="F448" i="1"/>
  <c r="G448" i="1" s="1"/>
  <c r="H448" i="1"/>
  <c r="J448" i="1"/>
  <c r="M448" i="1" s="1"/>
  <c r="N448" i="1" s="1"/>
  <c r="K448" i="1"/>
  <c r="L448" i="1" s="1"/>
  <c r="A449" i="1"/>
  <c r="B449" i="1" s="1"/>
  <c r="C449" i="1"/>
  <c r="D449" i="1"/>
  <c r="E449" i="1" s="1"/>
  <c r="F449" i="1"/>
  <c r="G449" i="1" s="1"/>
  <c r="H449" i="1"/>
  <c r="J449" i="1"/>
  <c r="M449" i="1" s="1"/>
  <c r="N449" i="1" s="1"/>
  <c r="K449" i="1"/>
  <c r="L449" i="1" s="1"/>
  <c r="A450" i="1"/>
  <c r="B450" i="1" s="1"/>
  <c r="C450" i="1"/>
  <c r="D450" i="1"/>
  <c r="E450" i="1" s="1"/>
  <c r="F450" i="1"/>
  <c r="G450" i="1" s="1"/>
  <c r="H450" i="1"/>
  <c r="J450" i="1"/>
  <c r="M450" i="1" s="1"/>
  <c r="N450" i="1" s="1"/>
  <c r="K450" i="1"/>
  <c r="L450" i="1" s="1"/>
  <c r="A451" i="1"/>
  <c r="B451" i="1" s="1"/>
  <c r="C451" i="1"/>
  <c r="D451" i="1"/>
  <c r="E451" i="1" s="1"/>
  <c r="F451" i="1"/>
  <c r="G451" i="1" s="1"/>
  <c r="H451" i="1"/>
  <c r="J451" i="1"/>
  <c r="M451" i="1" s="1"/>
  <c r="N451" i="1" s="1"/>
  <c r="K451" i="1"/>
  <c r="L451" i="1" s="1"/>
  <c r="A452" i="1"/>
  <c r="B452" i="1" s="1"/>
  <c r="C452" i="1"/>
  <c r="D452" i="1"/>
  <c r="E452" i="1" s="1"/>
  <c r="F452" i="1"/>
  <c r="G452" i="1" s="1"/>
  <c r="H452" i="1"/>
  <c r="J452" i="1"/>
  <c r="M452" i="1" s="1"/>
  <c r="N452" i="1" s="1"/>
  <c r="K452" i="1"/>
  <c r="L452" i="1" s="1"/>
  <c r="A453" i="1"/>
  <c r="B453" i="1" s="1"/>
  <c r="C453" i="1"/>
  <c r="D453" i="1"/>
  <c r="E453" i="1" s="1"/>
  <c r="F453" i="1"/>
  <c r="G453" i="1" s="1"/>
  <c r="H453" i="1"/>
  <c r="J453" i="1"/>
  <c r="M453" i="1" s="1"/>
  <c r="N453" i="1" s="1"/>
  <c r="K453" i="1"/>
  <c r="L453" i="1" s="1"/>
  <c r="A454" i="1"/>
  <c r="B454" i="1" s="1"/>
  <c r="C454" i="1"/>
  <c r="D454" i="1"/>
  <c r="E454" i="1" s="1"/>
  <c r="F454" i="1"/>
  <c r="G454" i="1" s="1"/>
  <c r="H454" i="1"/>
  <c r="J454" i="1"/>
  <c r="M454" i="1" s="1"/>
  <c r="N454" i="1" s="1"/>
  <c r="K454" i="1"/>
  <c r="L454" i="1" s="1"/>
  <c r="A455" i="1"/>
  <c r="B455" i="1" s="1"/>
  <c r="C455" i="1"/>
  <c r="D455" i="1"/>
  <c r="E455" i="1" s="1"/>
  <c r="F455" i="1"/>
  <c r="G455" i="1" s="1"/>
  <c r="H455" i="1"/>
  <c r="J455" i="1"/>
  <c r="M455" i="1" s="1"/>
  <c r="N455" i="1" s="1"/>
  <c r="K455" i="1"/>
  <c r="L455" i="1" s="1"/>
  <c r="A456" i="1"/>
  <c r="B456" i="1" s="1"/>
  <c r="C456" i="1"/>
  <c r="D456" i="1"/>
  <c r="E456" i="1" s="1"/>
  <c r="F456" i="1"/>
  <c r="G456" i="1" s="1"/>
  <c r="H456" i="1"/>
  <c r="J456" i="1"/>
  <c r="M456" i="1" s="1"/>
  <c r="N456" i="1" s="1"/>
  <c r="K456" i="1"/>
  <c r="L456" i="1" s="1"/>
  <c r="A457" i="1"/>
  <c r="B457" i="1" s="1"/>
  <c r="C457" i="1"/>
  <c r="D457" i="1"/>
  <c r="E457" i="1" s="1"/>
  <c r="F457" i="1"/>
  <c r="G457" i="1" s="1"/>
  <c r="H457" i="1"/>
  <c r="J457" i="1"/>
  <c r="R457" i="1" s="1"/>
  <c r="K457" i="1"/>
  <c r="L457" i="1" s="1"/>
  <c r="A458" i="1"/>
  <c r="B458" i="1" s="1"/>
  <c r="C458" i="1"/>
  <c r="D458" i="1"/>
  <c r="E458" i="1" s="1"/>
  <c r="F458" i="1"/>
  <c r="G458" i="1" s="1"/>
  <c r="H458" i="1"/>
  <c r="J458" i="1"/>
  <c r="M458" i="1" s="1"/>
  <c r="N458" i="1" s="1"/>
  <c r="K458" i="1"/>
  <c r="L458" i="1" s="1"/>
  <c r="A459" i="1"/>
  <c r="B459" i="1" s="1"/>
  <c r="C459" i="1"/>
  <c r="D459" i="1"/>
  <c r="E459" i="1" s="1"/>
  <c r="F459" i="1"/>
  <c r="G459" i="1" s="1"/>
  <c r="H459" i="1"/>
  <c r="J459" i="1"/>
  <c r="M459" i="1" s="1"/>
  <c r="N459" i="1" s="1"/>
  <c r="K459" i="1"/>
  <c r="L459" i="1" s="1"/>
  <c r="A460" i="1"/>
  <c r="B460" i="1" s="1"/>
  <c r="C460" i="1"/>
  <c r="D460" i="1"/>
  <c r="E460" i="1" s="1"/>
  <c r="F460" i="1"/>
  <c r="G460" i="1" s="1"/>
  <c r="H460" i="1"/>
  <c r="J460" i="1"/>
  <c r="R460" i="1" s="1"/>
  <c r="K460" i="1"/>
  <c r="L460" i="1" s="1"/>
  <c r="A461" i="1"/>
  <c r="B461" i="1" s="1"/>
  <c r="C461" i="1"/>
  <c r="D461" i="1"/>
  <c r="E461" i="1" s="1"/>
  <c r="F461" i="1"/>
  <c r="G461" i="1" s="1"/>
  <c r="H461" i="1"/>
  <c r="J461" i="1"/>
  <c r="R461" i="1" s="1"/>
  <c r="K461" i="1"/>
  <c r="L461" i="1" s="1"/>
  <c r="A462" i="1"/>
  <c r="B462" i="1" s="1"/>
  <c r="C462" i="1"/>
  <c r="D462" i="1"/>
  <c r="E462" i="1" s="1"/>
  <c r="F462" i="1"/>
  <c r="G462" i="1" s="1"/>
  <c r="H462" i="1"/>
  <c r="J462" i="1"/>
  <c r="M462" i="1" s="1"/>
  <c r="N462" i="1" s="1"/>
  <c r="K462" i="1"/>
  <c r="L462" i="1" s="1"/>
  <c r="A463" i="1"/>
  <c r="B463" i="1" s="1"/>
  <c r="C463" i="1"/>
  <c r="D463" i="1"/>
  <c r="E463" i="1" s="1"/>
  <c r="F463" i="1"/>
  <c r="G463" i="1" s="1"/>
  <c r="H463" i="1"/>
  <c r="J463" i="1"/>
  <c r="M463" i="1" s="1"/>
  <c r="N463" i="1" s="1"/>
  <c r="K463" i="1"/>
  <c r="L463" i="1" s="1"/>
  <c r="A464" i="1"/>
  <c r="B464" i="1" s="1"/>
  <c r="C464" i="1"/>
  <c r="D464" i="1"/>
  <c r="E464" i="1" s="1"/>
  <c r="F464" i="1"/>
  <c r="G464" i="1" s="1"/>
  <c r="H464" i="1"/>
  <c r="J464" i="1"/>
  <c r="R464" i="1" s="1"/>
  <c r="K464" i="1"/>
  <c r="L464" i="1" s="1"/>
  <c r="A465" i="1"/>
  <c r="B465" i="1" s="1"/>
  <c r="C465" i="1"/>
  <c r="D465" i="1"/>
  <c r="E465" i="1" s="1"/>
  <c r="F465" i="1"/>
  <c r="G465" i="1" s="1"/>
  <c r="H465" i="1"/>
  <c r="J465" i="1"/>
  <c r="R465" i="1" s="1"/>
  <c r="K465" i="1"/>
  <c r="L465" i="1" s="1"/>
  <c r="A466" i="1"/>
  <c r="B466" i="1" s="1"/>
  <c r="C466" i="1"/>
  <c r="D466" i="1"/>
  <c r="E466" i="1" s="1"/>
  <c r="F466" i="1"/>
  <c r="G466" i="1" s="1"/>
  <c r="H466" i="1"/>
  <c r="J466" i="1"/>
  <c r="M466" i="1" s="1"/>
  <c r="N466" i="1" s="1"/>
  <c r="K466" i="1"/>
  <c r="L466" i="1" s="1"/>
  <c r="A467" i="1"/>
  <c r="B467" i="1" s="1"/>
  <c r="C467" i="1"/>
  <c r="D467" i="1"/>
  <c r="E467" i="1" s="1"/>
  <c r="F467" i="1"/>
  <c r="G467" i="1" s="1"/>
  <c r="H467" i="1"/>
  <c r="J467" i="1"/>
  <c r="K467" i="1"/>
  <c r="L467" i="1" s="1"/>
  <c r="A468" i="1"/>
  <c r="B468" i="1" s="1"/>
  <c r="C468" i="1"/>
  <c r="D468" i="1"/>
  <c r="E468" i="1" s="1"/>
  <c r="F468" i="1"/>
  <c r="G468" i="1" s="1"/>
  <c r="H468" i="1"/>
  <c r="J468" i="1"/>
  <c r="R468" i="1" s="1"/>
  <c r="K468" i="1"/>
  <c r="L468" i="1" s="1"/>
  <c r="A469" i="1"/>
  <c r="B469" i="1" s="1"/>
  <c r="C469" i="1"/>
  <c r="D469" i="1"/>
  <c r="E469" i="1" s="1"/>
  <c r="F469" i="1"/>
  <c r="G469" i="1" s="1"/>
  <c r="H469" i="1"/>
  <c r="J469" i="1"/>
  <c r="M469" i="1" s="1"/>
  <c r="N469" i="1" s="1"/>
  <c r="K469" i="1"/>
  <c r="L469" i="1" s="1"/>
  <c r="A470" i="1"/>
  <c r="B470" i="1" s="1"/>
  <c r="C470" i="1"/>
  <c r="D470" i="1"/>
  <c r="E470" i="1" s="1"/>
  <c r="F470" i="1"/>
  <c r="G470" i="1" s="1"/>
  <c r="H470" i="1"/>
  <c r="J470" i="1"/>
  <c r="M470" i="1" s="1"/>
  <c r="N470" i="1" s="1"/>
  <c r="K470" i="1"/>
  <c r="L470" i="1" s="1"/>
  <c r="A471" i="1"/>
  <c r="B471" i="1" s="1"/>
  <c r="C471" i="1"/>
  <c r="D471" i="1"/>
  <c r="E471" i="1" s="1"/>
  <c r="F471" i="1"/>
  <c r="G471" i="1" s="1"/>
  <c r="H471" i="1"/>
  <c r="J471" i="1"/>
  <c r="M471" i="1" s="1"/>
  <c r="N471" i="1" s="1"/>
  <c r="K471" i="1"/>
  <c r="L471" i="1" s="1"/>
  <c r="A472" i="1"/>
  <c r="B472" i="1" s="1"/>
  <c r="C472" i="1"/>
  <c r="D472" i="1"/>
  <c r="E472" i="1" s="1"/>
  <c r="F472" i="1"/>
  <c r="G472" i="1" s="1"/>
  <c r="H472" i="1"/>
  <c r="J472" i="1"/>
  <c r="R472" i="1" s="1"/>
  <c r="K472" i="1"/>
  <c r="L472" i="1" s="1"/>
  <c r="A473" i="1"/>
  <c r="B473" i="1" s="1"/>
  <c r="C473" i="1"/>
  <c r="D473" i="1"/>
  <c r="E473" i="1" s="1"/>
  <c r="F473" i="1"/>
  <c r="G473" i="1" s="1"/>
  <c r="H473" i="1"/>
  <c r="J473" i="1"/>
  <c r="R473" i="1" s="1"/>
  <c r="K473" i="1"/>
  <c r="L473" i="1" s="1"/>
  <c r="A474" i="1"/>
  <c r="B474" i="1" s="1"/>
  <c r="C474" i="1"/>
  <c r="D474" i="1"/>
  <c r="E474" i="1" s="1"/>
  <c r="F474" i="1"/>
  <c r="G474" i="1" s="1"/>
  <c r="H474" i="1"/>
  <c r="J474" i="1"/>
  <c r="M474" i="1" s="1"/>
  <c r="N474" i="1" s="1"/>
  <c r="K474" i="1"/>
  <c r="L474" i="1" s="1"/>
  <c r="A475" i="1"/>
  <c r="B475" i="1" s="1"/>
  <c r="C475" i="1"/>
  <c r="D475" i="1"/>
  <c r="E475" i="1" s="1"/>
  <c r="F475" i="1"/>
  <c r="G475" i="1" s="1"/>
  <c r="H475" i="1"/>
  <c r="J475" i="1"/>
  <c r="M475" i="1" s="1"/>
  <c r="N475" i="1" s="1"/>
  <c r="K475" i="1"/>
  <c r="L475" i="1" s="1"/>
  <c r="A476" i="1"/>
  <c r="B476" i="1" s="1"/>
  <c r="C476" i="1"/>
  <c r="D476" i="1"/>
  <c r="E476" i="1" s="1"/>
  <c r="F476" i="1"/>
  <c r="G476" i="1" s="1"/>
  <c r="H476" i="1"/>
  <c r="J476" i="1"/>
  <c r="R476" i="1" s="1"/>
  <c r="K476" i="1"/>
  <c r="L476" i="1" s="1"/>
  <c r="A477" i="1"/>
  <c r="B477" i="1" s="1"/>
  <c r="C477" i="1"/>
  <c r="D477" i="1"/>
  <c r="E477" i="1" s="1"/>
  <c r="F477" i="1"/>
  <c r="G477" i="1" s="1"/>
  <c r="H477" i="1"/>
  <c r="J477" i="1"/>
  <c r="M477" i="1" s="1"/>
  <c r="N477" i="1" s="1"/>
  <c r="K477" i="1"/>
  <c r="L477" i="1" s="1"/>
  <c r="A478" i="1"/>
  <c r="B478" i="1" s="1"/>
  <c r="C478" i="1"/>
  <c r="D478" i="1"/>
  <c r="E478" i="1" s="1"/>
  <c r="F478" i="1"/>
  <c r="G478" i="1" s="1"/>
  <c r="H478" i="1"/>
  <c r="J478" i="1"/>
  <c r="M478" i="1" s="1"/>
  <c r="N478" i="1" s="1"/>
  <c r="K478" i="1"/>
  <c r="L478" i="1" s="1"/>
  <c r="A479" i="1"/>
  <c r="B479" i="1" s="1"/>
  <c r="C479" i="1"/>
  <c r="D479" i="1"/>
  <c r="E479" i="1" s="1"/>
  <c r="F479" i="1"/>
  <c r="G479" i="1" s="1"/>
  <c r="H479" i="1"/>
  <c r="J479" i="1"/>
  <c r="M479" i="1" s="1"/>
  <c r="N479" i="1" s="1"/>
  <c r="K479" i="1"/>
  <c r="L479" i="1" s="1"/>
  <c r="A480" i="1"/>
  <c r="B480" i="1" s="1"/>
  <c r="C480" i="1"/>
  <c r="D480" i="1"/>
  <c r="E480" i="1" s="1"/>
  <c r="F480" i="1"/>
  <c r="G480" i="1" s="1"/>
  <c r="H480" i="1"/>
  <c r="J480" i="1"/>
  <c r="M480" i="1" s="1"/>
  <c r="N480" i="1" s="1"/>
  <c r="K480" i="1"/>
  <c r="L480" i="1" s="1"/>
  <c r="A481" i="1"/>
  <c r="B481" i="1" s="1"/>
  <c r="C481" i="1"/>
  <c r="D481" i="1"/>
  <c r="E481" i="1" s="1"/>
  <c r="F481" i="1"/>
  <c r="G481" i="1" s="1"/>
  <c r="H481" i="1"/>
  <c r="J481" i="1"/>
  <c r="M481" i="1" s="1"/>
  <c r="N481" i="1" s="1"/>
  <c r="K481" i="1"/>
  <c r="L481" i="1" s="1"/>
  <c r="A482" i="1"/>
  <c r="B482" i="1" s="1"/>
  <c r="C482" i="1"/>
  <c r="D482" i="1"/>
  <c r="E482" i="1" s="1"/>
  <c r="F482" i="1"/>
  <c r="G482" i="1" s="1"/>
  <c r="H482" i="1"/>
  <c r="J482" i="1"/>
  <c r="M482" i="1" s="1"/>
  <c r="N482" i="1" s="1"/>
  <c r="K482" i="1"/>
  <c r="L482" i="1" s="1"/>
  <c r="A483" i="1"/>
  <c r="B483" i="1" s="1"/>
  <c r="C483" i="1"/>
  <c r="D483" i="1"/>
  <c r="E483" i="1" s="1"/>
  <c r="F483" i="1"/>
  <c r="G483" i="1" s="1"/>
  <c r="H483" i="1"/>
  <c r="J483" i="1"/>
  <c r="M483" i="1" s="1"/>
  <c r="N483" i="1" s="1"/>
  <c r="K483" i="1"/>
  <c r="L483" i="1" s="1"/>
  <c r="A484" i="1"/>
  <c r="B484" i="1" s="1"/>
  <c r="C484" i="1"/>
  <c r="D484" i="1"/>
  <c r="E484" i="1" s="1"/>
  <c r="F484" i="1"/>
  <c r="G484" i="1" s="1"/>
  <c r="H484" i="1"/>
  <c r="J484" i="1"/>
  <c r="M484" i="1" s="1"/>
  <c r="N484" i="1" s="1"/>
  <c r="K484" i="1"/>
  <c r="L484" i="1" s="1"/>
  <c r="A485" i="1"/>
  <c r="B485" i="1" s="1"/>
  <c r="V485" i="1" s="1"/>
  <c r="C485" i="1"/>
  <c r="D485" i="1"/>
  <c r="E485" i="1" s="1"/>
  <c r="F485" i="1"/>
  <c r="G485" i="1" s="1"/>
  <c r="H485" i="1"/>
  <c r="J485" i="1"/>
  <c r="M485" i="1" s="1"/>
  <c r="N485" i="1" s="1"/>
  <c r="K485" i="1"/>
  <c r="L485" i="1" s="1"/>
  <c r="A486" i="1"/>
  <c r="B486" i="1" s="1"/>
  <c r="C486" i="1"/>
  <c r="D486" i="1"/>
  <c r="E486" i="1" s="1"/>
  <c r="F486" i="1"/>
  <c r="G486" i="1" s="1"/>
  <c r="H486" i="1"/>
  <c r="J486" i="1"/>
  <c r="M486" i="1" s="1"/>
  <c r="N486" i="1" s="1"/>
  <c r="K486" i="1"/>
  <c r="L486" i="1" s="1"/>
  <c r="A487" i="1"/>
  <c r="B487" i="1" s="1"/>
  <c r="C487" i="1"/>
  <c r="D487" i="1"/>
  <c r="E487" i="1" s="1"/>
  <c r="F487" i="1"/>
  <c r="G487" i="1" s="1"/>
  <c r="H487" i="1"/>
  <c r="J487" i="1"/>
  <c r="M487" i="1" s="1"/>
  <c r="N487" i="1" s="1"/>
  <c r="K487" i="1"/>
  <c r="L487" i="1" s="1"/>
  <c r="A488" i="1"/>
  <c r="B488" i="1" s="1"/>
  <c r="C488" i="1"/>
  <c r="D488" i="1"/>
  <c r="E488" i="1" s="1"/>
  <c r="F488" i="1"/>
  <c r="G488" i="1" s="1"/>
  <c r="H488" i="1"/>
  <c r="J488" i="1"/>
  <c r="M488" i="1" s="1"/>
  <c r="N488" i="1" s="1"/>
  <c r="K488" i="1"/>
  <c r="L488" i="1" s="1"/>
  <c r="A489" i="1"/>
  <c r="B489" i="1" s="1"/>
  <c r="V489" i="1" s="1"/>
  <c r="C489" i="1"/>
  <c r="D489" i="1"/>
  <c r="E489" i="1" s="1"/>
  <c r="F489" i="1"/>
  <c r="G489" i="1" s="1"/>
  <c r="H489" i="1"/>
  <c r="J489" i="1"/>
  <c r="M489" i="1" s="1"/>
  <c r="N489" i="1" s="1"/>
  <c r="K489" i="1"/>
  <c r="L489" i="1" s="1"/>
  <c r="A490" i="1"/>
  <c r="B490" i="1" s="1"/>
  <c r="C490" i="1"/>
  <c r="D490" i="1"/>
  <c r="E490" i="1" s="1"/>
  <c r="F490" i="1"/>
  <c r="G490" i="1" s="1"/>
  <c r="H490" i="1"/>
  <c r="J490" i="1"/>
  <c r="M490" i="1" s="1"/>
  <c r="N490" i="1" s="1"/>
  <c r="K490" i="1"/>
  <c r="L490" i="1" s="1"/>
  <c r="A491" i="1"/>
  <c r="B491" i="1" s="1"/>
  <c r="C491" i="1"/>
  <c r="D491" i="1"/>
  <c r="E491" i="1" s="1"/>
  <c r="F491" i="1"/>
  <c r="G491" i="1" s="1"/>
  <c r="H491" i="1"/>
  <c r="J491" i="1"/>
  <c r="M491" i="1" s="1"/>
  <c r="N491" i="1" s="1"/>
  <c r="K491" i="1"/>
  <c r="L491" i="1" s="1"/>
  <c r="A492" i="1"/>
  <c r="B492" i="1" s="1"/>
  <c r="C492" i="1"/>
  <c r="D492" i="1"/>
  <c r="E492" i="1" s="1"/>
  <c r="F492" i="1"/>
  <c r="G492" i="1" s="1"/>
  <c r="H492" i="1"/>
  <c r="J492" i="1"/>
  <c r="M492" i="1" s="1"/>
  <c r="N492" i="1" s="1"/>
  <c r="K492" i="1"/>
  <c r="L492" i="1" s="1"/>
  <c r="A493" i="1"/>
  <c r="B493" i="1" s="1"/>
  <c r="V493" i="1" s="1"/>
  <c r="C493" i="1"/>
  <c r="D493" i="1"/>
  <c r="E493" i="1" s="1"/>
  <c r="F493" i="1"/>
  <c r="G493" i="1" s="1"/>
  <c r="H493" i="1"/>
  <c r="J493" i="1"/>
  <c r="M493" i="1" s="1"/>
  <c r="N493" i="1" s="1"/>
  <c r="K493" i="1"/>
  <c r="L493" i="1" s="1"/>
  <c r="A494" i="1"/>
  <c r="B494" i="1" s="1"/>
  <c r="C494" i="1"/>
  <c r="D494" i="1"/>
  <c r="E494" i="1" s="1"/>
  <c r="F494" i="1"/>
  <c r="G494" i="1" s="1"/>
  <c r="H494" i="1"/>
  <c r="J494" i="1"/>
  <c r="M494" i="1" s="1"/>
  <c r="N494" i="1" s="1"/>
  <c r="K494" i="1"/>
  <c r="L494" i="1" s="1"/>
  <c r="A495" i="1"/>
  <c r="B495" i="1" s="1"/>
  <c r="C495" i="1"/>
  <c r="D495" i="1"/>
  <c r="E495" i="1" s="1"/>
  <c r="F495" i="1"/>
  <c r="G495" i="1" s="1"/>
  <c r="H495" i="1"/>
  <c r="J495" i="1"/>
  <c r="M495" i="1" s="1"/>
  <c r="N495" i="1" s="1"/>
  <c r="K495" i="1"/>
  <c r="L495" i="1" s="1"/>
  <c r="A496" i="1"/>
  <c r="B496" i="1" s="1"/>
  <c r="C496" i="1"/>
  <c r="D496" i="1"/>
  <c r="E496" i="1" s="1"/>
  <c r="F496" i="1"/>
  <c r="G496" i="1" s="1"/>
  <c r="H496" i="1"/>
  <c r="J496" i="1"/>
  <c r="M496" i="1" s="1"/>
  <c r="N496" i="1" s="1"/>
  <c r="K496" i="1"/>
  <c r="L496" i="1" s="1"/>
  <c r="A497" i="1"/>
  <c r="B497" i="1" s="1"/>
  <c r="V497" i="1" s="1"/>
  <c r="C497" i="1"/>
  <c r="D497" i="1"/>
  <c r="E497" i="1" s="1"/>
  <c r="F497" i="1"/>
  <c r="G497" i="1" s="1"/>
  <c r="H497" i="1"/>
  <c r="J497" i="1"/>
  <c r="M497" i="1" s="1"/>
  <c r="N497" i="1" s="1"/>
  <c r="K497" i="1"/>
  <c r="L497" i="1" s="1"/>
  <c r="A498" i="1"/>
  <c r="B498" i="1" s="1"/>
  <c r="C498" i="1"/>
  <c r="D498" i="1"/>
  <c r="E498" i="1" s="1"/>
  <c r="F498" i="1"/>
  <c r="G498" i="1" s="1"/>
  <c r="H498" i="1"/>
  <c r="J498" i="1"/>
  <c r="M498" i="1" s="1"/>
  <c r="N498" i="1" s="1"/>
  <c r="K498" i="1"/>
  <c r="L498" i="1" s="1"/>
  <c r="A499" i="1"/>
  <c r="B499" i="1" s="1"/>
  <c r="C499" i="1"/>
  <c r="D499" i="1"/>
  <c r="E499" i="1" s="1"/>
  <c r="F499" i="1"/>
  <c r="G499" i="1" s="1"/>
  <c r="H499" i="1"/>
  <c r="J499" i="1"/>
  <c r="M499" i="1" s="1"/>
  <c r="N499" i="1" s="1"/>
  <c r="K499" i="1"/>
  <c r="L499" i="1" s="1"/>
  <c r="A500" i="1"/>
  <c r="B500" i="1" s="1"/>
  <c r="C500" i="1"/>
  <c r="D500" i="1"/>
  <c r="E500" i="1" s="1"/>
  <c r="F500" i="1"/>
  <c r="G500" i="1" s="1"/>
  <c r="H500" i="1"/>
  <c r="J500" i="1"/>
  <c r="M500" i="1" s="1"/>
  <c r="N500" i="1" s="1"/>
  <c r="K500" i="1"/>
  <c r="L500" i="1" s="1"/>
  <c r="A501" i="1"/>
  <c r="B501" i="1" s="1"/>
  <c r="V501" i="1" s="1"/>
  <c r="C501" i="1"/>
  <c r="D501" i="1"/>
  <c r="E501" i="1" s="1"/>
  <c r="F501" i="1"/>
  <c r="G501" i="1" s="1"/>
  <c r="H501" i="1"/>
  <c r="J501" i="1"/>
  <c r="M501" i="1" s="1"/>
  <c r="N501" i="1" s="1"/>
  <c r="K501" i="1"/>
  <c r="L501" i="1" s="1"/>
  <c r="A502" i="1"/>
  <c r="B502" i="1" s="1"/>
  <c r="C502" i="1"/>
  <c r="D502" i="1"/>
  <c r="E502" i="1" s="1"/>
  <c r="F502" i="1"/>
  <c r="G502" i="1" s="1"/>
  <c r="H502" i="1"/>
  <c r="J502" i="1"/>
  <c r="M502" i="1" s="1"/>
  <c r="N502" i="1" s="1"/>
  <c r="K502" i="1"/>
  <c r="L502" i="1" s="1"/>
  <c r="A503" i="1"/>
  <c r="B503" i="1" s="1"/>
  <c r="V503" i="1" s="1"/>
  <c r="C503" i="1"/>
  <c r="D503" i="1"/>
  <c r="E503" i="1" s="1"/>
  <c r="F503" i="1"/>
  <c r="G503" i="1" s="1"/>
  <c r="H503" i="1"/>
  <c r="J503" i="1"/>
  <c r="M503" i="1" s="1"/>
  <c r="N503" i="1" s="1"/>
  <c r="K503" i="1"/>
  <c r="L503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J5" i="1"/>
  <c r="J6" i="1"/>
  <c r="O6" i="1" s="1"/>
  <c r="AU6" i="1" s="1"/>
  <c r="J7" i="1"/>
  <c r="J8" i="1"/>
  <c r="J9" i="1"/>
  <c r="O9" i="1" s="1"/>
  <c r="AU9" i="1" s="1"/>
  <c r="J10" i="1"/>
  <c r="O10" i="1" s="1"/>
  <c r="AU10" i="1" s="1"/>
  <c r="J11" i="1"/>
  <c r="O11" i="1" s="1"/>
  <c r="AU11" i="1" s="1"/>
  <c r="J12" i="1"/>
  <c r="H5" i="1"/>
  <c r="H6" i="1"/>
  <c r="H7" i="1"/>
  <c r="H8" i="1"/>
  <c r="H9" i="1"/>
  <c r="H10" i="1"/>
  <c r="H11" i="1"/>
  <c r="H1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D5" i="1"/>
  <c r="E5" i="1" s="1"/>
  <c r="CA5" i="1" s="1"/>
  <c r="D6" i="1"/>
  <c r="E6" i="1" s="1"/>
  <c r="CA6" i="1" s="1"/>
  <c r="D7" i="1"/>
  <c r="E7" i="1" s="1"/>
  <c r="CA7" i="1" s="1"/>
  <c r="D8" i="1"/>
  <c r="E8" i="1" s="1"/>
  <c r="CA8" i="1" s="1"/>
  <c r="D9" i="1"/>
  <c r="E9" i="1" s="1"/>
  <c r="CA9" i="1" s="1"/>
  <c r="D10" i="1"/>
  <c r="E10" i="1" s="1"/>
  <c r="CA10" i="1" s="1"/>
  <c r="D11" i="1"/>
  <c r="E11" i="1" s="1"/>
  <c r="CA11" i="1" s="1"/>
  <c r="D12" i="1"/>
  <c r="E12" i="1" s="1"/>
  <c r="CA12" i="1" s="1"/>
  <c r="C5" i="1"/>
  <c r="C6" i="1"/>
  <c r="C7" i="1"/>
  <c r="C8" i="1"/>
  <c r="C9" i="1"/>
  <c r="C10" i="1"/>
  <c r="C11" i="1"/>
  <c r="C12" i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J4" i="1"/>
  <c r="K4" i="1"/>
  <c r="L4" i="1" s="1"/>
  <c r="H4" i="1"/>
  <c r="F4" i="1"/>
  <c r="G4" i="1" s="1"/>
  <c r="D4" i="1"/>
  <c r="E4" i="1" s="1"/>
  <c r="CA4" i="1" s="1"/>
  <c r="C4" i="1"/>
  <c r="A4" i="1"/>
  <c r="B4" i="1" s="1"/>
  <c r="O5" i="1" l="1"/>
  <c r="AU5" i="1" s="1"/>
  <c r="CH134" i="1"/>
  <c r="CH17" i="1"/>
  <c r="M4" i="1"/>
  <c r="N4" i="1" s="1"/>
  <c r="AZ4" i="1" s="1"/>
  <c r="BA4" i="1" s="1"/>
  <c r="AS4" i="1"/>
  <c r="G19" i="2" s="1"/>
  <c r="CH206" i="1"/>
  <c r="CH130" i="1"/>
  <c r="CH142" i="1"/>
  <c r="CH390" i="1"/>
  <c r="CH138" i="1"/>
  <c r="BI55" i="1"/>
  <c r="CH73" i="1"/>
  <c r="CH250" i="1"/>
  <c r="CH443" i="1"/>
  <c r="AZ495" i="1"/>
  <c r="BA495" i="1" s="1"/>
  <c r="AZ483" i="1"/>
  <c r="BA483" i="1" s="1"/>
  <c r="AZ471" i="1"/>
  <c r="BA471" i="1" s="1"/>
  <c r="AZ451" i="1"/>
  <c r="BA451" i="1" s="1"/>
  <c r="AZ443" i="1"/>
  <c r="BA443" i="1" s="1"/>
  <c r="AZ431" i="1"/>
  <c r="BA431" i="1" s="1"/>
  <c r="AZ427" i="1"/>
  <c r="BA427" i="1" s="1"/>
  <c r="AZ503" i="1"/>
  <c r="BA503" i="1" s="1"/>
  <c r="AZ487" i="1"/>
  <c r="BA487" i="1" s="1"/>
  <c r="AZ459" i="1"/>
  <c r="BA459" i="1" s="1"/>
  <c r="AZ423" i="1"/>
  <c r="BA423" i="1" s="1"/>
  <c r="AZ419" i="1"/>
  <c r="BA419" i="1" s="1"/>
  <c r="AZ415" i="1"/>
  <c r="BA415" i="1" s="1"/>
  <c r="AZ500" i="1"/>
  <c r="BA500" i="1" s="1"/>
  <c r="AZ496" i="1"/>
  <c r="BA496" i="1" s="1"/>
  <c r="AZ492" i="1"/>
  <c r="BA492" i="1" s="1"/>
  <c r="AZ488" i="1"/>
  <c r="BA488" i="1" s="1"/>
  <c r="AZ484" i="1"/>
  <c r="BA484" i="1" s="1"/>
  <c r="AZ480" i="1"/>
  <c r="BA480" i="1" s="1"/>
  <c r="AZ456" i="1"/>
  <c r="BA456" i="1" s="1"/>
  <c r="AZ452" i="1"/>
  <c r="BA452" i="1" s="1"/>
  <c r="AZ448" i="1"/>
  <c r="BA448" i="1" s="1"/>
  <c r="AZ432" i="1"/>
  <c r="BA432" i="1" s="1"/>
  <c r="AZ428" i="1"/>
  <c r="BA428" i="1" s="1"/>
  <c r="AZ420" i="1"/>
  <c r="BA420" i="1" s="1"/>
  <c r="AZ416" i="1"/>
  <c r="BA416" i="1" s="1"/>
  <c r="AZ348" i="1"/>
  <c r="BA348" i="1" s="1"/>
  <c r="AZ491" i="1"/>
  <c r="BA491" i="1" s="1"/>
  <c r="AZ479" i="1"/>
  <c r="BA479" i="1" s="1"/>
  <c r="AZ475" i="1"/>
  <c r="BA475" i="1" s="1"/>
  <c r="AZ455" i="1"/>
  <c r="BA455" i="1" s="1"/>
  <c r="AZ439" i="1"/>
  <c r="BA439" i="1" s="1"/>
  <c r="AZ501" i="1"/>
  <c r="BA501" i="1" s="1"/>
  <c r="AZ497" i="1"/>
  <c r="BA497" i="1" s="1"/>
  <c r="AZ493" i="1"/>
  <c r="BA493" i="1" s="1"/>
  <c r="AZ489" i="1"/>
  <c r="BA489" i="1" s="1"/>
  <c r="AZ485" i="1"/>
  <c r="BA485" i="1" s="1"/>
  <c r="AZ481" i="1"/>
  <c r="BA481" i="1" s="1"/>
  <c r="AZ477" i="1"/>
  <c r="BA477" i="1" s="1"/>
  <c r="AZ469" i="1"/>
  <c r="BA469" i="1" s="1"/>
  <c r="AZ453" i="1"/>
  <c r="BA453" i="1" s="1"/>
  <c r="AZ449" i="1"/>
  <c r="BA449" i="1" s="1"/>
  <c r="AZ445" i="1"/>
  <c r="BA445" i="1" s="1"/>
  <c r="AZ441" i="1"/>
  <c r="BA441" i="1" s="1"/>
  <c r="AZ437" i="1"/>
  <c r="BA437" i="1" s="1"/>
  <c r="AZ433" i="1"/>
  <c r="BA433" i="1" s="1"/>
  <c r="AZ429" i="1"/>
  <c r="BA429" i="1" s="1"/>
  <c r="AZ425" i="1"/>
  <c r="BA425" i="1" s="1"/>
  <c r="AZ421" i="1"/>
  <c r="BA421" i="1" s="1"/>
  <c r="AZ417" i="1"/>
  <c r="BA417" i="1" s="1"/>
  <c r="AZ413" i="1"/>
  <c r="BA413" i="1" s="1"/>
  <c r="AZ345" i="1"/>
  <c r="BA345" i="1" s="1"/>
  <c r="AZ499" i="1"/>
  <c r="BA499" i="1" s="1"/>
  <c r="AZ463" i="1"/>
  <c r="BA463" i="1" s="1"/>
  <c r="AZ435" i="1"/>
  <c r="BA435" i="1" s="1"/>
  <c r="AZ502" i="1"/>
  <c r="BA502" i="1" s="1"/>
  <c r="AZ498" i="1"/>
  <c r="BA498" i="1" s="1"/>
  <c r="AZ494" i="1"/>
  <c r="BA494" i="1" s="1"/>
  <c r="AZ490" i="1"/>
  <c r="BA490" i="1" s="1"/>
  <c r="AZ486" i="1"/>
  <c r="BA486" i="1" s="1"/>
  <c r="AZ482" i="1"/>
  <c r="BA482" i="1" s="1"/>
  <c r="AZ478" i="1"/>
  <c r="BA478" i="1" s="1"/>
  <c r="AZ474" i="1"/>
  <c r="BA474" i="1" s="1"/>
  <c r="AZ470" i="1"/>
  <c r="BA470" i="1" s="1"/>
  <c r="AZ466" i="1"/>
  <c r="BA466" i="1" s="1"/>
  <c r="AZ462" i="1"/>
  <c r="BA462" i="1" s="1"/>
  <c r="AZ458" i="1"/>
  <c r="BA458" i="1" s="1"/>
  <c r="AZ454" i="1"/>
  <c r="BA454" i="1" s="1"/>
  <c r="AZ450" i="1"/>
  <c r="BA450" i="1" s="1"/>
  <c r="AZ446" i="1"/>
  <c r="BA446" i="1" s="1"/>
  <c r="AZ442" i="1"/>
  <c r="BA442" i="1" s="1"/>
  <c r="AZ438" i="1"/>
  <c r="BA438" i="1" s="1"/>
  <c r="AZ434" i="1"/>
  <c r="BA434" i="1" s="1"/>
  <c r="AZ430" i="1"/>
  <c r="BA430" i="1" s="1"/>
  <c r="AZ426" i="1"/>
  <c r="BA426" i="1" s="1"/>
  <c r="AZ422" i="1"/>
  <c r="BA422" i="1" s="1"/>
  <c r="AZ414" i="1"/>
  <c r="BA414" i="1" s="1"/>
  <c r="AZ350" i="1"/>
  <c r="BA350" i="1" s="1"/>
  <c r="AZ346" i="1"/>
  <c r="BA346" i="1" s="1"/>
  <c r="CH307" i="1"/>
  <c r="CH141" i="1"/>
  <c r="CH367" i="1"/>
  <c r="CH199" i="1"/>
  <c r="CH414" i="1"/>
  <c r="CH351" i="1"/>
  <c r="CH315" i="1"/>
  <c r="CH222" i="1"/>
  <c r="CH368" i="1"/>
  <c r="CH247" i="1"/>
  <c r="CH53" i="1"/>
  <c r="CH46" i="1"/>
  <c r="CH211" i="1"/>
  <c r="CH28" i="1"/>
  <c r="CH16" i="1"/>
  <c r="CH288" i="1"/>
  <c r="CH476" i="1"/>
  <c r="BI274" i="1"/>
  <c r="CH215" i="1"/>
  <c r="CH423" i="1"/>
  <c r="CH259" i="1"/>
  <c r="CH235" i="1"/>
  <c r="CH396" i="1"/>
  <c r="CH174" i="1"/>
  <c r="CH122" i="1"/>
  <c r="CH455" i="1"/>
  <c r="CH411" i="1"/>
  <c r="CH267" i="1"/>
  <c r="CH203" i="1"/>
  <c r="CH27" i="1"/>
  <c r="CH20" i="1"/>
  <c r="CH444" i="1"/>
  <c r="CH383" i="1"/>
  <c r="CH452" i="1"/>
  <c r="CH465" i="1"/>
  <c r="CH52" i="1"/>
  <c r="CH435" i="1"/>
  <c r="CH303" i="1"/>
  <c r="CH276" i="1"/>
  <c r="CH468" i="1"/>
  <c r="CA500" i="1"/>
  <c r="CH119" i="1"/>
  <c r="CH456" i="1"/>
  <c r="CH440" i="1"/>
  <c r="CH416" i="1"/>
  <c r="CH172" i="1"/>
  <c r="CA264" i="1"/>
  <c r="CH376" i="1"/>
  <c r="CH132" i="1"/>
  <c r="CH473" i="1"/>
  <c r="CH109" i="1"/>
  <c r="CH85" i="1"/>
  <c r="CH37" i="1"/>
  <c r="CH448" i="1"/>
  <c r="CH340" i="1"/>
  <c r="CH419" i="1"/>
  <c r="CH359" i="1"/>
  <c r="CA214" i="1"/>
  <c r="CH195" i="1"/>
  <c r="CH496" i="1"/>
  <c r="CH392" i="1"/>
  <c r="CH380" i="1"/>
  <c r="CH296" i="1"/>
  <c r="CH200" i="1"/>
  <c r="CH128" i="1"/>
  <c r="CH56" i="1"/>
  <c r="CH442" i="1"/>
  <c r="CH402" i="1"/>
  <c r="CH111" i="1"/>
  <c r="CH107" i="1"/>
  <c r="CH103" i="1"/>
  <c r="CH59" i="1"/>
  <c r="CH23" i="1"/>
  <c r="CH208" i="1"/>
  <c r="CH188" i="1"/>
  <c r="CH216" i="1"/>
  <c r="CH101" i="1"/>
  <c r="CH327" i="1"/>
  <c r="CH464" i="1"/>
  <c r="CH336" i="1"/>
  <c r="CH304" i="1"/>
  <c r="CH160" i="1"/>
  <c r="CH140" i="1"/>
  <c r="BI492" i="1"/>
  <c r="CH157" i="1"/>
  <c r="CH137" i="1"/>
  <c r="CH89" i="1"/>
  <c r="CH480" i="1"/>
  <c r="CH400" i="1"/>
  <c r="CH264" i="1"/>
  <c r="CH136" i="1"/>
  <c r="CH108" i="1"/>
  <c r="CH96" i="1"/>
  <c r="CH92" i="1"/>
  <c r="CH243" i="1"/>
  <c r="CH179" i="1"/>
  <c r="CH91" i="1"/>
  <c r="CH324" i="1"/>
  <c r="CH280" i="1"/>
  <c r="CH272" i="1"/>
  <c r="CH260" i="1"/>
  <c r="CA492" i="1"/>
  <c r="CA400" i="1"/>
  <c r="CH454" i="1"/>
  <c r="CA478" i="1"/>
  <c r="CH424" i="1"/>
  <c r="CH462" i="1"/>
  <c r="CA209" i="1"/>
  <c r="CH495" i="1"/>
  <c r="CH487" i="1"/>
  <c r="CH483" i="1"/>
  <c r="CH375" i="1"/>
  <c r="CH291" i="1"/>
  <c r="CH271" i="1"/>
  <c r="CH219" i="1"/>
  <c r="CH19" i="1"/>
  <c r="CH98" i="1"/>
  <c r="CH256" i="1"/>
  <c r="CA472" i="1"/>
  <c r="CH457" i="1"/>
  <c r="CA292" i="1"/>
  <c r="CA268" i="1"/>
  <c r="CA252" i="1"/>
  <c r="CH117" i="1"/>
  <c r="CA104" i="1"/>
  <c r="CH69" i="1"/>
  <c r="CA97" i="1"/>
  <c r="CH500" i="1"/>
  <c r="CH492" i="1"/>
  <c r="CH364" i="1"/>
  <c r="CH268" i="1"/>
  <c r="CH240" i="1"/>
  <c r="CH196" i="1"/>
  <c r="CH148" i="1"/>
  <c r="V4" i="1"/>
  <c r="V502" i="1"/>
  <c r="V498" i="1"/>
  <c r="V494" i="1"/>
  <c r="CA408" i="1"/>
  <c r="BI326" i="1"/>
  <c r="BI298" i="1"/>
  <c r="CH127" i="1"/>
  <c r="CH87" i="1"/>
  <c r="CH316" i="1"/>
  <c r="CH236" i="1"/>
  <c r="CH232" i="1"/>
  <c r="CH180" i="1"/>
  <c r="CH168" i="1"/>
  <c r="CH45" i="1"/>
  <c r="CH41" i="1"/>
  <c r="V499" i="1"/>
  <c r="V495" i="1"/>
  <c r="V491" i="1"/>
  <c r="V487" i="1"/>
  <c r="V483" i="1"/>
  <c r="CH482" i="1"/>
  <c r="CH458" i="1"/>
  <c r="CH450" i="1"/>
  <c r="CH438" i="1"/>
  <c r="CH422" i="1"/>
  <c r="CA297" i="1"/>
  <c r="CH290" i="1"/>
  <c r="CH282" i="1"/>
  <c r="CH270" i="1"/>
  <c r="CH54" i="1"/>
  <c r="CH503" i="1"/>
  <c r="V500" i="1"/>
  <c r="V496" i="1"/>
  <c r="V492" i="1"/>
  <c r="CH491" i="1"/>
  <c r="CH475" i="1"/>
  <c r="CH439" i="1"/>
  <c r="CH403" i="1"/>
  <c r="CH395" i="1"/>
  <c r="CA382" i="1"/>
  <c r="CH339" i="1"/>
  <c r="CA250" i="1"/>
  <c r="CH171" i="1"/>
  <c r="CH99" i="1"/>
  <c r="CH63" i="1"/>
  <c r="CH486" i="1"/>
  <c r="CH474" i="1"/>
  <c r="CH470" i="1"/>
  <c r="CH446" i="1"/>
  <c r="CH306" i="1"/>
  <c r="CA229" i="1"/>
  <c r="CH66" i="1"/>
  <c r="CH34" i="1"/>
  <c r="CH499" i="1"/>
  <c r="CH299" i="1"/>
  <c r="CH287" i="1"/>
  <c r="CH223" i="1"/>
  <c r="CH147" i="1"/>
  <c r="CH51" i="1"/>
  <c r="CH484" i="1"/>
  <c r="CH472" i="1"/>
  <c r="CH481" i="1"/>
  <c r="CA324" i="1"/>
  <c r="CA300" i="1"/>
  <c r="CA342" i="1"/>
  <c r="CH95" i="1"/>
  <c r="CH67" i="1"/>
  <c r="CH55" i="1"/>
  <c r="CH460" i="1"/>
  <c r="CH372" i="1"/>
  <c r="CH360" i="1"/>
  <c r="CH320" i="1"/>
  <c r="CH284" i="1"/>
  <c r="CH192" i="1"/>
  <c r="CH116" i="1"/>
  <c r="CH72" i="1"/>
  <c r="CH64" i="1"/>
  <c r="CH467" i="1"/>
  <c r="CH463" i="1"/>
  <c r="CH391" i="1"/>
  <c r="CH323" i="1"/>
  <c r="CH319" i="1"/>
  <c r="CH275" i="1"/>
  <c r="CH231" i="1"/>
  <c r="CH207" i="1"/>
  <c r="CH68" i="1"/>
  <c r="CG501" i="1"/>
  <c r="CH501" i="1"/>
  <c r="CG485" i="1"/>
  <c r="CH485" i="1"/>
  <c r="CG461" i="1"/>
  <c r="CH461" i="1"/>
  <c r="CG453" i="1"/>
  <c r="CH453" i="1"/>
  <c r="CG449" i="1"/>
  <c r="CH449" i="1"/>
  <c r="CG445" i="1"/>
  <c r="CH445" i="1"/>
  <c r="CG441" i="1"/>
  <c r="CH441" i="1"/>
  <c r="CG437" i="1"/>
  <c r="CH437" i="1"/>
  <c r="CG433" i="1"/>
  <c r="CH433" i="1"/>
  <c r="CG429" i="1"/>
  <c r="CH429" i="1"/>
  <c r="CG425" i="1"/>
  <c r="CH425" i="1"/>
  <c r="CG421" i="1"/>
  <c r="CH421" i="1"/>
  <c r="CG417" i="1"/>
  <c r="CH417" i="1"/>
  <c r="CG413" i="1"/>
  <c r="CH413" i="1"/>
  <c r="CG409" i="1"/>
  <c r="CH409" i="1"/>
  <c r="CG405" i="1"/>
  <c r="CH405" i="1"/>
  <c r="CG401" i="1"/>
  <c r="CH401" i="1"/>
  <c r="CG397" i="1"/>
  <c r="CH397" i="1"/>
  <c r="CG393" i="1"/>
  <c r="CH393" i="1"/>
  <c r="CG389" i="1"/>
  <c r="CH389" i="1"/>
  <c r="CG385" i="1"/>
  <c r="CH385" i="1"/>
  <c r="CG381" i="1"/>
  <c r="CH381" i="1"/>
  <c r="CG377" i="1"/>
  <c r="CH377" i="1"/>
  <c r="CG373" i="1"/>
  <c r="CH373" i="1"/>
  <c r="CG369" i="1"/>
  <c r="CH369" i="1"/>
  <c r="CG365" i="1"/>
  <c r="CH365" i="1"/>
  <c r="CG361" i="1"/>
  <c r="CH361" i="1"/>
  <c r="CG357" i="1"/>
  <c r="CH357" i="1"/>
  <c r="CG353" i="1"/>
  <c r="CH353" i="1"/>
  <c r="CG349" i="1"/>
  <c r="CH349" i="1"/>
  <c r="CG345" i="1"/>
  <c r="CH345" i="1"/>
  <c r="CG341" i="1"/>
  <c r="CH341" i="1"/>
  <c r="CG337" i="1"/>
  <c r="CH337" i="1"/>
  <c r="CG333" i="1"/>
  <c r="CH333" i="1"/>
  <c r="CG329" i="1"/>
  <c r="CH329" i="1"/>
  <c r="CG325" i="1"/>
  <c r="CH325" i="1"/>
  <c r="CG321" i="1"/>
  <c r="CH321" i="1"/>
  <c r="CG317" i="1"/>
  <c r="CH317" i="1"/>
  <c r="CG313" i="1"/>
  <c r="CH313" i="1"/>
  <c r="CG309" i="1"/>
  <c r="CH309" i="1"/>
  <c r="CG305" i="1"/>
  <c r="CH305" i="1"/>
  <c r="CG301" i="1"/>
  <c r="CH301" i="1"/>
  <c r="CG297" i="1"/>
  <c r="CH297" i="1"/>
  <c r="CG293" i="1"/>
  <c r="CH293" i="1"/>
  <c r="CG289" i="1"/>
  <c r="CH289" i="1"/>
  <c r="CG285" i="1"/>
  <c r="CH285" i="1"/>
  <c r="CG281" i="1"/>
  <c r="CH281" i="1"/>
  <c r="CG277" i="1"/>
  <c r="CH277" i="1"/>
  <c r="CG273" i="1"/>
  <c r="CH273" i="1"/>
  <c r="CG269" i="1"/>
  <c r="CH269" i="1"/>
  <c r="CG265" i="1"/>
  <c r="CH265" i="1"/>
  <c r="CG261" i="1"/>
  <c r="CH261" i="1"/>
  <c r="CG257" i="1"/>
  <c r="CH257" i="1"/>
  <c r="CG253" i="1"/>
  <c r="CH253" i="1"/>
  <c r="CG249" i="1"/>
  <c r="CH249" i="1"/>
  <c r="CG245" i="1"/>
  <c r="CH245" i="1"/>
  <c r="CG241" i="1"/>
  <c r="CH241" i="1"/>
  <c r="CG237" i="1"/>
  <c r="CH237" i="1"/>
  <c r="CG233" i="1"/>
  <c r="CH233" i="1"/>
  <c r="CG229" i="1"/>
  <c r="CH229" i="1"/>
  <c r="CG225" i="1"/>
  <c r="CH225" i="1"/>
  <c r="CG221" i="1"/>
  <c r="CH221" i="1"/>
  <c r="CG217" i="1"/>
  <c r="CH217" i="1"/>
  <c r="CG213" i="1"/>
  <c r="CH213" i="1"/>
  <c r="CG209" i="1"/>
  <c r="CH209" i="1"/>
  <c r="CG205" i="1"/>
  <c r="CH205" i="1"/>
  <c r="CG201" i="1"/>
  <c r="CH201" i="1"/>
  <c r="CG197" i="1"/>
  <c r="CH197" i="1"/>
  <c r="CG193" i="1"/>
  <c r="CH193" i="1"/>
  <c r="CG189" i="1"/>
  <c r="CH189" i="1"/>
  <c r="CG185" i="1"/>
  <c r="CH185" i="1"/>
  <c r="CG181" i="1"/>
  <c r="CH181" i="1"/>
  <c r="CG177" i="1"/>
  <c r="CH177" i="1"/>
  <c r="CG173" i="1"/>
  <c r="CH173" i="1"/>
  <c r="CG169" i="1"/>
  <c r="CH169" i="1"/>
  <c r="CG165" i="1"/>
  <c r="CH165" i="1"/>
  <c r="CG161" i="1"/>
  <c r="CH161" i="1"/>
  <c r="CG153" i="1"/>
  <c r="CH153" i="1"/>
  <c r="CG149" i="1"/>
  <c r="CH149" i="1"/>
  <c r="CG145" i="1"/>
  <c r="CH145" i="1"/>
  <c r="CG133" i="1"/>
  <c r="CH133" i="1"/>
  <c r="CG129" i="1"/>
  <c r="CH129" i="1"/>
  <c r="CG125" i="1"/>
  <c r="CH125" i="1"/>
  <c r="CG121" i="1"/>
  <c r="CH121" i="1"/>
  <c r="CG113" i="1"/>
  <c r="CH113" i="1"/>
  <c r="CG105" i="1"/>
  <c r="CH105" i="1"/>
  <c r="CG97" i="1"/>
  <c r="CH97" i="1"/>
  <c r="CG93" i="1"/>
  <c r="CH93" i="1"/>
  <c r="CG81" i="1"/>
  <c r="CH81" i="1"/>
  <c r="CG77" i="1"/>
  <c r="CH77" i="1"/>
  <c r="CG65" i="1"/>
  <c r="CH65" i="1"/>
  <c r="CG61" i="1"/>
  <c r="CH61" i="1"/>
  <c r="CG57" i="1"/>
  <c r="CH57" i="1"/>
  <c r="CG49" i="1"/>
  <c r="CH49" i="1"/>
  <c r="CG33" i="1"/>
  <c r="CH33" i="1"/>
  <c r="CG29" i="1"/>
  <c r="CH29" i="1"/>
  <c r="CG25" i="1"/>
  <c r="CH25" i="1"/>
  <c r="CG21" i="1"/>
  <c r="CH21" i="1"/>
  <c r="CG13" i="1"/>
  <c r="CH13" i="1"/>
  <c r="CG8" i="1"/>
  <c r="CH8" i="1"/>
  <c r="CG11" i="1"/>
  <c r="CH11" i="1"/>
  <c r="CG493" i="1"/>
  <c r="CH493" i="1"/>
  <c r="CG469" i="1"/>
  <c r="CH469" i="1"/>
  <c r="CG10" i="1"/>
  <c r="CH10" i="1"/>
  <c r="CG6" i="1"/>
  <c r="CH6" i="1"/>
  <c r="CH502" i="1"/>
  <c r="CG498" i="1"/>
  <c r="CH498" i="1"/>
  <c r="CH494" i="1"/>
  <c r="CG490" i="1"/>
  <c r="CH490" i="1"/>
  <c r="CG478" i="1"/>
  <c r="CH478" i="1"/>
  <c r="CG466" i="1"/>
  <c r="CH466" i="1"/>
  <c r="CG434" i="1"/>
  <c r="CH434" i="1"/>
  <c r="CG430" i="1"/>
  <c r="CH430" i="1"/>
  <c r="CG426" i="1"/>
  <c r="CH426" i="1"/>
  <c r="CG418" i="1"/>
  <c r="CH418" i="1"/>
  <c r="CG410" i="1"/>
  <c r="CH410" i="1"/>
  <c r="CG406" i="1"/>
  <c r="CH406" i="1"/>
  <c r="CG398" i="1"/>
  <c r="CH398" i="1"/>
  <c r="CG394" i="1"/>
  <c r="CH394" i="1"/>
  <c r="CG386" i="1"/>
  <c r="CH386" i="1"/>
  <c r="CG382" i="1"/>
  <c r="CH382" i="1"/>
  <c r="CG378" i="1"/>
  <c r="CH378" i="1"/>
  <c r="CG374" i="1"/>
  <c r="CH374" i="1"/>
  <c r="CG370" i="1"/>
  <c r="CH370" i="1"/>
  <c r="CG366" i="1"/>
  <c r="CH366" i="1"/>
  <c r="CG362" i="1"/>
  <c r="CH362" i="1"/>
  <c r="CG358" i="1"/>
  <c r="CH358" i="1"/>
  <c r="CG354" i="1"/>
  <c r="CH354" i="1"/>
  <c r="CG350" i="1"/>
  <c r="CH350" i="1"/>
  <c r="CG346" i="1"/>
  <c r="CH346" i="1"/>
  <c r="CG342" i="1"/>
  <c r="CH342" i="1"/>
  <c r="CG338" i="1"/>
  <c r="CH338" i="1"/>
  <c r="CG334" i="1"/>
  <c r="CH334" i="1"/>
  <c r="CG330" i="1"/>
  <c r="CH330" i="1"/>
  <c r="CG326" i="1"/>
  <c r="CH326" i="1"/>
  <c r="CG322" i="1"/>
  <c r="CH322" i="1"/>
  <c r="CG318" i="1"/>
  <c r="CH318" i="1"/>
  <c r="CG314" i="1"/>
  <c r="CH314" i="1"/>
  <c r="CG310" i="1"/>
  <c r="CH310" i="1"/>
  <c r="CG302" i="1"/>
  <c r="CH302" i="1"/>
  <c r="CG298" i="1"/>
  <c r="CH298" i="1"/>
  <c r="CH294" i="1"/>
  <c r="CG286" i="1"/>
  <c r="CH286" i="1"/>
  <c r="CG278" i="1"/>
  <c r="CH278" i="1"/>
  <c r="CG274" i="1"/>
  <c r="CH274" i="1"/>
  <c r="CG266" i="1"/>
  <c r="CH266" i="1"/>
  <c r="CG262" i="1"/>
  <c r="CH262" i="1"/>
  <c r="CG258" i="1"/>
  <c r="CH258" i="1"/>
  <c r="CG254" i="1"/>
  <c r="CH254" i="1"/>
  <c r="CG246" i="1"/>
  <c r="CH246" i="1"/>
  <c r="CG242" i="1"/>
  <c r="CH242" i="1"/>
  <c r="CG238" i="1"/>
  <c r="CH238" i="1"/>
  <c r="CG234" i="1"/>
  <c r="CH234" i="1"/>
  <c r="CG230" i="1"/>
  <c r="CH230" i="1"/>
  <c r="CG226" i="1"/>
  <c r="CH226" i="1"/>
  <c r="CG218" i="1"/>
  <c r="CH218" i="1"/>
  <c r="CG214" i="1"/>
  <c r="CH214" i="1"/>
  <c r="CG210" i="1"/>
  <c r="CH210" i="1"/>
  <c r="CG202" i="1"/>
  <c r="CH202" i="1"/>
  <c r="CG198" i="1"/>
  <c r="CH198" i="1"/>
  <c r="CG194" i="1"/>
  <c r="CH194" i="1"/>
  <c r="CG190" i="1"/>
  <c r="CH190" i="1"/>
  <c r="CG186" i="1"/>
  <c r="CH186" i="1"/>
  <c r="CG182" i="1"/>
  <c r="CH182" i="1"/>
  <c r="CG178" i="1"/>
  <c r="CH178" i="1"/>
  <c r="CG170" i="1"/>
  <c r="CH170" i="1"/>
  <c r="CG166" i="1"/>
  <c r="CH166" i="1"/>
  <c r="CG162" i="1"/>
  <c r="CH162" i="1"/>
  <c r="CG158" i="1"/>
  <c r="CH158" i="1"/>
  <c r="CG154" i="1"/>
  <c r="CH154" i="1"/>
  <c r="CG150" i="1"/>
  <c r="CH150" i="1"/>
  <c r="CG146" i="1"/>
  <c r="CH146" i="1"/>
  <c r="CG126" i="1"/>
  <c r="CH126" i="1"/>
  <c r="CG118" i="1"/>
  <c r="CH118" i="1"/>
  <c r="CG114" i="1"/>
  <c r="CH114" i="1"/>
  <c r="CG110" i="1"/>
  <c r="CH110" i="1"/>
  <c r="CG106" i="1"/>
  <c r="CH106" i="1"/>
  <c r="CG102" i="1"/>
  <c r="CH102" i="1"/>
  <c r="CG94" i="1"/>
  <c r="CH94" i="1"/>
  <c r="CG90" i="1"/>
  <c r="CH90" i="1"/>
  <c r="CG86" i="1"/>
  <c r="CH86" i="1"/>
  <c r="CG82" i="1"/>
  <c r="CH82" i="1"/>
  <c r="CG78" i="1"/>
  <c r="CH78" i="1"/>
  <c r="CG74" i="1"/>
  <c r="CH74" i="1"/>
  <c r="CG70" i="1"/>
  <c r="CH70" i="1"/>
  <c r="CG62" i="1"/>
  <c r="CH62" i="1"/>
  <c r="CG58" i="1"/>
  <c r="CH58" i="1"/>
  <c r="CG50" i="1"/>
  <c r="CH50" i="1"/>
  <c r="CG42" i="1"/>
  <c r="CH42" i="1"/>
  <c r="CG38" i="1"/>
  <c r="CH38" i="1"/>
  <c r="CG30" i="1"/>
  <c r="CH30" i="1"/>
  <c r="CG26" i="1"/>
  <c r="CH26" i="1"/>
  <c r="CG22" i="1"/>
  <c r="CH22" i="1"/>
  <c r="CG18" i="1"/>
  <c r="CH18" i="1"/>
  <c r="CG14" i="1"/>
  <c r="CH14" i="1"/>
  <c r="CG7" i="1"/>
  <c r="CH7" i="1"/>
  <c r="CG497" i="1"/>
  <c r="CH497" i="1"/>
  <c r="CG489" i="1"/>
  <c r="CH489" i="1"/>
  <c r="CG477" i="1"/>
  <c r="CH477" i="1"/>
  <c r="CG9" i="1"/>
  <c r="CH9" i="1"/>
  <c r="CG5" i="1"/>
  <c r="CH5" i="1"/>
  <c r="CG479" i="1"/>
  <c r="CH479" i="1"/>
  <c r="BI478" i="1"/>
  <c r="CG471" i="1"/>
  <c r="CH471" i="1"/>
  <c r="CG459" i="1"/>
  <c r="CH459" i="1"/>
  <c r="CA458" i="1"/>
  <c r="CG451" i="1"/>
  <c r="CH451" i="1"/>
  <c r="CH447" i="1"/>
  <c r="CG431" i="1"/>
  <c r="CH431" i="1"/>
  <c r="CH427" i="1"/>
  <c r="CG415" i="1"/>
  <c r="CH415" i="1"/>
  <c r="CG407" i="1"/>
  <c r="CH407" i="1"/>
  <c r="CG399" i="1"/>
  <c r="CH399" i="1"/>
  <c r="CG387" i="1"/>
  <c r="CH387" i="1"/>
  <c r="CA386" i="1"/>
  <c r="CG379" i="1"/>
  <c r="CH379" i="1"/>
  <c r="CH371" i="1"/>
  <c r="CG363" i="1"/>
  <c r="CH363" i="1"/>
  <c r="CG355" i="1"/>
  <c r="CH355" i="1"/>
  <c r="CG347" i="1"/>
  <c r="CH347" i="1"/>
  <c r="CG343" i="1"/>
  <c r="CH343" i="1"/>
  <c r="CG335" i="1"/>
  <c r="CH335" i="1"/>
  <c r="CG331" i="1"/>
  <c r="CH331" i="1"/>
  <c r="CG311" i="1"/>
  <c r="CH311" i="1"/>
  <c r="CG295" i="1"/>
  <c r="CH295" i="1"/>
  <c r="CG283" i="1"/>
  <c r="CH283" i="1"/>
  <c r="CG279" i="1"/>
  <c r="CH279" i="1"/>
  <c r="CG263" i="1"/>
  <c r="CH263" i="1"/>
  <c r="CG255" i="1"/>
  <c r="CH255" i="1"/>
  <c r="CG251" i="1"/>
  <c r="CH251" i="1"/>
  <c r="CG239" i="1"/>
  <c r="CH239" i="1"/>
  <c r="CG227" i="1"/>
  <c r="CH227" i="1"/>
  <c r="CG191" i="1"/>
  <c r="CH191" i="1"/>
  <c r="CG187" i="1"/>
  <c r="CH187" i="1"/>
  <c r="CG183" i="1"/>
  <c r="CH183" i="1"/>
  <c r="CG175" i="1"/>
  <c r="CH175" i="1"/>
  <c r="CG167" i="1"/>
  <c r="CH167" i="1"/>
  <c r="CG163" i="1"/>
  <c r="CH163" i="1"/>
  <c r="CG159" i="1"/>
  <c r="CH159" i="1"/>
  <c r="CG155" i="1"/>
  <c r="CH155" i="1"/>
  <c r="CG151" i="1"/>
  <c r="CH151" i="1"/>
  <c r="CG143" i="1"/>
  <c r="CH143" i="1"/>
  <c r="CG139" i="1"/>
  <c r="CH139" i="1"/>
  <c r="CG135" i="1"/>
  <c r="CH135" i="1"/>
  <c r="CG131" i="1"/>
  <c r="CH131" i="1"/>
  <c r="CG123" i="1"/>
  <c r="CH123" i="1"/>
  <c r="CH115" i="1"/>
  <c r="CH83" i="1"/>
  <c r="CG79" i="1"/>
  <c r="CH79" i="1"/>
  <c r="CG75" i="1"/>
  <c r="CH75" i="1"/>
  <c r="CG71" i="1"/>
  <c r="CH71" i="1"/>
  <c r="CG47" i="1"/>
  <c r="CH47" i="1"/>
  <c r="CG43" i="1"/>
  <c r="CH43" i="1"/>
  <c r="CG39" i="1"/>
  <c r="CH39" i="1"/>
  <c r="CG35" i="1"/>
  <c r="CH35" i="1"/>
  <c r="CG31" i="1"/>
  <c r="CH31" i="1"/>
  <c r="CG15" i="1"/>
  <c r="CH15" i="1"/>
  <c r="CG12" i="1"/>
  <c r="CH12" i="1"/>
  <c r="CG488" i="1"/>
  <c r="CH488" i="1"/>
  <c r="CG436" i="1"/>
  <c r="CH436" i="1"/>
  <c r="CG432" i="1"/>
  <c r="CH432" i="1"/>
  <c r="CG428" i="1"/>
  <c r="CH428" i="1"/>
  <c r="CG420" i="1"/>
  <c r="CH420" i="1"/>
  <c r="CG412" i="1"/>
  <c r="CH412" i="1"/>
  <c r="CG408" i="1"/>
  <c r="CH408" i="1"/>
  <c r="CG404" i="1"/>
  <c r="CH404" i="1"/>
  <c r="CG388" i="1"/>
  <c r="CH388" i="1"/>
  <c r="CG384" i="1"/>
  <c r="CH384" i="1"/>
  <c r="CG356" i="1"/>
  <c r="CH356" i="1"/>
  <c r="CG352" i="1"/>
  <c r="CH352" i="1"/>
  <c r="CG348" i="1"/>
  <c r="CH348" i="1"/>
  <c r="CG344" i="1"/>
  <c r="CH344" i="1"/>
  <c r="CG332" i="1"/>
  <c r="CH332" i="1"/>
  <c r="CG328" i="1"/>
  <c r="CH328" i="1"/>
  <c r="CG312" i="1"/>
  <c r="CH312" i="1"/>
  <c r="CG308" i="1"/>
  <c r="CH308" i="1"/>
  <c r="CG300" i="1"/>
  <c r="CH300" i="1"/>
  <c r="CG292" i="1"/>
  <c r="CH292" i="1"/>
  <c r="CG252" i="1"/>
  <c r="CH252" i="1"/>
  <c r="CG248" i="1"/>
  <c r="CH248" i="1"/>
  <c r="CG244" i="1"/>
  <c r="CH244" i="1"/>
  <c r="CH228" i="1"/>
  <c r="CH224" i="1"/>
  <c r="CH220" i="1"/>
  <c r="CG212" i="1"/>
  <c r="CH212" i="1"/>
  <c r="CH204" i="1"/>
  <c r="CH184" i="1"/>
  <c r="CH176" i="1"/>
  <c r="CG164" i="1"/>
  <c r="CH164" i="1"/>
  <c r="CG156" i="1"/>
  <c r="CH156" i="1"/>
  <c r="CG152" i="1"/>
  <c r="CH152" i="1"/>
  <c r="CG144" i="1"/>
  <c r="CH144" i="1"/>
  <c r="CG124" i="1"/>
  <c r="CH124" i="1"/>
  <c r="CG120" i="1"/>
  <c r="CH120" i="1"/>
  <c r="CG112" i="1"/>
  <c r="CH112" i="1"/>
  <c r="CG104" i="1"/>
  <c r="CH104" i="1"/>
  <c r="CG100" i="1"/>
  <c r="CH100" i="1"/>
  <c r="CG88" i="1"/>
  <c r="CH88" i="1"/>
  <c r="CG84" i="1"/>
  <c r="CH84" i="1"/>
  <c r="CH80" i="1"/>
  <c r="CG76" i="1"/>
  <c r="CH76" i="1"/>
  <c r="CG60" i="1"/>
  <c r="CH60" i="1"/>
  <c r="CG48" i="1"/>
  <c r="CH48" i="1"/>
  <c r="CG44" i="1"/>
  <c r="CH44" i="1"/>
  <c r="CG40" i="1"/>
  <c r="CH40" i="1"/>
  <c r="CH36" i="1"/>
  <c r="CG32" i="1"/>
  <c r="CH32" i="1"/>
  <c r="CG24" i="1"/>
  <c r="CH24" i="1"/>
  <c r="CF481" i="1"/>
  <c r="CG481" i="1"/>
  <c r="CF473" i="1"/>
  <c r="CG473" i="1"/>
  <c r="CF465" i="1"/>
  <c r="CG465" i="1"/>
  <c r="CF457" i="1"/>
  <c r="CG457" i="1"/>
  <c r="CA396" i="1"/>
  <c r="CA244" i="1"/>
  <c r="CF157" i="1"/>
  <c r="CG157" i="1"/>
  <c r="CF141" i="1"/>
  <c r="CG141" i="1"/>
  <c r="CF137" i="1"/>
  <c r="CG137" i="1"/>
  <c r="CF117" i="1"/>
  <c r="CG117" i="1"/>
  <c r="CF109" i="1"/>
  <c r="CG109" i="1"/>
  <c r="CF101" i="1"/>
  <c r="CG101" i="1"/>
  <c r="CF89" i="1"/>
  <c r="CG89" i="1"/>
  <c r="CF85" i="1"/>
  <c r="CG85" i="1"/>
  <c r="CF73" i="1"/>
  <c r="CG73" i="1"/>
  <c r="CF69" i="1"/>
  <c r="CG69" i="1"/>
  <c r="CF53" i="1"/>
  <c r="CG53" i="1"/>
  <c r="CF45" i="1"/>
  <c r="CG45" i="1"/>
  <c r="CF41" i="1"/>
  <c r="CG41" i="1"/>
  <c r="CF37" i="1"/>
  <c r="CG37" i="1"/>
  <c r="CF17" i="1"/>
  <c r="CG17" i="1"/>
  <c r="CF494" i="1"/>
  <c r="CG494" i="1"/>
  <c r="CF486" i="1"/>
  <c r="CG486" i="1"/>
  <c r="CF482" i="1"/>
  <c r="CG482" i="1"/>
  <c r="CF474" i="1"/>
  <c r="CG474" i="1"/>
  <c r="CF470" i="1"/>
  <c r="CG470" i="1"/>
  <c r="CF462" i="1"/>
  <c r="CG462" i="1"/>
  <c r="CF458" i="1"/>
  <c r="CG458" i="1"/>
  <c r="CF454" i="1"/>
  <c r="CG454" i="1"/>
  <c r="CF450" i="1"/>
  <c r="CG450" i="1"/>
  <c r="CF446" i="1"/>
  <c r="CG446" i="1"/>
  <c r="CF442" i="1"/>
  <c r="CG442" i="1"/>
  <c r="CF438" i="1"/>
  <c r="CG438" i="1"/>
  <c r="CF422" i="1"/>
  <c r="CG422" i="1"/>
  <c r="CF414" i="1"/>
  <c r="CG414" i="1"/>
  <c r="CF402" i="1"/>
  <c r="CG402" i="1"/>
  <c r="CF390" i="1"/>
  <c r="CG390" i="1"/>
  <c r="CF306" i="1"/>
  <c r="CG306" i="1"/>
  <c r="CF294" i="1"/>
  <c r="CG294" i="1"/>
  <c r="CF290" i="1"/>
  <c r="CG290" i="1"/>
  <c r="CF282" i="1"/>
  <c r="CG282" i="1"/>
  <c r="CF270" i="1"/>
  <c r="CG270" i="1"/>
  <c r="CF250" i="1"/>
  <c r="CG250" i="1"/>
  <c r="CF222" i="1"/>
  <c r="CG222" i="1"/>
  <c r="CF206" i="1"/>
  <c r="CG206" i="1"/>
  <c r="CF174" i="1"/>
  <c r="CG174" i="1"/>
  <c r="CF142" i="1"/>
  <c r="CG142" i="1"/>
  <c r="CF138" i="1"/>
  <c r="CG138" i="1"/>
  <c r="CF134" i="1"/>
  <c r="CG134" i="1"/>
  <c r="CF130" i="1"/>
  <c r="CG130" i="1"/>
  <c r="CF122" i="1"/>
  <c r="CG122" i="1"/>
  <c r="CF98" i="1"/>
  <c r="CG98" i="1"/>
  <c r="CF66" i="1"/>
  <c r="CG66" i="1"/>
  <c r="CF54" i="1"/>
  <c r="CG54" i="1"/>
  <c r="CF46" i="1"/>
  <c r="CG46" i="1"/>
  <c r="CF34" i="1"/>
  <c r="CG34" i="1"/>
  <c r="CF502" i="1"/>
  <c r="CG502" i="1"/>
  <c r="CF487" i="1"/>
  <c r="CG487" i="1"/>
  <c r="CF483" i="1"/>
  <c r="CG483" i="1"/>
  <c r="CF475" i="1"/>
  <c r="CG475" i="1"/>
  <c r="CF467" i="1"/>
  <c r="CG467" i="1"/>
  <c r="CF463" i="1"/>
  <c r="CG463" i="1"/>
  <c r="CF455" i="1"/>
  <c r="CG455" i="1"/>
  <c r="CF447" i="1"/>
  <c r="CG447" i="1"/>
  <c r="CF443" i="1"/>
  <c r="CG443" i="1"/>
  <c r="CF439" i="1"/>
  <c r="CG439" i="1"/>
  <c r="CF435" i="1"/>
  <c r="CG435" i="1"/>
  <c r="CF427" i="1"/>
  <c r="CG427" i="1"/>
  <c r="CF423" i="1"/>
  <c r="CG423" i="1"/>
  <c r="CF419" i="1"/>
  <c r="CG419" i="1"/>
  <c r="CF411" i="1"/>
  <c r="CG411" i="1"/>
  <c r="CF403" i="1"/>
  <c r="CG403" i="1"/>
  <c r="CF395" i="1"/>
  <c r="CG395" i="1"/>
  <c r="CF391" i="1"/>
  <c r="CG391" i="1"/>
  <c r="CF383" i="1"/>
  <c r="CG383" i="1"/>
  <c r="CF375" i="1"/>
  <c r="CG375" i="1"/>
  <c r="CF371" i="1"/>
  <c r="CG371" i="1"/>
  <c r="CF367" i="1"/>
  <c r="CG367" i="1"/>
  <c r="CF359" i="1"/>
  <c r="CG359" i="1"/>
  <c r="CF351" i="1"/>
  <c r="CG351" i="1"/>
  <c r="CG339" i="1"/>
  <c r="CF327" i="1"/>
  <c r="CG327" i="1"/>
  <c r="CG323" i="1"/>
  <c r="CF319" i="1"/>
  <c r="CG319" i="1"/>
  <c r="CF315" i="1"/>
  <c r="CG315" i="1"/>
  <c r="CF307" i="1"/>
  <c r="CG307" i="1"/>
  <c r="CF303" i="1"/>
  <c r="CG303" i="1"/>
  <c r="CF299" i="1"/>
  <c r="CG299" i="1"/>
  <c r="CF291" i="1"/>
  <c r="CG291" i="1"/>
  <c r="CF287" i="1"/>
  <c r="CG287" i="1"/>
  <c r="CF275" i="1"/>
  <c r="CG275" i="1"/>
  <c r="CF271" i="1"/>
  <c r="CG271" i="1"/>
  <c r="CF267" i="1"/>
  <c r="CG267" i="1"/>
  <c r="CF259" i="1"/>
  <c r="CG259" i="1"/>
  <c r="CF247" i="1"/>
  <c r="CG247" i="1"/>
  <c r="CF243" i="1"/>
  <c r="CG243" i="1"/>
  <c r="CF235" i="1"/>
  <c r="CG235" i="1"/>
  <c r="CF231" i="1"/>
  <c r="CG231" i="1"/>
  <c r="CF223" i="1"/>
  <c r="CG223" i="1"/>
  <c r="CF219" i="1"/>
  <c r="CG219" i="1"/>
  <c r="CF215" i="1"/>
  <c r="CG215" i="1"/>
  <c r="CF211" i="1"/>
  <c r="CG211" i="1"/>
  <c r="CF207" i="1"/>
  <c r="CG207" i="1"/>
  <c r="CF203" i="1"/>
  <c r="CG203" i="1"/>
  <c r="CF199" i="1"/>
  <c r="CG199" i="1"/>
  <c r="CF195" i="1"/>
  <c r="CG195" i="1"/>
  <c r="CF179" i="1"/>
  <c r="CG179" i="1"/>
  <c r="CF171" i="1"/>
  <c r="CG171" i="1"/>
  <c r="CF147" i="1"/>
  <c r="CG147" i="1"/>
  <c r="CF127" i="1"/>
  <c r="CG127" i="1"/>
  <c r="CF119" i="1"/>
  <c r="CG119" i="1"/>
  <c r="CF115" i="1"/>
  <c r="CG115" i="1"/>
  <c r="CG111" i="1"/>
  <c r="CF107" i="1"/>
  <c r="CG107" i="1"/>
  <c r="CG103" i="1"/>
  <c r="CF99" i="1"/>
  <c r="CG99" i="1"/>
  <c r="CG95" i="1"/>
  <c r="CF91" i="1"/>
  <c r="CG91" i="1"/>
  <c r="CF87" i="1"/>
  <c r="CG87" i="1"/>
  <c r="CF83" i="1"/>
  <c r="CG83" i="1"/>
  <c r="CF67" i="1"/>
  <c r="CG67" i="1"/>
  <c r="CF63" i="1"/>
  <c r="CG63" i="1"/>
  <c r="CF59" i="1"/>
  <c r="CG59" i="1"/>
  <c r="CF55" i="1"/>
  <c r="CG55" i="1"/>
  <c r="CF51" i="1"/>
  <c r="CG51" i="1"/>
  <c r="CF27" i="1"/>
  <c r="CG27" i="1"/>
  <c r="CF23" i="1"/>
  <c r="CG23" i="1"/>
  <c r="CF19" i="1"/>
  <c r="CG19" i="1"/>
  <c r="CF503" i="1"/>
  <c r="CG503" i="1"/>
  <c r="CF499" i="1"/>
  <c r="CG499" i="1"/>
  <c r="CF495" i="1"/>
  <c r="CG495" i="1"/>
  <c r="CF491" i="1"/>
  <c r="CG491" i="1"/>
  <c r="CF500" i="1"/>
  <c r="CG500" i="1"/>
  <c r="CF496" i="1"/>
  <c r="CG496" i="1"/>
  <c r="CF492" i="1"/>
  <c r="CG492" i="1"/>
  <c r="CF484" i="1"/>
  <c r="CG484" i="1"/>
  <c r="CF480" i="1"/>
  <c r="CG480" i="1"/>
  <c r="CF476" i="1"/>
  <c r="CG476" i="1"/>
  <c r="CF472" i="1"/>
  <c r="CG472" i="1"/>
  <c r="CF468" i="1"/>
  <c r="CG468" i="1"/>
  <c r="CF464" i="1"/>
  <c r="CG464" i="1"/>
  <c r="CF460" i="1"/>
  <c r="CG460" i="1"/>
  <c r="CF456" i="1"/>
  <c r="CG456" i="1"/>
  <c r="CF452" i="1"/>
  <c r="CG452" i="1"/>
  <c r="CF448" i="1"/>
  <c r="CG448" i="1"/>
  <c r="CG444" i="1"/>
  <c r="CF440" i="1"/>
  <c r="CG440" i="1"/>
  <c r="CG424" i="1"/>
  <c r="CF416" i="1"/>
  <c r="CG416" i="1"/>
  <c r="CF400" i="1"/>
  <c r="CG400" i="1"/>
  <c r="CF396" i="1"/>
  <c r="CG396" i="1"/>
  <c r="CF392" i="1"/>
  <c r="CG392" i="1"/>
  <c r="CF380" i="1"/>
  <c r="CG380" i="1"/>
  <c r="CF376" i="1"/>
  <c r="CG376" i="1"/>
  <c r="CF372" i="1"/>
  <c r="CG372" i="1"/>
  <c r="CF368" i="1"/>
  <c r="CG368" i="1"/>
  <c r="CF364" i="1"/>
  <c r="CG364" i="1"/>
  <c r="CF360" i="1"/>
  <c r="CG360" i="1"/>
  <c r="CF340" i="1"/>
  <c r="CG340" i="1"/>
  <c r="CF336" i="1"/>
  <c r="CG336" i="1"/>
  <c r="CF324" i="1"/>
  <c r="CG324" i="1"/>
  <c r="CF320" i="1"/>
  <c r="CG320" i="1"/>
  <c r="CF316" i="1"/>
  <c r="CG316" i="1"/>
  <c r="CF304" i="1"/>
  <c r="CG304" i="1"/>
  <c r="CF296" i="1"/>
  <c r="CG296" i="1"/>
  <c r="CF288" i="1"/>
  <c r="CG288" i="1"/>
  <c r="CF284" i="1"/>
  <c r="CG284" i="1"/>
  <c r="CG280" i="1"/>
  <c r="CF276" i="1"/>
  <c r="CG276" i="1"/>
  <c r="CF272" i="1"/>
  <c r="CG272" i="1"/>
  <c r="CF268" i="1"/>
  <c r="CG268" i="1"/>
  <c r="CF264" i="1"/>
  <c r="CG264" i="1"/>
  <c r="CF260" i="1"/>
  <c r="CG260" i="1"/>
  <c r="CF256" i="1"/>
  <c r="CG256" i="1"/>
  <c r="CF240" i="1"/>
  <c r="CG240" i="1"/>
  <c r="CG236" i="1"/>
  <c r="CF232" i="1"/>
  <c r="CG232" i="1"/>
  <c r="CF228" i="1"/>
  <c r="CG228" i="1"/>
  <c r="CG224" i="1"/>
  <c r="CF220" i="1"/>
  <c r="CG220" i="1"/>
  <c r="CF216" i="1"/>
  <c r="CG216" i="1"/>
  <c r="CF208" i="1"/>
  <c r="CG208" i="1"/>
  <c r="CF204" i="1"/>
  <c r="CG204" i="1"/>
  <c r="CF200" i="1"/>
  <c r="CG200" i="1"/>
  <c r="CF196" i="1"/>
  <c r="CG196" i="1"/>
  <c r="CF192" i="1"/>
  <c r="CG192" i="1"/>
  <c r="CF188" i="1"/>
  <c r="CG188" i="1"/>
  <c r="CF184" i="1"/>
  <c r="CG184" i="1"/>
  <c r="CF180" i="1"/>
  <c r="CG180" i="1"/>
  <c r="CF176" i="1"/>
  <c r="CG176" i="1"/>
  <c r="CG172" i="1"/>
  <c r="CG168" i="1"/>
  <c r="CF160" i="1"/>
  <c r="CG160" i="1"/>
  <c r="CF148" i="1"/>
  <c r="CG148" i="1"/>
  <c r="CF140" i="1"/>
  <c r="CG140" i="1"/>
  <c r="CG136" i="1"/>
  <c r="CF132" i="1"/>
  <c r="CG132" i="1"/>
  <c r="CF128" i="1"/>
  <c r="CG128" i="1"/>
  <c r="CF116" i="1"/>
  <c r="CG116" i="1"/>
  <c r="CF108" i="1"/>
  <c r="CG108" i="1"/>
  <c r="CF96" i="1"/>
  <c r="CG96" i="1"/>
  <c r="CF92" i="1"/>
  <c r="CG92" i="1"/>
  <c r="CF80" i="1"/>
  <c r="CG80" i="1"/>
  <c r="CF72" i="1"/>
  <c r="CG72" i="1"/>
  <c r="CG68" i="1"/>
  <c r="CF64" i="1"/>
  <c r="CG64" i="1"/>
  <c r="CF56" i="1"/>
  <c r="CG56" i="1"/>
  <c r="CG52" i="1"/>
  <c r="CF36" i="1"/>
  <c r="CG36" i="1"/>
  <c r="CF28" i="1"/>
  <c r="CG28" i="1"/>
  <c r="CF20" i="1"/>
  <c r="CG20" i="1"/>
  <c r="CF16" i="1"/>
  <c r="CG16" i="1"/>
  <c r="CE11" i="1"/>
  <c r="CF11" i="1"/>
  <c r="CE485" i="1"/>
  <c r="CF485" i="1"/>
  <c r="CE433" i="1"/>
  <c r="CF433" i="1"/>
  <c r="CE429" i="1"/>
  <c r="CF429" i="1"/>
  <c r="CE425" i="1"/>
  <c r="CF425" i="1"/>
  <c r="CE421" i="1"/>
  <c r="CF421" i="1"/>
  <c r="CE417" i="1"/>
  <c r="CF417" i="1"/>
  <c r="CE409" i="1"/>
  <c r="CF409" i="1"/>
  <c r="CE405" i="1"/>
  <c r="CF405" i="1"/>
  <c r="CE401" i="1"/>
  <c r="CF401" i="1"/>
  <c r="CE389" i="1"/>
  <c r="CF389" i="1"/>
  <c r="CE385" i="1"/>
  <c r="CF385" i="1"/>
  <c r="CE377" i="1"/>
  <c r="CF377" i="1"/>
  <c r="CE373" i="1"/>
  <c r="CF373" i="1"/>
  <c r="CE365" i="1"/>
  <c r="CF365" i="1"/>
  <c r="CE361" i="1"/>
  <c r="CF361" i="1"/>
  <c r="CE349" i="1"/>
  <c r="CF349" i="1"/>
  <c r="CE345" i="1"/>
  <c r="CF345" i="1"/>
  <c r="CE341" i="1"/>
  <c r="CF341" i="1"/>
  <c r="CE337" i="1"/>
  <c r="CF337" i="1"/>
  <c r="CE333" i="1"/>
  <c r="CF333" i="1"/>
  <c r="CE329" i="1"/>
  <c r="CF329" i="1"/>
  <c r="CE321" i="1"/>
  <c r="CF321" i="1"/>
  <c r="CE301" i="1"/>
  <c r="CF301" i="1"/>
  <c r="CE297" i="1"/>
  <c r="CF297" i="1"/>
  <c r="CE293" i="1"/>
  <c r="CF293" i="1"/>
  <c r="CE285" i="1"/>
  <c r="CF285" i="1"/>
  <c r="CE277" i="1"/>
  <c r="CF277" i="1"/>
  <c r="CE265" i="1"/>
  <c r="CF265" i="1"/>
  <c r="CE253" i="1"/>
  <c r="CF253" i="1"/>
  <c r="CE245" i="1"/>
  <c r="CF245" i="1"/>
  <c r="CE241" i="1"/>
  <c r="CF241" i="1"/>
  <c r="CE237" i="1"/>
  <c r="CF237" i="1"/>
  <c r="CE233" i="1"/>
  <c r="CF233" i="1"/>
  <c r="CE229" i="1"/>
  <c r="CF229" i="1"/>
  <c r="CE217" i="1"/>
  <c r="CF217" i="1"/>
  <c r="CE213" i="1"/>
  <c r="CF213" i="1"/>
  <c r="CE209" i="1"/>
  <c r="CF209" i="1"/>
  <c r="CE201" i="1"/>
  <c r="CF201" i="1"/>
  <c r="CE185" i="1"/>
  <c r="CF185" i="1"/>
  <c r="CE181" i="1"/>
  <c r="CF181" i="1"/>
  <c r="CE177" i="1"/>
  <c r="CF177" i="1"/>
  <c r="CE173" i="1"/>
  <c r="CF173" i="1"/>
  <c r="CE161" i="1"/>
  <c r="CF161" i="1"/>
  <c r="CE153" i="1"/>
  <c r="CF153" i="1"/>
  <c r="CE149" i="1"/>
  <c r="CF149" i="1"/>
  <c r="CE145" i="1"/>
  <c r="CF145" i="1"/>
  <c r="CE133" i="1"/>
  <c r="CF133" i="1"/>
  <c r="CE105" i="1"/>
  <c r="CF105" i="1"/>
  <c r="CE97" i="1"/>
  <c r="CF97" i="1"/>
  <c r="CE81" i="1"/>
  <c r="CF81" i="1"/>
  <c r="CE77" i="1"/>
  <c r="CF77" i="1"/>
  <c r="CE10" i="1"/>
  <c r="CF10" i="1"/>
  <c r="CE6" i="1"/>
  <c r="CF6" i="1"/>
  <c r="CE498" i="1"/>
  <c r="CF498" i="1"/>
  <c r="CE490" i="1"/>
  <c r="CF490" i="1"/>
  <c r="CF478" i="1"/>
  <c r="CE466" i="1"/>
  <c r="CF466" i="1"/>
  <c r="CE434" i="1"/>
  <c r="CF434" i="1"/>
  <c r="CE430" i="1"/>
  <c r="CF430" i="1"/>
  <c r="CE426" i="1"/>
  <c r="CF426" i="1"/>
  <c r="CE418" i="1"/>
  <c r="CF418" i="1"/>
  <c r="CE410" i="1"/>
  <c r="CF410" i="1"/>
  <c r="CE406" i="1"/>
  <c r="CF406" i="1"/>
  <c r="CE398" i="1"/>
  <c r="CF398" i="1"/>
  <c r="CE394" i="1"/>
  <c r="CF394" i="1"/>
  <c r="CE386" i="1"/>
  <c r="CF386" i="1"/>
  <c r="CE382" i="1"/>
  <c r="CF382" i="1"/>
  <c r="CE378" i="1"/>
  <c r="CF378" i="1"/>
  <c r="CE374" i="1"/>
  <c r="CF374" i="1"/>
  <c r="CE370" i="1"/>
  <c r="CF370" i="1"/>
  <c r="CE366" i="1"/>
  <c r="CF366" i="1"/>
  <c r="CE362" i="1"/>
  <c r="CF362" i="1"/>
  <c r="CE358" i="1"/>
  <c r="CF358" i="1"/>
  <c r="CE354" i="1"/>
  <c r="CF354" i="1"/>
  <c r="CE350" i="1"/>
  <c r="CF350" i="1"/>
  <c r="CE346" i="1"/>
  <c r="CF346" i="1"/>
  <c r="CE342" i="1"/>
  <c r="CF342" i="1"/>
  <c r="CE338" i="1"/>
  <c r="CF338" i="1"/>
  <c r="CE334" i="1"/>
  <c r="CF334" i="1"/>
  <c r="CE330" i="1"/>
  <c r="CF330" i="1"/>
  <c r="CE326" i="1"/>
  <c r="CF326" i="1"/>
  <c r="CE322" i="1"/>
  <c r="CF322" i="1"/>
  <c r="CE318" i="1"/>
  <c r="CF318" i="1"/>
  <c r="CE314" i="1"/>
  <c r="CF314" i="1"/>
  <c r="CE310" i="1"/>
  <c r="CF310" i="1"/>
  <c r="CE302" i="1"/>
  <c r="CF302" i="1"/>
  <c r="CE298" i="1"/>
  <c r="CF298" i="1"/>
  <c r="CE286" i="1"/>
  <c r="CF286" i="1"/>
  <c r="CE278" i="1"/>
  <c r="CF278" i="1"/>
  <c r="CE274" i="1"/>
  <c r="CF274" i="1"/>
  <c r="CE266" i="1"/>
  <c r="CF266" i="1"/>
  <c r="CE262" i="1"/>
  <c r="CF262" i="1"/>
  <c r="CE258" i="1"/>
  <c r="CF258" i="1"/>
  <c r="CE254" i="1"/>
  <c r="CF254" i="1"/>
  <c r="CE246" i="1"/>
  <c r="CF246" i="1"/>
  <c r="CF242" i="1"/>
  <c r="CE238" i="1"/>
  <c r="CF238" i="1"/>
  <c r="CE234" i="1"/>
  <c r="CF234" i="1"/>
  <c r="CE230" i="1"/>
  <c r="CF230" i="1"/>
  <c r="CE226" i="1"/>
  <c r="CF226" i="1"/>
  <c r="CE218" i="1"/>
  <c r="CF218" i="1"/>
  <c r="CE214" i="1"/>
  <c r="CF214" i="1"/>
  <c r="CE210" i="1"/>
  <c r="CF210" i="1"/>
  <c r="CE202" i="1"/>
  <c r="CF202" i="1"/>
  <c r="CE198" i="1"/>
  <c r="CF198" i="1"/>
  <c r="CE194" i="1"/>
  <c r="CF194" i="1"/>
  <c r="CE190" i="1"/>
  <c r="CF190" i="1"/>
  <c r="CE186" i="1"/>
  <c r="CF186" i="1"/>
  <c r="CE182" i="1"/>
  <c r="CF182" i="1"/>
  <c r="CE178" i="1"/>
  <c r="CF178" i="1"/>
  <c r="CE170" i="1"/>
  <c r="CF170" i="1"/>
  <c r="CE166" i="1"/>
  <c r="CF166" i="1"/>
  <c r="CE162" i="1"/>
  <c r="CF162" i="1"/>
  <c r="CE158" i="1"/>
  <c r="CF158" i="1"/>
  <c r="CE154" i="1"/>
  <c r="CF154" i="1"/>
  <c r="CE150" i="1"/>
  <c r="CF150" i="1"/>
  <c r="CE146" i="1"/>
  <c r="CF146" i="1"/>
  <c r="CE126" i="1"/>
  <c r="CF126" i="1"/>
  <c r="CE118" i="1"/>
  <c r="CF118" i="1"/>
  <c r="CE114" i="1"/>
  <c r="CF114" i="1"/>
  <c r="CE110" i="1"/>
  <c r="CF110" i="1"/>
  <c r="CE106" i="1"/>
  <c r="CF106" i="1"/>
  <c r="CF102" i="1"/>
  <c r="CE94" i="1"/>
  <c r="CF94" i="1"/>
  <c r="CE90" i="1"/>
  <c r="CF90" i="1"/>
  <c r="CE86" i="1"/>
  <c r="CF86" i="1"/>
  <c r="CE82" i="1"/>
  <c r="CF82" i="1"/>
  <c r="CE78" i="1"/>
  <c r="CF78" i="1"/>
  <c r="CE74" i="1"/>
  <c r="CF74" i="1"/>
  <c r="CE70" i="1"/>
  <c r="CF70" i="1"/>
  <c r="CE62" i="1"/>
  <c r="CF62" i="1"/>
  <c r="CE58" i="1"/>
  <c r="CF58" i="1"/>
  <c r="CE50" i="1"/>
  <c r="CF50" i="1"/>
  <c r="CE42" i="1"/>
  <c r="CF42" i="1"/>
  <c r="CE38" i="1"/>
  <c r="CF38" i="1"/>
  <c r="CE30" i="1"/>
  <c r="CF30" i="1"/>
  <c r="CE26" i="1"/>
  <c r="CF26" i="1"/>
  <c r="CE22" i="1"/>
  <c r="CF22" i="1"/>
  <c r="CE18" i="1"/>
  <c r="CF18" i="1"/>
  <c r="CE14" i="1"/>
  <c r="CF14" i="1"/>
  <c r="CE7" i="1"/>
  <c r="CF7" i="1"/>
  <c r="CE497" i="1"/>
  <c r="CF497" i="1"/>
  <c r="CE489" i="1"/>
  <c r="CF489" i="1"/>
  <c r="CE453" i="1"/>
  <c r="CF453" i="1"/>
  <c r="CE449" i="1"/>
  <c r="CF449" i="1"/>
  <c r="CE441" i="1"/>
  <c r="CF441" i="1"/>
  <c r="CE437" i="1"/>
  <c r="CF437" i="1"/>
  <c r="CE413" i="1"/>
  <c r="CF413" i="1"/>
  <c r="CE397" i="1"/>
  <c r="CF397" i="1"/>
  <c r="CE393" i="1"/>
  <c r="CF393" i="1"/>
  <c r="CE381" i="1"/>
  <c r="CF381" i="1"/>
  <c r="CE369" i="1"/>
  <c r="CF369" i="1"/>
  <c r="CE357" i="1"/>
  <c r="CF357" i="1"/>
  <c r="CE353" i="1"/>
  <c r="CF353" i="1"/>
  <c r="CE325" i="1"/>
  <c r="CF325" i="1"/>
  <c r="CE317" i="1"/>
  <c r="CF317" i="1"/>
  <c r="CE313" i="1"/>
  <c r="CF313" i="1"/>
  <c r="CE309" i="1"/>
  <c r="CF309" i="1"/>
  <c r="CE305" i="1"/>
  <c r="CF305" i="1"/>
  <c r="CE289" i="1"/>
  <c r="CF289" i="1"/>
  <c r="CE281" i="1"/>
  <c r="CF281" i="1"/>
  <c r="CE273" i="1"/>
  <c r="CF273" i="1"/>
  <c r="CE269" i="1"/>
  <c r="CF269" i="1"/>
  <c r="CE261" i="1"/>
  <c r="CF261" i="1"/>
  <c r="CE257" i="1"/>
  <c r="CF257" i="1"/>
  <c r="CE249" i="1"/>
  <c r="CF249" i="1"/>
  <c r="CE225" i="1"/>
  <c r="CF225" i="1"/>
  <c r="CE221" i="1"/>
  <c r="CF221" i="1"/>
  <c r="CE205" i="1"/>
  <c r="CF205" i="1"/>
  <c r="CE197" i="1"/>
  <c r="CF197" i="1"/>
  <c r="CE193" i="1"/>
  <c r="CF193" i="1"/>
  <c r="CE189" i="1"/>
  <c r="CF189" i="1"/>
  <c r="CE169" i="1"/>
  <c r="CF169" i="1"/>
  <c r="CE165" i="1"/>
  <c r="CF165" i="1"/>
  <c r="CE129" i="1"/>
  <c r="CF129" i="1"/>
  <c r="CE125" i="1"/>
  <c r="CF125" i="1"/>
  <c r="CE121" i="1"/>
  <c r="CF121" i="1"/>
  <c r="CE113" i="1"/>
  <c r="CF113" i="1"/>
  <c r="CE93" i="1"/>
  <c r="CF93" i="1"/>
  <c r="CE65" i="1"/>
  <c r="CF65" i="1"/>
  <c r="CE61" i="1"/>
  <c r="CF61" i="1"/>
  <c r="CE57" i="1"/>
  <c r="CF57" i="1"/>
  <c r="CE49" i="1"/>
  <c r="CF49" i="1"/>
  <c r="CE33" i="1"/>
  <c r="CF33" i="1"/>
  <c r="CE29" i="1"/>
  <c r="CF29" i="1"/>
  <c r="CE25" i="1"/>
  <c r="CF25" i="1"/>
  <c r="CE21" i="1"/>
  <c r="CF21" i="1"/>
  <c r="CE13" i="1"/>
  <c r="CF13" i="1"/>
  <c r="CE9" i="1"/>
  <c r="CF9" i="1"/>
  <c r="CE5" i="1"/>
  <c r="CF5" i="1"/>
  <c r="CE479" i="1"/>
  <c r="CF479" i="1"/>
  <c r="CE471" i="1"/>
  <c r="CF471" i="1"/>
  <c r="CF459" i="1"/>
  <c r="CF451" i="1"/>
  <c r="CE431" i="1"/>
  <c r="CF431" i="1"/>
  <c r="CE415" i="1"/>
  <c r="CF415" i="1"/>
  <c r="CF407" i="1"/>
  <c r="CE399" i="1"/>
  <c r="CF399" i="1"/>
  <c r="CF387" i="1"/>
  <c r="CF379" i="1"/>
  <c r="CE363" i="1"/>
  <c r="CF363" i="1"/>
  <c r="CF355" i="1"/>
  <c r="CE347" i="1"/>
  <c r="CF347" i="1"/>
  <c r="CE343" i="1"/>
  <c r="CF343" i="1"/>
  <c r="CE339" i="1"/>
  <c r="CF339" i="1"/>
  <c r="CE335" i="1"/>
  <c r="CF335" i="1"/>
  <c r="CE331" i="1"/>
  <c r="CF331" i="1"/>
  <c r="CE323" i="1"/>
  <c r="CF323" i="1"/>
  <c r="CF311" i="1"/>
  <c r="CE295" i="1"/>
  <c r="CF295" i="1"/>
  <c r="CF283" i="1"/>
  <c r="CF279" i="1"/>
  <c r="CE263" i="1"/>
  <c r="CF263" i="1"/>
  <c r="CF255" i="1"/>
  <c r="CF251" i="1"/>
  <c r="CE239" i="1"/>
  <c r="CF239" i="1"/>
  <c r="CE227" i="1"/>
  <c r="CF227" i="1"/>
  <c r="CE191" i="1"/>
  <c r="CF191" i="1"/>
  <c r="CE187" i="1"/>
  <c r="CF187" i="1"/>
  <c r="CE183" i="1"/>
  <c r="CF183" i="1"/>
  <c r="CE175" i="1"/>
  <c r="CF175" i="1"/>
  <c r="CE167" i="1"/>
  <c r="CF167" i="1"/>
  <c r="CE163" i="1"/>
  <c r="CF163" i="1"/>
  <c r="CE159" i="1"/>
  <c r="CF159" i="1"/>
  <c r="CE155" i="1"/>
  <c r="CF155" i="1"/>
  <c r="CE151" i="1"/>
  <c r="CF151" i="1"/>
  <c r="CE143" i="1"/>
  <c r="CF143" i="1"/>
  <c r="CE139" i="1"/>
  <c r="CF139" i="1"/>
  <c r="CE135" i="1"/>
  <c r="CF135" i="1"/>
  <c r="CE131" i="1"/>
  <c r="CF131" i="1"/>
  <c r="CE123" i="1"/>
  <c r="CF123" i="1"/>
  <c r="CE111" i="1"/>
  <c r="CF111" i="1"/>
  <c r="CF103" i="1"/>
  <c r="CF95" i="1"/>
  <c r="CE79" i="1"/>
  <c r="CF79" i="1"/>
  <c r="CF75" i="1"/>
  <c r="CF71" i="1"/>
  <c r="CE47" i="1"/>
  <c r="CF47" i="1"/>
  <c r="CE43" i="1"/>
  <c r="CF43" i="1"/>
  <c r="CE39" i="1"/>
  <c r="CF39" i="1"/>
  <c r="CE35" i="1"/>
  <c r="CF35" i="1"/>
  <c r="CF31" i="1"/>
  <c r="CF15" i="1"/>
  <c r="CE501" i="1"/>
  <c r="CF501" i="1"/>
  <c r="CE493" i="1"/>
  <c r="CF493" i="1"/>
  <c r="CE477" i="1"/>
  <c r="CF477" i="1"/>
  <c r="CE469" i="1"/>
  <c r="CF469" i="1"/>
  <c r="CE461" i="1"/>
  <c r="CF461" i="1"/>
  <c r="CE445" i="1"/>
  <c r="CF445" i="1"/>
  <c r="CE12" i="1"/>
  <c r="CF12" i="1"/>
  <c r="CE8" i="1"/>
  <c r="CF8" i="1"/>
  <c r="CE488" i="1"/>
  <c r="CF488" i="1"/>
  <c r="CE444" i="1"/>
  <c r="CF444" i="1"/>
  <c r="CE436" i="1"/>
  <c r="CF436" i="1"/>
  <c r="CE432" i="1"/>
  <c r="CF432" i="1"/>
  <c r="CE428" i="1"/>
  <c r="CF428" i="1"/>
  <c r="CE424" i="1"/>
  <c r="CF424" i="1"/>
  <c r="CE420" i="1"/>
  <c r="CF420" i="1"/>
  <c r="CE412" i="1"/>
  <c r="CF412" i="1"/>
  <c r="CE408" i="1"/>
  <c r="CF408" i="1"/>
  <c r="CE404" i="1"/>
  <c r="CF404" i="1"/>
  <c r="CE388" i="1"/>
  <c r="CF388" i="1"/>
  <c r="CE384" i="1"/>
  <c r="CF384" i="1"/>
  <c r="CE356" i="1"/>
  <c r="CF356" i="1"/>
  <c r="CE352" i="1"/>
  <c r="CF352" i="1"/>
  <c r="CE348" i="1"/>
  <c r="CF348" i="1"/>
  <c r="CE344" i="1"/>
  <c r="CF344" i="1"/>
  <c r="CE332" i="1"/>
  <c r="CF332" i="1"/>
  <c r="CE328" i="1"/>
  <c r="CF328" i="1"/>
  <c r="CE312" i="1"/>
  <c r="CF312" i="1"/>
  <c r="CE308" i="1"/>
  <c r="CF308" i="1"/>
  <c r="CE300" i="1"/>
  <c r="CF300" i="1"/>
  <c r="CE292" i="1"/>
  <c r="CF292" i="1"/>
  <c r="CE280" i="1"/>
  <c r="CF280" i="1"/>
  <c r="CE252" i="1"/>
  <c r="CF252" i="1"/>
  <c r="CE248" i="1"/>
  <c r="CF248" i="1"/>
  <c r="CE244" i="1"/>
  <c r="CF244" i="1"/>
  <c r="CE236" i="1"/>
  <c r="CF236" i="1"/>
  <c r="CE224" i="1"/>
  <c r="CF224" i="1"/>
  <c r="CE212" i="1"/>
  <c r="CF212" i="1"/>
  <c r="CE172" i="1"/>
  <c r="CF172" i="1"/>
  <c r="CE168" i="1"/>
  <c r="CF168" i="1"/>
  <c r="CE164" i="1"/>
  <c r="CF164" i="1"/>
  <c r="CE156" i="1"/>
  <c r="CF156" i="1"/>
  <c r="CE152" i="1"/>
  <c r="CF152" i="1"/>
  <c r="CE144" i="1"/>
  <c r="CF144" i="1"/>
  <c r="CE136" i="1"/>
  <c r="CF136" i="1"/>
  <c r="CE124" i="1"/>
  <c r="CF124" i="1"/>
  <c r="CE120" i="1"/>
  <c r="CF120" i="1"/>
  <c r="CE112" i="1"/>
  <c r="CF112" i="1"/>
  <c r="CE104" i="1"/>
  <c r="CF104" i="1"/>
  <c r="CE100" i="1"/>
  <c r="CF100" i="1"/>
  <c r="CE88" i="1"/>
  <c r="CF88" i="1"/>
  <c r="CE84" i="1"/>
  <c r="CF84" i="1"/>
  <c r="CE76" i="1"/>
  <c r="CF76" i="1"/>
  <c r="CE68" i="1"/>
  <c r="CF68" i="1"/>
  <c r="CE60" i="1"/>
  <c r="CF60" i="1"/>
  <c r="CE52" i="1"/>
  <c r="CF52" i="1"/>
  <c r="CE48" i="1"/>
  <c r="CF48" i="1"/>
  <c r="CE44" i="1"/>
  <c r="CF44" i="1"/>
  <c r="CE40" i="1"/>
  <c r="CF40" i="1"/>
  <c r="CE32" i="1"/>
  <c r="CF32" i="1"/>
  <c r="CE24" i="1"/>
  <c r="CF24" i="1"/>
  <c r="CD481" i="1"/>
  <c r="CE481" i="1"/>
  <c r="CE157" i="1"/>
  <c r="CE141" i="1"/>
  <c r="CE137" i="1"/>
  <c r="CE117" i="1"/>
  <c r="CD109" i="1"/>
  <c r="CE109" i="1"/>
  <c r="CE101" i="1"/>
  <c r="CE89" i="1"/>
  <c r="CD85" i="1"/>
  <c r="CE85" i="1"/>
  <c r="CD73" i="1"/>
  <c r="CE73" i="1"/>
  <c r="CD69" i="1"/>
  <c r="CE69" i="1"/>
  <c r="CD53" i="1"/>
  <c r="CE53" i="1"/>
  <c r="CD45" i="1"/>
  <c r="CE45" i="1"/>
  <c r="CD41" i="1"/>
  <c r="CE41" i="1"/>
  <c r="CE37" i="1"/>
  <c r="CD17" i="1"/>
  <c r="CE17" i="1"/>
  <c r="CD482" i="1"/>
  <c r="CE482" i="1"/>
  <c r="CD478" i="1"/>
  <c r="CE478" i="1"/>
  <c r="CD474" i="1"/>
  <c r="CE474" i="1"/>
  <c r="CD470" i="1"/>
  <c r="CE470" i="1"/>
  <c r="CD462" i="1"/>
  <c r="CE462" i="1"/>
  <c r="CD458" i="1"/>
  <c r="CE458" i="1"/>
  <c r="CD454" i="1"/>
  <c r="CE454" i="1"/>
  <c r="CD450" i="1"/>
  <c r="CE450" i="1"/>
  <c r="CD446" i="1"/>
  <c r="CE446" i="1"/>
  <c r="CD442" i="1"/>
  <c r="CE442" i="1"/>
  <c r="CD438" i="1"/>
  <c r="CE438" i="1"/>
  <c r="CD422" i="1"/>
  <c r="CE422" i="1"/>
  <c r="CD414" i="1"/>
  <c r="CE414" i="1"/>
  <c r="CD402" i="1"/>
  <c r="CE402" i="1"/>
  <c r="CD390" i="1"/>
  <c r="CE390" i="1"/>
  <c r="CD306" i="1"/>
  <c r="CE306" i="1"/>
  <c r="CD294" i="1"/>
  <c r="CE294" i="1"/>
  <c r="CD290" i="1"/>
  <c r="CE290" i="1"/>
  <c r="CD282" i="1"/>
  <c r="CE282" i="1"/>
  <c r="CA281" i="1"/>
  <c r="CD270" i="1"/>
  <c r="CE270" i="1"/>
  <c r="CD250" i="1"/>
  <c r="CE250" i="1"/>
  <c r="CD242" i="1"/>
  <c r="CE242" i="1"/>
  <c r="CD222" i="1"/>
  <c r="CE222" i="1"/>
  <c r="CD206" i="1"/>
  <c r="CE206" i="1"/>
  <c r="CD174" i="1"/>
  <c r="CE174" i="1"/>
  <c r="CE142" i="1"/>
  <c r="CE138" i="1"/>
  <c r="CD134" i="1"/>
  <c r="CE134" i="1"/>
  <c r="CD130" i="1"/>
  <c r="CE130" i="1"/>
  <c r="CD122" i="1"/>
  <c r="CE122" i="1"/>
  <c r="CD102" i="1"/>
  <c r="CE102" i="1"/>
  <c r="CD98" i="1"/>
  <c r="CE98" i="1"/>
  <c r="CD66" i="1"/>
  <c r="CE66" i="1"/>
  <c r="CD54" i="1"/>
  <c r="CE54" i="1"/>
  <c r="CD46" i="1"/>
  <c r="CE46" i="1"/>
  <c r="CD34" i="1"/>
  <c r="CE34" i="1"/>
  <c r="CD465" i="1"/>
  <c r="CE465" i="1"/>
  <c r="CD502" i="1"/>
  <c r="CE502" i="1"/>
  <c r="CD486" i="1"/>
  <c r="CE486" i="1"/>
  <c r="CD503" i="1"/>
  <c r="CE503" i="1"/>
  <c r="CD499" i="1"/>
  <c r="CE499" i="1"/>
  <c r="CD495" i="1"/>
  <c r="CE495" i="1"/>
  <c r="CD491" i="1"/>
  <c r="CE491" i="1"/>
  <c r="CD487" i="1"/>
  <c r="CE487" i="1"/>
  <c r="CD483" i="1"/>
  <c r="CE483" i="1"/>
  <c r="CD475" i="1"/>
  <c r="CE475" i="1"/>
  <c r="CD467" i="1"/>
  <c r="CE467" i="1"/>
  <c r="CD463" i="1"/>
  <c r="CE463" i="1"/>
  <c r="CD459" i="1"/>
  <c r="CE459" i="1"/>
  <c r="CD455" i="1"/>
  <c r="CE455" i="1"/>
  <c r="CD451" i="1"/>
  <c r="CE451" i="1"/>
  <c r="CD447" i="1"/>
  <c r="CE447" i="1"/>
  <c r="CD443" i="1"/>
  <c r="CE443" i="1"/>
  <c r="CD439" i="1"/>
  <c r="CE439" i="1"/>
  <c r="CD435" i="1"/>
  <c r="CE435" i="1"/>
  <c r="CD427" i="1"/>
  <c r="CE427" i="1"/>
  <c r="CD423" i="1"/>
  <c r="CE423" i="1"/>
  <c r="CD419" i="1"/>
  <c r="CE419" i="1"/>
  <c r="CE411" i="1"/>
  <c r="CD407" i="1"/>
  <c r="CE407" i="1"/>
  <c r="CD403" i="1"/>
  <c r="CE403" i="1"/>
  <c r="CD395" i="1"/>
  <c r="CE395" i="1"/>
  <c r="CD391" i="1"/>
  <c r="CE391" i="1"/>
  <c r="CD387" i="1"/>
  <c r="CE387" i="1"/>
  <c r="CD383" i="1"/>
  <c r="CE383" i="1"/>
  <c r="CD379" i="1"/>
  <c r="CE379" i="1"/>
  <c r="CD375" i="1"/>
  <c r="CE375" i="1"/>
  <c r="CD371" i="1"/>
  <c r="CE371" i="1"/>
  <c r="CD367" i="1"/>
  <c r="CE367" i="1"/>
  <c r="CD359" i="1"/>
  <c r="CE359" i="1"/>
  <c r="CD355" i="1"/>
  <c r="CE355" i="1"/>
  <c r="CD351" i="1"/>
  <c r="CE351" i="1"/>
  <c r="CD327" i="1"/>
  <c r="CE327" i="1"/>
  <c r="CD319" i="1"/>
  <c r="CE319" i="1"/>
  <c r="CD315" i="1"/>
  <c r="CE315" i="1"/>
  <c r="CD311" i="1"/>
  <c r="CE311" i="1"/>
  <c r="CD307" i="1"/>
  <c r="CE307" i="1"/>
  <c r="CD303" i="1"/>
  <c r="CE303" i="1"/>
  <c r="CD299" i="1"/>
  <c r="CE299" i="1"/>
  <c r="CD291" i="1"/>
  <c r="CE291" i="1"/>
  <c r="CD287" i="1"/>
  <c r="CE287" i="1"/>
  <c r="CD283" i="1"/>
  <c r="CE283" i="1"/>
  <c r="CD279" i="1"/>
  <c r="CE279" i="1"/>
  <c r="CE275" i="1"/>
  <c r="CE271" i="1"/>
  <c r="CD267" i="1"/>
  <c r="CE267" i="1"/>
  <c r="CD259" i="1"/>
  <c r="CE259" i="1"/>
  <c r="CD255" i="1"/>
  <c r="CE255" i="1"/>
  <c r="CD251" i="1"/>
  <c r="CE251" i="1"/>
  <c r="CD247" i="1"/>
  <c r="CE247" i="1"/>
  <c r="CD243" i="1"/>
  <c r="CE243" i="1"/>
  <c r="CD235" i="1"/>
  <c r="CE235" i="1"/>
  <c r="CD231" i="1"/>
  <c r="CE231" i="1"/>
  <c r="CD223" i="1"/>
  <c r="CE223" i="1"/>
  <c r="CD219" i="1"/>
  <c r="CE219" i="1"/>
  <c r="CD215" i="1"/>
  <c r="CE215" i="1"/>
  <c r="CD211" i="1"/>
  <c r="CE211" i="1"/>
  <c r="CD207" i="1"/>
  <c r="CE207" i="1"/>
  <c r="CD203" i="1"/>
  <c r="CE203" i="1"/>
  <c r="CD199" i="1"/>
  <c r="CE199" i="1"/>
  <c r="CD195" i="1"/>
  <c r="CE195" i="1"/>
  <c r="CD179" i="1"/>
  <c r="CE179" i="1"/>
  <c r="CD171" i="1"/>
  <c r="CE171" i="1"/>
  <c r="CD147" i="1"/>
  <c r="CE147" i="1"/>
  <c r="CD127" i="1"/>
  <c r="CE127" i="1"/>
  <c r="CD119" i="1"/>
  <c r="CE119" i="1"/>
  <c r="CD115" i="1"/>
  <c r="CE115" i="1"/>
  <c r="CD107" i="1"/>
  <c r="CE107" i="1"/>
  <c r="CD103" i="1"/>
  <c r="CE103" i="1"/>
  <c r="CD99" i="1"/>
  <c r="CE99" i="1"/>
  <c r="CD95" i="1"/>
  <c r="CE95" i="1"/>
  <c r="CD91" i="1"/>
  <c r="CE91" i="1"/>
  <c r="CD87" i="1"/>
  <c r="CE87" i="1"/>
  <c r="CD83" i="1"/>
  <c r="CE83" i="1"/>
  <c r="CD75" i="1"/>
  <c r="CE75" i="1"/>
  <c r="CD71" i="1"/>
  <c r="CE71" i="1"/>
  <c r="CD67" i="1"/>
  <c r="CE67" i="1"/>
  <c r="CD63" i="1"/>
  <c r="CE63" i="1"/>
  <c r="CD59" i="1"/>
  <c r="CE59" i="1"/>
  <c r="CD55" i="1"/>
  <c r="CE55" i="1"/>
  <c r="CD51" i="1"/>
  <c r="CE51" i="1"/>
  <c r="CD31" i="1"/>
  <c r="CE31" i="1"/>
  <c r="CD27" i="1"/>
  <c r="CE27" i="1"/>
  <c r="CD23" i="1"/>
  <c r="CE23" i="1"/>
  <c r="CD19" i="1"/>
  <c r="CE19" i="1"/>
  <c r="CD15" i="1"/>
  <c r="CE15" i="1"/>
  <c r="CD473" i="1"/>
  <c r="CE473" i="1"/>
  <c r="CD457" i="1"/>
  <c r="CE457" i="1"/>
  <c r="CD494" i="1"/>
  <c r="CE494" i="1"/>
  <c r="CD500" i="1"/>
  <c r="CE500" i="1"/>
  <c r="CD496" i="1"/>
  <c r="CE496" i="1"/>
  <c r="CD492" i="1"/>
  <c r="CE492" i="1"/>
  <c r="CD484" i="1"/>
  <c r="CE484" i="1"/>
  <c r="CD480" i="1"/>
  <c r="CE480" i="1"/>
  <c r="CD476" i="1"/>
  <c r="CE476" i="1"/>
  <c r="CD472" i="1"/>
  <c r="CE472" i="1"/>
  <c r="CD468" i="1"/>
  <c r="CE468" i="1"/>
  <c r="CD464" i="1"/>
  <c r="CE464" i="1"/>
  <c r="CD460" i="1"/>
  <c r="CE460" i="1"/>
  <c r="CD456" i="1"/>
  <c r="CE456" i="1"/>
  <c r="CD452" i="1"/>
  <c r="CE452" i="1"/>
  <c r="CD448" i="1"/>
  <c r="CE448" i="1"/>
  <c r="CD440" i="1"/>
  <c r="CE440" i="1"/>
  <c r="CD416" i="1"/>
  <c r="CE416" i="1"/>
  <c r="CD400" i="1"/>
  <c r="CE400" i="1"/>
  <c r="CD396" i="1"/>
  <c r="CE396" i="1"/>
  <c r="CD392" i="1"/>
  <c r="CE392" i="1"/>
  <c r="CD380" i="1"/>
  <c r="CE380" i="1"/>
  <c r="CE376" i="1"/>
  <c r="CD372" i="1"/>
  <c r="CE372" i="1"/>
  <c r="CD368" i="1"/>
  <c r="CE368" i="1"/>
  <c r="CE364" i="1"/>
  <c r="CD360" i="1"/>
  <c r="CE360" i="1"/>
  <c r="CD340" i="1"/>
  <c r="CE340" i="1"/>
  <c r="CE336" i="1"/>
  <c r="CD324" i="1"/>
  <c r="CE324" i="1"/>
  <c r="CD320" i="1"/>
  <c r="CE320" i="1"/>
  <c r="CD316" i="1"/>
  <c r="CE316" i="1"/>
  <c r="CD304" i="1"/>
  <c r="CE304" i="1"/>
  <c r="CD296" i="1"/>
  <c r="CE296" i="1"/>
  <c r="CD288" i="1"/>
  <c r="CE288" i="1"/>
  <c r="CD284" i="1"/>
  <c r="CE284" i="1"/>
  <c r="CE276" i="1"/>
  <c r="CD272" i="1"/>
  <c r="CE272" i="1"/>
  <c r="CD268" i="1"/>
  <c r="CE268" i="1"/>
  <c r="CD264" i="1"/>
  <c r="CE264" i="1"/>
  <c r="CE260" i="1"/>
  <c r="CD256" i="1"/>
  <c r="CE256" i="1"/>
  <c r="CD240" i="1"/>
  <c r="CE240" i="1"/>
  <c r="CD232" i="1"/>
  <c r="CE232" i="1"/>
  <c r="CD228" i="1"/>
  <c r="CE228" i="1"/>
  <c r="CD220" i="1"/>
  <c r="CE220" i="1"/>
  <c r="CD216" i="1"/>
  <c r="CE216" i="1"/>
  <c r="CD208" i="1"/>
  <c r="CE208" i="1"/>
  <c r="CD204" i="1"/>
  <c r="CE204" i="1"/>
  <c r="CD200" i="1"/>
  <c r="CE200" i="1"/>
  <c r="CD196" i="1"/>
  <c r="CE196" i="1"/>
  <c r="CD192" i="1"/>
  <c r="CE192" i="1"/>
  <c r="CD188" i="1"/>
  <c r="CE188" i="1"/>
  <c r="CD184" i="1"/>
  <c r="CE184" i="1"/>
  <c r="CD180" i="1"/>
  <c r="CE180" i="1"/>
  <c r="CD176" i="1"/>
  <c r="CE176" i="1"/>
  <c r="CD160" i="1"/>
  <c r="CE160" i="1"/>
  <c r="CD148" i="1"/>
  <c r="CE148" i="1"/>
  <c r="CD140" i="1"/>
  <c r="CE140" i="1"/>
  <c r="CD132" i="1"/>
  <c r="CE132" i="1"/>
  <c r="CD128" i="1"/>
  <c r="CE128" i="1"/>
  <c r="CD116" i="1"/>
  <c r="CE116" i="1"/>
  <c r="CD108" i="1"/>
  <c r="CE108" i="1"/>
  <c r="CD96" i="1"/>
  <c r="CE96" i="1"/>
  <c r="CD92" i="1"/>
  <c r="CE92" i="1"/>
  <c r="CD80" i="1"/>
  <c r="CE80" i="1"/>
  <c r="CD72" i="1"/>
  <c r="CE72" i="1"/>
  <c r="CD64" i="1"/>
  <c r="CE64" i="1"/>
  <c r="CD56" i="1"/>
  <c r="CE56" i="1"/>
  <c r="CD36" i="1"/>
  <c r="CE36" i="1"/>
  <c r="CD28" i="1"/>
  <c r="CE28" i="1"/>
  <c r="CD20" i="1"/>
  <c r="CE20" i="1"/>
  <c r="CD16" i="1"/>
  <c r="CE16" i="1"/>
  <c r="CC490" i="1"/>
  <c r="CD490" i="1"/>
  <c r="CC466" i="1"/>
  <c r="CD466" i="1"/>
  <c r="CC418" i="1"/>
  <c r="CD418" i="1"/>
  <c r="CC386" i="1"/>
  <c r="CD386" i="1"/>
  <c r="CC378" i="1"/>
  <c r="CD378" i="1"/>
  <c r="CC362" i="1"/>
  <c r="CD362" i="1"/>
  <c r="CC358" i="1"/>
  <c r="CD358" i="1"/>
  <c r="CC354" i="1"/>
  <c r="CD354" i="1"/>
  <c r="CC350" i="1"/>
  <c r="CD350" i="1"/>
  <c r="CC334" i="1"/>
  <c r="CD334" i="1"/>
  <c r="CC326" i="1"/>
  <c r="CD326" i="1"/>
  <c r="CC310" i="1"/>
  <c r="CD310" i="1"/>
  <c r="CC9" i="1"/>
  <c r="CD9" i="1"/>
  <c r="CC471" i="1"/>
  <c r="CD471" i="1"/>
  <c r="CC415" i="1"/>
  <c r="CD415" i="1"/>
  <c r="CC411" i="1"/>
  <c r="CD411" i="1"/>
  <c r="CC343" i="1"/>
  <c r="CD343" i="1"/>
  <c r="CC11" i="1"/>
  <c r="CD11" i="1"/>
  <c r="CC7" i="1"/>
  <c r="CD7" i="1"/>
  <c r="CC501" i="1"/>
  <c r="CD501" i="1"/>
  <c r="CC497" i="1"/>
  <c r="CD497" i="1"/>
  <c r="CC493" i="1"/>
  <c r="CD493" i="1"/>
  <c r="CD489" i="1"/>
  <c r="CC485" i="1"/>
  <c r="CD485" i="1"/>
  <c r="CC477" i="1"/>
  <c r="CD477" i="1"/>
  <c r="CC469" i="1"/>
  <c r="CD469" i="1"/>
  <c r="CC461" i="1"/>
  <c r="CD461" i="1"/>
  <c r="CA460" i="1"/>
  <c r="CC453" i="1"/>
  <c r="CD453" i="1"/>
  <c r="CC449" i="1"/>
  <c r="CD449" i="1"/>
  <c r="CC445" i="1"/>
  <c r="CD445" i="1"/>
  <c r="CC441" i="1"/>
  <c r="CD441" i="1"/>
  <c r="CC437" i="1"/>
  <c r="CD437" i="1"/>
  <c r="CC433" i="1"/>
  <c r="CD433" i="1"/>
  <c r="CC429" i="1"/>
  <c r="CD429" i="1"/>
  <c r="CA428" i="1"/>
  <c r="CC425" i="1"/>
  <c r="CD425" i="1"/>
  <c r="CC421" i="1"/>
  <c r="CD421" i="1"/>
  <c r="CC417" i="1"/>
  <c r="CD417" i="1"/>
  <c r="CC413" i="1"/>
  <c r="CD413" i="1"/>
  <c r="CC409" i="1"/>
  <c r="CD409" i="1"/>
  <c r="CC405" i="1"/>
  <c r="CD405" i="1"/>
  <c r="CC401" i="1"/>
  <c r="CD401" i="1"/>
  <c r="CC397" i="1"/>
  <c r="CD397" i="1"/>
  <c r="CC393" i="1"/>
  <c r="CD393" i="1"/>
  <c r="CC389" i="1"/>
  <c r="CD389" i="1"/>
  <c r="CC385" i="1"/>
  <c r="CD385" i="1"/>
  <c r="CC381" i="1"/>
  <c r="CD381" i="1"/>
  <c r="CC377" i="1"/>
  <c r="CD377" i="1"/>
  <c r="CC373" i="1"/>
  <c r="CD373" i="1"/>
  <c r="CC369" i="1"/>
  <c r="CD369" i="1"/>
  <c r="CC365" i="1"/>
  <c r="CD365" i="1"/>
  <c r="CA364" i="1"/>
  <c r="CC361" i="1"/>
  <c r="CD361" i="1"/>
  <c r="CC357" i="1"/>
  <c r="CD357" i="1"/>
  <c r="CC353" i="1"/>
  <c r="CD353" i="1"/>
  <c r="CC349" i="1"/>
  <c r="CD349" i="1"/>
  <c r="CC345" i="1"/>
  <c r="CD345" i="1"/>
  <c r="CC341" i="1"/>
  <c r="CD341" i="1"/>
  <c r="CC337" i="1"/>
  <c r="CD337" i="1"/>
  <c r="CC333" i="1"/>
  <c r="CD333" i="1"/>
  <c r="CC329" i="1"/>
  <c r="CD329" i="1"/>
  <c r="CC325" i="1"/>
  <c r="CD325" i="1"/>
  <c r="CC321" i="1"/>
  <c r="CD321" i="1"/>
  <c r="CC317" i="1"/>
  <c r="CD317" i="1"/>
  <c r="CC313" i="1"/>
  <c r="CD313" i="1"/>
  <c r="CC309" i="1"/>
  <c r="CD309" i="1"/>
  <c r="CA308" i="1"/>
  <c r="CC305" i="1"/>
  <c r="CD305" i="1"/>
  <c r="CC301" i="1"/>
  <c r="CD301" i="1"/>
  <c r="CC297" i="1"/>
  <c r="CD297" i="1"/>
  <c r="CC293" i="1"/>
  <c r="CD293" i="1"/>
  <c r="CC289" i="1"/>
  <c r="CD289" i="1"/>
  <c r="CC285" i="1"/>
  <c r="CD285" i="1"/>
  <c r="CC281" i="1"/>
  <c r="CD281" i="1"/>
  <c r="CC277" i="1"/>
  <c r="CD277" i="1"/>
  <c r="CC273" i="1"/>
  <c r="CD273" i="1"/>
  <c r="CC269" i="1"/>
  <c r="CD269" i="1"/>
  <c r="CC265" i="1"/>
  <c r="CD265" i="1"/>
  <c r="CC261" i="1"/>
  <c r="CD261" i="1"/>
  <c r="CC257" i="1"/>
  <c r="CD257" i="1"/>
  <c r="CC253" i="1"/>
  <c r="CD253" i="1"/>
  <c r="CC249" i="1"/>
  <c r="CD249" i="1"/>
  <c r="CC245" i="1"/>
  <c r="CD245" i="1"/>
  <c r="CC241" i="1"/>
  <c r="CD241" i="1"/>
  <c r="CC237" i="1"/>
  <c r="CD237" i="1"/>
  <c r="CC233" i="1"/>
  <c r="CD233" i="1"/>
  <c r="CC229" i="1"/>
  <c r="CD229" i="1"/>
  <c r="CC225" i="1"/>
  <c r="CD225" i="1"/>
  <c r="CC221" i="1"/>
  <c r="CD221" i="1"/>
  <c r="CC217" i="1"/>
  <c r="CD217" i="1"/>
  <c r="CC213" i="1"/>
  <c r="CD213" i="1"/>
  <c r="CC209" i="1"/>
  <c r="CD209" i="1"/>
  <c r="CC205" i="1"/>
  <c r="CD205" i="1"/>
  <c r="CC201" i="1"/>
  <c r="CD201" i="1"/>
  <c r="CC197" i="1"/>
  <c r="CD197" i="1"/>
  <c r="CC193" i="1"/>
  <c r="CD193" i="1"/>
  <c r="CC189" i="1"/>
  <c r="CD189" i="1"/>
  <c r="CC185" i="1"/>
  <c r="CD185" i="1"/>
  <c r="CC181" i="1"/>
  <c r="CD181" i="1"/>
  <c r="CC177" i="1"/>
  <c r="CD177" i="1"/>
  <c r="CC173" i="1"/>
  <c r="CD173" i="1"/>
  <c r="CC169" i="1"/>
  <c r="CD169" i="1"/>
  <c r="CC165" i="1"/>
  <c r="CD165" i="1"/>
  <c r="CC161" i="1"/>
  <c r="CD161" i="1"/>
  <c r="CC157" i="1"/>
  <c r="CD157" i="1"/>
  <c r="CC153" i="1"/>
  <c r="CD153" i="1"/>
  <c r="CC149" i="1"/>
  <c r="CD149" i="1"/>
  <c r="CA148" i="1"/>
  <c r="CC145" i="1"/>
  <c r="CD145" i="1"/>
  <c r="CC141" i="1"/>
  <c r="CD141" i="1"/>
  <c r="CC137" i="1"/>
  <c r="CD137" i="1"/>
  <c r="CC133" i="1"/>
  <c r="CD133" i="1"/>
  <c r="CC129" i="1"/>
  <c r="CD129" i="1"/>
  <c r="CC125" i="1"/>
  <c r="CD125" i="1"/>
  <c r="CC121" i="1"/>
  <c r="CD121" i="1"/>
  <c r="CC117" i="1"/>
  <c r="CD117" i="1"/>
  <c r="CA116" i="1"/>
  <c r="CC113" i="1"/>
  <c r="CD113" i="1"/>
  <c r="CC105" i="1"/>
  <c r="CD105" i="1"/>
  <c r="CC101" i="1"/>
  <c r="CD101" i="1"/>
  <c r="CC97" i="1"/>
  <c r="CD97" i="1"/>
  <c r="CC93" i="1"/>
  <c r="CD93" i="1"/>
  <c r="CC89" i="1"/>
  <c r="CD89" i="1"/>
  <c r="CA88" i="1"/>
  <c r="CC81" i="1"/>
  <c r="CD81" i="1"/>
  <c r="CC77" i="1"/>
  <c r="CD77" i="1"/>
  <c r="CC65" i="1"/>
  <c r="CD65" i="1"/>
  <c r="CC61" i="1"/>
  <c r="CD61" i="1"/>
  <c r="CC57" i="1"/>
  <c r="CD57" i="1"/>
  <c r="CC49" i="1"/>
  <c r="CD49" i="1"/>
  <c r="CC37" i="1"/>
  <c r="CD37" i="1"/>
  <c r="CC33" i="1"/>
  <c r="CD33" i="1"/>
  <c r="CC29" i="1"/>
  <c r="CD29" i="1"/>
  <c r="CD25" i="1"/>
  <c r="CC21" i="1"/>
  <c r="CD21" i="1"/>
  <c r="CC13" i="1"/>
  <c r="CD13" i="1"/>
  <c r="CC6" i="1"/>
  <c r="CD6" i="1"/>
  <c r="CC498" i="1"/>
  <c r="CD498" i="1"/>
  <c r="CC410" i="1"/>
  <c r="CD410" i="1"/>
  <c r="CC406" i="1"/>
  <c r="CD406" i="1"/>
  <c r="CC374" i="1"/>
  <c r="CD374" i="1"/>
  <c r="CC346" i="1"/>
  <c r="CD346" i="1"/>
  <c r="CC330" i="1"/>
  <c r="CD330" i="1"/>
  <c r="CC314" i="1"/>
  <c r="CD314" i="1"/>
  <c r="CC302" i="1"/>
  <c r="CD302" i="1"/>
  <c r="CC298" i="1"/>
  <c r="CD298" i="1"/>
  <c r="CC286" i="1"/>
  <c r="CD286" i="1"/>
  <c r="CC278" i="1"/>
  <c r="CD278" i="1"/>
  <c r="CC274" i="1"/>
  <c r="CD274" i="1"/>
  <c r="CC266" i="1"/>
  <c r="CD266" i="1"/>
  <c r="CC262" i="1"/>
  <c r="CD262" i="1"/>
  <c r="CC258" i="1"/>
  <c r="CD258" i="1"/>
  <c r="CC254" i="1"/>
  <c r="CD254" i="1"/>
  <c r="CC246" i="1"/>
  <c r="CD246" i="1"/>
  <c r="CC238" i="1"/>
  <c r="CD238" i="1"/>
  <c r="CC234" i="1"/>
  <c r="CD234" i="1"/>
  <c r="CC230" i="1"/>
  <c r="CD230" i="1"/>
  <c r="CC226" i="1"/>
  <c r="CD226" i="1"/>
  <c r="CC218" i="1"/>
  <c r="CD218" i="1"/>
  <c r="CC214" i="1"/>
  <c r="CD214" i="1"/>
  <c r="CC210" i="1"/>
  <c r="CD210" i="1"/>
  <c r="CC202" i="1"/>
  <c r="CD202" i="1"/>
  <c r="CC198" i="1"/>
  <c r="CD198" i="1"/>
  <c r="CC194" i="1"/>
  <c r="CD194" i="1"/>
  <c r="CC190" i="1"/>
  <c r="CD190" i="1"/>
  <c r="CC186" i="1"/>
  <c r="CD186" i="1"/>
  <c r="CC182" i="1"/>
  <c r="CD182" i="1"/>
  <c r="CC178" i="1"/>
  <c r="CD178" i="1"/>
  <c r="CC170" i="1"/>
  <c r="CD170" i="1"/>
  <c r="CC166" i="1"/>
  <c r="CD166" i="1"/>
  <c r="CC162" i="1"/>
  <c r="CD162" i="1"/>
  <c r="CC158" i="1"/>
  <c r="CD158" i="1"/>
  <c r="CC154" i="1"/>
  <c r="CD154" i="1"/>
  <c r="CC150" i="1"/>
  <c r="CD150" i="1"/>
  <c r="CC146" i="1"/>
  <c r="CD146" i="1"/>
  <c r="CC142" i="1"/>
  <c r="CD142" i="1"/>
  <c r="CC138" i="1"/>
  <c r="CD138" i="1"/>
  <c r="CC126" i="1"/>
  <c r="CD126" i="1"/>
  <c r="CC118" i="1"/>
  <c r="CD118" i="1"/>
  <c r="CC114" i="1"/>
  <c r="CD114" i="1"/>
  <c r="CC110" i="1"/>
  <c r="CD110" i="1"/>
  <c r="CC106" i="1"/>
  <c r="CD106" i="1"/>
  <c r="CC94" i="1"/>
  <c r="CD94" i="1"/>
  <c r="CC90" i="1"/>
  <c r="CD90" i="1"/>
  <c r="CC86" i="1"/>
  <c r="CD86" i="1"/>
  <c r="CC82" i="1"/>
  <c r="CD82" i="1"/>
  <c r="CC78" i="1"/>
  <c r="CD78" i="1"/>
  <c r="CC74" i="1"/>
  <c r="CD74" i="1"/>
  <c r="CC70" i="1"/>
  <c r="CD70" i="1"/>
  <c r="CC62" i="1"/>
  <c r="CD62" i="1"/>
  <c r="CC58" i="1"/>
  <c r="CD58" i="1"/>
  <c r="CC50" i="1"/>
  <c r="CD50" i="1"/>
  <c r="CC42" i="1"/>
  <c r="CD42" i="1"/>
  <c r="CC38" i="1"/>
  <c r="CD38" i="1"/>
  <c r="CC30" i="1"/>
  <c r="CD30" i="1"/>
  <c r="CC26" i="1"/>
  <c r="CD26" i="1"/>
  <c r="CC22" i="1"/>
  <c r="CD22" i="1"/>
  <c r="CC18" i="1"/>
  <c r="CD18" i="1"/>
  <c r="CC14" i="1"/>
  <c r="CD14" i="1"/>
  <c r="CC434" i="1"/>
  <c r="CD434" i="1"/>
  <c r="CC430" i="1"/>
  <c r="CD430" i="1"/>
  <c r="CC398" i="1"/>
  <c r="CD398" i="1"/>
  <c r="CC394" i="1"/>
  <c r="CD394" i="1"/>
  <c r="CC370" i="1"/>
  <c r="CD370" i="1"/>
  <c r="CC342" i="1"/>
  <c r="CD342" i="1"/>
  <c r="CC322" i="1"/>
  <c r="CD322" i="1"/>
  <c r="CC431" i="1"/>
  <c r="CD431" i="1"/>
  <c r="CC399" i="1"/>
  <c r="CD399" i="1"/>
  <c r="CC363" i="1"/>
  <c r="CD363" i="1"/>
  <c r="CC347" i="1"/>
  <c r="CD347" i="1"/>
  <c r="CC339" i="1"/>
  <c r="CD339" i="1"/>
  <c r="CC331" i="1"/>
  <c r="CD331" i="1"/>
  <c r="CC323" i="1"/>
  <c r="CD323" i="1"/>
  <c r="CC295" i="1"/>
  <c r="CD295" i="1"/>
  <c r="CC275" i="1"/>
  <c r="CD275" i="1"/>
  <c r="CC271" i="1"/>
  <c r="CD271" i="1"/>
  <c r="BI266" i="1"/>
  <c r="CC263" i="1"/>
  <c r="CD263" i="1"/>
  <c r="CC239" i="1"/>
  <c r="CD239" i="1"/>
  <c r="CC227" i="1"/>
  <c r="CD227" i="1"/>
  <c r="CC191" i="1"/>
  <c r="CD191" i="1"/>
  <c r="CD187" i="1"/>
  <c r="CC183" i="1"/>
  <c r="CD183" i="1"/>
  <c r="CC175" i="1"/>
  <c r="CD175" i="1"/>
  <c r="CC167" i="1"/>
  <c r="CD167" i="1"/>
  <c r="CD163" i="1"/>
  <c r="CD159" i="1"/>
  <c r="CC155" i="1"/>
  <c r="CD155" i="1"/>
  <c r="CC151" i="1"/>
  <c r="CD151" i="1"/>
  <c r="CC143" i="1"/>
  <c r="CD143" i="1"/>
  <c r="CC139" i="1"/>
  <c r="CD139" i="1"/>
  <c r="CC135" i="1"/>
  <c r="CD135" i="1"/>
  <c r="CC131" i="1"/>
  <c r="CD131" i="1"/>
  <c r="CC123" i="1"/>
  <c r="CD123" i="1"/>
  <c r="CC111" i="1"/>
  <c r="CD111" i="1"/>
  <c r="CC79" i="1"/>
  <c r="CD79" i="1"/>
  <c r="CC47" i="1"/>
  <c r="CD47" i="1"/>
  <c r="CC43" i="1"/>
  <c r="CD43" i="1"/>
  <c r="CC39" i="1"/>
  <c r="CD39" i="1"/>
  <c r="CC35" i="1"/>
  <c r="CD35" i="1"/>
  <c r="CC10" i="1"/>
  <c r="CD10" i="1"/>
  <c r="CC426" i="1"/>
  <c r="CD426" i="1"/>
  <c r="CC382" i="1"/>
  <c r="CD382" i="1"/>
  <c r="CC366" i="1"/>
  <c r="CD366" i="1"/>
  <c r="CC338" i="1"/>
  <c r="CD338" i="1"/>
  <c r="CC318" i="1"/>
  <c r="CD318" i="1"/>
  <c r="CC5" i="1"/>
  <c r="CD5" i="1"/>
  <c r="CC479" i="1"/>
  <c r="CD479" i="1"/>
  <c r="CC335" i="1"/>
  <c r="CD335" i="1"/>
  <c r="CC12" i="1"/>
  <c r="CD12" i="1"/>
  <c r="CC8" i="1"/>
  <c r="CD8" i="1"/>
  <c r="CC488" i="1"/>
  <c r="CD488" i="1"/>
  <c r="CD444" i="1"/>
  <c r="CC436" i="1"/>
  <c r="CD436" i="1"/>
  <c r="CC432" i="1"/>
  <c r="CD432" i="1"/>
  <c r="CC428" i="1"/>
  <c r="CD428" i="1"/>
  <c r="CC424" i="1"/>
  <c r="CD424" i="1"/>
  <c r="CC420" i="1"/>
  <c r="CD420" i="1"/>
  <c r="CD412" i="1"/>
  <c r="CC408" i="1"/>
  <c r="CD408" i="1"/>
  <c r="CC404" i="1"/>
  <c r="CD404" i="1"/>
  <c r="CC388" i="1"/>
  <c r="CD388" i="1"/>
  <c r="CC384" i="1"/>
  <c r="CD384" i="1"/>
  <c r="CC376" i="1"/>
  <c r="CD376" i="1"/>
  <c r="CD364" i="1"/>
  <c r="CC356" i="1"/>
  <c r="CD356" i="1"/>
  <c r="CD352" i="1"/>
  <c r="CC348" i="1"/>
  <c r="CD348" i="1"/>
  <c r="CC344" i="1"/>
  <c r="CD344" i="1"/>
  <c r="CC336" i="1"/>
  <c r="CD336" i="1"/>
  <c r="CC332" i="1"/>
  <c r="CD332" i="1"/>
  <c r="CC328" i="1"/>
  <c r="CD328" i="1"/>
  <c r="CD312" i="1"/>
  <c r="CC308" i="1"/>
  <c r="CD308" i="1"/>
  <c r="CC300" i="1"/>
  <c r="CD300" i="1"/>
  <c r="CC292" i="1"/>
  <c r="CD292" i="1"/>
  <c r="CD280" i="1"/>
  <c r="CC276" i="1"/>
  <c r="CD276" i="1"/>
  <c r="CC260" i="1"/>
  <c r="CD260" i="1"/>
  <c r="CD252" i="1"/>
  <c r="CC248" i="1"/>
  <c r="CD248" i="1"/>
  <c r="CC244" i="1"/>
  <c r="CD244" i="1"/>
  <c r="CC236" i="1"/>
  <c r="CD236" i="1"/>
  <c r="CC224" i="1"/>
  <c r="CD224" i="1"/>
  <c r="CD212" i="1"/>
  <c r="CD172" i="1"/>
  <c r="CC168" i="1"/>
  <c r="CD168" i="1"/>
  <c r="CC164" i="1"/>
  <c r="CD164" i="1"/>
  <c r="CC156" i="1"/>
  <c r="CD156" i="1"/>
  <c r="CC152" i="1"/>
  <c r="CD152" i="1"/>
  <c r="CC144" i="1"/>
  <c r="CD144" i="1"/>
  <c r="CD136" i="1"/>
  <c r="CC124" i="1"/>
  <c r="CD124" i="1"/>
  <c r="CC120" i="1"/>
  <c r="CD120" i="1"/>
  <c r="CC112" i="1"/>
  <c r="CD112" i="1"/>
  <c r="CD104" i="1"/>
  <c r="CC100" i="1"/>
  <c r="CD100" i="1"/>
  <c r="CC88" i="1"/>
  <c r="CD88" i="1"/>
  <c r="CC84" i="1"/>
  <c r="CD84" i="1"/>
  <c r="CC76" i="1"/>
  <c r="CD76" i="1"/>
  <c r="CC68" i="1"/>
  <c r="CD68" i="1"/>
  <c r="CC60" i="1"/>
  <c r="CD60" i="1"/>
  <c r="CC52" i="1"/>
  <c r="CD52" i="1"/>
  <c r="CC48" i="1"/>
  <c r="CD48" i="1"/>
  <c r="CC44" i="1"/>
  <c r="CD44" i="1"/>
  <c r="CC40" i="1"/>
  <c r="CD40" i="1"/>
  <c r="CC32" i="1"/>
  <c r="CD32" i="1"/>
  <c r="CC24" i="1"/>
  <c r="CD24" i="1"/>
  <c r="CC482" i="1"/>
  <c r="CC402" i="1"/>
  <c r="CC306" i="1"/>
  <c r="CC294" i="1"/>
  <c r="CC290" i="1"/>
  <c r="CC282" i="1"/>
  <c r="CC270" i="1"/>
  <c r="CC242" i="1"/>
  <c r="CC222" i="1"/>
  <c r="CC206" i="1"/>
  <c r="CC174" i="1"/>
  <c r="CC134" i="1"/>
  <c r="CC122" i="1"/>
  <c r="CC66" i="1"/>
  <c r="CC54" i="1"/>
  <c r="CC46" i="1"/>
  <c r="CA442" i="1"/>
  <c r="CC395" i="1"/>
  <c r="CA334" i="1"/>
  <c r="CA274" i="1"/>
  <c r="CA242" i="1"/>
  <c r="CC63" i="1"/>
  <c r="CC23" i="1"/>
  <c r="CG4" i="1"/>
  <c r="CH4" i="1"/>
  <c r="CA143" i="1"/>
  <c r="CA157" i="1"/>
  <c r="CA121" i="1"/>
  <c r="CC159" i="1"/>
  <c r="CC83" i="1"/>
  <c r="CC447" i="1"/>
  <c r="CC387" i="1"/>
  <c r="CC355" i="1"/>
  <c r="CC351" i="1"/>
  <c r="CC400" i="1"/>
  <c r="CC380" i="1"/>
  <c r="CC360" i="1"/>
  <c r="CC340" i="1"/>
  <c r="CC320" i="1"/>
  <c r="CC280" i="1"/>
  <c r="CC264" i="1"/>
  <c r="CC256" i="1"/>
  <c r="CC240" i="1"/>
  <c r="CC204" i="1"/>
  <c r="CC148" i="1"/>
  <c r="CC72" i="1"/>
  <c r="CC36" i="1"/>
  <c r="CA464" i="1"/>
  <c r="CA368" i="1"/>
  <c r="CA312" i="1"/>
  <c r="CA196" i="1"/>
  <c r="CA28" i="1"/>
  <c r="CC455" i="1"/>
  <c r="CC427" i="1"/>
  <c r="CC383" i="1"/>
  <c r="CC367" i="1"/>
  <c r="CA218" i="1"/>
  <c r="CC211" i="1"/>
  <c r="CA178" i="1"/>
  <c r="CC171" i="1"/>
  <c r="CC119" i="1"/>
  <c r="CC87" i="1"/>
  <c r="CC31" i="1"/>
  <c r="CC392" i="1"/>
  <c r="CC352" i="1"/>
  <c r="CC232" i="1"/>
  <c r="CC140" i="1"/>
  <c r="CC108" i="1"/>
  <c r="CC92" i="1"/>
  <c r="CC442" i="1"/>
  <c r="CC422" i="1"/>
  <c r="CC390" i="1"/>
  <c r="CA33" i="1"/>
  <c r="CC463" i="1"/>
  <c r="CC451" i="1"/>
  <c r="CC439" i="1"/>
  <c r="CA394" i="1"/>
  <c r="CC359" i="1"/>
  <c r="CC327" i="1"/>
  <c r="CC231" i="1"/>
  <c r="CC199" i="1"/>
  <c r="CC147" i="1"/>
  <c r="CC103" i="1"/>
  <c r="CE4" i="1"/>
  <c r="CF4" i="1"/>
  <c r="CC372" i="1"/>
  <c r="CC368" i="1"/>
  <c r="CC296" i="1"/>
  <c r="CC288" i="1"/>
  <c r="CC220" i="1"/>
  <c r="CC216" i="1"/>
  <c r="CC192" i="1"/>
  <c r="CC160" i="1"/>
  <c r="CC128" i="1"/>
  <c r="CC104" i="1"/>
  <c r="CC64" i="1"/>
  <c r="CA225" i="1"/>
  <c r="CA181" i="1"/>
  <c r="CC102" i="1"/>
  <c r="CA85" i="1"/>
  <c r="CC503" i="1"/>
  <c r="CC487" i="1"/>
  <c r="CC419" i="1"/>
  <c r="CC303" i="1"/>
  <c r="CC207" i="1"/>
  <c r="CC195" i="1"/>
  <c r="CC99" i="1"/>
  <c r="CC75" i="1"/>
  <c r="CC67" i="1"/>
  <c r="CC55" i="1"/>
  <c r="CC27" i="1"/>
  <c r="CC15" i="1"/>
  <c r="CC423" i="1"/>
  <c r="CC379" i="1"/>
  <c r="CC371" i="1"/>
  <c r="CC315" i="1"/>
  <c r="CC364" i="1"/>
  <c r="CC316" i="1"/>
  <c r="CC228" i="1"/>
  <c r="CC212" i="1"/>
  <c r="CC196" i="1"/>
  <c r="CC184" i="1"/>
  <c r="CC172" i="1"/>
  <c r="BI147" i="1"/>
  <c r="CC136" i="1"/>
  <c r="CA99" i="1"/>
  <c r="CC20" i="1"/>
  <c r="CC495" i="1"/>
  <c r="CC435" i="1"/>
  <c r="CC403" i="1"/>
  <c r="CC319" i="1"/>
  <c r="CC311" i="1"/>
  <c r="CC291" i="1"/>
  <c r="CC283" i="1"/>
  <c r="CC215" i="1"/>
  <c r="CC203" i="1"/>
  <c r="CC187" i="1"/>
  <c r="CC95" i="1"/>
  <c r="CC71" i="1"/>
  <c r="CC19" i="1"/>
  <c r="CC4" i="1"/>
  <c r="CD4" i="1"/>
  <c r="CC448" i="1"/>
  <c r="CC304" i="1"/>
  <c r="CC284" i="1"/>
  <c r="CC272" i="1"/>
  <c r="CC268" i="1"/>
  <c r="CC252" i="1"/>
  <c r="CC188" i="1"/>
  <c r="CC176" i="1"/>
  <c r="BI127" i="1"/>
  <c r="CC116" i="1"/>
  <c r="CC96" i="1"/>
  <c r="CC80" i="1"/>
  <c r="CC56" i="1"/>
  <c r="CC28" i="1"/>
  <c r="CC16" i="1"/>
  <c r="CA465" i="1"/>
  <c r="CC438" i="1"/>
  <c r="CC414" i="1"/>
  <c r="CC250" i="1"/>
  <c r="CA249" i="1"/>
  <c r="CC130" i="1"/>
  <c r="CC287" i="1"/>
  <c r="CC279" i="1"/>
  <c r="CC267" i="1"/>
  <c r="CC251" i="1"/>
  <c r="CC235" i="1"/>
  <c r="CC219" i="1"/>
  <c r="CC163" i="1"/>
  <c r="CC115" i="1"/>
  <c r="CC107" i="1"/>
  <c r="CC91" i="1"/>
  <c r="CC59" i="1"/>
  <c r="CC51" i="1"/>
  <c r="CC407" i="1"/>
  <c r="CC391" i="1"/>
  <c r="CC375" i="1"/>
  <c r="CC307" i="1"/>
  <c r="CC208" i="1"/>
  <c r="CC200" i="1"/>
  <c r="AO473" i="1"/>
  <c r="CC473" i="1"/>
  <c r="CC109" i="1"/>
  <c r="CC85" i="1"/>
  <c r="CC73" i="1"/>
  <c r="CC69" i="1"/>
  <c r="CC53" i="1"/>
  <c r="CC45" i="1"/>
  <c r="CC41" i="1"/>
  <c r="CC25" i="1"/>
  <c r="CC17" i="1"/>
  <c r="AO481" i="1"/>
  <c r="CC481" i="1"/>
  <c r="AO465" i="1"/>
  <c r="CC465" i="1"/>
  <c r="AQ502" i="1"/>
  <c r="CC502" i="1"/>
  <c r="CC98" i="1"/>
  <c r="CA81" i="1"/>
  <c r="CC34" i="1"/>
  <c r="AO489" i="1"/>
  <c r="CC489" i="1"/>
  <c r="AQ486" i="1"/>
  <c r="CC486" i="1"/>
  <c r="AQ478" i="1"/>
  <c r="CC478" i="1"/>
  <c r="AQ462" i="1"/>
  <c r="CC462" i="1"/>
  <c r="AQ458" i="1"/>
  <c r="CC458" i="1"/>
  <c r="AQ450" i="1"/>
  <c r="CC450" i="1"/>
  <c r="AO499" i="1"/>
  <c r="CC499" i="1"/>
  <c r="AO491" i="1"/>
  <c r="CC491" i="1"/>
  <c r="AO483" i="1"/>
  <c r="CC483" i="1"/>
  <c r="AO475" i="1"/>
  <c r="CC475" i="1"/>
  <c r="AO467" i="1"/>
  <c r="CC467" i="1"/>
  <c r="AO459" i="1"/>
  <c r="CC459" i="1"/>
  <c r="AO443" i="1"/>
  <c r="CC443" i="1"/>
  <c r="CC299" i="1"/>
  <c r="CC259" i="1"/>
  <c r="CC255" i="1"/>
  <c r="CC247" i="1"/>
  <c r="CC243" i="1"/>
  <c r="CC223" i="1"/>
  <c r="CC179" i="1"/>
  <c r="CC127" i="1"/>
  <c r="AO457" i="1"/>
  <c r="CC457" i="1"/>
  <c r="AQ494" i="1"/>
  <c r="CC494" i="1"/>
  <c r="AQ474" i="1"/>
  <c r="CC474" i="1"/>
  <c r="AQ470" i="1"/>
  <c r="CC470" i="1"/>
  <c r="AM454" i="1"/>
  <c r="CC454" i="1"/>
  <c r="AM446" i="1"/>
  <c r="CC446" i="1"/>
  <c r="AM500" i="1"/>
  <c r="CC500" i="1"/>
  <c r="AM496" i="1"/>
  <c r="CC496" i="1"/>
  <c r="AM492" i="1"/>
  <c r="CC492" i="1"/>
  <c r="AM484" i="1"/>
  <c r="CC484" i="1"/>
  <c r="AM480" i="1"/>
  <c r="CC480" i="1"/>
  <c r="AM476" i="1"/>
  <c r="CC476" i="1"/>
  <c r="AM472" i="1"/>
  <c r="CC472" i="1"/>
  <c r="AM468" i="1"/>
  <c r="CC468" i="1"/>
  <c r="CC464" i="1"/>
  <c r="AM460" i="1"/>
  <c r="CC460" i="1"/>
  <c r="AM456" i="1"/>
  <c r="CC456" i="1"/>
  <c r="AM452" i="1"/>
  <c r="CC452" i="1"/>
  <c r="AM444" i="1"/>
  <c r="CC444" i="1"/>
  <c r="CC440" i="1"/>
  <c r="CC416" i="1"/>
  <c r="CC412" i="1"/>
  <c r="CC396" i="1"/>
  <c r="CC324" i="1"/>
  <c r="CC312" i="1"/>
  <c r="CA195" i="1"/>
  <c r="CC180" i="1"/>
  <c r="CA179" i="1"/>
  <c r="CC132" i="1"/>
  <c r="CA117" i="1"/>
  <c r="CA89" i="1"/>
  <c r="CA435" i="1"/>
  <c r="CA207" i="1"/>
  <c r="BI43" i="1"/>
  <c r="BI27" i="1"/>
  <c r="CA113" i="1"/>
  <c r="CA73" i="1"/>
  <c r="CA502" i="1"/>
  <c r="AL4" i="1"/>
  <c r="CA75" i="1"/>
  <c r="CA15" i="1"/>
  <c r="CA494" i="1"/>
  <c r="CA418" i="1"/>
  <c r="CA158" i="1"/>
  <c r="CA94" i="1"/>
  <c r="CA84" i="1"/>
  <c r="CA437" i="1"/>
  <c r="CA210" i="1"/>
  <c r="CA202" i="1"/>
  <c r="CA34" i="1"/>
  <c r="CA14" i="1"/>
  <c r="CA391" i="1"/>
  <c r="CA163" i="1"/>
  <c r="CA452" i="1"/>
  <c r="CA392" i="1"/>
  <c r="CA376" i="1"/>
  <c r="CA160" i="1"/>
  <c r="CA128" i="1"/>
  <c r="CA68" i="1"/>
  <c r="CA474" i="1"/>
  <c r="CA410" i="1"/>
  <c r="CA270" i="1"/>
  <c r="CA122" i="1"/>
  <c r="CA46" i="1"/>
  <c r="CA352" i="1"/>
  <c r="CA284" i="1"/>
  <c r="CA276" i="1"/>
  <c r="CA156" i="1"/>
  <c r="CA262" i="1"/>
  <c r="CA467" i="1"/>
  <c r="CA332" i="1"/>
  <c r="CA328" i="1"/>
  <c r="CA316" i="1"/>
  <c r="CA240" i="1"/>
  <c r="CA136" i="1"/>
  <c r="CA20" i="1"/>
  <c r="CA398" i="1"/>
  <c r="CA298" i="1"/>
  <c r="CA238" i="1"/>
  <c r="CA150" i="1"/>
  <c r="CA130" i="1"/>
  <c r="CA70" i="1"/>
  <c r="CA453" i="1"/>
  <c r="CA393" i="1"/>
  <c r="CA321" i="1"/>
  <c r="CA69" i="1"/>
  <c r="CA263" i="1"/>
  <c r="CA414" i="1"/>
  <c r="CA402" i="1"/>
  <c r="BI398" i="1"/>
  <c r="CA374" i="1"/>
  <c r="CA370" i="1"/>
  <c r="CA362" i="1"/>
  <c r="BI354" i="1"/>
  <c r="CA330" i="1"/>
  <c r="CA322" i="1"/>
  <c r="CA286" i="1"/>
  <c r="CA254" i="1"/>
  <c r="CA226" i="1"/>
  <c r="CA475" i="1"/>
  <c r="CA451" i="1"/>
  <c r="CA427" i="1"/>
  <c r="BI203" i="1"/>
  <c r="CA19" i="1"/>
  <c r="CA485" i="1"/>
  <c r="CA477" i="1"/>
  <c r="CA417" i="1"/>
  <c r="CA293" i="1"/>
  <c r="CA419" i="1"/>
  <c r="CA315" i="1"/>
  <c r="CA291" i="1"/>
  <c r="CA219" i="1"/>
  <c r="CA215" i="1"/>
  <c r="CA171" i="1"/>
  <c r="CA139" i="1"/>
  <c r="CA412" i="1"/>
  <c r="CA404" i="1"/>
  <c r="CA360" i="1"/>
  <c r="CA340" i="1"/>
  <c r="CA248" i="1"/>
  <c r="CA224" i="1"/>
  <c r="CA168" i="1"/>
  <c r="CA144" i="1"/>
  <c r="CA120" i="1"/>
  <c r="CA108" i="1"/>
  <c r="CA76" i="1"/>
  <c r="CA52" i="1"/>
  <c r="CA48" i="1"/>
  <c r="CA338" i="1"/>
  <c r="CA266" i="1"/>
  <c r="CA182" i="1"/>
  <c r="CA78" i="1"/>
  <c r="CA54" i="1"/>
  <c r="CA42" i="1"/>
  <c r="CA444" i="1"/>
  <c r="CA384" i="1"/>
  <c r="CA356" i="1"/>
  <c r="CA344" i="1"/>
  <c r="CA320" i="1"/>
  <c r="CA288" i="1"/>
  <c r="CA236" i="1"/>
  <c r="CA164" i="1"/>
  <c r="CA112" i="1"/>
  <c r="CA72" i="1"/>
  <c r="CA60" i="1"/>
  <c r="CA217" i="1"/>
  <c r="CA355" i="1"/>
  <c r="CA339" i="1"/>
  <c r="CA187" i="1"/>
  <c r="CA131" i="1"/>
  <c r="CA87" i="1"/>
  <c r="CA228" i="1"/>
  <c r="CA200" i="1"/>
  <c r="CA176" i="1"/>
  <c r="CA152" i="1"/>
  <c r="CA132" i="1"/>
  <c r="CA100" i="1"/>
  <c r="CA64" i="1"/>
  <c r="CA24" i="1"/>
  <c r="CA481" i="1"/>
  <c r="CA473" i="1"/>
  <c r="BI457" i="1"/>
  <c r="CA433" i="1"/>
  <c r="CA186" i="1"/>
  <c r="CA166" i="1"/>
  <c r="CA134" i="1"/>
  <c r="CA118" i="1"/>
  <c r="CA106" i="1"/>
  <c r="CA98" i="1"/>
  <c r="CA86" i="1"/>
  <c r="CA82" i="1"/>
  <c r="CA74" i="1"/>
  <c r="CA38" i="1"/>
  <c r="CA30" i="1"/>
  <c r="CA26" i="1"/>
  <c r="CA483" i="1"/>
  <c r="CA459" i="1"/>
  <c r="CA411" i="1"/>
  <c r="CA319" i="1"/>
  <c r="CA311" i="1"/>
  <c r="CA424" i="1"/>
  <c r="CA420" i="1"/>
  <c r="CA40" i="1"/>
  <c r="CA401" i="1"/>
  <c r="CA373" i="1"/>
  <c r="CA341" i="1"/>
  <c r="CA241" i="1"/>
  <c r="CA129" i="1"/>
  <c r="CA101" i="1"/>
  <c r="CA65" i="1"/>
  <c r="CA53" i="1"/>
  <c r="CA45" i="1"/>
  <c r="CA466" i="1"/>
  <c r="CA331" i="1"/>
  <c r="CA307" i="1"/>
  <c r="CA243" i="1"/>
  <c r="CA135" i="1"/>
  <c r="CA43" i="1"/>
  <c r="BZ497" i="1"/>
  <c r="CA497" i="1"/>
  <c r="BZ503" i="1"/>
  <c r="CA503" i="1"/>
  <c r="BZ499" i="1"/>
  <c r="CA499" i="1"/>
  <c r="BZ479" i="1"/>
  <c r="CA479" i="1"/>
  <c r="BZ471" i="1"/>
  <c r="CA471" i="1"/>
  <c r="BZ463" i="1"/>
  <c r="CA463" i="1"/>
  <c r="BZ455" i="1"/>
  <c r="CA455" i="1"/>
  <c r="BZ496" i="1"/>
  <c r="CA496" i="1"/>
  <c r="BZ488" i="1"/>
  <c r="CA488" i="1"/>
  <c r="CA484" i="1"/>
  <c r="BZ480" i="1"/>
  <c r="CA480" i="1"/>
  <c r="BZ476" i="1"/>
  <c r="CA476" i="1"/>
  <c r="CA468" i="1"/>
  <c r="CA456" i="1"/>
  <c r="CA448" i="1"/>
  <c r="BZ440" i="1"/>
  <c r="CA440" i="1"/>
  <c r="BZ436" i="1"/>
  <c r="CA436" i="1"/>
  <c r="BZ432" i="1"/>
  <c r="CA432" i="1"/>
  <c r="BZ416" i="1"/>
  <c r="CA416" i="1"/>
  <c r="CA388" i="1"/>
  <c r="BZ380" i="1"/>
  <c r="CA380" i="1"/>
  <c r="CA372" i="1"/>
  <c r="BZ348" i="1"/>
  <c r="CA348" i="1"/>
  <c r="BZ336" i="1"/>
  <c r="CA336" i="1"/>
  <c r="BI304" i="1"/>
  <c r="CA304" i="1"/>
  <c r="BZ296" i="1"/>
  <c r="CA296" i="1"/>
  <c r="BZ280" i="1"/>
  <c r="CA280" i="1"/>
  <c r="CA272" i="1"/>
  <c r="BZ260" i="1"/>
  <c r="CA260" i="1"/>
  <c r="CA256" i="1"/>
  <c r="BZ232" i="1"/>
  <c r="CA232" i="1"/>
  <c r="BZ220" i="1"/>
  <c r="CA220" i="1"/>
  <c r="CA216" i="1"/>
  <c r="BZ212" i="1"/>
  <c r="CA212" i="1"/>
  <c r="CA208" i="1"/>
  <c r="CA204" i="1"/>
  <c r="BZ192" i="1"/>
  <c r="CA192" i="1"/>
  <c r="BZ188" i="1"/>
  <c r="CA188" i="1"/>
  <c r="CA184" i="1"/>
  <c r="CA180" i="1"/>
  <c r="BZ172" i="1"/>
  <c r="CA172" i="1"/>
  <c r="BZ140" i="1"/>
  <c r="CA140" i="1"/>
  <c r="BZ124" i="1"/>
  <c r="CA124" i="1"/>
  <c r="CA96" i="1"/>
  <c r="CA92" i="1"/>
  <c r="CA80" i="1"/>
  <c r="CA56" i="1"/>
  <c r="CA44" i="1"/>
  <c r="BZ36" i="1"/>
  <c r="CA36" i="1"/>
  <c r="CA32" i="1"/>
  <c r="CA16" i="1"/>
  <c r="BZ413" i="1"/>
  <c r="CA413" i="1"/>
  <c r="BZ409" i="1"/>
  <c r="CA409" i="1"/>
  <c r="BZ405" i="1"/>
  <c r="CA405" i="1"/>
  <c r="BZ397" i="1"/>
  <c r="CA397" i="1"/>
  <c r="BZ389" i="1"/>
  <c r="CA389" i="1"/>
  <c r="BZ385" i="1"/>
  <c r="CA385" i="1"/>
  <c r="BZ381" i="1"/>
  <c r="CA381" i="1"/>
  <c r="BZ377" i="1"/>
  <c r="CA377" i="1"/>
  <c r="BZ369" i="1"/>
  <c r="CA369" i="1"/>
  <c r="BZ365" i="1"/>
  <c r="CA365" i="1"/>
  <c r="BZ361" i="1"/>
  <c r="CA361" i="1"/>
  <c r="BZ357" i="1"/>
  <c r="CA357" i="1"/>
  <c r="BZ353" i="1"/>
  <c r="CA353" i="1"/>
  <c r="BZ349" i="1"/>
  <c r="CA349" i="1"/>
  <c r="BZ345" i="1"/>
  <c r="CA345" i="1"/>
  <c r="BZ337" i="1"/>
  <c r="CA337" i="1"/>
  <c r="BZ333" i="1"/>
  <c r="CA333" i="1"/>
  <c r="BZ329" i="1"/>
  <c r="CA329" i="1"/>
  <c r="BZ325" i="1"/>
  <c r="CA325" i="1"/>
  <c r="BZ317" i="1"/>
  <c r="CA317" i="1"/>
  <c r="BZ313" i="1"/>
  <c r="CA313" i="1"/>
  <c r="BZ309" i="1"/>
  <c r="CA309" i="1"/>
  <c r="BZ305" i="1"/>
  <c r="CA305" i="1"/>
  <c r="BZ301" i="1"/>
  <c r="CA301" i="1"/>
  <c r="BZ289" i="1"/>
  <c r="CA289" i="1"/>
  <c r="BZ285" i="1"/>
  <c r="CA285" i="1"/>
  <c r="BZ277" i="1"/>
  <c r="CA277" i="1"/>
  <c r="BZ273" i="1"/>
  <c r="CA273" i="1"/>
  <c r="BZ269" i="1"/>
  <c r="CA269" i="1"/>
  <c r="BZ265" i="1"/>
  <c r="CA265" i="1"/>
  <c r="BZ261" i="1"/>
  <c r="CA261" i="1"/>
  <c r="BZ257" i="1"/>
  <c r="CA257" i="1"/>
  <c r="BZ253" i="1"/>
  <c r="CA253" i="1"/>
  <c r="BZ245" i="1"/>
  <c r="CA245" i="1"/>
  <c r="BZ237" i="1"/>
  <c r="CA237" i="1"/>
  <c r="BZ233" i="1"/>
  <c r="CA233" i="1"/>
  <c r="BZ221" i="1"/>
  <c r="CA221" i="1"/>
  <c r="BZ213" i="1"/>
  <c r="CA213" i="1"/>
  <c r="BZ205" i="1"/>
  <c r="CA205" i="1"/>
  <c r="BZ201" i="1"/>
  <c r="CA201" i="1"/>
  <c r="BZ197" i="1"/>
  <c r="CA197" i="1"/>
  <c r="BZ193" i="1"/>
  <c r="CA193" i="1"/>
  <c r="BZ189" i="1"/>
  <c r="CA189" i="1"/>
  <c r="BZ185" i="1"/>
  <c r="CA185" i="1"/>
  <c r="BZ177" i="1"/>
  <c r="CA177" i="1"/>
  <c r="BZ173" i="1"/>
  <c r="CA173" i="1"/>
  <c r="BZ169" i="1"/>
  <c r="CA169" i="1"/>
  <c r="BZ165" i="1"/>
  <c r="CA165" i="1"/>
  <c r="BZ161" i="1"/>
  <c r="CA161" i="1"/>
  <c r="BZ153" i="1"/>
  <c r="CA153" i="1"/>
  <c r="BZ149" i="1"/>
  <c r="CA149" i="1"/>
  <c r="BZ145" i="1"/>
  <c r="CA145" i="1"/>
  <c r="BZ141" i="1"/>
  <c r="CA141" i="1"/>
  <c r="BZ137" i="1"/>
  <c r="CA137" i="1"/>
  <c r="BZ133" i="1"/>
  <c r="CA133" i="1"/>
  <c r="BZ125" i="1"/>
  <c r="CA125" i="1"/>
  <c r="BZ109" i="1"/>
  <c r="CA109" i="1"/>
  <c r="BZ105" i="1"/>
  <c r="CA105" i="1"/>
  <c r="BZ93" i="1"/>
  <c r="CA93" i="1"/>
  <c r="BZ77" i="1"/>
  <c r="CA77" i="1"/>
  <c r="BZ61" i="1"/>
  <c r="CA61" i="1"/>
  <c r="BZ57" i="1"/>
  <c r="CA57" i="1"/>
  <c r="BZ49" i="1"/>
  <c r="CA49" i="1"/>
  <c r="BZ41" i="1"/>
  <c r="CA41" i="1"/>
  <c r="BZ37" i="1"/>
  <c r="CA37" i="1"/>
  <c r="BZ29" i="1"/>
  <c r="CA29" i="1"/>
  <c r="BZ25" i="1"/>
  <c r="CA25" i="1"/>
  <c r="BZ21" i="1"/>
  <c r="CA21" i="1"/>
  <c r="BZ17" i="1"/>
  <c r="CA17" i="1"/>
  <c r="BZ13" i="1"/>
  <c r="CA13" i="1"/>
  <c r="BZ461" i="1"/>
  <c r="CA461" i="1"/>
  <c r="BZ457" i="1"/>
  <c r="CA457" i="1"/>
  <c r="BZ449" i="1"/>
  <c r="CA449" i="1"/>
  <c r="BZ445" i="1"/>
  <c r="CA445" i="1"/>
  <c r="BZ441" i="1"/>
  <c r="CA441" i="1"/>
  <c r="BZ429" i="1"/>
  <c r="CA429" i="1"/>
  <c r="BZ425" i="1"/>
  <c r="CA425" i="1"/>
  <c r="BZ421" i="1"/>
  <c r="CA421" i="1"/>
  <c r="CA498" i="1"/>
  <c r="CA490" i="1"/>
  <c r="CA486" i="1"/>
  <c r="BZ482" i="1"/>
  <c r="CA482" i="1"/>
  <c r="BZ470" i="1"/>
  <c r="CA470" i="1"/>
  <c r="BZ462" i="1"/>
  <c r="CA462" i="1"/>
  <c r="CA454" i="1"/>
  <c r="CA450" i="1"/>
  <c r="BZ446" i="1"/>
  <c r="CA446" i="1"/>
  <c r="CA438" i="1"/>
  <c r="BZ434" i="1"/>
  <c r="CA434" i="1"/>
  <c r="BZ430" i="1"/>
  <c r="CA430" i="1"/>
  <c r="BZ426" i="1"/>
  <c r="CA426" i="1"/>
  <c r="BZ422" i="1"/>
  <c r="CA422" i="1"/>
  <c r="CA406" i="1"/>
  <c r="BZ390" i="1"/>
  <c r="CA390" i="1"/>
  <c r="BI382" i="1"/>
  <c r="BZ378" i="1"/>
  <c r="CA378" i="1"/>
  <c r="BZ366" i="1"/>
  <c r="CA366" i="1"/>
  <c r="BZ358" i="1"/>
  <c r="CA358" i="1"/>
  <c r="CA354" i="1"/>
  <c r="BZ350" i="1"/>
  <c r="CA350" i="1"/>
  <c r="BZ346" i="1"/>
  <c r="CA346" i="1"/>
  <c r="BZ326" i="1"/>
  <c r="CA326" i="1"/>
  <c r="BZ318" i="1"/>
  <c r="CA318" i="1"/>
  <c r="BZ314" i="1"/>
  <c r="CA314" i="1"/>
  <c r="CA310" i="1"/>
  <c r="CA306" i="1"/>
  <c r="BZ302" i="1"/>
  <c r="CA302" i="1"/>
  <c r="BZ294" i="1"/>
  <c r="CA294" i="1"/>
  <c r="BZ290" i="1"/>
  <c r="CA290" i="1"/>
  <c r="CA282" i="1"/>
  <c r="CA278" i="1"/>
  <c r="CA258" i="1"/>
  <c r="BZ246" i="1"/>
  <c r="CA246" i="1"/>
  <c r="BZ234" i="1"/>
  <c r="CA234" i="1"/>
  <c r="BZ230" i="1"/>
  <c r="CA230" i="1"/>
  <c r="BZ222" i="1"/>
  <c r="CA222" i="1"/>
  <c r="BZ206" i="1"/>
  <c r="CA206" i="1"/>
  <c r="BZ198" i="1"/>
  <c r="CA198" i="1"/>
  <c r="BZ194" i="1"/>
  <c r="CA194" i="1"/>
  <c r="CA190" i="1"/>
  <c r="BZ174" i="1"/>
  <c r="CA174" i="1"/>
  <c r="BZ170" i="1"/>
  <c r="CA170" i="1"/>
  <c r="BZ162" i="1"/>
  <c r="CA162" i="1"/>
  <c r="BI154" i="1"/>
  <c r="BZ154" i="1"/>
  <c r="CA154" i="1"/>
  <c r="CA146" i="1"/>
  <c r="CA142" i="1"/>
  <c r="BZ138" i="1"/>
  <c r="CA138" i="1"/>
  <c r="BZ126" i="1"/>
  <c r="CA126" i="1"/>
  <c r="BZ114" i="1"/>
  <c r="CA114" i="1"/>
  <c r="BZ110" i="1"/>
  <c r="CA110" i="1"/>
  <c r="BZ102" i="1"/>
  <c r="CA102" i="1"/>
  <c r="BZ90" i="1"/>
  <c r="CA90" i="1"/>
  <c r="BZ66" i="1"/>
  <c r="CA66" i="1"/>
  <c r="BZ62" i="1"/>
  <c r="CA62" i="1"/>
  <c r="BZ58" i="1"/>
  <c r="CA58" i="1"/>
  <c r="CA50" i="1"/>
  <c r="BZ22" i="1"/>
  <c r="CA22" i="1"/>
  <c r="BZ18" i="1"/>
  <c r="CA18" i="1"/>
  <c r="BZ501" i="1"/>
  <c r="CA501" i="1"/>
  <c r="BZ493" i="1"/>
  <c r="CA493" i="1"/>
  <c r="BZ489" i="1"/>
  <c r="CA489" i="1"/>
  <c r="BZ469" i="1"/>
  <c r="CA469" i="1"/>
  <c r="BZ495" i="1"/>
  <c r="CA495" i="1"/>
  <c r="BZ491" i="1"/>
  <c r="CA491" i="1"/>
  <c r="BZ487" i="1"/>
  <c r="CA487" i="1"/>
  <c r="BZ447" i="1"/>
  <c r="CA447" i="1"/>
  <c r="BZ443" i="1"/>
  <c r="CA443" i="1"/>
  <c r="BZ439" i="1"/>
  <c r="CA439" i="1"/>
  <c r="BZ431" i="1"/>
  <c r="CA431" i="1"/>
  <c r="BZ423" i="1"/>
  <c r="CA423" i="1"/>
  <c r="BZ415" i="1"/>
  <c r="CA415" i="1"/>
  <c r="BZ407" i="1"/>
  <c r="CA407" i="1"/>
  <c r="BZ403" i="1"/>
  <c r="CA403" i="1"/>
  <c r="BZ399" i="1"/>
  <c r="CA399" i="1"/>
  <c r="BZ395" i="1"/>
  <c r="CA395" i="1"/>
  <c r="BZ387" i="1"/>
  <c r="CA387" i="1"/>
  <c r="BZ383" i="1"/>
  <c r="CA383" i="1"/>
  <c r="BZ379" i="1"/>
  <c r="CA379" i="1"/>
  <c r="BZ375" i="1"/>
  <c r="CA375" i="1"/>
  <c r="BZ371" i="1"/>
  <c r="CA371" i="1"/>
  <c r="BZ367" i="1"/>
  <c r="CA367" i="1"/>
  <c r="BZ363" i="1"/>
  <c r="CA363" i="1"/>
  <c r="BZ359" i="1"/>
  <c r="CA359" i="1"/>
  <c r="BZ351" i="1"/>
  <c r="CA351" i="1"/>
  <c r="BZ347" i="1"/>
  <c r="CA347" i="1"/>
  <c r="BZ343" i="1"/>
  <c r="CA343" i="1"/>
  <c r="BZ335" i="1"/>
  <c r="CA335" i="1"/>
  <c r="BZ327" i="1"/>
  <c r="CA327" i="1"/>
  <c r="BZ323" i="1"/>
  <c r="CA323" i="1"/>
  <c r="BZ303" i="1"/>
  <c r="CA303" i="1"/>
  <c r="BZ299" i="1"/>
  <c r="CA299" i="1"/>
  <c r="BZ295" i="1"/>
  <c r="CA295" i="1"/>
  <c r="BZ287" i="1"/>
  <c r="CA287" i="1"/>
  <c r="BZ283" i="1"/>
  <c r="CA283" i="1"/>
  <c r="BZ279" i="1"/>
  <c r="CA279" i="1"/>
  <c r="BZ275" i="1"/>
  <c r="CA275" i="1"/>
  <c r="BZ271" i="1"/>
  <c r="CA271" i="1"/>
  <c r="BZ267" i="1"/>
  <c r="CA267" i="1"/>
  <c r="BZ259" i="1"/>
  <c r="CA259" i="1"/>
  <c r="BZ255" i="1"/>
  <c r="CA255" i="1"/>
  <c r="BZ251" i="1"/>
  <c r="CA251" i="1"/>
  <c r="BZ247" i="1"/>
  <c r="CA247" i="1"/>
  <c r="BZ239" i="1"/>
  <c r="CA239" i="1"/>
  <c r="BZ235" i="1"/>
  <c r="CA235" i="1"/>
  <c r="BZ231" i="1"/>
  <c r="CA231" i="1"/>
  <c r="BZ227" i="1"/>
  <c r="CA227" i="1"/>
  <c r="BZ223" i="1"/>
  <c r="CA223" i="1"/>
  <c r="BZ211" i="1"/>
  <c r="CA211" i="1"/>
  <c r="BZ203" i="1"/>
  <c r="CA203" i="1"/>
  <c r="BZ199" i="1"/>
  <c r="CA199" i="1"/>
  <c r="BZ191" i="1"/>
  <c r="CA191" i="1"/>
  <c r="BZ183" i="1"/>
  <c r="CA183" i="1"/>
  <c r="BZ175" i="1"/>
  <c r="CA175" i="1"/>
  <c r="BZ167" i="1"/>
  <c r="CA167" i="1"/>
  <c r="BZ159" i="1"/>
  <c r="CA159" i="1"/>
  <c r="BZ155" i="1"/>
  <c r="CA155" i="1"/>
  <c r="BZ151" i="1"/>
  <c r="CA151" i="1"/>
  <c r="BZ147" i="1"/>
  <c r="CA147" i="1"/>
  <c r="BZ127" i="1"/>
  <c r="CA127" i="1"/>
  <c r="BZ123" i="1"/>
  <c r="CA123" i="1"/>
  <c r="BZ119" i="1"/>
  <c r="CA119" i="1"/>
  <c r="BZ115" i="1"/>
  <c r="CA115" i="1"/>
  <c r="BZ111" i="1"/>
  <c r="CA111" i="1"/>
  <c r="BZ107" i="1"/>
  <c r="CA107" i="1"/>
  <c r="BZ103" i="1"/>
  <c r="CA103" i="1"/>
  <c r="BZ95" i="1"/>
  <c r="CA95" i="1"/>
  <c r="BZ91" i="1"/>
  <c r="CA91" i="1"/>
  <c r="BZ83" i="1"/>
  <c r="CA83" i="1"/>
  <c r="BZ79" i="1"/>
  <c r="CA79" i="1"/>
  <c r="BZ71" i="1"/>
  <c r="CA71" i="1"/>
  <c r="BZ67" i="1"/>
  <c r="CA67" i="1"/>
  <c r="BZ63" i="1"/>
  <c r="CA63" i="1"/>
  <c r="BZ59" i="1"/>
  <c r="CA59" i="1"/>
  <c r="BZ55" i="1"/>
  <c r="CA55" i="1"/>
  <c r="BZ51" i="1"/>
  <c r="CA51" i="1"/>
  <c r="BZ47" i="1"/>
  <c r="CA47" i="1"/>
  <c r="BZ39" i="1"/>
  <c r="CA39" i="1"/>
  <c r="BZ35" i="1"/>
  <c r="CA35" i="1"/>
  <c r="BZ31" i="1"/>
  <c r="CA31" i="1"/>
  <c r="BZ27" i="1"/>
  <c r="CA27" i="1"/>
  <c r="BZ23" i="1"/>
  <c r="CA23" i="1"/>
  <c r="BY6" i="1"/>
  <c r="BZ6" i="1"/>
  <c r="BY481" i="1"/>
  <c r="BZ481" i="1"/>
  <c r="BY8" i="1"/>
  <c r="BZ8" i="1"/>
  <c r="BY483" i="1"/>
  <c r="BZ483" i="1"/>
  <c r="BY475" i="1"/>
  <c r="BZ475" i="1"/>
  <c r="BY11" i="1"/>
  <c r="BZ11" i="1"/>
  <c r="BY7" i="1"/>
  <c r="BZ7" i="1"/>
  <c r="BY500" i="1"/>
  <c r="BZ500" i="1"/>
  <c r="BY492" i="1"/>
  <c r="BZ492" i="1"/>
  <c r="BY484" i="1"/>
  <c r="BZ484" i="1"/>
  <c r="BY472" i="1"/>
  <c r="BZ472" i="1"/>
  <c r="BY468" i="1"/>
  <c r="BZ468" i="1"/>
  <c r="BY464" i="1"/>
  <c r="BZ464" i="1"/>
  <c r="BY460" i="1"/>
  <c r="BZ460" i="1"/>
  <c r="BY456" i="1"/>
  <c r="BZ456" i="1"/>
  <c r="BY452" i="1"/>
  <c r="BZ452" i="1"/>
  <c r="BY448" i="1"/>
  <c r="BZ448" i="1"/>
  <c r="BY444" i="1"/>
  <c r="BZ444" i="1"/>
  <c r="BY428" i="1"/>
  <c r="BZ428" i="1"/>
  <c r="BY424" i="1"/>
  <c r="BZ424" i="1"/>
  <c r="BY420" i="1"/>
  <c r="BZ420" i="1"/>
  <c r="BY412" i="1"/>
  <c r="BZ412" i="1"/>
  <c r="BY408" i="1"/>
  <c r="BZ408" i="1"/>
  <c r="BY404" i="1"/>
  <c r="BZ404" i="1"/>
  <c r="BY400" i="1"/>
  <c r="BZ400" i="1"/>
  <c r="BY396" i="1"/>
  <c r="BZ396" i="1"/>
  <c r="BY392" i="1"/>
  <c r="BZ392" i="1"/>
  <c r="BY388" i="1"/>
  <c r="BZ388" i="1"/>
  <c r="BY384" i="1"/>
  <c r="BZ384" i="1"/>
  <c r="BY376" i="1"/>
  <c r="BZ376" i="1"/>
  <c r="BY372" i="1"/>
  <c r="BZ372" i="1"/>
  <c r="BY368" i="1"/>
  <c r="BZ368" i="1"/>
  <c r="BY364" i="1"/>
  <c r="BZ364" i="1"/>
  <c r="BY360" i="1"/>
  <c r="BZ360" i="1"/>
  <c r="BY356" i="1"/>
  <c r="BZ356" i="1"/>
  <c r="BY352" i="1"/>
  <c r="BZ352" i="1"/>
  <c r="BY344" i="1"/>
  <c r="BZ344" i="1"/>
  <c r="BY340" i="1"/>
  <c r="BZ340" i="1"/>
  <c r="BY332" i="1"/>
  <c r="BZ332" i="1"/>
  <c r="BY328" i="1"/>
  <c r="BZ328" i="1"/>
  <c r="BY324" i="1"/>
  <c r="BZ324" i="1"/>
  <c r="BY320" i="1"/>
  <c r="BZ320" i="1"/>
  <c r="BY316" i="1"/>
  <c r="BZ316" i="1"/>
  <c r="BY312" i="1"/>
  <c r="BZ312" i="1"/>
  <c r="BY308" i="1"/>
  <c r="BZ308" i="1"/>
  <c r="BY304" i="1"/>
  <c r="BZ304" i="1"/>
  <c r="BY300" i="1"/>
  <c r="BZ300" i="1"/>
  <c r="BY292" i="1"/>
  <c r="BZ292" i="1"/>
  <c r="BY288" i="1"/>
  <c r="BZ288" i="1"/>
  <c r="BY284" i="1"/>
  <c r="BZ284" i="1"/>
  <c r="BY276" i="1"/>
  <c r="BZ276" i="1"/>
  <c r="BY272" i="1"/>
  <c r="BZ272" i="1"/>
  <c r="BY268" i="1"/>
  <c r="BZ268" i="1"/>
  <c r="BY264" i="1"/>
  <c r="BZ264" i="1"/>
  <c r="BY256" i="1"/>
  <c r="BZ256" i="1"/>
  <c r="BY252" i="1"/>
  <c r="BZ252" i="1"/>
  <c r="BY248" i="1"/>
  <c r="BZ248" i="1"/>
  <c r="BZ244" i="1"/>
  <c r="BY240" i="1"/>
  <c r="BZ240" i="1"/>
  <c r="BY236" i="1"/>
  <c r="BZ236" i="1"/>
  <c r="BY228" i="1"/>
  <c r="BZ228" i="1"/>
  <c r="BY224" i="1"/>
  <c r="BZ224" i="1"/>
  <c r="BY216" i="1"/>
  <c r="BZ216" i="1"/>
  <c r="BY208" i="1"/>
  <c r="BZ208" i="1"/>
  <c r="BY204" i="1"/>
  <c r="BZ204" i="1"/>
  <c r="BY200" i="1"/>
  <c r="BZ200" i="1"/>
  <c r="BY196" i="1"/>
  <c r="BZ196" i="1"/>
  <c r="BY184" i="1"/>
  <c r="BZ184" i="1"/>
  <c r="BY180" i="1"/>
  <c r="BZ180" i="1"/>
  <c r="BY176" i="1"/>
  <c r="BZ176" i="1"/>
  <c r="BY168" i="1"/>
  <c r="BZ168" i="1"/>
  <c r="BY164" i="1"/>
  <c r="BZ164" i="1"/>
  <c r="BY160" i="1"/>
  <c r="BZ160" i="1"/>
  <c r="BY156" i="1"/>
  <c r="BZ156" i="1"/>
  <c r="BY152" i="1"/>
  <c r="BZ152" i="1"/>
  <c r="BY148" i="1"/>
  <c r="BZ148" i="1"/>
  <c r="BY144" i="1"/>
  <c r="BZ144" i="1"/>
  <c r="BY136" i="1"/>
  <c r="BZ136" i="1"/>
  <c r="BY132" i="1"/>
  <c r="BZ132" i="1"/>
  <c r="BY128" i="1"/>
  <c r="BZ128" i="1"/>
  <c r="BY120" i="1"/>
  <c r="BZ120" i="1"/>
  <c r="BZ116" i="1"/>
  <c r="BY112" i="1"/>
  <c r="BZ112" i="1"/>
  <c r="BY108" i="1"/>
  <c r="BZ108" i="1"/>
  <c r="BY104" i="1"/>
  <c r="BZ104" i="1"/>
  <c r="BY100" i="1"/>
  <c r="BZ100" i="1"/>
  <c r="BY96" i="1"/>
  <c r="BZ96" i="1"/>
  <c r="BY92" i="1"/>
  <c r="BZ92" i="1"/>
  <c r="BY88" i="1"/>
  <c r="BZ88" i="1"/>
  <c r="BY84" i="1"/>
  <c r="BZ84" i="1"/>
  <c r="BY80" i="1"/>
  <c r="BZ80" i="1"/>
  <c r="BY76" i="1"/>
  <c r="BZ76" i="1"/>
  <c r="BY72" i="1"/>
  <c r="BZ72" i="1"/>
  <c r="BY68" i="1"/>
  <c r="BZ68" i="1"/>
  <c r="BY64" i="1"/>
  <c r="BZ64" i="1"/>
  <c r="BY60" i="1"/>
  <c r="BZ60" i="1"/>
  <c r="BZ56" i="1"/>
  <c r="BY52" i="1"/>
  <c r="BZ52" i="1"/>
  <c r="BY48" i="1"/>
  <c r="BZ48" i="1"/>
  <c r="BZ44" i="1"/>
  <c r="BZ40" i="1"/>
  <c r="BY32" i="1"/>
  <c r="BZ32" i="1"/>
  <c r="BY28" i="1"/>
  <c r="BZ28" i="1"/>
  <c r="BZ24" i="1"/>
  <c r="BY20" i="1"/>
  <c r="BZ20" i="1"/>
  <c r="BY16" i="1"/>
  <c r="BZ16" i="1"/>
  <c r="BY485" i="1"/>
  <c r="BZ485" i="1"/>
  <c r="BY453" i="1"/>
  <c r="BZ453" i="1"/>
  <c r="BY417" i="1"/>
  <c r="BZ417" i="1"/>
  <c r="BY401" i="1"/>
  <c r="BZ401" i="1"/>
  <c r="BY393" i="1"/>
  <c r="BZ393" i="1"/>
  <c r="BY373" i="1"/>
  <c r="BZ373" i="1"/>
  <c r="BY341" i="1"/>
  <c r="BZ341" i="1"/>
  <c r="BY321" i="1"/>
  <c r="BZ321" i="1"/>
  <c r="BY297" i="1"/>
  <c r="BZ297" i="1"/>
  <c r="BY293" i="1"/>
  <c r="BZ293" i="1"/>
  <c r="BY281" i="1"/>
  <c r="BZ281" i="1"/>
  <c r="BY249" i="1"/>
  <c r="BZ249" i="1"/>
  <c r="BY241" i="1"/>
  <c r="BZ241" i="1"/>
  <c r="BY229" i="1"/>
  <c r="BZ229" i="1"/>
  <c r="BY225" i="1"/>
  <c r="BZ225" i="1"/>
  <c r="BY217" i="1"/>
  <c r="BZ217" i="1"/>
  <c r="BY209" i="1"/>
  <c r="BZ209" i="1"/>
  <c r="BY181" i="1"/>
  <c r="BZ181" i="1"/>
  <c r="BY157" i="1"/>
  <c r="BZ157" i="1"/>
  <c r="BY129" i="1"/>
  <c r="BZ129" i="1"/>
  <c r="BY121" i="1"/>
  <c r="BZ121" i="1"/>
  <c r="BY117" i="1"/>
  <c r="BZ117" i="1"/>
  <c r="BY113" i="1"/>
  <c r="BZ113" i="1"/>
  <c r="BY101" i="1"/>
  <c r="BZ101" i="1"/>
  <c r="BY97" i="1"/>
  <c r="BZ97" i="1"/>
  <c r="BY89" i="1"/>
  <c r="BZ89" i="1"/>
  <c r="BY85" i="1"/>
  <c r="BZ85" i="1"/>
  <c r="BY81" i="1"/>
  <c r="BZ81" i="1"/>
  <c r="BY73" i="1"/>
  <c r="BZ73" i="1"/>
  <c r="BY69" i="1"/>
  <c r="BZ69" i="1"/>
  <c r="BY65" i="1"/>
  <c r="BZ65" i="1"/>
  <c r="BY53" i="1"/>
  <c r="BZ53" i="1"/>
  <c r="BY45" i="1"/>
  <c r="BZ45" i="1"/>
  <c r="BY33" i="1"/>
  <c r="BZ33" i="1"/>
  <c r="BY10" i="1"/>
  <c r="BZ10" i="1"/>
  <c r="BY477" i="1"/>
  <c r="BZ477" i="1"/>
  <c r="BY473" i="1"/>
  <c r="BZ473" i="1"/>
  <c r="BY437" i="1"/>
  <c r="BZ437" i="1"/>
  <c r="BY433" i="1"/>
  <c r="BZ433" i="1"/>
  <c r="BY9" i="1"/>
  <c r="BZ9" i="1"/>
  <c r="BY5" i="1"/>
  <c r="BZ5" i="1"/>
  <c r="BY502" i="1"/>
  <c r="BZ502" i="1"/>
  <c r="BZ498" i="1"/>
  <c r="BY494" i="1"/>
  <c r="BZ494" i="1"/>
  <c r="BY490" i="1"/>
  <c r="BZ490" i="1"/>
  <c r="BY486" i="1"/>
  <c r="BZ486" i="1"/>
  <c r="BZ478" i="1"/>
  <c r="BY474" i="1"/>
  <c r="BZ474" i="1"/>
  <c r="BZ466" i="1"/>
  <c r="BY458" i="1"/>
  <c r="BZ458" i="1"/>
  <c r="BY454" i="1"/>
  <c r="BZ454" i="1"/>
  <c r="BZ450" i="1"/>
  <c r="BY442" i="1"/>
  <c r="BZ442" i="1"/>
  <c r="BY438" i="1"/>
  <c r="BZ438" i="1"/>
  <c r="BY418" i="1"/>
  <c r="BZ418" i="1"/>
  <c r="BY414" i="1"/>
  <c r="BZ414" i="1"/>
  <c r="BY410" i="1"/>
  <c r="BZ410" i="1"/>
  <c r="BY406" i="1"/>
  <c r="BZ406" i="1"/>
  <c r="BY402" i="1"/>
  <c r="BZ402" i="1"/>
  <c r="BY398" i="1"/>
  <c r="BZ398" i="1"/>
  <c r="BY394" i="1"/>
  <c r="BZ394" i="1"/>
  <c r="BY386" i="1"/>
  <c r="BZ386" i="1"/>
  <c r="BY382" i="1"/>
  <c r="BZ382" i="1"/>
  <c r="BY374" i="1"/>
  <c r="BZ374" i="1"/>
  <c r="BY370" i="1"/>
  <c r="BZ370" i="1"/>
  <c r="BY362" i="1"/>
  <c r="BZ362" i="1"/>
  <c r="BY354" i="1"/>
  <c r="BZ354" i="1"/>
  <c r="BY342" i="1"/>
  <c r="BZ342" i="1"/>
  <c r="BY338" i="1"/>
  <c r="BZ338" i="1"/>
  <c r="BZ334" i="1"/>
  <c r="BY330" i="1"/>
  <c r="BZ330" i="1"/>
  <c r="BY322" i="1"/>
  <c r="BZ322" i="1"/>
  <c r="BY310" i="1"/>
  <c r="BZ310" i="1"/>
  <c r="BY306" i="1"/>
  <c r="BZ306" i="1"/>
  <c r="BY298" i="1"/>
  <c r="BZ298" i="1"/>
  <c r="BY286" i="1"/>
  <c r="BZ286" i="1"/>
  <c r="BY282" i="1"/>
  <c r="BZ282" i="1"/>
  <c r="BY278" i="1"/>
  <c r="BZ278" i="1"/>
  <c r="BY274" i="1"/>
  <c r="BZ274" i="1"/>
  <c r="BY270" i="1"/>
  <c r="BZ270" i="1"/>
  <c r="BY266" i="1"/>
  <c r="BZ266" i="1"/>
  <c r="BY262" i="1"/>
  <c r="BZ262" i="1"/>
  <c r="BY258" i="1"/>
  <c r="BZ258" i="1"/>
  <c r="BY254" i="1"/>
  <c r="BZ254" i="1"/>
  <c r="BY250" i="1"/>
  <c r="BZ250" i="1"/>
  <c r="BY242" i="1"/>
  <c r="BZ242" i="1"/>
  <c r="BY238" i="1"/>
  <c r="BZ238" i="1"/>
  <c r="BZ226" i="1"/>
  <c r="BY218" i="1"/>
  <c r="BZ218" i="1"/>
  <c r="BZ214" i="1"/>
  <c r="BY210" i="1"/>
  <c r="BZ210" i="1"/>
  <c r="BY202" i="1"/>
  <c r="BZ202" i="1"/>
  <c r="BY190" i="1"/>
  <c r="BZ190" i="1"/>
  <c r="BY186" i="1"/>
  <c r="BZ186" i="1"/>
  <c r="BY182" i="1"/>
  <c r="BZ182" i="1"/>
  <c r="BY178" i="1"/>
  <c r="BZ178" i="1"/>
  <c r="BY166" i="1"/>
  <c r="BZ166" i="1"/>
  <c r="BZ158" i="1"/>
  <c r="BY150" i="1"/>
  <c r="BZ150" i="1"/>
  <c r="BY146" i="1"/>
  <c r="BZ146" i="1"/>
  <c r="BY142" i="1"/>
  <c r="BZ142" i="1"/>
  <c r="BY134" i="1"/>
  <c r="BZ134" i="1"/>
  <c r="BY130" i="1"/>
  <c r="BZ130" i="1"/>
  <c r="BY122" i="1"/>
  <c r="BZ122" i="1"/>
  <c r="BY118" i="1"/>
  <c r="BZ118" i="1"/>
  <c r="BY106" i="1"/>
  <c r="BZ106" i="1"/>
  <c r="BY98" i="1"/>
  <c r="BZ98" i="1"/>
  <c r="BY94" i="1"/>
  <c r="BZ94" i="1"/>
  <c r="BY86" i="1"/>
  <c r="BZ86" i="1"/>
  <c r="BZ82" i="1"/>
  <c r="BY78" i="1"/>
  <c r="BZ78" i="1"/>
  <c r="BY74" i="1"/>
  <c r="BZ74" i="1"/>
  <c r="BZ70" i="1"/>
  <c r="BY54" i="1"/>
  <c r="BZ54" i="1"/>
  <c r="BY50" i="1"/>
  <c r="BZ50" i="1"/>
  <c r="BY46" i="1"/>
  <c r="BZ46" i="1"/>
  <c r="BY42" i="1"/>
  <c r="BZ42" i="1"/>
  <c r="BY38" i="1"/>
  <c r="BZ38" i="1"/>
  <c r="BY34" i="1"/>
  <c r="BZ34" i="1"/>
  <c r="BY30" i="1"/>
  <c r="BZ30" i="1"/>
  <c r="BY26" i="1"/>
  <c r="BZ26" i="1"/>
  <c r="BY14" i="1"/>
  <c r="BZ14" i="1"/>
  <c r="BY465" i="1"/>
  <c r="BZ465" i="1"/>
  <c r="BY12" i="1"/>
  <c r="BZ12" i="1"/>
  <c r="BY467" i="1"/>
  <c r="BZ467" i="1"/>
  <c r="BY459" i="1"/>
  <c r="BZ459" i="1"/>
  <c r="BY451" i="1"/>
  <c r="BZ451" i="1"/>
  <c r="BY435" i="1"/>
  <c r="BZ435" i="1"/>
  <c r="BY427" i="1"/>
  <c r="BZ427" i="1"/>
  <c r="BY419" i="1"/>
  <c r="BZ419" i="1"/>
  <c r="BY411" i="1"/>
  <c r="BZ411" i="1"/>
  <c r="BY391" i="1"/>
  <c r="BZ391" i="1"/>
  <c r="BY355" i="1"/>
  <c r="BZ355" i="1"/>
  <c r="BY339" i="1"/>
  <c r="BZ339" i="1"/>
  <c r="BY331" i="1"/>
  <c r="BZ331" i="1"/>
  <c r="BY319" i="1"/>
  <c r="BZ319" i="1"/>
  <c r="BY315" i="1"/>
  <c r="BZ315" i="1"/>
  <c r="BY311" i="1"/>
  <c r="BZ311" i="1"/>
  <c r="BY307" i="1"/>
  <c r="BZ307" i="1"/>
  <c r="BY291" i="1"/>
  <c r="BZ291" i="1"/>
  <c r="BY263" i="1"/>
  <c r="BZ263" i="1"/>
  <c r="BY243" i="1"/>
  <c r="BZ243" i="1"/>
  <c r="BY219" i="1"/>
  <c r="BZ219" i="1"/>
  <c r="BY215" i="1"/>
  <c r="BZ215" i="1"/>
  <c r="BY207" i="1"/>
  <c r="BZ207" i="1"/>
  <c r="BY195" i="1"/>
  <c r="BZ195" i="1"/>
  <c r="BY187" i="1"/>
  <c r="BZ187" i="1"/>
  <c r="BY179" i="1"/>
  <c r="BZ179" i="1"/>
  <c r="BY171" i="1"/>
  <c r="BZ171" i="1"/>
  <c r="BY163" i="1"/>
  <c r="BZ163" i="1"/>
  <c r="BY143" i="1"/>
  <c r="BZ143" i="1"/>
  <c r="BY139" i="1"/>
  <c r="BZ139" i="1"/>
  <c r="BY135" i="1"/>
  <c r="BZ135" i="1"/>
  <c r="BY131" i="1"/>
  <c r="BZ131" i="1"/>
  <c r="BY99" i="1"/>
  <c r="BZ99" i="1"/>
  <c r="BY87" i="1"/>
  <c r="BZ87" i="1"/>
  <c r="BY75" i="1"/>
  <c r="BZ75" i="1"/>
  <c r="BY43" i="1"/>
  <c r="BZ43" i="1"/>
  <c r="BY19" i="1"/>
  <c r="BZ19" i="1"/>
  <c r="BY15" i="1"/>
  <c r="BZ15" i="1"/>
  <c r="BX387" i="1"/>
  <c r="BY387" i="1"/>
  <c r="BX379" i="1"/>
  <c r="BY379" i="1"/>
  <c r="BX375" i="1"/>
  <c r="BY375" i="1"/>
  <c r="BX367" i="1"/>
  <c r="BY367" i="1"/>
  <c r="BX363" i="1"/>
  <c r="BY363" i="1"/>
  <c r="BX359" i="1"/>
  <c r="BY359" i="1"/>
  <c r="BX351" i="1"/>
  <c r="BY351" i="1"/>
  <c r="BX347" i="1"/>
  <c r="BY347" i="1"/>
  <c r="BX343" i="1"/>
  <c r="BY343" i="1"/>
  <c r="BX335" i="1"/>
  <c r="BY335" i="1"/>
  <c r="BY496" i="1"/>
  <c r="BY488" i="1"/>
  <c r="BY480" i="1"/>
  <c r="BY476" i="1"/>
  <c r="BY440" i="1"/>
  <c r="BY436" i="1"/>
  <c r="BY432" i="1"/>
  <c r="BY416" i="1"/>
  <c r="BY380" i="1"/>
  <c r="BY348" i="1"/>
  <c r="BX336" i="1"/>
  <c r="BY336" i="1"/>
  <c r="BY296" i="1"/>
  <c r="BY280" i="1"/>
  <c r="BY260" i="1"/>
  <c r="BY244" i="1"/>
  <c r="BY232" i="1"/>
  <c r="BX220" i="1"/>
  <c r="BY220" i="1"/>
  <c r="BY212" i="1"/>
  <c r="BX192" i="1"/>
  <c r="BY192" i="1"/>
  <c r="BX188" i="1"/>
  <c r="BY188" i="1"/>
  <c r="BY172" i="1"/>
  <c r="BY140" i="1"/>
  <c r="BY124" i="1"/>
  <c r="BY116" i="1"/>
  <c r="BY56" i="1"/>
  <c r="BY44" i="1"/>
  <c r="BY40" i="1"/>
  <c r="BY36" i="1"/>
  <c r="BY24" i="1"/>
  <c r="BX503" i="1"/>
  <c r="BY503" i="1"/>
  <c r="BX491" i="1"/>
  <c r="BY491" i="1"/>
  <c r="BX487" i="1"/>
  <c r="BY487" i="1"/>
  <c r="BX479" i="1"/>
  <c r="BY479" i="1"/>
  <c r="BX471" i="1"/>
  <c r="BY471" i="1"/>
  <c r="BX501" i="1"/>
  <c r="BY501" i="1"/>
  <c r="BX497" i="1"/>
  <c r="BY497" i="1"/>
  <c r="BX493" i="1"/>
  <c r="BY493" i="1"/>
  <c r="BX489" i="1"/>
  <c r="BY489" i="1"/>
  <c r="BX461" i="1"/>
  <c r="BY461" i="1"/>
  <c r="BX457" i="1"/>
  <c r="BY457" i="1"/>
  <c r="BX441" i="1"/>
  <c r="BY441" i="1"/>
  <c r="BX421" i="1"/>
  <c r="BY421" i="1"/>
  <c r="BX413" i="1"/>
  <c r="BY413" i="1"/>
  <c r="BX409" i="1"/>
  <c r="BY409" i="1"/>
  <c r="BX405" i="1"/>
  <c r="BY405" i="1"/>
  <c r="BX397" i="1"/>
  <c r="BY397" i="1"/>
  <c r="BX389" i="1"/>
  <c r="BY389" i="1"/>
  <c r="BX385" i="1"/>
  <c r="BY385" i="1"/>
  <c r="BX381" i="1"/>
  <c r="BY381" i="1"/>
  <c r="BX377" i="1"/>
  <c r="BY377" i="1"/>
  <c r="BX369" i="1"/>
  <c r="BY369" i="1"/>
  <c r="BX365" i="1"/>
  <c r="BY365" i="1"/>
  <c r="BX361" i="1"/>
  <c r="BY361" i="1"/>
  <c r="BX357" i="1"/>
  <c r="BY357" i="1"/>
  <c r="BX353" i="1"/>
  <c r="BY353" i="1"/>
  <c r="BX349" i="1"/>
  <c r="BY349" i="1"/>
  <c r="BX345" i="1"/>
  <c r="BY345" i="1"/>
  <c r="BX337" i="1"/>
  <c r="BY337" i="1"/>
  <c r="BX333" i="1"/>
  <c r="BY333" i="1"/>
  <c r="BX329" i="1"/>
  <c r="BY329" i="1"/>
  <c r="BX325" i="1"/>
  <c r="BY325" i="1"/>
  <c r="BX317" i="1"/>
  <c r="BY317" i="1"/>
  <c r="BX313" i="1"/>
  <c r="BY313" i="1"/>
  <c r="BX309" i="1"/>
  <c r="BY309" i="1"/>
  <c r="BX305" i="1"/>
  <c r="BY305" i="1"/>
  <c r="BX301" i="1"/>
  <c r="BY301" i="1"/>
  <c r="BX289" i="1"/>
  <c r="BY289" i="1"/>
  <c r="BX285" i="1"/>
  <c r="BY285" i="1"/>
  <c r="BX277" i="1"/>
  <c r="BY277" i="1"/>
  <c r="BX273" i="1"/>
  <c r="BY273" i="1"/>
  <c r="BX269" i="1"/>
  <c r="BY269" i="1"/>
  <c r="BX265" i="1"/>
  <c r="BY265" i="1"/>
  <c r="BX261" i="1"/>
  <c r="BY261" i="1"/>
  <c r="BX257" i="1"/>
  <c r="BY257" i="1"/>
  <c r="BX253" i="1"/>
  <c r="BY253" i="1"/>
  <c r="BX245" i="1"/>
  <c r="BY245" i="1"/>
  <c r="BX237" i="1"/>
  <c r="BY237" i="1"/>
  <c r="BX233" i="1"/>
  <c r="BY233" i="1"/>
  <c r="BX221" i="1"/>
  <c r="BY221" i="1"/>
  <c r="BX213" i="1"/>
  <c r="BY213" i="1"/>
  <c r="BX205" i="1"/>
  <c r="BY205" i="1"/>
  <c r="BX201" i="1"/>
  <c r="BY201" i="1"/>
  <c r="BX197" i="1"/>
  <c r="BY197" i="1"/>
  <c r="BX193" i="1"/>
  <c r="BY193" i="1"/>
  <c r="BX189" i="1"/>
  <c r="BY189" i="1"/>
  <c r="BX185" i="1"/>
  <c r="BY185" i="1"/>
  <c r="BX177" i="1"/>
  <c r="BY177" i="1"/>
  <c r="BX173" i="1"/>
  <c r="BY173" i="1"/>
  <c r="BX169" i="1"/>
  <c r="BY169" i="1"/>
  <c r="BX165" i="1"/>
  <c r="BY165" i="1"/>
  <c r="BX161" i="1"/>
  <c r="BY161" i="1"/>
  <c r="BX153" i="1"/>
  <c r="BY153" i="1"/>
  <c r="BX149" i="1"/>
  <c r="BY149" i="1"/>
  <c r="BX145" i="1"/>
  <c r="BY145" i="1"/>
  <c r="BX141" i="1"/>
  <c r="BY141" i="1"/>
  <c r="BX137" i="1"/>
  <c r="BY137" i="1"/>
  <c r="BX133" i="1"/>
  <c r="BY133" i="1"/>
  <c r="BX125" i="1"/>
  <c r="BY125" i="1"/>
  <c r="BX109" i="1"/>
  <c r="BY109" i="1"/>
  <c r="BX105" i="1"/>
  <c r="BY105" i="1"/>
  <c r="BX93" i="1"/>
  <c r="BY93" i="1"/>
  <c r="BX77" i="1"/>
  <c r="BY77" i="1"/>
  <c r="BX61" i="1"/>
  <c r="BY61" i="1"/>
  <c r="BX57" i="1"/>
  <c r="BY57" i="1"/>
  <c r="BX49" i="1"/>
  <c r="BY49" i="1"/>
  <c r="BX41" i="1"/>
  <c r="BY41" i="1"/>
  <c r="BX37" i="1"/>
  <c r="BY37" i="1"/>
  <c r="BX29" i="1"/>
  <c r="BY29" i="1"/>
  <c r="BX25" i="1"/>
  <c r="BY25" i="1"/>
  <c r="BX21" i="1"/>
  <c r="BY21" i="1"/>
  <c r="BX17" i="1"/>
  <c r="BY17" i="1"/>
  <c r="BX13" i="1"/>
  <c r="BY13" i="1"/>
  <c r="BX499" i="1"/>
  <c r="BY499" i="1"/>
  <c r="BX463" i="1"/>
  <c r="BY463" i="1"/>
  <c r="BX455" i="1"/>
  <c r="BY455" i="1"/>
  <c r="BX439" i="1"/>
  <c r="BY439" i="1"/>
  <c r="BX469" i="1"/>
  <c r="BY469" i="1"/>
  <c r="BX449" i="1"/>
  <c r="BY449" i="1"/>
  <c r="BX445" i="1"/>
  <c r="BY445" i="1"/>
  <c r="BX429" i="1"/>
  <c r="BY429" i="1"/>
  <c r="BX425" i="1"/>
  <c r="BY425" i="1"/>
  <c r="BX498" i="1"/>
  <c r="BY498" i="1"/>
  <c r="BX482" i="1"/>
  <c r="BY482" i="1"/>
  <c r="BX478" i="1"/>
  <c r="BY478" i="1"/>
  <c r="BX470" i="1"/>
  <c r="BY470" i="1"/>
  <c r="BY466" i="1"/>
  <c r="BX462" i="1"/>
  <c r="BY462" i="1"/>
  <c r="BX450" i="1"/>
  <c r="BY450" i="1"/>
  <c r="BX446" i="1"/>
  <c r="BY446" i="1"/>
  <c r="BY434" i="1"/>
  <c r="BX430" i="1"/>
  <c r="BY430" i="1"/>
  <c r="BY426" i="1"/>
  <c r="BY422" i="1"/>
  <c r="BX390" i="1"/>
  <c r="BY390" i="1"/>
  <c r="BX378" i="1"/>
  <c r="BY378" i="1"/>
  <c r="BX366" i="1"/>
  <c r="BY366" i="1"/>
  <c r="BY358" i="1"/>
  <c r="BX350" i="1"/>
  <c r="BY350" i="1"/>
  <c r="BX346" i="1"/>
  <c r="BY346" i="1"/>
  <c r="BY334" i="1"/>
  <c r="BX326" i="1"/>
  <c r="BY326" i="1"/>
  <c r="BX318" i="1"/>
  <c r="BY318" i="1"/>
  <c r="BX314" i="1"/>
  <c r="BY314" i="1"/>
  <c r="BX302" i="1"/>
  <c r="BY302" i="1"/>
  <c r="BY294" i="1"/>
  <c r="BX290" i="1"/>
  <c r="BY290" i="1"/>
  <c r="BY246" i="1"/>
  <c r="BY234" i="1"/>
  <c r="BX230" i="1"/>
  <c r="BY230" i="1"/>
  <c r="BX226" i="1"/>
  <c r="BY226" i="1"/>
  <c r="BX222" i="1"/>
  <c r="BY222" i="1"/>
  <c r="BX214" i="1"/>
  <c r="BY214" i="1"/>
  <c r="BX206" i="1"/>
  <c r="BY206" i="1"/>
  <c r="BX198" i="1"/>
  <c r="BY198" i="1"/>
  <c r="BY194" i="1"/>
  <c r="BX174" i="1"/>
  <c r="BY174" i="1"/>
  <c r="BY170" i="1"/>
  <c r="BX162" i="1"/>
  <c r="BY162" i="1"/>
  <c r="BX158" i="1"/>
  <c r="BY158" i="1"/>
  <c r="BY154" i="1"/>
  <c r="BY138" i="1"/>
  <c r="BY126" i="1"/>
  <c r="BY114" i="1"/>
  <c r="BX110" i="1"/>
  <c r="BY110" i="1"/>
  <c r="BY102" i="1"/>
  <c r="BX90" i="1"/>
  <c r="BY90" i="1"/>
  <c r="BY82" i="1"/>
  <c r="BY70" i="1"/>
  <c r="BY66" i="1"/>
  <c r="BY62" i="1"/>
  <c r="BY58" i="1"/>
  <c r="BX22" i="1"/>
  <c r="BY22" i="1"/>
  <c r="BX18" i="1"/>
  <c r="BY18" i="1"/>
  <c r="BX495" i="1"/>
  <c r="BY495" i="1"/>
  <c r="BX447" i="1"/>
  <c r="BY447" i="1"/>
  <c r="BX443" i="1"/>
  <c r="BY443" i="1"/>
  <c r="BX431" i="1"/>
  <c r="BY431" i="1"/>
  <c r="BX423" i="1"/>
  <c r="BY423" i="1"/>
  <c r="BX415" i="1"/>
  <c r="BY415" i="1"/>
  <c r="BX407" i="1"/>
  <c r="BY407" i="1"/>
  <c r="BX403" i="1"/>
  <c r="BY403" i="1"/>
  <c r="BX399" i="1"/>
  <c r="BY399" i="1"/>
  <c r="BX395" i="1"/>
  <c r="BY395" i="1"/>
  <c r="BX383" i="1"/>
  <c r="BY383" i="1"/>
  <c r="BX371" i="1"/>
  <c r="BY371" i="1"/>
  <c r="BX327" i="1"/>
  <c r="BY327" i="1"/>
  <c r="BX323" i="1"/>
  <c r="BY323" i="1"/>
  <c r="BX303" i="1"/>
  <c r="BY303" i="1"/>
  <c r="BX299" i="1"/>
  <c r="BY299" i="1"/>
  <c r="BX295" i="1"/>
  <c r="BY295" i="1"/>
  <c r="BX287" i="1"/>
  <c r="BY287" i="1"/>
  <c r="BX283" i="1"/>
  <c r="BY283" i="1"/>
  <c r="BX279" i="1"/>
  <c r="BY279" i="1"/>
  <c r="BX275" i="1"/>
  <c r="BY275" i="1"/>
  <c r="BX271" i="1"/>
  <c r="BY271" i="1"/>
  <c r="BX267" i="1"/>
  <c r="BY267" i="1"/>
  <c r="BX259" i="1"/>
  <c r="BY259" i="1"/>
  <c r="BX255" i="1"/>
  <c r="BY255" i="1"/>
  <c r="BX251" i="1"/>
  <c r="BY251" i="1"/>
  <c r="BX247" i="1"/>
  <c r="BY247" i="1"/>
  <c r="BX239" i="1"/>
  <c r="BY239" i="1"/>
  <c r="BX235" i="1"/>
  <c r="BY235" i="1"/>
  <c r="BX231" i="1"/>
  <c r="BY231" i="1"/>
  <c r="BX227" i="1"/>
  <c r="BY227" i="1"/>
  <c r="BX223" i="1"/>
  <c r="BY223" i="1"/>
  <c r="BX211" i="1"/>
  <c r="BY211" i="1"/>
  <c r="BX203" i="1"/>
  <c r="BY203" i="1"/>
  <c r="BX199" i="1"/>
  <c r="BY199" i="1"/>
  <c r="BX191" i="1"/>
  <c r="BY191" i="1"/>
  <c r="BX183" i="1"/>
  <c r="BY183" i="1"/>
  <c r="BX175" i="1"/>
  <c r="BY175" i="1"/>
  <c r="BX167" i="1"/>
  <c r="BY167" i="1"/>
  <c r="BX159" i="1"/>
  <c r="BY159" i="1"/>
  <c r="BX155" i="1"/>
  <c r="BY155" i="1"/>
  <c r="BX151" i="1"/>
  <c r="BY151" i="1"/>
  <c r="BX147" i="1"/>
  <c r="BY147" i="1"/>
  <c r="BX127" i="1"/>
  <c r="BY127" i="1"/>
  <c r="BX123" i="1"/>
  <c r="BY123" i="1"/>
  <c r="BX119" i="1"/>
  <c r="BY119" i="1"/>
  <c r="BX115" i="1"/>
  <c r="BY115" i="1"/>
  <c r="BX111" i="1"/>
  <c r="BY111" i="1"/>
  <c r="BX107" i="1"/>
  <c r="BY107" i="1"/>
  <c r="BX103" i="1"/>
  <c r="BY103" i="1"/>
  <c r="BX95" i="1"/>
  <c r="BY95" i="1"/>
  <c r="BX91" i="1"/>
  <c r="BY91" i="1"/>
  <c r="BX83" i="1"/>
  <c r="BY83" i="1"/>
  <c r="BX79" i="1"/>
  <c r="BY79" i="1"/>
  <c r="BX71" i="1"/>
  <c r="BY71" i="1"/>
  <c r="BX67" i="1"/>
  <c r="BY67" i="1"/>
  <c r="BX63" i="1"/>
  <c r="BY63" i="1"/>
  <c r="BX59" i="1"/>
  <c r="BY59" i="1"/>
  <c r="BX55" i="1"/>
  <c r="BY55" i="1"/>
  <c r="BX51" i="1"/>
  <c r="BY51" i="1"/>
  <c r="BX47" i="1"/>
  <c r="BY47" i="1"/>
  <c r="BX39" i="1"/>
  <c r="BY39" i="1"/>
  <c r="BX35" i="1"/>
  <c r="BY35" i="1"/>
  <c r="BX31" i="1"/>
  <c r="BY31" i="1"/>
  <c r="BX27" i="1"/>
  <c r="BY27" i="1"/>
  <c r="BX23" i="1"/>
  <c r="BY23" i="1"/>
  <c r="BW475" i="1"/>
  <c r="BX475" i="1"/>
  <c r="BW467" i="1"/>
  <c r="BX467" i="1"/>
  <c r="BW419" i="1"/>
  <c r="BX419" i="1"/>
  <c r="BW411" i="1"/>
  <c r="BX411" i="1"/>
  <c r="BW391" i="1"/>
  <c r="BX391" i="1"/>
  <c r="BW355" i="1"/>
  <c r="BX355" i="1"/>
  <c r="BW339" i="1"/>
  <c r="BX339" i="1"/>
  <c r="BW331" i="1"/>
  <c r="BX331" i="1"/>
  <c r="BW319" i="1"/>
  <c r="BX319" i="1"/>
  <c r="BW11" i="1"/>
  <c r="BX11" i="1"/>
  <c r="BW7" i="1"/>
  <c r="BX7" i="1"/>
  <c r="BW500" i="1"/>
  <c r="BX500" i="1"/>
  <c r="BW496" i="1"/>
  <c r="BX496" i="1"/>
  <c r="BW492" i="1"/>
  <c r="BX492" i="1"/>
  <c r="BW488" i="1"/>
  <c r="BX488" i="1"/>
  <c r="BW484" i="1"/>
  <c r="BX484" i="1"/>
  <c r="BW480" i="1"/>
  <c r="BX480" i="1"/>
  <c r="BW476" i="1"/>
  <c r="BX476" i="1"/>
  <c r="BW472" i="1"/>
  <c r="BX472" i="1"/>
  <c r="BW468" i="1"/>
  <c r="BX468" i="1"/>
  <c r="BW464" i="1"/>
  <c r="BX464" i="1"/>
  <c r="BW460" i="1"/>
  <c r="BX460" i="1"/>
  <c r="BW456" i="1"/>
  <c r="BX456" i="1"/>
  <c r="BW452" i="1"/>
  <c r="BX452" i="1"/>
  <c r="BW448" i="1"/>
  <c r="BX448" i="1"/>
  <c r="BW444" i="1"/>
  <c r="BX444" i="1"/>
  <c r="BW440" i="1"/>
  <c r="BX440" i="1"/>
  <c r="BW436" i="1"/>
  <c r="BX436" i="1"/>
  <c r="BW432" i="1"/>
  <c r="BX432" i="1"/>
  <c r="BW428" i="1"/>
  <c r="BX428" i="1"/>
  <c r="BW424" i="1"/>
  <c r="BX424" i="1"/>
  <c r="BW420" i="1"/>
  <c r="BX420" i="1"/>
  <c r="BW416" i="1"/>
  <c r="BX416" i="1"/>
  <c r="BW412" i="1"/>
  <c r="BX412" i="1"/>
  <c r="BW408" i="1"/>
  <c r="BX408" i="1"/>
  <c r="BW404" i="1"/>
  <c r="BX404" i="1"/>
  <c r="BW400" i="1"/>
  <c r="BX400" i="1"/>
  <c r="BW396" i="1"/>
  <c r="BX396" i="1"/>
  <c r="BW392" i="1"/>
  <c r="BX392" i="1"/>
  <c r="BW388" i="1"/>
  <c r="BX388" i="1"/>
  <c r="BW384" i="1"/>
  <c r="BX384" i="1"/>
  <c r="BW380" i="1"/>
  <c r="BX380" i="1"/>
  <c r="BW376" i="1"/>
  <c r="BX376" i="1"/>
  <c r="BW372" i="1"/>
  <c r="BX372" i="1"/>
  <c r="BW368" i="1"/>
  <c r="BX368" i="1"/>
  <c r="BW364" i="1"/>
  <c r="BX364" i="1"/>
  <c r="BW360" i="1"/>
  <c r="BX360" i="1"/>
  <c r="BW356" i="1"/>
  <c r="BX356" i="1"/>
  <c r="BW352" i="1"/>
  <c r="BX352" i="1"/>
  <c r="BW348" i="1"/>
  <c r="BX348" i="1"/>
  <c r="BW344" i="1"/>
  <c r="BX344" i="1"/>
  <c r="BW340" i="1"/>
  <c r="BX340" i="1"/>
  <c r="BW332" i="1"/>
  <c r="BX332" i="1"/>
  <c r="BW328" i="1"/>
  <c r="BX328" i="1"/>
  <c r="BW324" i="1"/>
  <c r="BX324" i="1"/>
  <c r="BW320" i="1"/>
  <c r="BX320" i="1"/>
  <c r="BW316" i="1"/>
  <c r="BX316" i="1"/>
  <c r="BW312" i="1"/>
  <c r="BX312" i="1"/>
  <c r="BW308" i="1"/>
  <c r="BX308" i="1"/>
  <c r="BW304" i="1"/>
  <c r="BX304" i="1"/>
  <c r="BW300" i="1"/>
  <c r="BX300" i="1"/>
  <c r="BW296" i="1"/>
  <c r="BX296" i="1"/>
  <c r="BW292" i="1"/>
  <c r="BX292" i="1"/>
  <c r="BW288" i="1"/>
  <c r="BX288" i="1"/>
  <c r="BW284" i="1"/>
  <c r="BX284" i="1"/>
  <c r="BW280" i="1"/>
  <c r="BX280" i="1"/>
  <c r="BW276" i="1"/>
  <c r="BX276" i="1"/>
  <c r="BW272" i="1"/>
  <c r="BX272" i="1"/>
  <c r="BW268" i="1"/>
  <c r="BX268" i="1"/>
  <c r="BW264" i="1"/>
  <c r="BX264" i="1"/>
  <c r="BW260" i="1"/>
  <c r="BX260" i="1"/>
  <c r="BW256" i="1"/>
  <c r="BX256" i="1"/>
  <c r="BW252" i="1"/>
  <c r="BX252" i="1"/>
  <c r="BW248" i="1"/>
  <c r="BX248" i="1"/>
  <c r="BW244" i="1"/>
  <c r="BX244" i="1"/>
  <c r="BW240" i="1"/>
  <c r="BX240" i="1"/>
  <c r="BW236" i="1"/>
  <c r="BX236" i="1"/>
  <c r="BW232" i="1"/>
  <c r="BX232" i="1"/>
  <c r="BX228" i="1"/>
  <c r="BW224" i="1"/>
  <c r="BX224" i="1"/>
  <c r="BW216" i="1"/>
  <c r="BX216" i="1"/>
  <c r="BW212" i="1"/>
  <c r="BX212" i="1"/>
  <c r="BW208" i="1"/>
  <c r="BX208" i="1"/>
  <c r="BW204" i="1"/>
  <c r="BX204" i="1"/>
  <c r="BW200" i="1"/>
  <c r="BX200" i="1"/>
  <c r="BW196" i="1"/>
  <c r="BX196" i="1"/>
  <c r="BW184" i="1"/>
  <c r="BX184" i="1"/>
  <c r="BW180" i="1"/>
  <c r="BX180" i="1"/>
  <c r="BW176" i="1"/>
  <c r="BX176" i="1"/>
  <c r="BW172" i="1"/>
  <c r="BX172" i="1"/>
  <c r="BW168" i="1"/>
  <c r="BX168" i="1"/>
  <c r="BW164" i="1"/>
  <c r="BX164" i="1"/>
  <c r="BW160" i="1"/>
  <c r="BX160" i="1"/>
  <c r="BW156" i="1"/>
  <c r="BX156" i="1"/>
  <c r="BW152" i="1"/>
  <c r="BX152" i="1"/>
  <c r="BW148" i="1"/>
  <c r="BX148" i="1"/>
  <c r="BW144" i="1"/>
  <c r="BX144" i="1"/>
  <c r="BW140" i="1"/>
  <c r="BX140" i="1"/>
  <c r="BW136" i="1"/>
  <c r="BX136" i="1"/>
  <c r="BW132" i="1"/>
  <c r="BX132" i="1"/>
  <c r="BW128" i="1"/>
  <c r="BX128" i="1"/>
  <c r="BW124" i="1"/>
  <c r="BX124" i="1"/>
  <c r="BW120" i="1"/>
  <c r="BX120" i="1"/>
  <c r="BW116" i="1"/>
  <c r="BX116" i="1"/>
  <c r="BW112" i="1"/>
  <c r="BX112" i="1"/>
  <c r="BW108" i="1"/>
  <c r="BX108" i="1"/>
  <c r="BW104" i="1"/>
  <c r="BX104" i="1"/>
  <c r="BW100" i="1"/>
  <c r="BX100" i="1"/>
  <c r="BW96" i="1"/>
  <c r="BX96" i="1"/>
  <c r="BW92" i="1"/>
  <c r="BX92" i="1"/>
  <c r="BW88" i="1"/>
  <c r="BX88" i="1"/>
  <c r="BW84" i="1"/>
  <c r="BX84" i="1"/>
  <c r="BW80" i="1"/>
  <c r="BX80" i="1"/>
  <c r="BW76" i="1"/>
  <c r="BX76" i="1"/>
  <c r="BW72" i="1"/>
  <c r="BX72" i="1"/>
  <c r="BW68" i="1"/>
  <c r="BX68" i="1"/>
  <c r="BW64" i="1"/>
  <c r="BX64" i="1"/>
  <c r="BW60" i="1"/>
  <c r="BX60" i="1"/>
  <c r="BW56" i="1"/>
  <c r="BX56" i="1"/>
  <c r="BW52" i="1"/>
  <c r="BX52" i="1"/>
  <c r="BW48" i="1"/>
  <c r="BX48" i="1"/>
  <c r="BW44" i="1"/>
  <c r="BX44" i="1"/>
  <c r="BW40" i="1"/>
  <c r="BX40" i="1"/>
  <c r="BW36" i="1"/>
  <c r="BX36" i="1"/>
  <c r="BW32" i="1"/>
  <c r="BX32" i="1"/>
  <c r="BW28" i="1"/>
  <c r="BX28" i="1"/>
  <c r="BW24" i="1"/>
  <c r="BX24" i="1"/>
  <c r="BW20" i="1"/>
  <c r="BX20" i="1"/>
  <c r="BW16" i="1"/>
  <c r="BX16" i="1"/>
  <c r="BW8" i="1"/>
  <c r="BX8" i="1"/>
  <c r="BW10" i="1"/>
  <c r="BX10" i="1"/>
  <c r="BW481" i="1"/>
  <c r="BX481" i="1"/>
  <c r="BW477" i="1"/>
  <c r="BX477" i="1"/>
  <c r="BW465" i="1"/>
  <c r="BX465" i="1"/>
  <c r="BW453" i="1"/>
  <c r="BX453" i="1"/>
  <c r="BW417" i="1"/>
  <c r="BX417" i="1"/>
  <c r="BW401" i="1"/>
  <c r="BX401" i="1"/>
  <c r="BW393" i="1"/>
  <c r="BX393" i="1"/>
  <c r="BW373" i="1"/>
  <c r="BX373" i="1"/>
  <c r="BW341" i="1"/>
  <c r="BX341" i="1"/>
  <c r="BW321" i="1"/>
  <c r="BX321" i="1"/>
  <c r="BW297" i="1"/>
  <c r="BX297" i="1"/>
  <c r="BW293" i="1"/>
  <c r="BX293" i="1"/>
  <c r="BW281" i="1"/>
  <c r="BX281" i="1"/>
  <c r="BW249" i="1"/>
  <c r="BX249" i="1"/>
  <c r="BW241" i="1"/>
  <c r="BX241" i="1"/>
  <c r="BW229" i="1"/>
  <c r="BX229" i="1"/>
  <c r="BW225" i="1"/>
  <c r="BX225" i="1"/>
  <c r="BW217" i="1"/>
  <c r="BX217" i="1"/>
  <c r="BW209" i="1"/>
  <c r="BX209" i="1"/>
  <c r="BW181" i="1"/>
  <c r="BX181" i="1"/>
  <c r="BW157" i="1"/>
  <c r="BX157" i="1"/>
  <c r="BW129" i="1"/>
  <c r="BX129" i="1"/>
  <c r="BW121" i="1"/>
  <c r="BX121" i="1"/>
  <c r="BW117" i="1"/>
  <c r="BX117" i="1"/>
  <c r="BW113" i="1"/>
  <c r="BX113" i="1"/>
  <c r="BW101" i="1"/>
  <c r="BX101" i="1"/>
  <c r="BW97" i="1"/>
  <c r="BX97" i="1"/>
  <c r="BW89" i="1"/>
  <c r="BX89" i="1"/>
  <c r="BW85" i="1"/>
  <c r="BX85" i="1"/>
  <c r="BW81" i="1"/>
  <c r="BX81" i="1"/>
  <c r="BW73" i="1"/>
  <c r="BX73" i="1"/>
  <c r="BW69" i="1"/>
  <c r="BX69" i="1"/>
  <c r="BW65" i="1"/>
  <c r="BX65" i="1"/>
  <c r="BW53" i="1"/>
  <c r="BX53" i="1"/>
  <c r="BW45" i="1"/>
  <c r="BX45" i="1"/>
  <c r="BW33" i="1"/>
  <c r="BX33" i="1"/>
  <c r="BW12" i="1"/>
  <c r="BX12" i="1"/>
  <c r="BW459" i="1"/>
  <c r="BX459" i="1"/>
  <c r="BW435" i="1"/>
  <c r="BX435" i="1"/>
  <c r="BW6" i="1"/>
  <c r="BX6" i="1"/>
  <c r="BW485" i="1"/>
  <c r="BX485" i="1"/>
  <c r="BW473" i="1"/>
  <c r="BX473" i="1"/>
  <c r="BW437" i="1"/>
  <c r="BX437" i="1"/>
  <c r="BW433" i="1"/>
  <c r="BX433" i="1"/>
  <c r="BW9" i="1"/>
  <c r="BX9" i="1"/>
  <c r="BW5" i="1"/>
  <c r="BX5" i="1"/>
  <c r="BW502" i="1"/>
  <c r="BX502" i="1"/>
  <c r="BW494" i="1"/>
  <c r="BX494" i="1"/>
  <c r="BW490" i="1"/>
  <c r="BX490" i="1"/>
  <c r="BW486" i="1"/>
  <c r="BX486" i="1"/>
  <c r="BW474" i="1"/>
  <c r="BX474" i="1"/>
  <c r="BX466" i="1"/>
  <c r="BW458" i="1"/>
  <c r="BX458" i="1"/>
  <c r="BW454" i="1"/>
  <c r="BX454" i="1"/>
  <c r="BW442" i="1"/>
  <c r="BX442" i="1"/>
  <c r="BW438" i="1"/>
  <c r="BX438" i="1"/>
  <c r="BW434" i="1"/>
  <c r="BX434" i="1"/>
  <c r="BW426" i="1"/>
  <c r="BX426" i="1"/>
  <c r="BW422" i="1"/>
  <c r="BX422" i="1"/>
  <c r="BX418" i="1"/>
  <c r="BX414" i="1"/>
  <c r="BW410" i="1"/>
  <c r="BX410" i="1"/>
  <c r="BW406" i="1"/>
  <c r="BX406" i="1"/>
  <c r="BW402" i="1"/>
  <c r="BX402" i="1"/>
  <c r="BW398" i="1"/>
  <c r="BX398" i="1"/>
  <c r="BW394" i="1"/>
  <c r="BX394" i="1"/>
  <c r="BW386" i="1"/>
  <c r="BX386" i="1"/>
  <c r="BW382" i="1"/>
  <c r="BX382" i="1"/>
  <c r="BW374" i="1"/>
  <c r="BX374" i="1"/>
  <c r="BW370" i="1"/>
  <c r="BX370" i="1"/>
  <c r="BW362" i="1"/>
  <c r="BX362" i="1"/>
  <c r="BW358" i="1"/>
  <c r="BX358" i="1"/>
  <c r="BW354" i="1"/>
  <c r="BX354" i="1"/>
  <c r="BX342" i="1"/>
  <c r="BW338" i="1"/>
  <c r="BX338" i="1"/>
  <c r="BI334" i="1"/>
  <c r="BW334" i="1"/>
  <c r="BX334" i="1"/>
  <c r="BW330" i="1"/>
  <c r="BX330" i="1"/>
  <c r="BW322" i="1"/>
  <c r="BX322" i="1"/>
  <c r="BW310" i="1"/>
  <c r="BX310" i="1"/>
  <c r="BW306" i="1"/>
  <c r="BX306" i="1"/>
  <c r="BX298" i="1"/>
  <c r="BW294" i="1"/>
  <c r="BX294" i="1"/>
  <c r="BW286" i="1"/>
  <c r="BX286" i="1"/>
  <c r="BW282" i="1"/>
  <c r="BX282" i="1"/>
  <c r="BW278" i="1"/>
  <c r="BX278" i="1"/>
  <c r="BW274" i="1"/>
  <c r="BX274" i="1"/>
  <c r="BW270" i="1"/>
  <c r="BX270" i="1"/>
  <c r="BX266" i="1"/>
  <c r="BW262" i="1"/>
  <c r="BX262" i="1"/>
  <c r="BW258" i="1"/>
  <c r="BX258" i="1"/>
  <c r="BW254" i="1"/>
  <c r="BX254" i="1"/>
  <c r="BI250" i="1"/>
  <c r="BX250" i="1"/>
  <c r="BW246" i="1"/>
  <c r="BX246" i="1"/>
  <c r="BW242" i="1"/>
  <c r="BX242" i="1"/>
  <c r="BW238" i="1"/>
  <c r="BX238" i="1"/>
  <c r="BW234" i="1"/>
  <c r="BX234" i="1"/>
  <c r="BW218" i="1"/>
  <c r="BX218" i="1"/>
  <c r="BW210" i="1"/>
  <c r="BX210" i="1"/>
  <c r="BW202" i="1"/>
  <c r="BX202" i="1"/>
  <c r="BX194" i="1"/>
  <c r="BW190" i="1"/>
  <c r="BX190" i="1"/>
  <c r="BW186" i="1"/>
  <c r="BX186" i="1"/>
  <c r="BW182" i="1"/>
  <c r="BX182" i="1"/>
  <c r="BW178" i="1"/>
  <c r="BX178" i="1"/>
  <c r="BW170" i="1"/>
  <c r="BX170" i="1"/>
  <c r="BX166" i="1"/>
  <c r="BW154" i="1"/>
  <c r="BX154" i="1"/>
  <c r="BW150" i="1"/>
  <c r="BX150" i="1"/>
  <c r="BW146" i="1"/>
  <c r="BX146" i="1"/>
  <c r="BW142" i="1"/>
  <c r="BX142" i="1"/>
  <c r="BW138" i="1"/>
  <c r="BX138" i="1"/>
  <c r="BW134" i="1"/>
  <c r="BX134" i="1"/>
  <c r="BW130" i="1"/>
  <c r="BX130" i="1"/>
  <c r="BW126" i="1"/>
  <c r="BX126" i="1"/>
  <c r="BW122" i="1"/>
  <c r="BX122" i="1"/>
  <c r="BW118" i="1"/>
  <c r="BX118" i="1"/>
  <c r="BX114" i="1"/>
  <c r="BX106" i="1"/>
  <c r="BW102" i="1"/>
  <c r="BX102" i="1"/>
  <c r="BX98" i="1"/>
  <c r="BW94" i="1"/>
  <c r="BX94" i="1"/>
  <c r="BW86" i="1"/>
  <c r="BX86" i="1"/>
  <c r="BW82" i="1"/>
  <c r="BX82" i="1"/>
  <c r="BW78" i="1"/>
  <c r="BX78" i="1"/>
  <c r="BW74" i="1"/>
  <c r="BX74" i="1"/>
  <c r="BW70" i="1"/>
  <c r="BX70" i="1"/>
  <c r="BW66" i="1"/>
  <c r="BX66" i="1"/>
  <c r="BW62" i="1"/>
  <c r="BX62" i="1"/>
  <c r="BW58" i="1"/>
  <c r="BX58" i="1"/>
  <c r="BW54" i="1"/>
  <c r="BX54" i="1"/>
  <c r="BW50" i="1"/>
  <c r="BX50" i="1"/>
  <c r="BW46" i="1"/>
  <c r="BX46" i="1"/>
  <c r="BW42" i="1"/>
  <c r="BX42" i="1"/>
  <c r="BW38" i="1"/>
  <c r="BX38" i="1"/>
  <c r="BW34" i="1"/>
  <c r="BX34" i="1"/>
  <c r="BW30" i="1"/>
  <c r="BX30" i="1"/>
  <c r="BW26" i="1"/>
  <c r="BX26" i="1"/>
  <c r="BW14" i="1"/>
  <c r="BX14" i="1"/>
  <c r="BW483" i="1"/>
  <c r="BX483" i="1"/>
  <c r="BW451" i="1"/>
  <c r="BX451" i="1"/>
  <c r="BW427" i="1"/>
  <c r="BX427" i="1"/>
  <c r="BW315" i="1"/>
  <c r="BX315" i="1"/>
  <c r="BW311" i="1"/>
  <c r="BX311" i="1"/>
  <c r="BW307" i="1"/>
  <c r="BX307" i="1"/>
  <c r="BW291" i="1"/>
  <c r="BX291" i="1"/>
  <c r="BW263" i="1"/>
  <c r="BX263" i="1"/>
  <c r="BW243" i="1"/>
  <c r="BX243" i="1"/>
  <c r="BW219" i="1"/>
  <c r="BX219" i="1"/>
  <c r="BW215" i="1"/>
  <c r="BX215" i="1"/>
  <c r="BW207" i="1"/>
  <c r="BX207" i="1"/>
  <c r="BW195" i="1"/>
  <c r="BX195" i="1"/>
  <c r="BW187" i="1"/>
  <c r="BX187" i="1"/>
  <c r="BW179" i="1"/>
  <c r="BX179" i="1"/>
  <c r="BW171" i="1"/>
  <c r="BX171" i="1"/>
  <c r="BW163" i="1"/>
  <c r="BX163" i="1"/>
  <c r="BW143" i="1"/>
  <c r="BX143" i="1"/>
  <c r="BW139" i="1"/>
  <c r="BX139" i="1"/>
  <c r="BW135" i="1"/>
  <c r="BX135" i="1"/>
  <c r="BW131" i="1"/>
  <c r="BX131" i="1"/>
  <c r="BW99" i="1"/>
  <c r="BX99" i="1"/>
  <c r="BW87" i="1"/>
  <c r="BX87" i="1"/>
  <c r="BW75" i="1"/>
  <c r="BX75" i="1"/>
  <c r="BW43" i="1"/>
  <c r="BX43" i="1"/>
  <c r="BW19" i="1"/>
  <c r="BX19" i="1"/>
  <c r="BW15" i="1"/>
  <c r="BX15" i="1"/>
  <c r="BW29" i="1"/>
  <c r="BW466" i="1"/>
  <c r="BW462" i="1"/>
  <c r="BW479" i="1"/>
  <c r="BW447" i="1"/>
  <c r="BW351" i="1"/>
  <c r="BW347" i="1"/>
  <c r="BW279" i="1"/>
  <c r="BW151" i="1"/>
  <c r="BW51" i="1"/>
  <c r="BW461" i="1"/>
  <c r="BW449" i="1"/>
  <c r="BW421" i="1"/>
  <c r="BW413" i="1"/>
  <c r="BW409" i="1"/>
  <c r="BW361" i="1"/>
  <c r="BW357" i="1"/>
  <c r="BW353" i="1"/>
  <c r="BW269" i="1"/>
  <c r="BW261" i="1"/>
  <c r="BW245" i="1"/>
  <c r="BW189" i="1"/>
  <c r="BW185" i="1"/>
  <c r="BW133" i="1"/>
  <c r="BW61" i="1"/>
  <c r="BW25" i="1"/>
  <c r="BW21" i="1"/>
  <c r="BW17" i="1"/>
  <c r="BW13" i="1"/>
  <c r="BY4" i="1"/>
  <c r="BZ4" i="1"/>
  <c r="BW367" i="1"/>
  <c r="BW335" i="1"/>
  <c r="BW299" i="1"/>
  <c r="BW295" i="1"/>
  <c r="BW271" i="1"/>
  <c r="BW231" i="1"/>
  <c r="BI195" i="1"/>
  <c r="BI135" i="1"/>
  <c r="BW39" i="1"/>
  <c r="BW27" i="1"/>
  <c r="BW489" i="1"/>
  <c r="BW457" i="1"/>
  <c r="BW389" i="1"/>
  <c r="BW381" i="1"/>
  <c r="BW377" i="1"/>
  <c r="BW313" i="1"/>
  <c r="BW305" i="1"/>
  <c r="BW289" i="1"/>
  <c r="BW253" i="1"/>
  <c r="BW173" i="1"/>
  <c r="BW105" i="1"/>
  <c r="BW93" i="1"/>
  <c r="BW41" i="1"/>
  <c r="BW498" i="1"/>
  <c r="BW482" i="1"/>
  <c r="BW478" i="1"/>
  <c r="BW470" i="1"/>
  <c r="BW450" i="1"/>
  <c r="BW446" i="1"/>
  <c r="BW430" i="1"/>
  <c r="BW418" i="1"/>
  <c r="BW414" i="1"/>
  <c r="BW390" i="1"/>
  <c r="BW346" i="1"/>
  <c r="BW342" i="1"/>
  <c r="BW326" i="1"/>
  <c r="BW302" i="1"/>
  <c r="BW290" i="1"/>
  <c r="BW266" i="1"/>
  <c r="BW214" i="1"/>
  <c r="BW198" i="1"/>
  <c r="BW495" i="1"/>
  <c r="BW491" i="1"/>
  <c r="BW471" i="1"/>
  <c r="BW387" i="1"/>
  <c r="BW323" i="1"/>
  <c r="BW275" i="1"/>
  <c r="BW235" i="1"/>
  <c r="BW227" i="1"/>
  <c r="BW223" i="1"/>
  <c r="BW155" i="1"/>
  <c r="BW123" i="1"/>
  <c r="BW107" i="1"/>
  <c r="BW79" i="1"/>
  <c r="BW67" i="1"/>
  <c r="BW63" i="1"/>
  <c r="BW59" i="1"/>
  <c r="BW47" i="1"/>
  <c r="BW493" i="1"/>
  <c r="BW429" i="1"/>
  <c r="BW405" i="1"/>
  <c r="BW397" i="1"/>
  <c r="BW369" i="1"/>
  <c r="BW333" i="1"/>
  <c r="BW237" i="1"/>
  <c r="BW233" i="1"/>
  <c r="BW205" i="1"/>
  <c r="BW197" i="1"/>
  <c r="BW177" i="1"/>
  <c r="BW149" i="1"/>
  <c r="BW230" i="1"/>
  <c r="BW222" i="1"/>
  <c r="BW206" i="1"/>
  <c r="BW194" i="1"/>
  <c r="BW166" i="1"/>
  <c r="BW162" i="1"/>
  <c r="BW106" i="1"/>
  <c r="BW98" i="1"/>
  <c r="BW90" i="1"/>
  <c r="BW22" i="1"/>
  <c r="BW4" i="1"/>
  <c r="BX4" i="1"/>
  <c r="BW499" i="1"/>
  <c r="BW463" i="1"/>
  <c r="BW379" i="1"/>
  <c r="BW375" i="1"/>
  <c r="BW363" i="1"/>
  <c r="BW303" i="1"/>
  <c r="BW283" i="1"/>
  <c r="BW267" i="1"/>
  <c r="BW251" i="1"/>
  <c r="BW203" i="1"/>
  <c r="BW183" i="1"/>
  <c r="BW127" i="1"/>
  <c r="BW119" i="1"/>
  <c r="BW115" i="1"/>
  <c r="BW95" i="1"/>
  <c r="BW83" i="1"/>
  <c r="BW35" i="1"/>
  <c r="BW23" i="1"/>
  <c r="BW501" i="1"/>
  <c r="BW497" i="1"/>
  <c r="BW469" i="1"/>
  <c r="BW445" i="1"/>
  <c r="BW441" i="1"/>
  <c r="BW425" i="1"/>
  <c r="BW385" i="1"/>
  <c r="BW365" i="1"/>
  <c r="BW349" i="1"/>
  <c r="BW337" i="1"/>
  <c r="BW201" i="1"/>
  <c r="BW165" i="1"/>
  <c r="BW378" i="1"/>
  <c r="BW366" i="1"/>
  <c r="BW350" i="1"/>
  <c r="BW318" i="1"/>
  <c r="BW314" i="1"/>
  <c r="BW298" i="1"/>
  <c r="BW250" i="1"/>
  <c r="BW226" i="1"/>
  <c r="BW174" i="1"/>
  <c r="BW158" i="1"/>
  <c r="BW114" i="1"/>
  <c r="BW110" i="1"/>
  <c r="BW18" i="1"/>
  <c r="BW407" i="1"/>
  <c r="BW403" i="1"/>
  <c r="BW399" i="1"/>
  <c r="BW395" i="1"/>
  <c r="BW383" i="1"/>
  <c r="BW371" i="1"/>
  <c r="BW359" i="1"/>
  <c r="BW343" i="1"/>
  <c r="BW327" i="1"/>
  <c r="BW287" i="1"/>
  <c r="BW259" i="1"/>
  <c r="BW255" i="1"/>
  <c r="BW247" i="1"/>
  <c r="BW239" i="1"/>
  <c r="BW211" i="1"/>
  <c r="BW199" i="1"/>
  <c r="BW191" i="1"/>
  <c r="BW175" i="1"/>
  <c r="BW167" i="1"/>
  <c r="BW159" i="1"/>
  <c r="BW147" i="1"/>
  <c r="BW111" i="1"/>
  <c r="BW103" i="1"/>
  <c r="BW91" i="1"/>
  <c r="BW71" i="1"/>
  <c r="BW55" i="1"/>
  <c r="BW31" i="1"/>
  <c r="BW336" i="1"/>
  <c r="BW228" i="1"/>
  <c r="BW220" i="1"/>
  <c r="BW192" i="1"/>
  <c r="BW188" i="1"/>
  <c r="BW345" i="1"/>
  <c r="BW329" i="1"/>
  <c r="BW325" i="1"/>
  <c r="BW317" i="1"/>
  <c r="BW309" i="1"/>
  <c r="BW301" i="1"/>
  <c r="BW285" i="1"/>
  <c r="BW277" i="1"/>
  <c r="BW273" i="1"/>
  <c r="BW265" i="1"/>
  <c r="BW257" i="1"/>
  <c r="BW221" i="1"/>
  <c r="BW213" i="1"/>
  <c r="BW193" i="1"/>
  <c r="BW169" i="1"/>
  <c r="BW161" i="1"/>
  <c r="BW153" i="1"/>
  <c r="BW145" i="1"/>
  <c r="BW141" i="1"/>
  <c r="BW137" i="1"/>
  <c r="BW125" i="1"/>
  <c r="BW109" i="1"/>
  <c r="BW77" i="1"/>
  <c r="BW57" i="1"/>
  <c r="BW49" i="1"/>
  <c r="BW37" i="1"/>
  <c r="BW503" i="1"/>
  <c r="BW487" i="1"/>
  <c r="BW455" i="1"/>
  <c r="BW443" i="1"/>
  <c r="BW439" i="1"/>
  <c r="BW431" i="1"/>
  <c r="BW423" i="1"/>
  <c r="BW415" i="1"/>
  <c r="BI259" i="1"/>
  <c r="BI10" i="1"/>
  <c r="AH4" i="1"/>
  <c r="BI131" i="1"/>
  <c r="BI76" i="1"/>
  <c r="BI487" i="1"/>
  <c r="BI470" i="1"/>
  <c r="BI458" i="1"/>
  <c r="BI454" i="1"/>
  <c r="BI278" i="1"/>
  <c r="BI208" i="1"/>
  <c r="BI198" i="1"/>
  <c r="BI138" i="1"/>
  <c r="BI306" i="1"/>
  <c r="BI310" i="1"/>
  <c r="BI286" i="1"/>
  <c r="BI460" i="1"/>
  <c r="BI423" i="1"/>
  <c r="BI115" i="1"/>
  <c r="BI431" i="1"/>
  <c r="BI19" i="1"/>
  <c r="BI6" i="1"/>
  <c r="BI158" i="1"/>
  <c r="BU11" i="1"/>
  <c r="BI11" i="1"/>
  <c r="BU7" i="1"/>
  <c r="BI7" i="1"/>
  <c r="BU500" i="1"/>
  <c r="BI500" i="1"/>
  <c r="BU496" i="1"/>
  <c r="BI496" i="1"/>
  <c r="BU488" i="1"/>
  <c r="BI488" i="1"/>
  <c r="BU484" i="1"/>
  <c r="BI484" i="1"/>
  <c r="BU480" i="1"/>
  <c r="BI480" i="1"/>
  <c r="BU476" i="1"/>
  <c r="BI476" i="1"/>
  <c r="BU472" i="1"/>
  <c r="BI472" i="1"/>
  <c r="BU468" i="1"/>
  <c r="BI468" i="1"/>
  <c r="BU464" i="1"/>
  <c r="BI464" i="1"/>
  <c r="BU456" i="1"/>
  <c r="BI456" i="1"/>
  <c r="BU452" i="1"/>
  <c r="BI452" i="1"/>
  <c r="BU448" i="1"/>
  <c r="BI448" i="1"/>
  <c r="BU444" i="1"/>
  <c r="BI444" i="1"/>
  <c r="BU440" i="1"/>
  <c r="BI440" i="1"/>
  <c r="BU436" i="1"/>
  <c r="BI436" i="1"/>
  <c r="BU432" i="1"/>
  <c r="BI432" i="1"/>
  <c r="BU428" i="1"/>
  <c r="BI428" i="1"/>
  <c r="BU424" i="1"/>
  <c r="BI424" i="1"/>
  <c r="BU420" i="1"/>
  <c r="BI420" i="1"/>
  <c r="BU416" i="1"/>
  <c r="BI416" i="1"/>
  <c r="BU412" i="1"/>
  <c r="BI412" i="1"/>
  <c r="BU408" i="1"/>
  <c r="BI408" i="1"/>
  <c r="BU404" i="1"/>
  <c r="BI404" i="1"/>
  <c r="BU400" i="1"/>
  <c r="BI400" i="1"/>
  <c r="BU396" i="1"/>
  <c r="BI396" i="1"/>
  <c r="BU392" i="1"/>
  <c r="BI392" i="1"/>
  <c r="BU388" i="1"/>
  <c r="BI388" i="1"/>
  <c r="BU384" i="1"/>
  <c r="BI384" i="1"/>
  <c r="BU380" i="1"/>
  <c r="BI380" i="1"/>
  <c r="BU376" i="1"/>
  <c r="BI376" i="1"/>
  <c r="BU372" i="1"/>
  <c r="BI372" i="1"/>
  <c r="BU368" i="1"/>
  <c r="BI368" i="1"/>
  <c r="BU364" i="1"/>
  <c r="BI364" i="1"/>
  <c r="BU360" i="1"/>
  <c r="BI360" i="1"/>
  <c r="BU356" i="1"/>
  <c r="BI356" i="1"/>
  <c r="BU352" i="1"/>
  <c r="BI352" i="1"/>
  <c r="BU348" i="1"/>
  <c r="BI348" i="1"/>
  <c r="BU344" i="1"/>
  <c r="BI344" i="1"/>
  <c r="BU340" i="1"/>
  <c r="BI340" i="1"/>
  <c r="BU336" i="1"/>
  <c r="BI336" i="1"/>
  <c r="BU332" i="1"/>
  <c r="BI332" i="1"/>
  <c r="BU328" i="1"/>
  <c r="BI328" i="1"/>
  <c r="BU324" i="1"/>
  <c r="BI324" i="1"/>
  <c r="BU320" i="1"/>
  <c r="BI320" i="1"/>
  <c r="BU316" i="1"/>
  <c r="BI316" i="1"/>
  <c r="BU312" i="1"/>
  <c r="BI312" i="1"/>
  <c r="BU308" i="1"/>
  <c r="BI308" i="1"/>
  <c r="BU300" i="1"/>
  <c r="BI300" i="1"/>
  <c r="BU296" i="1"/>
  <c r="BI296" i="1"/>
  <c r="BU292" i="1"/>
  <c r="BI292" i="1"/>
  <c r="BU288" i="1"/>
  <c r="BI288" i="1"/>
  <c r="BU284" i="1"/>
  <c r="BI284" i="1"/>
  <c r="BU280" i="1"/>
  <c r="BI280" i="1"/>
  <c r="BU276" i="1"/>
  <c r="BI276" i="1"/>
  <c r="BU272" i="1"/>
  <c r="BI272" i="1"/>
  <c r="BU268" i="1"/>
  <c r="BI268" i="1"/>
  <c r="BU264" i="1"/>
  <c r="BI264" i="1"/>
  <c r="BU260" i="1"/>
  <c r="BI260" i="1"/>
  <c r="BU256" i="1"/>
  <c r="BI256" i="1"/>
  <c r="BU252" i="1"/>
  <c r="BI252" i="1"/>
  <c r="BU248" i="1"/>
  <c r="BI248" i="1"/>
  <c r="BU244" i="1"/>
  <c r="BI244" i="1"/>
  <c r="BU240" i="1"/>
  <c r="BI240" i="1"/>
  <c r="BU236" i="1"/>
  <c r="BI236" i="1"/>
  <c r="BU232" i="1"/>
  <c r="BI232" i="1"/>
  <c r="BU228" i="1"/>
  <c r="BI228" i="1"/>
  <c r="BU224" i="1"/>
  <c r="BI224" i="1"/>
  <c r="BU220" i="1"/>
  <c r="BI220" i="1"/>
  <c r="BU216" i="1"/>
  <c r="BI216" i="1"/>
  <c r="BU212" i="1"/>
  <c r="BI212" i="1"/>
  <c r="BU204" i="1"/>
  <c r="BI204" i="1"/>
  <c r="BU200" i="1"/>
  <c r="BI200" i="1"/>
  <c r="BU196" i="1"/>
  <c r="BI196" i="1"/>
  <c r="BU192" i="1"/>
  <c r="BI192" i="1"/>
  <c r="BU188" i="1"/>
  <c r="BI188" i="1"/>
  <c r="BU184" i="1"/>
  <c r="BI184" i="1"/>
  <c r="BU180" i="1"/>
  <c r="BI180" i="1"/>
  <c r="BU176" i="1"/>
  <c r="BI176" i="1"/>
  <c r="BU172" i="1"/>
  <c r="BI172" i="1"/>
  <c r="BU168" i="1"/>
  <c r="BI168" i="1"/>
  <c r="BU164" i="1"/>
  <c r="BI164" i="1"/>
  <c r="BU160" i="1"/>
  <c r="BI160" i="1"/>
  <c r="BU156" i="1"/>
  <c r="BI156" i="1"/>
  <c r="BU152" i="1"/>
  <c r="BI152" i="1"/>
  <c r="BU148" i="1"/>
  <c r="BI148" i="1"/>
  <c r="BU144" i="1"/>
  <c r="BI144" i="1"/>
  <c r="BU140" i="1"/>
  <c r="BI140" i="1"/>
  <c r="BU136" i="1"/>
  <c r="BI136" i="1"/>
  <c r="BU132" i="1"/>
  <c r="BI132" i="1"/>
  <c r="BU128" i="1"/>
  <c r="BI128" i="1"/>
  <c r="BU124" i="1"/>
  <c r="BI124" i="1"/>
  <c r="BU120" i="1"/>
  <c r="BI120" i="1"/>
  <c r="BU116" i="1"/>
  <c r="BI116" i="1"/>
  <c r="BU112" i="1"/>
  <c r="BI112" i="1"/>
  <c r="BU108" i="1"/>
  <c r="BI108" i="1"/>
  <c r="BU104" i="1"/>
  <c r="BI104" i="1"/>
  <c r="BU100" i="1"/>
  <c r="BI100" i="1"/>
  <c r="BU96" i="1"/>
  <c r="BI96" i="1"/>
  <c r="BU92" i="1"/>
  <c r="BI92" i="1"/>
  <c r="BU88" i="1"/>
  <c r="BI88" i="1"/>
  <c r="BU84" i="1"/>
  <c r="BI84" i="1"/>
  <c r="BU80" i="1"/>
  <c r="BI80" i="1"/>
  <c r="BU72" i="1"/>
  <c r="BI72" i="1"/>
  <c r="BU68" i="1"/>
  <c r="BI68" i="1"/>
  <c r="BU64" i="1"/>
  <c r="BI64" i="1"/>
  <c r="BU60" i="1"/>
  <c r="BI60" i="1"/>
  <c r="BU56" i="1"/>
  <c r="BI56" i="1"/>
  <c r="BU52" i="1"/>
  <c r="BI52" i="1"/>
  <c r="BU48" i="1"/>
  <c r="BI48" i="1"/>
  <c r="BU44" i="1"/>
  <c r="BI44" i="1"/>
  <c r="BU40" i="1"/>
  <c r="BI40" i="1"/>
  <c r="BU36" i="1"/>
  <c r="BI36" i="1"/>
  <c r="BU32" i="1"/>
  <c r="BI32" i="1"/>
  <c r="BU28" i="1"/>
  <c r="BI28" i="1"/>
  <c r="BU24" i="1"/>
  <c r="BI24" i="1"/>
  <c r="BU20" i="1"/>
  <c r="BI20" i="1"/>
  <c r="BU16" i="1"/>
  <c r="BI16" i="1"/>
  <c r="BU501" i="1"/>
  <c r="BI501" i="1"/>
  <c r="BU497" i="1"/>
  <c r="BI497" i="1"/>
  <c r="BU493" i="1"/>
  <c r="BI493" i="1"/>
  <c r="BU489" i="1"/>
  <c r="BI489" i="1"/>
  <c r="BU485" i="1"/>
  <c r="BI485" i="1"/>
  <c r="BU481" i="1"/>
  <c r="BI481" i="1"/>
  <c r="BU477" i="1"/>
  <c r="BI477" i="1"/>
  <c r="BU473" i="1"/>
  <c r="BI473" i="1"/>
  <c r="BU469" i="1"/>
  <c r="BI469" i="1"/>
  <c r="BU465" i="1"/>
  <c r="BI465" i="1"/>
  <c r="BU461" i="1"/>
  <c r="BI461" i="1"/>
  <c r="BU453" i="1"/>
  <c r="BI453" i="1"/>
  <c r="BU449" i="1"/>
  <c r="BI449" i="1"/>
  <c r="BU445" i="1"/>
  <c r="BI445" i="1"/>
  <c r="BU441" i="1"/>
  <c r="BI441" i="1"/>
  <c r="BU437" i="1"/>
  <c r="BI437" i="1"/>
  <c r="BU433" i="1"/>
  <c r="BI433" i="1"/>
  <c r="BU429" i="1"/>
  <c r="BI429" i="1"/>
  <c r="BU425" i="1"/>
  <c r="BI425" i="1"/>
  <c r="BU421" i="1"/>
  <c r="BI421" i="1"/>
  <c r="BU417" i="1"/>
  <c r="BI417" i="1"/>
  <c r="BU413" i="1"/>
  <c r="BI413" i="1"/>
  <c r="BU409" i="1"/>
  <c r="BI409" i="1"/>
  <c r="BU405" i="1"/>
  <c r="BI405" i="1"/>
  <c r="BU401" i="1"/>
  <c r="BI401" i="1"/>
  <c r="BU397" i="1"/>
  <c r="BI397" i="1"/>
  <c r="BU393" i="1"/>
  <c r="BI393" i="1"/>
  <c r="BU389" i="1"/>
  <c r="BI389" i="1"/>
  <c r="BU385" i="1"/>
  <c r="BI385" i="1"/>
  <c r="BU381" i="1"/>
  <c r="BI381" i="1"/>
  <c r="BU377" i="1"/>
  <c r="BI377" i="1"/>
  <c r="BU373" i="1"/>
  <c r="BI373" i="1"/>
  <c r="BU369" i="1"/>
  <c r="BI369" i="1"/>
  <c r="BU365" i="1"/>
  <c r="BI365" i="1"/>
  <c r="BU361" i="1"/>
  <c r="BI361" i="1"/>
  <c r="BU357" i="1"/>
  <c r="BI357" i="1"/>
  <c r="BU353" i="1"/>
  <c r="BI353" i="1"/>
  <c r="BU349" i="1"/>
  <c r="BI349" i="1"/>
  <c r="BU345" i="1"/>
  <c r="BI345" i="1"/>
  <c r="BU341" i="1"/>
  <c r="BI341" i="1"/>
  <c r="BU337" i="1"/>
  <c r="BI337" i="1"/>
  <c r="BU333" i="1"/>
  <c r="BI333" i="1"/>
  <c r="BU329" i="1"/>
  <c r="BI329" i="1"/>
  <c r="BU325" i="1"/>
  <c r="BI325" i="1"/>
  <c r="BU321" i="1"/>
  <c r="BI321" i="1"/>
  <c r="BU317" i="1"/>
  <c r="BI317" i="1"/>
  <c r="BU313" i="1"/>
  <c r="BI313" i="1"/>
  <c r="BU309" i="1"/>
  <c r="BI309" i="1"/>
  <c r="BU305" i="1"/>
  <c r="BI305" i="1"/>
  <c r="BU301" i="1"/>
  <c r="BI301" i="1"/>
  <c r="BU297" i="1"/>
  <c r="BI297" i="1"/>
  <c r="BU293" i="1"/>
  <c r="BI293" i="1"/>
  <c r="BU289" i="1"/>
  <c r="BI289" i="1"/>
  <c r="BU285" i="1"/>
  <c r="BI285" i="1"/>
  <c r="BU281" i="1"/>
  <c r="BI281" i="1"/>
  <c r="BU277" i="1"/>
  <c r="BI277" i="1"/>
  <c r="BU273" i="1"/>
  <c r="BI273" i="1"/>
  <c r="BU269" i="1"/>
  <c r="BI269" i="1"/>
  <c r="BU265" i="1"/>
  <c r="BI265" i="1"/>
  <c r="BU261" i="1"/>
  <c r="BI261" i="1"/>
  <c r="BU257" i="1"/>
  <c r="BI257" i="1"/>
  <c r="BU253" i="1"/>
  <c r="BI253" i="1"/>
  <c r="BU249" i="1"/>
  <c r="BI249" i="1"/>
  <c r="BU245" i="1"/>
  <c r="BI245" i="1"/>
  <c r="BU241" i="1"/>
  <c r="BI241" i="1"/>
  <c r="BU237" i="1"/>
  <c r="BI237" i="1"/>
  <c r="BU233" i="1"/>
  <c r="BI233" i="1"/>
  <c r="BU229" i="1"/>
  <c r="BI229" i="1"/>
  <c r="BU225" i="1"/>
  <c r="BI225" i="1"/>
  <c r="BU221" i="1"/>
  <c r="BI221" i="1"/>
  <c r="BU217" i="1"/>
  <c r="BI217" i="1"/>
  <c r="BU213" i="1"/>
  <c r="BI213" i="1"/>
  <c r="BU209" i="1"/>
  <c r="BI209" i="1"/>
  <c r="BU205" i="1"/>
  <c r="BI205" i="1"/>
  <c r="BU201" i="1"/>
  <c r="BI201" i="1"/>
  <c r="BU197" i="1"/>
  <c r="BI197" i="1"/>
  <c r="BU193" i="1"/>
  <c r="BI193" i="1"/>
  <c r="BU189" i="1"/>
  <c r="BI189" i="1"/>
  <c r="BU185" i="1"/>
  <c r="BI185" i="1"/>
  <c r="BU181" i="1"/>
  <c r="BI181" i="1"/>
  <c r="BU177" i="1"/>
  <c r="BI177" i="1"/>
  <c r="BU173" i="1"/>
  <c r="BI173" i="1"/>
  <c r="BU169" i="1"/>
  <c r="BI169" i="1"/>
  <c r="BU165" i="1"/>
  <c r="BI165" i="1"/>
  <c r="BU161" i="1"/>
  <c r="BI161" i="1"/>
  <c r="BU157" i="1"/>
  <c r="BI157" i="1"/>
  <c r="BU153" i="1"/>
  <c r="BI153" i="1"/>
  <c r="BU149" i="1"/>
  <c r="BI149" i="1"/>
  <c r="BU145" i="1"/>
  <c r="BI145" i="1"/>
  <c r="BU141" i="1"/>
  <c r="BI141" i="1"/>
  <c r="BU137" i="1"/>
  <c r="BI137" i="1"/>
  <c r="BU133" i="1"/>
  <c r="BI133" i="1"/>
  <c r="BU129" i="1"/>
  <c r="BI129" i="1"/>
  <c r="BU125" i="1"/>
  <c r="BI125" i="1"/>
  <c r="BU121" i="1"/>
  <c r="BI121" i="1"/>
  <c r="BU117" i="1"/>
  <c r="BI117" i="1"/>
  <c r="BU113" i="1"/>
  <c r="BI113" i="1"/>
  <c r="BU109" i="1"/>
  <c r="BI109" i="1"/>
  <c r="BU105" i="1"/>
  <c r="BI105" i="1"/>
  <c r="BU101" i="1"/>
  <c r="BI101" i="1"/>
  <c r="BU97" i="1"/>
  <c r="BI97" i="1"/>
  <c r="BU93" i="1"/>
  <c r="BI93" i="1"/>
  <c r="BU89" i="1"/>
  <c r="BI89" i="1"/>
  <c r="BU85" i="1"/>
  <c r="BI85" i="1"/>
  <c r="BU81" i="1"/>
  <c r="BI81" i="1"/>
  <c r="BU77" i="1"/>
  <c r="BI77" i="1"/>
  <c r="BU73" i="1"/>
  <c r="BI73" i="1"/>
  <c r="BU69" i="1"/>
  <c r="BI69" i="1"/>
  <c r="BU65" i="1"/>
  <c r="BI65" i="1"/>
  <c r="BU61" i="1"/>
  <c r="BI61" i="1"/>
  <c r="BU57" i="1"/>
  <c r="BI57" i="1"/>
  <c r="BU53" i="1"/>
  <c r="BI53" i="1"/>
  <c r="BU49" i="1"/>
  <c r="BI49" i="1"/>
  <c r="BU45" i="1"/>
  <c r="BI45" i="1"/>
  <c r="BU41" i="1"/>
  <c r="BI41" i="1"/>
  <c r="BU37" i="1"/>
  <c r="BI37" i="1"/>
  <c r="BU33" i="1"/>
  <c r="BI33" i="1"/>
  <c r="BU29" i="1"/>
  <c r="BI29" i="1"/>
  <c r="BU25" i="1"/>
  <c r="BI25" i="1"/>
  <c r="BU21" i="1"/>
  <c r="BI21" i="1"/>
  <c r="BU17" i="1"/>
  <c r="BI17" i="1"/>
  <c r="BU13" i="1"/>
  <c r="BI13" i="1"/>
  <c r="BU9" i="1"/>
  <c r="BI9" i="1"/>
  <c r="BU5" i="1"/>
  <c r="BI5" i="1"/>
  <c r="BU502" i="1"/>
  <c r="BI502" i="1"/>
  <c r="BU498" i="1"/>
  <c r="BI498" i="1"/>
  <c r="BU494" i="1"/>
  <c r="BI494" i="1"/>
  <c r="BU490" i="1"/>
  <c r="BI490" i="1"/>
  <c r="BU486" i="1"/>
  <c r="BI486" i="1"/>
  <c r="BU482" i="1"/>
  <c r="BI482" i="1"/>
  <c r="BU474" i="1"/>
  <c r="BI474" i="1"/>
  <c r="BU466" i="1"/>
  <c r="BI466" i="1"/>
  <c r="BU462" i="1"/>
  <c r="BI462" i="1"/>
  <c r="BU450" i="1"/>
  <c r="BI450" i="1"/>
  <c r="BU446" i="1"/>
  <c r="BI446" i="1"/>
  <c r="BU442" i="1"/>
  <c r="BI442" i="1"/>
  <c r="BU438" i="1"/>
  <c r="BI438" i="1"/>
  <c r="BU434" i="1"/>
  <c r="BI434" i="1"/>
  <c r="BU430" i="1"/>
  <c r="BI430" i="1"/>
  <c r="BU426" i="1"/>
  <c r="BI426" i="1"/>
  <c r="BU422" i="1"/>
  <c r="BI422" i="1"/>
  <c r="BU418" i="1"/>
  <c r="BI418" i="1"/>
  <c r="BU414" i="1"/>
  <c r="BI414" i="1"/>
  <c r="BU410" i="1"/>
  <c r="BI410" i="1"/>
  <c r="BU406" i="1"/>
  <c r="BI406" i="1"/>
  <c r="BU402" i="1"/>
  <c r="BI402" i="1"/>
  <c r="BU394" i="1"/>
  <c r="BI394" i="1"/>
  <c r="BU390" i="1"/>
  <c r="BI390" i="1"/>
  <c r="BU386" i="1"/>
  <c r="BI386" i="1"/>
  <c r="BU378" i="1"/>
  <c r="BI378" i="1"/>
  <c r="BU374" i="1"/>
  <c r="BI374" i="1"/>
  <c r="BU370" i="1"/>
  <c r="BI370" i="1"/>
  <c r="BU366" i="1"/>
  <c r="BI366" i="1"/>
  <c r="BU362" i="1"/>
  <c r="BI362" i="1"/>
  <c r="BU358" i="1"/>
  <c r="BI358" i="1"/>
  <c r="BU350" i="1"/>
  <c r="BI350" i="1"/>
  <c r="BU346" i="1"/>
  <c r="BI346" i="1"/>
  <c r="BU342" i="1"/>
  <c r="BI342" i="1"/>
  <c r="BU338" i="1"/>
  <c r="BI338" i="1"/>
  <c r="BU330" i="1"/>
  <c r="BI330" i="1"/>
  <c r="BU322" i="1"/>
  <c r="BI322" i="1"/>
  <c r="BU318" i="1"/>
  <c r="BI318" i="1"/>
  <c r="BU314" i="1"/>
  <c r="BI314" i="1"/>
  <c r="BU302" i="1"/>
  <c r="BI302" i="1"/>
  <c r="BU294" i="1"/>
  <c r="BI294" i="1"/>
  <c r="BU290" i="1"/>
  <c r="BI290" i="1"/>
  <c r="BU282" i="1"/>
  <c r="BI282" i="1"/>
  <c r="BU270" i="1"/>
  <c r="BI270" i="1"/>
  <c r="BU262" i="1"/>
  <c r="BI262" i="1"/>
  <c r="BU258" i="1"/>
  <c r="BI258" i="1"/>
  <c r="BU254" i="1"/>
  <c r="BI254" i="1"/>
  <c r="BU246" i="1"/>
  <c r="BI246" i="1"/>
  <c r="BU242" i="1"/>
  <c r="BI242" i="1"/>
  <c r="BU238" i="1"/>
  <c r="BI238" i="1"/>
  <c r="BU234" i="1"/>
  <c r="BI234" i="1"/>
  <c r="BU230" i="1"/>
  <c r="BI230" i="1"/>
  <c r="BU226" i="1"/>
  <c r="BI226" i="1"/>
  <c r="BU222" i="1"/>
  <c r="BI222" i="1"/>
  <c r="BU218" i="1"/>
  <c r="BI218" i="1"/>
  <c r="BU214" i="1"/>
  <c r="BI214" i="1"/>
  <c r="BU210" i="1"/>
  <c r="BI210" i="1"/>
  <c r="BU206" i="1"/>
  <c r="BI206" i="1"/>
  <c r="BU202" i="1"/>
  <c r="BI202" i="1"/>
  <c r="BU194" i="1"/>
  <c r="BI194" i="1"/>
  <c r="BU190" i="1"/>
  <c r="BI190" i="1"/>
  <c r="BU186" i="1"/>
  <c r="BI186" i="1"/>
  <c r="BU182" i="1"/>
  <c r="BI182" i="1"/>
  <c r="BU178" i="1"/>
  <c r="BI178" i="1"/>
  <c r="BU174" i="1"/>
  <c r="BI174" i="1"/>
  <c r="BU170" i="1"/>
  <c r="BI170" i="1"/>
  <c r="BU166" i="1"/>
  <c r="BI166" i="1"/>
  <c r="BU162" i="1"/>
  <c r="BI162" i="1"/>
  <c r="BU150" i="1"/>
  <c r="BI150" i="1"/>
  <c r="BU146" i="1"/>
  <c r="BI146" i="1"/>
  <c r="BU142" i="1"/>
  <c r="BI142" i="1"/>
  <c r="BU134" i="1"/>
  <c r="BI134" i="1"/>
  <c r="BU130" i="1"/>
  <c r="BI130" i="1"/>
  <c r="BU126" i="1"/>
  <c r="BI126" i="1"/>
  <c r="BU122" i="1"/>
  <c r="BI122" i="1"/>
  <c r="BU118" i="1"/>
  <c r="BI118" i="1"/>
  <c r="BU114" i="1"/>
  <c r="BI114" i="1"/>
  <c r="BU110" i="1"/>
  <c r="BI110" i="1"/>
  <c r="BU106" i="1"/>
  <c r="BI106" i="1"/>
  <c r="BU102" i="1"/>
  <c r="BI102" i="1"/>
  <c r="BU98" i="1"/>
  <c r="BI98" i="1"/>
  <c r="BU94" i="1"/>
  <c r="BI94" i="1"/>
  <c r="BU90" i="1"/>
  <c r="BI90" i="1"/>
  <c r="BU86" i="1"/>
  <c r="BI86" i="1"/>
  <c r="BU82" i="1"/>
  <c r="BI82" i="1"/>
  <c r="BU78" i="1"/>
  <c r="BI78" i="1"/>
  <c r="BU74" i="1"/>
  <c r="BI74" i="1"/>
  <c r="BU70" i="1"/>
  <c r="BI70" i="1"/>
  <c r="BU66" i="1"/>
  <c r="BI66" i="1"/>
  <c r="BU62" i="1"/>
  <c r="BI62" i="1"/>
  <c r="BU58" i="1"/>
  <c r="BI58" i="1"/>
  <c r="BU54" i="1"/>
  <c r="BI54" i="1"/>
  <c r="BU50" i="1"/>
  <c r="BI50" i="1"/>
  <c r="BU46" i="1"/>
  <c r="BI46" i="1"/>
  <c r="BU42" i="1"/>
  <c r="BI42" i="1"/>
  <c r="BU38" i="1"/>
  <c r="BI38" i="1"/>
  <c r="BU34" i="1"/>
  <c r="BI34" i="1"/>
  <c r="BU30" i="1"/>
  <c r="BI30" i="1"/>
  <c r="BU26" i="1"/>
  <c r="BI26" i="1"/>
  <c r="BU22" i="1"/>
  <c r="BI22" i="1"/>
  <c r="BU18" i="1"/>
  <c r="BI18" i="1"/>
  <c r="BU14" i="1"/>
  <c r="BI14" i="1"/>
  <c r="BU12" i="1"/>
  <c r="BI12" i="1"/>
  <c r="BU8" i="1"/>
  <c r="BI8" i="1"/>
  <c r="BU503" i="1"/>
  <c r="BI503" i="1"/>
  <c r="BU499" i="1"/>
  <c r="BI499" i="1"/>
  <c r="BU495" i="1"/>
  <c r="BI495" i="1"/>
  <c r="BU491" i="1"/>
  <c r="BI491" i="1"/>
  <c r="BU483" i="1"/>
  <c r="BI483" i="1"/>
  <c r="BU479" i="1"/>
  <c r="BI479" i="1"/>
  <c r="BU475" i="1"/>
  <c r="BI475" i="1"/>
  <c r="BU471" i="1"/>
  <c r="BI471" i="1"/>
  <c r="BU467" i="1"/>
  <c r="BI467" i="1"/>
  <c r="BU463" i="1"/>
  <c r="BI463" i="1"/>
  <c r="BU459" i="1"/>
  <c r="BI459" i="1"/>
  <c r="BU455" i="1"/>
  <c r="BI455" i="1"/>
  <c r="BU451" i="1"/>
  <c r="BI451" i="1"/>
  <c r="BU447" i="1"/>
  <c r="BI447" i="1"/>
  <c r="BU443" i="1"/>
  <c r="BI443" i="1"/>
  <c r="BU439" i="1"/>
  <c r="BI439" i="1"/>
  <c r="BU435" i="1"/>
  <c r="BI435" i="1"/>
  <c r="BU427" i="1"/>
  <c r="BI427" i="1"/>
  <c r="BU419" i="1"/>
  <c r="BI419" i="1"/>
  <c r="BU415" i="1"/>
  <c r="BI415" i="1"/>
  <c r="BU411" i="1"/>
  <c r="BI411" i="1"/>
  <c r="BU407" i="1"/>
  <c r="BI407" i="1"/>
  <c r="BU403" i="1"/>
  <c r="BI403" i="1"/>
  <c r="BU399" i="1"/>
  <c r="BI399" i="1"/>
  <c r="BU395" i="1"/>
  <c r="BI395" i="1"/>
  <c r="BU391" i="1"/>
  <c r="BI391" i="1"/>
  <c r="BU387" i="1"/>
  <c r="BI387" i="1"/>
  <c r="BU383" i="1"/>
  <c r="BI383" i="1"/>
  <c r="BU379" i="1"/>
  <c r="BI379" i="1"/>
  <c r="BU375" i="1"/>
  <c r="BI375" i="1"/>
  <c r="BU371" i="1"/>
  <c r="BI371" i="1"/>
  <c r="BU367" i="1"/>
  <c r="BI367" i="1"/>
  <c r="BU363" i="1"/>
  <c r="BI363" i="1"/>
  <c r="BU359" i="1"/>
  <c r="BI359" i="1"/>
  <c r="BU355" i="1"/>
  <c r="BI355" i="1"/>
  <c r="BU351" i="1"/>
  <c r="BI351" i="1"/>
  <c r="BU347" i="1"/>
  <c r="BI347" i="1"/>
  <c r="BU343" i="1"/>
  <c r="BI343" i="1"/>
  <c r="BU339" i="1"/>
  <c r="BI339" i="1"/>
  <c r="BU335" i="1"/>
  <c r="BI335" i="1"/>
  <c r="BU331" i="1"/>
  <c r="BI331" i="1"/>
  <c r="BU327" i="1"/>
  <c r="BI327" i="1"/>
  <c r="BU323" i="1"/>
  <c r="BI323" i="1"/>
  <c r="BU319" i="1"/>
  <c r="BI319" i="1"/>
  <c r="BU315" i="1"/>
  <c r="BI315" i="1"/>
  <c r="BU311" i="1"/>
  <c r="BI311" i="1"/>
  <c r="BU307" i="1"/>
  <c r="BI307" i="1"/>
  <c r="BU303" i="1"/>
  <c r="BI303" i="1"/>
  <c r="BU299" i="1"/>
  <c r="BI299" i="1"/>
  <c r="BU295" i="1"/>
  <c r="BI295" i="1"/>
  <c r="BU291" i="1"/>
  <c r="BI291" i="1"/>
  <c r="BU287" i="1"/>
  <c r="BI287" i="1"/>
  <c r="BU283" i="1"/>
  <c r="BI283" i="1"/>
  <c r="BU279" i="1"/>
  <c r="BI279" i="1"/>
  <c r="BU275" i="1"/>
  <c r="BI275" i="1"/>
  <c r="BU271" i="1"/>
  <c r="BI271" i="1"/>
  <c r="BU267" i="1"/>
  <c r="BI267" i="1"/>
  <c r="BU263" i="1"/>
  <c r="BI263" i="1"/>
  <c r="BU255" i="1"/>
  <c r="BI255" i="1"/>
  <c r="BU251" i="1"/>
  <c r="BI251" i="1"/>
  <c r="BU247" i="1"/>
  <c r="BI247" i="1"/>
  <c r="BU243" i="1"/>
  <c r="BI243" i="1"/>
  <c r="BU239" i="1"/>
  <c r="BI239" i="1"/>
  <c r="BU235" i="1"/>
  <c r="BI235" i="1"/>
  <c r="BU231" i="1"/>
  <c r="BI231" i="1"/>
  <c r="BU227" i="1"/>
  <c r="BI227" i="1"/>
  <c r="BU223" i="1"/>
  <c r="BI223" i="1"/>
  <c r="BU219" i="1"/>
  <c r="BI219" i="1"/>
  <c r="BU215" i="1"/>
  <c r="BI215" i="1"/>
  <c r="BU211" i="1"/>
  <c r="BI211" i="1"/>
  <c r="BU207" i="1"/>
  <c r="BI207" i="1"/>
  <c r="BU199" i="1"/>
  <c r="BI199" i="1"/>
  <c r="BU191" i="1"/>
  <c r="BI191" i="1"/>
  <c r="BU187" i="1"/>
  <c r="BI187" i="1"/>
  <c r="BU183" i="1"/>
  <c r="BI183" i="1"/>
  <c r="BU179" i="1"/>
  <c r="BI179" i="1"/>
  <c r="BU175" i="1"/>
  <c r="BI175" i="1"/>
  <c r="BU171" i="1"/>
  <c r="BI171" i="1"/>
  <c r="BU167" i="1"/>
  <c r="BI167" i="1"/>
  <c r="BU163" i="1"/>
  <c r="BI163" i="1"/>
  <c r="BU159" i="1"/>
  <c r="BI159" i="1"/>
  <c r="BU155" i="1"/>
  <c r="BI155" i="1"/>
  <c r="BU151" i="1"/>
  <c r="BI151" i="1"/>
  <c r="BU143" i="1"/>
  <c r="BI143" i="1"/>
  <c r="BU139" i="1"/>
  <c r="BI139" i="1"/>
  <c r="BU123" i="1"/>
  <c r="BI123" i="1"/>
  <c r="BU119" i="1"/>
  <c r="BI119" i="1"/>
  <c r="BU111" i="1"/>
  <c r="BI111" i="1"/>
  <c r="BU107" i="1"/>
  <c r="BI107" i="1"/>
  <c r="BU103" i="1"/>
  <c r="BI103" i="1"/>
  <c r="BU99" i="1"/>
  <c r="BI99" i="1"/>
  <c r="BU95" i="1"/>
  <c r="BI95" i="1"/>
  <c r="BU91" i="1"/>
  <c r="BI91" i="1"/>
  <c r="BU87" i="1"/>
  <c r="BI87" i="1"/>
  <c r="BU83" i="1"/>
  <c r="BI83" i="1"/>
  <c r="BU79" i="1"/>
  <c r="BI79" i="1"/>
  <c r="BU75" i="1"/>
  <c r="BI75" i="1"/>
  <c r="BU71" i="1"/>
  <c r="BI71" i="1"/>
  <c r="BU67" i="1"/>
  <c r="BI67" i="1"/>
  <c r="BU63" i="1"/>
  <c r="BI63" i="1"/>
  <c r="BU59" i="1"/>
  <c r="BI59" i="1"/>
  <c r="BU51" i="1"/>
  <c r="BI51" i="1"/>
  <c r="BU47" i="1"/>
  <c r="BI47" i="1"/>
  <c r="BU39" i="1"/>
  <c r="BI39" i="1"/>
  <c r="BU35" i="1"/>
  <c r="BI35" i="1"/>
  <c r="BU31" i="1"/>
  <c r="BI31" i="1"/>
  <c r="BU23" i="1"/>
  <c r="BI23" i="1"/>
  <c r="BU15" i="1"/>
  <c r="BI15" i="1"/>
  <c r="BU10" i="1"/>
  <c r="BU6" i="1"/>
  <c r="BU457" i="1"/>
  <c r="BU454" i="1"/>
  <c r="BU334" i="1"/>
  <c r="BU310" i="1"/>
  <c r="BU306" i="1"/>
  <c r="BU286" i="1"/>
  <c r="BU274" i="1"/>
  <c r="BU266" i="1"/>
  <c r="BU154" i="1"/>
  <c r="BU4" i="1"/>
  <c r="BI4" i="1"/>
  <c r="BU487" i="1"/>
  <c r="BU431" i="1"/>
  <c r="BU423" i="1"/>
  <c r="BU259" i="1"/>
  <c r="BU203" i="1"/>
  <c r="BU195" i="1"/>
  <c r="BU147" i="1"/>
  <c r="BU135" i="1"/>
  <c r="BU131" i="1"/>
  <c r="BU127" i="1"/>
  <c r="BU115" i="1"/>
  <c r="BU55" i="1"/>
  <c r="BU43" i="1"/>
  <c r="BU27" i="1"/>
  <c r="BU19" i="1"/>
  <c r="BU492" i="1"/>
  <c r="BU460" i="1"/>
  <c r="BU304" i="1"/>
  <c r="BU208" i="1"/>
  <c r="BU76" i="1"/>
  <c r="BU478" i="1"/>
  <c r="BU470" i="1"/>
  <c r="BU458" i="1"/>
  <c r="BU398" i="1"/>
  <c r="BU382" i="1"/>
  <c r="BU354" i="1"/>
  <c r="BU326" i="1"/>
  <c r="BU298" i="1"/>
  <c r="BU278" i="1"/>
  <c r="BU250" i="1"/>
  <c r="BU198" i="1"/>
  <c r="BU158" i="1"/>
  <c r="BU138" i="1"/>
  <c r="BT476" i="1"/>
  <c r="BT440" i="1"/>
  <c r="BT408" i="1"/>
  <c r="BT364" i="1"/>
  <c r="BT360" i="1"/>
  <c r="BT348" i="1"/>
  <c r="BT332" i="1"/>
  <c r="BT320" i="1"/>
  <c r="BT316" i="1"/>
  <c r="BT284" i="1"/>
  <c r="BT268" i="1"/>
  <c r="BT240" i="1"/>
  <c r="BT236" i="1"/>
  <c r="BT232" i="1"/>
  <c r="BT216" i="1"/>
  <c r="BT208" i="1"/>
  <c r="BT196" i="1"/>
  <c r="BT192" i="1"/>
  <c r="BT164" i="1"/>
  <c r="BT160" i="1"/>
  <c r="BT152" i="1"/>
  <c r="BT136" i="1"/>
  <c r="BT132" i="1"/>
  <c r="BT128" i="1"/>
  <c r="BT124" i="1"/>
  <c r="BT116" i="1"/>
  <c r="BT108" i="1"/>
  <c r="BT96" i="1"/>
  <c r="BT76" i="1"/>
  <c r="BT72" i="1"/>
  <c r="BT36" i="1"/>
  <c r="BT416" i="1"/>
  <c r="BT392" i="1"/>
  <c r="BT388" i="1"/>
  <c r="BT489" i="1"/>
  <c r="BT477" i="1"/>
  <c r="BT473" i="1"/>
  <c r="BT469" i="1"/>
  <c r="BT445" i="1"/>
  <c r="BT441" i="1"/>
  <c r="BT429" i="1"/>
  <c r="BT409" i="1"/>
  <c r="BT393" i="1"/>
  <c r="BT389" i="1"/>
  <c r="BT385" i="1"/>
  <c r="BT377" i="1"/>
  <c r="BT369" i="1"/>
  <c r="BT345" i="1"/>
  <c r="BT341" i="1"/>
  <c r="BT329" i="1"/>
  <c r="BT325" i="1"/>
  <c r="BT321" i="1"/>
  <c r="BT309" i="1"/>
  <c r="BT305" i="1"/>
  <c r="BT301" i="1"/>
  <c r="BT297" i="1"/>
  <c r="BT285" i="1"/>
  <c r="BT281" i="1"/>
  <c r="BT277" i="1"/>
  <c r="BT261" i="1"/>
  <c r="BT257" i="1"/>
  <c r="BT249" i="1"/>
  <c r="BT237" i="1"/>
  <c r="BT225" i="1"/>
  <c r="BT213" i="1"/>
  <c r="BT205" i="1"/>
  <c r="BT185" i="1"/>
  <c r="BT177" i="1"/>
  <c r="BT169" i="1"/>
  <c r="BT153" i="1"/>
  <c r="BT145" i="1"/>
  <c r="BT133" i="1"/>
  <c r="BT125" i="1"/>
  <c r="BT113" i="1"/>
  <c r="BT109" i="1"/>
  <c r="BT85" i="1"/>
  <c r="BT73" i="1"/>
  <c r="BT69" i="1"/>
  <c r="BT65" i="1"/>
  <c r="BT53" i="1"/>
  <c r="BT41" i="1"/>
  <c r="BT29" i="1"/>
  <c r="BT21" i="1"/>
  <c r="BT17" i="1"/>
  <c r="BT480" i="1"/>
  <c r="BT482" i="1"/>
  <c r="BT470" i="1"/>
  <c r="BT438" i="1"/>
  <c r="BT418" i="1"/>
  <c r="BT410" i="1"/>
  <c r="BT402" i="1"/>
  <c r="BT394" i="1"/>
  <c r="BT390" i="1"/>
  <c r="BT382" i="1"/>
  <c r="BT366" i="1"/>
  <c r="BT342" i="1"/>
  <c r="BT334" i="1"/>
  <c r="BT326" i="1"/>
  <c r="BT322" i="1"/>
  <c r="BT306" i="1"/>
  <c r="BT298" i="1"/>
  <c r="BT282" i="1"/>
  <c r="BT274" i="1"/>
  <c r="BT262" i="1"/>
  <c r="BT258" i="1"/>
  <c r="BT242" i="1"/>
  <c r="BT222" i="1"/>
  <c r="BT218" i="1"/>
  <c r="BT210" i="1"/>
  <c r="BT178" i="1"/>
  <c r="BT146" i="1"/>
  <c r="BT134" i="1"/>
  <c r="BT122" i="1"/>
  <c r="BT118" i="1"/>
  <c r="BT94" i="1"/>
  <c r="BT86" i="1"/>
  <c r="BT82" i="1"/>
  <c r="BT66" i="1"/>
  <c r="BT58" i="1"/>
  <c r="BT46" i="1"/>
  <c r="BT38" i="1"/>
  <c r="BT30" i="1"/>
  <c r="BT496" i="1"/>
  <c r="BT492" i="1"/>
  <c r="BT495" i="1"/>
  <c r="BT491" i="1"/>
  <c r="BT483" i="1"/>
  <c r="BT479" i="1"/>
  <c r="BT471" i="1"/>
  <c r="BT467" i="1"/>
  <c r="BT463" i="1"/>
  <c r="BT451" i="1"/>
  <c r="BT447" i="1"/>
  <c r="BT427" i="1"/>
  <c r="BT423" i="1"/>
  <c r="BT419" i="1"/>
  <c r="BT411" i="1"/>
  <c r="BT403" i="1"/>
  <c r="BT399" i="1"/>
  <c r="BT395" i="1"/>
  <c r="BT387" i="1"/>
  <c r="BT379" i="1"/>
  <c r="BT375" i="1"/>
  <c r="BT371" i="1"/>
  <c r="BT363" i="1"/>
  <c r="BT359" i="1"/>
  <c r="BT351" i="1"/>
  <c r="BT327" i="1"/>
  <c r="BT319" i="1"/>
  <c r="BT315" i="1"/>
  <c r="BT303" i="1"/>
  <c r="BT291" i="1"/>
  <c r="BT283" i="1"/>
  <c r="BT279" i="1"/>
  <c r="BT275" i="1"/>
  <c r="BT263" i="1"/>
  <c r="BT259" i="1"/>
  <c r="BT251" i="1"/>
  <c r="BT215" i="1"/>
  <c r="BT199" i="1"/>
  <c r="BT179" i="1"/>
  <c r="BT175" i="1"/>
  <c r="BT167" i="1"/>
  <c r="BT163" i="1"/>
  <c r="BT159" i="1"/>
  <c r="BT147" i="1"/>
  <c r="BT143" i="1"/>
  <c r="BT139" i="1"/>
  <c r="BT127" i="1"/>
  <c r="BT123" i="1"/>
  <c r="BT119" i="1"/>
  <c r="BT103" i="1"/>
  <c r="BT99" i="1"/>
  <c r="BT91" i="1"/>
  <c r="BT87" i="1"/>
  <c r="BT83" i="1"/>
  <c r="BT51" i="1"/>
  <c r="BT47" i="1"/>
  <c r="BT23" i="1"/>
  <c r="BT15" i="1"/>
  <c r="BS472" i="1"/>
  <c r="BT472" i="1"/>
  <c r="BS468" i="1"/>
  <c r="BT468" i="1"/>
  <c r="BS464" i="1"/>
  <c r="BT464" i="1"/>
  <c r="BS460" i="1"/>
  <c r="BT460" i="1"/>
  <c r="BS456" i="1"/>
  <c r="BT456" i="1"/>
  <c r="BS452" i="1"/>
  <c r="BT452" i="1"/>
  <c r="BS448" i="1"/>
  <c r="BT448" i="1"/>
  <c r="BS444" i="1"/>
  <c r="BT444" i="1"/>
  <c r="BS436" i="1"/>
  <c r="BT436" i="1"/>
  <c r="BS432" i="1"/>
  <c r="BT432" i="1"/>
  <c r="BS428" i="1"/>
  <c r="BT428" i="1"/>
  <c r="BS424" i="1"/>
  <c r="BT424" i="1"/>
  <c r="BS420" i="1"/>
  <c r="BT420" i="1"/>
  <c r="BS412" i="1"/>
  <c r="BT412" i="1"/>
  <c r="BS404" i="1"/>
  <c r="BT404" i="1"/>
  <c r="BS400" i="1"/>
  <c r="BT400" i="1"/>
  <c r="BS396" i="1"/>
  <c r="BT396" i="1"/>
  <c r="BS384" i="1"/>
  <c r="BT384" i="1"/>
  <c r="BS380" i="1"/>
  <c r="BT380" i="1"/>
  <c r="BS376" i="1"/>
  <c r="BT376" i="1"/>
  <c r="BS372" i="1"/>
  <c r="BT372" i="1"/>
  <c r="BS368" i="1"/>
  <c r="BT368" i="1"/>
  <c r="BS356" i="1"/>
  <c r="BT356" i="1"/>
  <c r="BS352" i="1"/>
  <c r="BT352" i="1"/>
  <c r="BS344" i="1"/>
  <c r="BT344" i="1"/>
  <c r="BS340" i="1"/>
  <c r="BT340" i="1"/>
  <c r="BS336" i="1"/>
  <c r="BT336" i="1"/>
  <c r="BS328" i="1"/>
  <c r="BT328" i="1"/>
  <c r="BS324" i="1"/>
  <c r="BT324" i="1"/>
  <c r="BS312" i="1"/>
  <c r="BT312" i="1"/>
  <c r="BS308" i="1"/>
  <c r="BT308" i="1"/>
  <c r="BS304" i="1"/>
  <c r="BT304" i="1"/>
  <c r="BT300" i="1"/>
  <c r="BS296" i="1"/>
  <c r="BT296" i="1"/>
  <c r="BS292" i="1"/>
  <c r="BT292" i="1"/>
  <c r="BS288" i="1"/>
  <c r="BT288" i="1"/>
  <c r="BS280" i="1"/>
  <c r="BT280" i="1"/>
  <c r="BS276" i="1"/>
  <c r="BT276" i="1"/>
  <c r="BS272" i="1"/>
  <c r="BT272" i="1"/>
  <c r="BS264" i="1"/>
  <c r="BT264" i="1"/>
  <c r="BS260" i="1"/>
  <c r="BT260" i="1"/>
  <c r="BS256" i="1"/>
  <c r="BT256" i="1"/>
  <c r="BS252" i="1"/>
  <c r="BT252" i="1"/>
  <c r="BS248" i="1"/>
  <c r="BT248" i="1"/>
  <c r="BS244" i="1"/>
  <c r="BT244" i="1"/>
  <c r="BS228" i="1"/>
  <c r="BT228" i="1"/>
  <c r="BS224" i="1"/>
  <c r="BT224" i="1"/>
  <c r="BS220" i="1"/>
  <c r="BT220" i="1"/>
  <c r="BS212" i="1"/>
  <c r="BT212" i="1"/>
  <c r="BS204" i="1"/>
  <c r="BT204" i="1"/>
  <c r="BS200" i="1"/>
  <c r="BT200" i="1"/>
  <c r="BS188" i="1"/>
  <c r="BT188" i="1"/>
  <c r="BS184" i="1"/>
  <c r="BT184" i="1"/>
  <c r="BS180" i="1"/>
  <c r="BT180" i="1"/>
  <c r="BT176" i="1"/>
  <c r="BS172" i="1"/>
  <c r="BT172" i="1"/>
  <c r="BS168" i="1"/>
  <c r="BT168" i="1"/>
  <c r="BS156" i="1"/>
  <c r="BT156" i="1"/>
  <c r="BS148" i="1"/>
  <c r="BT148" i="1"/>
  <c r="BS144" i="1"/>
  <c r="BT144" i="1"/>
  <c r="BS140" i="1"/>
  <c r="BT140" i="1"/>
  <c r="BS120" i="1"/>
  <c r="BT120" i="1"/>
  <c r="BS112" i="1"/>
  <c r="BT112" i="1"/>
  <c r="BS104" i="1"/>
  <c r="BT104" i="1"/>
  <c r="BS100" i="1"/>
  <c r="BT100" i="1"/>
  <c r="BS92" i="1"/>
  <c r="BT92" i="1"/>
  <c r="BS88" i="1"/>
  <c r="BT88" i="1"/>
  <c r="BS84" i="1"/>
  <c r="BT84" i="1"/>
  <c r="BS80" i="1"/>
  <c r="BT80" i="1"/>
  <c r="BS68" i="1"/>
  <c r="BT68" i="1"/>
  <c r="BS64" i="1"/>
  <c r="BT64" i="1"/>
  <c r="BS60" i="1"/>
  <c r="BT60" i="1"/>
  <c r="BS56" i="1"/>
  <c r="BT56" i="1"/>
  <c r="BS52" i="1"/>
  <c r="BT52" i="1"/>
  <c r="BS48" i="1"/>
  <c r="BT48" i="1"/>
  <c r="BS44" i="1"/>
  <c r="BT44" i="1"/>
  <c r="BS40" i="1"/>
  <c r="BT40" i="1"/>
  <c r="BS32" i="1"/>
  <c r="BT32" i="1"/>
  <c r="BS28" i="1"/>
  <c r="BT28" i="1"/>
  <c r="BS24" i="1"/>
  <c r="BT24" i="1"/>
  <c r="BS20" i="1"/>
  <c r="BT20" i="1"/>
  <c r="BS16" i="1"/>
  <c r="BT16" i="1"/>
  <c r="BS11" i="1"/>
  <c r="BT11" i="1"/>
  <c r="BS484" i="1"/>
  <c r="BT484" i="1"/>
  <c r="BS501" i="1"/>
  <c r="BT501" i="1"/>
  <c r="BS497" i="1"/>
  <c r="BT497" i="1"/>
  <c r="BS493" i="1"/>
  <c r="BT493" i="1"/>
  <c r="BS485" i="1"/>
  <c r="BT485" i="1"/>
  <c r="BS481" i="1"/>
  <c r="BT481" i="1"/>
  <c r="BS465" i="1"/>
  <c r="BT465" i="1"/>
  <c r="BS461" i="1"/>
  <c r="BT461" i="1"/>
  <c r="BS457" i="1"/>
  <c r="BT457" i="1"/>
  <c r="BS453" i="1"/>
  <c r="BT453" i="1"/>
  <c r="BS449" i="1"/>
  <c r="BT449" i="1"/>
  <c r="BS437" i="1"/>
  <c r="BT437" i="1"/>
  <c r="BS433" i="1"/>
  <c r="BT433" i="1"/>
  <c r="BS425" i="1"/>
  <c r="BT425" i="1"/>
  <c r="BS421" i="1"/>
  <c r="BT421" i="1"/>
  <c r="BS417" i="1"/>
  <c r="BT417" i="1"/>
  <c r="BS413" i="1"/>
  <c r="BT413" i="1"/>
  <c r="BS405" i="1"/>
  <c r="BT405" i="1"/>
  <c r="BS401" i="1"/>
  <c r="BT401" i="1"/>
  <c r="BS397" i="1"/>
  <c r="BT397" i="1"/>
  <c r="BS381" i="1"/>
  <c r="BT381" i="1"/>
  <c r="BS373" i="1"/>
  <c r="BT373" i="1"/>
  <c r="BS365" i="1"/>
  <c r="BT365" i="1"/>
  <c r="BS361" i="1"/>
  <c r="BT361" i="1"/>
  <c r="BS357" i="1"/>
  <c r="BT357" i="1"/>
  <c r="BS353" i="1"/>
  <c r="BT353" i="1"/>
  <c r="BS349" i="1"/>
  <c r="BT349" i="1"/>
  <c r="BS337" i="1"/>
  <c r="BT337" i="1"/>
  <c r="BS333" i="1"/>
  <c r="BT333" i="1"/>
  <c r="BS317" i="1"/>
  <c r="BT317" i="1"/>
  <c r="BS313" i="1"/>
  <c r="BT313" i="1"/>
  <c r="BS293" i="1"/>
  <c r="BT293" i="1"/>
  <c r="BS289" i="1"/>
  <c r="BT289" i="1"/>
  <c r="BS273" i="1"/>
  <c r="BT273" i="1"/>
  <c r="BS269" i="1"/>
  <c r="BT269" i="1"/>
  <c r="BS265" i="1"/>
  <c r="BT265" i="1"/>
  <c r="BS253" i="1"/>
  <c r="BT253" i="1"/>
  <c r="BS245" i="1"/>
  <c r="BT245" i="1"/>
  <c r="BS241" i="1"/>
  <c r="BT241" i="1"/>
  <c r="BS233" i="1"/>
  <c r="BT233" i="1"/>
  <c r="BS229" i="1"/>
  <c r="BT229" i="1"/>
  <c r="BS221" i="1"/>
  <c r="BT221" i="1"/>
  <c r="BS217" i="1"/>
  <c r="BT217" i="1"/>
  <c r="BS209" i="1"/>
  <c r="BT209" i="1"/>
  <c r="BS201" i="1"/>
  <c r="BT201" i="1"/>
  <c r="BS197" i="1"/>
  <c r="BT197" i="1"/>
  <c r="BS193" i="1"/>
  <c r="BT193" i="1"/>
  <c r="BS189" i="1"/>
  <c r="BT189" i="1"/>
  <c r="BS181" i="1"/>
  <c r="BT181" i="1"/>
  <c r="BS173" i="1"/>
  <c r="BT173" i="1"/>
  <c r="BS165" i="1"/>
  <c r="BT165" i="1"/>
  <c r="BS161" i="1"/>
  <c r="BT161" i="1"/>
  <c r="BS157" i="1"/>
  <c r="BT157" i="1"/>
  <c r="BS149" i="1"/>
  <c r="BT149" i="1"/>
  <c r="BS141" i="1"/>
  <c r="BT141" i="1"/>
  <c r="BS137" i="1"/>
  <c r="BT137" i="1"/>
  <c r="BS129" i="1"/>
  <c r="BT129" i="1"/>
  <c r="BS121" i="1"/>
  <c r="BT121" i="1"/>
  <c r="BS117" i="1"/>
  <c r="BT117" i="1"/>
  <c r="BS105" i="1"/>
  <c r="BT105" i="1"/>
  <c r="BS101" i="1"/>
  <c r="BT101" i="1"/>
  <c r="BS97" i="1"/>
  <c r="BT97" i="1"/>
  <c r="BS93" i="1"/>
  <c r="BT93" i="1"/>
  <c r="BS89" i="1"/>
  <c r="BT89" i="1"/>
  <c r="BS81" i="1"/>
  <c r="BT81" i="1"/>
  <c r="BS77" i="1"/>
  <c r="BT77" i="1"/>
  <c r="BS61" i="1"/>
  <c r="BT61" i="1"/>
  <c r="BS57" i="1"/>
  <c r="BT57" i="1"/>
  <c r="BS49" i="1"/>
  <c r="BT49" i="1"/>
  <c r="BS45" i="1"/>
  <c r="BT45" i="1"/>
  <c r="BS37" i="1"/>
  <c r="BT37" i="1"/>
  <c r="BS33" i="1"/>
  <c r="BT33" i="1"/>
  <c r="BS25" i="1"/>
  <c r="BT25" i="1"/>
  <c r="BS13" i="1"/>
  <c r="BT13" i="1"/>
  <c r="BS7" i="1"/>
  <c r="BT7" i="1"/>
  <c r="BS500" i="1"/>
  <c r="BT500" i="1"/>
  <c r="BS10" i="1"/>
  <c r="BT10" i="1"/>
  <c r="BS9" i="1"/>
  <c r="BT9" i="1"/>
  <c r="BS5" i="1"/>
  <c r="BT5" i="1"/>
  <c r="BS502" i="1"/>
  <c r="BT502" i="1"/>
  <c r="BS498" i="1"/>
  <c r="BT498" i="1"/>
  <c r="BS494" i="1"/>
  <c r="BT494" i="1"/>
  <c r="BS490" i="1"/>
  <c r="BT490" i="1"/>
  <c r="BS486" i="1"/>
  <c r="BT486" i="1"/>
  <c r="BS478" i="1"/>
  <c r="BT478" i="1"/>
  <c r="BS474" i="1"/>
  <c r="BT474" i="1"/>
  <c r="BS466" i="1"/>
  <c r="BT466" i="1"/>
  <c r="BS462" i="1"/>
  <c r="BT462" i="1"/>
  <c r="BS458" i="1"/>
  <c r="BT458" i="1"/>
  <c r="BS454" i="1"/>
  <c r="BT454" i="1"/>
  <c r="BS450" i="1"/>
  <c r="BT450" i="1"/>
  <c r="BS446" i="1"/>
  <c r="BT446" i="1"/>
  <c r="BS442" i="1"/>
  <c r="BT442" i="1"/>
  <c r="BS434" i="1"/>
  <c r="BT434" i="1"/>
  <c r="BS430" i="1"/>
  <c r="BT430" i="1"/>
  <c r="BS426" i="1"/>
  <c r="BT426" i="1"/>
  <c r="BS422" i="1"/>
  <c r="BT422" i="1"/>
  <c r="BS414" i="1"/>
  <c r="BT414" i="1"/>
  <c r="BS406" i="1"/>
  <c r="BT406" i="1"/>
  <c r="BS398" i="1"/>
  <c r="BT398" i="1"/>
  <c r="BS386" i="1"/>
  <c r="BT386" i="1"/>
  <c r="BS378" i="1"/>
  <c r="BT378" i="1"/>
  <c r="BS374" i="1"/>
  <c r="BT374" i="1"/>
  <c r="BS370" i="1"/>
  <c r="BT370" i="1"/>
  <c r="BS362" i="1"/>
  <c r="BT362" i="1"/>
  <c r="BS358" i="1"/>
  <c r="BT358" i="1"/>
  <c r="BS354" i="1"/>
  <c r="BT354" i="1"/>
  <c r="BS350" i="1"/>
  <c r="BT350" i="1"/>
  <c r="BS346" i="1"/>
  <c r="BT346" i="1"/>
  <c r="BS338" i="1"/>
  <c r="BT338" i="1"/>
  <c r="BS330" i="1"/>
  <c r="BT330" i="1"/>
  <c r="BS318" i="1"/>
  <c r="BT318" i="1"/>
  <c r="BS314" i="1"/>
  <c r="BT314" i="1"/>
  <c r="BS310" i="1"/>
  <c r="BT310" i="1"/>
  <c r="BS302" i="1"/>
  <c r="BT302" i="1"/>
  <c r="BS294" i="1"/>
  <c r="BT294" i="1"/>
  <c r="BS290" i="1"/>
  <c r="BT290" i="1"/>
  <c r="BS286" i="1"/>
  <c r="BT286" i="1"/>
  <c r="BS278" i="1"/>
  <c r="BT278" i="1"/>
  <c r="BS270" i="1"/>
  <c r="BT270" i="1"/>
  <c r="BS266" i="1"/>
  <c r="BT266" i="1"/>
  <c r="BS254" i="1"/>
  <c r="BT254" i="1"/>
  <c r="BS250" i="1"/>
  <c r="BT250" i="1"/>
  <c r="BS246" i="1"/>
  <c r="BT246" i="1"/>
  <c r="BS238" i="1"/>
  <c r="BT238" i="1"/>
  <c r="BS234" i="1"/>
  <c r="BT234" i="1"/>
  <c r="BS230" i="1"/>
  <c r="BT230" i="1"/>
  <c r="BS226" i="1"/>
  <c r="BT226" i="1"/>
  <c r="BS214" i="1"/>
  <c r="BT214" i="1"/>
  <c r="BS206" i="1"/>
  <c r="BT206" i="1"/>
  <c r="BS202" i="1"/>
  <c r="BT202" i="1"/>
  <c r="BS198" i="1"/>
  <c r="BT198" i="1"/>
  <c r="BS194" i="1"/>
  <c r="BT194" i="1"/>
  <c r="BS190" i="1"/>
  <c r="BT190" i="1"/>
  <c r="BS186" i="1"/>
  <c r="BT186" i="1"/>
  <c r="BS182" i="1"/>
  <c r="BT182" i="1"/>
  <c r="BS174" i="1"/>
  <c r="BT174" i="1"/>
  <c r="BS170" i="1"/>
  <c r="BT170" i="1"/>
  <c r="BS166" i="1"/>
  <c r="BT166" i="1"/>
  <c r="BS162" i="1"/>
  <c r="BT162" i="1"/>
  <c r="BS158" i="1"/>
  <c r="BT158" i="1"/>
  <c r="BS154" i="1"/>
  <c r="BT154" i="1"/>
  <c r="BS150" i="1"/>
  <c r="BT150" i="1"/>
  <c r="BS142" i="1"/>
  <c r="BT142" i="1"/>
  <c r="BS138" i="1"/>
  <c r="BT138" i="1"/>
  <c r="BS130" i="1"/>
  <c r="BT130" i="1"/>
  <c r="BS126" i="1"/>
  <c r="BT126" i="1"/>
  <c r="BS114" i="1"/>
  <c r="BT114" i="1"/>
  <c r="BS110" i="1"/>
  <c r="BT110" i="1"/>
  <c r="BS106" i="1"/>
  <c r="BT106" i="1"/>
  <c r="BS102" i="1"/>
  <c r="BT102" i="1"/>
  <c r="BS98" i="1"/>
  <c r="BT98" i="1"/>
  <c r="BS90" i="1"/>
  <c r="BT90" i="1"/>
  <c r="BS78" i="1"/>
  <c r="BT78" i="1"/>
  <c r="BS74" i="1"/>
  <c r="BT74" i="1"/>
  <c r="BS70" i="1"/>
  <c r="BT70" i="1"/>
  <c r="BS62" i="1"/>
  <c r="BT62" i="1"/>
  <c r="BS54" i="1"/>
  <c r="BT54" i="1"/>
  <c r="BS50" i="1"/>
  <c r="BT50" i="1"/>
  <c r="BS42" i="1"/>
  <c r="BT42" i="1"/>
  <c r="BS34" i="1"/>
  <c r="BT34" i="1"/>
  <c r="BS26" i="1"/>
  <c r="BT26" i="1"/>
  <c r="BS22" i="1"/>
  <c r="BT22" i="1"/>
  <c r="BS18" i="1"/>
  <c r="BT18" i="1"/>
  <c r="BS14" i="1"/>
  <c r="BT14" i="1"/>
  <c r="BS488" i="1"/>
  <c r="BT488" i="1"/>
  <c r="BS6" i="1"/>
  <c r="BT6" i="1"/>
  <c r="BS12" i="1"/>
  <c r="BT12" i="1"/>
  <c r="BS8" i="1"/>
  <c r="BT8" i="1"/>
  <c r="BS503" i="1"/>
  <c r="BT503" i="1"/>
  <c r="BS499" i="1"/>
  <c r="BT499" i="1"/>
  <c r="BS487" i="1"/>
  <c r="BT487" i="1"/>
  <c r="BS475" i="1"/>
  <c r="BT475" i="1"/>
  <c r="BS459" i="1"/>
  <c r="BT459" i="1"/>
  <c r="BS455" i="1"/>
  <c r="BT455" i="1"/>
  <c r="BS443" i="1"/>
  <c r="BT443" i="1"/>
  <c r="BS439" i="1"/>
  <c r="BT439" i="1"/>
  <c r="BS435" i="1"/>
  <c r="BT435" i="1"/>
  <c r="BS431" i="1"/>
  <c r="BT431" i="1"/>
  <c r="BS415" i="1"/>
  <c r="BT415" i="1"/>
  <c r="BT407" i="1"/>
  <c r="BS391" i="1"/>
  <c r="BT391" i="1"/>
  <c r="BS383" i="1"/>
  <c r="BT383" i="1"/>
  <c r="BS367" i="1"/>
  <c r="BT367" i="1"/>
  <c r="BS355" i="1"/>
  <c r="BT355" i="1"/>
  <c r="BS347" i="1"/>
  <c r="BT347" i="1"/>
  <c r="BS343" i="1"/>
  <c r="BT343" i="1"/>
  <c r="BS339" i="1"/>
  <c r="BT339" i="1"/>
  <c r="BS335" i="1"/>
  <c r="BT335" i="1"/>
  <c r="BS331" i="1"/>
  <c r="BT331" i="1"/>
  <c r="BS323" i="1"/>
  <c r="BT323" i="1"/>
  <c r="BS311" i="1"/>
  <c r="BT311" i="1"/>
  <c r="BS307" i="1"/>
  <c r="BT307" i="1"/>
  <c r="BS299" i="1"/>
  <c r="BT299" i="1"/>
  <c r="BS295" i="1"/>
  <c r="BT295" i="1"/>
  <c r="BS287" i="1"/>
  <c r="BT287" i="1"/>
  <c r="BS271" i="1"/>
  <c r="BT271" i="1"/>
  <c r="BS267" i="1"/>
  <c r="BT267" i="1"/>
  <c r="BS255" i="1"/>
  <c r="BT255" i="1"/>
  <c r="BS247" i="1"/>
  <c r="BT247" i="1"/>
  <c r="BS243" i="1"/>
  <c r="BT243" i="1"/>
  <c r="BS239" i="1"/>
  <c r="BT239" i="1"/>
  <c r="BS235" i="1"/>
  <c r="BT235" i="1"/>
  <c r="BS231" i="1"/>
  <c r="BT231" i="1"/>
  <c r="BS227" i="1"/>
  <c r="BT227" i="1"/>
  <c r="BS223" i="1"/>
  <c r="BT223" i="1"/>
  <c r="BS219" i="1"/>
  <c r="BT219" i="1"/>
  <c r="BS211" i="1"/>
  <c r="BT211" i="1"/>
  <c r="BS207" i="1"/>
  <c r="BT207" i="1"/>
  <c r="BS203" i="1"/>
  <c r="BT203" i="1"/>
  <c r="BS195" i="1"/>
  <c r="BT195" i="1"/>
  <c r="BS191" i="1"/>
  <c r="BT191" i="1"/>
  <c r="BS187" i="1"/>
  <c r="BT187" i="1"/>
  <c r="BS183" i="1"/>
  <c r="BT183" i="1"/>
  <c r="BS171" i="1"/>
  <c r="BT171" i="1"/>
  <c r="BS155" i="1"/>
  <c r="BT155" i="1"/>
  <c r="BS151" i="1"/>
  <c r="BT151" i="1"/>
  <c r="BS135" i="1"/>
  <c r="BT135" i="1"/>
  <c r="BS131" i="1"/>
  <c r="BT131" i="1"/>
  <c r="BS115" i="1"/>
  <c r="BT115" i="1"/>
  <c r="BS111" i="1"/>
  <c r="BT111" i="1"/>
  <c r="BS107" i="1"/>
  <c r="BT107" i="1"/>
  <c r="BS95" i="1"/>
  <c r="BT95" i="1"/>
  <c r="BS79" i="1"/>
  <c r="BT79" i="1"/>
  <c r="BS75" i="1"/>
  <c r="BT75" i="1"/>
  <c r="BS71" i="1"/>
  <c r="BT71" i="1"/>
  <c r="BS67" i="1"/>
  <c r="BT67" i="1"/>
  <c r="BS63" i="1"/>
  <c r="BT63" i="1"/>
  <c r="BS59" i="1"/>
  <c r="BT59" i="1"/>
  <c r="BS55" i="1"/>
  <c r="BT55" i="1"/>
  <c r="BS43" i="1"/>
  <c r="BT43" i="1"/>
  <c r="BS39" i="1"/>
  <c r="BT39" i="1"/>
  <c r="BS35" i="1"/>
  <c r="BT35" i="1"/>
  <c r="BS31" i="1"/>
  <c r="BT31" i="1"/>
  <c r="BS27" i="1"/>
  <c r="BT27" i="1"/>
  <c r="BS19" i="1"/>
  <c r="BT19" i="1"/>
  <c r="BR496" i="1"/>
  <c r="BS496" i="1"/>
  <c r="BR408" i="1"/>
  <c r="BS408" i="1"/>
  <c r="BR388" i="1"/>
  <c r="BS388" i="1"/>
  <c r="BR364" i="1"/>
  <c r="BS364" i="1"/>
  <c r="BR360" i="1"/>
  <c r="BS360" i="1"/>
  <c r="BR348" i="1"/>
  <c r="BS348" i="1"/>
  <c r="BR332" i="1"/>
  <c r="BS332" i="1"/>
  <c r="BR320" i="1"/>
  <c r="BS320" i="1"/>
  <c r="BR316" i="1"/>
  <c r="BS316" i="1"/>
  <c r="BR300" i="1"/>
  <c r="BS300" i="1"/>
  <c r="BR284" i="1"/>
  <c r="BS284" i="1"/>
  <c r="BR268" i="1"/>
  <c r="BS268" i="1"/>
  <c r="BR240" i="1"/>
  <c r="BS240" i="1"/>
  <c r="BR236" i="1"/>
  <c r="BS236" i="1"/>
  <c r="BR232" i="1"/>
  <c r="BS232" i="1"/>
  <c r="BR216" i="1"/>
  <c r="BS216" i="1"/>
  <c r="BR208" i="1"/>
  <c r="BS208" i="1"/>
  <c r="BR196" i="1"/>
  <c r="BS196" i="1"/>
  <c r="BR192" i="1"/>
  <c r="BS192" i="1"/>
  <c r="BR176" i="1"/>
  <c r="BS176" i="1"/>
  <c r="BR164" i="1"/>
  <c r="BS164" i="1"/>
  <c r="BR160" i="1"/>
  <c r="BS160" i="1"/>
  <c r="BR152" i="1"/>
  <c r="BS152" i="1"/>
  <c r="BR136" i="1"/>
  <c r="BS136" i="1"/>
  <c r="BR132" i="1"/>
  <c r="BS132" i="1"/>
  <c r="BR128" i="1"/>
  <c r="BS128" i="1"/>
  <c r="BR124" i="1"/>
  <c r="BS124" i="1"/>
  <c r="BR116" i="1"/>
  <c r="BS116" i="1"/>
  <c r="BR108" i="1"/>
  <c r="BS108" i="1"/>
  <c r="BR96" i="1"/>
  <c r="BS96" i="1"/>
  <c r="BR76" i="1"/>
  <c r="BS76" i="1"/>
  <c r="BR72" i="1"/>
  <c r="BS72" i="1"/>
  <c r="BR36" i="1"/>
  <c r="BS36" i="1"/>
  <c r="BR480" i="1"/>
  <c r="BS480" i="1"/>
  <c r="BR440" i="1"/>
  <c r="BS440" i="1"/>
  <c r="BR489" i="1"/>
  <c r="BS489" i="1"/>
  <c r="BR477" i="1"/>
  <c r="BS477" i="1"/>
  <c r="BR473" i="1"/>
  <c r="BS473" i="1"/>
  <c r="BR445" i="1"/>
  <c r="BS445" i="1"/>
  <c r="BR429" i="1"/>
  <c r="BS429" i="1"/>
  <c r="BR409" i="1"/>
  <c r="BS409" i="1"/>
  <c r="BR393" i="1"/>
  <c r="BS393" i="1"/>
  <c r="BR389" i="1"/>
  <c r="BS389" i="1"/>
  <c r="BR385" i="1"/>
  <c r="BS385" i="1"/>
  <c r="BR377" i="1"/>
  <c r="BS377" i="1"/>
  <c r="BR369" i="1"/>
  <c r="BS369" i="1"/>
  <c r="BR345" i="1"/>
  <c r="BS345" i="1"/>
  <c r="BR341" i="1"/>
  <c r="BS341" i="1"/>
  <c r="BR329" i="1"/>
  <c r="BS329" i="1"/>
  <c r="BR325" i="1"/>
  <c r="BS325" i="1"/>
  <c r="BR321" i="1"/>
  <c r="BS321" i="1"/>
  <c r="BR309" i="1"/>
  <c r="BS309" i="1"/>
  <c r="BR305" i="1"/>
  <c r="BS305" i="1"/>
  <c r="BR301" i="1"/>
  <c r="BS301" i="1"/>
  <c r="BR297" i="1"/>
  <c r="BS297" i="1"/>
  <c r="BR285" i="1"/>
  <c r="BS285" i="1"/>
  <c r="BR281" i="1"/>
  <c r="BS281" i="1"/>
  <c r="BR277" i="1"/>
  <c r="BS277" i="1"/>
  <c r="BR261" i="1"/>
  <c r="BS261" i="1"/>
  <c r="BR257" i="1"/>
  <c r="BS257" i="1"/>
  <c r="BR249" i="1"/>
  <c r="BS249" i="1"/>
  <c r="BR237" i="1"/>
  <c r="BS237" i="1"/>
  <c r="BR225" i="1"/>
  <c r="BS225" i="1"/>
  <c r="BR213" i="1"/>
  <c r="BS213" i="1"/>
  <c r="BR205" i="1"/>
  <c r="BS205" i="1"/>
  <c r="BR185" i="1"/>
  <c r="BS185" i="1"/>
  <c r="BR177" i="1"/>
  <c r="BS177" i="1"/>
  <c r="BR169" i="1"/>
  <c r="BS169" i="1"/>
  <c r="BR153" i="1"/>
  <c r="BS153" i="1"/>
  <c r="BR145" i="1"/>
  <c r="BS145" i="1"/>
  <c r="BR133" i="1"/>
  <c r="BS133" i="1"/>
  <c r="BR125" i="1"/>
  <c r="BS125" i="1"/>
  <c r="BR113" i="1"/>
  <c r="BS113" i="1"/>
  <c r="BR109" i="1"/>
  <c r="BS109" i="1"/>
  <c r="BR85" i="1"/>
  <c r="BS85" i="1"/>
  <c r="BR73" i="1"/>
  <c r="BS73" i="1"/>
  <c r="BR69" i="1"/>
  <c r="BS69" i="1"/>
  <c r="BR65" i="1"/>
  <c r="BS65" i="1"/>
  <c r="BR53" i="1"/>
  <c r="BS53" i="1"/>
  <c r="BR41" i="1"/>
  <c r="BS41" i="1"/>
  <c r="BR29" i="1"/>
  <c r="BS29" i="1"/>
  <c r="BR21" i="1"/>
  <c r="BS21" i="1"/>
  <c r="BR17" i="1"/>
  <c r="BS17" i="1"/>
  <c r="BR492" i="1"/>
  <c r="BS492" i="1"/>
  <c r="BR476" i="1"/>
  <c r="BS476" i="1"/>
  <c r="BR441" i="1"/>
  <c r="BS441" i="1"/>
  <c r="BR482" i="1"/>
  <c r="BS482" i="1"/>
  <c r="BR470" i="1"/>
  <c r="BS470" i="1"/>
  <c r="BR438" i="1"/>
  <c r="BS438" i="1"/>
  <c r="BR418" i="1"/>
  <c r="BS418" i="1"/>
  <c r="BR410" i="1"/>
  <c r="BS410" i="1"/>
  <c r="BR402" i="1"/>
  <c r="BS402" i="1"/>
  <c r="BR394" i="1"/>
  <c r="BS394" i="1"/>
  <c r="BR390" i="1"/>
  <c r="BS390" i="1"/>
  <c r="BR382" i="1"/>
  <c r="BS382" i="1"/>
  <c r="BR366" i="1"/>
  <c r="BS366" i="1"/>
  <c r="BR342" i="1"/>
  <c r="BS342" i="1"/>
  <c r="BR334" i="1"/>
  <c r="BS334" i="1"/>
  <c r="BR326" i="1"/>
  <c r="BS326" i="1"/>
  <c r="BR322" i="1"/>
  <c r="BS322" i="1"/>
  <c r="BR306" i="1"/>
  <c r="BS306" i="1"/>
  <c r="BR298" i="1"/>
  <c r="BS298" i="1"/>
  <c r="BR282" i="1"/>
  <c r="BS282" i="1"/>
  <c r="BR274" i="1"/>
  <c r="BS274" i="1"/>
  <c r="BR262" i="1"/>
  <c r="BS262" i="1"/>
  <c r="BR258" i="1"/>
  <c r="BS258" i="1"/>
  <c r="BR242" i="1"/>
  <c r="BS242" i="1"/>
  <c r="BR222" i="1"/>
  <c r="BS222" i="1"/>
  <c r="BR218" i="1"/>
  <c r="BS218" i="1"/>
  <c r="BR210" i="1"/>
  <c r="BS210" i="1"/>
  <c r="BR178" i="1"/>
  <c r="BS178" i="1"/>
  <c r="BR146" i="1"/>
  <c r="BS146" i="1"/>
  <c r="BR134" i="1"/>
  <c r="BS134" i="1"/>
  <c r="BR122" i="1"/>
  <c r="BS122" i="1"/>
  <c r="BR118" i="1"/>
  <c r="BS118" i="1"/>
  <c r="BR94" i="1"/>
  <c r="BS94" i="1"/>
  <c r="BR86" i="1"/>
  <c r="BS86" i="1"/>
  <c r="BR82" i="1"/>
  <c r="BS82" i="1"/>
  <c r="BR66" i="1"/>
  <c r="BS66" i="1"/>
  <c r="BR58" i="1"/>
  <c r="BS58" i="1"/>
  <c r="BR46" i="1"/>
  <c r="BS46" i="1"/>
  <c r="BR38" i="1"/>
  <c r="BS38" i="1"/>
  <c r="BR30" i="1"/>
  <c r="BS30" i="1"/>
  <c r="BR416" i="1"/>
  <c r="BS416" i="1"/>
  <c r="BR392" i="1"/>
  <c r="BS392" i="1"/>
  <c r="BR469" i="1"/>
  <c r="BS469" i="1"/>
  <c r="BR495" i="1"/>
  <c r="BS495" i="1"/>
  <c r="BR491" i="1"/>
  <c r="BS491" i="1"/>
  <c r="BR483" i="1"/>
  <c r="BS483" i="1"/>
  <c r="BR479" i="1"/>
  <c r="BS479" i="1"/>
  <c r="BR471" i="1"/>
  <c r="BS471" i="1"/>
  <c r="BR467" i="1"/>
  <c r="BS467" i="1"/>
  <c r="BR463" i="1"/>
  <c r="BS463" i="1"/>
  <c r="BR451" i="1"/>
  <c r="BS451" i="1"/>
  <c r="BR447" i="1"/>
  <c r="BS447" i="1"/>
  <c r="BR427" i="1"/>
  <c r="BS427" i="1"/>
  <c r="BR423" i="1"/>
  <c r="BS423" i="1"/>
  <c r="BR419" i="1"/>
  <c r="BS419" i="1"/>
  <c r="BR411" i="1"/>
  <c r="BS411" i="1"/>
  <c r="BR407" i="1"/>
  <c r="BS407" i="1"/>
  <c r="BR403" i="1"/>
  <c r="BS403" i="1"/>
  <c r="BS399" i="1"/>
  <c r="BR395" i="1"/>
  <c r="BS395" i="1"/>
  <c r="BS387" i="1"/>
  <c r="BR379" i="1"/>
  <c r="BS379" i="1"/>
  <c r="BR375" i="1"/>
  <c r="BS375" i="1"/>
  <c r="BR371" i="1"/>
  <c r="BS371" i="1"/>
  <c r="BR363" i="1"/>
  <c r="BS363" i="1"/>
  <c r="BR359" i="1"/>
  <c r="BS359" i="1"/>
  <c r="BR351" i="1"/>
  <c r="BS351" i="1"/>
  <c r="BS327" i="1"/>
  <c r="BR319" i="1"/>
  <c r="BS319" i="1"/>
  <c r="BS315" i="1"/>
  <c r="BR303" i="1"/>
  <c r="BS303" i="1"/>
  <c r="BR291" i="1"/>
  <c r="BS291" i="1"/>
  <c r="BS283" i="1"/>
  <c r="BR279" i="1"/>
  <c r="BS279" i="1"/>
  <c r="BR275" i="1"/>
  <c r="BS275" i="1"/>
  <c r="BR263" i="1"/>
  <c r="BS263" i="1"/>
  <c r="BR259" i="1"/>
  <c r="BS259" i="1"/>
  <c r="BR251" i="1"/>
  <c r="BS251" i="1"/>
  <c r="BR215" i="1"/>
  <c r="BS215" i="1"/>
  <c r="BR199" i="1"/>
  <c r="BS199" i="1"/>
  <c r="BR179" i="1"/>
  <c r="BS179" i="1"/>
  <c r="BR175" i="1"/>
  <c r="BS175" i="1"/>
  <c r="BS167" i="1"/>
  <c r="BR163" i="1"/>
  <c r="BS163" i="1"/>
  <c r="BR159" i="1"/>
  <c r="BS159" i="1"/>
  <c r="BR147" i="1"/>
  <c r="BS147" i="1"/>
  <c r="BS143" i="1"/>
  <c r="BR139" i="1"/>
  <c r="BS139" i="1"/>
  <c r="BR127" i="1"/>
  <c r="BS127" i="1"/>
  <c r="BR123" i="1"/>
  <c r="BS123" i="1"/>
  <c r="BS119" i="1"/>
  <c r="BR103" i="1"/>
  <c r="BS103" i="1"/>
  <c r="BR99" i="1"/>
  <c r="BS99" i="1"/>
  <c r="BR91" i="1"/>
  <c r="BS91" i="1"/>
  <c r="BR87" i="1"/>
  <c r="BS87" i="1"/>
  <c r="BR83" i="1"/>
  <c r="BS83" i="1"/>
  <c r="BR51" i="1"/>
  <c r="BS51" i="1"/>
  <c r="BR47" i="1"/>
  <c r="BS47" i="1"/>
  <c r="BR23" i="1"/>
  <c r="BS23" i="1"/>
  <c r="BR15" i="1"/>
  <c r="BS15" i="1"/>
  <c r="BQ501" i="1"/>
  <c r="BR501" i="1"/>
  <c r="BQ461" i="1"/>
  <c r="BR461" i="1"/>
  <c r="BQ449" i="1"/>
  <c r="BR449" i="1"/>
  <c r="BQ417" i="1"/>
  <c r="BR417" i="1"/>
  <c r="BQ405" i="1"/>
  <c r="BR405" i="1"/>
  <c r="BQ8" i="1"/>
  <c r="BR8" i="1"/>
  <c r="BQ499" i="1"/>
  <c r="BR499" i="1"/>
  <c r="BQ487" i="1"/>
  <c r="BR487" i="1"/>
  <c r="BQ475" i="1"/>
  <c r="BR475" i="1"/>
  <c r="BQ415" i="1"/>
  <c r="BR415" i="1"/>
  <c r="BQ399" i="1"/>
  <c r="BR399" i="1"/>
  <c r="BQ391" i="1"/>
  <c r="BR391" i="1"/>
  <c r="BQ387" i="1"/>
  <c r="BR387" i="1"/>
  <c r="BQ383" i="1"/>
  <c r="BR383" i="1"/>
  <c r="BQ367" i="1"/>
  <c r="BR367" i="1"/>
  <c r="BQ355" i="1"/>
  <c r="BR355" i="1"/>
  <c r="BQ347" i="1"/>
  <c r="BR347" i="1"/>
  <c r="BQ11" i="1"/>
  <c r="BR11" i="1"/>
  <c r="BQ7" i="1"/>
  <c r="BR7" i="1"/>
  <c r="BQ500" i="1"/>
  <c r="BR500" i="1"/>
  <c r="BQ488" i="1"/>
  <c r="BR488" i="1"/>
  <c r="BQ484" i="1"/>
  <c r="BR484" i="1"/>
  <c r="BQ472" i="1"/>
  <c r="BR472" i="1"/>
  <c r="BQ468" i="1"/>
  <c r="BR468" i="1"/>
  <c r="BQ464" i="1"/>
  <c r="BR464" i="1"/>
  <c r="BQ460" i="1"/>
  <c r="BR460" i="1"/>
  <c r="BQ456" i="1"/>
  <c r="BR456" i="1"/>
  <c r="BQ452" i="1"/>
  <c r="BR452" i="1"/>
  <c r="BQ448" i="1"/>
  <c r="BR448" i="1"/>
  <c r="BQ444" i="1"/>
  <c r="BR444" i="1"/>
  <c r="BQ436" i="1"/>
  <c r="BR436" i="1"/>
  <c r="BQ432" i="1"/>
  <c r="BR432" i="1"/>
  <c r="BQ428" i="1"/>
  <c r="BR428" i="1"/>
  <c r="BQ424" i="1"/>
  <c r="BR424" i="1"/>
  <c r="BR420" i="1"/>
  <c r="BQ412" i="1"/>
  <c r="BR412" i="1"/>
  <c r="BR404" i="1"/>
  <c r="BQ400" i="1"/>
  <c r="BR400" i="1"/>
  <c r="BQ396" i="1"/>
  <c r="BR396" i="1"/>
  <c r="BQ384" i="1"/>
  <c r="BR384" i="1"/>
  <c r="BQ380" i="1"/>
  <c r="BR380" i="1"/>
  <c r="BQ376" i="1"/>
  <c r="BR376" i="1"/>
  <c r="BQ372" i="1"/>
  <c r="BR372" i="1"/>
  <c r="BQ368" i="1"/>
  <c r="BR368" i="1"/>
  <c r="BQ356" i="1"/>
  <c r="BR356" i="1"/>
  <c r="BQ352" i="1"/>
  <c r="BR352" i="1"/>
  <c r="BQ344" i="1"/>
  <c r="BR344" i="1"/>
  <c r="BQ340" i="1"/>
  <c r="BR340" i="1"/>
  <c r="BQ336" i="1"/>
  <c r="BR336" i="1"/>
  <c r="BQ328" i="1"/>
  <c r="BR328" i="1"/>
  <c r="BQ324" i="1"/>
  <c r="BR324" i="1"/>
  <c r="BQ312" i="1"/>
  <c r="BR312" i="1"/>
  <c r="BR308" i="1"/>
  <c r="BQ304" i="1"/>
  <c r="BR304" i="1"/>
  <c r="BQ296" i="1"/>
  <c r="BR296" i="1"/>
  <c r="BQ292" i="1"/>
  <c r="BR292" i="1"/>
  <c r="BR288" i="1"/>
  <c r="BQ280" i="1"/>
  <c r="BR280" i="1"/>
  <c r="BQ276" i="1"/>
  <c r="BR276" i="1"/>
  <c r="BQ272" i="1"/>
  <c r="BR272" i="1"/>
  <c r="BQ264" i="1"/>
  <c r="BR264" i="1"/>
  <c r="BQ260" i="1"/>
  <c r="BR260" i="1"/>
  <c r="BQ256" i="1"/>
  <c r="BR256" i="1"/>
  <c r="BQ252" i="1"/>
  <c r="BR252" i="1"/>
  <c r="BQ248" i="1"/>
  <c r="BR248" i="1"/>
  <c r="BQ244" i="1"/>
  <c r="BR244" i="1"/>
  <c r="BQ228" i="1"/>
  <c r="BR228" i="1"/>
  <c r="BQ224" i="1"/>
  <c r="BR224" i="1"/>
  <c r="BQ220" i="1"/>
  <c r="BR220" i="1"/>
  <c r="BQ212" i="1"/>
  <c r="BR212" i="1"/>
  <c r="BQ204" i="1"/>
  <c r="BR204" i="1"/>
  <c r="BQ200" i="1"/>
  <c r="BR200" i="1"/>
  <c r="BQ188" i="1"/>
  <c r="BR188" i="1"/>
  <c r="BQ184" i="1"/>
  <c r="BR184" i="1"/>
  <c r="BQ180" i="1"/>
  <c r="BR180" i="1"/>
  <c r="BQ172" i="1"/>
  <c r="BR172" i="1"/>
  <c r="BQ168" i="1"/>
  <c r="BR168" i="1"/>
  <c r="BQ156" i="1"/>
  <c r="BR156" i="1"/>
  <c r="BQ148" i="1"/>
  <c r="BR148" i="1"/>
  <c r="BQ144" i="1"/>
  <c r="BR144" i="1"/>
  <c r="BQ140" i="1"/>
  <c r="BR140" i="1"/>
  <c r="BR120" i="1"/>
  <c r="BQ112" i="1"/>
  <c r="BR112" i="1"/>
  <c r="BQ104" i="1"/>
  <c r="BR104" i="1"/>
  <c r="BQ100" i="1"/>
  <c r="BR100" i="1"/>
  <c r="BQ92" i="1"/>
  <c r="BR92" i="1"/>
  <c r="BQ88" i="1"/>
  <c r="BR88" i="1"/>
  <c r="BQ84" i="1"/>
  <c r="BR84" i="1"/>
  <c r="BQ80" i="1"/>
  <c r="BR80" i="1"/>
  <c r="BQ68" i="1"/>
  <c r="BR68" i="1"/>
  <c r="BQ64" i="1"/>
  <c r="BR64" i="1"/>
  <c r="BQ60" i="1"/>
  <c r="BR60" i="1"/>
  <c r="BQ56" i="1"/>
  <c r="BR56" i="1"/>
  <c r="BQ52" i="1"/>
  <c r="BR52" i="1"/>
  <c r="BQ48" i="1"/>
  <c r="BR48" i="1"/>
  <c r="BQ44" i="1"/>
  <c r="BR44" i="1"/>
  <c r="BQ40" i="1"/>
  <c r="BR40" i="1"/>
  <c r="BQ32" i="1"/>
  <c r="BR32" i="1"/>
  <c r="BQ28" i="1"/>
  <c r="BR28" i="1"/>
  <c r="BQ24" i="1"/>
  <c r="BR24" i="1"/>
  <c r="BQ20" i="1"/>
  <c r="BR20" i="1"/>
  <c r="BQ16" i="1"/>
  <c r="BR16" i="1"/>
  <c r="BQ6" i="1"/>
  <c r="BR6" i="1"/>
  <c r="BQ493" i="1"/>
  <c r="BR493" i="1"/>
  <c r="BQ485" i="1"/>
  <c r="BR485" i="1"/>
  <c r="BQ481" i="1"/>
  <c r="BR481" i="1"/>
  <c r="BQ457" i="1"/>
  <c r="BR457" i="1"/>
  <c r="BQ453" i="1"/>
  <c r="BR453" i="1"/>
  <c r="BQ413" i="1"/>
  <c r="BR413" i="1"/>
  <c r="BQ381" i="1"/>
  <c r="BR381" i="1"/>
  <c r="BQ365" i="1"/>
  <c r="BR365" i="1"/>
  <c r="BQ361" i="1"/>
  <c r="BR361" i="1"/>
  <c r="BQ357" i="1"/>
  <c r="BR357" i="1"/>
  <c r="BQ349" i="1"/>
  <c r="BR349" i="1"/>
  <c r="BQ337" i="1"/>
  <c r="BR337" i="1"/>
  <c r="BQ333" i="1"/>
  <c r="BR333" i="1"/>
  <c r="BQ313" i="1"/>
  <c r="BR313" i="1"/>
  <c r="BQ289" i="1"/>
  <c r="BR289" i="1"/>
  <c r="BQ269" i="1"/>
  <c r="BR269" i="1"/>
  <c r="BQ265" i="1"/>
  <c r="BR265" i="1"/>
  <c r="BQ253" i="1"/>
  <c r="BR253" i="1"/>
  <c r="BQ245" i="1"/>
  <c r="BR245" i="1"/>
  <c r="BQ233" i="1"/>
  <c r="BR233" i="1"/>
  <c r="BQ221" i="1"/>
  <c r="BR221" i="1"/>
  <c r="BQ217" i="1"/>
  <c r="BR217" i="1"/>
  <c r="BQ209" i="1"/>
  <c r="BR209" i="1"/>
  <c r="BQ189" i="1"/>
  <c r="BR189" i="1"/>
  <c r="BQ181" i="1"/>
  <c r="BR181" i="1"/>
  <c r="BQ165" i="1"/>
  <c r="BR165" i="1"/>
  <c r="BQ161" i="1"/>
  <c r="BR161" i="1"/>
  <c r="BQ157" i="1"/>
  <c r="BR157" i="1"/>
  <c r="BQ149" i="1"/>
  <c r="BR149" i="1"/>
  <c r="BQ141" i="1"/>
  <c r="BR141" i="1"/>
  <c r="BQ137" i="1"/>
  <c r="BR137" i="1"/>
  <c r="BQ129" i="1"/>
  <c r="BR129" i="1"/>
  <c r="BQ121" i="1"/>
  <c r="BR121" i="1"/>
  <c r="BQ117" i="1"/>
  <c r="BR117" i="1"/>
  <c r="BQ105" i="1"/>
  <c r="BR105" i="1"/>
  <c r="BQ101" i="1"/>
  <c r="BR101" i="1"/>
  <c r="BQ97" i="1"/>
  <c r="BR97" i="1"/>
  <c r="BQ93" i="1"/>
  <c r="BR93" i="1"/>
  <c r="BQ89" i="1"/>
  <c r="BR89" i="1"/>
  <c r="BQ81" i="1"/>
  <c r="BR81" i="1"/>
  <c r="BQ77" i="1"/>
  <c r="BR77" i="1"/>
  <c r="BQ61" i="1"/>
  <c r="BR61" i="1"/>
  <c r="BQ57" i="1"/>
  <c r="BR57" i="1"/>
  <c r="BQ49" i="1"/>
  <c r="BR49" i="1"/>
  <c r="BQ45" i="1"/>
  <c r="BR45" i="1"/>
  <c r="BQ37" i="1"/>
  <c r="BR37" i="1"/>
  <c r="BQ33" i="1"/>
  <c r="BR33" i="1"/>
  <c r="BQ25" i="1"/>
  <c r="BR25" i="1"/>
  <c r="BQ13" i="1"/>
  <c r="BR13" i="1"/>
  <c r="BQ437" i="1"/>
  <c r="BR437" i="1"/>
  <c r="BQ425" i="1"/>
  <c r="BR425" i="1"/>
  <c r="BQ397" i="1"/>
  <c r="BR397" i="1"/>
  <c r="BQ373" i="1"/>
  <c r="BR373" i="1"/>
  <c r="BQ353" i="1"/>
  <c r="BR353" i="1"/>
  <c r="BQ317" i="1"/>
  <c r="BR317" i="1"/>
  <c r="BQ293" i="1"/>
  <c r="BR293" i="1"/>
  <c r="BQ273" i="1"/>
  <c r="BR273" i="1"/>
  <c r="BQ241" i="1"/>
  <c r="BR241" i="1"/>
  <c r="BQ229" i="1"/>
  <c r="BR229" i="1"/>
  <c r="BQ201" i="1"/>
  <c r="BR201" i="1"/>
  <c r="BQ197" i="1"/>
  <c r="BR197" i="1"/>
  <c r="BQ193" i="1"/>
  <c r="BR193" i="1"/>
  <c r="BQ173" i="1"/>
  <c r="BR173" i="1"/>
  <c r="BQ9" i="1"/>
  <c r="BR9" i="1"/>
  <c r="BQ5" i="1"/>
  <c r="BR5" i="1"/>
  <c r="BQ502" i="1"/>
  <c r="BR502" i="1"/>
  <c r="BQ498" i="1"/>
  <c r="BR498" i="1"/>
  <c r="BQ494" i="1"/>
  <c r="BR494" i="1"/>
  <c r="BQ490" i="1"/>
  <c r="BR490" i="1"/>
  <c r="BQ486" i="1"/>
  <c r="BR486" i="1"/>
  <c r="BQ478" i="1"/>
  <c r="BR478" i="1"/>
  <c r="BQ474" i="1"/>
  <c r="BR474" i="1"/>
  <c r="BQ466" i="1"/>
  <c r="BR466" i="1"/>
  <c r="BQ462" i="1"/>
  <c r="BR462" i="1"/>
  <c r="BQ458" i="1"/>
  <c r="BR458" i="1"/>
  <c r="BQ454" i="1"/>
  <c r="BR454" i="1"/>
  <c r="BQ450" i="1"/>
  <c r="BR450" i="1"/>
  <c r="BQ446" i="1"/>
  <c r="BR446" i="1"/>
  <c r="BQ442" i="1"/>
  <c r="BR442" i="1"/>
  <c r="BQ434" i="1"/>
  <c r="BR434" i="1"/>
  <c r="BQ430" i="1"/>
  <c r="BR430" i="1"/>
  <c r="BR426" i="1"/>
  <c r="BR422" i="1"/>
  <c r="BQ414" i="1"/>
  <c r="BR414" i="1"/>
  <c r="BQ406" i="1"/>
  <c r="BR406" i="1"/>
  <c r="BQ398" i="1"/>
  <c r="BR398" i="1"/>
  <c r="BQ386" i="1"/>
  <c r="BR386" i="1"/>
  <c r="BQ378" i="1"/>
  <c r="BR378" i="1"/>
  <c r="BQ374" i="1"/>
  <c r="BR374" i="1"/>
  <c r="BQ370" i="1"/>
  <c r="BR370" i="1"/>
  <c r="BQ362" i="1"/>
  <c r="BR362" i="1"/>
  <c r="BQ358" i="1"/>
  <c r="BR358" i="1"/>
  <c r="BQ354" i="1"/>
  <c r="BR354" i="1"/>
  <c r="BQ350" i="1"/>
  <c r="BR350" i="1"/>
  <c r="BQ346" i="1"/>
  <c r="BR346" i="1"/>
  <c r="BQ338" i="1"/>
  <c r="BR338" i="1"/>
  <c r="BQ330" i="1"/>
  <c r="BR330" i="1"/>
  <c r="BQ318" i="1"/>
  <c r="BR318" i="1"/>
  <c r="BQ314" i="1"/>
  <c r="BR314" i="1"/>
  <c r="BQ310" i="1"/>
  <c r="BR310" i="1"/>
  <c r="BQ302" i="1"/>
  <c r="BR302" i="1"/>
  <c r="BQ294" i="1"/>
  <c r="BR294" i="1"/>
  <c r="BQ290" i="1"/>
  <c r="BR290" i="1"/>
  <c r="BQ286" i="1"/>
  <c r="BR286" i="1"/>
  <c r="BQ278" i="1"/>
  <c r="BR278" i="1"/>
  <c r="BQ270" i="1"/>
  <c r="BR270" i="1"/>
  <c r="BQ266" i="1"/>
  <c r="BR266" i="1"/>
  <c r="BR254" i="1"/>
  <c r="BQ250" i="1"/>
  <c r="BR250" i="1"/>
  <c r="BQ246" i="1"/>
  <c r="BR246" i="1"/>
  <c r="BQ238" i="1"/>
  <c r="BR238" i="1"/>
  <c r="BQ234" i="1"/>
  <c r="BR234" i="1"/>
  <c r="BQ230" i="1"/>
  <c r="BR230" i="1"/>
  <c r="BQ226" i="1"/>
  <c r="BR226" i="1"/>
  <c r="BQ214" i="1"/>
  <c r="BR214" i="1"/>
  <c r="BQ206" i="1"/>
  <c r="BR206" i="1"/>
  <c r="BQ202" i="1"/>
  <c r="BR202" i="1"/>
  <c r="BQ198" i="1"/>
  <c r="BR198" i="1"/>
  <c r="BQ194" i="1"/>
  <c r="BR194" i="1"/>
  <c r="BQ190" i="1"/>
  <c r="BR190" i="1"/>
  <c r="BQ186" i="1"/>
  <c r="BR186" i="1"/>
  <c r="BQ182" i="1"/>
  <c r="BR182" i="1"/>
  <c r="BQ174" i="1"/>
  <c r="BR174" i="1"/>
  <c r="BQ170" i="1"/>
  <c r="BR170" i="1"/>
  <c r="BQ166" i="1"/>
  <c r="BR166" i="1"/>
  <c r="BQ162" i="1"/>
  <c r="BR162" i="1"/>
  <c r="BQ158" i="1"/>
  <c r="BR158" i="1"/>
  <c r="BQ154" i="1"/>
  <c r="BR154" i="1"/>
  <c r="BQ150" i="1"/>
  <c r="BR150" i="1"/>
  <c r="BQ142" i="1"/>
  <c r="BR142" i="1"/>
  <c r="BQ138" i="1"/>
  <c r="BR138" i="1"/>
  <c r="BQ130" i="1"/>
  <c r="BR130" i="1"/>
  <c r="BQ126" i="1"/>
  <c r="BR126" i="1"/>
  <c r="BQ114" i="1"/>
  <c r="BR114" i="1"/>
  <c r="BQ110" i="1"/>
  <c r="BR110" i="1"/>
  <c r="BQ106" i="1"/>
  <c r="BR106" i="1"/>
  <c r="BR102" i="1"/>
  <c r="BQ98" i="1"/>
  <c r="BR98" i="1"/>
  <c r="BQ90" i="1"/>
  <c r="BR90" i="1"/>
  <c r="BQ78" i="1"/>
  <c r="BR78" i="1"/>
  <c r="BQ74" i="1"/>
  <c r="BR74" i="1"/>
  <c r="BQ70" i="1"/>
  <c r="BR70" i="1"/>
  <c r="BQ62" i="1"/>
  <c r="BR62" i="1"/>
  <c r="BQ54" i="1"/>
  <c r="BR54" i="1"/>
  <c r="BQ50" i="1"/>
  <c r="BR50" i="1"/>
  <c r="BQ42" i="1"/>
  <c r="BR42" i="1"/>
  <c r="BQ34" i="1"/>
  <c r="BR34" i="1"/>
  <c r="BQ26" i="1"/>
  <c r="BR26" i="1"/>
  <c r="BQ22" i="1"/>
  <c r="BR22" i="1"/>
  <c r="BQ18" i="1"/>
  <c r="BR18" i="1"/>
  <c r="BQ14" i="1"/>
  <c r="BR14" i="1"/>
  <c r="BQ10" i="1"/>
  <c r="BR10" i="1"/>
  <c r="BQ497" i="1"/>
  <c r="BR497" i="1"/>
  <c r="BQ465" i="1"/>
  <c r="BR465" i="1"/>
  <c r="BQ433" i="1"/>
  <c r="BR433" i="1"/>
  <c r="BQ421" i="1"/>
  <c r="BR421" i="1"/>
  <c r="BQ401" i="1"/>
  <c r="BR401" i="1"/>
  <c r="BQ12" i="1"/>
  <c r="BR12" i="1"/>
  <c r="BQ503" i="1"/>
  <c r="BR503" i="1"/>
  <c r="BQ459" i="1"/>
  <c r="BR459" i="1"/>
  <c r="BQ455" i="1"/>
  <c r="BR455" i="1"/>
  <c r="BQ443" i="1"/>
  <c r="BR443" i="1"/>
  <c r="BQ439" i="1"/>
  <c r="BR439" i="1"/>
  <c r="BQ435" i="1"/>
  <c r="BR435" i="1"/>
  <c r="BQ431" i="1"/>
  <c r="BR431" i="1"/>
  <c r="BQ343" i="1"/>
  <c r="BR343" i="1"/>
  <c r="BQ339" i="1"/>
  <c r="BR339" i="1"/>
  <c r="BQ335" i="1"/>
  <c r="BR335" i="1"/>
  <c r="BQ331" i="1"/>
  <c r="BR331" i="1"/>
  <c r="BQ327" i="1"/>
  <c r="BR327" i="1"/>
  <c r="BQ323" i="1"/>
  <c r="BR323" i="1"/>
  <c r="BQ315" i="1"/>
  <c r="BR315" i="1"/>
  <c r="BQ311" i="1"/>
  <c r="BR311" i="1"/>
  <c r="BQ307" i="1"/>
  <c r="BR307" i="1"/>
  <c r="BQ299" i="1"/>
  <c r="BR299" i="1"/>
  <c r="BQ295" i="1"/>
  <c r="BR295" i="1"/>
  <c r="BQ287" i="1"/>
  <c r="BR287" i="1"/>
  <c r="BQ283" i="1"/>
  <c r="BR283" i="1"/>
  <c r="BQ271" i="1"/>
  <c r="BR271" i="1"/>
  <c r="BQ267" i="1"/>
  <c r="BR267" i="1"/>
  <c r="BQ255" i="1"/>
  <c r="BR255" i="1"/>
  <c r="BQ247" i="1"/>
  <c r="BR247" i="1"/>
  <c r="BQ243" i="1"/>
  <c r="BR243" i="1"/>
  <c r="BQ239" i="1"/>
  <c r="BR239" i="1"/>
  <c r="BQ235" i="1"/>
  <c r="BR235" i="1"/>
  <c r="BQ231" i="1"/>
  <c r="BR231" i="1"/>
  <c r="BQ227" i="1"/>
  <c r="BR227" i="1"/>
  <c r="BQ223" i="1"/>
  <c r="BR223" i="1"/>
  <c r="BQ219" i="1"/>
  <c r="BR219" i="1"/>
  <c r="BQ211" i="1"/>
  <c r="BR211" i="1"/>
  <c r="BQ207" i="1"/>
  <c r="BR207" i="1"/>
  <c r="BQ203" i="1"/>
  <c r="BR203" i="1"/>
  <c r="BQ195" i="1"/>
  <c r="BR195" i="1"/>
  <c r="BQ191" i="1"/>
  <c r="BR191" i="1"/>
  <c r="BQ187" i="1"/>
  <c r="BR187" i="1"/>
  <c r="BQ183" i="1"/>
  <c r="BR183" i="1"/>
  <c r="BQ171" i="1"/>
  <c r="BR171" i="1"/>
  <c r="BQ167" i="1"/>
  <c r="BR167" i="1"/>
  <c r="BQ155" i="1"/>
  <c r="BR155" i="1"/>
  <c r="BQ151" i="1"/>
  <c r="BR151" i="1"/>
  <c r="BQ143" i="1"/>
  <c r="BR143" i="1"/>
  <c r="BQ135" i="1"/>
  <c r="BR135" i="1"/>
  <c r="BQ131" i="1"/>
  <c r="BR131" i="1"/>
  <c r="BQ119" i="1"/>
  <c r="BR119" i="1"/>
  <c r="BQ115" i="1"/>
  <c r="BR115" i="1"/>
  <c r="BQ111" i="1"/>
  <c r="BR111" i="1"/>
  <c r="BQ107" i="1"/>
  <c r="BR107" i="1"/>
  <c r="BQ95" i="1"/>
  <c r="BR95" i="1"/>
  <c r="BQ79" i="1"/>
  <c r="BR79" i="1"/>
  <c r="BQ75" i="1"/>
  <c r="BR75" i="1"/>
  <c r="BQ71" i="1"/>
  <c r="BR71" i="1"/>
  <c r="BQ67" i="1"/>
  <c r="BR67" i="1"/>
  <c r="BQ63" i="1"/>
  <c r="BR63" i="1"/>
  <c r="BQ59" i="1"/>
  <c r="BR59" i="1"/>
  <c r="BQ55" i="1"/>
  <c r="BR55" i="1"/>
  <c r="BQ43" i="1"/>
  <c r="BR43" i="1"/>
  <c r="BQ39" i="1"/>
  <c r="BR39" i="1"/>
  <c r="BQ35" i="1"/>
  <c r="BR35" i="1"/>
  <c r="BQ31" i="1"/>
  <c r="BR31" i="1"/>
  <c r="BQ27" i="1"/>
  <c r="BR27" i="1"/>
  <c r="BQ19" i="1"/>
  <c r="BR19" i="1"/>
  <c r="BP496" i="1"/>
  <c r="BQ496" i="1"/>
  <c r="BP492" i="1"/>
  <c r="BQ492" i="1"/>
  <c r="BP480" i="1"/>
  <c r="BQ480" i="1"/>
  <c r="BP420" i="1"/>
  <c r="BQ420" i="1"/>
  <c r="BP404" i="1"/>
  <c r="BQ404" i="1"/>
  <c r="BP332" i="1"/>
  <c r="BQ332" i="1"/>
  <c r="BP320" i="1"/>
  <c r="BQ320" i="1"/>
  <c r="BP316" i="1"/>
  <c r="BQ316" i="1"/>
  <c r="BP308" i="1"/>
  <c r="BQ308" i="1"/>
  <c r="BP300" i="1"/>
  <c r="BQ300" i="1"/>
  <c r="BP288" i="1"/>
  <c r="BQ288" i="1"/>
  <c r="BP284" i="1"/>
  <c r="BQ284" i="1"/>
  <c r="BP268" i="1"/>
  <c r="BQ268" i="1"/>
  <c r="BP240" i="1"/>
  <c r="BQ240" i="1"/>
  <c r="BP236" i="1"/>
  <c r="BQ236" i="1"/>
  <c r="BP232" i="1"/>
  <c r="BQ232" i="1"/>
  <c r="BP216" i="1"/>
  <c r="BQ216" i="1"/>
  <c r="BP208" i="1"/>
  <c r="BQ208" i="1"/>
  <c r="BP196" i="1"/>
  <c r="BQ196" i="1"/>
  <c r="BP192" i="1"/>
  <c r="BQ192" i="1"/>
  <c r="BP176" i="1"/>
  <c r="BQ176" i="1"/>
  <c r="BP164" i="1"/>
  <c r="BQ164" i="1"/>
  <c r="BP160" i="1"/>
  <c r="BQ160" i="1"/>
  <c r="BP152" i="1"/>
  <c r="BQ152" i="1"/>
  <c r="BP136" i="1"/>
  <c r="BQ136" i="1"/>
  <c r="BP132" i="1"/>
  <c r="BQ132" i="1"/>
  <c r="BP128" i="1"/>
  <c r="BQ128" i="1"/>
  <c r="BP124" i="1"/>
  <c r="BQ124" i="1"/>
  <c r="BP120" i="1"/>
  <c r="BQ120" i="1"/>
  <c r="BP116" i="1"/>
  <c r="BQ116" i="1"/>
  <c r="BP108" i="1"/>
  <c r="BQ108" i="1"/>
  <c r="BP96" i="1"/>
  <c r="BQ96" i="1"/>
  <c r="BP76" i="1"/>
  <c r="BQ76" i="1"/>
  <c r="BP72" i="1"/>
  <c r="BQ72" i="1"/>
  <c r="BP36" i="1"/>
  <c r="BQ36" i="1"/>
  <c r="BP491" i="1"/>
  <c r="BQ491" i="1"/>
  <c r="BP476" i="1"/>
  <c r="BQ476" i="1"/>
  <c r="BP440" i="1"/>
  <c r="BQ440" i="1"/>
  <c r="BP416" i="1"/>
  <c r="BQ416" i="1"/>
  <c r="BP360" i="1"/>
  <c r="BQ360" i="1"/>
  <c r="BP348" i="1"/>
  <c r="BQ348" i="1"/>
  <c r="BP489" i="1"/>
  <c r="BQ489" i="1"/>
  <c r="BP477" i="1"/>
  <c r="BQ477" i="1"/>
  <c r="BP473" i="1"/>
  <c r="BQ473" i="1"/>
  <c r="BP469" i="1"/>
  <c r="BQ469" i="1"/>
  <c r="BP445" i="1"/>
  <c r="BQ445" i="1"/>
  <c r="BP441" i="1"/>
  <c r="BQ441" i="1"/>
  <c r="BP429" i="1"/>
  <c r="BQ429" i="1"/>
  <c r="BP409" i="1"/>
  <c r="BQ409" i="1"/>
  <c r="BQ393" i="1"/>
  <c r="BP389" i="1"/>
  <c r="BQ389" i="1"/>
  <c r="BP385" i="1"/>
  <c r="BQ385" i="1"/>
  <c r="BP377" i="1"/>
  <c r="BQ377" i="1"/>
  <c r="BP369" i="1"/>
  <c r="BQ369" i="1"/>
  <c r="BP345" i="1"/>
  <c r="BQ345" i="1"/>
  <c r="BP341" i="1"/>
  <c r="BQ341" i="1"/>
  <c r="BP329" i="1"/>
  <c r="BQ329" i="1"/>
  <c r="BP325" i="1"/>
  <c r="BQ325" i="1"/>
  <c r="BP321" i="1"/>
  <c r="BQ321" i="1"/>
  <c r="BP309" i="1"/>
  <c r="BQ309" i="1"/>
  <c r="BP305" i="1"/>
  <c r="BQ305" i="1"/>
  <c r="BP301" i="1"/>
  <c r="BQ301" i="1"/>
  <c r="BP297" i="1"/>
  <c r="BQ297" i="1"/>
  <c r="BP285" i="1"/>
  <c r="BQ285" i="1"/>
  <c r="BP281" i="1"/>
  <c r="BQ281" i="1"/>
  <c r="BP277" i="1"/>
  <c r="BQ277" i="1"/>
  <c r="BP261" i="1"/>
  <c r="BQ261" i="1"/>
  <c r="BP257" i="1"/>
  <c r="BQ257" i="1"/>
  <c r="BP249" i="1"/>
  <c r="BQ249" i="1"/>
  <c r="BP237" i="1"/>
  <c r="BQ237" i="1"/>
  <c r="BP225" i="1"/>
  <c r="BQ225" i="1"/>
  <c r="BP213" i="1"/>
  <c r="BQ213" i="1"/>
  <c r="BP205" i="1"/>
  <c r="BQ205" i="1"/>
  <c r="BP185" i="1"/>
  <c r="BQ185" i="1"/>
  <c r="BP177" i="1"/>
  <c r="BQ177" i="1"/>
  <c r="BP169" i="1"/>
  <c r="BQ169" i="1"/>
  <c r="BP153" i="1"/>
  <c r="BQ153" i="1"/>
  <c r="BP145" i="1"/>
  <c r="BQ145" i="1"/>
  <c r="BP133" i="1"/>
  <c r="BQ133" i="1"/>
  <c r="BP125" i="1"/>
  <c r="BQ125" i="1"/>
  <c r="BP113" i="1"/>
  <c r="BQ113" i="1"/>
  <c r="BP109" i="1"/>
  <c r="BQ109" i="1"/>
  <c r="BP85" i="1"/>
  <c r="BQ85" i="1"/>
  <c r="BP73" i="1"/>
  <c r="BQ73" i="1"/>
  <c r="BP69" i="1"/>
  <c r="BQ69" i="1"/>
  <c r="BP65" i="1"/>
  <c r="BQ65" i="1"/>
  <c r="BP53" i="1"/>
  <c r="BQ53" i="1"/>
  <c r="BP41" i="1"/>
  <c r="BQ41" i="1"/>
  <c r="BP29" i="1"/>
  <c r="BQ29" i="1"/>
  <c r="BP21" i="1"/>
  <c r="BQ21" i="1"/>
  <c r="BP17" i="1"/>
  <c r="BQ17" i="1"/>
  <c r="BP495" i="1"/>
  <c r="BQ495" i="1"/>
  <c r="BP408" i="1"/>
  <c r="BQ408" i="1"/>
  <c r="BP392" i="1"/>
  <c r="BQ392" i="1"/>
  <c r="BP388" i="1"/>
  <c r="BQ388" i="1"/>
  <c r="BP364" i="1"/>
  <c r="BQ364" i="1"/>
  <c r="BP482" i="1"/>
  <c r="BQ482" i="1"/>
  <c r="BP470" i="1"/>
  <c r="BQ470" i="1"/>
  <c r="BP438" i="1"/>
  <c r="BQ438" i="1"/>
  <c r="BP426" i="1"/>
  <c r="BQ426" i="1"/>
  <c r="BP422" i="1"/>
  <c r="BQ422" i="1"/>
  <c r="BQ418" i="1"/>
  <c r="BP410" i="1"/>
  <c r="BQ410" i="1"/>
  <c r="BP402" i="1"/>
  <c r="BQ402" i="1"/>
  <c r="BQ394" i="1"/>
  <c r="BP390" i="1"/>
  <c r="BQ390" i="1"/>
  <c r="BQ382" i="1"/>
  <c r="BP366" i="1"/>
  <c r="BQ366" i="1"/>
  <c r="BQ342" i="1"/>
  <c r="BP334" i="1"/>
  <c r="BQ334" i="1"/>
  <c r="BP326" i="1"/>
  <c r="BQ326" i="1"/>
  <c r="BP322" i="1"/>
  <c r="BQ322" i="1"/>
  <c r="BP306" i="1"/>
  <c r="BQ306" i="1"/>
  <c r="BQ298" i="1"/>
  <c r="BP282" i="1"/>
  <c r="BQ282" i="1"/>
  <c r="BP274" i="1"/>
  <c r="BQ274" i="1"/>
  <c r="BP262" i="1"/>
  <c r="BQ262" i="1"/>
  <c r="BQ258" i="1"/>
  <c r="BP254" i="1"/>
  <c r="BQ254" i="1"/>
  <c r="BP242" i="1"/>
  <c r="BQ242" i="1"/>
  <c r="BP222" i="1"/>
  <c r="BQ222" i="1"/>
  <c r="BP218" i="1"/>
  <c r="BQ218" i="1"/>
  <c r="BP210" i="1"/>
  <c r="BQ210" i="1"/>
  <c r="BP178" i="1"/>
  <c r="BQ178" i="1"/>
  <c r="BP146" i="1"/>
  <c r="BQ146" i="1"/>
  <c r="BP134" i="1"/>
  <c r="BQ134" i="1"/>
  <c r="BP122" i="1"/>
  <c r="BQ122" i="1"/>
  <c r="BP118" i="1"/>
  <c r="BQ118" i="1"/>
  <c r="BP102" i="1"/>
  <c r="BQ102" i="1"/>
  <c r="BP94" i="1"/>
  <c r="BQ94" i="1"/>
  <c r="BP86" i="1"/>
  <c r="BQ86" i="1"/>
  <c r="BP82" i="1"/>
  <c r="BQ82" i="1"/>
  <c r="BP66" i="1"/>
  <c r="BQ66" i="1"/>
  <c r="BP58" i="1"/>
  <c r="BQ58" i="1"/>
  <c r="BQ46" i="1"/>
  <c r="BP38" i="1"/>
  <c r="BQ38" i="1"/>
  <c r="BP30" i="1"/>
  <c r="BQ30" i="1"/>
  <c r="BP483" i="1"/>
  <c r="BQ483" i="1"/>
  <c r="BP479" i="1"/>
  <c r="BQ479" i="1"/>
  <c r="BP471" i="1"/>
  <c r="BQ471" i="1"/>
  <c r="BP467" i="1"/>
  <c r="BQ467" i="1"/>
  <c r="BP463" i="1"/>
  <c r="BQ463" i="1"/>
  <c r="BP451" i="1"/>
  <c r="BQ451" i="1"/>
  <c r="BP447" i="1"/>
  <c r="BQ447" i="1"/>
  <c r="BQ427" i="1"/>
  <c r="BP423" i="1"/>
  <c r="BQ423" i="1"/>
  <c r="BP419" i="1"/>
  <c r="BQ419" i="1"/>
  <c r="BP411" i="1"/>
  <c r="BQ411" i="1"/>
  <c r="BQ407" i="1"/>
  <c r="BP403" i="1"/>
  <c r="BQ403" i="1"/>
  <c r="BP395" i="1"/>
  <c r="BQ395" i="1"/>
  <c r="BP379" i="1"/>
  <c r="BQ379" i="1"/>
  <c r="BP375" i="1"/>
  <c r="BQ375" i="1"/>
  <c r="BQ371" i="1"/>
  <c r="BP363" i="1"/>
  <c r="BQ363" i="1"/>
  <c r="BP359" i="1"/>
  <c r="BQ359" i="1"/>
  <c r="BP351" i="1"/>
  <c r="BQ351" i="1"/>
  <c r="BQ319" i="1"/>
  <c r="BP303" i="1"/>
  <c r="BQ303" i="1"/>
  <c r="BP291" i="1"/>
  <c r="BQ291" i="1"/>
  <c r="BQ279" i="1"/>
  <c r="BP275" i="1"/>
  <c r="BQ275" i="1"/>
  <c r="BQ263" i="1"/>
  <c r="BP259" i="1"/>
  <c r="BQ259" i="1"/>
  <c r="BQ251" i="1"/>
  <c r="BP215" i="1"/>
  <c r="BQ215" i="1"/>
  <c r="BP199" i="1"/>
  <c r="BQ199" i="1"/>
  <c r="BP179" i="1"/>
  <c r="BQ179" i="1"/>
  <c r="BQ175" i="1"/>
  <c r="BP163" i="1"/>
  <c r="BQ163" i="1"/>
  <c r="BQ159" i="1"/>
  <c r="BQ147" i="1"/>
  <c r="BP139" i="1"/>
  <c r="BQ139" i="1"/>
  <c r="BQ127" i="1"/>
  <c r="BP123" i="1"/>
  <c r="BQ123" i="1"/>
  <c r="BP103" i="1"/>
  <c r="BQ103" i="1"/>
  <c r="BP99" i="1"/>
  <c r="BQ99" i="1"/>
  <c r="BP91" i="1"/>
  <c r="BQ91" i="1"/>
  <c r="BP87" i="1"/>
  <c r="BQ87" i="1"/>
  <c r="BP83" i="1"/>
  <c r="BQ83" i="1"/>
  <c r="BP51" i="1"/>
  <c r="BQ51" i="1"/>
  <c r="BP47" i="1"/>
  <c r="BQ47" i="1"/>
  <c r="BP23" i="1"/>
  <c r="BQ23" i="1"/>
  <c r="BP15" i="1"/>
  <c r="BQ15" i="1"/>
  <c r="BO11" i="1"/>
  <c r="BP11" i="1"/>
  <c r="BO500" i="1"/>
  <c r="BP500" i="1"/>
  <c r="BO488" i="1"/>
  <c r="BP488" i="1"/>
  <c r="BO484" i="1"/>
  <c r="BP484" i="1"/>
  <c r="BO472" i="1"/>
  <c r="BP472" i="1"/>
  <c r="BO468" i="1"/>
  <c r="BP468" i="1"/>
  <c r="BO464" i="1"/>
  <c r="BP464" i="1"/>
  <c r="BP460" i="1"/>
  <c r="BO456" i="1"/>
  <c r="BP456" i="1"/>
  <c r="BO452" i="1"/>
  <c r="BP452" i="1"/>
  <c r="BP448" i="1"/>
  <c r="BO444" i="1"/>
  <c r="BP444" i="1"/>
  <c r="BO436" i="1"/>
  <c r="BP436" i="1"/>
  <c r="BO432" i="1"/>
  <c r="BP432" i="1"/>
  <c r="BO428" i="1"/>
  <c r="BP428" i="1"/>
  <c r="BO424" i="1"/>
  <c r="BP424" i="1"/>
  <c r="BO412" i="1"/>
  <c r="BP412" i="1"/>
  <c r="BO400" i="1"/>
  <c r="BP400" i="1"/>
  <c r="BO396" i="1"/>
  <c r="BP396" i="1"/>
  <c r="BO384" i="1"/>
  <c r="BP384" i="1"/>
  <c r="BO380" i="1"/>
  <c r="BP380" i="1"/>
  <c r="BO376" i="1"/>
  <c r="BP376" i="1"/>
  <c r="BO372" i="1"/>
  <c r="BP372" i="1"/>
  <c r="BO368" i="1"/>
  <c r="BP368" i="1"/>
  <c r="BO356" i="1"/>
  <c r="BP356" i="1"/>
  <c r="BO352" i="1"/>
  <c r="BP352" i="1"/>
  <c r="BO344" i="1"/>
  <c r="BP344" i="1"/>
  <c r="BO340" i="1"/>
  <c r="BP340" i="1"/>
  <c r="BP336" i="1"/>
  <c r="BO328" i="1"/>
  <c r="BP328" i="1"/>
  <c r="BO324" i="1"/>
  <c r="BP324" i="1"/>
  <c r="BO312" i="1"/>
  <c r="BP312" i="1"/>
  <c r="BO304" i="1"/>
  <c r="BP304" i="1"/>
  <c r="BO296" i="1"/>
  <c r="BP296" i="1"/>
  <c r="BP292" i="1"/>
  <c r="BO280" i="1"/>
  <c r="BP280" i="1"/>
  <c r="BO276" i="1"/>
  <c r="BP276" i="1"/>
  <c r="BO272" i="1"/>
  <c r="BP272" i="1"/>
  <c r="BO264" i="1"/>
  <c r="BP264" i="1"/>
  <c r="BO260" i="1"/>
  <c r="BP260" i="1"/>
  <c r="BP256" i="1"/>
  <c r="BO252" i="1"/>
  <c r="BP252" i="1"/>
  <c r="BO248" i="1"/>
  <c r="BP248" i="1"/>
  <c r="BO244" i="1"/>
  <c r="BP244" i="1"/>
  <c r="BO228" i="1"/>
  <c r="BP228" i="1"/>
  <c r="BO224" i="1"/>
  <c r="BP224" i="1"/>
  <c r="BO220" i="1"/>
  <c r="BP220" i="1"/>
  <c r="BO212" i="1"/>
  <c r="BP212" i="1"/>
  <c r="BO204" i="1"/>
  <c r="BP204" i="1"/>
  <c r="BO200" i="1"/>
  <c r="BP200" i="1"/>
  <c r="BO188" i="1"/>
  <c r="BP188" i="1"/>
  <c r="BO184" i="1"/>
  <c r="BP184" i="1"/>
  <c r="BO180" i="1"/>
  <c r="BP180" i="1"/>
  <c r="BO172" i="1"/>
  <c r="BP172" i="1"/>
  <c r="BP168" i="1"/>
  <c r="BO156" i="1"/>
  <c r="BP156" i="1"/>
  <c r="BO148" i="1"/>
  <c r="BP148" i="1"/>
  <c r="BO144" i="1"/>
  <c r="BP144" i="1"/>
  <c r="BO140" i="1"/>
  <c r="BP140" i="1"/>
  <c r="BO112" i="1"/>
  <c r="BP112" i="1"/>
  <c r="BO104" i="1"/>
  <c r="BP104" i="1"/>
  <c r="BP100" i="1"/>
  <c r="BO92" i="1"/>
  <c r="BP92" i="1"/>
  <c r="BO88" i="1"/>
  <c r="BP88" i="1"/>
  <c r="BO84" i="1"/>
  <c r="BP84" i="1"/>
  <c r="BO80" i="1"/>
  <c r="BP80" i="1"/>
  <c r="BO68" i="1"/>
  <c r="BP68" i="1"/>
  <c r="BO64" i="1"/>
  <c r="BP64" i="1"/>
  <c r="BO60" i="1"/>
  <c r="BP60" i="1"/>
  <c r="BO56" i="1"/>
  <c r="BP56" i="1"/>
  <c r="BO52" i="1"/>
  <c r="BP52" i="1"/>
  <c r="BO48" i="1"/>
  <c r="BP48" i="1"/>
  <c r="BO44" i="1"/>
  <c r="BP44" i="1"/>
  <c r="BO40" i="1"/>
  <c r="BP40" i="1"/>
  <c r="BO32" i="1"/>
  <c r="BP32" i="1"/>
  <c r="BO28" i="1"/>
  <c r="BP28" i="1"/>
  <c r="BO24" i="1"/>
  <c r="BP24" i="1"/>
  <c r="BO20" i="1"/>
  <c r="BP20" i="1"/>
  <c r="BO16" i="1"/>
  <c r="BP16" i="1"/>
  <c r="BO6" i="1"/>
  <c r="BP6" i="1"/>
  <c r="BO457" i="1"/>
  <c r="BP457" i="1"/>
  <c r="BO449" i="1"/>
  <c r="BP449" i="1"/>
  <c r="BO433" i="1"/>
  <c r="BP433" i="1"/>
  <c r="BO421" i="1"/>
  <c r="BP421" i="1"/>
  <c r="BO393" i="1"/>
  <c r="BP393" i="1"/>
  <c r="BO357" i="1"/>
  <c r="BP357" i="1"/>
  <c r="BO317" i="1"/>
  <c r="BP317" i="1"/>
  <c r="BO313" i="1"/>
  <c r="BP313" i="1"/>
  <c r="BO293" i="1"/>
  <c r="BP293" i="1"/>
  <c r="BO289" i="1"/>
  <c r="BP289" i="1"/>
  <c r="BO273" i="1"/>
  <c r="BP273" i="1"/>
  <c r="BO269" i="1"/>
  <c r="BP269" i="1"/>
  <c r="BO265" i="1"/>
  <c r="BP265" i="1"/>
  <c r="BO253" i="1"/>
  <c r="BP253" i="1"/>
  <c r="BO245" i="1"/>
  <c r="BP245" i="1"/>
  <c r="BO241" i="1"/>
  <c r="BP241" i="1"/>
  <c r="BO233" i="1"/>
  <c r="BP233" i="1"/>
  <c r="BO229" i="1"/>
  <c r="BP229" i="1"/>
  <c r="BO221" i="1"/>
  <c r="BP221" i="1"/>
  <c r="BO217" i="1"/>
  <c r="BP217" i="1"/>
  <c r="BO209" i="1"/>
  <c r="BP209" i="1"/>
  <c r="BO201" i="1"/>
  <c r="BP201" i="1"/>
  <c r="BO197" i="1"/>
  <c r="BP197" i="1"/>
  <c r="BO193" i="1"/>
  <c r="BP193" i="1"/>
  <c r="BO189" i="1"/>
  <c r="BP189" i="1"/>
  <c r="BO181" i="1"/>
  <c r="BP181" i="1"/>
  <c r="BO173" i="1"/>
  <c r="BP173" i="1"/>
  <c r="BO165" i="1"/>
  <c r="BP165" i="1"/>
  <c r="BO161" i="1"/>
  <c r="BP161" i="1"/>
  <c r="BO157" i="1"/>
  <c r="BP157" i="1"/>
  <c r="BO149" i="1"/>
  <c r="BP149" i="1"/>
  <c r="BO141" i="1"/>
  <c r="BP141" i="1"/>
  <c r="BO137" i="1"/>
  <c r="BP137" i="1"/>
  <c r="BO129" i="1"/>
  <c r="BP129" i="1"/>
  <c r="BO121" i="1"/>
  <c r="BP121" i="1"/>
  <c r="BO117" i="1"/>
  <c r="BP117" i="1"/>
  <c r="BO105" i="1"/>
  <c r="BP105" i="1"/>
  <c r="BO101" i="1"/>
  <c r="BP101" i="1"/>
  <c r="BO97" i="1"/>
  <c r="BP97" i="1"/>
  <c r="BO93" i="1"/>
  <c r="BP93" i="1"/>
  <c r="BO89" i="1"/>
  <c r="BP89" i="1"/>
  <c r="BO81" i="1"/>
  <c r="BP81" i="1"/>
  <c r="BO77" i="1"/>
  <c r="BP77" i="1"/>
  <c r="BO61" i="1"/>
  <c r="BP61" i="1"/>
  <c r="BO57" i="1"/>
  <c r="BP57" i="1"/>
  <c r="BO49" i="1"/>
  <c r="BP49" i="1"/>
  <c r="BO45" i="1"/>
  <c r="BP45" i="1"/>
  <c r="BO37" i="1"/>
  <c r="BP37" i="1"/>
  <c r="BP33" i="1"/>
  <c r="BO25" i="1"/>
  <c r="BP25" i="1"/>
  <c r="BO13" i="1"/>
  <c r="BP13" i="1"/>
  <c r="BO10" i="1"/>
  <c r="BP10" i="1"/>
  <c r="BO501" i="1"/>
  <c r="BP501" i="1"/>
  <c r="BO493" i="1"/>
  <c r="BP493" i="1"/>
  <c r="BO485" i="1"/>
  <c r="BP485" i="1"/>
  <c r="BO481" i="1"/>
  <c r="BP481" i="1"/>
  <c r="BO465" i="1"/>
  <c r="BP465" i="1"/>
  <c r="BO461" i="1"/>
  <c r="BP461" i="1"/>
  <c r="BO453" i="1"/>
  <c r="BP453" i="1"/>
  <c r="BO437" i="1"/>
  <c r="BP437" i="1"/>
  <c r="BO417" i="1"/>
  <c r="BP417" i="1"/>
  <c r="BO401" i="1"/>
  <c r="BP401" i="1"/>
  <c r="BO373" i="1"/>
  <c r="BP373" i="1"/>
  <c r="BO365" i="1"/>
  <c r="BP365" i="1"/>
  <c r="BO361" i="1"/>
  <c r="BP361" i="1"/>
  <c r="BO353" i="1"/>
  <c r="BP353" i="1"/>
  <c r="BO9" i="1"/>
  <c r="BP9" i="1"/>
  <c r="BO5" i="1"/>
  <c r="BP5" i="1"/>
  <c r="BO502" i="1"/>
  <c r="BP502" i="1"/>
  <c r="BO498" i="1"/>
  <c r="BP498" i="1"/>
  <c r="BO494" i="1"/>
  <c r="BP494" i="1"/>
  <c r="BO490" i="1"/>
  <c r="BP490" i="1"/>
  <c r="BO486" i="1"/>
  <c r="BP486" i="1"/>
  <c r="BO478" i="1"/>
  <c r="BP478" i="1"/>
  <c r="BO474" i="1"/>
  <c r="BP474" i="1"/>
  <c r="BO466" i="1"/>
  <c r="BP466" i="1"/>
  <c r="BO462" i="1"/>
  <c r="BP462" i="1"/>
  <c r="BO458" i="1"/>
  <c r="BP458" i="1"/>
  <c r="BO454" i="1"/>
  <c r="BP454" i="1"/>
  <c r="BO450" i="1"/>
  <c r="BP450" i="1"/>
  <c r="BO446" i="1"/>
  <c r="BP446" i="1"/>
  <c r="BO442" i="1"/>
  <c r="BP442" i="1"/>
  <c r="BO434" i="1"/>
  <c r="BP434" i="1"/>
  <c r="BO430" i="1"/>
  <c r="BP430" i="1"/>
  <c r="BO418" i="1"/>
  <c r="BP418" i="1"/>
  <c r="BO414" i="1"/>
  <c r="BP414" i="1"/>
  <c r="BO406" i="1"/>
  <c r="BP406" i="1"/>
  <c r="BO398" i="1"/>
  <c r="BP398" i="1"/>
  <c r="BO394" i="1"/>
  <c r="BP394" i="1"/>
  <c r="BO386" i="1"/>
  <c r="BP386" i="1"/>
  <c r="BO382" i="1"/>
  <c r="BP382" i="1"/>
  <c r="BO378" i="1"/>
  <c r="BP378" i="1"/>
  <c r="BO374" i="1"/>
  <c r="BP374" i="1"/>
  <c r="BO370" i="1"/>
  <c r="BP370" i="1"/>
  <c r="BO362" i="1"/>
  <c r="BP362" i="1"/>
  <c r="BO358" i="1"/>
  <c r="BP358" i="1"/>
  <c r="BO354" i="1"/>
  <c r="BP354" i="1"/>
  <c r="BO350" i="1"/>
  <c r="BP350" i="1"/>
  <c r="BO346" i="1"/>
  <c r="BP346" i="1"/>
  <c r="BO342" i="1"/>
  <c r="BP342" i="1"/>
  <c r="BO338" i="1"/>
  <c r="BP338" i="1"/>
  <c r="BO330" i="1"/>
  <c r="BP330" i="1"/>
  <c r="BO318" i="1"/>
  <c r="BP318" i="1"/>
  <c r="BO314" i="1"/>
  <c r="BP314" i="1"/>
  <c r="BO310" i="1"/>
  <c r="BP310" i="1"/>
  <c r="BO302" i="1"/>
  <c r="BP302" i="1"/>
  <c r="BO298" i="1"/>
  <c r="BP298" i="1"/>
  <c r="BO294" i="1"/>
  <c r="BP294" i="1"/>
  <c r="BO290" i="1"/>
  <c r="BP290" i="1"/>
  <c r="BO286" i="1"/>
  <c r="BP286" i="1"/>
  <c r="BO278" i="1"/>
  <c r="BP278" i="1"/>
  <c r="BO270" i="1"/>
  <c r="BP270" i="1"/>
  <c r="BO266" i="1"/>
  <c r="BP266" i="1"/>
  <c r="BO258" i="1"/>
  <c r="BP258" i="1"/>
  <c r="BO250" i="1"/>
  <c r="BP250" i="1"/>
  <c r="BO246" i="1"/>
  <c r="BP246" i="1"/>
  <c r="BO238" i="1"/>
  <c r="BP238" i="1"/>
  <c r="BO234" i="1"/>
  <c r="BP234" i="1"/>
  <c r="BO230" i="1"/>
  <c r="BP230" i="1"/>
  <c r="BO226" i="1"/>
  <c r="BP226" i="1"/>
  <c r="BO214" i="1"/>
  <c r="BP214" i="1"/>
  <c r="BO206" i="1"/>
  <c r="BP206" i="1"/>
  <c r="BO202" i="1"/>
  <c r="BP202" i="1"/>
  <c r="BO198" i="1"/>
  <c r="BP198" i="1"/>
  <c r="BO194" i="1"/>
  <c r="BP194" i="1"/>
  <c r="BO190" i="1"/>
  <c r="BP190" i="1"/>
  <c r="BO186" i="1"/>
  <c r="BP186" i="1"/>
  <c r="BO182" i="1"/>
  <c r="BP182" i="1"/>
  <c r="BO174" i="1"/>
  <c r="BP174" i="1"/>
  <c r="BO170" i="1"/>
  <c r="BP170" i="1"/>
  <c r="BO166" i="1"/>
  <c r="BP166" i="1"/>
  <c r="BO162" i="1"/>
  <c r="BP162" i="1"/>
  <c r="BO158" i="1"/>
  <c r="BP158" i="1"/>
  <c r="BO154" i="1"/>
  <c r="BP154" i="1"/>
  <c r="BO150" i="1"/>
  <c r="BP150" i="1"/>
  <c r="BO142" i="1"/>
  <c r="BP142" i="1"/>
  <c r="BO138" i="1"/>
  <c r="BP138" i="1"/>
  <c r="BO130" i="1"/>
  <c r="BP130" i="1"/>
  <c r="BO126" i="1"/>
  <c r="BP126" i="1"/>
  <c r="BO114" i="1"/>
  <c r="BP114" i="1"/>
  <c r="BO110" i="1"/>
  <c r="BP110" i="1"/>
  <c r="BO106" i="1"/>
  <c r="BP106" i="1"/>
  <c r="BO98" i="1"/>
  <c r="BP98" i="1"/>
  <c r="BO90" i="1"/>
  <c r="BP90" i="1"/>
  <c r="BO78" i="1"/>
  <c r="BP78" i="1"/>
  <c r="BO74" i="1"/>
  <c r="BP74" i="1"/>
  <c r="BO70" i="1"/>
  <c r="BP70" i="1"/>
  <c r="BO62" i="1"/>
  <c r="BP62" i="1"/>
  <c r="BO54" i="1"/>
  <c r="BP54" i="1"/>
  <c r="BO50" i="1"/>
  <c r="BP50" i="1"/>
  <c r="BO46" i="1"/>
  <c r="BP46" i="1"/>
  <c r="BO42" i="1"/>
  <c r="BP42" i="1"/>
  <c r="BO34" i="1"/>
  <c r="BP34" i="1"/>
  <c r="BO26" i="1"/>
  <c r="BP26" i="1"/>
  <c r="BO22" i="1"/>
  <c r="BP22" i="1"/>
  <c r="BO18" i="1"/>
  <c r="BP18" i="1"/>
  <c r="BO14" i="1"/>
  <c r="BP14" i="1"/>
  <c r="BO7" i="1"/>
  <c r="BP7" i="1"/>
  <c r="BO497" i="1"/>
  <c r="BP497" i="1"/>
  <c r="BO425" i="1"/>
  <c r="BP425" i="1"/>
  <c r="BO413" i="1"/>
  <c r="BP413" i="1"/>
  <c r="BO405" i="1"/>
  <c r="BP405" i="1"/>
  <c r="BO397" i="1"/>
  <c r="BP397" i="1"/>
  <c r="BO381" i="1"/>
  <c r="BP381" i="1"/>
  <c r="BO349" i="1"/>
  <c r="BP349" i="1"/>
  <c r="BO337" i="1"/>
  <c r="BP337" i="1"/>
  <c r="BO333" i="1"/>
  <c r="BP333" i="1"/>
  <c r="BO12" i="1"/>
  <c r="BP12" i="1"/>
  <c r="BO8" i="1"/>
  <c r="BP8" i="1"/>
  <c r="BO503" i="1"/>
  <c r="BP503" i="1"/>
  <c r="BO499" i="1"/>
  <c r="BP499" i="1"/>
  <c r="BO487" i="1"/>
  <c r="BP487" i="1"/>
  <c r="BO475" i="1"/>
  <c r="BP475" i="1"/>
  <c r="BO459" i="1"/>
  <c r="BP459" i="1"/>
  <c r="BO455" i="1"/>
  <c r="BP455" i="1"/>
  <c r="BO443" i="1"/>
  <c r="BP443" i="1"/>
  <c r="BO439" i="1"/>
  <c r="BP439" i="1"/>
  <c r="BO435" i="1"/>
  <c r="BP435" i="1"/>
  <c r="BO431" i="1"/>
  <c r="BP431" i="1"/>
  <c r="BO427" i="1"/>
  <c r="BP427" i="1"/>
  <c r="BO415" i="1"/>
  <c r="BP415" i="1"/>
  <c r="BO407" i="1"/>
  <c r="BP407" i="1"/>
  <c r="BO399" i="1"/>
  <c r="BP399" i="1"/>
  <c r="BO391" i="1"/>
  <c r="BP391" i="1"/>
  <c r="BO387" i="1"/>
  <c r="BP387" i="1"/>
  <c r="BO383" i="1"/>
  <c r="BP383" i="1"/>
  <c r="BO371" i="1"/>
  <c r="BP371" i="1"/>
  <c r="BO367" i="1"/>
  <c r="BP367" i="1"/>
  <c r="BO355" i="1"/>
  <c r="BP355" i="1"/>
  <c r="BO347" i="1"/>
  <c r="BP347" i="1"/>
  <c r="BO343" i="1"/>
  <c r="BP343" i="1"/>
  <c r="BO339" i="1"/>
  <c r="BP339" i="1"/>
  <c r="BO335" i="1"/>
  <c r="BP335" i="1"/>
  <c r="BO331" i="1"/>
  <c r="BP331" i="1"/>
  <c r="BO327" i="1"/>
  <c r="BP327" i="1"/>
  <c r="BO323" i="1"/>
  <c r="BP323" i="1"/>
  <c r="BO319" i="1"/>
  <c r="BP319" i="1"/>
  <c r="BO315" i="1"/>
  <c r="BP315" i="1"/>
  <c r="BO311" i="1"/>
  <c r="BP311" i="1"/>
  <c r="BO307" i="1"/>
  <c r="BP307" i="1"/>
  <c r="BO299" i="1"/>
  <c r="BP299" i="1"/>
  <c r="BO295" i="1"/>
  <c r="BP295" i="1"/>
  <c r="BO287" i="1"/>
  <c r="BP287" i="1"/>
  <c r="BO283" i="1"/>
  <c r="BP283" i="1"/>
  <c r="BO279" i="1"/>
  <c r="BP279" i="1"/>
  <c r="BO271" i="1"/>
  <c r="BP271" i="1"/>
  <c r="BO267" i="1"/>
  <c r="BP267" i="1"/>
  <c r="BO263" i="1"/>
  <c r="BP263" i="1"/>
  <c r="BO255" i="1"/>
  <c r="BP255" i="1"/>
  <c r="BO251" i="1"/>
  <c r="BP251" i="1"/>
  <c r="BO247" i="1"/>
  <c r="BP247" i="1"/>
  <c r="BO243" i="1"/>
  <c r="BP243" i="1"/>
  <c r="BO239" i="1"/>
  <c r="BP239" i="1"/>
  <c r="BO235" i="1"/>
  <c r="BP235" i="1"/>
  <c r="BO231" i="1"/>
  <c r="BP231" i="1"/>
  <c r="BO227" i="1"/>
  <c r="BP227" i="1"/>
  <c r="BO223" i="1"/>
  <c r="BP223" i="1"/>
  <c r="BO219" i="1"/>
  <c r="BP219" i="1"/>
  <c r="BO211" i="1"/>
  <c r="BP211" i="1"/>
  <c r="BO207" i="1"/>
  <c r="BP207" i="1"/>
  <c r="BO203" i="1"/>
  <c r="BP203" i="1"/>
  <c r="BO195" i="1"/>
  <c r="BP195" i="1"/>
  <c r="BO191" i="1"/>
  <c r="BP191" i="1"/>
  <c r="BO187" i="1"/>
  <c r="BP187" i="1"/>
  <c r="BO183" i="1"/>
  <c r="BP183" i="1"/>
  <c r="BO175" i="1"/>
  <c r="BP175" i="1"/>
  <c r="BO171" i="1"/>
  <c r="BP171" i="1"/>
  <c r="BO167" i="1"/>
  <c r="BP167" i="1"/>
  <c r="BO159" i="1"/>
  <c r="BP159" i="1"/>
  <c r="BO155" i="1"/>
  <c r="BP155" i="1"/>
  <c r="BO151" i="1"/>
  <c r="BP151" i="1"/>
  <c r="BO147" i="1"/>
  <c r="BP147" i="1"/>
  <c r="BO143" i="1"/>
  <c r="BP143" i="1"/>
  <c r="BO135" i="1"/>
  <c r="BP135" i="1"/>
  <c r="BO131" i="1"/>
  <c r="BP131" i="1"/>
  <c r="BO127" i="1"/>
  <c r="BP127" i="1"/>
  <c r="BO119" i="1"/>
  <c r="BP119" i="1"/>
  <c r="BO115" i="1"/>
  <c r="BP115" i="1"/>
  <c r="BO111" i="1"/>
  <c r="BP111" i="1"/>
  <c r="BO107" i="1"/>
  <c r="BP107" i="1"/>
  <c r="BO95" i="1"/>
  <c r="BP95" i="1"/>
  <c r="BO79" i="1"/>
  <c r="BP79" i="1"/>
  <c r="BO75" i="1"/>
  <c r="BP75" i="1"/>
  <c r="BO71" i="1"/>
  <c r="BP71" i="1"/>
  <c r="BO67" i="1"/>
  <c r="BP67" i="1"/>
  <c r="BO63" i="1"/>
  <c r="BP63" i="1"/>
  <c r="BO59" i="1"/>
  <c r="BP59" i="1"/>
  <c r="BO55" i="1"/>
  <c r="BP55" i="1"/>
  <c r="BO43" i="1"/>
  <c r="BP43" i="1"/>
  <c r="BO39" i="1"/>
  <c r="BP39" i="1"/>
  <c r="BO35" i="1"/>
  <c r="BP35" i="1"/>
  <c r="BO31" i="1"/>
  <c r="BP31" i="1"/>
  <c r="BO27" i="1"/>
  <c r="BP27" i="1"/>
  <c r="BO19" i="1"/>
  <c r="BP19" i="1"/>
  <c r="BN496" i="1"/>
  <c r="BO496" i="1"/>
  <c r="BN492" i="1"/>
  <c r="BO492" i="1"/>
  <c r="BN480" i="1"/>
  <c r="BO480" i="1"/>
  <c r="BO476" i="1"/>
  <c r="BN460" i="1"/>
  <c r="BO460" i="1"/>
  <c r="BN448" i="1"/>
  <c r="BO448" i="1"/>
  <c r="BN440" i="1"/>
  <c r="BO440" i="1"/>
  <c r="BN420" i="1"/>
  <c r="BO420" i="1"/>
  <c r="BN416" i="1"/>
  <c r="BO416" i="1"/>
  <c r="BN408" i="1"/>
  <c r="BO408" i="1"/>
  <c r="BN404" i="1"/>
  <c r="BO404" i="1"/>
  <c r="BN392" i="1"/>
  <c r="BO392" i="1"/>
  <c r="BO388" i="1"/>
  <c r="BO364" i="1"/>
  <c r="BN360" i="1"/>
  <c r="BO360" i="1"/>
  <c r="BN348" i="1"/>
  <c r="BO348" i="1"/>
  <c r="BN336" i="1"/>
  <c r="BO336" i="1"/>
  <c r="BO332" i="1"/>
  <c r="BN320" i="1"/>
  <c r="BO320" i="1"/>
  <c r="BN316" i="1"/>
  <c r="BO316" i="1"/>
  <c r="BN308" i="1"/>
  <c r="BO308" i="1"/>
  <c r="BO300" i="1"/>
  <c r="BO292" i="1"/>
  <c r="BN288" i="1"/>
  <c r="BO288" i="1"/>
  <c r="BN284" i="1"/>
  <c r="BO284" i="1"/>
  <c r="BN268" i="1"/>
  <c r="BO268" i="1"/>
  <c r="BN256" i="1"/>
  <c r="BO256" i="1"/>
  <c r="BN240" i="1"/>
  <c r="BO240" i="1"/>
  <c r="BN236" i="1"/>
  <c r="BO236" i="1"/>
  <c r="BO232" i="1"/>
  <c r="BN216" i="1"/>
  <c r="BO216" i="1"/>
  <c r="BO208" i="1"/>
  <c r="BN196" i="1"/>
  <c r="BO196" i="1"/>
  <c r="BN192" i="1"/>
  <c r="BO192" i="1"/>
  <c r="BN176" i="1"/>
  <c r="BO176" i="1"/>
  <c r="BN168" i="1"/>
  <c r="BO168" i="1"/>
  <c r="BN164" i="1"/>
  <c r="BO164" i="1"/>
  <c r="BN160" i="1"/>
  <c r="BO160" i="1"/>
  <c r="BN152" i="1"/>
  <c r="BO152" i="1"/>
  <c r="BN136" i="1"/>
  <c r="BO136" i="1"/>
  <c r="BN132" i="1"/>
  <c r="BO132" i="1"/>
  <c r="BN128" i="1"/>
  <c r="BO128" i="1"/>
  <c r="BN124" i="1"/>
  <c r="BO124" i="1"/>
  <c r="BN120" i="1"/>
  <c r="BO120" i="1"/>
  <c r="BN116" i="1"/>
  <c r="BO116" i="1"/>
  <c r="BN108" i="1"/>
  <c r="BO108" i="1"/>
  <c r="BN100" i="1"/>
  <c r="BO100" i="1"/>
  <c r="BN96" i="1"/>
  <c r="BO96" i="1"/>
  <c r="BN76" i="1"/>
  <c r="BO76" i="1"/>
  <c r="BN72" i="1"/>
  <c r="BO72" i="1"/>
  <c r="BN36" i="1"/>
  <c r="BO36" i="1"/>
  <c r="BN489" i="1"/>
  <c r="BO489" i="1"/>
  <c r="BN477" i="1"/>
  <c r="BO477" i="1"/>
  <c r="BN469" i="1"/>
  <c r="BO469" i="1"/>
  <c r="BN441" i="1"/>
  <c r="BO441" i="1"/>
  <c r="BN429" i="1"/>
  <c r="BO429" i="1"/>
  <c r="BN409" i="1"/>
  <c r="BO409" i="1"/>
  <c r="BN389" i="1"/>
  <c r="BO389" i="1"/>
  <c r="BN385" i="1"/>
  <c r="BO385" i="1"/>
  <c r="BN377" i="1"/>
  <c r="BO377" i="1"/>
  <c r="BN369" i="1"/>
  <c r="BO369" i="1"/>
  <c r="BN345" i="1"/>
  <c r="BO345" i="1"/>
  <c r="BN341" i="1"/>
  <c r="BO341" i="1"/>
  <c r="BN329" i="1"/>
  <c r="BO329" i="1"/>
  <c r="BN325" i="1"/>
  <c r="BO325" i="1"/>
  <c r="BN321" i="1"/>
  <c r="BO321" i="1"/>
  <c r="BN309" i="1"/>
  <c r="BO309" i="1"/>
  <c r="BN305" i="1"/>
  <c r="BO305" i="1"/>
  <c r="BN301" i="1"/>
  <c r="BO301" i="1"/>
  <c r="BN297" i="1"/>
  <c r="BO297" i="1"/>
  <c r="BN285" i="1"/>
  <c r="BO285" i="1"/>
  <c r="BN281" i="1"/>
  <c r="BO281" i="1"/>
  <c r="BN277" i="1"/>
  <c r="BO277" i="1"/>
  <c r="BN261" i="1"/>
  <c r="BO261" i="1"/>
  <c r="BN257" i="1"/>
  <c r="BO257" i="1"/>
  <c r="BN249" i="1"/>
  <c r="BO249" i="1"/>
  <c r="BN237" i="1"/>
  <c r="BO237" i="1"/>
  <c r="BN225" i="1"/>
  <c r="BO225" i="1"/>
  <c r="BN213" i="1"/>
  <c r="BO213" i="1"/>
  <c r="BN205" i="1"/>
  <c r="BO205" i="1"/>
  <c r="BN185" i="1"/>
  <c r="BO185" i="1"/>
  <c r="BN177" i="1"/>
  <c r="BO177" i="1"/>
  <c r="BN169" i="1"/>
  <c r="BO169" i="1"/>
  <c r="BN153" i="1"/>
  <c r="BO153" i="1"/>
  <c r="BN145" i="1"/>
  <c r="BO145" i="1"/>
  <c r="BN133" i="1"/>
  <c r="BO133" i="1"/>
  <c r="BN125" i="1"/>
  <c r="BO125" i="1"/>
  <c r="BN113" i="1"/>
  <c r="BO113" i="1"/>
  <c r="BN109" i="1"/>
  <c r="BO109" i="1"/>
  <c r="BN85" i="1"/>
  <c r="BO85" i="1"/>
  <c r="BN73" i="1"/>
  <c r="BO73" i="1"/>
  <c r="BN69" i="1"/>
  <c r="BO69" i="1"/>
  <c r="BN65" i="1"/>
  <c r="BO65" i="1"/>
  <c r="BN53" i="1"/>
  <c r="BO53" i="1"/>
  <c r="BN41" i="1"/>
  <c r="BO41" i="1"/>
  <c r="BN33" i="1"/>
  <c r="BO33" i="1"/>
  <c r="BN29" i="1"/>
  <c r="BO29" i="1"/>
  <c r="BN21" i="1"/>
  <c r="BO21" i="1"/>
  <c r="BN17" i="1"/>
  <c r="BO17" i="1"/>
  <c r="BN445" i="1"/>
  <c r="BO445" i="1"/>
  <c r="BN482" i="1"/>
  <c r="BO482" i="1"/>
  <c r="BN470" i="1"/>
  <c r="BO470" i="1"/>
  <c r="BN438" i="1"/>
  <c r="BO438" i="1"/>
  <c r="BN426" i="1"/>
  <c r="BO426" i="1"/>
  <c r="BN422" i="1"/>
  <c r="BO422" i="1"/>
  <c r="BN410" i="1"/>
  <c r="BO410" i="1"/>
  <c r="BN402" i="1"/>
  <c r="BO402" i="1"/>
  <c r="BN390" i="1"/>
  <c r="BO390" i="1"/>
  <c r="BN366" i="1"/>
  <c r="BO366" i="1"/>
  <c r="BN334" i="1"/>
  <c r="BO334" i="1"/>
  <c r="BN326" i="1"/>
  <c r="BO326" i="1"/>
  <c r="BN322" i="1"/>
  <c r="BO322" i="1"/>
  <c r="BN306" i="1"/>
  <c r="BO306" i="1"/>
  <c r="BN282" i="1"/>
  <c r="BO282" i="1"/>
  <c r="BN274" i="1"/>
  <c r="BO274" i="1"/>
  <c r="BN262" i="1"/>
  <c r="BO262" i="1"/>
  <c r="BN254" i="1"/>
  <c r="BO254" i="1"/>
  <c r="BN242" i="1"/>
  <c r="BO242" i="1"/>
  <c r="BN222" i="1"/>
  <c r="BO222" i="1"/>
  <c r="BN218" i="1"/>
  <c r="BO218" i="1"/>
  <c r="BN210" i="1"/>
  <c r="BO210" i="1"/>
  <c r="BN178" i="1"/>
  <c r="BO178" i="1"/>
  <c r="BN146" i="1"/>
  <c r="BO146" i="1"/>
  <c r="BN134" i="1"/>
  <c r="BO134" i="1"/>
  <c r="BN122" i="1"/>
  <c r="BO122" i="1"/>
  <c r="BN118" i="1"/>
  <c r="BO118" i="1"/>
  <c r="BN102" i="1"/>
  <c r="BO102" i="1"/>
  <c r="BN94" i="1"/>
  <c r="BO94" i="1"/>
  <c r="BN86" i="1"/>
  <c r="BO86" i="1"/>
  <c r="BN82" i="1"/>
  <c r="BO82" i="1"/>
  <c r="BN66" i="1"/>
  <c r="BO66" i="1"/>
  <c r="BN58" i="1"/>
  <c r="BO58" i="1"/>
  <c r="BN38" i="1"/>
  <c r="BO38" i="1"/>
  <c r="BN30" i="1"/>
  <c r="BO30" i="1"/>
  <c r="BN473" i="1"/>
  <c r="BO473" i="1"/>
  <c r="BN495" i="1"/>
  <c r="BO495" i="1"/>
  <c r="BN491" i="1"/>
  <c r="BO491" i="1"/>
  <c r="BO483" i="1"/>
  <c r="BN479" i="1"/>
  <c r="BO479" i="1"/>
  <c r="BN471" i="1"/>
  <c r="BO471" i="1"/>
  <c r="BO467" i="1"/>
  <c r="BN463" i="1"/>
  <c r="BO463" i="1"/>
  <c r="BO451" i="1"/>
  <c r="BN447" i="1"/>
  <c r="BO447" i="1"/>
  <c r="BO423" i="1"/>
  <c r="BN419" i="1"/>
  <c r="BO419" i="1"/>
  <c r="BN411" i="1"/>
  <c r="BO411" i="1"/>
  <c r="BN403" i="1"/>
  <c r="BO403" i="1"/>
  <c r="BN395" i="1"/>
  <c r="BO395" i="1"/>
  <c r="BN379" i="1"/>
  <c r="BO379" i="1"/>
  <c r="BN375" i="1"/>
  <c r="BO375" i="1"/>
  <c r="BO363" i="1"/>
  <c r="BN359" i="1"/>
  <c r="BO359" i="1"/>
  <c r="BN351" i="1"/>
  <c r="BO351" i="1"/>
  <c r="BN303" i="1"/>
  <c r="BO303" i="1"/>
  <c r="BN291" i="1"/>
  <c r="BO291" i="1"/>
  <c r="BN275" i="1"/>
  <c r="BO275" i="1"/>
  <c r="BN259" i="1"/>
  <c r="BO259" i="1"/>
  <c r="BN215" i="1"/>
  <c r="BO215" i="1"/>
  <c r="BN199" i="1"/>
  <c r="BO199" i="1"/>
  <c r="BN179" i="1"/>
  <c r="BO179" i="1"/>
  <c r="BN163" i="1"/>
  <c r="BO163" i="1"/>
  <c r="BN139" i="1"/>
  <c r="BO139" i="1"/>
  <c r="BN123" i="1"/>
  <c r="BO123" i="1"/>
  <c r="BN103" i="1"/>
  <c r="BO103" i="1"/>
  <c r="BN99" i="1"/>
  <c r="BO99" i="1"/>
  <c r="BN91" i="1"/>
  <c r="BO91" i="1"/>
  <c r="BN87" i="1"/>
  <c r="BO87" i="1"/>
  <c r="BN83" i="1"/>
  <c r="BO83" i="1"/>
  <c r="BN51" i="1"/>
  <c r="BO51" i="1"/>
  <c r="BN47" i="1"/>
  <c r="BO47" i="1"/>
  <c r="BN23" i="1"/>
  <c r="BO23" i="1"/>
  <c r="BN15" i="1"/>
  <c r="BO15" i="1"/>
  <c r="BM10" i="1"/>
  <c r="BN10" i="1"/>
  <c r="BM497" i="1"/>
  <c r="BN497" i="1"/>
  <c r="BM12" i="1"/>
  <c r="BN12" i="1"/>
  <c r="BM8" i="1"/>
  <c r="BN8" i="1"/>
  <c r="BM499" i="1"/>
  <c r="BN499" i="1"/>
  <c r="BM11" i="1"/>
  <c r="BN11" i="1"/>
  <c r="BM7" i="1"/>
  <c r="BN7" i="1"/>
  <c r="BM500" i="1"/>
  <c r="BN500" i="1"/>
  <c r="BM488" i="1"/>
  <c r="BN488" i="1"/>
  <c r="BM484" i="1"/>
  <c r="BN484" i="1"/>
  <c r="BM476" i="1"/>
  <c r="BN476" i="1"/>
  <c r="BM472" i="1"/>
  <c r="BN472" i="1"/>
  <c r="BM468" i="1"/>
  <c r="BN468" i="1"/>
  <c r="BM464" i="1"/>
  <c r="BN464" i="1"/>
  <c r="BM456" i="1"/>
  <c r="BN456" i="1"/>
  <c r="BM452" i="1"/>
  <c r="BN452" i="1"/>
  <c r="BM444" i="1"/>
  <c r="BN444" i="1"/>
  <c r="BM436" i="1"/>
  <c r="BN436" i="1"/>
  <c r="BM432" i="1"/>
  <c r="BN432" i="1"/>
  <c r="BM428" i="1"/>
  <c r="BN428" i="1"/>
  <c r="BN424" i="1"/>
  <c r="BM412" i="1"/>
  <c r="BN412" i="1"/>
  <c r="BM400" i="1"/>
  <c r="BN400" i="1"/>
  <c r="BM396" i="1"/>
  <c r="BN396" i="1"/>
  <c r="BM388" i="1"/>
  <c r="BN388" i="1"/>
  <c r="BM384" i="1"/>
  <c r="BN384" i="1"/>
  <c r="BM380" i="1"/>
  <c r="BN380" i="1"/>
  <c r="BN376" i="1"/>
  <c r="BM372" i="1"/>
  <c r="BN372" i="1"/>
  <c r="BM368" i="1"/>
  <c r="BN368" i="1"/>
  <c r="BM364" i="1"/>
  <c r="BN364" i="1"/>
  <c r="BM356" i="1"/>
  <c r="BN356" i="1"/>
  <c r="BM352" i="1"/>
  <c r="BN352" i="1"/>
  <c r="BM344" i="1"/>
  <c r="BN344" i="1"/>
  <c r="BM340" i="1"/>
  <c r="BN340" i="1"/>
  <c r="BM332" i="1"/>
  <c r="BN332" i="1"/>
  <c r="BM328" i="1"/>
  <c r="BN328" i="1"/>
  <c r="BM324" i="1"/>
  <c r="BN324" i="1"/>
  <c r="BM312" i="1"/>
  <c r="BN312" i="1"/>
  <c r="BM304" i="1"/>
  <c r="BN304" i="1"/>
  <c r="BM300" i="1"/>
  <c r="BN300" i="1"/>
  <c r="BM296" i="1"/>
  <c r="BN296" i="1"/>
  <c r="BM292" i="1"/>
  <c r="BN292" i="1"/>
  <c r="BM280" i="1"/>
  <c r="BN280" i="1"/>
  <c r="BM276" i="1"/>
  <c r="BN276" i="1"/>
  <c r="BM272" i="1"/>
  <c r="BN272" i="1"/>
  <c r="BN264" i="1"/>
  <c r="BM260" i="1"/>
  <c r="BN260" i="1"/>
  <c r="BM252" i="1"/>
  <c r="BN252" i="1"/>
  <c r="BM248" i="1"/>
  <c r="BN248" i="1"/>
  <c r="BM244" i="1"/>
  <c r="BN244" i="1"/>
  <c r="BM232" i="1"/>
  <c r="BN232" i="1"/>
  <c r="BM228" i="1"/>
  <c r="BN228" i="1"/>
  <c r="BM224" i="1"/>
  <c r="BN224" i="1"/>
  <c r="BM220" i="1"/>
  <c r="BN220" i="1"/>
  <c r="BM212" i="1"/>
  <c r="BN212" i="1"/>
  <c r="BM208" i="1"/>
  <c r="BN208" i="1"/>
  <c r="BM204" i="1"/>
  <c r="BN204" i="1"/>
  <c r="BM200" i="1"/>
  <c r="BN200" i="1"/>
  <c r="BM188" i="1"/>
  <c r="BN188" i="1"/>
  <c r="BN184" i="1"/>
  <c r="BM180" i="1"/>
  <c r="BN180" i="1"/>
  <c r="BM172" i="1"/>
  <c r="BN172" i="1"/>
  <c r="BM156" i="1"/>
  <c r="BN156" i="1"/>
  <c r="BM148" i="1"/>
  <c r="BN148" i="1"/>
  <c r="BM144" i="1"/>
  <c r="BN144" i="1"/>
  <c r="BM140" i="1"/>
  <c r="BN140" i="1"/>
  <c r="BM112" i="1"/>
  <c r="BN112" i="1"/>
  <c r="BM104" i="1"/>
  <c r="BN104" i="1"/>
  <c r="BM92" i="1"/>
  <c r="BN92" i="1"/>
  <c r="BM88" i="1"/>
  <c r="BN88" i="1"/>
  <c r="BM84" i="1"/>
  <c r="BN84" i="1"/>
  <c r="BM80" i="1"/>
  <c r="BN80" i="1"/>
  <c r="BM68" i="1"/>
  <c r="BN68" i="1"/>
  <c r="BM64" i="1"/>
  <c r="BN64" i="1"/>
  <c r="BM60" i="1"/>
  <c r="BN60" i="1"/>
  <c r="BM56" i="1"/>
  <c r="BN56" i="1"/>
  <c r="BM52" i="1"/>
  <c r="BN52" i="1"/>
  <c r="BM48" i="1"/>
  <c r="BN48" i="1"/>
  <c r="BM44" i="1"/>
  <c r="BN44" i="1"/>
  <c r="BM40" i="1"/>
  <c r="BN40" i="1"/>
  <c r="BM32" i="1"/>
  <c r="BN32" i="1"/>
  <c r="BM28" i="1"/>
  <c r="BN28" i="1"/>
  <c r="BM24" i="1"/>
  <c r="BN24" i="1"/>
  <c r="BM20" i="1"/>
  <c r="BN20" i="1"/>
  <c r="BM16" i="1"/>
  <c r="BN16" i="1"/>
  <c r="BM465" i="1"/>
  <c r="BN465" i="1"/>
  <c r="BM461" i="1"/>
  <c r="BN461" i="1"/>
  <c r="BM457" i="1"/>
  <c r="BN457" i="1"/>
  <c r="BM453" i="1"/>
  <c r="BN453" i="1"/>
  <c r="BM449" i="1"/>
  <c r="BN449" i="1"/>
  <c r="BM437" i="1"/>
  <c r="BN437" i="1"/>
  <c r="BM433" i="1"/>
  <c r="BN433" i="1"/>
  <c r="BM425" i="1"/>
  <c r="BN425" i="1"/>
  <c r="BM421" i="1"/>
  <c r="BN421" i="1"/>
  <c r="BM417" i="1"/>
  <c r="BN417" i="1"/>
  <c r="BM413" i="1"/>
  <c r="BN413" i="1"/>
  <c r="BM405" i="1"/>
  <c r="BN405" i="1"/>
  <c r="BM401" i="1"/>
  <c r="BN401" i="1"/>
  <c r="BM397" i="1"/>
  <c r="BN397" i="1"/>
  <c r="BM393" i="1"/>
  <c r="BN393" i="1"/>
  <c r="BM381" i="1"/>
  <c r="BN381" i="1"/>
  <c r="BM373" i="1"/>
  <c r="BN373" i="1"/>
  <c r="BM365" i="1"/>
  <c r="BN365" i="1"/>
  <c r="BM361" i="1"/>
  <c r="BN361" i="1"/>
  <c r="BM357" i="1"/>
  <c r="BN357" i="1"/>
  <c r="BM353" i="1"/>
  <c r="BN353" i="1"/>
  <c r="BM349" i="1"/>
  <c r="BN349" i="1"/>
  <c r="BM337" i="1"/>
  <c r="BN337" i="1"/>
  <c r="BM333" i="1"/>
  <c r="BN333" i="1"/>
  <c r="BM317" i="1"/>
  <c r="BN317" i="1"/>
  <c r="BM313" i="1"/>
  <c r="BN313" i="1"/>
  <c r="BM293" i="1"/>
  <c r="BN293" i="1"/>
  <c r="BM289" i="1"/>
  <c r="BN289" i="1"/>
  <c r="BM273" i="1"/>
  <c r="BN273" i="1"/>
  <c r="BM269" i="1"/>
  <c r="BN269" i="1"/>
  <c r="BM265" i="1"/>
  <c r="BN265" i="1"/>
  <c r="BM253" i="1"/>
  <c r="BN253" i="1"/>
  <c r="BM245" i="1"/>
  <c r="BN245" i="1"/>
  <c r="BM241" i="1"/>
  <c r="BN241" i="1"/>
  <c r="BM233" i="1"/>
  <c r="BN233" i="1"/>
  <c r="BM229" i="1"/>
  <c r="BN229" i="1"/>
  <c r="BM221" i="1"/>
  <c r="BN221" i="1"/>
  <c r="BM217" i="1"/>
  <c r="BN217" i="1"/>
  <c r="BM209" i="1"/>
  <c r="BN209" i="1"/>
  <c r="BM201" i="1"/>
  <c r="BN201" i="1"/>
  <c r="BM197" i="1"/>
  <c r="BN197" i="1"/>
  <c r="BM193" i="1"/>
  <c r="BN193" i="1"/>
  <c r="BM189" i="1"/>
  <c r="BN189" i="1"/>
  <c r="BM181" i="1"/>
  <c r="BN181" i="1"/>
  <c r="BM173" i="1"/>
  <c r="BN173" i="1"/>
  <c r="BM165" i="1"/>
  <c r="BN165" i="1"/>
  <c r="BM161" i="1"/>
  <c r="BN161" i="1"/>
  <c r="BM157" i="1"/>
  <c r="BN157" i="1"/>
  <c r="BM149" i="1"/>
  <c r="BN149" i="1"/>
  <c r="BM141" i="1"/>
  <c r="BN141" i="1"/>
  <c r="BM137" i="1"/>
  <c r="BN137" i="1"/>
  <c r="BM129" i="1"/>
  <c r="BN129" i="1"/>
  <c r="BM121" i="1"/>
  <c r="BN121" i="1"/>
  <c r="BM117" i="1"/>
  <c r="BN117" i="1"/>
  <c r="BM105" i="1"/>
  <c r="BN105" i="1"/>
  <c r="BM101" i="1"/>
  <c r="BN101" i="1"/>
  <c r="BM97" i="1"/>
  <c r="BN97" i="1"/>
  <c r="BM93" i="1"/>
  <c r="BN93" i="1"/>
  <c r="BM89" i="1"/>
  <c r="BN89" i="1"/>
  <c r="BM81" i="1"/>
  <c r="BN81" i="1"/>
  <c r="BM77" i="1"/>
  <c r="BN77" i="1"/>
  <c r="BM61" i="1"/>
  <c r="BN61" i="1"/>
  <c r="BM57" i="1"/>
  <c r="BN57" i="1"/>
  <c r="BM49" i="1"/>
  <c r="BN49" i="1"/>
  <c r="BM45" i="1"/>
  <c r="BN45" i="1"/>
  <c r="BM37" i="1"/>
  <c r="BN37" i="1"/>
  <c r="BM25" i="1"/>
  <c r="BN25" i="1"/>
  <c r="BM13" i="1"/>
  <c r="BN13" i="1"/>
  <c r="BM6" i="1"/>
  <c r="BN6" i="1"/>
  <c r="BM501" i="1"/>
  <c r="BN501" i="1"/>
  <c r="BM493" i="1"/>
  <c r="BN493" i="1"/>
  <c r="BM485" i="1"/>
  <c r="BN485" i="1"/>
  <c r="BM481" i="1"/>
  <c r="BN481" i="1"/>
  <c r="BM9" i="1"/>
  <c r="BN9" i="1"/>
  <c r="BM5" i="1"/>
  <c r="BN5" i="1"/>
  <c r="BM502" i="1"/>
  <c r="BN502" i="1"/>
  <c r="BM498" i="1"/>
  <c r="BN498" i="1"/>
  <c r="BM494" i="1"/>
  <c r="BN494" i="1"/>
  <c r="BM490" i="1"/>
  <c r="BN490" i="1"/>
  <c r="BM486" i="1"/>
  <c r="BN486" i="1"/>
  <c r="BM478" i="1"/>
  <c r="BN478" i="1"/>
  <c r="BM474" i="1"/>
  <c r="BN474" i="1"/>
  <c r="BM466" i="1"/>
  <c r="BN466" i="1"/>
  <c r="BM462" i="1"/>
  <c r="BN462" i="1"/>
  <c r="BM458" i="1"/>
  <c r="BN458" i="1"/>
  <c r="BM454" i="1"/>
  <c r="BN454" i="1"/>
  <c r="BM450" i="1"/>
  <c r="BN450" i="1"/>
  <c r="BM446" i="1"/>
  <c r="BN446" i="1"/>
  <c r="BM442" i="1"/>
  <c r="BN442" i="1"/>
  <c r="BN434" i="1"/>
  <c r="BM430" i="1"/>
  <c r="BN430" i="1"/>
  <c r="BM418" i="1"/>
  <c r="BN418" i="1"/>
  <c r="BM414" i="1"/>
  <c r="BN414" i="1"/>
  <c r="BM406" i="1"/>
  <c r="BN406" i="1"/>
  <c r="BM398" i="1"/>
  <c r="BN398" i="1"/>
  <c r="BM394" i="1"/>
  <c r="BN394" i="1"/>
  <c r="BM386" i="1"/>
  <c r="BN386" i="1"/>
  <c r="BM382" i="1"/>
  <c r="BN382" i="1"/>
  <c r="BM378" i="1"/>
  <c r="BN378" i="1"/>
  <c r="BM374" i="1"/>
  <c r="BN374" i="1"/>
  <c r="BM370" i="1"/>
  <c r="BN370" i="1"/>
  <c r="BM362" i="1"/>
  <c r="BN362" i="1"/>
  <c r="BM358" i="1"/>
  <c r="BN358" i="1"/>
  <c r="BM354" i="1"/>
  <c r="BN354" i="1"/>
  <c r="BM350" i="1"/>
  <c r="BN350" i="1"/>
  <c r="BM346" i="1"/>
  <c r="BN346" i="1"/>
  <c r="BM342" i="1"/>
  <c r="BN342" i="1"/>
  <c r="BM338" i="1"/>
  <c r="BN338" i="1"/>
  <c r="BM330" i="1"/>
  <c r="BN330" i="1"/>
  <c r="BM318" i="1"/>
  <c r="BN318" i="1"/>
  <c r="BM314" i="1"/>
  <c r="BN314" i="1"/>
  <c r="BM310" i="1"/>
  <c r="BN310" i="1"/>
  <c r="BM302" i="1"/>
  <c r="BN302" i="1"/>
  <c r="BM298" i="1"/>
  <c r="BN298" i="1"/>
  <c r="BM294" i="1"/>
  <c r="BN294" i="1"/>
  <c r="BM290" i="1"/>
  <c r="BN290" i="1"/>
  <c r="BM286" i="1"/>
  <c r="BN286" i="1"/>
  <c r="BM278" i="1"/>
  <c r="BN278" i="1"/>
  <c r="BM270" i="1"/>
  <c r="BN270" i="1"/>
  <c r="BM266" i="1"/>
  <c r="BN266" i="1"/>
  <c r="BM258" i="1"/>
  <c r="BN258" i="1"/>
  <c r="BM250" i="1"/>
  <c r="BN250" i="1"/>
  <c r="BM246" i="1"/>
  <c r="BN246" i="1"/>
  <c r="BM238" i="1"/>
  <c r="BN238" i="1"/>
  <c r="BM234" i="1"/>
  <c r="BN234" i="1"/>
  <c r="BM230" i="1"/>
  <c r="BN230" i="1"/>
  <c r="BM226" i="1"/>
  <c r="BN226" i="1"/>
  <c r="BM214" i="1"/>
  <c r="BN214" i="1"/>
  <c r="BM206" i="1"/>
  <c r="BN206" i="1"/>
  <c r="BM202" i="1"/>
  <c r="BN202" i="1"/>
  <c r="BM198" i="1"/>
  <c r="BN198" i="1"/>
  <c r="BM194" i="1"/>
  <c r="BN194" i="1"/>
  <c r="BM190" i="1"/>
  <c r="BN190" i="1"/>
  <c r="BM186" i="1"/>
  <c r="BN186" i="1"/>
  <c r="BM182" i="1"/>
  <c r="BN182" i="1"/>
  <c r="BN174" i="1"/>
  <c r="BM170" i="1"/>
  <c r="BN170" i="1"/>
  <c r="BM166" i="1"/>
  <c r="BN166" i="1"/>
  <c r="BM162" i="1"/>
  <c r="BN162" i="1"/>
  <c r="BM158" i="1"/>
  <c r="BN158" i="1"/>
  <c r="BM154" i="1"/>
  <c r="BN154" i="1"/>
  <c r="BM150" i="1"/>
  <c r="BN150" i="1"/>
  <c r="BM142" i="1"/>
  <c r="BN142" i="1"/>
  <c r="BM138" i="1"/>
  <c r="BN138" i="1"/>
  <c r="BM130" i="1"/>
  <c r="BN130" i="1"/>
  <c r="BM126" i="1"/>
  <c r="BN126" i="1"/>
  <c r="BM114" i="1"/>
  <c r="BN114" i="1"/>
  <c r="BM110" i="1"/>
  <c r="BN110" i="1"/>
  <c r="BM106" i="1"/>
  <c r="BN106" i="1"/>
  <c r="BM98" i="1"/>
  <c r="BN98" i="1"/>
  <c r="BM90" i="1"/>
  <c r="BN90" i="1"/>
  <c r="BM78" i="1"/>
  <c r="BN78" i="1"/>
  <c r="BM74" i="1"/>
  <c r="BN74" i="1"/>
  <c r="BM70" i="1"/>
  <c r="BN70" i="1"/>
  <c r="BM62" i="1"/>
  <c r="BN62" i="1"/>
  <c r="BM54" i="1"/>
  <c r="BN54" i="1"/>
  <c r="BM50" i="1"/>
  <c r="BN50" i="1"/>
  <c r="BM46" i="1"/>
  <c r="BN46" i="1"/>
  <c r="BM42" i="1"/>
  <c r="BN42" i="1"/>
  <c r="BM34" i="1"/>
  <c r="BN34" i="1"/>
  <c r="BM26" i="1"/>
  <c r="BN26" i="1"/>
  <c r="BM22" i="1"/>
  <c r="BN22" i="1"/>
  <c r="BM18" i="1"/>
  <c r="BN18" i="1"/>
  <c r="BM14" i="1"/>
  <c r="BN14" i="1"/>
  <c r="BM503" i="1"/>
  <c r="BN503" i="1"/>
  <c r="BM487" i="1"/>
  <c r="BN487" i="1"/>
  <c r="BM483" i="1"/>
  <c r="BN483" i="1"/>
  <c r="BM475" i="1"/>
  <c r="BN475" i="1"/>
  <c r="BM467" i="1"/>
  <c r="BN467" i="1"/>
  <c r="BM459" i="1"/>
  <c r="BN459" i="1"/>
  <c r="BM455" i="1"/>
  <c r="BN455" i="1"/>
  <c r="BM451" i="1"/>
  <c r="BN451" i="1"/>
  <c r="BM443" i="1"/>
  <c r="BN443" i="1"/>
  <c r="BM439" i="1"/>
  <c r="BN439" i="1"/>
  <c r="BM435" i="1"/>
  <c r="BN435" i="1"/>
  <c r="BM431" i="1"/>
  <c r="BN431" i="1"/>
  <c r="BM427" i="1"/>
  <c r="BN427" i="1"/>
  <c r="BM423" i="1"/>
  <c r="BN423" i="1"/>
  <c r="BM415" i="1"/>
  <c r="BN415" i="1"/>
  <c r="BM407" i="1"/>
  <c r="BN407" i="1"/>
  <c r="BM399" i="1"/>
  <c r="BN399" i="1"/>
  <c r="BM391" i="1"/>
  <c r="BN391" i="1"/>
  <c r="BM387" i="1"/>
  <c r="BN387" i="1"/>
  <c r="BM383" i="1"/>
  <c r="BN383" i="1"/>
  <c r="BM371" i="1"/>
  <c r="BN371" i="1"/>
  <c r="BM367" i="1"/>
  <c r="BN367" i="1"/>
  <c r="BM363" i="1"/>
  <c r="BN363" i="1"/>
  <c r="BM355" i="1"/>
  <c r="BN355" i="1"/>
  <c r="BM347" i="1"/>
  <c r="BN347" i="1"/>
  <c r="BM343" i="1"/>
  <c r="BN343" i="1"/>
  <c r="BM339" i="1"/>
  <c r="BN339" i="1"/>
  <c r="BM335" i="1"/>
  <c r="BN335" i="1"/>
  <c r="BM331" i="1"/>
  <c r="BN331" i="1"/>
  <c r="BM327" i="1"/>
  <c r="BN327" i="1"/>
  <c r="BM323" i="1"/>
  <c r="BN323" i="1"/>
  <c r="BM319" i="1"/>
  <c r="BN319" i="1"/>
  <c r="BM315" i="1"/>
  <c r="BN315" i="1"/>
  <c r="BM311" i="1"/>
  <c r="BN311" i="1"/>
  <c r="BM307" i="1"/>
  <c r="BN307" i="1"/>
  <c r="BM299" i="1"/>
  <c r="BN299" i="1"/>
  <c r="BM295" i="1"/>
  <c r="BN295" i="1"/>
  <c r="BM287" i="1"/>
  <c r="BN287" i="1"/>
  <c r="BM283" i="1"/>
  <c r="BN283" i="1"/>
  <c r="BM279" i="1"/>
  <c r="BN279" i="1"/>
  <c r="BM271" i="1"/>
  <c r="BN271" i="1"/>
  <c r="BM267" i="1"/>
  <c r="BN267" i="1"/>
  <c r="BM263" i="1"/>
  <c r="BN263" i="1"/>
  <c r="BM255" i="1"/>
  <c r="BN255" i="1"/>
  <c r="BM251" i="1"/>
  <c r="BN251" i="1"/>
  <c r="BM247" i="1"/>
  <c r="BN247" i="1"/>
  <c r="BM243" i="1"/>
  <c r="BN243" i="1"/>
  <c r="BM239" i="1"/>
  <c r="BN239" i="1"/>
  <c r="BM235" i="1"/>
  <c r="BN235" i="1"/>
  <c r="BM231" i="1"/>
  <c r="BN231" i="1"/>
  <c r="BM227" i="1"/>
  <c r="BN227" i="1"/>
  <c r="BM223" i="1"/>
  <c r="BN223" i="1"/>
  <c r="BM219" i="1"/>
  <c r="BN219" i="1"/>
  <c r="BM211" i="1"/>
  <c r="BN211" i="1"/>
  <c r="BM207" i="1"/>
  <c r="BN207" i="1"/>
  <c r="BM203" i="1"/>
  <c r="BN203" i="1"/>
  <c r="BM195" i="1"/>
  <c r="BN195" i="1"/>
  <c r="BM191" i="1"/>
  <c r="BN191" i="1"/>
  <c r="BM187" i="1"/>
  <c r="BN187" i="1"/>
  <c r="BM183" i="1"/>
  <c r="BN183" i="1"/>
  <c r="BM175" i="1"/>
  <c r="BN175" i="1"/>
  <c r="BM171" i="1"/>
  <c r="BN171" i="1"/>
  <c r="BM167" i="1"/>
  <c r="BN167" i="1"/>
  <c r="BM159" i="1"/>
  <c r="BN159" i="1"/>
  <c r="BM155" i="1"/>
  <c r="BN155" i="1"/>
  <c r="BM151" i="1"/>
  <c r="BN151" i="1"/>
  <c r="BM147" i="1"/>
  <c r="BN147" i="1"/>
  <c r="BM143" i="1"/>
  <c r="BN143" i="1"/>
  <c r="BM135" i="1"/>
  <c r="BN135" i="1"/>
  <c r="BM131" i="1"/>
  <c r="BN131" i="1"/>
  <c r="BM127" i="1"/>
  <c r="BN127" i="1"/>
  <c r="BM119" i="1"/>
  <c r="BN119" i="1"/>
  <c r="BM115" i="1"/>
  <c r="BN115" i="1"/>
  <c r="BM111" i="1"/>
  <c r="BN111" i="1"/>
  <c r="BM107" i="1"/>
  <c r="BN107" i="1"/>
  <c r="BM95" i="1"/>
  <c r="BN95" i="1"/>
  <c r="BM79" i="1"/>
  <c r="BN79" i="1"/>
  <c r="BM75" i="1"/>
  <c r="BN75" i="1"/>
  <c r="BM71" i="1"/>
  <c r="BN71" i="1"/>
  <c r="BM67" i="1"/>
  <c r="BN67" i="1"/>
  <c r="BM63" i="1"/>
  <c r="BN63" i="1"/>
  <c r="BM59" i="1"/>
  <c r="BN59" i="1"/>
  <c r="BM55" i="1"/>
  <c r="BN55" i="1"/>
  <c r="BM43" i="1"/>
  <c r="BN43" i="1"/>
  <c r="BM39" i="1"/>
  <c r="BN39" i="1"/>
  <c r="BM35" i="1"/>
  <c r="BN35" i="1"/>
  <c r="BM31" i="1"/>
  <c r="BN31" i="1"/>
  <c r="BM27" i="1"/>
  <c r="BN27" i="1"/>
  <c r="BM19" i="1"/>
  <c r="BN19" i="1"/>
  <c r="BL460" i="1"/>
  <c r="BM460" i="1"/>
  <c r="BL440" i="1"/>
  <c r="BM440" i="1"/>
  <c r="BL424" i="1"/>
  <c r="BM424" i="1"/>
  <c r="BL408" i="1"/>
  <c r="BM408" i="1"/>
  <c r="BL404" i="1"/>
  <c r="BM404" i="1"/>
  <c r="BL392" i="1"/>
  <c r="BM392" i="1"/>
  <c r="BL376" i="1"/>
  <c r="BM376" i="1"/>
  <c r="BL360" i="1"/>
  <c r="BM360" i="1"/>
  <c r="BL348" i="1"/>
  <c r="BM348" i="1"/>
  <c r="BL336" i="1"/>
  <c r="BM336" i="1"/>
  <c r="BL320" i="1"/>
  <c r="BM320" i="1"/>
  <c r="BL316" i="1"/>
  <c r="BM316" i="1"/>
  <c r="BL308" i="1"/>
  <c r="BM308" i="1"/>
  <c r="BL288" i="1"/>
  <c r="BM288" i="1"/>
  <c r="BL284" i="1"/>
  <c r="BM284" i="1"/>
  <c r="BL268" i="1"/>
  <c r="BM268" i="1"/>
  <c r="BL264" i="1"/>
  <c r="BM264" i="1"/>
  <c r="BL256" i="1"/>
  <c r="BM256" i="1"/>
  <c r="BL240" i="1"/>
  <c r="BM240" i="1"/>
  <c r="BL236" i="1"/>
  <c r="BM236" i="1"/>
  <c r="BL216" i="1"/>
  <c r="BM216" i="1"/>
  <c r="BL196" i="1"/>
  <c r="BM196" i="1"/>
  <c r="BL192" i="1"/>
  <c r="BM192" i="1"/>
  <c r="BL184" i="1"/>
  <c r="BM184" i="1"/>
  <c r="BL176" i="1"/>
  <c r="BM176" i="1"/>
  <c r="BL168" i="1"/>
  <c r="BM168" i="1"/>
  <c r="BL164" i="1"/>
  <c r="BM164" i="1"/>
  <c r="BL160" i="1"/>
  <c r="BM160" i="1"/>
  <c r="BL152" i="1"/>
  <c r="BM152" i="1"/>
  <c r="BL136" i="1"/>
  <c r="BM136" i="1"/>
  <c r="BL132" i="1"/>
  <c r="BM132" i="1"/>
  <c r="BL128" i="1"/>
  <c r="BM128" i="1"/>
  <c r="BL124" i="1"/>
  <c r="BM124" i="1"/>
  <c r="BL120" i="1"/>
  <c r="BM120" i="1"/>
  <c r="BL116" i="1"/>
  <c r="BM116" i="1"/>
  <c r="BL108" i="1"/>
  <c r="BM108" i="1"/>
  <c r="BL100" i="1"/>
  <c r="BM100" i="1"/>
  <c r="BL96" i="1"/>
  <c r="BM96" i="1"/>
  <c r="BL76" i="1"/>
  <c r="BM76" i="1"/>
  <c r="BL72" i="1"/>
  <c r="BM72" i="1"/>
  <c r="BL36" i="1"/>
  <c r="BM36" i="1"/>
  <c r="BL420" i="1"/>
  <c r="BM420" i="1"/>
  <c r="BL416" i="1"/>
  <c r="BM416" i="1"/>
  <c r="BL477" i="1"/>
  <c r="BM477" i="1"/>
  <c r="BL473" i="1"/>
  <c r="BM473" i="1"/>
  <c r="BL469" i="1"/>
  <c r="BM469" i="1"/>
  <c r="BL445" i="1"/>
  <c r="BM445" i="1"/>
  <c r="BL441" i="1"/>
  <c r="BM441" i="1"/>
  <c r="BL429" i="1"/>
  <c r="BM429" i="1"/>
  <c r="BL409" i="1"/>
  <c r="BM409" i="1"/>
  <c r="BL389" i="1"/>
  <c r="BM389" i="1"/>
  <c r="BL385" i="1"/>
  <c r="BM385" i="1"/>
  <c r="BL377" i="1"/>
  <c r="BM377" i="1"/>
  <c r="BL369" i="1"/>
  <c r="BM369" i="1"/>
  <c r="BL345" i="1"/>
  <c r="BM345" i="1"/>
  <c r="BL341" i="1"/>
  <c r="BM341" i="1"/>
  <c r="BL329" i="1"/>
  <c r="BM329" i="1"/>
  <c r="BL325" i="1"/>
  <c r="BM325" i="1"/>
  <c r="BL321" i="1"/>
  <c r="BM321" i="1"/>
  <c r="BL309" i="1"/>
  <c r="BM309" i="1"/>
  <c r="BL305" i="1"/>
  <c r="BM305" i="1"/>
  <c r="BL301" i="1"/>
  <c r="BM301" i="1"/>
  <c r="BL297" i="1"/>
  <c r="BM297" i="1"/>
  <c r="BL285" i="1"/>
  <c r="BM285" i="1"/>
  <c r="BL281" i="1"/>
  <c r="BM281" i="1"/>
  <c r="BL277" i="1"/>
  <c r="BM277" i="1"/>
  <c r="BL261" i="1"/>
  <c r="BM261" i="1"/>
  <c r="BL257" i="1"/>
  <c r="BM257" i="1"/>
  <c r="BL249" i="1"/>
  <c r="BM249" i="1"/>
  <c r="BL237" i="1"/>
  <c r="BM237" i="1"/>
  <c r="BL225" i="1"/>
  <c r="BM225" i="1"/>
  <c r="BL213" i="1"/>
  <c r="BM213" i="1"/>
  <c r="BL205" i="1"/>
  <c r="BM205" i="1"/>
  <c r="BL185" i="1"/>
  <c r="BM185" i="1"/>
  <c r="BL177" i="1"/>
  <c r="BM177" i="1"/>
  <c r="BL169" i="1"/>
  <c r="BM169" i="1"/>
  <c r="BL153" i="1"/>
  <c r="BM153" i="1"/>
  <c r="BL145" i="1"/>
  <c r="BM145" i="1"/>
  <c r="BL133" i="1"/>
  <c r="BM133" i="1"/>
  <c r="BM125" i="1"/>
  <c r="BL113" i="1"/>
  <c r="BM113" i="1"/>
  <c r="BL109" i="1"/>
  <c r="BM109" i="1"/>
  <c r="BL85" i="1"/>
  <c r="BM85" i="1"/>
  <c r="BL73" i="1"/>
  <c r="BM73" i="1"/>
  <c r="BL69" i="1"/>
  <c r="BM69" i="1"/>
  <c r="BL65" i="1"/>
  <c r="BM65" i="1"/>
  <c r="BL53" i="1"/>
  <c r="BM53" i="1"/>
  <c r="BL41" i="1"/>
  <c r="BM41" i="1"/>
  <c r="BL33" i="1"/>
  <c r="BM33" i="1"/>
  <c r="BL29" i="1"/>
  <c r="BM29" i="1"/>
  <c r="BL21" i="1"/>
  <c r="BM21" i="1"/>
  <c r="BL17" i="1"/>
  <c r="BM17" i="1"/>
  <c r="BL496" i="1"/>
  <c r="BM496" i="1"/>
  <c r="BL492" i="1"/>
  <c r="BM492" i="1"/>
  <c r="BL448" i="1"/>
  <c r="BM448" i="1"/>
  <c r="BL482" i="1"/>
  <c r="BM482" i="1"/>
  <c r="BL470" i="1"/>
  <c r="BM470" i="1"/>
  <c r="BL438" i="1"/>
  <c r="BM438" i="1"/>
  <c r="BL434" i="1"/>
  <c r="BM434" i="1"/>
  <c r="BL426" i="1"/>
  <c r="BM426" i="1"/>
  <c r="BL422" i="1"/>
  <c r="BM422" i="1"/>
  <c r="BL410" i="1"/>
  <c r="BM410" i="1"/>
  <c r="BL402" i="1"/>
  <c r="BM402" i="1"/>
  <c r="BL390" i="1"/>
  <c r="BM390" i="1"/>
  <c r="BL366" i="1"/>
  <c r="BM366" i="1"/>
  <c r="BL334" i="1"/>
  <c r="BM334" i="1"/>
  <c r="BL326" i="1"/>
  <c r="BM326" i="1"/>
  <c r="BL322" i="1"/>
  <c r="BM322" i="1"/>
  <c r="BL306" i="1"/>
  <c r="BM306" i="1"/>
  <c r="BL282" i="1"/>
  <c r="BM282" i="1"/>
  <c r="BL274" i="1"/>
  <c r="BM274" i="1"/>
  <c r="BL262" i="1"/>
  <c r="BM262" i="1"/>
  <c r="BL254" i="1"/>
  <c r="BM254" i="1"/>
  <c r="BL242" i="1"/>
  <c r="BM242" i="1"/>
  <c r="BL222" i="1"/>
  <c r="BM222" i="1"/>
  <c r="BL218" i="1"/>
  <c r="BM218" i="1"/>
  <c r="BL210" i="1"/>
  <c r="BM210" i="1"/>
  <c r="BL178" i="1"/>
  <c r="BM178" i="1"/>
  <c r="BL174" i="1"/>
  <c r="BM174" i="1"/>
  <c r="BL146" i="1"/>
  <c r="BM146" i="1"/>
  <c r="BL134" i="1"/>
  <c r="BM134" i="1"/>
  <c r="BL122" i="1"/>
  <c r="BM122" i="1"/>
  <c r="BL118" i="1"/>
  <c r="BM118" i="1"/>
  <c r="BL102" i="1"/>
  <c r="BM102" i="1"/>
  <c r="BL94" i="1"/>
  <c r="BM94" i="1"/>
  <c r="BL86" i="1"/>
  <c r="BM86" i="1"/>
  <c r="BL82" i="1"/>
  <c r="BM82" i="1"/>
  <c r="BL66" i="1"/>
  <c r="BM66" i="1"/>
  <c r="BL58" i="1"/>
  <c r="BM58" i="1"/>
  <c r="BL38" i="1"/>
  <c r="BM38" i="1"/>
  <c r="BL30" i="1"/>
  <c r="BM30" i="1"/>
  <c r="BL480" i="1"/>
  <c r="BM480" i="1"/>
  <c r="BL489" i="1"/>
  <c r="BM489" i="1"/>
  <c r="BL495" i="1"/>
  <c r="BM495" i="1"/>
  <c r="BL491" i="1"/>
  <c r="BM491" i="1"/>
  <c r="BL479" i="1"/>
  <c r="BM479" i="1"/>
  <c r="BL471" i="1"/>
  <c r="BM471" i="1"/>
  <c r="BM463" i="1"/>
  <c r="BM447" i="1"/>
  <c r="BL419" i="1"/>
  <c r="BM419" i="1"/>
  <c r="BM411" i="1"/>
  <c r="BL403" i="1"/>
  <c r="BM403" i="1"/>
  <c r="BL395" i="1"/>
  <c r="BM395" i="1"/>
  <c r="BL379" i="1"/>
  <c r="BM379" i="1"/>
  <c r="BL375" i="1"/>
  <c r="BM375" i="1"/>
  <c r="BL359" i="1"/>
  <c r="BM359" i="1"/>
  <c r="BL351" i="1"/>
  <c r="BM351" i="1"/>
  <c r="BM303" i="1"/>
  <c r="BL291" i="1"/>
  <c r="BM291" i="1"/>
  <c r="BL275" i="1"/>
  <c r="BM275" i="1"/>
  <c r="BL259" i="1"/>
  <c r="BM259" i="1"/>
  <c r="BL215" i="1"/>
  <c r="BM215" i="1"/>
  <c r="BL199" i="1"/>
  <c r="BM199" i="1"/>
  <c r="BL179" i="1"/>
  <c r="BM179" i="1"/>
  <c r="BM163" i="1"/>
  <c r="BL139" i="1"/>
  <c r="BM139" i="1"/>
  <c r="BL123" i="1"/>
  <c r="BM123" i="1"/>
  <c r="BL103" i="1"/>
  <c r="BM103" i="1"/>
  <c r="BL99" i="1"/>
  <c r="BM99" i="1"/>
  <c r="BM91" i="1"/>
  <c r="BL87" i="1"/>
  <c r="BM87" i="1"/>
  <c r="BL83" i="1"/>
  <c r="BM83" i="1"/>
  <c r="BL51" i="1"/>
  <c r="BM51" i="1"/>
  <c r="BM47" i="1"/>
  <c r="BL23" i="1"/>
  <c r="BM23" i="1"/>
  <c r="BL15" i="1"/>
  <c r="BM15" i="1"/>
  <c r="BK457" i="1"/>
  <c r="BL457" i="1"/>
  <c r="BK453" i="1"/>
  <c r="BL453" i="1"/>
  <c r="BK437" i="1"/>
  <c r="BL437" i="1"/>
  <c r="BK12" i="1"/>
  <c r="BL12" i="1"/>
  <c r="BK503" i="1"/>
  <c r="BL503" i="1"/>
  <c r="BK499" i="1"/>
  <c r="BL499" i="1"/>
  <c r="BK487" i="1"/>
  <c r="BL487" i="1"/>
  <c r="BK483" i="1"/>
  <c r="BL483" i="1"/>
  <c r="BK467" i="1"/>
  <c r="BL467" i="1"/>
  <c r="BK459" i="1"/>
  <c r="BL459" i="1"/>
  <c r="BK455" i="1"/>
  <c r="BL455" i="1"/>
  <c r="BK451" i="1"/>
  <c r="BL451" i="1"/>
  <c r="BK11" i="1"/>
  <c r="BL11" i="1"/>
  <c r="BK7" i="1"/>
  <c r="BL7" i="1"/>
  <c r="BK500" i="1"/>
  <c r="BL500" i="1"/>
  <c r="BL488" i="1"/>
  <c r="BK484" i="1"/>
  <c r="BL484" i="1"/>
  <c r="BK476" i="1"/>
  <c r="BL476" i="1"/>
  <c r="BK472" i="1"/>
  <c r="BL472" i="1"/>
  <c r="BK468" i="1"/>
  <c r="BL468" i="1"/>
  <c r="BK464" i="1"/>
  <c r="BL464" i="1"/>
  <c r="BK456" i="1"/>
  <c r="BL456" i="1"/>
  <c r="BK452" i="1"/>
  <c r="BL452" i="1"/>
  <c r="BK444" i="1"/>
  <c r="BL444" i="1"/>
  <c r="BK436" i="1"/>
  <c r="BL436" i="1"/>
  <c r="BK432" i="1"/>
  <c r="BL432" i="1"/>
  <c r="BK428" i="1"/>
  <c r="BL428" i="1"/>
  <c r="BK412" i="1"/>
  <c r="BL412" i="1"/>
  <c r="BK400" i="1"/>
  <c r="BL400" i="1"/>
  <c r="BK396" i="1"/>
  <c r="BL396" i="1"/>
  <c r="BK388" i="1"/>
  <c r="BL388" i="1"/>
  <c r="BK384" i="1"/>
  <c r="BL384" i="1"/>
  <c r="BK380" i="1"/>
  <c r="BL380" i="1"/>
  <c r="BL372" i="1"/>
  <c r="BK368" i="1"/>
  <c r="BL368" i="1"/>
  <c r="BK364" i="1"/>
  <c r="BL364" i="1"/>
  <c r="BK356" i="1"/>
  <c r="BL356" i="1"/>
  <c r="BK352" i="1"/>
  <c r="BL352" i="1"/>
  <c r="BK344" i="1"/>
  <c r="BL344" i="1"/>
  <c r="BK340" i="1"/>
  <c r="BL340" i="1"/>
  <c r="BK332" i="1"/>
  <c r="BL332" i="1"/>
  <c r="BK328" i="1"/>
  <c r="BL328" i="1"/>
  <c r="BK324" i="1"/>
  <c r="BL324" i="1"/>
  <c r="BK312" i="1"/>
  <c r="BL312" i="1"/>
  <c r="BK304" i="1"/>
  <c r="BL304" i="1"/>
  <c r="BK300" i="1"/>
  <c r="BL300" i="1"/>
  <c r="BK296" i="1"/>
  <c r="BL296" i="1"/>
  <c r="BK292" i="1"/>
  <c r="BL292" i="1"/>
  <c r="BK280" i="1"/>
  <c r="BL280" i="1"/>
  <c r="BK276" i="1"/>
  <c r="BL276" i="1"/>
  <c r="BK272" i="1"/>
  <c r="BL272" i="1"/>
  <c r="BK260" i="1"/>
  <c r="BL260" i="1"/>
  <c r="BK252" i="1"/>
  <c r="BL252" i="1"/>
  <c r="BK248" i="1"/>
  <c r="BL248" i="1"/>
  <c r="BK244" i="1"/>
  <c r="BL244" i="1"/>
  <c r="BK232" i="1"/>
  <c r="BL232" i="1"/>
  <c r="BK228" i="1"/>
  <c r="BL228" i="1"/>
  <c r="BK224" i="1"/>
  <c r="BL224" i="1"/>
  <c r="BK220" i="1"/>
  <c r="BL220" i="1"/>
  <c r="BK212" i="1"/>
  <c r="BL212" i="1"/>
  <c r="BK208" i="1"/>
  <c r="BL208" i="1"/>
  <c r="BK204" i="1"/>
  <c r="BL204" i="1"/>
  <c r="BK200" i="1"/>
  <c r="BL200" i="1"/>
  <c r="BK188" i="1"/>
  <c r="BL188" i="1"/>
  <c r="BK180" i="1"/>
  <c r="BL180" i="1"/>
  <c r="BK172" i="1"/>
  <c r="BL172" i="1"/>
  <c r="BK156" i="1"/>
  <c r="BL156" i="1"/>
  <c r="BK148" i="1"/>
  <c r="BL148" i="1"/>
  <c r="BK144" i="1"/>
  <c r="BL144" i="1"/>
  <c r="BK140" i="1"/>
  <c r="BL140" i="1"/>
  <c r="BK112" i="1"/>
  <c r="BL112" i="1"/>
  <c r="BK104" i="1"/>
  <c r="BL104" i="1"/>
  <c r="BK92" i="1"/>
  <c r="BL92" i="1"/>
  <c r="BK88" i="1"/>
  <c r="BL88" i="1"/>
  <c r="BK84" i="1"/>
  <c r="BL84" i="1"/>
  <c r="BK80" i="1"/>
  <c r="BL80" i="1"/>
  <c r="BK68" i="1"/>
  <c r="BL68" i="1"/>
  <c r="BK64" i="1"/>
  <c r="BL64" i="1"/>
  <c r="BK60" i="1"/>
  <c r="BL60" i="1"/>
  <c r="BK56" i="1"/>
  <c r="BL56" i="1"/>
  <c r="BK52" i="1"/>
  <c r="BL52" i="1"/>
  <c r="BL48" i="1"/>
  <c r="BK44" i="1"/>
  <c r="BL44" i="1"/>
  <c r="BK40" i="1"/>
  <c r="BL40" i="1"/>
  <c r="BK32" i="1"/>
  <c r="BL32" i="1"/>
  <c r="BK28" i="1"/>
  <c r="BL28" i="1"/>
  <c r="BK24" i="1"/>
  <c r="BL24" i="1"/>
  <c r="BK20" i="1"/>
  <c r="BL20" i="1"/>
  <c r="BK16" i="1"/>
  <c r="BL16" i="1"/>
  <c r="BK497" i="1"/>
  <c r="BL497" i="1"/>
  <c r="BK465" i="1"/>
  <c r="BL465" i="1"/>
  <c r="BK433" i="1"/>
  <c r="BL433" i="1"/>
  <c r="BK421" i="1"/>
  <c r="BL421" i="1"/>
  <c r="BK405" i="1"/>
  <c r="BL405" i="1"/>
  <c r="BK365" i="1"/>
  <c r="BL365" i="1"/>
  <c r="BK353" i="1"/>
  <c r="BL353" i="1"/>
  <c r="BK333" i="1"/>
  <c r="BL333" i="1"/>
  <c r="BK317" i="1"/>
  <c r="BL317" i="1"/>
  <c r="BK313" i="1"/>
  <c r="BL313" i="1"/>
  <c r="BK293" i="1"/>
  <c r="BL293" i="1"/>
  <c r="BK289" i="1"/>
  <c r="BL289" i="1"/>
  <c r="BK273" i="1"/>
  <c r="BL273" i="1"/>
  <c r="BK269" i="1"/>
  <c r="BL269" i="1"/>
  <c r="BK265" i="1"/>
  <c r="BL265" i="1"/>
  <c r="BK253" i="1"/>
  <c r="BL253" i="1"/>
  <c r="BK245" i="1"/>
  <c r="BL245" i="1"/>
  <c r="BK241" i="1"/>
  <c r="BL241" i="1"/>
  <c r="BK233" i="1"/>
  <c r="BL233" i="1"/>
  <c r="BK229" i="1"/>
  <c r="BL229" i="1"/>
  <c r="BK221" i="1"/>
  <c r="BL221" i="1"/>
  <c r="BK217" i="1"/>
  <c r="BL217" i="1"/>
  <c r="BK209" i="1"/>
  <c r="BL209" i="1"/>
  <c r="BK201" i="1"/>
  <c r="BL201" i="1"/>
  <c r="BK197" i="1"/>
  <c r="BL197" i="1"/>
  <c r="BK193" i="1"/>
  <c r="BL193" i="1"/>
  <c r="BK189" i="1"/>
  <c r="BL189" i="1"/>
  <c r="BK181" i="1"/>
  <c r="BL181" i="1"/>
  <c r="BK173" i="1"/>
  <c r="BL173" i="1"/>
  <c r="BK165" i="1"/>
  <c r="BL165" i="1"/>
  <c r="BK161" i="1"/>
  <c r="BL161" i="1"/>
  <c r="BK157" i="1"/>
  <c r="BL157" i="1"/>
  <c r="BK149" i="1"/>
  <c r="BL149" i="1"/>
  <c r="BK141" i="1"/>
  <c r="BL141" i="1"/>
  <c r="BK137" i="1"/>
  <c r="BL137" i="1"/>
  <c r="BK129" i="1"/>
  <c r="BL129" i="1"/>
  <c r="BK125" i="1"/>
  <c r="BL125" i="1"/>
  <c r="BK121" i="1"/>
  <c r="BL121" i="1"/>
  <c r="BK117" i="1"/>
  <c r="BL117" i="1"/>
  <c r="BK105" i="1"/>
  <c r="BL105" i="1"/>
  <c r="BK101" i="1"/>
  <c r="BL101" i="1"/>
  <c r="BK97" i="1"/>
  <c r="BL97" i="1"/>
  <c r="BK93" i="1"/>
  <c r="BL93" i="1"/>
  <c r="BK89" i="1"/>
  <c r="BL89" i="1"/>
  <c r="BK81" i="1"/>
  <c r="BL81" i="1"/>
  <c r="BK77" i="1"/>
  <c r="BL77" i="1"/>
  <c r="BK61" i="1"/>
  <c r="BL61" i="1"/>
  <c r="BK57" i="1"/>
  <c r="BL57" i="1"/>
  <c r="BK49" i="1"/>
  <c r="BL49" i="1"/>
  <c r="BK45" i="1"/>
  <c r="BL45" i="1"/>
  <c r="BK37" i="1"/>
  <c r="BL37" i="1"/>
  <c r="BK25" i="1"/>
  <c r="BL25" i="1"/>
  <c r="BK13" i="1"/>
  <c r="BL13" i="1"/>
  <c r="BK6" i="1"/>
  <c r="BL6" i="1"/>
  <c r="BK501" i="1"/>
  <c r="BL501" i="1"/>
  <c r="BK493" i="1"/>
  <c r="BL493" i="1"/>
  <c r="BK461" i="1"/>
  <c r="BL461" i="1"/>
  <c r="BK449" i="1"/>
  <c r="BL449" i="1"/>
  <c r="BK417" i="1"/>
  <c r="BL417" i="1"/>
  <c r="BK413" i="1"/>
  <c r="BL413" i="1"/>
  <c r="BK401" i="1"/>
  <c r="BL401" i="1"/>
  <c r="BK397" i="1"/>
  <c r="BL397" i="1"/>
  <c r="BK393" i="1"/>
  <c r="BL393" i="1"/>
  <c r="BK381" i="1"/>
  <c r="BL381" i="1"/>
  <c r="BK373" i="1"/>
  <c r="BL373" i="1"/>
  <c r="BK361" i="1"/>
  <c r="BL361" i="1"/>
  <c r="BK357" i="1"/>
  <c r="BL357" i="1"/>
  <c r="BK349" i="1"/>
  <c r="BL349" i="1"/>
  <c r="BK337" i="1"/>
  <c r="BL337" i="1"/>
  <c r="BK9" i="1"/>
  <c r="BL9" i="1"/>
  <c r="BK5" i="1"/>
  <c r="BL5" i="1"/>
  <c r="BK502" i="1"/>
  <c r="BL502" i="1"/>
  <c r="BK498" i="1"/>
  <c r="BL498" i="1"/>
  <c r="BK494" i="1"/>
  <c r="BL494" i="1"/>
  <c r="BK490" i="1"/>
  <c r="BL490" i="1"/>
  <c r="BK486" i="1"/>
  <c r="BL486" i="1"/>
  <c r="BK478" i="1"/>
  <c r="BL478" i="1"/>
  <c r="BK474" i="1"/>
  <c r="BL474" i="1"/>
  <c r="BK466" i="1"/>
  <c r="BL466" i="1"/>
  <c r="BK462" i="1"/>
  <c r="BL462" i="1"/>
  <c r="BK458" i="1"/>
  <c r="BL458" i="1"/>
  <c r="BK454" i="1"/>
  <c r="BL454" i="1"/>
  <c r="BK450" i="1"/>
  <c r="BL450" i="1"/>
  <c r="BK446" i="1"/>
  <c r="BL446" i="1"/>
  <c r="BK442" i="1"/>
  <c r="BL442" i="1"/>
  <c r="BK430" i="1"/>
  <c r="BL430" i="1"/>
  <c r="BK418" i="1"/>
  <c r="BL418" i="1"/>
  <c r="BK414" i="1"/>
  <c r="BL414" i="1"/>
  <c r="BK406" i="1"/>
  <c r="BL406" i="1"/>
  <c r="BK398" i="1"/>
  <c r="BL398" i="1"/>
  <c r="BK394" i="1"/>
  <c r="BL394" i="1"/>
  <c r="BK386" i="1"/>
  <c r="BL386" i="1"/>
  <c r="BK382" i="1"/>
  <c r="BL382" i="1"/>
  <c r="BK378" i="1"/>
  <c r="BL378" i="1"/>
  <c r="BK374" i="1"/>
  <c r="BL374" i="1"/>
  <c r="BK370" i="1"/>
  <c r="BL370" i="1"/>
  <c r="BK362" i="1"/>
  <c r="BL362" i="1"/>
  <c r="BK358" i="1"/>
  <c r="BL358" i="1"/>
  <c r="BK354" i="1"/>
  <c r="BL354" i="1"/>
  <c r="BK350" i="1"/>
  <c r="BL350" i="1"/>
  <c r="BL346" i="1"/>
  <c r="BK342" i="1"/>
  <c r="BL342" i="1"/>
  <c r="BK338" i="1"/>
  <c r="BL338" i="1"/>
  <c r="BK330" i="1"/>
  <c r="BL330" i="1"/>
  <c r="BK318" i="1"/>
  <c r="BL318" i="1"/>
  <c r="BK314" i="1"/>
  <c r="BL314" i="1"/>
  <c r="BK310" i="1"/>
  <c r="BL310" i="1"/>
  <c r="BK302" i="1"/>
  <c r="BL302" i="1"/>
  <c r="BK298" i="1"/>
  <c r="BL298" i="1"/>
  <c r="BK294" i="1"/>
  <c r="BL294" i="1"/>
  <c r="BK290" i="1"/>
  <c r="BL290" i="1"/>
  <c r="BK286" i="1"/>
  <c r="BL286" i="1"/>
  <c r="BK278" i="1"/>
  <c r="BL278" i="1"/>
  <c r="BK270" i="1"/>
  <c r="BL270" i="1"/>
  <c r="BK266" i="1"/>
  <c r="BL266" i="1"/>
  <c r="BK258" i="1"/>
  <c r="BL258" i="1"/>
  <c r="BK250" i="1"/>
  <c r="BL250" i="1"/>
  <c r="BK246" i="1"/>
  <c r="BL246" i="1"/>
  <c r="BK238" i="1"/>
  <c r="BL238" i="1"/>
  <c r="BK234" i="1"/>
  <c r="BL234" i="1"/>
  <c r="BK230" i="1"/>
  <c r="BL230" i="1"/>
  <c r="BK226" i="1"/>
  <c r="BL226" i="1"/>
  <c r="BK214" i="1"/>
  <c r="BL214" i="1"/>
  <c r="BL206" i="1"/>
  <c r="BK202" i="1"/>
  <c r="BL202" i="1"/>
  <c r="BK198" i="1"/>
  <c r="BL198" i="1"/>
  <c r="BK194" i="1"/>
  <c r="BL194" i="1"/>
  <c r="BK190" i="1"/>
  <c r="BL190" i="1"/>
  <c r="BK186" i="1"/>
  <c r="BL186" i="1"/>
  <c r="BK182" i="1"/>
  <c r="BL182" i="1"/>
  <c r="BL170" i="1"/>
  <c r="BK166" i="1"/>
  <c r="BL166" i="1"/>
  <c r="BK162" i="1"/>
  <c r="BL162" i="1"/>
  <c r="BK158" i="1"/>
  <c r="BL158" i="1"/>
  <c r="BK154" i="1"/>
  <c r="BL154" i="1"/>
  <c r="BK150" i="1"/>
  <c r="BL150" i="1"/>
  <c r="BK142" i="1"/>
  <c r="BL142" i="1"/>
  <c r="BK138" i="1"/>
  <c r="BL138" i="1"/>
  <c r="BK130" i="1"/>
  <c r="BL130" i="1"/>
  <c r="BK126" i="1"/>
  <c r="BL126" i="1"/>
  <c r="BK114" i="1"/>
  <c r="BL114" i="1"/>
  <c r="BK110" i="1"/>
  <c r="BL110" i="1"/>
  <c r="BK106" i="1"/>
  <c r="BL106" i="1"/>
  <c r="BK98" i="1"/>
  <c r="BL98" i="1"/>
  <c r="BK90" i="1"/>
  <c r="BL90" i="1"/>
  <c r="BK78" i="1"/>
  <c r="BL78" i="1"/>
  <c r="BK74" i="1"/>
  <c r="BL74" i="1"/>
  <c r="BK70" i="1"/>
  <c r="BL70" i="1"/>
  <c r="BK62" i="1"/>
  <c r="BL62" i="1"/>
  <c r="BK54" i="1"/>
  <c r="BL54" i="1"/>
  <c r="BK50" i="1"/>
  <c r="BL50" i="1"/>
  <c r="BL46" i="1"/>
  <c r="BK42" i="1"/>
  <c r="BL42" i="1"/>
  <c r="BK34" i="1"/>
  <c r="BL34" i="1"/>
  <c r="BK26" i="1"/>
  <c r="BL26" i="1"/>
  <c r="BK22" i="1"/>
  <c r="BL22" i="1"/>
  <c r="BK18" i="1"/>
  <c r="BL18" i="1"/>
  <c r="BK14" i="1"/>
  <c r="BL14" i="1"/>
  <c r="BK10" i="1"/>
  <c r="BL10" i="1"/>
  <c r="BK485" i="1"/>
  <c r="BL485" i="1"/>
  <c r="BK481" i="1"/>
  <c r="BL481" i="1"/>
  <c r="BK425" i="1"/>
  <c r="BL425" i="1"/>
  <c r="BK8" i="1"/>
  <c r="BL8" i="1"/>
  <c r="BK475" i="1"/>
  <c r="BL475" i="1"/>
  <c r="BK463" i="1"/>
  <c r="BL463" i="1"/>
  <c r="BK447" i="1"/>
  <c r="BL447" i="1"/>
  <c r="BK443" i="1"/>
  <c r="BL443" i="1"/>
  <c r="BK439" i="1"/>
  <c r="BL439" i="1"/>
  <c r="BK435" i="1"/>
  <c r="BL435" i="1"/>
  <c r="BK431" i="1"/>
  <c r="BL431" i="1"/>
  <c r="BK427" i="1"/>
  <c r="BL427" i="1"/>
  <c r="BK423" i="1"/>
  <c r="BL423" i="1"/>
  <c r="BK415" i="1"/>
  <c r="BL415" i="1"/>
  <c r="BK411" i="1"/>
  <c r="BL411" i="1"/>
  <c r="BK407" i="1"/>
  <c r="BL407" i="1"/>
  <c r="BK399" i="1"/>
  <c r="BL399" i="1"/>
  <c r="BK391" i="1"/>
  <c r="BL391" i="1"/>
  <c r="BK387" i="1"/>
  <c r="BL387" i="1"/>
  <c r="BK383" i="1"/>
  <c r="BL383" i="1"/>
  <c r="BK371" i="1"/>
  <c r="BL371" i="1"/>
  <c r="BK367" i="1"/>
  <c r="BL367" i="1"/>
  <c r="BK363" i="1"/>
  <c r="BL363" i="1"/>
  <c r="BK355" i="1"/>
  <c r="BL355" i="1"/>
  <c r="BK347" i="1"/>
  <c r="BL347" i="1"/>
  <c r="BK343" i="1"/>
  <c r="BL343" i="1"/>
  <c r="BK339" i="1"/>
  <c r="BL339" i="1"/>
  <c r="BK335" i="1"/>
  <c r="BL335" i="1"/>
  <c r="BK331" i="1"/>
  <c r="BL331" i="1"/>
  <c r="BK327" i="1"/>
  <c r="BL327" i="1"/>
  <c r="BK323" i="1"/>
  <c r="BL323" i="1"/>
  <c r="BK319" i="1"/>
  <c r="BL319" i="1"/>
  <c r="BK315" i="1"/>
  <c r="BL315" i="1"/>
  <c r="BK311" i="1"/>
  <c r="BL311" i="1"/>
  <c r="BK307" i="1"/>
  <c r="BL307" i="1"/>
  <c r="BK303" i="1"/>
  <c r="BL303" i="1"/>
  <c r="BK299" i="1"/>
  <c r="BL299" i="1"/>
  <c r="BK295" i="1"/>
  <c r="BL295" i="1"/>
  <c r="BK287" i="1"/>
  <c r="BL287" i="1"/>
  <c r="BK283" i="1"/>
  <c r="BL283" i="1"/>
  <c r="BK279" i="1"/>
  <c r="BL279" i="1"/>
  <c r="BK271" i="1"/>
  <c r="BL271" i="1"/>
  <c r="BK267" i="1"/>
  <c r="BL267" i="1"/>
  <c r="BK263" i="1"/>
  <c r="BL263" i="1"/>
  <c r="BK255" i="1"/>
  <c r="BL255" i="1"/>
  <c r="BK251" i="1"/>
  <c r="BL251" i="1"/>
  <c r="BK247" i="1"/>
  <c r="BL247" i="1"/>
  <c r="BK243" i="1"/>
  <c r="BL243" i="1"/>
  <c r="BK239" i="1"/>
  <c r="BL239" i="1"/>
  <c r="BK235" i="1"/>
  <c r="BL235" i="1"/>
  <c r="BK231" i="1"/>
  <c r="BL231" i="1"/>
  <c r="BK227" i="1"/>
  <c r="BL227" i="1"/>
  <c r="BK223" i="1"/>
  <c r="BL223" i="1"/>
  <c r="BK219" i="1"/>
  <c r="BL219" i="1"/>
  <c r="BK211" i="1"/>
  <c r="BL211" i="1"/>
  <c r="BK207" i="1"/>
  <c r="BL207" i="1"/>
  <c r="BK203" i="1"/>
  <c r="BL203" i="1"/>
  <c r="BK195" i="1"/>
  <c r="BL195" i="1"/>
  <c r="BK191" i="1"/>
  <c r="BL191" i="1"/>
  <c r="BK187" i="1"/>
  <c r="BL187" i="1"/>
  <c r="BK183" i="1"/>
  <c r="BL183" i="1"/>
  <c r="BK175" i="1"/>
  <c r="BL175" i="1"/>
  <c r="BK171" i="1"/>
  <c r="BL171" i="1"/>
  <c r="BK167" i="1"/>
  <c r="BL167" i="1"/>
  <c r="BK163" i="1"/>
  <c r="BL163" i="1"/>
  <c r="BK159" i="1"/>
  <c r="BL159" i="1"/>
  <c r="BK155" i="1"/>
  <c r="BL155" i="1"/>
  <c r="BK151" i="1"/>
  <c r="BL151" i="1"/>
  <c r="BK147" i="1"/>
  <c r="BL147" i="1"/>
  <c r="BK143" i="1"/>
  <c r="BL143" i="1"/>
  <c r="BK135" i="1"/>
  <c r="BL135" i="1"/>
  <c r="BK131" i="1"/>
  <c r="BL131" i="1"/>
  <c r="BK127" i="1"/>
  <c r="BL127" i="1"/>
  <c r="BK119" i="1"/>
  <c r="BL119" i="1"/>
  <c r="BK115" i="1"/>
  <c r="BL115" i="1"/>
  <c r="BK111" i="1"/>
  <c r="BL111" i="1"/>
  <c r="BK107" i="1"/>
  <c r="BL107" i="1"/>
  <c r="BK95" i="1"/>
  <c r="BL95" i="1"/>
  <c r="BK91" i="1"/>
  <c r="BL91" i="1"/>
  <c r="BK79" i="1"/>
  <c r="BL79" i="1"/>
  <c r="BK75" i="1"/>
  <c r="BL75" i="1"/>
  <c r="BK71" i="1"/>
  <c r="BL71" i="1"/>
  <c r="BK67" i="1"/>
  <c r="BL67" i="1"/>
  <c r="BK63" i="1"/>
  <c r="BL63" i="1"/>
  <c r="BK59" i="1"/>
  <c r="BL59" i="1"/>
  <c r="BK55" i="1"/>
  <c r="BL55" i="1"/>
  <c r="BK47" i="1"/>
  <c r="BL47" i="1"/>
  <c r="BK43" i="1"/>
  <c r="BL43" i="1"/>
  <c r="BK39" i="1"/>
  <c r="BL39" i="1"/>
  <c r="BK35" i="1"/>
  <c r="BL35" i="1"/>
  <c r="BK31" i="1"/>
  <c r="BL31" i="1"/>
  <c r="BK27" i="1"/>
  <c r="BL27" i="1"/>
  <c r="BK19" i="1"/>
  <c r="BL19" i="1"/>
  <c r="BJ495" i="1"/>
  <c r="BK495" i="1"/>
  <c r="BJ479" i="1"/>
  <c r="BK479" i="1"/>
  <c r="BJ496" i="1"/>
  <c r="BK496" i="1"/>
  <c r="BJ492" i="1"/>
  <c r="BK492" i="1"/>
  <c r="BJ488" i="1"/>
  <c r="BK488" i="1"/>
  <c r="BJ480" i="1"/>
  <c r="BK480" i="1"/>
  <c r="BJ460" i="1"/>
  <c r="BK460" i="1"/>
  <c r="BJ448" i="1"/>
  <c r="BK448" i="1"/>
  <c r="BJ440" i="1"/>
  <c r="BK440" i="1"/>
  <c r="BJ424" i="1"/>
  <c r="BK424" i="1"/>
  <c r="BJ420" i="1"/>
  <c r="BK420" i="1"/>
  <c r="BJ416" i="1"/>
  <c r="BK416" i="1"/>
  <c r="BJ408" i="1"/>
  <c r="BK408" i="1"/>
  <c r="BK404" i="1"/>
  <c r="BJ392" i="1"/>
  <c r="BK392" i="1"/>
  <c r="BJ376" i="1"/>
  <c r="BK376" i="1"/>
  <c r="BJ372" i="1"/>
  <c r="BK372" i="1"/>
  <c r="BJ360" i="1"/>
  <c r="BK360" i="1"/>
  <c r="BJ348" i="1"/>
  <c r="BK348" i="1"/>
  <c r="BJ336" i="1"/>
  <c r="BK336" i="1"/>
  <c r="BJ320" i="1"/>
  <c r="BK320" i="1"/>
  <c r="BJ316" i="1"/>
  <c r="BK316" i="1"/>
  <c r="BJ308" i="1"/>
  <c r="BK308" i="1"/>
  <c r="BJ288" i="1"/>
  <c r="BK288" i="1"/>
  <c r="BJ284" i="1"/>
  <c r="BK284" i="1"/>
  <c r="BJ268" i="1"/>
  <c r="BK268" i="1"/>
  <c r="BJ264" i="1"/>
  <c r="BK264" i="1"/>
  <c r="BJ256" i="1"/>
  <c r="BK256" i="1"/>
  <c r="BK240" i="1"/>
  <c r="BJ236" i="1"/>
  <c r="BK236" i="1"/>
  <c r="BJ216" i="1"/>
  <c r="BK216" i="1"/>
  <c r="BJ196" i="1"/>
  <c r="BK196" i="1"/>
  <c r="BJ192" i="1"/>
  <c r="BK192" i="1"/>
  <c r="BJ184" i="1"/>
  <c r="BK184" i="1"/>
  <c r="BJ176" i="1"/>
  <c r="BK176" i="1"/>
  <c r="BJ168" i="1"/>
  <c r="BK168" i="1"/>
  <c r="BJ164" i="1"/>
  <c r="BK164" i="1"/>
  <c r="BJ160" i="1"/>
  <c r="BK160" i="1"/>
  <c r="BJ152" i="1"/>
  <c r="BK152" i="1"/>
  <c r="BJ136" i="1"/>
  <c r="BK136" i="1"/>
  <c r="BJ132" i="1"/>
  <c r="BK132" i="1"/>
  <c r="BJ128" i="1"/>
  <c r="BK128" i="1"/>
  <c r="BJ124" i="1"/>
  <c r="BK124" i="1"/>
  <c r="BJ120" i="1"/>
  <c r="BK120" i="1"/>
  <c r="BJ116" i="1"/>
  <c r="BK116" i="1"/>
  <c r="BJ108" i="1"/>
  <c r="BK108" i="1"/>
  <c r="BJ100" i="1"/>
  <c r="BK100" i="1"/>
  <c r="BJ96" i="1"/>
  <c r="BK96" i="1"/>
  <c r="BJ76" i="1"/>
  <c r="BK76" i="1"/>
  <c r="BJ72" i="1"/>
  <c r="BK72" i="1"/>
  <c r="BJ48" i="1"/>
  <c r="BK48" i="1"/>
  <c r="BJ36" i="1"/>
  <c r="BK36" i="1"/>
  <c r="BJ473" i="1"/>
  <c r="BK473" i="1"/>
  <c r="BJ441" i="1"/>
  <c r="BK441" i="1"/>
  <c r="BJ389" i="1"/>
  <c r="BK389" i="1"/>
  <c r="BJ385" i="1"/>
  <c r="BK385" i="1"/>
  <c r="BJ345" i="1"/>
  <c r="BK345" i="1"/>
  <c r="BJ341" i="1"/>
  <c r="BK341" i="1"/>
  <c r="BJ329" i="1"/>
  <c r="BK329" i="1"/>
  <c r="BJ325" i="1"/>
  <c r="BK325" i="1"/>
  <c r="BJ321" i="1"/>
  <c r="BK321" i="1"/>
  <c r="BJ309" i="1"/>
  <c r="BK309" i="1"/>
  <c r="BJ305" i="1"/>
  <c r="BK305" i="1"/>
  <c r="BJ301" i="1"/>
  <c r="BK301" i="1"/>
  <c r="BJ297" i="1"/>
  <c r="BK297" i="1"/>
  <c r="BJ285" i="1"/>
  <c r="BK285" i="1"/>
  <c r="BJ281" i="1"/>
  <c r="BK281" i="1"/>
  <c r="BJ277" i="1"/>
  <c r="BK277" i="1"/>
  <c r="BJ261" i="1"/>
  <c r="BK261" i="1"/>
  <c r="BJ257" i="1"/>
  <c r="BK257" i="1"/>
  <c r="BJ249" i="1"/>
  <c r="BK249" i="1"/>
  <c r="BJ237" i="1"/>
  <c r="BK237" i="1"/>
  <c r="BJ225" i="1"/>
  <c r="BK225" i="1"/>
  <c r="BJ213" i="1"/>
  <c r="BK213" i="1"/>
  <c r="BJ205" i="1"/>
  <c r="BK205" i="1"/>
  <c r="BJ185" i="1"/>
  <c r="BK185" i="1"/>
  <c r="BJ177" i="1"/>
  <c r="BK177" i="1"/>
  <c r="BJ169" i="1"/>
  <c r="BK169" i="1"/>
  <c r="BJ153" i="1"/>
  <c r="BK153" i="1"/>
  <c r="BJ145" i="1"/>
  <c r="BK145" i="1"/>
  <c r="BJ133" i="1"/>
  <c r="BK133" i="1"/>
  <c r="BJ113" i="1"/>
  <c r="BK113" i="1"/>
  <c r="BJ109" i="1"/>
  <c r="BK109" i="1"/>
  <c r="BJ85" i="1"/>
  <c r="BK85" i="1"/>
  <c r="BJ73" i="1"/>
  <c r="BK73" i="1"/>
  <c r="BJ69" i="1"/>
  <c r="BK69" i="1"/>
  <c r="BJ65" i="1"/>
  <c r="BK65" i="1"/>
  <c r="BJ53" i="1"/>
  <c r="BK53" i="1"/>
  <c r="BJ41" i="1"/>
  <c r="BK41" i="1"/>
  <c r="BJ33" i="1"/>
  <c r="BK33" i="1"/>
  <c r="BJ29" i="1"/>
  <c r="BK29" i="1"/>
  <c r="BJ21" i="1"/>
  <c r="BK21" i="1"/>
  <c r="BJ17" i="1"/>
  <c r="BK17" i="1"/>
  <c r="BJ489" i="1"/>
  <c r="BK489" i="1"/>
  <c r="BJ477" i="1"/>
  <c r="BK477" i="1"/>
  <c r="BJ469" i="1"/>
  <c r="BK469" i="1"/>
  <c r="BJ445" i="1"/>
  <c r="BK445" i="1"/>
  <c r="BJ409" i="1"/>
  <c r="BK409" i="1"/>
  <c r="BJ377" i="1"/>
  <c r="BK377" i="1"/>
  <c r="BJ369" i="1"/>
  <c r="BK369" i="1"/>
  <c r="BJ482" i="1"/>
  <c r="BK482" i="1"/>
  <c r="BJ470" i="1"/>
  <c r="BK470" i="1"/>
  <c r="BJ438" i="1"/>
  <c r="BK438" i="1"/>
  <c r="BJ434" i="1"/>
  <c r="BK434" i="1"/>
  <c r="BJ426" i="1"/>
  <c r="BK426" i="1"/>
  <c r="BJ422" i="1"/>
  <c r="BK422" i="1"/>
  <c r="BJ410" i="1"/>
  <c r="BK410" i="1"/>
  <c r="BK402" i="1"/>
  <c r="BK390" i="1"/>
  <c r="BK366" i="1"/>
  <c r="BJ346" i="1"/>
  <c r="BK346" i="1"/>
  <c r="BJ334" i="1"/>
  <c r="BK334" i="1"/>
  <c r="BJ326" i="1"/>
  <c r="BK326" i="1"/>
  <c r="BJ322" i="1"/>
  <c r="BK322" i="1"/>
  <c r="BJ306" i="1"/>
  <c r="BK306" i="1"/>
  <c r="BJ282" i="1"/>
  <c r="BK282" i="1"/>
  <c r="BJ274" i="1"/>
  <c r="BK274" i="1"/>
  <c r="BJ262" i="1"/>
  <c r="BK262" i="1"/>
  <c r="BJ254" i="1"/>
  <c r="BK254" i="1"/>
  <c r="BK242" i="1"/>
  <c r="BK222" i="1"/>
  <c r="BJ218" i="1"/>
  <c r="BK218" i="1"/>
  <c r="BJ210" i="1"/>
  <c r="BK210" i="1"/>
  <c r="BK206" i="1"/>
  <c r="BJ178" i="1"/>
  <c r="BK178" i="1"/>
  <c r="BK174" i="1"/>
  <c r="BK170" i="1"/>
  <c r="BK146" i="1"/>
  <c r="BJ134" i="1"/>
  <c r="BK134" i="1"/>
  <c r="BJ122" i="1"/>
  <c r="BK122" i="1"/>
  <c r="BJ118" i="1"/>
  <c r="BK118" i="1"/>
  <c r="BJ102" i="1"/>
  <c r="BK102" i="1"/>
  <c r="BK94" i="1"/>
  <c r="BJ86" i="1"/>
  <c r="BK86" i="1"/>
  <c r="BJ82" i="1"/>
  <c r="BK82" i="1"/>
  <c r="BJ66" i="1"/>
  <c r="BK66" i="1"/>
  <c r="BJ58" i="1"/>
  <c r="BK58" i="1"/>
  <c r="BJ46" i="1"/>
  <c r="BK46" i="1"/>
  <c r="BJ38" i="1"/>
  <c r="BK38" i="1"/>
  <c r="BJ30" i="1"/>
  <c r="BK30" i="1"/>
  <c r="BJ429" i="1"/>
  <c r="BK429" i="1"/>
  <c r="BJ491" i="1"/>
  <c r="BK491" i="1"/>
  <c r="BJ471" i="1"/>
  <c r="BK471" i="1"/>
  <c r="BJ419" i="1"/>
  <c r="BK419" i="1"/>
  <c r="BJ403" i="1"/>
  <c r="BK403" i="1"/>
  <c r="BJ395" i="1"/>
  <c r="BK395" i="1"/>
  <c r="BJ379" i="1"/>
  <c r="BK379" i="1"/>
  <c r="BJ375" i="1"/>
  <c r="BK375" i="1"/>
  <c r="BJ359" i="1"/>
  <c r="BK359" i="1"/>
  <c r="BJ351" i="1"/>
  <c r="BK351" i="1"/>
  <c r="BJ291" i="1"/>
  <c r="BK291" i="1"/>
  <c r="BJ275" i="1"/>
  <c r="BK275" i="1"/>
  <c r="BJ259" i="1"/>
  <c r="BK259" i="1"/>
  <c r="BJ215" i="1"/>
  <c r="BK215" i="1"/>
  <c r="BJ199" i="1"/>
  <c r="BK199" i="1"/>
  <c r="BJ179" i="1"/>
  <c r="BK179" i="1"/>
  <c r="BJ139" i="1"/>
  <c r="BK139" i="1"/>
  <c r="BJ123" i="1"/>
  <c r="BK123" i="1"/>
  <c r="BJ103" i="1"/>
  <c r="BK103" i="1"/>
  <c r="BJ99" i="1"/>
  <c r="BK99" i="1"/>
  <c r="BJ87" i="1"/>
  <c r="BK87" i="1"/>
  <c r="BJ83" i="1"/>
  <c r="BK83" i="1"/>
  <c r="BJ51" i="1"/>
  <c r="BK51" i="1"/>
  <c r="BJ23" i="1"/>
  <c r="BK23" i="1"/>
  <c r="BJ15" i="1"/>
  <c r="BK15" i="1"/>
  <c r="BJ10" i="1"/>
  <c r="BJ493" i="1"/>
  <c r="BJ8" i="1"/>
  <c r="BJ11" i="1"/>
  <c r="BJ7" i="1"/>
  <c r="BJ500" i="1"/>
  <c r="BJ484" i="1"/>
  <c r="BJ476" i="1"/>
  <c r="BJ472" i="1"/>
  <c r="BJ468" i="1"/>
  <c r="BJ464" i="1"/>
  <c r="BJ456" i="1"/>
  <c r="BJ452" i="1"/>
  <c r="BJ444" i="1"/>
  <c r="BJ436" i="1"/>
  <c r="BJ432" i="1"/>
  <c r="BJ428" i="1"/>
  <c r="BJ412" i="1"/>
  <c r="BJ404" i="1"/>
  <c r="BJ400" i="1"/>
  <c r="BJ396" i="1"/>
  <c r="BJ388" i="1"/>
  <c r="BJ384" i="1"/>
  <c r="BJ380" i="1"/>
  <c r="BJ368" i="1"/>
  <c r="BJ364" i="1"/>
  <c r="BJ356" i="1"/>
  <c r="BJ352" i="1"/>
  <c r="BJ344" i="1"/>
  <c r="BJ340" i="1"/>
  <c r="BJ332" i="1"/>
  <c r="BJ328" i="1"/>
  <c r="BJ324" i="1"/>
  <c r="BJ312" i="1"/>
  <c r="BJ304" i="1"/>
  <c r="BJ300" i="1"/>
  <c r="BJ296" i="1"/>
  <c r="BJ292" i="1"/>
  <c r="BJ280" i="1"/>
  <c r="BJ276" i="1"/>
  <c r="BJ272" i="1"/>
  <c r="BJ260" i="1"/>
  <c r="BJ252" i="1"/>
  <c r="BJ248" i="1"/>
  <c r="BJ244" i="1"/>
  <c r="BJ240" i="1"/>
  <c r="BJ232" i="1"/>
  <c r="BJ228" i="1"/>
  <c r="BJ224" i="1"/>
  <c r="BJ220" i="1"/>
  <c r="BJ212" i="1"/>
  <c r="BJ208" i="1"/>
  <c r="BJ204" i="1"/>
  <c r="BJ200" i="1"/>
  <c r="BJ188" i="1"/>
  <c r="BJ180" i="1"/>
  <c r="BJ172" i="1"/>
  <c r="BJ156" i="1"/>
  <c r="BJ148" i="1"/>
  <c r="BJ144" i="1"/>
  <c r="BJ140" i="1"/>
  <c r="BJ112" i="1"/>
  <c r="BJ104" i="1"/>
  <c r="BJ92" i="1"/>
  <c r="BJ88" i="1"/>
  <c r="BJ84" i="1"/>
  <c r="BJ80" i="1"/>
  <c r="BJ68" i="1"/>
  <c r="BJ64" i="1"/>
  <c r="BJ60" i="1"/>
  <c r="BJ56" i="1"/>
  <c r="BJ52" i="1"/>
  <c r="BJ44" i="1"/>
  <c r="BJ40" i="1"/>
  <c r="BJ32" i="1"/>
  <c r="BJ28" i="1"/>
  <c r="BJ24" i="1"/>
  <c r="BJ20" i="1"/>
  <c r="BJ16" i="1"/>
  <c r="BJ461" i="1"/>
  <c r="BJ457" i="1"/>
  <c r="BJ453" i="1"/>
  <c r="BJ449" i="1"/>
  <c r="BJ437" i="1"/>
  <c r="BJ433" i="1"/>
  <c r="BJ425" i="1"/>
  <c r="BJ421" i="1"/>
  <c r="BJ417" i="1"/>
  <c r="BJ413" i="1"/>
  <c r="BJ405" i="1"/>
  <c r="BJ401" i="1"/>
  <c r="BJ397" i="1"/>
  <c r="BJ393" i="1"/>
  <c r="BJ381" i="1"/>
  <c r="BJ373" i="1"/>
  <c r="BJ365" i="1"/>
  <c r="BJ361" i="1"/>
  <c r="BJ357" i="1"/>
  <c r="BJ353" i="1"/>
  <c r="BJ349" i="1"/>
  <c r="BJ337" i="1"/>
  <c r="BJ333" i="1"/>
  <c r="BJ317" i="1"/>
  <c r="BJ313" i="1"/>
  <c r="BJ293" i="1"/>
  <c r="BJ289" i="1"/>
  <c r="BJ273" i="1"/>
  <c r="BJ269" i="1"/>
  <c r="BJ265" i="1"/>
  <c r="BJ253" i="1"/>
  <c r="BJ245" i="1"/>
  <c r="BJ241" i="1"/>
  <c r="BJ233" i="1"/>
  <c r="BJ229" i="1"/>
  <c r="BJ221" i="1"/>
  <c r="BJ217" i="1"/>
  <c r="BJ209" i="1"/>
  <c r="BJ201" i="1"/>
  <c r="BJ197" i="1"/>
  <c r="BJ193" i="1"/>
  <c r="BJ189" i="1"/>
  <c r="BJ181" i="1"/>
  <c r="BJ173" i="1"/>
  <c r="BJ165" i="1"/>
  <c r="BJ161" i="1"/>
  <c r="BJ157" i="1"/>
  <c r="BJ149" i="1"/>
  <c r="BJ141" i="1"/>
  <c r="BJ137" i="1"/>
  <c r="BJ129" i="1"/>
  <c r="BJ125" i="1"/>
  <c r="BJ121" i="1"/>
  <c r="BJ117" i="1"/>
  <c r="BJ105" i="1"/>
  <c r="BJ101" i="1"/>
  <c r="BJ97" i="1"/>
  <c r="BJ93" i="1"/>
  <c r="BJ89" i="1"/>
  <c r="BJ81" i="1"/>
  <c r="BJ77" i="1"/>
  <c r="BJ61" i="1"/>
  <c r="BJ57" i="1"/>
  <c r="BJ49" i="1"/>
  <c r="BJ45" i="1"/>
  <c r="BJ37" i="1"/>
  <c r="BJ25" i="1"/>
  <c r="BJ13" i="1"/>
  <c r="BJ6" i="1"/>
  <c r="BJ501" i="1"/>
  <c r="BJ497" i="1"/>
  <c r="BJ465" i="1"/>
  <c r="BJ9" i="1"/>
  <c r="BJ5" i="1"/>
  <c r="BJ502" i="1"/>
  <c r="BJ498" i="1"/>
  <c r="BJ494" i="1"/>
  <c r="BJ490" i="1"/>
  <c r="BJ486" i="1"/>
  <c r="BJ478" i="1"/>
  <c r="BJ474" i="1"/>
  <c r="BJ466" i="1"/>
  <c r="BJ462" i="1"/>
  <c r="BJ458" i="1"/>
  <c r="BJ454" i="1"/>
  <c r="BJ450" i="1"/>
  <c r="BJ446" i="1"/>
  <c r="BJ442" i="1"/>
  <c r="BJ430" i="1"/>
  <c r="BJ418" i="1"/>
  <c r="BJ414" i="1"/>
  <c r="BJ406" i="1"/>
  <c r="BJ402" i="1"/>
  <c r="BJ398" i="1"/>
  <c r="BJ394" i="1"/>
  <c r="BJ390" i="1"/>
  <c r="BJ386" i="1"/>
  <c r="BJ382" i="1"/>
  <c r="BJ378" i="1"/>
  <c r="BJ374" i="1"/>
  <c r="BJ370" i="1"/>
  <c r="BJ366" i="1"/>
  <c r="BJ362" i="1"/>
  <c r="BJ358" i="1"/>
  <c r="BJ354" i="1"/>
  <c r="BJ350" i="1"/>
  <c r="BJ342" i="1"/>
  <c r="BJ338" i="1"/>
  <c r="BJ330" i="1"/>
  <c r="BJ318" i="1"/>
  <c r="BJ314" i="1"/>
  <c r="BJ310" i="1"/>
  <c r="BJ302" i="1"/>
  <c r="BJ298" i="1"/>
  <c r="BJ294" i="1"/>
  <c r="BJ290" i="1"/>
  <c r="BJ286" i="1"/>
  <c r="BJ278" i="1"/>
  <c r="BJ270" i="1"/>
  <c r="BJ266" i="1"/>
  <c r="BJ258" i="1"/>
  <c r="BJ250" i="1"/>
  <c r="BJ246" i="1"/>
  <c r="BJ242" i="1"/>
  <c r="BJ238" i="1"/>
  <c r="BJ234" i="1"/>
  <c r="BJ230" i="1"/>
  <c r="BJ226" i="1"/>
  <c r="BJ222" i="1"/>
  <c r="BJ214" i="1"/>
  <c r="BJ206" i="1"/>
  <c r="BJ202" i="1"/>
  <c r="BJ198" i="1"/>
  <c r="BJ194" i="1"/>
  <c r="BJ190" i="1"/>
  <c r="BJ186" i="1"/>
  <c r="BJ182" i="1"/>
  <c r="BJ174" i="1"/>
  <c r="BJ170" i="1"/>
  <c r="BJ166" i="1"/>
  <c r="BJ162" i="1"/>
  <c r="BJ158" i="1"/>
  <c r="BJ154" i="1"/>
  <c r="BJ150" i="1"/>
  <c r="BJ146" i="1"/>
  <c r="BJ142" i="1"/>
  <c r="BJ138" i="1"/>
  <c r="BJ130" i="1"/>
  <c r="BJ126" i="1"/>
  <c r="BJ114" i="1"/>
  <c r="BJ110" i="1"/>
  <c r="BJ106" i="1"/>
  <c r="BJ98" i="1"/>
  <c r="BJ94" i="1"/>
  <c r="BJ90" i="1"/>
  <c r="BJ78" i="1"/>
  <c r="BJ74" i="1"/>
  <c r="BJ70" i="1"/>
  <c r="BJ62" i="1"/>
  <c r="BJ54" i="1"/>
  <c r="BJ50" i="1"/>
  <c r="BJ42" i="1"/>
  <c r="BJ34" i="1"/>
  <c r="BJ26" i="1"/>
  <c r="BJ22" i="1"/>
  <c r="BJ18" i="1"/>
  <c r="BJ14" i="1"/>
  <c r="BJ485" i="1"/>
  <c r="BJ481" i="1"/>
  <c r="BJ12" i="1"/>
  <c r="BJ503" i="1"/>
  <c r="BJ499" i="1"/>
  <c r="BJ487" i="1"/>
  <c r="BJ483" i="1"/>
  <c r="BJ475" i="1"/>
  <c r="BJ467" i="1"/>
  <c r="BJ463" i="1"/>
  <c r="BJ459" i="1"/>
  <c r="BJ455" i="1"/>
  <c r="BJ451" i="1"/>
  <c r="BJ447" i="1"/>
  <c r="BJ443" i="1"/>
  <c r="BJ439" i="1"/>
  <c r="BJ435" i="1"/>
  <c r="BJ431" i="1"/>
  <c r="BJ427" i="1"/>
  <c r="BJ423" i="1"/>
  <c r="BJ415" i="1"/>
  <c r="BJ411" i="1"/>
  <c r="BJ407" i="1"/>
  <c r="BJ399" i="1"/>
  <c r="BJ391" i="1"/>
  <c r="BJ387" i="1"/>
  <c r="BJ383" i="1"/>
  <c r="BJ371" i="1"/>
  <c r="BJ367" i="1"/>
  <c r="BJ363" i="1"/>
  <c r="BJ355" i="1"/>
  <c r="BJ347" i="1"/>
  <c r="BJ343" i="1"/>
  <c r="BJ339" i="1"/>
  <c r="BJ335" i="1"/>
  <c r="BJ331" i="1"/>
  <c r="BJ327" i="1"/>
  <c r="BJ323" i="1"/>
  <c r="BJ319" i="1"/>
  <c r="BJ315" i="1"/>
  <c r="BJ311" i="1"/>
  <c r="BJ307" i="1"/>
  <c r="BJ303" i="1"/>
  <c r="BJ299" i="1"/>
  <c r="BJ295" i="1"/>
  <c r="BJ287" i="1"/>
  <c r="BJ283" i="1"/>
  <c r="BJ279" i="1"/>
  <c r="BJ271" i="1"/>
  <c r="BJ267" i="1"/>
  <c r="BJ263" i="1"/>
  <c r="BJ255" i="1"/>
  <c r="BJ251" i="1"/>
  <c r="BJ247" i="1"/>
  <c r="BJ243" i="1"/>
  <c r="BJ239" i="1"/>
  <c r="BJ235" i="1"/>
  <c r="BJ231" i="1"/>
  <c r="BJ227" i="1"/>
  <c r="BJ223" i="1"/>
  <c r="BJ219" i="1"/>
  <c r="BJ211" i="1"/>
  <c r="BJ207" i="1"/>
  <c r="BJ203" i="1"/>
  <c r="BJ195" i="1"/>
  <c r="BJ191" i="1"/>
  <c r="BJ187" i="1"/>
  <c r="BJ183" i="1"/>
  <c r="BJ175" i="1"/>
  <c r="BJ171" i="1"/>
  <c r="BJ167" i="1"/>
  <c r="BJ163" i="1"/>
  <c r="BJ159" i="1"/>
  <c r="BJ155" i="1"/>
  <c r="BJ151" i="1"/>
  <c r="BJ147" i="1"/>
  <c r="BJ143" i="1"/>
  <c r="BJ135" i="1"/>
  <c r="BJ131" i="1"/>
  <c r="BJ127" i="1"/>
  <c r="BJ119" i="1"/>
  <c r="BJ115" i="1"/>
  <c r="BJ111" i="1"/>
  <c r="BJ107" i="1"/>
  <c r="BJ95" i="1"/>
  <c r="BJ91" i="1"/>
  <c r="BJ79" i="1"/>
  <c r="BJ75" i="1"/>
  <c r="BJ71" i="1"/>
  <c r="BJ67" i="1"/>
  <c r="BJ63" i="1"/>
  <c r="BJ59" i="1"/>
  <c r="BJ55" i="1"/>
  <c r="BJ47" i="1"/>
  <c r="BJ43" i="1"/>
  <c r="BJ39" i="1"/>
  <c r="BJ35" i="1"/>
  <c r="BJ31" i="1"/>
  <c r="BJ27" i="1"/>
  <c r="BJ19" i="1"/>
  <c r="BH488" i="1"/>
  <c r="BH420" i="1"/>
  <c r="BH408" i="1"/>
  <c r="BH392" i="1"/>
  <c r="BH376" i="1"/>
  <c r="BH372" i="1"/>
  <c r="BH360" i="1"/>
  <c r="BH348" i="1"/>
  <c r="BH340" i="1"/>
  <c r="BH336" i="1"/>
  <c r="BH320" i="1"/>
  <c r="BH316" i="1"/>
  <c r="BH308" i="1"/>
  <c r="BH288" i="1"/>
  <c r="BH284" i="1"/>
  <c r="BH268" i="1"/>
  <c r="BH264" i="1"/>
  <c r="BH256" i="1"/>
  <c r="BH236" i="1"/>
  <c r="BH216" i="1"/>
  <c r="BH196" i="1"/>
  <c r="BH192" i="1"/>
  <c r="BH184" i="1"/>
  <c r="BH176" i="1"/>
  <c r="BH168" i="1"/>
  <c r="BH164" i="1"/>
  <c r="BH160" i="1"/>
  <c r="BH152" i="1"/>
  <c r="BH136" i="1"/>
  <c r="BH132" i="1"/>
  <c r="BH128" i="1"/>
  <c r="BH124" i="1"/>
  <c r="BH120" i="1"/>
  <c r="BH116" i="1"/>
  <c r="BH108" i="1"/>
  <c r="BH100" i="1"/>
  <c r="BH96" i="1"/>
  <c r="BH76" i="1"/>
  <c r="BH72" i="1"/>
  <c r="BH48" i="1"/>
  <c r="BH36" i="1"/>
  <c r="BH492" i="1"/>
  <c r="BH480" i="1"/>
  <c r="BH460" i="1"/>
  <c r="BH477" i="1"/>
  <c r="BH473" i="1"/>
  <c r="BH469" i="1"/>
  <c r="BH445" i="1"/>
  <c r="BH441" i="1"/>
  <c r="BH429" i="1"/>
  <c r="BH409" i="1"/>
  <c r="BH389" i="1"/>
  <c r="BH385" i="1"/>
  <c r="BH377" i="1"/>
  <c r="BH369" i="1"/>
  <c r="BH345" i="1"/>
  <c r="BH341" i="1"/>
  <c r="BH329" i="1"/>
  <c r="BH325" i="1"/>
  <c r="BH321" i="1"/>
  <c r="BH309" i="1"/>
  <c r="BH305" i="1"/>
  <c r="BH301" i="1"/>
  <c r="BH297" i="1"/>
  <c r="BH285" i="1"/>
  <c r="BH281" i="1"/>
  <c r="BH277" i="1"/>
  <c r="BH261" i="1"/>
  <c r="BH257" i="1"/>
  <c r="BH249" i="1"/>
  <c r="BH237" i="1"/>
  <c r="BH225" i="1"/>
  <c r="BH213" i="1"/>
  <c r="BH205" i="1"/>
  <c r="BH185" i="1"/>
  <c r="BH177" i="1"/>
  <c r="BH169" i="1"/>
  <c r="BH153" i="1"/>
  <c r="BH145" i="1"/>
  <c r="BH133" i="1"/>
  <c r="BH113" i="1"/>
  <c r="BH109" i="1"/>
  <c r="BH85" i="1"/>
  <c r="BH73" i="1"/>
  <c r="BH69" i="1"/>
  <c r="BH65" i="1"/>
  <c r="BH53" i="1"/>
  <c r="BH41" i="1"/>
  <c r="BH33" i="1"/>
  <c r="BH29" i="1"/>
  <c r="BH21" i="1"/>
  <c r="BH17" i="1"/>
  <c r="BH496" i="1"/>
  <c r="BH448" i="1"/>
  <c r="BH440" i="1"/>
  <c r="BH424" i="1"/>
  <c r="BH416" i="1"/>
  <c r="BH489" i="1"/>
  <c r="BH482" i="1"/>
  <c r="BH470" i="1"/>
  <c r="BH438" i="1"/>
  <c r="BH434" i="1"/>
  <c r="BH426" i="1"/>
  <c r="BH422" i="1"/>
  <c r="BH410" i="1"/>
  <c r="BH346" i="1"/>
  <c r="BH334" i="1"/>
  <c r="BH326" i="1"/>
  <c r="BH322" i="1"/>
  <c r="BH306" i="1"/>
  <c r="BH282" i="1"/>
  <c r="BH274" i="1"/>
  <c r="BH262" i="1"/>
  <c r="BH254" i="1"/>
  <c r="BH218" i="1"/>
  <c r="BH210" i="1"/>
  <c r="BH178" i="1"/>
  <c r="BH134" i="1"/>
  <c r="BH122" i="1"/>
  <c r="BH118" i="1"/>
  <c r="BH102" i="1"/>
  <c r="BH86" i="1"/>
  <c r="BH82" i="1"/>
  <c r="BH66" i="1"/>
  <c r="BH58" i="1"/>
  <c r="BH46" i="1"/>
  <c r="BH38" i="1"/>
  <c r="BH30" i="1"/>
  <c r="BH495" i="1"/>
  <c r="BH491" i="1"/>
  <c r="BH479" i="1"/>
  <c r="BH471" i="1"/>
  <c r="BH419" i="1"/>
  <c r="BH403" i="1"/>
  <c r="BH395" i="1"/>
  <c r="BH379" i="1"/>
  <c r="BH375" i="1"/>
  <c r="BH359" i="1"/>
  <c r="BH351" i="1"/>
  <c r="BH291" i="1"/>
  <c r="BH275" i="1"/>
  <c r="BH259" i="1"/>
  <c r="BH215" i="1"/>
  <c r="BH199" i="1"/>
  <c r="BH179" i="1"/>
  <c r="BH159" i="1"/>
  <c r="BH139" i="1"/>
  <c r="BH123" i="1"/>
  <c r="BH103" i="1"/>
  <c r="BH99" i="1"/>
  <c r="BH87" i="1"/>
  <c r="BH83" i="1"/>
  <c r="BH51" i="1"/>
  <c r="BH23" i="1"/>
  <c r="BH15" i="1"/>
  <c r="BH260" i="1"/>
  <c r="BH214" i="1"/>
  <c r="BH34" i="1"/>
  <c r="BH112" i="1"/>
  <c r="BH64" i="1"/>
  <c r="BH465" i="1"/>
  <c r="BH461" i="1"/>
  <c r="BH387" i="1"/>
  <c r="BH323" i="1"/>
  <c r="BH352" i="1"/>
  <c r="BH28" i="1"/>
  <c r="BH343" i="1"/>
  <c r="BH187" i="1"/>
  <c r="BH286" i="1"/>
  <c r="BH182" i="1"/>
  <c r="BH106" i="1"/>
  <c r="BH14" i="1"/>
  <c r="BH447" i="1"/>
  <c r="BH437" i="1"/>
  <c r="BH381" i="1"/>
  <c r="BH373" i="1"/>
  <c r="BH293" i="1"/>
  <c r="BH253" i="1"/>
  <c r="BH181" i="1"/>
  <c r="BH61" i="1"/>
  <c r="BS4" i="1"/>
  <c r="BT4" i="1"/>
  <c r="BH355" i="1"/>
  <c r="BH55" i="1"/>
  <c r="BH31" i="1"/>
  <c r="BH446" i="1"/>
  <c r="BH287" i="1"/>
  <c r="BH235" i="1"/>
  <c r="BH425" i="1"/>
  <c r="BH397" i="1"/>
  <c r="BH361" i="1"/>
  <c r="BH197" i="1"/>
  <c r="BH137" i="1"/>
  <c r="BH338" i="1"/>
  <c r="BH246" i="1"/>
  <c r="BQ4" i="1"/>
  <c r="BR4" i="1"/>
  <c r="BH391" i="1"/>
  <c r="BH131" i="1"/>
  <c r="BH157" i="1"/>
  <c r="BH125" i="1"/>
  <c r="BH43" i="1"/>
  <c r="BH449" i="1"/>
  <c r="BH141" i="1"/>
  <c r="BH13" i="1"/>
  <c r="BO4" i="1"/>
  <c r="BP4" i="1"/>
  <c r="BH503" i="1"/>
  <c r="BH383" i="1"/>
  <c r="BH363" i="1"/>
  <c r="BH347" i="1"/>
  <c r="BH39" i="1"/>
  <c r="BH258" i="1"/>
  <c r="BH186" i="1"/>
  <c r="BH150" i="1"/>
  <c r="BH142" i="1"/>
  <c r="BH371" i="1"/>
  <c r="BH307" i="1"/>
  <c r="BH413" i="1"/>
  <c r="BH349" i="1"/>
  <c r="BH241" i="1"/>
  <c r="BH221" i="1"/>
  <c r="BH45" i="1"/>
  <c r="BN4" i="1"/>
  <c r="BH127" i="1"/>
  <c r="BH115" i="1"/>
  <c r="BH313" i="1"/>
  <c r="BH273" i="1"/>
  <c r="BH269" i="1"/>
  <c r="BH117" i="1"/>
  <c r="BH183" i="1"/>
  <c r="BH59" i="1"/>
  <c r="BH278" i="1"/>
  <c r="BH226" i="1"/>
  <c r="BH202" i="1"/>
  <c r="BH90" i="1"/>
  <c r="BM4" i="1"/>
  <c r="BH12" i="1"/>
  <c r="BH459" i="1"/>
  <c r="BH435" i="1"/>
  <c r="BH399" i="1"/>
  <c r="BH263" i="1"/>
  <c r="BH37" i="1"/>
  <c r="BH454" i="1"/>
  <c r="BH414" i="1"/>
  <c r="BH119" i="1"/>
  <c r="BH10" i="1"/>
  <c r="BH42" i="1"/>
  <c r="BH331" i="1"/>
  <c r="BH243" i="1"/>
  <c r="BH135" i="1"/>
  <c r="BH67" i="1"/>
  <c r="BH453" i="1"/>
  <c r="BH405" i="1"/>
  <c r="BH357" i="1"/>
  <c r="BH289" i="1"/>
  <c r="BH229" i="1"/>
  <c r="BH193" i="1"/>
  <c r="BH129" i="1"/>
  <c r="BH97" i="1"/>
  <c r="BH455" i="1"/>
  <c r="BH431" i="1"/>
  <c r="BH411" i="1"/>
  <c r="BH407" i="1"/>
  <c r="BH303" i="1"/>
  <c r="BH219" i="1"/>
  <c r="BH401" i="1"/>
  <c r="BH365" i="1"/>
  <c r="BH317" i="1"/>
  <c r="BH245" i="1"/>
  <c r="BH233" i="1"/>
  <c r="BH201" i="1"/>
  <c r="BH173" i="1"/>
  <c r="BH121" i="1"/>
  <c r="BH57" i="1"/>
  <c r="BH49" i="1"/>
  <c r="BH311" i="1"/>
  <c r="BH155" i="1"/>
  <c r="BH35" i="1"/>
  <c r="BH353" i="1"/>
  <c r="BH209" i="1"/>
  <c r="BH93" i="1"/>
  <c r="BH89" i="1"/>
  <c r="BH299" i="1"/>
  <c r="BH25" i="1"/>
  <c r="BH498" i="1"/>
  <c r="BH458" i="1"/>
  <c r="BH390" i="1"/>
  <c r="BL4" i="1"/>
  <c r="BK4" i="1"/>
  <c r="BH475" i="1"/>
  <c r="BH427" i="1"/>
  <c r="BH367" i="1"/>
  <c r="BH319" i="1"/>
  <c r="BH251" i="1"/>
  <c r="BH207" i="1"/>
  <c r="BH171" i="1"/>
  <c r="BH147" i="1"/>
  <c r="BH27" i="1"/>
  <c r="BH166" i="1"/>
  <c r="BH78" i="1"/>
  <c r="BH4" i="1"/>
  <c r="BJ4" i="1"/>
  <c r="BH295" i="1"/>
  <c r="BH279" i="1"/>
  <c r="BH255" i="1"/>
  <c r="BH75" i="1"/>
  <c r="BH402" i="1"/>
  <c r="BH398" i="1"/>
  <c r="BH318" i="1"/>
  <c r="BH230" i="1"/>
  <c r="BH443" i="1"/>
  <c r="BH439" i="1"/>
  <c r="BH339" i="1"/>
  <c r="BH167" i="1"/>
  <c r="BH107" i="1"/>
  <c r="BH95" i="1"/>
  <c r="BH432" i="1"/>
  <c r="BH412" i="1"/>
  <c r="BH188" i="1"/>
  <c r="BH104" i="1"/>
  <c r="BH88" i="1"/>
  <c r="BH16" i="1"/>
  <c r="BH502" i="1"/>
  <c r="BH270" i="1"/>
  <c r="BH497" i="1"/>
  <c r="BH333" i="1"/>
  <c r="BH265" i="1"/>
  <c r="BH217" i="1"/>
  <c r="BH189" i="1"/>
  <c r="BH165" i="1"/>
  <c r="BH161" i="1"/>
  <c r="BH105" i="1"/>
  <c r="BH415" i="1"/>
  <c r="BH271" i="1"/>
  <c r="BH239" i="1"/>
  <c r="BH143" i="1"/>
  <c r="BH79" i="1"/>
  <c r="BH40" i="1"/>
  <c r="BH462" i="1"/>
  <c r="BH370" i="1"/>
  <c r="BH362" i="1"/>
  <c r="BH330" i="1"/>
  <c r="BH294" i="1"/>
  <c r="BH194" i="1"/>
  <c r="BH54" i="1"/>
  <c r="BH324" i="1"/>
  <c r="BH140" i="1"/>
  <c r="BH84" i="1"/>
  <c r="BH298" i="1"/>
  <c r="BH70" i="1"/>
  <c r="BH499" i="1"/>
  <c r="BH44" i="1"/>
  <c r="BH24" i="1"/>
  <c r="BH493" i="1"/>
  <c r="BH457" i="1"/>
  <c r="BH337" i="1"/>
  <c r="BH101" i="1"/>
  <c r="BH77" i="1"/>
  <c r="BH467" i="1"/>
  <c r="BH283" i="1"/>
  <c r="BH211" i="1"/>
  <c r="BH203" i="1"/>
  <c r="BH195" i="1"/>
  <c r="BH191" i="1"/>
  <c r="BH7" i="1"/>
  <c r="BH444" i="1"/>
  <c r="BH428" i="1"/>
  <c r="BH396" i="1"/>
  <c r="BH388" i="1"/>
  <c r="BH368" i="1"/>
  <c r="BH332" i="1"/>
  <c r="BH478" i="1"/>
  <c r="BH450" i="1"/>
  <c r="BH350" i="1"/>
  <c r="BH250" i="1"/>
  <c r="BH146" i="1"/>
  <c r="BH50" i="1"/>
  <c r="BH417" i="1"/>
  <c r="BH393" i="1"/>
  <c r="BH149" i="1"/>
  <c r="BH81" i="1"/>
  <c r="BH463" i="1"/>
  <c r="BH423" i="1"/>
  <c r="BH335" i="1"/>
  <c r="BH247" i="1"/>
  <c r="BH231" i="1"/>
  <c r="BH227" i="1"/>
  <c r="BH223" i="1"/>
  <c r="BH175" i="1"/>
  <c r="BH163" i="1"/>
  <c r="BH91" i="1"/>
  <c r="BH71" i="1"/>
  <c r="BH47" i="1"/>
  <c r="BH19" i="1"/>
  <c r="BH344" i="1"/>
  <c r="BH220" i="1"/>
  <c r="BH60" i="1"/>
  <c r="BH32" i="1"/>
  <c r="BH418" i="1"/>
  <c r="BH406" i="1"/>
  <c r="BH382" i="1"/>
  <c r="BH126" i="1"/>
  <c r="BH62" i="1"/>
  <c r="BH11" i="1"/>
  <c r="BH328" i="1"/>
  <c r="BH244" i="1"/>
  <c r="BH208" i="1"/>
  <c r="BH144" i="1"/>
  <c r="BH80" i="1"/>
  <c r="BH486" i="1"/>
  <c r="BH474" i="1"/>
  <c r="BH374" i="1"/>
  <c r="BH366" i="1"/>
  <c r="BH314" i="1"/>
  <c r="BH198" i="1"/>
  <c r="BH162" i="1"/>
  <c r="BH94" i="1"/>
  <c r="BH500" i="1"/>
  <c r="BH464" i="1"/>
  <c r="BH452" i="1"/>
  <c r="BH404" i="1"/>
  <c r="BH300" i="1"/>
  <c r="BH248" i="1"/>
  <c r="BH200" i="1"/>
  <c r="BH148" i="1"/>
  <c r="BH9" i="1"/>
  <c r="BH494" i="1"/>
  <c r="BH466" i="1"/>
  <c r="BH242" i="1"/>
  <c r="BH26" i="1"/>
  <c r="BH22" i="1"/>
  <c r="BH8" i="1"/>
  <c r="BH436" i="1"/>
  <c r="BH384" i="1"/>
  <c r="BH280" i="1"/>
  <c r="BH204" i="1"/>
  <c r="BH266" i="1"/>
  <c r="BH222" i="1"/>
  <c r="BH174" i="1"/>
  <c r="BH154" i="1"/>
  <c r="BH138" i="1"/>
  <c r="BH130" i="1"/>
  <c r="BH110" i="1"/>
  <c r="BH63" i="1"/>
  <c r="BH484" i="1"/>
  <c r="BH476" i="1"/>
  <c r="BH468" i="1"/>
  <c r="BH456" i="1"/>
  <c r="BH364" i="1"/>
  <c r="BH356" i="1"/>
  <c r="BH296" i="1"/>
  <c r="BH292" i="1"/>
  <c r="BH272" i="1"/>
  <c r="BH240" i="1"/>
  <c r="BH212" i="1"/>
  <c r="BH180" i="1"/>
  <c r="BH172" i="1"/>
  <c r="BH5" i="1"/>
  <c r="BH442" i="1"/>
  <c r="BH394" i="1"/>
  <c r="BH310" i="1"/>
  <c r="BH290" i="1"/>
  <c r="BH238" i="1"/>
  <c r="BH98" i="1"/>
  <c r="BH232" i="1"/>
  <c r="BH228" i="1"/>
  <c r="BH68" i="1"/>
  <c r="BH20" i="1"/>
  <c r="BH6" i="1"/>
  <c r="BH501" i="1"/>
  <c r="BH485" i="1"/>
  <c r="BH481" i="1"/>
  <c r="BH433" i="1"/>
  <c r="BH421" i="1"/>
  <c r="BH430" i="1"/>
  <c r="BH386" i="1"/>
  <c r="BH327" i="1"/>
  <c r="BH151" i="1"/>
  <c r="BH490" i="1"/>
  <c r="BH378" i="1"/>
  <c r="BH358" i="1"/>
  <c r="BH190" i="1"/>
  <c r="BH170" i="1"/>
  <c r="BH487" i="1"/>
  <c r="BH483" i="1"/>
  <c r="BH451" i="1"/>
  <c r="BH315" i="1"/>
  <c r="BH267" i="1"/>
  <c r="BH111" i="1"/>
  <c r="BH304" i="1"/>
  <c r="BH224" i="1"/>
  <c r="BH56" i="1"/>
  <c r="BH342" i="1"/>
  <c r="BH206" i="1"/>
  <c r="BH114" i="1"/>
  <c r="BH18" i="1"/>
  <c r="BH472" i="1"/>
  <c r="BH400" i="1"/>
  <c r="BH380" i="1"/>
  <c r="BH312" i="1"/>
  <c r="BH276" i="1"/>
  <c r="BH252" i="1"/>
  <c r="BH156" i="1"/>
  <c r="BH92" i="1"/>
  <c r="BH52" i="1"/>
  <c r="BH354" i="1"/>
  <c r="BH302" i="1"/>
  <c r="BH234" i="1"/>
  <c r="BH158" i="1"/>
  <c r="BH74" i="1"/>
  <c r="P6" i="1"/>
  <c r="O4" i="1"/>
  <c r="AU4" i="1" s="1"/>
  <c r="P10" i="1"/>
  <c r="P11" i="1"/>
  <c r="P9" i="1"/>
  <c r="M8" i="1"/>
  <c r="N8" i="1" s="1"/>
  <c r="M9" i="1"/>
  <c r="N9" i="1" s="1"/>
  <c r="M5" i="1"/>
  <c r="N5" i="1" s="1"/>
  <c r="M7" i="1"/>
  <c r="N7" i="1" s="1"/>
  <c r="M344" i="1"/>
  <c r="N344" i="1" s="1"/>
  <c r="M342" i="1"/>
  <c r="N342" i="1" s="1"/>
  <c r="M341" i="1"/>
  <c r="N341" i="1" s="1"/>
  <c r="M338" i="1"/>
  <c r="N338" i="1" s="1"/>
  <c r="R335" i="1"/>
  <c r="M333" i="1"/>
  <c r="N333" i="1" s="1"/>
  <c r="M331" i="1"/>
  <c r="N331" i="1" s="1"/>
  <c r="M329" i="1"/>
  <c r="N329" i="1" s="1"/>
  <c r="R327" i="1"/>
  <c r="M325" i="1"/>
  <c r="N325" i="1" s="1"/>
  <c r="R323" i="1"/>
  <c r="M321" i="1"/>
  <c r="N321" i="1" s="1"/>
  <c r="M318" i="1"/>
  <c r="N318" i="1" s="1"/>
  <c r="M316" i="1"/>
  <c r="N316" i="1" s="1"/>
  <c r="M313" i="1"/>
  <c r="N313" i="1" s="1"/>
  <c r="R311" i="1"/>
  <c r="R308" i="1"/>
  <c r="R306" i="1"/>
  <c r="R304" i="1"/>
  <c r="R302" i="1"/>
  <c r="R301" i="1"/>
  <c r="R299" i="1"/>
  <c r="M297" i="1"/>
  <c r="N297" i="1" s="1"/>
  <c r="M294" i="1"/>
  <c r="N294" i="1" s="1"/>
  <c r="M292" i="1"/>
  <c r="N292" i="1" s="1"/>
  <c r="M290" i="1"/>
  <c r="N290" i="1" s="1"/>
  <c r="M288" i="1"/>
  <c r="N288" i="1" s="1"/>
  <c r="M286" i="1"/>
  <c r="N286" i="1" s="1"/>
  <c r="R285" i="1"/>
  <c r="R282" i="1"/>
  <c r="R280" i="1"/>
  <c r="R277" i="1"/>
  <c r="M272" i="1"/>
  <c r="N272" i="1" s="1"/>
  <c r="M270" i="1"/>
  <c r="N270" i="1" s="1"/>
  <c r="M268" i="1"/>
  <c r="N268" i="1" s="1"/>
  <c r="M266" i="1"/>
  <c r="N266" i="1" s="1"/>
  <c r="M265" i="1"/>
  <c r="N265" i="1" s="1"/>
  <c r="R262" i="1"/>
  <c r="M258" i="1"/>
  <c r="N258" i="1" s="1"/>
  <c r="R256" i="1"/>
  <c r="M253" i="1"/>
  <c r="N253" i="1" s="1"/>
  <c r="M249" i="1"/>
  <c r="N249" i="1" s="1"/>
  <c r="M246" i="1"/>
  <c r="N246" i="1" s="1"/>
  <c r="M244" i="1"/>
  <c r="N244" i="1" s="1"/>
  <c r="R242" i="1"/>
  <c r="M240" i="1"/>
  <c r="N240" i="1" s="1"/>
  <c r="M234" i="1"/>
  <c r="N234" i="1" s="1"/>
  <c r="M229" i="1"/>
  <c r="N229" i="1" s="1"/>
  <c r="M220" i="1"/>
  <c r="N220" i="1" s="1"/>
  <c r="M217" i="1"/>
  <c r="N217" i="1" s="1"/>
  <c r="M214" i="1"/>
  <c r="N214" i="1" s="1"/>
  <c r="M212" i="1"/>
  <c r="N212" i="1" s="1"/>
  <c r="R211" i="1"/>
  <c r="R204" i="1"/>
  <c r="M203" i="1"/>
  <c r="N203" i="1" s="1"/>
  <c r="M202" i="1"/>
  <c r="N202" i="1" s="1"/>
  <c r="M200" i="1"/>
  <c r="N200" i="1" s="1"/>
  <c r="R198" i="1"/>
  <c r="M196" i="1"/>
  <c r="N196" i="1" s="1"/>
  <c r="M195" i="1"/>
  <c r="N195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4" i="1"/>
  <c r="N184" i="1" s="1"/>
  <c r="M183" i="1"/>
  <c r="N183" i="1" s="1"/>
  <c r="R182" i="1"/>
  <c r="M179" i="1"/>
  <c r="N179" i="1" s="1"/>
  <c r="M178" i="1"/>
  <c r="N178" i="1" s="1"/>
  <c r="M177" i="1"/>
  <c r="N177" i="1" s="1"/>
  <c r="M176" i="1"/>
  <c r="N176" i="1" s="1"/>
  <c r="M175" i="1"/>
  <c r="N175" i="1" s="1"/>
  <c r="M172" i="1"/>
  <c r="N172" i="1" s="1"/>
  <c r="M170" i="1"/>
  <c r="N170" i="1" s="1"/>
  <c r="M169" i="1"/>
  <c r="N169" i="1" s="1"/>
  <c r="M168" i="1"/>
  <c r="N168" i="1" s="1"/>
  <c r="M166" i="1"/>
  <c r="N166" i="1" s="1"/>
  <c r="M165" i="1"/>
  <c r="N165" i="1" s="1"/>
  <c r="M163" i="1"/>
  <c r="N163" i="1" s="1"/>
  <c r="M162" i="1"/>
  <c r="N162" i="1" s="1"/>
  <c r="M158" i="1"/>
  <c r="N158" i="1" s="1"/>
  <c r="M155" i="1"/>
  <c r="N155" i="1" s="1"/>
  <c r="R153" i="1"/>
  <c r="M150" i="1"/>
  <c r="N150" i="1" s="1"/>
  <c r="R149" i="1"/>
  <c r="M147" i="1"/>
  <c r="N147" i="1" s="1"/>
  <c r="M145" i="1"/>
  <c r="N145" i="1" s="1"/>
  <c r="R143" i="1"/>
  <c r="M141" i="1"/>
  <c r="N141" i="1" s="1"/>
  <c r="R138" i="1"/>
  <c r="M135" i="1"/>
  <c r="N135" i="1" s="1"/>
  <c r="M134" i="1"/>
  <c r="N134" i="1" s="1"/>
  <c r="M130" i="1"/>
  <c r="N130" i="1" s="1"/>
  <c r="R128" i="1"/>
  <c r="M127" i="1"/>
  <c r="N127" i="1" s="1"/>
  <c r="M126" i="1"/>
  <c r="N126" i="1" s="1"/>
  <c r="M125" i="1"/>
  <c r="N125" i="1" s="1"/>
  <c r="M124" i="1"/>
  <c r="N124" i="1" s="1"/>
  <c r="M122" i="1"/>
  <c r="N122" i="1" s="1"/>
  <c r="M121" i="1"/>
  <c r="N121" i="1" s="1"/>
  <c r="M120" i="1"/>
  <c r="N120" i="1" s="1"/>
  <c r="R118" i="1"/>
  <c r="M114" i="1"/>
  <c r="N114" i="1" s="1"/>
  <c r="R113" i="1"/>
  <c r="M112" i="1"/>
  <c r="N112" i="1" s="1"/>
  <c r="M111" i="1"/>
  <c r="N111" i="1" s="1"/>
  <c r="R110" i="1"/>
  <c r="M109" i="1"/>
  <c r="N109" i="1" s="1"/>
  <c r="M108" i="1"/>
  <c r="N108" i="1" s="1"/>
  <c r="M106" i="1"/>
  <c r="N106" i="1" s="1"/>
  <c r="M105" i="1"/>
  <c r="N105" i="1" s="1"/>
  <c r="M104" i="1"/>
  <c r="N104" i="1" s="1"/>
  <c r="R103" i="1"/>
  <c r="R102" i="1"/>
  <c r="R101" i="1"/>
  <c r="R98" i="1"/>
  <c r="R97" i="1"/>
  <c r="M95" i="1"/>
  <c r="N95" i="1" s="1"/>
  <c r="R93" i="1"/>
  <c r="R92" i="1"/>
  <c r="R90" i="1"/>
  <c r="R88" i="1"/>
  <c r="R86" i="1"/>
  <c r="R85" i="1"/>
  <c r="R84" i="1"/>
  <c r="R83" i="1"/>
  <c r="R82" i="1"/>
  <c r="R81" i="1"/>
  <c r="R80" i="1"/>
  <c r="R79" i="1"/>
  <c r="R78" i="1"/>
  <c r="R77" i="1"/>
  <c r="R76" i="1"/>
  <c r="M75" i="1"/>
  <c r="N75" i="1" s="1"/>
  <c r="M72" i="1"/>
  <c r="N72" i="1" s="1"/>
  <c r="M71" i="1"/>
  <c r="N71" i="1" s="1"/>
  <c r="R70" i="1"/>
  <c r="M69" i="1"/>
  <c r="N69" i="1" s="1"/>
  <c r="R68" i="1"/>
  <c r="M67" i="1"/>
  <c r="N67" i="1" s="1"/>
  <c r="R66" i="1"/>
  <c r="M65" i="1"/>
  <c r="N65" i="1" s="1"/>
  <c r="M64" i="1"/>
  <c r="N64" i="1" s="1"/>
  <c r="M63" i="1"/>
  <c r="N63" i="1" s="1"/>
  <c r="M61" i="1"/>
  <c r="N61" i="1" s="1"/>
  <c r="M60" i="1"/>
  <c r="N60" i="1" s="1"/>
  <c r="R59" i="1"/>
  <c r="M58" i="1"/>
  <c r="N58" i="1" s="1"/>
  <c r="M56" i="1"/>
  <c r="N56" i="1" s="1"/>
  <c r="M55" i="1"/>
  <c r="N55" i="1" s="1"/>
  <c r="M54" i="1"/>
  <c r="N54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4" i="1"/>
  <c r="N44" i="1" s="1"/>
  <c r="M43" i="1"/>
  <c r="N43" i="1" s="1"/>
  <c r="M42" i="1"/>
  <c r="N42" i="1" s="1"/>
  <c r="R41" i="1"/>
  <c r="M40" i="1"/>
  <c r="N40" i="1" s="1"/>
  <c r="M39" i="1"/>
  <c r="N39" i="1" s="1"/>
  <c r="M38" i="1"/>
  <c r="N38" i="1" s="1"/>
  <c r="M37" i="1"/>
  <c r="N37" i="1" s="1"/>
  <c r="M35" i="1"/>
  <c r="N35" i="1" s="1"/>
  <c r="M33" i="1"/>
  <c r="N33" i="1" s="1"/>
  <c r="R32" i="1"/>
  <c r="M31" i="1"/>
  <c r="N31" i="1" s="1"/>
  <c r="M30" i="1"/>
  <c r="N30" i="1" s="1"/>
  <c r="R28" i="1"/>
  <c r="M27" i="1"/>
  <c r="N27" i="1" s="1"/>
  <c r="M26" i="1"/>
  <c r="N26" i="1" s="1"/>
  <c r="M25" i="1"/>
  <c r="N25" i="1" s="1"/>
  <c r="M23" i="1"/>
  <c r="N23" i="1" s="1"/>
  <c r="M21" i="1"/>
  <c r="N21" i="1" s="1"/>
  <c r="R18" i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R343" i="1"/>
  <c r="M340" i="1"/>
  <c r="N340" i="1" s="1"/>
  <c r="R337" i="1"/>
  <c r="M332" i="1"/>
  <c r="N332" i="1" s="1"/>
  <c r="M330" i="1"/>
  <c r="N330" i="1" s="1"/>
  <c r="M328" i="1"/>
  <c r="N328" i="1" s="1"/>
  <c r="M326" i="1"/>
  <c r="N326" i="1" s="1"/>
  <c r="M324" i="1"/>
  <c r="N324" i="1" s="1"/>
  <c r="M322" i="1"/>
  <c r="N322" i="1" s="1"/>
  <c r="M320" i="1"/>
  <c r="N320" i="1" s="1"/>
  <c r="M317" i="1"/>
  <c r="N317" i="1" s="1"/>
  <c r="R314" i="1"/>
  <c r="M312" i="1"/>
  <c r="N312" i="1" s="1"/>
  <c r="M309" i="1"/>
  <c r="N309" i="1" s="1"/>
  <c r="R307" i="1"/>
  <c r="R305" i="1"/>
  <c r="R303" i="1"/>
  <c r="R300" i="1"/>
  <c r="R298" i="1"/>
  <c r="M296" i="1"/>
  <c r="N296" i="1" s="1"/>
  <c r="R293" i="1"/>
  <c r="M291" i="1"/>
  <c r="N291" i="1" s="1"/>
  <c r="M289" i="1"/>
  <c r="N289" i="1" s="1"/>
  <c r="M287" i="1"/>
  <c r="N287" i="1" s="1"/>
  <c r="M284" i="1"/>
  <c r="N284" i="1" s="1"/>
  <c r="M283" i="1"/>
  <c r="N283" i="1" s="1"/>
  <c r="M278" i="1"/>
  <c r="N278" i="1" s="1"/>
  <c r="M276" i="1"/>
  <c r="N276" i="1" s="1"/>
  <c r="M275" i="1"/>
  <c r="N275" i="1" s="1"/>
  <c r="M271" i="1"/>
  <c r="N271" i="1" s="1"/>
  <c r="M269" i="1"/>
  <c r="N269" i="1" s="1"/>
  <c r="M267" i="1"/>
  <c r="N267" i="1" s="1"/>
  <c r="M264" i="1"/>
  <c r="N264" i="1" s="1"/>
  <c r="M263" i="1"/>
  <c r="N263" i="1" s="1"/>
  <c r="M260" i="1"/>
  <c r="N260" i="1" s="1"/>
  <c r="M257" i="1"/>
  <c r="N257" i="1" s="1"/>
  <c r="M251" i="1"/>
  <c r="N251" i="1" s="1"/>
  <c r="M247" i="1"/>
  <c r="N247" i="1" s="1"/>
  <c r="M245" i="1"/>
  <c r="N245" i="1" s="1"/>
  <c r="R243" i="1"/>
  <c r="M241" i="1"/>
  <c r="N241" i="1" s="1"/>
  <c r="M235" i="1"/>
  <c r="N235" i="1" s="1"/>
  <c r="M230" i="1"/>
  <c r="N230" i="1" s="1"/>
  <c r="M227" i="1"/>
  <c r="N227" i="1" s="1"/>
  <c r="R222" i="1"/>
  <c r="M215" i="1"/>
  <c r="N215" i="1" s="1"/>
  <c r="M213" i="1"/>
  <c r="N213" i="1" s="1"/>
  <c r="M210" i="1"/>
  <c r="N210" i="1" s="1"/>
  <c r="M209" i="1"/>
  <c r="N209" i="1" s="1"/>
  <c r="R207" i="1"/>
  <c r="M10" i="1"/>
  <c r="N10" i="1" s="1"/>
  <c r="M6" i="1"/>
  <c r="N6" i="1" s="1"/>
  <c r="AL501" i="1"/>
  <c r="AP501" i="1"/>
  <c r="AM501" i="1"/>
  <c r="AQ501" i="1"/>
  <c r="AN501" i="1"/>
  <c r="AL497" i="1"/>
  <c r="AP497" i="1"/>
  <c r="AM497" i="1"/>
  <c r="AQ497" i="1"/>
  <c r="AN497" i="1"/>
  <c r="AL495" i="1"/>
  <c r="AP495" i="1"/>
  <c r="AM495" i="1"/>
  <c r="AQ495" i="1"/>
  <c r="AN495" i="1"/>
  <c r="AL471" i="1"/>
  <c r="AP471" i="1"/>
  <c r="AM471" i="1"/>
  <c r="AQ471" i="1"/>
  <c r="AN471" i="1"/>
  <c r="AL469" i="1"/>
  <c r="AP469" i="1"/>
  <c r="AM469" i="1"/>
  <c r="AQ469" i="1"/>
  <c r="AN469" i="1"/>
  <c r="AL455" i="1"/>
  <c r="AP455" i="1"/>
  <c r="AM455" i="1"/>
  <c r="AQ455" i="1"/>
  <c r="AN455" i="1"/>
  <c r="AL453" i="1"/>
  <c r="AP453" i="1"/>
  <c r="AM453" i="1"/>
  <c r="AQ453" i="1"/>
  <c r="AN453" i="1"/>
  <c r="AL451" i="1"/>
  <c r="AP451" i="1"/>
  <c r="AM451" i="1"/>
  <c r="AQ451" i="1"/>
  <c r="AN451" i="1"/>
  <c r="AL449" i="1"/>
  <c r="AP449" i="1"/>
  <c r="AM449" i="1"/>
  <c r="AQ449" i="1"/>
  <c r="AN449" i="1"/>
  <c r="AL447" i="1"/>
  <c r="AP447" i="1"/>
  <c r="AM447" i="1"/>
  <c r="AQ447" i="1"/>
  <c r="AN447" i="1"/>
  <c r="AL441" i="1"/>
  <c r="AP441" i="1"/>
  <c r="AM441" i="1"/>
  <c r="AQ441" i="1"/>
  <c r="AN441" i="1"/>
  <c r="AO441" i="1"/>
  <c r="AL439" i="1"/>
  <c r="AP439" i="1"/>
  <c r="AM439" i="1"/>
  <c r="AQ439" i="1"/>
  <c r="AN439" i="1"/>
  <c r="AO439" i="1"/>
  <c r="AL435" i="1"/>
  <c r="AP435" i="1"/>
  <c r="AM435" i="1"/>
  <c r="AQ435" i="1"/>
  <c r="AN435" i="1"/>
  <c r="AO435" i="1"/>
  <c r="AL433" i="1"/>
  <c r="AP433" i="1"/>
  <c r="AM433" i="1"/>
  <c r="AQ433" i="1"/>
  <c r="AN433" i="1"/>
  <c r="AO433" i="1"/>
  <c r="AL431" i="1"/>
  <c r="AP431" i="1"/>
  <c r="AM431" i="1"/>
  <c r="AQ431" i="1"/>
  <c r="AN431" i="1"/>
  <c r="AO431" i="1"/>
  <c r="AL399" i="1"/>
  <c r="AP399" i="1"/>
  <c r="AM399" i="1"/>
  <c r="AQ399" i="1"/>
  <c r="AN399" i="1"/>
  <c r="AO399" i="1"/>
  <c r="AL397" i="1"/>
  <c r="AP397" i="1"/>
  <c r="AM397" i="1"/>
  <c r="AQ397" i="1"/>
  <c r="AN397" i="1"/>
  <c r="AO397" i="1"/>
  <c r="AL395" i="1"/>
  <c r="AP395" i="1"/>
  <c r="AM395" i="1"/>
  <c r="AQ395" i="1"/>
  <c r="AN395" i="1"/>
  <c r="AO395" i="1"/>
  <c r="AN394" i="1"/>
  <c r="AO394" i="1"/>
  <c r="AL394" i="1"/>
  <c r="AP394" i="1"/>
  <c r="AM394" i="1"/>
  <c r="AQ394" i="1"/>
  <c r="AL391" i="1"/>
  <c r="AP391" i="1"/>
  <c r="AM391" i="1"/>
  <c r="AQ391" i="1"/>
  <c r="AN391" i="1"/>
  <c r="AO391" i="1"/>
  <c r="AN386" i="1"/>
  <c r="AO386" i="1"/>
  <c r="AL386" i="1"/>
  <c r="AP386" i="1"/>
  <c r="AM386" i="1"/>
  <c r="AQ386" i="1"/>
  <c r="AN384" i="1"/>
  <c r="AO384" i="1"/>
  <c r="AL384" i="1"/>
  <c r="AP384" i="1"/>
  <c r="AM384" i="1"/>
  <c r="AQ384" i="1"/>
  <c r="AN382" i="1"/>
  <c r="AO382" i="1"/>
  <c r="AL382" i="1"/>
  <c r="AP382" i="1"/>
  <c r="AM382" i="1"/>
  <c r="AQ382" i="1"/>
  <c r="AN380" i="1"/>
  <c r="AO380" i="1"/>
  <c r="AL380" i="1"/>
  <c r="AP380" i="1"/>
  <c r="AM380" i="1"/>
  <c r="AQ380" i="1"/>
  <c r="AN378" i="1"/>
  <c r="AO378" i="1"/>
  <c r="AL378" i="1"/>
  <c r="AP378" i="1"/>
  <c r="AM378" i="1"/>
  <c r="AQ378" i="1"/>
  <c r="AN372" i="1"/>
  <c r="AO372" i="1"/>
  <c r="AL372" i="1"/>
  <c r="AP372" i="1"/>
  <c r="AM372" i="1"/>
  <c r="AQ372" i="1"/>
  <c r="AN368" i="1"/>
  <c r="AO368" i="1"/>
  <c r="AL368" i="1"/>
  <c r="AP368" i="1"/>
  <c r="AM368" i="1"/>
  <c r="AQ368" i="1"/>
  <c r="AN366" i="1"/>
  <c r="AO366" i="1"/>
  <c r="AL366" i="1"/>
  <c r="AP366" i="1"/>
  <c r="AM366" i="1"/>
  <c r="AQ366" i="1"/>
  <c r="AN364" i="1"/>
  <c r="AP364" i="1"/>
  <c r="AL364" i="1"/>
  <c r="AQ364" i="1"/>
  <c r="AM364" i="1"/>
  <c r="AO364" i="1"/>
  <c r="AN362" i="1"/>
  <c r="AL362" i="1"/>
  <c r="AQ362" i="1"/>
  <c r="AM362" i="1"/>
  <c r="AO362" i="1"/>
  <c r="AP362" i="1"/>
  <c r="AN350" i="1"/>
  <c r="AO350" i="1"/>
  <c r="AL350" i="1"/>
  <c r="AP350" i="1"/>
  <c r="AQ350" i="1"/>
  <c r="AM350" i="1"/>
  <c r="AN348" i="1"/>
  <c r="AO348" i="1"/>
  <c r="AL348" i="1"/>
  <c r="AP348" i="1"/>
  <c r="AM348" i="1"/>
  <c r="AQ348" i="1"/>
  <c r="AN342" i="1"/>
  <c r="AO342" i="1"/>
  <c r="AL342" i="1"/>
  <c r="AP342" i="1"/>
  <c r="AQ342" i="1"/>
  <c r="AM342" i="1"/>
  <c r="AL335" i="1"/>
  <c r="AP335" i="1"/>
  <c r="AM335" i="1"/>
  <c r="AQ335" i="1"/>
  <c r="AN335" i="1"/>
  <c r="AO335" i="1"/>
  <c r="AL331" i="1"/>
  <c r="AP331" i="1"/>
  <c r="AM331" i="1"/>
  <c r="AQ331" i="1"/>
  <c r="AN331" i="1"/>
  <c r="AO331" i="1"/>
  <c r="AL327" i="1"/>
  <c r="AP327" i="1"/>
  <c r="AM327" i="1"/>
  <c r="AQ327" i="1"/>
  <c r="AN327" i="1"/>
  <c r="AO327" i="1"/>
  <c r="AL325" i="1"/>
  <c r="AP325" i="1"/>
  <c r="AM325" i="1"/>
  <c r="AQ325" i="1"/>
  <c r="AN325" i="1"/>
  <c r="AO325" i="1"/>
  <c r="AL323" i="1"/>
  <c r="AP323" i="1"/>
  <c r="AM323" i="1"/>
  <c r="AQ323" i="1"/>
  <c r="AN323" i="1"/>
  <c r="AO323" i="1"/>
  <c r="AL321" i="1"/>
  <c r="AP321" i="1"/>
  <c r="AM321" i="1"/>
  <c r="AQ321" i="1"/>
  <c r="AN321" i="1"/>
  <c r="AO321" i="1"/>
  <c r="AL311" i="1"/>
  <c r="AP311" i="1"/>
  <c r="AM311" i="1"/>
  <c r="AQ311" i="1"/>
  <c r="AN311" i="1"/>
  <c r="AO311" i="1"/>
  <c r="AL309" i="1"/>
  <c r="AP309" i="1"/>
  <c r="AM309" i="1"/>
  <c r="AQ309" i="1"/>
  <c r="AN309" i="1"/>
  <c r="AO309" i="1"/>
  <c r="AL307" i="1"/>
  <c r="AP307" i="1"/>
  <c r="AM307" i="1"/>
  <c r="AQ307" i="1"/>
  <c r="AN307" i="1"/>
  <c r="AO307" i="1"/>
  <c r="AL301" i="1"/>
  <c r="AP301" i="1"/>
  <c r="AM301" i="1"/>
  <c r="AQ301" i="1"/>
  <c r="AN301" i="1"/>
  <c r="AO301" i="1"/>
  <c r="AL297" i="1"/>
  <c r="AP297" i="1"/>
  <c r="AM297" i="1"/>
  <c r="AQ297" i="1"/>
  <c r="AN297" i="1"/>
  <c r="AO297" i="1"/>
  <c r="AN294" i="1"/>
  <c r="AO294" i="1"/>
  <c r="AL294" i="1"/>
  <c r="AP294" i="1"/>
  <c r="AQ294" i="1"/>
  <c r="AM294" i="1"/>
  <c r="AL289" i="1"/>
  <c r="AP289" i="1"/>
  <c r="AM289" i="1"/>
  <c r="AQ289" i="1"/>
  <c r="AN289" i="1"/>
  <c r="AO289" i="1"/>
  <c r="AN286" i="1"/>
  <c r="AO286" i="1"/>
  <c r="AL286" i="1"/>
  <c r="AP286" i="1"/>
  <c r="AQ286" i="1"/>
  <c r="AM286" i="1"/>
  <c r="AL285" i="1"/>
  <c r="AP285" i="1"/>
  <c r="AM285" i="1"/>
  <c r="AQ285" i="1"/>
  <c r="AN285" i="1"/>
  <c r="AO285" i="1"/>
  <c r="AL283" i="1"/>
  <c r="AP283" i="1"/>
  <c r="AM283" i="1"/>
  <c r="AQ283" i="1"/>
  <c r="AN283" i="1"/>
  <c r="AO283" i="1"/>
  <c r="AN282" i="1"/>
  <c r="AO282" i="1"/>
  <c r="AL282" i="1"/>
  <c r="AP282" i="1"/>
  <c r="AM282" i="1"/>
  <c r="AQ282" i="1"/>
  <c r="AN280" i="1"/>
  <c r="AO280" i="1"/>
  <c r="AL280" i="1"/>
  <c r="AM280" i="1"/>
  <c r="AP280" i="1"/>
  <c r="AQ280" i="1"/>
  <c r="AL279" i="1"/>
  <c r="AP279" i="1"/>
  <c r="AM279" i="1"/>
  <c r="AQ279" i="1"/>
  <c r="AN279" i="1"/>
  <c r="AO279" i="1"/>
  <c r="AL271" i="1"/>
  <c r="AP271" i="1"/>
  <c r="AM271" i="1"/>
  <c r="AQ271" i="1"/>
  <c r="AN271" i="1"/>
  <c r="AO271" i="1"/>
  <c r="AL267" i="1"/>
  <c r="AP267" i="1"/>
  <c r="AM267" i="1"/>
  <c r="AQ267" i="1"/>
  <c r="AN267" i="1"/>
  <c r="AO267" i="1"/>
  <c r="AL265" i="1"/>
  <c r="AP265" i="1"/>
  <c r="AM265" i="1"/>
  <c r="AQ265" i="1"/>
  <c r="AN265" i="1"/>
  <c r="AO265" i="1"/>
  <c r="AL259" i="1"/>
  <c r="AP259" i="1"/>
  <c r="AM259" i="1"/>
  <c r="AQ259" i="1"/>
  <c r="AN259" i="1"/>
  <c r="AO259" i="1"/>
  <c r="AL255" i="1"/>
  <c r="AP255" i="1"/>
  <c r="AM255" i="1"/>
  <c r="AQ255" i="1"/>
  <c r="AN255" i="1"/>
  <c r="AO255" i="1"/>
  <c r="AN254" i="1"/>
  <c r="AO254" i="1"/>
  <c r="AP254" i="1"/>
  <c r="AQ254" i="1"/>
  <c r="AL254" i="1"/>
  <c r="AM254" i="1"/>
  <c r="AL251" i="1"/>
  <c r="AP251" i="1"/>
  <c r="AM251" i="1"/>
  <c r="AQ251" i="1"/>
  <c r="AN251" i="1"/>
  <c r="AO251" i="1"/>
  <c r="AN250" i="1"/>
  <c r="AO250" i="1"/>
  <c r="AP250" i="1"/>
  <c r="AQ250" i="1"/>
  <c r="AL250" i="1"/>
  <c r="AM250" i="1"/>
  <c r="AN246" i="1"/>
  <c r="AO246" i="1"/>
  <c r="AP246" i="1"/>
  <c r="AQ246" i="1"/>
  <c r="AL246" i="1"/>
  <c r="AM246" i="1"/>
  <c r="AN242" i="1"/>
  <c r="AO242" i="1"/>
  <c r="AP242" i="1"/>
  <c r="AQ242" i="1"/>
  <c r="AL242" i="1"/>
  <c r="AM242" i="1"/>
  <c r="AL241" i="1"/>
  <c r="AP241" i="1"/>
  <c r="AM241" i="1"/>
  <c r="AQ241" i="1"/>
  <c r="AN241" i="1"/>
  <c r="AO241" i="1"/>
  <c r="AL239" i="1"/>
  <c r="AP239" i="1"/>
  <c r="AM239" i="1"/>
  <c r="AQ239" i="1"/>
  <c r="AN239" i="1"/>
  <c r="AO239" i="1"/>
  <c r="AL235" i="1"/>
  <c r="AP235" i="1"/>
  <c r="AM235" i="1"/>
  <c r="AQ235" i="1"/>
  <c r="AN235" i="1"/>
  <c r="AO235" i="1"/>
  <c r="AL11" i="1"/>
  <c r="AP11" i="1"/>
  <c r="AM11" i="1"/>
  <c r="AQ11" i="1"/>
  <c r="AN11" i="1"/>
  <c r="AO11" i="1"/>
  <c r="AO497" i="1"/>
  <c r="AQ454" i="1"/>
  <c r="AO449" i="1"/>
  <c r="AQ446" i="1"/>
  <c r="AN502" i="1"/>
  <c r="AO502" i="1"/>
  <c r="AL502" i="1"/>
  <c r="AP502" i="1"/>
  <c r="AN500" i="1"/>
  <c r="AO500" i="1"/>
  <c r="AL500" i="1"/>
  <c r="AP500" i="1"/>
  <c r="AN498" i="1"/>
  <c r="AO498" i="1"/>
  <c r="AL498" i="1"/>
  <c r="AP498" i="1"/>
  <c r="AN494" i="1"/>
  <c r="AO494" i="1"/>
  <c r="AL494" i="1"/>
  <c r="AP494" i="1"/>
  <c r="AN492" i="1"/>
  <c r="AO492" i="1"/>
  <c r="AL492" i="1"/>
  <c r="AP492" i="1"/>
  <c r="AN490" i="1"/>
  <c r="AO490" i="1"/>
  <c r="AL490" i="1"/>
  <c r="AP490" i="1"/>
  <c r="AN488" i="1"/>
  <c r="AO488" i="1"/>
  <c r="AL488" i="1"/>
  <c r="AP488" i="1"/>
  <c r="AN486" i="1"/>
  <c r="AO486" i="1"/>
  <c r="AL486" i="1"/>
  <c r="AP486" i="1"/>
  <c r="AN482" i="1"/>
  <c r="AO482" i="1"/>
  <c r="AL482" i="1"/>
  <c r="AP482" i="1"/>
  <c r="AN478" i="1"/>
  <c r="AO478" i="1"/>
  <c r="AL478" i="1"/>
  <c r="AP478" i="1"/>
  <c r="AN476" i="1"/>
  <c r="AO476" i="1"/>
  <c r="AL476" i="1"/>
  <c r="AP476" i="1"/>
  <c r="AN470" i="1"/>
  <c r="AO470" i="1"/>
  <c r="AL470" i="1"/>
  <c r="AP470" i="1"/>
  <c r="AN468" i="1"/>
  <c r="AO468" i="1"/>
  <c r="AL468" i="1"/>
  <c r="AP468" i="1"/>
  <c r="AN466" i="1"/>
  <c r="AO466" i="1"/>
  <c r="AL466" i="1"/>
  <c r="AP466" i="1"/>
  <c r="AN464" i="1"/>
  <c r="AO464" i="1"/>
  <c r="AL464" i="1"/>
  <c r="AP464" i="1"/>
  <c r="AN462" i="1"/>
  <c r="AO462" i="1"/>
  <c r="AL462" i="1"/>
  <c r="AP462" i="1"/>
  <c r="AN460" i="1"/>
  <c r="AO460" i="1"/>
  <c r="AL460" i="1"/>
  <c r="AP460" i="1"/>
  <c r="AN448" i="1"/>
  <c r="AO448" i="1"/>
  <c r="AL448" i="1"/>
  <c r="AP448" i="1"/>
  <c r="AN444" i="1"/>
  <c r="AO444" i="1"/>
  <c r="AL444" i="1"/>
  <c r="AP444" i="1"/>
  <c r="AN442" i="1"/>
  <c r="AO442" i="1"/>
  <c r="AL442" i="1"/>
  <c r="AP442" i="1"/>
  <c r="AN436" i="1"/>
  <c r="AO436" i="1"/>
  <c r="AL436" i="1"/>
  <c r="AP436" i="1"/>
  <c r="AM436" i="1"/>
  <c r="AQ436" i="1"/>
  <c r="AN432" i="1"/>
  <c r="AO432" i="1"/>
  <c r="AL432" i="1"/>
  <c r="AP432" i="1"/>
  <c r="AM432" i="1"/>
  <c r="AQ432" i="1"/>
  <c r="AN430" i="1"/>
  <c r="AO430" i="1"/>
  <c r="AL430" i="1"/>
  <c r="AP430" i="1"/>
  <c r="AM430" i="1"/>
  <c r="AQ430" i="1"/>
  <c r="AN428" i="1"/>
  <c r="AO428" i="1"/>
  <c r="AL428" i="1"/>
  <c r="AP428" i="1"/>
  <c r="AM428" i="1"/>
  <c r="AQ428" i="1"/>
  <c r="AN426" i="1"/>
  <c r="AO426" i="1"/>
  <c r="AL426" i="1"/>
  <c r="AP426" i="1"/>
  <c r="AM426" i="1"/>
  <c r="AQ426" i="1"/>
  <c r="AN424" i="1"/>
  <c r="AO424" i="1"/>
  <c r="AL424" i="1"/>
  <c r="AP424" i="1"/>
  <c r="AM424" i="1"/>
  <c r="AQ424" i="1"/>
  <c r="AN422" i="1"/>
  <c r="AO422" i="1"/>
  <c r="AL422" i="1"/>
  <c r="AP422" i="1"/>
  <c r="AM422" i="1"/>
  <c r="AQ422" i="1"/>
  <c r="AN420" i="1"/>
  <c r="AO420" i="1"/>
  <c r="AL420" i="1"/>
  <c r="AP420" i="1"/>
  <c r="AM420" i="1"/>
  <c r="AQ420" i="1"/>
  <c r="AN414" i="1"/>
  <c r="AO414" i="1"/>
  <c r="AL414" i="1"/>
  <c r="AP414" i="1"/>
  <c r="AM414" i="1"/>
  <c r="AQ414" i="1"/>
  <c r="AN410" i="1"/>
  <c r="AO410" i="1"/>
  <c r="AL410" i="1"/>
  <c r="AP410" i="1"/>
  <c r="AM410" i="1"/>
  <c r="AQ410" i="1"/>
  <c r="AN408" i="1"/>
  <c r="AO408" i="1"/>
  <c r="AL408" i="1"/>
  <c r="AP408" i="1"/>
  <c r="AM408" i="1"/>
  <c r="AQ408" i="1"/>
  <c r="AN406" i="1"/>
  <c r="AO406" i="1"/>
  <c r="AL406" i="1"/>
  <c r="AP406" i="1"/>
  <c r="AM406" i="1"/>
  <c r="AQ406" i="1"/>
  <c r="AN404" i="1"/>
  <c r="AO404" i="1"/>
  <c r="AL404" i="1"/>
  <c r="AP404" i="1"/>
  <c r="AM404" i="1"/>
  <c r="AQ404" i="1"/>
  <c r="AN402" i="1"/>
  <c r="AO402" i="1"/>
  <c r="AL402" i="1"/>
  <c r="AP402" i="1"/>
  <c r="AM402" i="1"/>
  <c r="AQ402" i="1"/>
  <c r="AL393" i="1"/>
  <c r="AP393" i="1"/>
  <c r="AM393" i="1"/>
  <c r="AQ393" i="1"/>
  <c r="AN393" i="1"/>
  <c r="AO393" i="1"/>
  <c r="AN390" i="1"/>
  <c r="AO390" i="1"/>
  <c r="AL390" i="1"/>
  <c r="AP390" i="1"/>
  <c r="AM390" i="1"/>
  <c r="AQ390" i="1"/>
  <c r="AL381" i="1"/>
  <c r="AP381" i="1"/>
  <c r="AM381" i="1"/>
  <c r="AQ381" i="1"/>
  <c r="AN381" i="1"/>
  <c r="AO381" i="1"/>
  <c r="AL379" i="1"/>
  <c r="AP379" i="1"/>
  <c r="AM379" i="1"/>
  <c r="AQ379" i="1"/>
  <c r="AN379" i="1"/>
  <c r="AO379" i="1"/>
  <c r="AL377" i="1"/>
  <c r="AP377" i="1"/>
  <c r="AM377" i="1"/>
  <c r="AQ377" i="1"/>
  <c r="AN377" i="1"/>
  <c r="AO377" i="1"/>
  <c r="AL375" i="1"/>
  <c r="AP375" i="1"/>
  <c r="AM375" i="1"/>
  <c r="AQ375" i="1"/>
  <c r="AN375" i="1"/>
  <c r="AO375" i="1"/>
  <c r="AL373" i="1"/>
  <c r="AP373" i="1"/>
  <c r="AM373" i="1"/>
  <c r="AQ373" i="1"/>
  <c r="AN373" i="1"/>
  <c r="AO373" i="1"/>
  <c r="AL363" i="1"/>
  <c r="AP363" i="1"/>
  <c r="AQ363" i="1"/>
  <c r="AM363" i="1"/>
  <c r="AN363" i="1"/>
  <c r="AO363" i="1"/>
  <c r="AL361" i="1"/>
  <c r="AP361" i="1"/>
  <c r="AM361" i="1"/>
  <c r="AN361" i="1"/>
  <c r="AO361" i="1"/>
  <c r="AQ361" i="1"/>
  <c r="AL359" i="1"/>
  <c r="AP359" i="1"/>
  <c r="AN359" i="1"/>
  <c r="AO359" i="1"/>
  <c r="AQ359" i="1"/>
  <c r="AM359" i="1"/>
  <c r="AL355" i="1"/>
  <c r="AP355" i="1"/>
  <c r="AM355" i="1"/>
  <c r="AQ355" i="1"/>
  <c r="AN355" i="1"/>
  <c r="AO355" i="1"/>
  <c r="AL353" i="1"/>
  <c r="AP353" i="1"/>
  <c r="AM353" i="1"/>
  <c r="AQ353" i="1"/>
  <c r="AN353" i="1"/>
  <c r="AO353" i="1"/>
  <c r="AL351" i="1"/>
  <c r="AP351" i="1"/>
  <c r="AM351" i="1"/>
  <c r="AQ351" i="1"/>
  <c r="AN351" i="1"/>
  <c r="AO351" i="1"/>
  <c r="AL349" i="1"/>
  <c r="AP349" i="1"/>
  <c r="AM349" i="1"/>
  <c r="AQ349" i="1"/>
  <c r="AN349" i="1"/>
  <c r="AO349" i="1"/>
  <c r="AL343" i="1"/>
  <c r="AP343" i="1"/>
  <c r="AM343" i="1"/>
  <c r="AQ343" i="1"/>
  <c r="AN343" i="1"/>
  <c r="AO343" i="1"/>
  <c r="AL341" i="1"/>
  <c r="AP341" i="1"/>
  <c r="AM341" i="1"/>
  <c r="AQ341" i="1"/>
  <c r="AN341" i="1"/>
  <c r="AO341" i="1"/>
  <c r="AL339" i="1"/>
  <c r="AP339" i="1"/>
  <c r="AM339" i="1"/>
  <c r="AQ339" i="1"/>
  <c r="AN339" i="1"/>
  <c r="AO339" i="1"/>
  <c r="AL337" i="1"/>
  <c r="AP337" i="1"/>
  <c r="AM337" i="1"/>
  <c r="AQ337" i="1"/>
  <c r="AN337" i="1"/>
  <c r="AO337" i="1"/>
  <c r="AN326" i="1"/>
  <c r="AO326" i="1"/>
  <c r="AL326" i="1"/>
  <c r="AP326" i="1"/>
  <c r="AQ326" i="1"/>
  <c r="AM326" i="1"/>
  <c r="AN324" i="1"/>
  <c r="AO324" i="1"/>
  <c r="AL324" i="1"/>
  <c r="AP324" i="1"/>
  <c r="AM324" i="1"/>
  <c r="AQ324" i="1"/>
  <c r="AN314" i="1"/>
  <c r="AO314" i="1"/>
  <c r="AL314" i="1"/>
  <c r="AP314" i="1"/>
  <c r="AM314" i="1"/>
  <c r="AQ314" i="1"/>
  <c r="AN312" i="1"/>
  <c r="AO312" i="1"/>
  <c r="AL312" i="1"/>
  <c r="AP312" i="1"/>
  <c r="AM312" i="1"/>
  <c r="AQ312" i="1"/>
  <c r="AL305" i="1"/>
  <c r="AP305" i="1"/>
  <c r="AM305" i="1"/>
  <c r="AQ305" i="1"/>
  <c r="AN305" i="1"/>
  <c r="AO305" i="1"/>
  <c r="AN292" i="1"/>
  <c r="AO292" i="1"/>
  <c r="AL292" i="1"/>
  <c r="AP292" i="1"/>
  <c r="AM292" i="1"/>
  <c r="AQ292" i="1"/>
  <c r="AN10" i="1"/>
  <c r="AO10" i="1"/>
  <c r="AL10" i="1"/>
  <c r="AP10" i="1"/>
  <c r="AM10" i="1"/>
  <c r="AQ10" i="1"/>
  <c r="AM502" i="1"/>
  <c r="AQ496" i="1"/>
  <c r="AM494" i="1"/>
  <c r="AQ488" i="1"/>
  <c r="AM486" i="1"/>
  <c r="AQ480" i="1"/>
  <c r="AM478" i="1"/>
  <c r="AQ472" i="1"/>
  <c r="AM470" i="1"/>
  <c r="AQ464" i="1"/>
  <c r="AM462" i="1"/>
  <c r="AQ456" i="1"/>
  <c r="AO451" i="1"/>
  <c r="AQ448" i="1"/>
  <c r="AN8" i="1"/>
  <c r="AO8" i="1"/>
  <c r="AL8" i="1"/>
  <c r="AP8" i="1"/>
  <c r="AM8" i="1"/>
  <c r="AQ8" i="1"/>
  <c r="AL503" i="1"/>
  <c r="AP503" i="1"/>
  <c r="AM503" i="1"/>
  <c r="AQ503" i="1"/>
  <c r="AN503" i="1"/>
  <c r="AL499" i="1"/>
  <c r="AP499" i="1"/>
  <c r="AM499" i="1"/>
  <c r="AQ499" i="1"/>
  <c r="AN499" i="1"/>
  <c r="AL493" i="1"/>
  <c r="AP493" i="1"/>
  <c r="AM493" i="1"/>
  <c r="AQ493" i="1"/>
  <c r="AN493" i="1"/>
  <c r="AL491" i="1"/>
  <c r="AP491" i="1"/>
  <c r="AM491" i="1"/>
  <c r="AQ491" i="1"/>
  <c r="AN491" i="1"/>
  <c r="AL489" i="1"/>
  <c r="AP489" i="1"/>
  <c r="AM489" i="1"/>
  <c r="AQ489" i="1"/>
  <c r="AN489" i="1"/>
  <c r="AL487" i="1"/>
  <c r="AP487" i="1"/>
  <c r="AM487" i="1"/>
  <c r="AQ487" i="1"/>
  <c r="AN487" i="1"/>
  <c r="AL485" i="1"/>
  <c r="AP485" i="1"/>
  <c r="AM485" i="1"/>
  <c r="AQ485" i="1"/>
  <c r="AN485" i="1"/>
  <c r="AL483" i="1"/>
  <c r="AP483" i="1"/>
  <c r="AM483" i="1"/>
  <c r="AQ483" i="1"/>
  <c r="AN483" i="1"/>
  <c r="AL481" i="1"/>
  <c r="AP481" i="1"/>
  <c r="AM481" i="1"/>
  <c r="AQ481" i="1"/>
  <c r="AN481" i="1"/>
  <c r="AL479" i="1"/>
  <c r="AP479" i="1"/>
  <c r="AM479" i="1"/>
  <c r="AQ479" i="1"/>
  <c r="AN479" i="1"/>
  <c r="AL477" i="1"/>
  <c r="AP477" i="1"/>
  <c r="AM477" i="1"/>
  <c r="AQ477" i="1"/>
  <c r="AN477" i="1"/>
  <c r="AL475" i="1"/>
  <c r="AP475" i="1"/>
  <c r="AM475" i="1"/>
  <c r="AQ475" i="1"/>
  <c r="AN475" i="1"/>
  <c r="AL473" i="1"/>
  <c r="AP473" i="1"/>
  <c r="AM473" i="1"/>
  <c r="AQ473" i="1"/>
  <c r="AN473" i="1"/>
  <c r="AL467" i="1"/>
  <c r="AP467" i="1"/>
  <c r="AM467" i="1"/>
  <c r="AQ467" i="1"/>
  <c r="AN467" i="1"/>
  <c r="AL465" i="1"/>
  <c r="AP465" i="1"/>
  <c r="AM465" i="1"/>
  <c r="AQ465" i="1"/>
  <c r="AN465" i="1"/>
  <c r="AL463" i="1"/>
  <c r="AP463" i="1"/>
  <c r="AM463" i="1"/>
  <c r="AQ463" i="1"/>
  <c r="AN463" i="1"/>
  <c r="AL461" i="1"/>
  <c r="AP461" i="1"/>
  <c r="AM461" i="1"/>
  <c r="AQ461" i="1"/>
  <c r="AN461" i="1"/>
  <c r="AL459" i="1"/>
  <c r="AP459" i="1"/>
  <c r="AM459" i="1"/>
  <c r="AQ459" i="1"/>
  <c r="AN459" i="1"/>
  <c r="AL457" i="1"/>
  <c r="AP457" i="1"/>
  <c r="AM457" i="1"/>
  <c r="AQ457" i="1"/>
  <c r="AN457" i="1"/>
  <c r="AL445" i="1"/>
  <c r="AP445" i="1"/>
  <c r="AM445" i="1"/>
  <c r="AQ445" i="1"/>
  <c r="AN445" i="1"/>
  <c r="AL443" i="1"/>
  <c r="AP443" i="1"/>
  <c r="AM443" i="1"/>
  <c r="AQ443" i="1"/>
  <c r="AN443" i="1"/>
  <c r="AL437" i="1"/>
  <c r="AP437" i="1"/>
  <c r="AM437" i="1"/>
  <c r="AQ437" i="1"/>
  <c r="AN437" i="1"/>
  <c r="AO437" i="1"/>
  <c r="AL429" i="1"/>
  <c r="AP429" i="1"/>
  <c r="AM429" i="1"/>
  <c r="AQ429" i="1"/>
  <c r="AN429" i="1"/>
  <c r="AO429" i="1"/>
  <c r="AL427" i="1"/>
  <c r="AP427" i="1"/>
  <c r="AM427" i="1"/>
  <c r="AQ427" i="1"/>
  <c r="AN427" i="1"/>
  <c r="AO427" i="1"/>
  <c r="AL425" i="1"/>
  <c r="AP425" i="1"/>
  <c r="AM425" i="1"/>
  <c r="AQ425" i="1"/>
  <c r="AN425" i="1"/>
  <c r="AO425" i="1"/>
  <c r="AL423" i="1"/>
  <c r="AP423" i="1"/>
  <c r="AM423" i="1"/>
  <c r="AQ423" i="1"/>
  <c r="AN423" i="1"/>
  <c r="AO423" i="1"/>
  <c r="AL421" i="1"/>
  <c r="AP421" i="1"/>
  <c r="AM421" i="1"/>
  <c r="AQ421" i="1"/>
  <c r="AN421" i="1"/>
  <c r="AO421" i="1"/>
  <c r="AL419" i="1"/>
  <c r="AP419" i="1"/>
  <c r="AM419" i="1"/>
  <c r="AQ419" i="1"/>
  <c r="AN419" i="1"/>
  <c r="AO419" i="1"/>
  <c r="AL417" i="1"/>
  <c r="AP417" i="1"/>
  <c r="AM417" i="1"/>
  <c r="AQ417" i="1"/>
  <c r="AN417" i="1"/>
  <c r="AO417" i="1"/>
  <c r="AL415" i="1"/>
  <c r="AP415" i="1"/>
  <c r="AM415" i="1"/>
  <c r="AQ415" i="1"/>
  <c r="AN415" i="1"/>
  <c r="AO415" i="1"/>
  <c r="AL413" i="1"/>
  <c r="AP413" i="1"/>
  <c r="AM413" i="1"/>
  <c r="AQ413" i="1"/>
  <c r="AN413" i="1"/>
  <c r="AO413" i="1"/>
  <c r="AL411" i="1"/>
  <c r="AP411" i="1"/>
  <c r="AM411" i="1"/>
  <c r="AQ411" i="1"/>
  <c r="AN411" i="1"/>
  <c r="AO411" i="1"/>
  <c r="AL409" i="1"/>
  <c r="AP409" i="1"/>
  <c r="AM409" i="1"/>
  <c r="AQ409" i="1"/>
  <c r="AN409" i="1"/>
  <c r="AO409" i="1"/>
  <c r="AL407" i="1"/>
  <c r="AP407" i="1"/>
  <c r="AM407" i="1"/>
  <c r="AQ407" i="1"/>
  <c r="AN407" i="1"/>
  <c r="AO407" i="1"/>
  <c r="AL405" i="1"/>
  <c r="AP405" i="1"/>
  <c r="AM405" i="1"/>
  <c r="AQ405" i="1"/>
  <c r="AN405" i="1"/>
  <c r="AO405" i="1"/>
  <c r="AL403" i="1"/>
  <c r="AP403" i="1"/>
  <c r="AM403" i="1"/>
  <c r="AQ403" i="1"/>
  <c r="AN403" i="1"/>
  <c r="AO403" i="1"/>
  <c r="AL401" i="1"/>
  <c r="AP401" i="1"/>
  <c r="AM401" i="1"/>
  <c r="AQ401" i="1"/>
  <c r="AN401" i="1"/>
  <c r="AO401" i="1"/>
  <c r="AN388" i="1"/>
  <c r="AO388" i="1"/>
  <c r="AL388" i="1"/>
  <c r="AP388" i="1"/>
  <c r="AM388" i="1"/>
  <c r="AQ388" i="1"/>
  <c r="AN376" i="1"/>
  <c r="AO376" i="1"/>
  <c r="AL376" i="1"/>
  <c r="AP376" i="1"/>
  <c r="AM376" i="1"/>
  <c r="AQ376" i="1"/>
  <c r="AN374" i="1"/>
  <c r="AO374" i="1"/>
  <c r="AL374" i="1"/>
  <c r="AP374" i="1"/>
  <c r="AM374" i="1"/>
  <c r="AQ374" i="1"/>
  <c r="AN370" i="1"/>
  <c r="AO370" i="1"/>
  <c r="AL370" i="1"/>
  <c r="AP370" i="1"/>
  <c r="AM370" i="1"/>
  <c r="AQ370" i="1"/>
  <c r="AN360" i="1"/>
  <c r="AM360" i="1"/>
  <c r="AO360" i="1"/>
  <c r="AP360" i="1"/>
  <c r="AL360" i="1"/>
  <c r="AQ360" i="1"/>
  <c r="AN358" i="1"/>
  <c r="AO358" i="1"/>
  <c r="AP358" i="1"/>
  <c r="AL358" i="1"/>
  <c r="AQ358" i="1"/>
  <c r="AM358" i="1"/>
  <c r="AN356" i="1"/>
  <c r="AO356" i="1"/>
  <c r="AP356" i="1"/>
  <c r="AQ356" i="1"/>
  <c r="AL356" i="1"/>
  <c r="AM356" i="1"/>
  <c r="AN354" i="1"/>
  <c r="AO354" i="1"/>
  <c r="AL354" i="1"/>
  <c r="AM354" i="1"/>
  <c r="AP354" i="1"/>
  <c r="AQ354" i="1"/>
  <c r="AN352" i="1"/>
  <c r="AO352" i="1"/>
  <c r="AP352" i="1"/>
  <c r="AQ352" i="1"/>
  <c r="AL352" i="1"/>
  <c r="AM352" i="1"/>
  <c r="AN346" i="1"/>
  <c r="AO346" i="1"/>
  <c r="AL346" i="1"/>
  <c r="AP346" i="1"/>
  <c r="AM346" i="1"/>
  <c r="AQ346" i="1"/>
  <c r="AN344" i="1"/>
  <c r="AO344" i="1"/>
  <c r="AL344" i="1"/>
  <c r="AP344" i="1"/>
  <c r="AM344" i="1"/>
  <c r="AQ344" i="1"/>
  <c r="AN340" i="1"/>
  <c r="AO340" i="1"/>
  <c r="AL340" i="1"/>
  <c r="AP340" i="1"/>
  <c r="AM340" i="1"/>
  <c r="AQ340" i="1"/>
  <c r="AN338" i="1"/>
  <c r="AO338" i="1"/>
  <c r="AL338" i="1"/>
  <c r="AP338" i="1"/>
  <c r="AM338" i="1"/>
  <c r="AQ338" i="1"/>
  <c r="AN336" i="1"/>
  <c r="AO336" i="1"/>
  <c r="AL336" i="1"/>
  <c r="AP336" i="1"/>
  <c r="AM336" i="1"/>
  <c r="AQ336" i="1"/>
  <c r="AL333" i="1"/>
  <c r="AP333" i="1"/>
  <c r="AM333" i="1"/>
  <c r="AQ333" i="1"/>
  <c r="AN333" i="1"/>
  <c r="AO333" i="1"/>
  <c r="AL329" i="1"/>
  <c r="AP329" i="1"/>
  <c r="AM329" i="1"/>
  <c r="AQ329" i="1"/>
  <c r="AN329" i="1"/>
  <c r="AO329" i="1"/>
  <c r="AL319" i="1"/>
  <c r="AP319" i="1"/>
  <c r="AM319" i="1"/>
  <c r="AQ319" i="1"/>
  <c r="AN319" i="1"/>
  <c r="AO319" i="1"/>
  <c r="AL317" i="1"/>
  <c r="AP317" i="1"/>
  <c r="AM317" i="1"/>
  <c r="AQ317" i="1"/>
  <c r="AN317" i="1"/>
  <c r="AO317" i="1"/>
  <c r="AL315" i="1"/>
  <c r="AP315" i="1"/>
  <c r="AM315" i="1"/>
  <c r="AQ315" i="1"/>
  <c r="AN315" i="1"/>
  <c r="AO315" i="1"/>
  <c r="AL313" i="1"/>
  <c r="AP313" i="1"/>
  <c r="AM313" i="1"/>
  <c r="AQ313" i="1"/>
  <c r="AN313" i="1"/>
  <c r="AO313" i="1"/>
  <c r="AL303" i="1"/>
  <c r="AP303" i="1"/>
  <c r="AM303" i="1"/>
  <c r="AQ303" i="1"/>
  <c r="AN303" i="1"/>
  <c r="AO303" i="1"/>
  <c r="AN302" i="1"/>
  <c r="AO302" i="1"/>
  <c r="AL302" i="1"/>
  <c r="AP302" i="1"/>
  <c r="AQ302" i="1"/>
  <c r="AM302" i="1"/>
  <c r="AL299" i="1"/>
  <c r="AP299" i="1"/>
  <c r="AM299" i="1"/>
  <c r="AQ299" i="1"/>
  <c r="AN299" i="1"/>
  <c r="AO299" i="1"/>
  <c r="AL295" i="1"/>
  <c r="AP295" i="1"/>
  <c r="AM295" i="1"/>
  <c r="AQ295" i="1"/>
  <c r="AN295" i="1"/>
  <c r="AO295" i="1"/>
  <c r="AL293" i="1"/>
  <c r="AP293" i="1"/>
  <c r="AM293" i="1"/>
  <c r="AQ293" i="1"/>
  <c r="AN293" i="1"/>
  <c r="AO293" i="1"/>
  <c r="AL291" i="1"/>
  <c r="AP291" i="1"/>
  <c r="AM291" i="1"/>
  <c r="AQ291" i="1"/>
  <c r="AN291" i="1"/>
  <c r="AO291" i="1"/>
  <c r="AN288" i="1"/>
  <c r="AO288" i="1"/>
  <c r="AL288" i="1"/>
  <c r="AP288" i="1"/>
  <c r="AM288" i="1"/>
  <c r="AQ288" i="1"/>
  <c r="AL281" i="1"/>
  <c r="AP281" i="1"/>
  <c r="AM281" i="1"/>
  <c r="AQ281" i="1"/>
  <c r="AN281" i="1"/>
  <c r="AO281" i="1"/>
  <c r="AL277" i="1"/>
  <c r="AP277" i="1"/>
  <c r="AM277" i="1"/>
  <c r="AQ277" i="1"/>
  <c r="AN277" i="1"/>
  <c r="AO277" i="1"/>
  <c r="AN276" i="1"/>
  <c r="AO276" i="1"/>
  <c r="AL276" i="1"/>
  <c r="AM276" i="1"/>
  <c r="AP276" i="1"/>
  <c r="AQ276" i="1"/>
  <c r="AL275" i="1"/>
  <c r="AP275" i="1"/>
  <c r="AM275" i="1"/>
  <c r="AQ275" i="1"/>
  <c r="AN275" i="1"/>
  <c r="AO275" i="1"/>
  <c r="AL273" i="1"/>
  <c r="AP273" i="1"/>
  <c r="AM273" i="1"/>
  <c r="AQ273" i="1"/>
  <c r="AN273" i="1"/>
  <c r="AO273" i="1"/>
  <c r="AL269" i="1"/>
  <c r="AP269" i="1"/>
  <c r="AM269" i="1"/>
  <c r="AQ269" i="1"/>
  <c r="AN269" i="1"/>
  <c r="AO269" i="1"/>
  <c r="AN268" i="1"/>
  <c r="AO268" i="1"/>
  <c r="AL268" i="1"/>
  <c r="AM268" i="1"/>
  <c r="AP268" i="1"/>
  <c r="AQ268" i="1"/>
  <c r="AN260" i="1"/>
  <c r="AO260" i="1"/>
  <c r="AL260" i="1"/>
  <c r="AM260" i="1"/>
  <c r="AP260" i="1"/>
  <c r="AQ260" i="1"/>
  <c r="AL257" i="1"/>
  <c r="AP257" i="1"/>
  <c r="AM257" i="1"/>
  <c r="AQ257" i="1"/>
  <c r="AN257" i="1"/>
  <c r="AO257" i="1"/>
  <c r="AN256" i="1"/>
  <c r="AO256" i="1"/>
  <c r="AL256" i="1"/>
  <c r="AM256" i="1"/>
  <c r="AP256" i="1"/>
  <c r="AQ256" i="1"/>
  <c r="AL253" i="1"/>
  <c r="AP253" i="1"/>
  <c r="AM253" i="1"/>
  <c r="AQ253" i="1"/>
  <c r="AN253" i="1"/>
  <c r="AO253" i="1"/>
  <c r="AN252" i="1"/>
  <c r="AO252" i="1"/>
  <c r="AL252" i="1"/>
  <c r="AM252" i="1"/>
  <c r="AP252" i="1"/>
  <c r="AQ252" i="1"/>
  <c r="AN248" i="1"/>
  <c r="AO248" i="1"/>
  <c r="AL248" i="1"/>
  <c r="AM248" i="1"/>
  <c r="AP248" i="1"/>
  <c r="AQ248" i="1"/>
  <c r="AN244" i="1"/>
  <c r="AO244" i="1"/>
  <c r="AL244" i="1"/>
  <c r="AM244" i="1"/>
  <c r="AP244" i="1"/>
  <c r="AQ244" i="1"/>
  <c r="AL243" i="1"/>
  <c r="AP243" i="1"/>
  <c r="AM243" i="1"/>
  <c r="AQ243" i="1"/>
  <c r="AN243" i="1"/>
  <c r="AO243" i="1"/>
  <c r="AN238" i="1"/>
  <c r="AO238" i="1"/>
  <c r="AP238" i="1"/>
  <c r="AQ238" i="1"/>
  <c r="AL238" i="1"/>
  <c r="AM238" i="1"/>
  <c r="AL237" i="1"/>
  <c r="AP237" i="1"/>
  <c r="AM237" i="1"/>
  <c r="AQ237" i="1"/>
  <c r="AN237" i="1"/>
  <c r="AO237" i="1"/>
  <c r="AL7" i="1"/>
  <c r="AP7" i="1"/>
  <c r="AM7" i="1"/>
  <c r="AQ7" i="1"/>
  <c r="AN7" i="1"/>
  <c r="AO7" i="1"/>
  <c r="AN6" i="1"/>
  <c r="AO6" i="1"/>
  <c r="AL6" i="1"/>
  <c r="AP6" i="1"/>
  <c r="AM6" i="1"/>
  <c r="AQ6" i="1"/>
  <c r="AL9" i="1"/>
  <c r="AP9" i="1"/>
  <c r="AM9" i="1"/>
  <c r="AQ9" i="1"/>
  <c r="AN9" i="1"/>
  <c r="AO9" i="1"/>
  <c r="AL5" i="1"/>
  <c r="AP5" i="1"/>
  <c r="AM5" i="1"/>
  <c r="AQ5" i="1"/>
  <c r="AN5" i="1"/>
  <c r="AO5" i="1"/>
  <c r="AO501" i="1"/>
  <c r="AQ498" i="1"/>
  <c r="AO493" i="1"/>
  <c r="AQ490" i="1"/>
  <c r="AM488" i="1"/>
  <c r="AO485" i="1"/>
  <c r="AQ482" i="1"/>
  <c r="AO477" i="1"/>
  <c r="AO469" i="1"/>
  <c r="AQ466" i="1"/>
  <c r="AM464" i="1"/>
  <c r="AO461" i="1"/>
  <c r="AO453" i="1"/>
  <c r="AM448" i="1"/>
  <c r="AO445" i="1"/>
  <c r="AQ442" i="1"/>
  <c r="AN12" i="1"/>
  <c r="AO12" i="1"/>
  <c r="AL12" i="1"/>
  <c r="AP12" i="1"/>
  <c r="AM12" i="1"/>
  <c r="AQ12" i="1"/>
  <c r="AN496" i="1"/>
  <c r="AO496" i="1"/>
  <c r="AL496" i="1"/>
  <c r="AP496" i="1"/>
  <c r="AN484" i="1"/>
  <c r="AO484" i="1"/>
  <c r="AL484" i="1"/>
  <c r="AP484" i="1"/>
  <c r="AN480" i="1"/>
  <c r="AO480" i="1"/>
  <c r="AL480" i="1"/>
  <c r="AP480" i="1"/>
  <c r="AN474" i="1"/>
  <c r="AO474" i="1"/>
  <c r="AL474" i="1"/>
  <c r="AP474" i="1"/>
  <c r="AN472" i="1"/>
  <c r="AO472" i="1"/>
  <c r="AL472" i="1"/>
  <c r="AP472" i="1"/>
  <c r="AN458" i="1"/>
  <c r="AO458" i="1"/>
  <c r="AL458" i="1"/>
  <c r="AP458" i="1"/>
  <c r="AN456" i="1"/>
  <c r="AO456" i="1"/>
  <c r="AL456" i="1"/>
  <c r="AP456" i="1"/>
  <c r="AN454" i="1"/>
  <c r="AO454" i="1"/>
  <c r="AL454" i="1"/>
  <c r="AP454" i="1"/>
  <c r="AN452" i="1"/>
  <c r="AO452" i="1"/>
  <c r="AL452" i="1"/>
  <c r="AP452" i="1"/>
  <c r="AN450" i="1"/>
  <c r="AO450" i="1"/>
  <c r="AL450" i="1"/>
  <c r="AP450" i="1"/>
  <c r="AN446" i="1"/>
  <c r="AO446" i="1"/>
  <c r="AL446" i="1"/>
  <c r="AP446" i="1"/>
  <c r="AN440" i="1"/>
  <c r="AO440" i="1"/>
  <c r="AL440" i="1"/>
  <c r="AP440" i="1"/>
  <c r="AM440" i="1"/>
  <c r="AQ440" i="1"/>
  <c r="AN438" i="1"/>
  <c r="AO438" i="1"/>
  <c r="AL438" i="1"/>
  <c r="AP438" i="1"/>
  <c r="AM438" i="1"/>
  <c r="AQ438" i="1"/>
  <c r="AN434" i="1"/>
  <c r="AO434" i="1"/>
  <c r="AL434" i="1"/>
  <c r="AP434" i="1"/>
  <c r="AM434" i="1"/>
  <c r="AQ434" i="1"/>
  <c r="AN418" i="1"/>
  <c r="AO418" i="1"/>
  <c r="AL418" i="1"/>
  <c r="AP418" i="1"/>
  <c r="AM418" i="1"/>
  <c r="AQ418" i="1"/>
  <c r="AN416" i="1"/>
  <c r="AO416" i="1"/>
  <c r="AL416" i="1"/>
  <c r="AP416" i="1"/>
  <c r="AM416" i="1"/>
  <c r="AQ416" i="1"/>
  <c r="AN412" i="1"/>
  <c r="AO412" i="1"/>
  <c r="AL412" i="1"/>
  <c r="AP412" i="1"/>
  <c r="AM412" i="1"/>
  <c r="AQ412" i="1"/>
  <c r="AN400" i="1"/>
  <c r="AO400" i="1"/>
  <c r="AL400" i="1"/>
  <c r="AP400" i="1"/>
  <c r="AM400" i="1"/>
  <c r="AQ400" i="1"/>
  <c r="AN398" i="1"/>
  <c r="AO398" i="1"/>
  <c r="AL398" i="1"/>
  <c r="AP398" i="1"/>
  <c r="AM398" i="1"/>
  <c r="AQ398" i="1"/>
  <c r="AN396" i="1"/>
  <c r="AO396" i="1"/>
  <c r="AL396" i="1"/>
  <c r="AP396" i="1"/>
  <c r="AM396" i="1"/>
  <c r="AQ396" i="1"/>
  <c r="AN392" i="1"/>
  <c r="AO392" i="1"/>
  <c r="AL392" i="1"/>
  <c r="AP392" i="1"/>
  <c r="AM392" i="1"/>
  <c r="AQ392" i="1"/>
  <c r="AL389" i="1"/>
  <c r="AP389" i="1"/>
  <c r="AM389" i="1"/>
  <c r="AQ389" i="1"/>
  <c r="AN389" i="1"/>
  <c r="AO389" i="1"/>
  <c r="AL387" i="1"/>
  <c r="AP387" i="1"/>
  <c r="AM387" i="1"/>
  <c r="AQ387" i="1"/>
  <c r="AN387" i="1"/>
  <c r="AO387" i="1"/>
  <c r="AL385" i="1"/>
  <c r="AP385" i="1"/>
  <c r="AM385" i="1"/>
  <c r="AQ385" i="1"/>
  <c r="AN385" i="1"/>
  <c r="AO385" i="1"/>
  <c r="AL383" i="1"/>
  <c r="AP383" i="1"/>
  <c r="AM383" i="1"/>
  <c r="AQ383" i="1"/>
  <c r="AN383" i="1"/>
  <c r="AO383" i="1"/>
  <c r="AL371" i="1"/>
  <c r="AP371" i="1"/>
  <c r="AM371" i="1"/>
  <c r="AQ371" i="1"/>
  <c r="AN371" i="1"/>
  <c r="AO371" i="1"/>
  <c r="AL369" i="1"/>
  <c r="AP369" i="1"/>
  <c r="AM369" i="1"/>
  <c r="AQ369" i="1"/>
  <c r="AN369" i="1"/>
  <c r="AO369" i="1"/>
  <c r="AL367" i="1"/>
  <c r="AP367" i="1"/>
  <c r="AM367" i="1"/>
  <c r="AQ367" i="1"/>
  <c r="AN367" i="1"/>
  <c r="AO367" i="1"/>
  <c r="AL365" i="1"/>
  <c r="AP365" i="1"/>
  <c r="AO365" i="1"/>
  <c r="AQ365" i="1"/>
  <c r="AM365" i="1"/>
  <c r="AN365" i="1"/>
  <c r="AL357" i="1"/>
  <c r="AP357" i="1"/>
  <c r="AO357" i="1"/>
  <c r="AQ357" i="1"/>
  <c r="AM357" i="1"/>
  <c r="AN357" i="1"/>
  <c r="AL347" i="1"/>
  <c r="AP347" i="1"/>
  <c r="AM347" i="1"/>
  <c r="AQ347" i="1"/>
  <c r="AN347" i="1"/>
  <c r="AO347" i="1"/>
  <c r="AL345" i="1"/>
  <c r="AP345" i="1"/>
  <c r="AM345" i="1"/>
  <c r="AQ345" i="1"/>
  <c r="AN345" i="1"/>
  <c r="AO345" i="1"/>
  <c r="AN334" i="1"/>
  <c r="AO334" i="1"/>
  <c r="AL334" i="1"/>
  <c r="AP334" i="1"/>
  <c r="AQ334" i="1"/>
  <c r="AM334" i="1"/>
  <c r="AN332" i="1"/>
  <c r="AO332" i="1"/>
  <c r="AL332" i="1"/>
  <c r="AP332" i="1"/>
  <c r="AM332" i="1"/>
  <c r="AQ332" i="1"/>
  <c r="AN330" i="1"/>
  <c r="AO330" i="1"/>
  <c r="AL330" i="1"/>
  <c r="AP330" i="1"/>
  <c r="AM330" i="1"/>
  <c r="AQ330" i="1"/>
  <c r="AN328" i="1"/>
  <c r="AO328" i="1"/>
  <c r="AL328" i="1"/>
  <c r="AP328" i="1"/>
  <c r="AM328" i="1"/>
  <c r="AQ328" i="1"/>
  <c r="AN322" i="1"/>
  <c r="AO322" i="1"/>
  <c r="AL322" i="1"/>
  <c r="AP322" i="1"/>
  <c r="AM322" i="1"/>
  <c r="AQ322" i="1"/>
  <c r="AN320" i="1"/>
  <c r="AO320" i="1"/>
  <c r="AL320" i="1"/>
  <c r="AP320" i="1"/>
  <c r="AM320" i="1"/>
  <c r="AQ320" i="1"/>
  <c r="AN318" i="1"/>
  <c r="AO318" i="1"/>
  <c r="AL318" i="1"/>
  <c r="AP318" i="1"/>
  <c r="AQ318" i="1"/>
  <c r="AM318" i="1"/>
  <c r="AN316" i="1"/>
  <c r="AO316" i="1"/>
  <c r="AL316" i="1"/>
  <c r="AP316" i="1"/>
  <c r="AM316" i="1"/>
  <c r="AQ316" i="1"/>
  <c r="AN310" i="1"/>
  <c r="AO310" i="1"/>
  <c r="AL310" i="1"/>
  <c r="AP310" i="1"/>
  <c r="AQ310" i="1"/>
  <c r="AM310" i="1"/>
  <c r="AN308" i="1"/>
  <c r="AO308" i="1"/>
  <c r="AL308" i="1"/>
  <c r="AP308" i="1"/>
  <c r="AM308" i="1"/>
  <c r="AQ308" i="1"/>
  <c r="AN306" i="1"/>
  <c r="AO306" i="1"/>
  <c r="AL306" i="1"/>
  <c r="AP306" i="1"/>
  <c r="AM306" i="1"/>
  <c r="AQ306" i="1"/>
  <c r="AN304" i="1"/>
  <c r="AO304" i="1"/>
  <c r="AL304" i="1"/>
  <c r="AP304" i="1"/>
  <c r="AM304" i="1"/>
  <c r="AQ304" i="1"/>
  <c r="AN300" i="1"/>
  <c r="AO300" i="1"/>
  <c r="AL300" i="1"/>
  <c r="AP300" i="1"/>
  <c r="AM300" i="1"/>
  <c r="AQ300" i="1"/>
  <c r="AN298" i="1"/>
  <c r="AO298" i="1"/>
  <c r="AL298" i="1"/>
  <c r="AP298" i="1"/>
  <c r="AM298" i="1"/>
  <c r="AQ298" i="1"/>
  <c r="AN296" i="1"/>
  <c r="AO296" i="1"/>
  <c r="AL296" i="1"/>
  <c r="AP296" i="1"/>
  <c r="AM296" i="1"/>
  <c r="AQ296" i="1"/>
  <c r="AN290" i="1"/>
  <c r="AO290" i="1"/>
  <c r="AL290" i="1"/>
  <c r="AP290" i="1"/>
  <c r="AM290" i="1"/>
  <c r="AQ290" i="1"/>
  <c r="AL287" i="1"/>
  <c r="AP287" i="1"/>
  <c r="AM287" i="1"/>
  <c r="AQ287" i="1"/>
  <c r="AN287" i="1"/>
  <c r="AO287" i="1"/>
  <c r="AN284" i="1"/>
  <c r="AO284" i="1"/>
  <c r="AL284" i="1"/>
  <c r="AP284" i="1"/>
  <c r="AM284" i="1"/>
  <c r="AQ284" i="1"/>
  <c r="AN278" i="1"/>
  <c r="AO278" i="1"/>
  <c r="AP278" i="1"/>
  <c r="AQ278" i="1"/>
  <c r="AL278" i="1"/>
  <c r="AM278" i="1"/>
  <c r="AN274" i="1"/>
  <c r="AO274" i="1"/>
  <c r="AP274" i="1"/>
  <c r="AQ274" i="1"/>
  <c r="AL274" i="1"/>
  <c r="AM274" i="1"/>
  <c r="AN272" i="1"/>
  <c r="AO272" i="1"/>
  <c r="AL272" i="1"/>
  <c r="AM272" i="1"/>
  <c r="AP272" i="1"/>
  <c r="AQ272" i="1"/>
  <c r="AN270" i="1"/>
  <c r="AO270" i="1"/>
  <c r="AP270" i="1"/>
  <c r="AQ270" i="1"/>
  <c r="AL270" i="1"/>
  <c r="AM270" i="1"/>
  <c r="AN266" i="1"/>
  <c r="AO266" i="1"/>
  <c r="AP266" i="1"/>
  <c r="AQ266" i="1"/>
  <c r="AL266" i="1"/>
  <c r="AM266" i="1"/>
  <c r="AN264" i="1"/>
  <c r="AO264" i="1"/>
  <c r="AL264" i="1"/>
  <c r="AM264" i="1"/>
  <c r="AP264" i="1"/>
  <c r="AQ264" i="1"/>
  <c r="AL263" i="1"/>
  <c r="AP263" i="1"/>
  <c r="AM263" i="1"/>
  <c r="AQ263" i="1"/>
  <c r="AN263" i="1"/>
  <c r="AO263" i="1"/>
  <c r="AN262" i="1"/>
  <c r="AO262" i="1"/>
  <c r="AP262" i="1"/>
  <c r="AQ262" i="1"/>
  <c r="AL262" i="1"/>
  <c r="AM262" i="1"/>
  <c r="AL261" i="1"/>
  <c r="AP261" i="1"/>
  <c r="AM261" i="1"/>
  <c r="AQ261" i="1"/>
  <c r="AN261" i="1"/>
  <c r="AO261" i="1"/>
  <c r="AN258" i="1"/>
  <c r="AO258" i="1"/>
  <c r="AP258" i="1"/>
  <c r="AQ258" i="1"/>
  <c r="AL258" i="1"/>
  <c r="AM258" i="1"/>
  <c r="AL249" i="1"/>
  <c r="AP249" i="1"/>
  <c r="AM249" i="1"/>
  <c r="AQ249" i="1"/>
  <c r="AN249" i="1"/>
  <c r="AO249" i="1"/>
  <c r="AL247" i="1"/>
  <c r="AP247" i="1"/>
  <c r="AM247" i="1"/>
  <c r="AQ247" i="1"/>
  <c r="AN247" i="1"/>
  <c r="AO247" i="1"/>
  <c r="AL245" i="1"/>
  <c r="AP245" i="1"/>
  <c r="AM245" i="1"/>
  <c r="AQ245" i="1"/>
  <c r="AN245" i="1"/>
  <c r="AO245" i="1"/>
  <c r="AN240" i="1"/>
  <c r="AO240" i="1"/>
  <c r="AL240" i="1"/>
  <c r="AM240" i="1"/>
  <c r="AP240" i="1"/>
  <c r="AQ240" i="1"/>
  <c r="AN236" i="1"/>
  <c r="AO236" i="1"/>
  <c r="AL236" i="1"/>
  <c r="AM236" i="1"/>
  <c r="AP236" i="1"/>
  <c r="AQ236" i="1"/>
  <c r="AN234" i="1"/>
  <c r="AO234" i="1"/>
  <c r="AP234" i="1"/>
  <c r="AQ234" i="1"/>
  <c r="AL234" i="1"/>
  <c r="AM234" i="1"/>
  <c r="AL233" i="1"/>
  <c r="AP233" i="1"/>
  <c r="AM233" i="1"/>
  <c r="AQ233" i="1"/>
  <c r="AN233" i="1"/>
  <c r="AO233" i="1"/>
  <c r="AN232" i="1"/>
  <c r="AO232" i="1"/>
  <c r="AL232" i="1"/>
  <c r="AM232" i="1"/>
  <c r="AP232" i="1"/>
  <c r="AQ232" i="1"/>
  <c r="AL231" i="1"/>
  <c r="AP231" i="1"/>
  <c r="AM231" i="1"/>
  <c r="AQ231" i="1"/>
  <c r="AN231" i="1"/>
  <c r="AO231" i="1"/>
  <c r="AN230" i="1"/>
  <c r="AO230" i="1"/>
  <c r="AP230" i="1"/>
  <c r="AQ230" i="1"/>
  <c r="AL230" i="1"/>
  <c r="AM230" i="1"/>
  <c r="AL229" i="1"/>
  <c r="AP229" i="1"/>
  <c r="AM229" i="1"/>
  <c r="AQ229" i="1"/>
  <c r="AN229" i="1"/>
  <c r="AO229" i="1"/>
  <c r="AN228" i="1"/>
  <c r="AO228" i="1"/>
  <c r="AL228" i="1"/>
  <c r="AM228" i="1"/>
  <c r="AP228" i="1"/>
  <c r="AQ228" i="1"/>
  <c r="AL227" i="1"/>
  <c r="AP227" i="1"/>
  <c r="AM227" i="1"/>
  <c r="AQ227" i="1"/>
  <c r="AN227" i="1"/>
  <c r="AO227" i="1"/>
  <c r="AN226" i="1"/>
  <c r="AO226" i="1"/>
  <c r="AP226" i="1"/>
  <c r="AQ226" i="1"/>
  <c r="AL226" i="1"/>
  <c r="AM226" i="1"/>
  <c r="AL225" i="1"/>
  <c r="AP225" i="1"/>
  <c r="AM225" i="1"/>
  <c r="AQ225" i="1"/>
  <c r="AN225" i="1"/>
  <c r="AO225" i="1"/>
  <c r="AN224" i="1"/>
  <c r="AO224" i="1"/>
  <c r="AL224" i="1"/>
  <c r="AM224" i="1"/>
  <c r="AP224" i="1"/>
  <c r="AQ224" i="1"/>
  <c r="AL223" i="1"/>
  <c r="AP223" i="1"/>
  <c r="AM223" i="1"/>
  <c r="AQ223" i="1"/>
  <c r="AN223" i="1"/>
  <c r="AO223" i="1"/>
  <c r="AN222" i="1"/>
  <c r="AO222" i="1"/>
  <c r="AP222" i="1"/>
  <c r="AQ222" i="1"/>
  <c r="AL222" i="1"/>
  <c r="AM222" i="1"/>
  <c r="AL221" i="1"/>
  <c r="AP221" i="1"/>
  <c r="AM221" i="1"/>
  <c r="AQ221" i="1"/>
  <c r="AN221" i="1"/>
  <c r="AO221" i="1"/>
  <c r="AN220" i="1"/>
  <c r="AO220" i="1"/>
  <c r="AL220" i="1"/>
  <c r="AM220" i="1"/>
  <c r="AP220" i="1"/>
  <c r="AQ220" i="1"/>
  <c r="AL219" i="1"/>
  <c r="AP219" i="1"/>
  <c r="AM219" i="1"/>
  <c r="AQ219" i="1"/>
  <c r="AN219" i="1"/>
  <c r="AO219" i="1"/>
  <c r="AN218" i="1"/>
  <c r="AO218" i="1"/>
  <c r="AP218" i="1"/>
  <c r="AQ218" i="1"/>
  <c r="AL218" i="1"/>
  <c r="AM218" i="1"/>
  <c r="AL217" i="1"/>
  <c r="AP217" i="1"/>
  <c r="AM217" i="1"/>
  <c r="AQ217" i="1"/>
  <c r="AN217" i="1"/>
  <c r="AO217" i="1"/>
  <c r="AN216" i="1"/>
  <c r="AO216" i="1"/>
  <c r="AL216" i="1"/>
  <c r="AM216" i="1"/>
  <c r="AP216" i="1"/>
  <c r="AQ216" i="1"/>
  <c r="AL215" i="1"/>
  <c r="AP215" i="1"/>
  <c r="AM215" i="1"/>
  <c r="AQ215" i="1"/>
  <c r="AN215" i="1"/>
  <c r="AO215" i="1"/>
  <c r="AN214" i="1"/>
  <c r="AO214" i="1"/>
  <c r="AP214" i="1"/>
  <c r="AQ214" i="1"/>
  <c r="AL214" i="1"/>
  <c r="AM214" i="1"/>
  <c r="AL213" i="1"/>
  <c r="AP213" i="1"/>
  <c r="AM213" i="1"/>
  <c r="AQ213" i="1"/>
  <c r="AN213" i="1"/>
  <c r="AO213" i="1"/>
  <c r="AN212" i="1"/>
  <c r="AO212" i="1"/>
  <c r="AL212" i="1"/>
  <c r="AM212" i="1"/>
  <c r="AP212" i="1"/>
  <c r="AQ212" i="1"/>
  <c r="AL211" i="1"/>
  <c r="AP211" i="1"/>
  <c r="AM211" i="1"/>
  <c r="AQ211" i="1"/>
  <c r="AN211" i="1"/>
  <c r="AO211" i="1"/>
  <c r="AN210" i="1"/>
  <c r="AO210" i="1"/>
  <c r="AP210" i="1"/>
  <c r="AQ210" i="1"/>
  <c r="AL210" i="1"/>
  <c r="AM210" i="1"/>
  <c r="AL209" i="1"/>
  <c r="AP209" i="1"/>
  <c r="AM209" i="1"/>
  <c r="AQ209" i="1"/>
  <c r="AN209" i="1"/>
  <c r="AO209" i="1"/>
  <c r="AN208" i="1"/>
  <c r="AO208" i="1"/>
  <c r="AL208" i="1"/>
  <c r="AM208" i="1"/>
  <c r="AP208" i="1"/>
  <c r="AQ208" i="1"/>
  <c r="AL207" i="1"/>
  <c r="AP207" i="1"/>
  <c r="AM207" i="1"/>
  <c r="AQ207" i="1"/>
  <c r="AN207" i="1"/>
  <c r="AO207" i="1"/>
  <c r="AN206" i="1"/>
  <c r="AO206" i="1"/>
  <c r="AL206" i="1"/>
  <c r="AP206" i="1"/>
  <c r="AM206" i="1"/>
  <c r="AQ206" i="1"/>
  <c r="AL205" i="1"/>
  <c r="AP205" i="1"/>
  <c r="AM205" i="1"/>
  <c r="AQ205" i="1"/>
  <c r="AN205" i="1"/>
  <c r="AO205" i="1"/>
  <c r="AN204" i="1"/>
  <c r="AO204" i="1"/>
  <c r="AL204" i="1"/>
  <c r="AP204" i="1"/>
  <c r="AM204" i="1"/>
  <c r="AQ204" i="1"/>
  <c r="AL203" i="1"/>
  <c r="AP203" i="1"/>
  <c r="AM203" i="1"/>
  <c r="AQ203" i="1"/>
  <c r="AN203" i="1"/>
  <c r="AO203" i="1"/>
  <c r="AN202" i="1"/>
  <c r="AO202" i="1"/>
  <c r="AL202" i="1"/>
  <c r="AP202" i="1"/>
  <c r="AQ202" i="1"/>
  <c r="AM202" i="1"/>
  <c r="AL201" i="1"/>
  <c r="AP201" i="1"/>
  <c r="AM201" i="1"/>
  <c r="AQ201" i="1"/>
  <c r="AN201" i="1"/>
  <c r="AO201" i="1"/>
  <c r="AN200" i="1"/>
  <c r="AO200" i="1"/>
  <c r="AL200" i="1"/>
  <c r="AP200" i="1"/>
  <c r="AM200" i="1"/>
  <c r="AQ200" i="1"/>
  <c r="AL199" i="1"/>
  <c r="AP199" i="1"/>
  <c r="AM199" i="1"/>
  <c r="AQ199" i="1"/>
  <c r="AN199" i="1"/>
  <c r="AO199" i="1"/>
  <c r="AN198" i="1"/>
  <c r="AO198" i="1"/>
  <c r="AL198" i="1"/>
  <c r="AP198" i="1"/>
  <c r="AM198" i="1"/>
  <c r="AQ198" i="1"/>
  <c r="AL197" i="1"/>
  <c r="AP197" i="1"/>
  <c r="AM197" i="1"/>
  <c r="AQ197" i="1"/>
  <c r="AN197" i="1"/>
  <c r="AO197" i="1"/>
  <c r="AN196" i="1"/>
  <c r="AO196" i="1"/>
  <c r="AL196" i="1"/>
  <c r="AP196" i="1"/>
  <c r="AM196" i="1"/>
  <c r="AQ196" i="1"/>
  <c r="AL195" i="1"/>
  <c r="AP195" i="1"/>
  <c r="AM195" i="1"/>
  <c r="AQ195" i="1"/>
  <c r="AN195" i="1"/>
  <c r="AO195" i="1"/>
  <c r="AN194" i="1"/>
  <c r="AO194" i="1"/>
  <c r="AL194" i="1"/>
  <c r="AP194" i="1"/>
  <c r="AQ194" i="1"/>
  <c r="AM194" i="1"/>
  <c r="AL193" i="1"/>
  <c r="AP193" i="1"/>
  <c r="AM193" i="1"/>
  <c r="AQ193" i="1"/>
  <c r="AN193" i="1"/>
  <c r="AO193" i="1"/>
  <c r="AN192" i="1"/>
  <c r="AO192" i="1"/>
  <c r="AL192" i="1"/>
  <c r="AP192" i="1"/>
  <c r="AM192" i="1"/>
  <c r="AQ192" i="1"/>
  <c r="AL191" i="1"/>
  <c r="AP191" i="1"/>
  <c r="AM191" i="1"/>
  <c r="AQ191" i="1"/>
  <c r="AN191" i="1"/>
  <c r="AO191" i="1"/>
  <c r="AN190" i="1"/>
  <c r="AO190" i="1"/>
  <c r="AL190" i="1"/>
  <c r="AP190" i="1"/>
  <c r="AM190" i="1"/>
  <c r="AQ190" i="1"/>
  <c r="AL189" i="1"/>
  <c r="AP189" i="1"/>
  <c r="AM189" i="1"/>
  <c r="AQ189" i="1"/>
  <c r="AN189" i="1"/>
  <c r="AO189" i="1"/>
  <c r="AN188" i="1"/>
  <c r="AO188" i="1"/>
  <c r="AL188" i="1"/>
  <c r="AP188" i="1"/>
  <c r="AM188" i="1"/>
  <c r="AQ188" i="1"/>
  <c r="AL187" i="1"/>
  <c r="AP187" i="1"/>
  <c r="AM187" i="1"/>
  <c r="AQ187" i="1"/>
  <c r="AN187" i="1"/>
  <c r="AO187" i="1"/>
  <c r="AN186" i="1"/>
  <c r="AO186" i="1"/>
  <c r="AL186" i="1"/>
  <c r="AP186" i="1"/>
  <c r="AQ186" i="1"/>
  <c r="AM186" i="1"/>
  <c r="AL185" i="1"/>
  <c r="AP185" i="1"/>
  <c r="AM185" i="1"/>
  <c r="AQ185" i="1"/>
  <c r="AN185" i="1"/>
  <c r="AO185" i="1"/>
  <c r="AN184" i="1"/>
  <c r="AO184" i="1"/>
  <c r="AL184" i="1"/>
  <c r="AP184" i="1"/>
  <c r="AM184" i="1"/>
  <c r="AQ184" i="1"/>
  <c r="AL183" i="1"/>
  <c r="AP183" i="1"/>
  <c r="AM183" i="1"/>
  <c r="AQ183" i="1"/>
  <c r="AN183" i="1"/>
  <c r="AO183" i="1"/>
  <c r="AN182" i="1"/>
  <c r="AO182" i="1"/>
  <c r="AL182" i="1"/>
  <c r="AP182" i="1"/>
  <c r="AM182" i="1"/>
  <c r="AQ182" i="1"/>
  <c r="AL181" i="1"/>
  <c r="AP181" i="1"/>
  <c r="AM181" i="1"/>
  <c r="AQ181" i="1"/>
  <c r="AN181" i="1"/>
  <c r="AO181" i="1"/>
  <c r="AN180" i="1"/>
  <c r="AO180" i="1"/>
  <c r="AL180" i="1"/>
  <c r="AP180" i="1"/>
  <c r="AM180" i="1"/>
  <c r="AQ180" i="1"/>
  <c r="AL179" i="1"/>
  <c r="AP179" i="1"/>
  <c r="AM179" i="1"/>
  <c r="AQ179" i="1"/>
  <c r="AN179" i="1"/>
  <c r="AO179" i="1"/>
  <c r="AN178" i="1"/>
  <c r="AO178" i="1"/>
  <c r="AL178" i="1"/>
  <c r="AP178" i="1"/>
  <c r="AM178" i="1"/>
  <c r="AQ178" i="1"/>
  <c r="AL177" i="1"/>
  <c r="AP177" i="1"/>
  <c r="AM177" i="1"/>
  <c r="AQ177" i="1"/>
  <c r="AN177" i="1"/>
  <c r="AO177" i="1"/>
  <c r="AN176" i="1"/>
  <c r="AO176" i="1"/>
  <c r="AL176" i="1"/>
  <c r="AP176" i="1"/>
  <c r="AM176" i="1"/>
  <c r="AQ176" i="1"/>
  <c r="AL175" i="1"/>
  <c r="AP175" i="1"/>
  <c r="AM175" i="1"/>
  <c r="AQ175" i="1"/>
  <c r="AN175" i="1"/>
  <c r="AO175" i="1"/>
  <c r="AN174" i="1"/>
  <c r="AO174" i="1"/>
  <c r="AL174" i="1"/>
  <c r="AP174" i="1"/>
  <c r="AM174" i="1"/>
  <c r="AQ174" i="1"/>
  <c r="AL173" i="1"/>
  <c r="AM173" i="1"/>
  <c r="AP173" i="1"/>
  <c r="AQ173" i="1"/>
  <c r="AN173" i="1"/>
  <c r="AO173" i="1"/>
  <c r="AN172" i="1"/>
  <c r="AO172" i="1"/>
  <c r="AP172" i="1"/>
  <c r="AQ172" i="1"/>
  <c r="AL172" i="1"/>
  <c r="AM172" i="1"/>
  <c r="AL171" i="1"/>
  <c r="AP171" i="1"/>
  <c r="AM171" i="1"/>
  <c r="AQ171" i="1"/>
  <c r="AN171" i="1"/>
  <c r="AO171" i="1"/>
  <c r="AN170" i="1"/>
  <c r="AO170" i="1"/>
  <c r="AL170" i="1"/>
  <c r="AM170" i="1"/>
  <c r="AP170" i="1"/>
  <c r="AQ170" i="1"/>
  <c r="AL169" i="1"/>
  <c r="AP169" i="1"/>
  <c r="AM169" i="1"/>
  <c r="AQ169" i="1"/>
  <c r="AN169" i="1"/>
  <c r="AO169" i="1"/>
  <c r="AN168" i="1"/>
  <c r="AO168" i="1"/>
  <c r="AP168" i="1"/>
  <c r="AQ168" i="1"/>
  <c r="AL168" i="1"/>
  <c r="AM168" i="1"/>
  <c r="AL167" i="1"/>
  <c r="AP167" i="1"/>
  <c r="AM167" i="1"/>
  <c r="AQ167" i="1"/>
  <c r="AN167" i="1"/>
  <c r="AO167" i="1"/>
  <c r="AN166" i="1"/>
  <c r="AO166" i="1"/>
  <c r="AL166" i="1"/>
  <c r="AM166" i="1"/>
  <c r="AP166" i="1"/>
  <c r="AQ166" i="1"/>
  <c r="AL165" i="1"/>
  <c r="AP165" i="1"/>
  <c r="AM165" i="1"/>
  <c r="AQ165" i="1"/>
  <c r="AN165" i="1"/>
  <c r="AO165" i="1"/>
  <c r="AN164" i="1"/>
  <c r="AO164" i="1"/>
  <c r="AP164" i="1"/>
  <c r="AQ164" i="1"/>
  <c r="AL164" i="1"/>
  <c r="AM164" i="1"/>
  <c r="AL163" i="1"/>
  <c r="AP163" i="1"/>
  <c r="AM163" i="1"/>
  <c r="AQ163" i="1"/>
  <c r="AN163" i="1"/>
  <c r="AO163" i="1"/>
  <c r="AN162" i="1"/>
  <c r="AO162" i="1"/>
  <c r="AL162" i="1"/>
  <c r="AM162" i="1"/>
  <c r="AP162" i="1"/>
  <c r="AQ162" i="1"/>
  <c r="AN161" i="1"/>
  <c r="AO161" i="1"/>
  <c r="AL161" i="1"/>
  <c r="AP161" i="1"/>
  <c r="AM161" i="1"/>
  <c r="AQ161" i="1"/>
  <c r="AL160" i="1"/>
  <c r="AP160" i="1"/>
  <c r="AM160" i="1"/>
  <c r="AQ160" i="1"/>
  <c r="AN160" i="1"/>
  <c r="AO160" i="1"/>
  <c r="AN159" i="1"/>
  <c r="AO159" i="1"/>
  <c r="AL159" i="1"/>
  <c r="AP159" i="1"/>
  <c r="AM159" i="1"/>
  <c r="AQ159" i="1"/>
  <c r="AL158" i="1"/>
  <c r="AP158" i="1"/>
  <c r="AM158" i="1"/>
  <c r="AQ158" i="1"/>
  <c r="AN158" i="1"/>
  <c r="AO158" i="1"/>
  <c r="AN157" i="1"/>
  <c r="AO157" i="1"/>
  <c r="AL157" i="1"/>
  <c r="AP157" i="1"/>
  <c r="AM157" i="1"/>
  <c r="AQ157" i="1"/>
  <c r="AL156" i="1"/>
  <c r="AP156" i="1"/>
  <c r="AM156" i="1"/>
  <c r="AQ156" i="1"/>
  <c r="AN156" i="1"/>
  <c r="AO156" i="1"/>
  <c r="AN155" i="1"/>
  <c r="AO155" i="1"/>
  <c r="AL155" i="1"/>
  <c r="AP155" i="1"/>
  <c r="AM155" i="1"/>
  <c r="AQ155" i="1"/>
  <c r="AL154" i="1"/>
  <c r="AP154" i="1"/>
  <c r="AM154" i="1"/>
  <c r="AQ154" i="1"/>
  <c r="AN154" i="1"/>
  <c r="AO154" i="1"/>
  <c r="AN153" i="1"/>
  <c r="AO153" i="1"/>
  <c r="AL153" i="1"/>
  <c r="AP153" i="1"/>
  <c r="AM153" i="1"/>
  <c r="AQ153" i="1"/>
  <c r="AL152" i="1"/>
  <c r="AP152" i="1"/>
  <c r="AM152" i="1"/>
  <c r="AQ152" i="1"/>
  <c r="AN152" i="1"/>
  <c r="AO152" i="1"/>
  <c r="AN151" i="1"/>
  <c r="AO151" i="1"/>
  <c r="AL151" i="1"/>
  <c r="AP151" i="1"/>
  <c r="AM151" i="1"/>
  <c r="AQ151" i="1"/>
  <c r="AL150" i="1"/>
  <c r="AP150" i="1"/>
  <c r="AM150" i="1"/>
  <c r="AQ150" i="1"/>
  <c r="AN150" i="1"/>
  <c r="AO150" i="1"/>
  <c r="AN149" i="1"/>
  <c r="AO149" i="1"/>
  <c r="AL149" i="1"/>
  <c r="AP149" i="1"/>
  <c r="AM149" i="1"/>
  <c r="AQ149" i="1"/>
  <c r="AL148" i="1"/>
  <c r="AP148" i="1"/>
  <c r="AM148" i="1"/>
  <c r="AQ148" i="1"/>
  <c r="AN148" i="1"/>
  <c r="AO148" i="1"/>
  <c r="AN147" i="1"/>
  <c r="AO147" i="1"/>
  <c r="AL147" i="1"/>
  <c r="AP147" i="1"/>
  <c r="AM147" i="1"/>
  <c r="AQ147" i="1"/>
  <c r="AL146" i="1"/>
  <c r="AP146" i="1"/>
  <c r="AM146" i="1"/>
  <c r="AQ146" i="1"/>
  <c r="AN146" i="1"/>
  <c r="AO146" i="1"/>
  <c r="AN145" i="1"/>
  <c r="AO145" i="1"/>
  <c r="AL145" i="1"/>
  <c r="AP145" i="1"/>
  <c r="AM145" i="1"/>
  <c r="AQ145" i="1"/>
  <c r="AL144" i="1"/>
  <c r="AP144" i="1"/>
  <c r="AM144" i="1"/>
  <c r="AQ144" i="1"/>
  <c r="AN144" i="1"/>
  <c r="AO144" i="1"/>
  <c r="AN143" i="1"/>
  <c r="AO143" i="1"/>
  <c r="AL143" i="1"/>
  <c r="AP143" i="1"/>
  <c r="AM143" i="1"/>
  <c r="AQ143" i="1"/>
  <c r="AL142" i="1"/>
  <c r="AP142" i="1"/>
  <c r="AM142" i="1"/>
  <c r="AQ142" i="1"/>
  <c r="AN142" i="1"/>
  <c r="AO142" i="1"/>
  <c r="AN141" i="1"/>
  <c r="AO141" i="1"/>
  <c r="AL141" i="1"/>
  <c r="AP141" i="1"/>
  <c r="AM141" i="1"/>
  <c r="AQ141" i="1"/>
  <c r="AL140" i="1"/>
  <c r="AP140" i="1"/>
  <c r="AM140" i="1"/>
  <c r="AQ140" i="1"/>
  <c r="AN140" i="1"/>
  <c r="AO140" i="1"/>
  <c r="AN139" i="1"/>
  <c r="AO139" i="1"/>
  <c r="AL139" i="1"/>
  <c r="AP139" i="1"/>
  <c r="AM139" i="1"/>
  <c r="AQ139" i="1"/>
  <c r="AL138" i="1"/>
  <c r="AP138" i="1"/>
  <c r="AM138" i="1"/>
  <c r="AQ138" i="1"/>
  <c r="AN138" i="1"/>
  <c r="AO138" i="1"/>
  <c r="AN137" i="1"/>
  <c r="AO137" i="1"/>
  <c r="AL137" i="1"/>
  <c r="AP137" i="1"/>
  <c r="AM137" i="1"/>
  <c r="AQ137" i="1"/>
  <c r="AL136" i="1"/>
  <c r="AP136" i="1"/>
  <c r="AM136" i="1"/>
  <c r="AQ136" i="1"/>
  <c r="AN136" i="1"/>
  <c r="AO136" i="1"/>
  <c r="AN135" i="1"/>
  <c r="AO135" i="1"/>
  <c r="AL135" i="1"/>
  <c r="AP135" i="1"/>
  <c r="AM135" i="1"/>
  <c r="AQ135" i="1"/>
  <c r="AL134" i="1"/>
  <c r="AP134" i="1"/>
  <c r="AM134" i="1"/>
  <c r="AQ134" i="1"/>
  <c r="AN134" i="1"/>
  <c r="AO134" i="1"/>
  <c r="AN133" i="1"/>
  <c r="AO133" i="1"/>
  <c r="AL133" i="1"/>
  <c r="AP133" i="1"/>
  <c r="AM133" i="1"/>
  <c r="AQ133" i="1"/>
  <c r="AL132" i="1"/>
  <c r="AP132" i="1"/>
  <c r="AM132" i="1"/>
  <c r="AQ132" i="1"/>
  <c r="AN132" i="1"/>
  <c r="AO132" i="1"/>
  <c r="AN131" i="1"/>
  <c r="AO131" i="1"/>
  <c r="AL131" i="1"/>
  <c r="AP131" i="1"/>
  <c r="AM131" i="1"/>
  <c r="AQ131" i="1"/>
  <c r="AL130" i="1"/>
  <c r="AP130" i="1"/>
  <c r="AM130" i="1"/>
  <c r="AQ130" i="1"/>
  <c r="AN130" i="1"/>
  <c r="AO130" i="1"/>
  <c r="AN129" i="1"/>
  <c r="AO129" i="1"/>
  <c r="AL129" i="1"/>
  <c r="AP129" i="1"/>
  <c r="AM129" i="1"/>
  <c r="AQ129" i="1"/>
  <c r="AL128" i="1"/>
  <c r="AP128" i="1"/>
  <c r="AM128" i="1"/>
  <c r="AQ128" i="1"/>
  <c r="AN128" i="1"/>
  <c r="AO128" i="1"/>
  <c r="AN127" i="1"/>
  <c r="AO127" i="1"/>
  <c r="AL127" i="1"/>
  <c r="AP127" i="1"/>
  <c r="AM127" i="1"/>
  <c r="AQ127" i="1"/>
  <c r="AL126" i="1"/>
  <c r="AP126" i="1"/>
  <c r="AM126" i="1"/>
  <c r="AQ126" i="1"/>
  <c r="AN126" i="1"/>
  <c r="AO126" i="1"/>
  <c r="AN125" i="1"/>
  <c r="AO125" i="1"/>
  <c r="AL125" i="1"/>
  <c r="AP125" i="1"/>
  <c r="AM125" i="1"/>
  <c r="AQ125" i="1"/>
  <c r="AL124" i="1"/>
  <c r="AP124" i="1"/>
  <c r="AM124" i="1"/>
  <c r="AQ124" i="1"/>
  <c r="AN124" i="1"/>
  <c r="AO124" i="1"/>
  <c r="AN123" i="1"/>
  <c r="AO123" i="1"/>
  <c r="AL123" i="1"/>
  <c r="AP123" i="1"/>
  <c r="AM123" i="1"/>
  <c r="AQ123" i="1"/>
  <c r="AL122" i="1"/>
  <c r="AP122" i="1"/>
  <c r="AM122" i="1"/>
  <c r="AQ122" i="1"/>
  <c r="AN122" i="1"/>
  <c r="AO122" i="1"/>
  <c r="AN121" i="1"/>
  <c r="AO121" i="1"/>
  <c r="AL121" i="1"/>
  <c r="AP121" i="1"/>
  <c r="AM121" i="1"/>
  <c r="AQ121" i="1"/>
  <c r="AL120" i="1"/>
  <c r="AP120" i="1"/>
  <c r="AM120" i="1"/>
  <c r="AQ120" i="1"/>
  <c r="AN120" i="1"/>
  <c r="AO120" i="1"/>
  <c r="AN119" i="1"/>
  <c r="AO119" i="1"/>
  <c r="AL119" i="1"/>
  <c r="AP119" i="1"/>
  <c r="AM119" i="1"/>
  <c r="AQ119" i="1"/>
  <c r="AL118" i="1"/>
  <c r="AP118" i="1"/>
  <c r="AM118" i="1"/>
  <c r="AQ118" i="1"/>
  <c r="AN118" i="1"/>
  <c r="AO118" i="1"/>
  <c r="AN117" i="1"/>
  <c r="AO117" i="1"/>
  <c r="AL117" i="1"/>
  <c r="AP117" i="1"/>
  <c r="AM117" i="1"/>
  <c r="AQ117" i="1"/>
  <c r="AL116" i="1"/>
  <c r="AP116" i="1"/>
  <c r="AM116" i="1"/>
  <c r="AQ116" i="1"/>
  <c r="AN116" i="1"/>
  <c r="AO116" i="1"/>
  <c r="AN115" i="1"/>
  <c r="AO115" i="1"/>
  <c r="AL115" i="1"/>
  <c r="AP115" i="1"/>
  <c r="AM115" i="1"/>
  <c r="AQ115" i="1"/>
  <c r="AL114" i="1"/>
  <c r="AP114" i="1"/>
  <c r="AM114" i="1"/>
  <c r="AQ114" i="1"/>
  <c r="AN114" i="1"/>
  <c r="AO114" i="1"/>
  <c r="AN113" i="1"/>
  <c r="AO113" i="1"/>
  <c r="AL113" i="1"/>
  <c r="AP113" i="1"/>
  <c r="AM113" i="1"/>
  <c r="AQ113" i="1"/>
  <c r="AM112" i="1"/>
  <c r="AN112" i="1"/>
  <c r="AP112" i="1"/>
  <c r="AQ112" i="1"/>
  <c r="AL112" i="1"/>
  <c r="AO112" i="1"/>
  <c r="AO111" i="1"/>
  <c r="AL111" i="1"/>
  <c r="AP111" i="1"/>
  <c r="AN111" i="1"/>
  <c r="AQ111" i="1"/>
  <c r="AM111" i="1"/>
  <c r="AM110" i="1"/>
  <c r="AQ110" i="1"/>
  <c r="AN110" i="1"/>
  <c r="AL110" i="1"/>
  <c r="AO110" i="1"/>
  <c r="AP110" i="1"/>
  <c r="AO109" i="1"/>
  <c r="AL109" i="1"/>
  <c r="AP109" i="1"/>
  <c r="AM109" i="1"/>
  <c r="AN109" i="1"/>
  <c r="AQ109" i="1"/>
  <c r="AM108" i="1"/>
  <c r="AQ108" i="1"/>
  <c r="AN108" i="1"/>
  <c r="AP108" i="1"/>
  <c r="AL108" i="1"/>
  <c r="AO108" i="1"/>
  <c r="AO107" i="1"/>
  <c r="AL107" i="1"/>
  <c r="AP107" i="1"/>
  <c r="AN107" i="1"/>
  <c r="AQ107" i="1"/>
  <c r="AM107" i="1"/>
  <c r="AM106" i="1"/>
  <c r="AQ106" i="1"/>
  <c r="AN106" i="1"/>
  <c r="AL106" i="1"/>
  <c r="AO106" i="1"/>
  <c r="AP106" i="1"/>
  <c r="AO105" i="1"/>
  <c r="AL105" i="1"/>
  <c r="AP105" i="1"/>
  <c r="AM105" i="1"/>
  <c r="AN105" i="1"/>
  <c r="AQ105" i="1"/>
  <c r="AM104" i="1"/>
  <c r="AQ104" i="1"/>
  <c r="AN104" i="1"/>
  <c r="AP104" i="1"/>
  <c r="AL104" i="1"/>
  <c r="AO104" i="1"/>
  <c r="AO103" i="1"/>
  <c r="AL103" i="1"/>
  <c r="AP103" i="1"/>
  <c r="AN103" i="1"/>
  <c r="AQ103" i="1"/>
  <c r="AM103" i="1"/>
  <c r="AM102" i="1"/>
  <c r="AQ102" i="1"/>
  <c r="AN102" i="1"/>
  <c r="AL102" i="1"/>
  <c r="AO102" i="1"/>
  <c r="AP102" i="1"/>
  <c r="AO101" i="1"/>
  <c r="AL101" i="1"/>
  <c r="AP101" i="1"/>
  <c r="AM101" i="1"/>
  <c r="AN101" i="1"/>
  <c r="AQ101" i="1"/>
  <c r="AM100" i="1"/>
  <c r="AQ100" i="1"/>
  <c r="AN100" i="1"/>
  <c r="AP100" i="1"/>
  <c r="AL100" i="1"/>
  <c r="AO100" i="1"/>
  <c r="AO99" i="1"/>
  <c r="AL99" i="1"/>
  <c r="AP99" i="1"/>
  <c r="AN99" i="1"/>
  <c r="AQ99" i="1"/>
  <c r="AM99" i="1"/>
  <c r="AM98" i="1"/>
  <c r="AQ98" i="1"/>
  <c r="AN98" i="1"/>
  <c r="AL98" i="1"/>
  <c r="AO98" i="1"/>
  <c r="AP98" i="1"/>
  <c r="AM97" i="1"/>
  <c r="AQ97" i="1"/>
  <c r="AN97" i="1"/>
  <c r="AO97" i="1"/>
  <c r="AL97" i="1"/>
  <c r="AP97" i="1"/>
  <c r="AO96" i="1"/>
  <c r="AL96" i="1"/>
  <c r="AP96" i="1"/>
  <c r="AM96" i="1"/>
  <c r="AQ96" i="1"/>
  <c r="AN96" i="1"/>
  <c r="AM95" i="1"/>
  <c r="AQ95" i="1"/>
  <c r="AN95" i="1"/>
  <c r="AO95" i="1"/>
  <c r="AL95" i="1"/>
  <c r="AP95" i="1"/>
  <c r="AO94" i="1"/>
  <c r="AL94" i="1"/>
  <c r="AP94" i="1"/>
  <c r="AM94" i="1"/>
  <c r="AQ94" i="1"/>
  <c r="AN94" i="1"/>
  <c r="AM93" i="1"/>
  <c r="AQ93" i="1"/>
  <c r="AN93" i="1"/>
  <c r="AO93" i="1"/>
  <c r="AL93" i="1"/>
  <c r="AP93" i="1"/>
  <c r="AO92" i="1"/>
  <c r="AL92" i="1"/>
  <c r="AP92" i="1"/>
  <c r="AM92" i="1"/>
  <c r="AQ92" i="1"/>
  <c r="AN92" i="1"/>
  <c r="AM91" i="1"/>
  <c r="AQ91" i="1"/>
  <c r="AN91" i="1"/>
  <c r="AO91" i="1"/>
  <c r="AL91" i="1"/>
  <c r="AP91" i="1"/>
  <c r="AO90" i="1"/>
  <c r="AL90" i="1"/>
  <c r="AP90" i="1"/>
  <c r="AM90" i="1"/>
  <c r="AQ90" i="1"/>
  <c r="AN90" i="1"/>
  <c r="AM89" i="1"/>
  <c r="AQ89" i="1"/>
  <c r="AN89" i="1"/>
  <c r="AO89" i="1"/>
  <c r="AL89" i="1"/>
  <c r="AP89" i="1"/>
  <c r="AO88" i="1"/>
  <c r="AL88" i="1"/>
  <c r="AP88" i="1"/>
  <c r="AM88" i="1"/>
  <c r="AQ88" i="1"/>
  <c r="AN88" i="1"/>
  <c r="AM87" i="1"/>
  <c r="AQ87" i="1"/>
  <c r="AN87" i="1"/>
  <c r="AO87" i="1"/>
  <c r="AL87" i="1"/>
  <c r="AP87" i="1"/>
  <c r="AO86" i="1"/>
  <c r="AL86" i="1"/>
  <c r="AP86" i="1"/>
  <c r="AM86" i="1"/>
  <c r="AQ86" i="1"/>
  <c r="AN86" i="1"/>
  <c r="AM85" i="1"/>
  <c r="AQ85" i="1"/>
  <c r="AN85" i="1"/>
  <c r="AO85" i="1"/>
  <c r="AL85" i="1"/>
  <c r="AP85" i="1"/>
  <c r="AO84" i="1"/>
  <c r="AL84" i="1"/>
  <c r="AP84" i="1"/>
  <c r="AM84" i="1"/>
  <c r="AQ84" i="1"/>
  <c r="AN84" i="1"/>
  <c r="AM83" i="1"/>
  <c r="AQ83" i="1"/>
  <c r="AN83" i="1"/>
  <c r="AO83" i="1"/>
  <c r="AL83" i="1"/>
  <c r="AP83" i="1"/>
  <c r="AO82" i="1"/>
  <c r="AL82" i="1"/>
  <c r="AP82" i="1"/>
  <c r="AM82" i="1"/>
  <c r="AQ82" i="1"/>
  <c r="AN82" i="1"/>
  <c r="AM81" i="1"/>
  <c r="AQ81" i="1"/>
  <c r="AN81" i="1"/>
  <c r="AO81" i="1"/>
  <c r="AL81" i="1"/>
  <c r="AP81" i="1"/>
  <c r="AO80" i="1"/>
  <c r="AL80" i="1"/>
  <c r="AP80" i="1"/>
  <c r="AM80" i="1"/>
  <c r="AQ80" i="1"/>
  <c r="AN80" i="1"/>
  <c r="AM79" i="1"/>
  <c r="AQ79" i="1"/>
  <c r="AN79" i="1"/>
  <c r="AO79" i="1"/>
  <c r="AL79" i="1"/>
  <c r="AP79" i="1"/>
  <c r="AO78" i="1"/>
  <c r="AL78" i="1"/>
  <c r="AP78" i="1"/>
  <c r="AM78" i="1"/>
  <c r="AQ78" i="1"/>
  <c r="AN78" i="1"/>
  <c r="AM77" i="1"/>
  <c r="AQ77" i="1"/>
  <c r="AN77" i="1"/>
  <c r="AO77" i="1"/>
  <c r="AL77" i="1"/>
  <c r="AP77" i="1"/>
  <c r="AO76" i="1"/>
  <c r="AL76" i="1"/>
  <c r="AP76" i="1"/>
  <c r="AM76" i="1"/>
  <c r="AQ76" i="1"/>
  <c r="AN76" i="1"/>
  <c r="AM75" i="1"/>
  <c r="AQ75" i="1"/>
  <c r="AN75" i="1"/>
  <c r="AO75" i="1"/>
  <c r="AL75" i="1"/>
  <c r="AP75" i="1"/>
  <c r="AO74" i="1"/>
  <c r="AL74" i="1"/>
  <c r="AP74" i="1"/>
  <c r="AM74" i="1"/>
  <c r="AQ74" i="1"/>
  <c r="AN74" i="1"/>
  <c r="AM73" i="1"/>
  <c r="AQ73" i="1"/>
  <c r="AN73" i="1"/>
  <c r="AO73" i="1"/>
  <c r="AL73" i="1"/>
  <c r="AP73" i="1"/>
  <c r="AO72" i="1"/>
  <c r="AL72" i="1"/>
  <c r="AP72" i="1"/>
  <c r="AM72" i="1"/>
  <c r="AQ72" i="1"/>
  <c r="AN72" i="1"/>
  <c r="AM71" i="1"/>
  <c r="AQ71" i="1"/>
  <c r="AN71" i="1"/>
  <c r="AO71" i="1"/>
  <c r="AL71" i="1"/>
  <c r="AP71" i="1"/>
  <c r="AO70" i="1"/>
  <c r="AL70" i="1"/>
  <c r="AP70" i="1"/>
  <c r="AM70" i="1"/>
  <c r="AQ70" i="1"/>
  <c r="AN70" i="1"/>
  <c r="AM69" i="1"/>
  <c r="AQ69" i="1"/>
  <c r="AN69" i="1"/>
  <c r="AO69" i="1"/>
  <c r="AL69" i="1"/>
  <c r="AP69" i="1"/>
  <c r="AO68" i="1"/>
  <c r="AL68" i="1"/>
  <c r="AP68" i="1"/>
  <c r="AM68" i="1"/>
  <c r="AQ68" i="1"/>
  <c r="AN68" i="1"/>
  <c r="AM67" i="1"/>
  <c r="AQ67" i="1"/>
  <c r="AN67" i="1"/>
  <c r="AO67" i="1"/>
  <c r="AL67" i="1"/>
  <c r="AP67" i="1"/>
  <c r="AO66" i="1"/>
  <c r="AL66" i="1"/>
  <c r="AP66" i="1"/>
  <c r="AM66" i="1"/>
  <c r="AQ66" i="1"/>
  <c r="AN66" i="1"/>
  <c r="AM65" i="1"/>
  <c r="AQ65" i="1"/>
  <c r="AN65" i="1"/>
  <c r="AO65" i="1"/>
  <c r="AL65" i="1"/>
  <c r="AP65" i="1"/>
  <c r="AO64" i="1"/>
  <c r="AL64" i="1"/>
  <c r="AP64" i="1"/>
  <c r="AM64" i="1"/>
  <c r="AQ64" i="1"/>
  <c r="AN64" i="1"/>
  <c r="AM63" i="1"/>
  <c r="AQ63" i="1"/>
  <c r="AN63" i="1"/>
  <c r="AO63" i="1"/>
  <c r="AL63" i="1"/>
  <c r="AP63" i="1"/>
  <c r="AO62" i="1"/>
  <c r="AL62" i="1"/>
  <c r="AP62" i="1"/>
  <c r="AM62" i="1"/>
  <c r="AQ62" i="1"/>
  <c r="AN62" i="1"/>
  <c r="AM61" i="1"/>
  <c r="AO61" i="1"/>
  <c r="AQ61" i="1"/>
  <c r="AL61" i="1"/>
  <c r="AN61" i="1"/>
  <c r="AP61" i="1"/>
  <c r="AO60" i="1"/>
  <c r="AM60" i="1"/>
  <c r="AQ60" i="1"/>
  <c r="AP60" i="1"/>
  <c r="AL60" i="1"/>
  <c r="AN60" i="1"/>
  <c r="AM59" i="1"/>
  <c r="AQ59" i="1"/>
  <c r="AO59" i="1"/>
  <c r="AN59" i="1"/>
  <c r="AP59" i="1"/>
  <c r="AL59" i="1"/>
  <c r="AO58" i="1"/>
  <c r="AM58" i="1"/>
  <c r="AQ58" i="1"/>
  <c r="AL58" i="1"/>
  <c r="AN58" i="1"/>
  <c r="AP58" i="1"/>
  <c r="AM57" i="1"/>
  <c r="AQ57" i="1"/>
  <c r="AO57" i="1"/>
  <c r="AL57" i="1"/>
  <c r="AN57" i="1"/>
  <c r="AP57" i="1"/>
  <c r="AO56" i="1"/>
  <c r="AM56" i="1"/>
  <c r="AQ56" i="1"/>
  <c r="AP56" i="1"/>
  <c r="AL56" i="1"/>
  <c r="AN56" i="1"/>
  <c r="AM55" i="1"/>
  <c r="AQ55" i="1"/>
  <c r="AO55" i="1"/>
  <c r="AN55" i="1"/>
  <c r="AP55" i="1"/>
  <c r="AL55" i="1"/>
  <c r="AO54" i="1"/>
  <c r="AM54" i="1"/>
  <c r="AQ54" i="1"/>
  <c r="AL54" i="1"/>
  <c r="AN54" i="1"/>
  <c r="AP54" i="1"/>
  <c r="AM53" i="1"/>
  <c r="AQ53" i="1"/>
  <c r="AO53" i="1"/>
  <c r="AL53" i="1"/>
  <c r="AN53" i="1"/>
  <c r="AP53" i="1"/>
  <c r="AO52" i="1"/>
  <c r="AM52" i="1"/>
  <c r="AQ52" i="1"/>
  <c r="AP52" i="1"/>
  <c r="AL52" i="1"/>
  <c r="AN52" i="1"/>
  <c r="AM51" i="1"/>
  <c r="AQ51" i="1"/>
  <c r="AO51" i="1"/>
  <c r="AN51" i="1"/>
  <c r="AP51" i="1"/>
  <c r="AL51" i="1"/>
  <c r="AO50" i="1"/>
  <c r="AM50" i="1"/>
  <c r="AQ50" i="1"/>
  <c r="AL50" i="1"/>
  <c r="AN50" i="1"/>
  <c r="AP50" i="1"/>
  <c r="AL49" i="1"/>
  <c r="AP49" i="1"/>
  <c r="AM49" i="1"/>
  <c r="AQ49" i="1"/>
  <c r="AN49" i="1"/>
  <c r="AO49" i="1"/>
  <c r="AN48" i="1"/>
  <c r="AO48" i="1"/>
  <c r="AL48" i="1"/>
  <c r="AP48" i="1"/>
  <c r="AM48" i="1"/>
  <c r="AQ48" i="1"/>
  <c r="AL47" i="1"/>
  <c r="AP47" i="1"/>
  <c r="AM47" i="1"/>
  <c r="AQ47" i="1"/>
  <c r="AN47" i="1"/>
  <c r="AO47" i="1"/>
  <c r="AN46" i="1"/>
  <c r="AO46" i="1"/>
  <c r="AL46" i="1"/>
  <c r="AP46" i="1"/>
  <c r="AM46" i="1"/>
  <c r="AQ46" i="1"/>
  <c r="AL45" i="1"/>
  <c r="AP45" i="1"/>
  <c r="AM45" i="1"/>
  <c r="AQ45" i="1"/>
  <c r="AN45" i="1"/>
  <c r="AO45" i="1"/>
  <c r="AN44" i="1"/>
  <c r="AO44" i="1"/>
  <c r="AL44" i="1"/>
  <c r="AP44" i="1"/>
  <c r="AM44" i="1"/>
  <c r="AQ44" i="1"/>
  <c r="AL43" i="1"/>
  <c r="AP43" i="1"/>
  <c r="AM43" i="1"/>
  <c r="AQ43" i="1"/>
  <c r="AN43" i="1"/>
  <c r="AO43" i="1"/>
  <c r="AN42" i="1"/>
  <c r="AO42" i="1"/>
  <c r="AL42" i="1"/>
  <c r="AP42" i="1"/>
  <c r="AM42" i="1"/>
  <c r="AQ42" i="1"/>
  <c r="AL41" i="1"/>
  <c r="AP41" i="1"/>
  <c r="AM41" i="1"/>
  <c r="AQ41" i="1"/>
  <c r="AN41" i="1"/>
  <c r="AO41" i="1"/>
  <c r="AN40" i="1"/>
  <c r="AO40" i="1"/>
  <c r="AL40" i="1"/>
  <c r="AP40" i="1"/>
  <c r="AM40" i="1"/>
  <c r="AQ40" i="1"/>
  <c r="AL39" i="1"/>
  <c r="AP39" i="1"/>
  <c r="AM39" i="1"/>
  <c r="AQ39" i="1"/>
  <c r="AN39" i="1"/>
  <c r="AO39" i="1"/>
  <c r="AN38" i="1"/>
  <c r="AO38" i="1"/>
  <c r="AL38" i="1"/>
  <c r="AP38" i="1"/>
  <c r="AM38" i="1"/>
  <c r="AQ38" i="1"/>
  <c r="AL37" i="1"/>
  <c r="AP37" i="1"/>
  <c r="AM37" i="1"/>
  <c r="AQ37" i="1"/>
  <c r="AN37" i="1"/>
  <c r="AO37" i="1"/>
  <c r="AN36" i="1"/>
  <c r="AO36" i="1"/>
  <c r="AL36" i="1"/>
  <c r="AP36" i="1"/>
  <c r="AM36" i="1"/>
  <c r="AQ36" i="1"/>
  <c r="AL35" i="1"/>
  <c r="AP35" i="1"/>
  <c r="AM35" i="1"/>
  <c r="AQ35" i="1"/>
  <c r="AN35" i="1"/>
  <c r="AO35" i="1"/>
  <c r="AN34" i="1"/>
  <c r="AO34" i="1"/>
  <c r="AL34" i="1"/>
  <c r="AP34" i="1"/>
  <c r="AM34" i="1"/>
  <c r="AQ34" i="1"/>
  <c r="AL33" i="1"/>
  <c r="AP33" i="1"/>
  <c r="AM33" i="1"/>
  <c r="AQ33" i="1"/>
  <c r="AN33" i="1"/>
  <c r="AO33" i="1"/>
  <c r="AN32" i="1"/>
  <c r="AO32" i="1"/>
  <c r="AL32" i="1"/>
  <c r="AP32" i="1"/>
  <c r="AM32" i="1"/>
  <c r="AQ32" i="1"/>
  <c r="AL31" i="1"/>
  <c r="AP31" i="1"/>
  <c r="AM31" i="1"/>
  <c r="AQ31" i="1"/>
  <c r="AN31" i="1"/>
  <c r="AO31" i="1"/>
  <c r="AN30" i="1"/>
  <c r="AO30" i="1"/>
  <c r="AL30" i="1"/>
  <c r="AP30" i="1"/>
  <c r="AM30" i="1"/>
  <c r="AQ30" i="1"/>
  <c r="AO503" i="1"/>
  <c r="AQ500" i="1"/>
  <c r="AM498" i="1"/>
  <c r="AO495" i="1"/>
  <c r="AQ492" i="1"/>
  <c r="AM490" i="1"/>
  <c r="AO487" i="1"/>
  <c r="AQ484" i="1"/>
  <c r="AM482" i="1"/>
  <c r="AO479" i="1"/>
  <c r="AQ476" i="1"/>
  <c r="AM474" i="1"/>
  <c r="AO471" i="1"/>
  <c r="AQ468" i="1"/>
  <c r="AM466" i="1"/>
  <c r="AO463" i="1"/>
  <c r="AQ460" i="1"/>
  <c r="AM458" i="1"/>
  <c r="AO455" i="1"/>
  <c r="AQ452" i="1"/>
  <c r="AM450" i="1"/>
  <c r="AO447" i="1"/>
  <c r="AQ444" i="1"/>
  <c r="AM442" i="1"/>
  <c r="AL29" i="1"/>
  <c r="AP29" i="1"/>
  <c r="AM29" i="1"/>
  <c r="AQ29" i="1"/>
  <c r="AN29" i="1"/>
  <c r="AO29" i="1"/>
  <c r="AN28" i="1"/>
  <c r="AO28" i="1"/>
  <c r="AL28" i="1"/>
  <c r="AP28" i="1"/>
  <c r="AM28" i="1"/>
  <c r="AQ28" i="1"/>
  <c r="AL27" i="1"/>
  <c r="AP27" i="1"/>
  <c r="AM27" i="1"/>
  <c r="AQ27" i="1"/>
  <c r="AN27" i="1"/>
  <c r="AO27" i="1"/>
  <c r="AN26" i="1"/>
  <c r="AO26" i="1"/>
  <c r="AL26" i="1"/>
  <c r="AP26" i="1"/>
  <c r="AM26" i="1"/>
  <c r="AQ26" i="1"/>
  <c r="AL25" i="1"/>
  <c r="AP25" i="1"/>
  <c r="AM25" i="1"/>
  <c r="AQ25" i="1"/>
  <c r="AN25" i="1"/>
  <c r="AO25" i="1"/>
  <c r="AN24" i="1"/>
  <c r="AO24" i="1"/>
  <c r="AL24" i="1"/>
  <c r="AP24" i="1"/>
  <c r="AM24" i="1"/>
  <c r="AQ24" i="1"/>
  <c r="AL23" i="1"/>
  <c r="AP23" i="1"/>
  <c r="AM23" i="1"/>
  <c r="AQ23" i="1"/>
  <c r="AN23" i="1"/>
  <c r="AO23" i="1"/>
  <c r="AN22" i="1"/>
  <c r="AO22" i="1"/>
  <c r="AL22" i="1"/>
  <c r="AP22" i="1"/>
  <c r="AM22" i="1"/>
  <c r="AQ22" i="1"/>
  <c r="AL21" i="1"/>
  <c r="AP21" i="1"/>
  <c r="AM21" i="1"/>
  <c r="AQ21" i="1"/>
  <c r="AN21" i="1"/>
  <c r="AO21" i="1"/>
  <c r="AN20" i="1"/>
  <c r="AO20" i="1"/>
  <c r="AL20" i="1"/>
  <c r="AP20" i="1"/>
  <c r="AM20" i="1"/>
  <c r="AQ20" i="1"/>
  <c r="AL19" i="1"/>
  <c r="AP19" i="1"/>
  <c r="AM19" i="1"/>
  <c r="AQ19" i="1"/>
  <c r="AN19" i="1"/>
  <c r="AO19" i="1"/>
  <c r="AN18" i="1"/>
  <c r="AO18" i="1"/>
  <c r="AL18" i="1"/>
  <c r="AP18" i="1"/>
  <c r="AM18" i="1"/>
  <c r="AQ18" i="1"/>
  <c r="AL17" i="1"/>
  <c r="AP17" i="1"/>
  <c r="AM17" i="1"/>
  <c r="AQ17" i="1"/>
  <c r="AN17" i="1"/>
  <c r="AO17" i="1"/>
  <c r="AN16" i="1"/>
  <c r="AO16" i="1"/>
  <c r="AL16" i="1"/>
  <c r="AP16" i="1"/>
  <c r="AM16" i="1"/>
  <c r="AQ16" i="1"/>
  <c r="AL15" i="1"/>
  <c r="AP15" i="1"/>
  <c r="AM15" i="1"/>
  <c r="AQ15" i="1"/>
  <c r="AN15" i="1"/>
  <c r="AO15" i="1"/>
  <c r="AN14" i="1"/>
  <c r="AO14" i="1"/>
  <c r="AL14" i="1"/>
  <c r="AP14" i="1"/>
  <c r="AM14" i="1"/>
  <c r="AQ14" i="1"/>
  <c r="AL13" i="1"/>
  <c r="AP13" i="1"/>
  <c r="AM13" i="1"/>
  <c r="AQ13" i="1"/>
  <c r="AN13" i="1"/>
  <c r="AO13" i="1"/>
  <c r="AP4" i="1"/>
  <c r="AO4" i="1"/>
  <c r="AN4" i="1"/>
  <c r="AQ4" i="1"/>
  <c r="AM4" i="1"/>
  <c r="AF4" i="1"/>
  <c r="AG12" i="1"/>
  <c r="AH12" i="1"/>
  <c r="AI12" i="1"/>
  <c r="AF12" i="1"/>
  <c r="AJ12" i="1"/>
  <c r="AH500" i="1"/>
  <c r="AI500" i="1"/>
  <c r="AF500" i="1"/>
  <c r="AJ500" i="1"/>
  <c r="AG500" i="1"/>
  <c r="AG497" i="1"/>
  <c r="AH497" i="1"/>
  <c r="AI497" i="1"/>
  <c r="AF497" i="1"/>
  <c r="AJ497" i="1"/>
  <c r="AF490" i="1"/>
  <c r="AJ490" i="1"/>
  <c r="AG490" i="1"/>
  <c r="AH490" i="1"/>
  <c r="AI490" i="1"/>
  <c r="AF486" i="1"/>
  <c r="AJ486" i="1"/>
  <c r="AG486" i="1"/>
  <c r="AH486" i="1"/>
  <c r="AI486" i="1"/>
  <c r="AH484" i="1"/>
  <c r="AI484" i="1"/>
  <c r="AF484" i="1"/>
  <c r="AJ484" i="1"/>
  <c r="AG484" i="1"/>
  <c r="AF482" i="1"/>
  <c r="AJ482" i="1"/>
  <c r="AG482" i="1"/>
  <c r="AH482" i="1"/>
  <c r="AI482" i="1"/>
  <c r="AH480" i="1"/>
  <c r="AI480" i="1"/>
  <c r="AF480" i="1"/>
  <c r="AJ480" i="1"/>
  <c r="AG480" i="1"/>
  <c r="AF478" i="1"/>
  <c r="AJ478" i="1"/>
  <c r="AG478" i="1"/>
  <c r="AH478" i="1"/>
  <c r="AI478" i="1"/>
  <c r="AI475" i="1"/>
  <c r="AF475" i="1"/>
  <c r="AJ475" i="1"/>
  <c r="AG475" i="1"/>
  <c r="AH475" i="1"/>
  <c r="AG473" i="1"/>
  <c r="AH473" i="1"/>
  <c r="AI473" i="1"/>
  <c r="AF473" i="1"/>
  <c r="AJ473" i="1"/>
  <c r="AI471" i="1"/>
  <c r="AF471" i="1"/>
  <c r="AJ471" i="1"/>
  <c r="AG471" i="1"/>
  <c r="AH471" i="1"/>
  <c r="AI467" i="1"/>
  <c r="AF467" i="1"/>
  <c r="AJ467" i="1"/>
  <c r="AG467" i="1"/>
  <c r="AH467" i="1"/>
  <c r="AH464" i="1"/>
  <c r="AI464" i="1"/>
  <c r="AF464" i="1"/>
  <c r="AJ464" i="1"/>
  <c r="AG464" i="1"/>
  <c r="AH456" i="1"/>
  <c r="AI456" i="1"/>
  <c r="AF456" i="1"/>
  <c r="AJ456" i="1"/>
  <c r="AG456" i="1"/>
  <c r="AF454" i="1"/>
  <c r="AJ454" i="1"/>
  <c r="AG454" i="1"/>
  <c r="AH454" i="1"/>
  <c r="AI454" i="1"/>
  <c r="AH452" i="1"/>
  <c r="AI452" i="1"/>
  <c r="AF452" i="1"/>
  <c r="AJ452" i="1"/>
  <c r="AG452" i="1"/>
  <c r="AH448" i="1"/>
  <c r="AI448" i="1"/>
  <c r="AF448" i="1"/>
  <c r="AJ448" i="1"/>
  <c r="AG448" i="1"/>
  <c r="AH444" i="1"/>
  <c r="AI444" i="1"/>
  <c r="AF444" i="1"/>
  <c r="AJ444" i="1"/>
  <c r="AG444" i="1"/>
  <c r="AH440" i="1"/>
  <c r="AI440" i="1"/>
  <c r="AF440" i="1"/>
  <c r="AJ440" i="1"/>
  <c r="AG440" i="1"/>
  <c r="AF438" i="1"/>
  <c r="AJ438" i="1"/>
  <c r="AG438" i="1"/>
  <c r="AH438" i="1"/>
  <c r="AI438" i="1"/>
  <c r="AH436" i="1"/>
  <c r="AI436" i="1"/>
  <c r="AF436" i="1"/>
  <c r="AJ436" i="1"/>
  <c r="AG436" i="1"/>
  <c r="AF434" i="1"/>
  <c r="AJ434" i="1"/>
  <c r="AG434" i="1"/>
  <c r="AH434" i="1"/>
  <c r="AI434" i="1"/>
  <c r="AF430" i="1"/>
  <c r="AJ430" i="1"/>
  <c r="AG430" i="1"/>
  <c r="AH430" i="1"/>
  <c r="AI430" i="1"/>
  <c r="AI427" i="1"/>
  <c r="AF427" i="1"/>
  <c r="AJ427" i="1"/>
  <c r="AG427" i="1"/>
  <c r="AH427" i="1"/>
  <c r="AH424" i="1"/>
  <c r="AI424" i="1"/>
  <c r="AF424" i="1"/>
  <c r="AJ424" i="1"/>
  <c r="AG424" i="1"/>
  <c r="AF422" i="1"/>
  <c r="AJ422" i="1"/>
  <c r="AG422" i="1"/>
  <c r="AH422" i="1"/>
  <c r="AI422" i="1"/>
  <c r="AH420" i="1"/>
  <c r="AI420" i="1"/>
  <c r="AF420" i="1"/>
  <c r="AJ420" i="1"/>
  <c r="AG420" i="1"/>
  <c r="AF418" i="1"/>
  <c r="AJ418" i="1"/>
  <c r="AG418" i="1"/>
  <c r="AH418" i="1"/>
  <c r="AI418" i="1"/>
  <c r="AF414" i="1"/>
  <c r="AJ414" i="1"/>
  <c r="AG414" i="1"/>
  <c r="AH414" i="1"/>
  <c r="AI414" i="1"/>
  <c r="AH412" i="1"/>
  <c r="AI412" i="1"/>
  <c r="AF412" i="1"/>
  <c r="AJ412" i="1"/>
  <c r="AG412" i="1"/>
  <c r="AF410" i="1"/>
  <c r="AJ410" i="1"/>
  <c r="AG410" i="1"/>
  <c r="AH410" i="1"/>
  <c r="AI410" i="1"/>
  <c r="AH408" i="1"/>
  <c r="AI408" i="1"/>
  <c r="AF408" i="1"/>
  <c r="AJ408" i="1"/>
  <c r="AG408" i="1"/>
  <c r="AF406" i="1"/>
  <c r="AJ406" i="1"/>
  <c r="AG406" i="1"/>
  <c r="AH406" i="1"/>
  <c r="AI406" i="1"/>
  <c r="AH400" i="1"/>
  <c r="AI400" i="1"/>
  <c r="AF400" i="1"/>
  <c r="AJ400" i="1"/>
  <c r="AG400" i="1"/>
  <c r="AG397" i="1"/>
  <c r="AH397" i="1"/>
  <c r="AI397" i="1"/>
  <c r="AF397" i="1"/>
  <c r="AJ397" i="1"/>
  <c r="AI395" i="1"/>
  <c r="AF395" i="1"/>
  <c r="AJ395" i="1"/>
  <c r="AG395" i="1"/>
  <c r="AH395" i="1"/>
  <c r="AI393" i="1"/>
  <c r="AG393" i="1"/>
  <c r="AF393" i="1"/>
  <c r="AH393" i="1"/>
  <c r="AJ393" i="1"/>
  <c r="AG391" i="1"/>
  <c r="AI391" i="1"/>
  <c r="AH391" i="1"/>
  <c r="AJ391" i="1"/>
  <c r="AF391" i="1"/>
  <c r="AH390" i="1"/>
  <c r="AF390" i="1"/>
  <c r="AJ390" i="1"/>
  <c r="AG390" i="1"/>
  <c r="AI390" i="1"/>
  <c r="AI389" i="1"/>
  <c r="AG389" i="1"/>
  <c r="AJ389" i="1"/>
  <c r="AF389" i="1"/>
  <c r="AH389" i="1"/>
  <c r="AF388" i="1"/>
  <c r="AJ388" i="1"/>
  <c r="AH388" i="1"/>
  <c r="AG388" i="1"/>
  <c r="AI388" i="1"/>
  <c r="AG387" i="1"/>
  <c r="AI387" i="1"/>
  <c r="AF387" i="1"/>
  <c r="AH387" i="1"/>
  <c r="AJ387" i="1"/>
  <c r="AF384" i="1"/>
  <c r="AJ384" i="1"/>
  <c r="AH384" i="1"/>
  <c r="AG384" i="1"/>
  <c r="AI384" i="1"/>
  <c r="AF380" i="1"/>
  <c r="AJ380" i="1"/>
  <c r="AH380" i="1"/>
  <c r="AG380" i="1"/>
  <c r="AI380" i="1"/>
  <c r="AI377" i="1"/>
  <c r="AG377" i="1"/>
  <c r="AF377" i="1"/>
  <c r="AH377" i="1"/>
  <c r="AJ377" i="1"/>
  <c r="AH374" i="1"/>
  <c r="AF374" i="1"/>
  <c r="AJ374" i="1"/>
  <c r="AG374" i="1"/>
  <c r="AI374" i="1"/>
  <c r="AF372" i="1"/>
  <c r="AJ372" i="1"/>
  <c r="AH372" i="1"/>
  <c r="AG372" i="1"/>
  <c r="AI372" i="1"/>
  <c r="AH370" i="1"/>
  <c r="AF370" i="1"/>
  <c r="AJ370" i="1"/>
  <c r="AI370" i="1"/>
  <c r="AG370" i="1"/>
  <c r="AG367" i="1"/>
  <c r="AI367" i="1"/>
  <c r="AH367" i="1"/>
  <c r="AJ367" i="1"/>
  <c r="AF367" i="1"/>
  <c r="AF364" i="1"/>
  <c r="AJ364" i="1"/>
  <c r="AH364" i="1"/>
  <c r="AG364" i="1"/>
  <c r="AI364" i="1"/>
  <c r="AH362" i="1"/>
  <c r="AF362" i="1"/>
  <c r="AJ362" i="1"/>
  <c r="AI362" i="1"/>
  <c r="AG362" i="1"/>
  <c r="AG359" i="1"/>
  <c r="AI359" i="1"/>
  <c r="AH359" i="1"/>
  <c r="AJ359" i="1"/>
  <c r="AF359" i="1"/>
  <c r="AG355" i="1"/>
  <c r="AI355" i="1"/>
  <c r="AF355" i="1"/>
  <c r="AH355" i="1"/>
  <c r="AJ355" i="1"/>
  <c r="AI352" i="1"/>
  <c r="AF352" i="1"/>
  <c r="AJ352" i="1"/>
  <c r="AH352" i="1"/>
  <c r="AG352" i="1"/>
  <c r="AG350" i="1"/>
  <c r="AH350" i="1"/>
  <c r="AF350" i="1"/>
  <c r="AJ350" i="1"/>
  <c r="AI350" i="1"/>
  <c r="AI348" i="1"/>
  <c r="AF348" i="1"/>
  <c r="AJ348" i="1"/>
  <c r="AH348" i="1"/>
  <c r="AG348" i="1"/>
  <c r="AI344" i="1"/>
  <c r="AF344" i="1"/>
  <c r="AJ344" i="1"/>
  <c r="AH344" i="1"/>
  <c r="AG344" i="1"/>
  <c r="AI340" i="1"/>
  <c r="AF340" i="1"/>
  <c r="AJ340" i="1"/>
  <c r="AH340" i="1"/>
  <c r="AG340" i="1"/>
  <c r="AG338" i="1"/>
  <c r="AH338" i="1"/>
  <c r="AF338" i="1"/>
  <c r="AJ338" i="1"/>
  <c r="AI338" i="1"/>
  <c r="AH337" i="1"/>
  <c r="AI337" i="1"/>
  <c r="AF337" i="1"/>
  <c r="AJ337" i="1"/>
  <c r="AG337" i="1"/>
  <c r="AF335" i="1"/>
  <c r="AJ335" i="1"/>
  <c r="AG335" i="1"/>
  <c r="AH335" i="1"/>
  <c r="AI335" i="1"/>
  <c r="AI332" i="1"/>
  <c r="AF332" i="1"/>
  <c r="AJ332" i="1"/>
  <c r="AG332" i="1"/>
  <c r="AH332" i="1"/>
  <c r="AI328" i="1"/>
  <c r="AF328" i="1"/>
  <c r="AJ328" i="1"/>
  <c r="AG328" i="1"/>
  <c r="AH328" i="1"/>
  <c r="AF323" i="1"/>
  <c r="AJ323" i="1"/>
  <c r="AG323" i="1"/>
  <c r="AH323" i="1"/>
  <c r="AI323" i="1"/>
  <c r="AI320" i="1"/>
  <c r="AF320" i="1"/>
  <c r="AJ320" i="1"/>
  <c r="AG320" i="1"/>
  <c r="AH320" i="1"/>
  <c r="AI316" i="1"/>
  <c r="AF316" i="1"/>
  <c r="AJ316" i="1"/>
  <c r="AG316" i="1"/>
  <c r="AH316" i="1"/>
  <c r="AG314" i="1"/>
  <c r="AH314" i="1"/>
  <c r="AI314" i="1"/>
  <c r="AF314" i="1"/>
  <c r="AJ314" i="1"/>
  <c r="AG310" i="1"/>
  <c r="AH310" i="1"/>
  <c r="AI310" i="1"/>
  <c r="AF310" i="1"/>
  <c r="AJ310" i="1"/>
  <c r="AF307" i="1"/>
  <c r="AJ307" i="1"/>
  <c r="AG307" i="1"/>
  <c r="AH307" i="1"/>
  <c r="AI307" i="1"/>
  <c r="AH305" i="1"/>
  <c r="AI305" i="1"/>
  <c r="AF305" i="1"/>
  <c r="AJ305" i="1"/>
  <c r="AG305" i="1"/>
  <c r="AG302" i="1"/>
  <c r="AH302" i="1"/>
  <c r="AI302" i="1"/>
  <c r="AF302" i="1"/>
  <c r="AJ302" i="1"/>
  <c r="AF299" i="1"/>
  <c r="AJ299" i="1"/>
  <c r="AG299" i="1"/>
  <c r="AH299" i="1"/>
  <c r="AI299" i="1"/>
  <c r="AI296" i="1"/>
  <c r="AF296" i="1"/>
  <c r="AJ296" i="1"/>
  <c r="AG296" i="1"/>
  <c r="AH296" i="1"/>
  <c r="AI292" i="1"/>
  <c r="AF292" i="1"/>
  <c r="AJ292" i="1"/>
  <c r="AG292" i="1"/>
  <c r="AH292" i="1"/>
  <c r="AG290" i="1"/>
  <c r="AH290" i="1"/>
  <c r="AI290" i="1"/>
  <c r="AF290" i="1"/>
  <c r="AJ290" i="1"/>
  <c r="AG286" i="1"/>
  <c r="AH286" i="1"/>
  <c r="AI286" i="1"/>
  <c r="AF286" i="1"/>
  <c r="AJ286" i="1"/>
  <c r="AI282" i="1"/>
  <c r="AG282" i="1"/>
  <c r="AF282" i="1"/>
  <c r="AH282" i="1"/>
  <c r="AJ282" i="1"/>
  <c r="AH279" i="1"/>
  <c r="AF279" i="1"/>
  <c r="AJ279" i="1"/>
  <c r="AG279" i="1"/>
  <c r="AI279" i="1"/>
  <c r="AI274" i="1"/>
  <c r="AG274" i="1"/>
  <c r="AF274" i="1"/>
  <c r="AH274" i="1"/>
  <c r="AJ274" i="1"/>
  <c r="AH271" i="1"/>
  <c r="AF271" i="1"/>
  <c r="AJ271" i="1"/>
  <c r="AG271" i="1"/>
  <c r="AI271" i="1"/>
  <c r="AH267" i="1"/>
  <c r="AF267" i="1"/>
  <c r="AJ267" i="1"/>
  <c r="AG267" i="1"/>
  <c r="AI267" i="1"/>
  <c r="AF261" i="1"/>
  <c r="AJ261" i="1"/>
  <c r="AH261" i="1"/>
  <c r="AG261" i="1"/>
  <c r="AI261" i="1"/>
  <c r="AG256" i="1"/>
  <c r="AI256" i="1"/>
  <c r="AF256" i="1"/>
  <c r="AH256" i="1"/>
  <c r="AJ256" i="1"/>
  <c r="AI250" i="1"/>
  <c r="AG250" i="1"/>
  <c r="AF250" i="1"/>
  <c r="AH250" i="1"/>
  <c r="AJ250" i="1"/>
  <c r="AF249" i="1"/>
  <c r="AJ249" i="1"/>
  <c r="AH249" i="1"/>
  <c r="AI249" i="1"/>
  <c r="AG249" i="1"/>
  <c r="AH243" i="1"/>
  <c r="AF243" i="1"/>
  <c r="AJ243" i="1"/>
  <c r="AG243" i="1"/>
  <c r="AI243" i="1"/>
  <c r="AH239" i="1"/>
  <c r="AF239" i="1"/>
  <c r="AJ239" i="1"/>
  <c r="AG239" i="1"/>
  <c r="AI239" i="1"/>
  <c r="AI237" i="1"/>
  <c r="AF237" i="1"/>
  <c r="AJ237" i="1"/>
  <c r="AH237" i="1"/>
  <c r="AG237" i="1"/>
  <c r="AH234" i="1"/>
  <c r="AI234" i="1"/>
  <c r="AG234" i="1"/>
  <c r="AF234" i="1"/>
  <c r="AJ234" i="1"/>
  <c r="AF232" i="1"/>
  <c r="AJ232" i="1"/>
  <c r="AG232" i="1"/>
  <c r="AI232" i="1"/>
  <c r="AH232" i="1"/>
  <c r="AH230" i="1"/>
  <c r="AI230" i="1"/>
  <c r="AG230" i="1"/>
  <c r="AF230" i="1"/>
  <c r="AJ230" i="1"/>
  <c r="AI229" i="1"/>
  <c r="AF229" i="1"/>
  <c r="AJ229" i="1"/>
  <c r="AH229" i="1"/>
  <c r="AG229" i="1"/>
  <c r="AI225" i="1"/>
  <c r="AF225" i="1"/>
  <c r="AJ225" i="1"/>
  <c r="AG225" i="1"/>
  <c r="AH225" i="1"/>
  <c r="AG223" i="1"/>
  <c r="AH223" i="1"/>
  <c r="AI223" i="1"/>
  <c r="AF223" i="1"/>
  <c r="AJ223" i="1"/>
  <c r="AG219" i="1"/>
  <c r="AH219" i="1"/>
  <c r="AI219" i="1"/>
  <c r="AF219" i="1"/>
  <c r="AJ219" i="1"/>
  <c r="AF216" i="1"/>
  <c r="AJ216" i="1"/>
  <c r="AG216" i="1"/>
  <c r="AH216" i="1"/>
  <c r="AI216" i="1"/>
  <c r="AF212" i="1"/>
  <c r="AJ212" i="1"/>
  <c r="AG212" i="1"/>
  <c r="AH212" i="1"/>
  <c r="AI212" i="1"/>
  <c r="AH210" i="1"/>
  <c r="AI210" i="1"/>
  <c r="AF210" i="1"/>
  <c r="AJ210" i="1"/>
  <c r="AG210" i="1"/>
  <c r="AI209" i="1"/>
  <c r="AF209" i="1"/>
  <c r="AJ209" i="1"/>
  <c r="AG209" i="1"/>
  <c r="AH209" i="1"/>
  <c r="AH206" i="1"/>
  <c r="AI206" i="1"/>
  <c r="AF206" i="1"/>
  <c r="AJ206" i="1"/>
  <c r="AG206" i="1"/>
  <c r="AG203" i="1"/>
  <c r="AH203" i="1"/>
  <c r="AI203" i="1"/>
  <c r="AF203" i="1"/>
  <c r="AJ203" i="1"/>
  <c r="AH202" i="1"/>
  <c r="AI202" i="1"/>
  <c r="AF202" i="1"/>
  <c r="AJ202" i="1"/>
  <c r="AG202" i="1"/>
  <c r="AF200" i="1"/>
  <c r="AJ200" i="1"/>
  <c r="AG200" i="1"/>
  <c r="AH200" i="1"/>
  <c r="AI200" i="1"/>
  <c r="AH198" i="1"/>
  <c r="AI198" i="1"/>
  <c r="AF198" i="1"/>
  <c r="AJ198" i="1"/>
  <c r="AG198" i="1"/>
  <c r="AH194" i="1"/>
  <c r="AI194" i="1"/>
  <c r="AF194" i="1"/>
  <c r="AJ194" i="1"/>
  <c r="AG194" i="1"/>
  <c r="AH186" i="1"/>
  <c r="AI186" i="1"/>
  <c r="AF186" i="1"/>
  <c r="AJ186" i="1"/>
  <c r="AG186" i="1"/>
  <c r="AF184" i="1"/>
  <c r="AJ184" i="1"/>
  <c r="AG184" i="1"/>
  <c r="AH184" i="1"/>
  <c r="AI184" i="1"/>
  <c r="AI181" i="1"/>
  <c r="AF181" i="1"/>
  <c r="AJ181" i="1"/>
  <c r="AG181" i="1"/>
  <c r="AH181" i="1"/>
  <c r="AI177" i="1"/>
  <c r="AF177" i="1"/>
  <c r="AJ177" i="1"/>
  <c r="AG177" i="1"/>
  <c r="AH177" i="1"/>
  <c r="AF176" i="1"/>
  <c r="AJ176" i="1"/>
  <c r="AG176" i="1"/>
  <c r="AH176" i="1"/>
  <c r="AI176" i="1"/>
  <c r="AI173" i="1"/>
  <c r="AF173" i="1"/>
  <c r="AJ173" i="1"/>
  <c r="AG173" i="1"/>
  <c r="AH173" i="1"/>
  <c r="AF172" i="1"/>
  <c r="AJ172" i="1"/>
  <c r="AG172" i="1"/>
  <c r="AH172" i="1"/>
  <c r="AI172" i="1"/>
  <c r="AG167" i="1"/>
  <c r="AH167" i="1"/>
  <c r="AI167" i="1"/>
  <c r="AF167" i="1"/>
  <c r="AJ167" i="1"/>
  <c r="AI165" i="1"/>
  <c r="AF165" i="1"/>
  <c r="AJ165" i="1"/>
  <c r="AG165" i="1"/>
  <c r="AH165" i="1"/>
  <c r="AF164" i="1"/>
  <c r="AJ164" i="1"/>
  <c r="AG164" i="1"/>
  <c r="AH164" i="1"/>
  <c r="AI164" i="1"/>
  <c r="AF163" i="1"/>
  <c r="AJ163" i="1"/>
  <c r="AG163" i="1"/>
  <c r="AH163" i="1"/>
  <c r="AI163" i="1"/>
  <c r="AG162" i="1"/>
  <c r="AH162" i="1"/>
  <c r="AF162" i="1"/>
  <c r="AJ162" i="1"/>
  <c r="AI162" i="1"/>
  <c r="AH161" i="1"/>
  <c r="AI161" i="1"/>
  <c r="AG161" i="1"/>
  <c r="AJ161" i="1"/>
  <c r="AF161" i="1"/>
  <c r="AI160" i="1"/>
  <c r="AF160" i="1"/>
  <c r="AJ160" i="1"/>
  <c r="AH160" i="1"/>
  <c r="AG160" i="1"/>
  <c r="AF159" i="1"/>
  <c r="AJ159" i="1"/>
  <c r="AG159" i="1"/>
  <c r="AI159" i="1"/>
  <c r="AH159" i="1"/>
  <c r="AG158" i="1"/>
  <c r="AH158" i="1"/>
  <c r="AF158" i="1"/>
  <c r="AJ158" i="1"/>
  <c r="AI158" i="1"/>
  <c r="AI156" i="1"/>
  <c r="AF156" i="1"/>
  <c r="AJ156" i="1"/>
  <c r="AH156" i="1"/>
  <c r="AG156" i="1"/>
  <c r="AF155" i="1"/>
  <c r="AJ155" i="1"/>
  <c r="AG155" i="1"/>
  <c r="AI155" i="1"/>
  <c r="AH155" i="1"/>
  <c r="AG154" i="1"/>
  <c r="AH154" i="1"/>
  <c r="AF154" i="1"/>
  <c r="AJ154" i="1"/>
  <c r="AI154" i="1"/>
  <c r="AH153" i="1"/>
  <c r="AI153" i="1"/>
  <c r="AG153" i="1"/>
  <c r="AF153" i="1"/>
  <c r="AJ153" i="1"/>
  <c r="AI152" i="1"/>
  <c r="AF152" i="1"/>
  <c r="AJ152" i="1"/>
  <c r="AH152" i="1"/>
  <c r="AG152" i="1"/>
  <c r="AF151" i="1"/>
  <c r="AJ151" i="1"/>
  <c r="AG151" i="1"/>
  <c r="AH151" i="1"/>
  <c r="AI151" i="1"/>
  <c r="AG150" i="1"/>
  <c r="AH150" i="1"/>
  <c r="AI150" i="1"/>
  <c r="AF150" i="1"/>
  <c r="AJ150" i="1"/>
  <c r="AH149" i="1"/>
  <c r="AI149" i="1"/>
  <c r="AF149" i="1"/>
  <c r="AJ149" i="1"/>
  <c r="AG149" i="1"/>
  <c r="AI148" i="1"/>
  <c r="AF148" i="1"/>
  <c r="AJ148" i="1"/>
  <c r="AG148" i="1"/>
  <c r="AH148" i="1"/>
  <c r="AF147" i="1"/>
  <c r="AJ147" i="1"/>
  <c r="AG147" i="1"/>
  <c r="AH147" i="1"/>
  <c r="AI147" i="1"/>
  <c r="AG146" i="1"/>
  <c r="AH146" i="1"/>
  <c r="AI146" i="1"/>
  <c r="AF146" i="1"/>
  <c r="AJ146" i="1"/>
  <c r="AH145" i="1"/>
  <c r="AI145" i="1"/>
  <c r="AF145" i="1"/>
  <c r="AJ145" i="1"/>
  <c r="AG145" i="1"/>
  <c r="AI144" i="1"/>
  <c r="AF144" i="1"/>
  <c r="AJ144" i="1"/>
  <c r="AG144" i="1"/>
  <c r="AH144" i="1"/>
  <c r="AF143" i="1"/>
  <c r="AJ143" i="1"/>
  <c r="AG143" i="1"/>
  <c r="AH143" i="1"/>
  <c r="AI143" i="1"/>
  <c r="AG142" i="1"/>
  <c r="AH142" i="1"/>
  <c r="AI142" i="1"/>
  <c r="AF142" i="1"/>
  <c r="AJ142" i="1"/>
  <c r="AH141" i="1"/>
  <c r="AI141" i="1"/>
  <c r="AF141" i="1"/>
  <c r="AJ141" i="1"/>
  <c r="AG141" i="1"/>
  <c r="AI140" i="1"/>
  <c r="AF140" i="1"/>
  <c r="AJ140" i="1"/>
  <c r="AG140" i="1"/>
  <c r="AH140" i="1"/>
  <c r="AF139" i="1"/>
  <c r="AJ139" i="1"/>
  <c r="AG139" i="1"/>
  <c r="AH139" i="1"/>
  <c r="AI139" i="1"/>
  <c r="AG138" i="1"/>
  <c r="AH138" i="1"/>
  <c r="AI138" i="1"/>
  <c r="AF138" i="1"/>
  <c r="AJ138" i="1"/>
  <c r="AH137" i="1"/>
  <c r="AI137" i="1"/>
  <c r="AF137" i="1"/>
  <c r="AJ137" i="1"/>
  <c r="AG137" i="1"/>
  <c r="AI136" i="1"/>
  <c r="AF136" i="1"/>
  <c r="AJ136" i="1"/>
  <c r="AG136" i="1"/>
  <c r="AH136" i="1"/>
  <c r="AF135" i="1"/>
  <c r="AJ135" i="1"/>
  <c r="AG135" i="1"/>
  <c r="AH135" i="1"/>
  <c r="AI135" i="1"/>
  <c r="AG134" i="1"/>
  <c r="AH134" i="1"/>
  <c r="AI134" i="1"/>
  <c r="AF134" i="1"/>
  <c r="AJ134" i="1"/>
  <c r="AH133" i="1"/>
  <c r="AI133" i="1"/>
  <c r="AF133" i="1"/>
  <c r="AJ133" i="1"/>
  <c r="AG133" i="1"/>
  <c r="AI132" i="1"/>
  <c r="AF132" i="1"/>
  <c r="AJ132" i="1"/>
  <c r="AG132" i="1"/>
  <c r="AH132" i="1"/>
  <c r="AF131" i="1"/>
  <c r="AJ131" i="1"/>
  <c r="AG131" i="1"/>
  <c r="AH131" i="1"/>
  <c r="AI131" i="1"/>
  <c r="AG130" i="1"/>
  <c r="AH130" i="1"/>
  <c r="AI130" i="1"/>
  <c r="AF130" i="1"/>
  <c r="AJ130" i="1"/>
  <c r="AH129" i="1"/>
  <c r="AI129" i="1"/>
  <c r="AF129" i="1"/>
  <c r="AJ129" i="1"/>
  <c r="AG129" i="1"/>
  <c r="AI128" i="1"/>
  <c r="AF128" i="1"/>
  <c r="AJ128" i="1"/>
  <c r="AG128" i="1"/>
  <c r="AH128" i="1"/>
  <c r="AF127" i="1"/>
  <c r="AJ127" i="1"/>
  <c r="AG127" i="1"/>
  <c r="AH127" i="1"/>
  <c r="AI127" i="1"/>
  <c r="AG126" i="1"/>
  <c r="AH126" i="1"/>
  <c r="AI126" i="1"/>
  <c r="AF126" i="1"/>
  <c r="AJ126" i="1"/>
  <c r="AH125" i="1"/>
  <c r="AI125" i="1"/>
  <c r="AF125" i="1"/>
  <c r="AJ125" i="1"/>
  <c r="AG125" i="1"/>
  <c r="AI124" i="1"/>
  <c r="AF124" i="1"/>
  <c r="AJ124" i="1"/>
  <c r="AG124" i="1"/>
  <c r="AH124" i="1"/>
  <c r="AF123" i="1"/>
  <c r="AJ123" i="1"/>
  <c r="AG123" i="1"/>
  <c r="AH123" i="1"/>
  <c r="AI123" i="1"/>
  <c r="AG122" i="1"/>
  <c r="AH122" i="1"/>
  <c r="AI122" i="1"/>
  <c r="AF122" i="1"/>
  <c r="AJ122" i="1"/>
  <c r="AH121" i="1"/>
  <c r="AI121" i="1"/>
  <c r="AF121" i="1"/>
  <c r="AJ121" i="1"/>
  <c r="AG121" i="1"/>
  <c r="AI120" i="1"/>
  <c r="AF120" i="1"/>
  <c r="AJ120" i="1"/>
  <c r="AG120" i="1"/>
  <c r="AH120" i="1"/>
  <c r="AF119" i="1"/>
  <c r="AJ119" i="1"/>
  <c r="AH119" i="1"/>
  <c r="AI119" i="1"/>
  <c r="AG119" i="1"/>
  <c r="AG118" i="1"/>
  <c r="AI118" i="1"/>
  <c r="AF118" i="1"/>
  <c r="AH118" i="1"/>
  <c r="AJ118" i="1"/>
  <c r="AH117" i="1"/>
  <c r="AF117" i="1"/>
  <c r="AJ117" i="1"/>
  <c r="AG117" i="1"/>
  <c r="AI117" i="1"/>
  <c r="AI116" i="1"/>
  <c r="AG116" i="1"/>
  <c r="AH116" i="1"/>
  <c r="AJ116" i="1"/>
  <c r="AF116" i="1"/>
  <c r="AF115" i="1"/>
  <c r="AJ115" i="1"/>
  <c r="AH115" i="1"/>
  <c r="AG115" i="1"/>
  <c r="AI115" i="1"/>
  <c r="AG114" i="1"/>
  <c r="AI114" i="1"/>
  <c r="AJ114" i="1"/>
  <c r="AF114" i="1"/>
  <c r="AH114" i="1"/>
  <c r="AH113" i="1"/>
  <c r="AF113" i="1"/>
  <c r="AJ113" i="1"/>
  <c r="AG113" i="1"/>
  <c r="AI113" i="1"/>
  <c r="AI112" i="1"/>
  <c r="AG112" i="1"/>
  <c r="AF112" i="1"/>
  <c r="AH112" i="1"/>
  <c r="AJ112" i="1"/>
  <c r="AF111" i="1"/>
  <c r="AJ111" i="1"/>
  <c r="AH111" i="1"/>
  <c r="AI111" i="1"/>
  <c r="AG111" i="1"/>
  <c r="AG110" i="1"/>
  <c r="AI110" i="1"/>
  <c r="AF110" i="1"/>
  <c r="AH110" i="1"/>
  <c r="AJ110" i="1"/>
  <c r="AH109" i="1"/>
  <c r="AF109" i="1"/>
  <c r="AJ109" i="1"/>
  <c r="AG109" i="1"/>
  <c r="AI109" i="1"/>
  <c r="AI108" i="1"/>
  <c r="AG108" i="1"/>
  <c r="AH108" i="1"/>
  <c r="AJ108" i="1"/>
  <c r="AF108" i="1"/>
  <c r="AF107" i="1"/>
  <c r="AJ107" i="1"/>
  <c r="AH107" i="1"/>
  <c r="AG107" i="1"/>
  <c r="AI107" i="1"/>
  <c r="AG106" i="1"/>
  <c r="AI106" i="1"/>
  <c r="AJ106" i="1"/>
  <c r="AF106" i="1"/>
  <c r="AH106" i="1"/>
  <c r="AH105" i="1"/>
  <c r="AF105" i="1"/>
  <c r="AJ105" i="1"/>
  <c r="AG105" i="1"/>
  <c r="AI105" i="1"/>
  <c r="AI104" i="1"/>
  <c r="AG104" i="1"/>
  <c r="AF104" i="1"/>
  <c r="AH104" i="1"/>
  <c r="AJ104" i="1"/>
  <c r="AF103" i="1"/>
  <c r="AJ103" i="1"/>
  <c r="AH103" i="1"/>
  <c r="AI103" i="1"/>
  <c r="AG103" i="1"/>
  <c r="AG102" i="1"/>
  <c r="AI102" i="1"/>
  <c r="AF102" i="1"/>
  <c r="AH102" i="1"/>
  <c r="AJ102" i="1"/>
  <c r="AH101" i="1"/>
  <c r="AF101" i="1"/>
  <c r="AJ101" i="1"/>
  <c r="AG101" i="1"/>
  <c r="AI101" i="1"/>
  <c r="AI100" i="1"/>
  <c r="AG100" i="1"/>
  <c r="AH100" i="1"/>
  <c r="AJ100" i="1"/>
  <c r="AF100" i="1"/>
  <c r="AF99" i="1"/>
  <c r="AJ99" i="1"/>
  <c r="AH99" i="1"/>
  <c r="AG99" i="1"/>
  <c r="AI99" i="1"/>
  <c r="AG98" i="1"/>
  <c r="AI98" i="1"/>
  <c r="AJ98" i="1"/>
  <c r="AF98" i="1"/>
  <c r="AH98" i="1"/>
  <c r="AH97" i="1"/>
  <c r="AF97" i="1"/>
  <c r="AJ97" i="1"/>
  <c r="AG97" i="1"/>
  <c r="AI97" i="1"/>
  <c r="AI96" i="1"/>
  <c r="AG96" i="1"/>
  <c r="AF96" i="1"/>
  <c r="AH96" i="1"/>
  <c r="AJ96" i="1"/>
  <c r="AF95" i="1"/>
  <c r="AJ95" i="1"/>
  <c r="AH95" i="1"/>
  <c r="AI95" i="1"/>
  <c r="AG95" i="1"/>
  <c r="AG94" i="1"/>
  <c r="AI94" i="1"/>
  <c r="AF94" i="1"/>
  <c r="AH94" i="1"/>
  <c r="AJ94" i="1"/>
  <c r="AH93" i="1"/>
  <c r="AF93" i="1"/>
  <c r="AJ93" i="1"/>
  <c r="AG93" i="1"/>
  <c r="AI93" i="1"/>
  <c r="AI92" i="1"/>
  <c r="AG92" i="1"/>
  <c r="AH92" i="1"/>
  <c r="AJ92" i="1"/>
  <c r="AF92" i="1"/>
  <c r="AF91" i="1"/>
  <c r="AJ91" i="1"/>
  <c r="AH91" i="1"/>
  <c r="AG91" i="1"/>
  <c r="AI91" i="1"/>
  <c r="AG90" i="1"/>
  <c r="AI90" i="1"/>
  <c r="AJ90" i="1"/>
  <c r="AF90" i="1"/>
  <c r="AH90" i="1"/>
  <c r="AH89" i="1"/>
  <c r="AF89" i="1"/>
  <c r="AJ89" i="1"/>
  <c r="AG89" i="1"/>
  <c r="AI89" i="1"/>
  <c r="AI88" i="1"/>
  <c r="AG88" i="1"/>
  <c r="AF88" i="1"/>
  <c r="AH88" i="1"/>
  <c r="AJ88" i="1"/>
  <c r="AF87" i="1"/>
  <c r="AJ87" i="1"/>
  <c r="AH87" i="1"/>
  <c r="AI87" i="1"/>
  <c r="AG87" i="1"/>
  <c r="AG86" i="1"/>
  <c r="AI86" i="1"/>
  <c r="AF86" i="1"/>
  <c r="AH86" i="1"/>
  <c r="AJ86" i="1"/>
  <c r="AH85" i="1"/>
  <c r="AF85" i="1"/>
  <c r="AJ85" i="1"/>
  <c r="AG85" i="1"/>
  <c r="AI85" i="1"/>
  <c r="AI84" i="1"/>
  <c r="AG84" i="1"/>
  <c r="AH84" i="1"/>
  <c r="AJ84" i="1"/>
  <c r="AF84" i="1"/>
  <c r="AF83" i="1"/>
  <c r="AJ83" i="1"/>
  <c r="AH83" i="1"/>
  <c r="AG83" i="1"/>
  <c r="AI83" i="1"/>
  <c r="AG82" i="1"/>
  <c r="AI82" i="1"/>
  <c r="AJ82" i="1"/>
  <c r="AF82" i="1"/>
  <c r="AH82" i="1"/>
  <c r="AH81" i="1"/>
  <c r="AF81" i="1"/>
  <c r="AJ81" i="1"/>
  <c r="AG81" i="1"/>
  <c r="AI81" i="1"/>
  <c r="AI80" i="1"/>
  <c r="AG80" i="1"/>
  <c r="AF80" i="1"/>
  <c r="AH80" i="1"/>
  <c r="AJ80" i="1"/>
  <c r="AF79" i="1"/>
  <c r="AJ79" i="1"/>
  <c r="AH79" i="1"/>
  <c r="AI79" i="1"/>
  <c r="AG79" i="1"/>
  <c r="AG78" i="1"/>
  <c r="AI78" i="1"/>
  <c r="AF78" i="1"/>
  <c r="AH78" i="1"/>
  <c r="AJ78" i="1"/>
  <c r="AH77" i="1"/>
  <c r="AF77" i="1"/>
  <c r="AJ77" i="1"/>
  <c r="AG77" i="1"/>
  <c r="AI77" i="1"/>
  <c r="AI76" i="1"/>
  <c r="AG76" i="1"/>
  <c r="AH76" i="1"/>
  <c r="AJ76" i="1"/>
  <c r="AF76" i="1"/>
  <c r="AF75" i="1"/>
  <c r="AJ75" i="1"/>
  <c r="AH75" i="1"/>
  <c r="AG75" i="1"/>
  <c r="AI75" i="1"/>
  <c r="AF74" i="1"/>
  <c r="AJ74" i="1"/>
  <c r="AG74" i="1"/>
  <c r="AI74" i="1"/>
  <c r="AH74" i="1"/>
  <c r="AG73" i="1"/>
  <c r="AH73" i="1"/>
  <c r="AF73" i="1"/>
  <c r="AJ73" i="1"/>
  <c r="AI73" i="1"/>
  <c r="AH72" i="1"/>
  <c r="AF72" i="1"/>
  <c r="AJ72" i="1"/>
  <c r="AG72" i="1"/>
  <c r="AI72" i="1"/>
  <c r="AI71" i="1"/>
  <c r="AG71" i="1"/>
  <c r="AJ71" i="1"/>
  <c r="AH71" i="1"/>
  <c r="AF71" i="1"/>
  <c r="AF70" i="1"/>
  <c r="AJ70" i="1"/>
  <c r="AH70" i="1"/>
  <c r="AG70" i="1"/>
  <c r="AI70" i="1"/>
  <c r="AG69" i="1"/>
  <c r="AI69" i="1"/>
  <c r="AF69" i="1"/>
  <c r="AJ69" i="1"/>
  <c r="AH69" i="1"/>
  <c r="AH68" i="1"/>
  <c r="AF68" i="1"/>
  <c r="AJ68" i="1"/>
  <c r="AI68" i="1"/>
  <c r="AG68" i="1"/>
  <c r="AI67" i="1"/>
  <c r="AG67" i="1"/>
  <c r="AF67" i="1"/>
  <c r="AH67" i="1"/>
  <c r="AJ67" i="1"/>
  <c r="AF66" i="1"/>
  <c r="AJ66" i="1"/>
  <c r="AH66" i="1"/>
  <c r="AG66" i="1"/>
  <c r="AI66" i="1"/>
  <c r="AG65" i="1"/>
  <c r="AI65" i="1"/>
  <c r="AH65" i="1"/>
  <c r="AJ65" i="1"/>
  <c r="AF65" i="1"/>
  <c r="AH64" i="1"/>
  <c r="AF64" i="1"/>
  <c r="AJ64" i="1"/>
  <c r="AG64" i="1"/>
  <c r="AI64" i="1"/>
  <c r="AI63" i="1"/>
  <c r="AG63" i="1"/>
  <c r="AJ63" i="1"/>
  <c r="AF63" i="1"/>
  <c r="AH63" i="1"/>
  <c r="AF62" i="1"/>
  <c r="AJ62" i="1"/>
  <c r="AH62" i="1"/>
  <c r="AG62" i="1"/>
  <c r="AI62" i="1"/>
  <c r="AG61" i="1"/>
  <c r="AI61" i="1"/>
  <c r="AF61" i="1"/>
  <c r="AH61" i="1"/>
  <c r="AJ61" i="1"/>
  <c r="AH60" i="1"/>
  <c r="AF60" i="1"/>
  <c r="AJ60" i="1"/>
  <c r="AI60" i="1"/>
  <c r="AG60" i="1"/>
  <c r="AI59" i="1"/>
  <c r="AG59" i="1"/>
  <c r="AF59" i="1"/>
  <c r="AH59" i="1"/>
  <c r="AJ59" i="1"/>
  <c r="AF58" i="1"/>
  <c r="AJ58" i="1"/>
  <c r="AH58" i="1"/>
  <c r="AG58" i="1"/>
  <c r="AI58" i="1"/>
  <c r="AG57" i="1"/>
  <c r="AI57" i="1"/>
  <c r="AH57" i="1"/>
  <c r="AJ57" i="1"/>
  <c r="AF57" i="1"/>
  <c r="AH56" i="1"/>
  <c r="AF56" i="1"/>
  <c r="AJ56" i="1"/>
  <c r="AG56" i="1"/>
  <c r="AI56" i="1"/>
  <c r="AI55" i="1"/>
  <c r="AG55" i="1"/>
  <c r="AJ55" i="1"/>
  <c r="AF55" i="1"/>
  <c r="AH55" i="1"/>
  <c r="AF54" i="1"/>
  <c r="AJ54" i="1"/>
  <c r="AH54" i="1"/>
  <c r="AG54" i="1"/>
  <c r="AI54" i="1"/>
  <c r="AG53" i="1"/>
  <c r="AI53" i="1"/>
  <c r="AF53" i="1"/>
  <c r="AH53" i="1"/>
  <c r="AJ53" i="1"/>
  <c r="AH52" i="1"/>
  <c r="AF52" i="1"/>
  <c r="AJ52" i="1"/>
  <c r="AI52" i="1"/>
  <c r="AG52" i="1"/>
  <c r="AI51" i="1"/>
  <c r="AG51" i="1"/>
  <c r="AF51" i="1"/>
  <c r="AH51" i="1"/>
  <c r="AJ51" i="1"/>
  <c r="AF50" i="1"/>
  <c r="AJ50" i="1"/>
  <c r="AH50" i="1"/>
  <c r="AG50" i="1"/>
  <c r="AI50" i="1"/>
  <c r="AG49" i="1"/>
  <c r="AI49" i="1"/>
  <c r="AH49" i="1"/>
  <c r="AJ49" i="1"/>
  <c r="AF49" i="1"/>
  <c r="AH48" i="1"/>
  <c r="AF48" i="1"/>
  <c r="AJ48" i="1"/>
  <c r="AG48" i="1"/>
  <c r="AI48" i="1"/>
  <c r="AI47" i="1"/>
  <c r="AG47" i="1"/>
  <c r="AJ47" i="1"/>
  <c r="AF47" i="1"/>
  <c r="AH47" i="1"/>
  <c r="AF46" i="1"/>
  <c r="AJ46" i="1"/>
  <c r="AH46" i="1"/>
  <c r="AG46" i="1"/>
  <c r="AI46" i="1"/>
  <c r="AG45" i="1"/>
  <c r="AI45" i="1"/>
  <c r="AF45" i="1"/>
  <c r="AH45" i="1"/>
  <c r="AJ45" i="1"/>
  <c r="AH44" i="1"/>
  <c r="AF44" i="1"/>
  <c r="AJ44" i="1"/>
  <c r="AI44" i="1"/>
  <c r="AG44" i="1"/>
  <c r="AI43" i="1"/>
  <c r="AG43" i="1"/>
  <c r="AF43" i="1"/>
  <c r="AH43" i="1"/>
  <c r="AJ43" i="1"/>
  <c r="AF42" i="1"/>
  <c r="AJ42" i="1"/>
  <c r="AH42" i="1"/>
  <c r="AG42" i="1"/>
  <c r="AI42" i="1"/>
  <c r="AG41" i="1"/>
  <c r="AI41" i="1"/>
  <c r="AH41" i="1"/>
  <c r="AJ41" i="1"/>
  <c r="AF41" i="1"/>
  <c r="AH40" i="1"/>
  <c r="AF40" i="1"/>
  <c r="AJ40" i="1"/>
  <c r="AG40" i="1"/>
  <c r="AI40" i="1"/>
  <c r="AI39" i="1"/>
  <c r="AG39" i="1"/>
  <c r="AJ39" i="1"/>
  <c r="AF39" i="1"/>
  <c r="AH39" i="1"/>
  <c r="AF38" i="1"/>
  <c r="AJ38" i="1"/>
  <c r="AH38" i="1"/>
  <c r="AG38" i="1"/>
  <c r="AI38" i="1"/>
  <c r="AG37" i="1"/>
  <c r="AI37" i="1"/>
  <c r="AF37" i="1"/>
  <c r="AH37" i="1"/>
  <c r="AJ37" i="1"/>
  <c r="AH36" i="1"/>
  <c r="AF36" i="1"/>
  <c r="AJ36" i="1"/>
  <c r="AI36" i="1"/>
  <c r="AG36" i="1"/>
  <c r="AI35" i="1"/>
  <c r="AG35" i="1"/>
  <c r="AF35" i="1"/>
  <c r="AH35" i="1"/>
  <c r="AJ35" i="1"/>
  <c r="AF34" i="1"/>
  <c r="AJ34" i="1"/>
  <c r="AH34" i="1"/>
  <c r="AG34" i="1"/>
  <c r="AI34" i="1"/>
  <c r="AG33" i="1"/>
  <c r="AI33" i="1"/>
  <c r="AH33" i="1"/>
  <c r="AJ33" i="1"/>
  <c r="AF33" i="1"/>
  <c r="AH32" i="1"/>
  <c r="AF32" i="1"/>
  <c r="AJ32" i="1"/>
  <c r="AG32" i="1"/>
  <c r="AI32" i="1"/>
  <c r="AH31" i="1"/>
  <c r="AI31" i="1"/>
  <c r="AG31" i="1"/>
  <c r="AJ31" i="1"/>
  <c r="AF31" i="1"/>
  <c r="AI30" i="1"/>
  <c r="AF30" i="1"/>
  <c r="AJ30" i="1"/>
  <c r="AH30" i="1"/>
  <c r="AG30" i="1"/>
  <c r="AF29" i="1"/>
  <c r="AJ29" i="1"/>
  <c r="AG29" i="1"/>
  <c r="AI29" i="1"/>
  <c r="AH29" i="1"/>
  <c r="AG28" i="1"/>
  <c r="AH28" i="1"/>
  <c r="AF28" i="1"/>
  <c r="AJ28" i="1"/>
  <c r="AI28" i="1"/>
  <c r="AH27" i="1"/>
  <c r="AI27" i="1"/>
  <c r="AF27" i="1"/>
  <c r="AJ27" i="1"/>
  <c r="AG27" i="1"/>
  <c r="AI26" i="1"/>
  <c r="AF26" i="1"/>
  <c r="AJ26" i="1"/>
  <c r="AG26" i="1"/>
  <c r="AH26" i="1"/>
  <c r="AF25" i="1"/>
  <c r="AJ25" i="1"/>
  <c r="AG25" i="1"/>
  <c r="AH25" i="1"/>
  <c r="AI25" i="1"/>
  <c r="AG24" i="1"/>
  <c r="AH24" i="1"/>
  <c r="AI24" i="1"/>
  <c r="AF24" i="1"/>
  <c r="AJ24" i="1"/>
  <c r="AH23" i="1"/>
  <c r="AI23" i="1"/>
  <c r="AF23" i="1"/>
  <c r="AJ23" i="1"/>
  <c r="AG23" i="1"/>
  <c r="AI22" i="1"/>
  <c r="AF22" i="1"/>
  <c r="AJ22" i="1"/>
  <c r="AG22" i="1"/>
  <c r="AH22" i="1"/>
  <c r="AH7" i="1"/>
  <c r="AI7" i="1"/>
  <c r="AF7" i="1"/>
  <c r="AJ7" i="1"/>
  <c r="AG7" i="1"/>
  <c r="AF502" i="1"/>
  <c r="AJ502" i="1"/>
  <c r="AG502" i="1"/>
  <c r="AH502" i="1"/>
  <c r="AI502" i="1"/>
  <c r="AG501" i="1"/>
  <c r="AH501" i="1"/>
  <c r="AI501" i="1"/>
  <c r="AF501" i="1"/>
  <c r="AJ501" i="1"/>
  <c r="AF498" i="1"/>
  <c r="AJ498" i="1"/>
  <c r="AG498" i="1"/>
  <c r="AH498" i="1"/>
  <c r="AI498" i="1"/>
  <c r="AH496" i="1"/>
  <c r="AI496" i="1"/>
  <c r="AF496" i="1"/>
  <c r="AJ496" i="1"/>
  <c r="AG496" i="1"/>
  <c r="AI495" i="1"/>
  <c r="AF495" i="1"/>
  <c r="AJ495" i="1"/>
  <c r="AG495" i="1"/>
  <c r="AH495" i="1"/>
  <c r="AF494" i="1"/>
  <c r="AJ494" i="1"/>
  <c r="AG494" i="1"/>
  <c r="AH494" i="1"/>
  <c r="AI494" i="1"/>
  <c r="AG493" i="1"/>
  <c r="AH493" i="1"/>
  <c r="AI493" i="1"/>
  <c r="AF493" i="1"/>
  <c r="AJ493" i="1"/>
  <c r="AH492" i="1"/>
  <c r="AI492" i="1"/>
  <c r="AF492" i="1"/>
  <c r="AJ492" i="1"/>
  <c r="AG492" i="1"/>
  <c r="AH488" i="1"/>
  <c r="AI488" i="1"/>
  <c r="AF488" i="1"/>
  <c r="AJ488" i="1"/>
  <c r="AG488" i="1"/>
  <c r="AG485" i="1"/>
  <c r="AH485" i="1"/>
  <c r="AI485" i="1"/>
  <c r="AF485" i="1"/>
  <c r="AJ485" i="1"/>
  <c r="AG481" i="1"/>
  <c r="AH481" i="1"/>
  <c r="AI481" i="1"/>
  <c r="AF481" i="1"/>
  <c r="AJ481" i="1"/>
  <c r="AF470" i="1"/>
  <c r="AJ470" i="1"/>
  <c r="AG470" i="1"/>
  <c r="AH470" i="1"/>
  <c r="AI470" i="1"/>
  <c r="AH468" i="1"/>
  <c r="AI468" i="1"/>
  <c r="AF468" i="1"/>
  <c r="AJ468" i="1"/>
  <c r="AG468" i="1"/>
  <c r="AG465" i="1"/>
  <c r="AH465" i="1"/>
  <c r="AI465" i="1"/>
  <c r="AF465" i="1"/>
  <c r="AJ465" i="1"/>
  <c r="AI463" i="1"/>
  <c r="AF463" i="1"/>
  <c r="AJ463" i="1"/>
  <c r="AG463" i="1"/>
  <c r="AH463" i="1"/>
  <c r="AG461" i="1"/>
  <c r="AH461" i="1"/>
  <c r="AI461" i="1"/>
  <c r="AF461" i="1"/>
  <c r="AJ461" i="1"/>
  <c r="AI459" i="1"/>
  <c r="AF459" i="1"/>
  <c r="AJ459" i="1"/>
  <c r="AG459" i="1"/>
  <c r="AH459" i="1"/>
  <c r="AI455" i="1"/>
  <c r="AF455" i="1"/>
  <c r="AJ455" i="1"/>
  <c r="AG455" i="1"/>
  <c r="AH455" i="1"/>
  <c r="AI451" i="1"/>
  <c r="AF451" i="1"/>
  <c r="AJ451" i="1"/>
  <c r="AG451" i="1"/>
  <c r="AH451" i="1"/>
  <c r="AF446" i="1"/>
  <c r="AJ446" i="1"/>
  <c r="AG446" i="1"/>
  <c r="AH446" i="1"/>
  <c r="AI446" i="1"/>
  <c r="AI443" i="1"/>
  <c r="AF443" i="1"/>
  <c r="AJ443" i="1"/>
  <c r="AG443" i="1"/>
  <c r="AH443" i="1"/>
  <c r="AG441" i="1"/>
  <c r="AH441" i="1"/>
  <c r="AI441" i="1"/>
  <c r="AF441" i="1"/>
  <c r="AJ441" i="1"/>
  <c r="AI435" i="1"/>
  <c r="AF435" i="1"/>
  <c r="AJ435" i="1"/>
  <c r="AG435" i="1"/>
  <c r="AH435" i="1"/>
  <c r="AH432" i="1"/>
  <c r="AI432" i="1"/>
  <c r="AF432" i="1"/>
  <c r="AJ432" i="1"/>
  <c r="AG432" i="1"/>
  <c r="AI431" i="1"/>
  <c r="AF431" i="1"/>
  <c r="AJ431" i="1"/>
  <c r="AG431" i="1"/>
  <c r="AH431" i="1"/>
  <c r="AH428" i="1"/>
  <c r="AI428" i="1"/>
  <c r="AF428" i="1"/>
  <c r="AJ428" i="1"/>
  <c r="AG428" i="1"/>
  <c r="AG425" i="1"/>
  <c r="AH425" i="1"/>
  <c r="AI425" i="1"/>
  <c r="AF425" i="1"/>
  <c r="AJ425" i="1"/>
  <c r="AG421" i="1"/>
  <c r="AH421" i="1"/>
  <c r="AI421" i="1"/>
  <c r="AF421" i="1"/>
  <c r="AJ421" i="1"/>
  <c r="AG417" i="1"/>
  <c r="AH417" i="1"/>
  <c r="AI417" i="1"/>
  <c r="AF417" i="1"/>
  <c r="AJ417" i="1"/>
  <c r="AG409" i="1"/>
  <c r="AH409" i="1"/>
  <c r="AI409" i="1"/>
  <c r="AF409" i="1"/>
  <c r="AJ409" i="1"/>
  <c r="AI407" i="1"/>
  <c r="AF407" i="1"/>
  <c r="AJ407" i="1"/>
  <c r="AG407" i="1"/>
  <c r="AH407" i="1"/>
  <c r="AG405" i="1"/>
  <c r="AH405" i="1"/>
  <c r="AI405" i="1"/>
  <c r="AF405" i="1"/>
  <c r="AJ405" i="1"/>
  <c r="AI403" i="1"/>
  <c r="AF403" i="1"/>
  <c r="AJ403" i="1"/>
  <c r="AG403" i="1"/>
  <c r="AH403" i="1"/>
  <c r="AF402" i="1"/>
  <c r="AJ402" i="1"/>
  <c r="AG402" i="1"/>
  <c r="AH402" i="1"/>
  <c r="AI402" i="1"/>
  <c r="AG401" i="1"/>
  <c r="AH401" i="1"/>
  <c r="AI401" i="1"/>
  <c r="AF401" i="1"/>
  <c r="AJ401" i="1"/>
  <c r="AI399" i="1"/>
  <c r="AF399" i="1"/>
  <c r="AJ399" i="1"/>
  <c r="AG399" i="1"/>
  <c r="AH399" i="1"/>
  <c r="AF398" i="1"/>
  <c r="AJ398" i="1"/>
  <c r="AG398" i="1"/>
  <c r="AH398" i="1"/>
  <c r="AI398" i="1"/>
  <c r="AH396" i="1"/>
  <c r="AI396" i="1"/>
  <c r="AF396" i="1"/>
  <c r="AJ396" i="1"/>
  <c r="AG396" i="1"/>
  <c r="AH394" i="1"/>
  <c r="AF394" i="1"/>
  <c r="AJ394" i="1"/>
  <c r="AI394" i="1"/>
  <c r="AG394" i="1"/>
  <c r="AF392" i="1"/>
  <c r="AJ392" i="1"/>
  <c r="AH392" i="1"/>
  <c r="AG392" i="1"/>
  <c r="AI392" i="1"/>
  <c r="AH386" i="1"/>
  <c r="AF386" i="1"/>
  <c r="AJ386" i="1"/>
  <c r="AI386" i="1"/>
  <c r="AG386" i="1"/>
  <c r="AI385" i="1"/>
  <c r="AG385" i="1"/>
  <c r="AF385" i="1"/>
  <c r="AH385" i="1"/>
  <c r="AJ385" i="1"/>
  <c r="AG383" i="1"/>
  <c r="AI383" i="1"/>
  <c r="AH383" i="1"/>
  <c r="AJ383" i="1"/>
  <c r="AF383" i="1"/>
  <c r="AH382" i="1"/>
  <c r="AF382" i="1"/>
  <c r="AJ382" i="1"/>
  <c r="AG382" i="1"/>
  <c r="AI382" i="1"/>
  <c r="AI381" i="1"/>
  <c r="AG381" i="1"/>
  <c r="AJ381" i="1"/>
  <c r="AF381" i="1"/>
  <c r="AH381" i="1"/>
  <c r="AG379" i="1"/>
  <c r="AI379" i="1"/>
  <c r="AF379" i="1"/>
  <c r="AH379" i="1"/>
  <c r="AJ379" i="1"/>
  <c r="AH378" i="1"/>
  <c r="AF378" i="1"/>
  <c r="AJ378" i="1"/>
  <c r="AI378" i="1"/>
  <c r="AG378" i="1"/>
  <c r="AF376" i="1"/>
  <c r="AJ376" i="1"/>
  <c r="AH376" i="1"/>
  <c r="AG376" i="1"/>
  <c r="AI376" i="1"/>
  <c r="AG375" i="1"/>
  <c r="AI375" i="1"/>
  <c r="AH375" i="1"/>
  <c r="AJ375" i="1"/>
  <c r="AF375" i="1"/>
  <c r="AI373" i="1"/>
  <c r="AG373" i="1"/>
  <c r="AJ373" i="1"/>
  <c r="AF373" i="1"/>
  <c r="AH373" i="1"/>
  <c r="AG371" i="1"/>
  <c r="AI371" i="1"/>
  <c r="AF371" i="1"/>
  <c r="AH371" i="1"/>
  <c r="AJ371" i="1"/>
  <c r="AI369" i="1"/>
  <c r="AG369" i="1"/>
  <c r="AF369" i="1"/>
  <c r="AH369" i="1"/>
  <c r="AJ369" i="1"/>
  <c r="AF368" i="1"/>
  <c r="AJ368" i="1"/>
  <c r="AH368" i="1"/>
  <c r="AG368" i="1"/>
  <c r="AI368" i="1"/>
  <c r="AH366" i="1"/>
  <c r="AF366" i="1"/>
  <c r="AJ366" i="1"/>
  <c r="AG366" i="1"/>
  <c r="AI366" i="1"/>
  <c r="AI365" i="1"/>
  <c r="AG365" i="1"/>
  <c r="AJ365" i="1"/>
  <c r="AF365" i="1"/>
  <c r="AH365" i="1"/>
  <c r="AG363" i="1"/>
  <c r="AI363" i="1"/>
  <c r="AF363" i="1"/>
  <c r="AH363" i="1"/>
  <c r="AJ363" i="1"/>
  <c r="AI361" i="1"/>
  <c r="AG361" i="1"/>
  <c r="AF361" i="1"/>
  <c r="AH361" i="1"/>
  <c r="AJ361" i="1"/>
  <c r="AF360" i="1"/>
  <c r="AJ360" i="1"/>
  <c r="AH360" i="1"/>
  <c r="AG360" i="1"/>
  <c r="AI360" i="1"/>
  <c r="AH358" i="1"/>
  <c r="AF358" i="1"/>
  <c r="AJ358" i="1"/>
  <c r="AG358" i="1"/>
  <c r="AI358" i="1"/>
  <c r="AI357" i="1"/>
  <c r="AG357" i="1"/>
  <c r="AJ357" i="1"/>
  <c r="AF357" i="1"/>
  <c r="AH357" i="1"/>
  <c r="AF356" i="1"/>
  <c r="AJ356" i="1"/>
  <c r="AH356" i="1"/>
  <c r="AG356" i="1"/>
  <c r="AI356" i="1"/>
  <c r="AG354" i="1"/>
  <c r="AH354" i="1"/>
  <c r="AF354" i="1"/>
  <c r="AJ354" i="1"/>
  <c r="AI354" i="1"/>
  <c r="AH353" i="1"/>
  <c r="AI353" i="1"/>
  <c r="AG353" i="1"/>
  <c r="AF353" i="1"/>
  <c r="AJ353" i="1"/>
  <c r="AF351" i="1"/>
  <c r="AJ351" i="1"/>
  <c r="AG351" i="1"/>
  <c r="AI351" i="1"/>
  <c r="AH351" i="1"/>
  <c r="AH349" i="1"/>
  <c r="AI349" i="1"/>
  <c r="AG349" i="1"/>
  <c r="AF349" i="1"/>
  <c r="AJ349" i="1"/>
  <c r="AF347" i="1"/>
  <c r="AJ347" i="1"/>
  <c r="AG347" i="1"/>
  <c r="AI347" i="1"/>
  <c r="AH347" i="1"/>
  <c r="AG346" i="1"/>
  <c r="AH346" i="1"/>
  <c r="AF346" i="1"/>
  <c r="AJ346" i="1"/>
  <c r="AI346" i="1"/>
  <c r="AH345" i="1"/>
  <c r="AI345" i="1"/>
  <c r="AG345" i="1"/>
  <c r="AF345" i="1"/>
  <c r="AJ345" i="1"/>
  <c r="AF343" i="1"/>
  <c r="AJ343" i="1"/>
  <c r="AG343" i="1"/>
  <c r="AI343" i="1"/>
  <c r="AH343" i="1"/>
  <c r="AG342" i="1"/>
  <c r="AH342" i="1"/>
  <c r="AF342" i="1"/>
  <c r="AJ342" i="1"/>
  <c r="AI342" i="1"/>
  <c r="AH341" i="1"/>
  <c r="AI341" i="1"/>
  <c r="AG341" i="1"/>
  <c r="AJ341" i="1"/>
  <c r="AF341" i="1"/>
  <c r="AF339" i="1"/>
  <c r="AJ339" i="1"/>
  <c r="AG339" i="1"/>
  <c r="AI339" i="1"/>
  <c r="AH339" i="1"/>
  <c r="AI336" i="1"/>
  <c r="AF336" i="1"/>
  <c r="AJ336" i="1"/>
  <c r="AG336" i="1"/>
  <c r="AH336" i="1"/>
  <c r="AG334" i="1"/>
  <c r="AH334" i="1"/>
  <c r="AI334" i="1"/>
  <c r="AF334" i="1"/>
  <c r="AJ334" i="1"/>
  <c r="AH333" i="1"/>
  <c r="AI333" i="1"/>
  <c r="AF333" i="1"/>
  <c r="AJ333" i="1"/>
  <c r="AG333" i="1"/>
  <c r="AF331" i="1"/>
  <c r="AJ331" i="1"/>
  <c r="AG331" i="1"/>
  <c r="AH331" i="1"/>
  <c r="AI331" i="1"/>
  <c r="AG330" i="1"/>
  <c r="AH330" i="1"/>
  <c r="AI330" i="1"/>
  <c r="AF330" i="1"/>
  <c r="AJ330" i="1"/>
  <c r="AH329" i="1"/>
  <c r="AI329" i="1"/>
  <c r="AF329" i="1"/>
  <c r="AJ329" i="1"/>
  <c r="AG329" i="1"/>
  <c r="AF327" i="1"/>
  <c r="AJ327" i="1"/>
  <c r="AG327" i="1"/>
  <c r="AH327" i="1"/>
  <c r="AI327" i="1"/>
  <c r="AG326" i="1"/>
  <c r="AH326" i="1"/>
  <c r="AI326" i="1"/>
  <c r="AF326" i="1"/>
  <c r="AJ326" i="1"/>
  <c r="AH325" i="1"/>
  <c r="AI325" i="1"/>
  <c r="AF325" i="1"/>
  <c r="AJ325" i="1"/>
  <c r="AG325" i="1"/>
  <c r="AI324" i="1"/>
  <c r="AF324" i="1"/>
  <c r="AJ324" i="1"/>
  <c r="AG324" i="1"/>
  <c r="AH324" i="1"/>
  <c r="AG322" i="1"/>
  <c r="AH322" i="1"/>
  <c r="AI322" i="1"/>
  <c r="AF322" i="1"/>
  <c r="AJ322" i="1"/>
  <c r="AH321" i="1"/>
  <c r="AI321" i="1"/>
  <c r="AF321" i="1"/>
  <c r="AJ321" i="1"/>
  <c r="AG321" i="1"/>
  <c r="AF319" i="1"/>
  <c r="AJ319" i="1"/>
  <c r="AG319" i="1"/>
  <c r="AH319" i="1"/>
  <c r="AI319" i="1"/>
  <c r="AG318" i="1"/>
  <c r="AH318" i="1"/>
  <c r="AI318" i="1"/>
  <c r="AF318" i="1"/>
  <c r="AJ318" i="1"/>
  <c r="AH317" i="1"/>
  <c r="AI317" i="1"/>
  <c r="AF317" i="1"/>
  <c r="AJ317" i="1"/>
  <c r="AG317" i="1"/>
  <c r="AF315" i="1"/>
  <c r="AJ315" i="1"/>
  <c r="AG315" i="1"/>
  <c r="AH315" i="1"/>
  <c r="AI315" i="1"/>
  <c r="AH313" i="1"/>
  <c r="AI313" i="1"/>
  <c r="AF313" i="1"/>
  <c r="AJ313" i="1"/>
  <c r="AG313" i="1"/>
  <c r="AI312" i="1"/>
  <c r="AF312" i="1"/>
  <c r="AJ312" i="1"/>
  <c r="AG312" i="1"/>
  <c r="AH312" i="1"/>
  <c r="AF311" i="1"/>
  <c r="AJ311" i="1"/>
  <c r="AG311" i="1"/>
  <c r="AH311" i="1"/>
  <c r="AI311" i="1"/>
  <c r="AH309" i="1"/>
  <c r="AI309" i="1"/>
  <c r="AF309" i="1"/>
  <c r="AJ309" i="1"/>
  <c r="AG309" i="1"/>
  <c r="AI308" i="1"/>
  <c r="AF308" i="1"/>
  <c r="AJ308" i="1"/>
  <c r="AG308" i="1"/>
  <c r="AH308" i="1"/>
  <c r="AG306" i="1"/>
  <c r="AH306" i="1"/>
  <c r="AI306" i="1"/>
  <c r="AF306" i="1"/>
  <c r="AJ306" i="1"/>
  <c r="AI304" i="1"/>
  <c r="AF304" i="1"/>
  <c r="AJ304" i="1"/>
  <c r="AG304" i="1"/>
  <c r="AH304" i="1"/>
  <c r="AF303" i="1"/>
  <c r="AJ303" i="1"/>
  <c r="AG303" i="1"/>
  <c r="AH303" i="1"/>
  <c r="AI303" i="1"/>
  <c r="AH301" i="1"/>
  <c r="AI301" i="1"/>
  <c r="AF301" i="1"/>
  <c r="AJ301" i="1"/>
  <c r="AG301" i="1"/>
  <c r="AI300" i="1"/>
  <c r="AF300" i="1"/>
  <c r="AJ300" i="1"/>
  <c r="AG300" i="1"/>
  <c r="AH300" i="1"/>
  <c r="AG298" i="1"/>
  <c r="AH298" i="1"/>
  <c r="AI298" i="1"/>
  <c r="AF298" i="1"/>
  <c r="AJ298" i="1"/>
  <c r="AH297" i="1"/>
  <c r="AI297" i="1"/>
  <c r="AF297" i="1"/>
  <c r="AJ297" i="1"/>
  <c r="AG297" i="1"/>
  <c r="AF295" i="1"/>
  <c r="AJ295" i="1"/>
  <c r="AG295" i="1"/>
  <c r="AH295" i="1"/>
  <c r="AI295" i="1"/>
  <c r="AG294" i="1"/>
  <c r="AH294" i="1"/>
  <c r="AI294" i="1"/>
  <c r="AF294" i="1"/>
  <c r="AJ294" i="1"/>
  <c r="AH293" i="1"/>
  <c r="AI293" i="1"/>
  <c r="AF293" i="1"/>
  <c r="AJ293" i="1"/>
  <c r="AG293" i="1"/>
  <c r="AF291" i="1"/>
  <c r="AJ291" i="1"/>
  <c r="AG291" i="1"/>
  <c r="AH291" i="1"/>
  <c r="AI291" i="1"/>
  <c r="AH289" i="1"/>
  <c r="AI289" i="1"/>
  <c r="AF289" i="1"/>
  <c r="AJ289" i="1"/>
  <c r="AG289" i="1"/>
  <c r="AI288" i="1"/>
  <c r="AF288" i="1"/>
  <c r="AJ288" i="1"/>
  <c r="AG288" i="1"/>
  <c r="AH288" i="1"/>
  <c r="AF287" i="1"/>
  <c r="AJ287" i="1"/>
  <c r="AG287" i="1"/>
  <c r="AH287" i="1"/>
  <c r="AI287" i="1"/>
  <c r="AH285" i="1"/>
  <c r="AI285" i="1"/>
  <c r="AF285" i="1"/>
  <c r="AJ285" i="1"/>
  <c r="AG285" i="1"/>
  <c r="AG284" i="1"/>
  <c r="AI284" i="1"/>
  <c r="AJ284" i="1"/>
  <c r="AF284" i="1"/>
  <c r="AH284" i="1"/>
  <c r="AH283" i="1"/>
  <c r="AF283" i="1"/>
  <c r="AJ283" i="1"/>
  <c r="AG283" i="1"/>
  <c r="AI283" i="1"/>
  <c r="AF281" i="1"/>
  <c r="AJ281" i="1"/>
  <c r="AH281" i="1"/>
  <c r="AI281" i="1"/>
  <c r="AG281" i="1"/>
  <c r="AG280" i="1"/>
  <c r="AI280" i="1"/>
  <c r="AF280" i="1"/>
  <c r="AH280" i="1"/>
  <c r="AJ280" i="1"/>
  <c r="AI278" i="1"/>
  <c r="AG278" i="1"/>
  <c r="AH278" i="1"/>
  <c r="AJ278" i="1"/>
  <c r="AF278" i="1"/>
  <c r="AF277" i="1"/>
  <c r="AJ277" i="1"/>
  <c r="AH277" i="1"/>
  <c r="AG277" i="1"/>
  <c r="AI277" i="1"/>
  <c r="AG276" i="1"/>
  <c r="AI276" i="1"/>
  <c r="AJ276" i="1"/>
  <c r="AF276" i="1"/>
  <c r="AH276" i="1"/>
  <c r="AH275" i="1"/>
  <c r="AF275" i="1"/>
  <c r="AJ275" i="1"/>
  <c r="AG275" i="1"/>
  <c r="AI275" i="1"/>
  <c r="AF273" i="1"/>
  <c r="AJ273" i="1"/>
  <c r="AH273" i="1"/>
  <c r="AI273" i="1"/>
  <c r="AG273" i="1"/>
  <c r="AG272" i="1"/>
  <c r="AI272" i="1"/>
  <c r="AF272" i="1"/>
  <c r="AH272" i="1"/>
  <c r="AJ272" i="1"/>
  <c r="AI270" i="1"/>
  <c r="AG270" i="1"/>
  <c r="AH270" i="1"/>
  <c r="AJ270" i="1"/>
  <c r="AF270" i="1"/>
  <c r="AF269" i="1"/>
  <c r="AJ269" i="1"/>
  <c r="AH269" i="1"/>
  <c r="AG269" i="1"/>
  <c r="AI269" i="1"/>
  <c r="AG268" i="1"/>
  <c r="AI268" i="1"/>
  <c r="AJ268" i="1"/>
  <c r="AF268" i="1"/>
  <c r="AH268" i="1"/>
  <c r="AI266" i="1"/>
  <c r="AG266" i="1"/>
  <c r="AF266" i="1"/>
  <c r="AH266" i="1"/>
  <c r="AJ266" i="1"/>
  <c r="AF265" i="1"/>
  <c r="AJ265" i="1"/>
  <c r="AH265" i="1"/>
  <c r="AI265" i="1"/>
  <c r="AG265" i="1"/>
  <c r="AG264" i="1"/>
  <c r="AI264" i="1"/>
  <c r="AF264" i="1"/>
  <c r="AH264" i="1"/>
  <c r="AJ264" i="1"/>
  <c r="AH263" i="1"/>
  <c r="AF263" i="1"/>
  <c r="AJ263" i="1"/>
  <c r="AG263" i="1"/>
  <c r="AI263" i="1"/>
  <c r="AI262" i="1"/>
  <c r="AG262" i="1"/>
  <c r="AH262" i="1"/>
  <c r="AJ262" i="1"/>
  <c r="AF262" i="1"/>
  <c r="AG260" i="1"/>
  <c r="AI260" i="1"/>
  <c r="AJ260" i="1"/>
  <c r="AF260" i="1"/>
  <c r="AH260" i="1"/>
  <c r="AH259" i="1"/>
  <c r="AF259" i="1"/>
  <c r="AJ259" i="1"/>
  <c r="AG259" i="1"/>
  <c r="AI259" i="1"/>
  <c r="AI258" i="1"/>
  <c r="AG258" i="1"/>
  <c r="AF258" i="1"/>
  <c r="AH258" i="1"/>
  <c r="AJ258" i="1"/>
  <c r="AF257" i="1"/>
  <c r="AJ257" i="1"/>
  <c r="AH257" i="1"/>
  <c r="AI257" i="1"/>
  <c r="AG257" i="1"/>
  <c r="AH255" i="1"/>
  <c r="AF255" i="1"/>
  <c r="AJ255" i="1"/>
  <c r="AG255" i="1"/>
  <c r="AI255" i="1"/>
  <c r="AI254" i="1"/>
  <c r="AG254" i="1"/>
  <c r="AH254" i="1"/>
  <c r="AJ254" i="1"/>
  <c r="AF254" i="1"/>
  <c r="AF253" i="1"/>
  <c r="AJ253" i="1"/>
  <c r="AH253" i="1"/>
  <c r="AG253" i="1"/>
  <c r="AI253" i="1"/>
  <c r="AG252" i="1"/>
  <c r="AI252" i="1"/>
  <c r="AJ252" i="1"/>
  <c r="AF252" i="1"/>
  <c r="AH252" i="1"/>
  <c r="AH251" i="1"/>
  <c r="AF251" i="1"/>
  <c r="AJ251" i="1"/>
  <c r="AG251" i="1"/>
  <c r="AI251" i="1"/>
  <c r="AG248" i="1"/>
  <c r="AI248" i="1"/>
  <c r="AF248" i="1"/>
  <c r="AH248" i="1"/>
  <c r="AJ248" i="1"/>
  <c r="AH247" i="1"/>
  <c r="AF247" i="1"/>
  <c r="AJ247" i="1"/>
  <c r="AG247" i="1"/>
  <c r="AI247" i="1"/>
  <c r="AI246" i="1"/>
  <c r="AG246" i="1"/>
  <c r="AH246" i="1"/>
  <c r="AJ246" i="1"/>
  <c r="AF246" i="1"/>
  <c r="AF245" i="1"/>
  <c r="AJ245" i="1"/>
  <c r="AH245" i="1"/>
  <c r="AG245" i="1"/>
  <c r="AI245" i="1"/>
  <c r="AG244" i="1"/>
  <c r="AI244" i="1"/>
  <c r="AJ244" i="1"/>
  <c r="AF244" i="1"/>
  <c r="AH244" i="1"/>
  <c r="AI242" i="1"/>
  <c r="AG242" i="1"/>
  <c r="AF242" i="1"/>
  <c r="AH242" i="1"/>
  <c r="AJ242" i="1"/>
  <c r="AF241" i="1"/>
  <c r="AJ241" i="1"/>
  <c r="AH241" i="1"/>
  <c r="AI241" i="1"/>
  <c r="AG241" i="1"/>
  <c r="AG240" i="1"/>
  <c r="AI240" i="1"/>
  <c r="AF240" i="1"/>
  <c r="AH240" i="1"/>
  <c r="AJ240" i="1"/>
  <c r="AI238" i="1"/>
  <c r="AG238" i="1"/>
  <c r="AH238" i="1"/>
  <c r="AJ238" i="1"/>
  <c r="AF238" i="1"/>
  <c r="AF236" i="1"/>
  <c r="AJ236" i="1"/>
  <c r="AG236" i="1"/>
  <c r="AI236" i="1"/>
  <c r="AH236" i="1"/>
  <c r="AG235" i="1"/>
  <c r="AH235" i="1"/>
  <c r="AF235" i="1"/>
  <c r="AJ235" i="1"/>
  <c r="AI235" i="1"/>
  <c r="AI233" i="1"/>
  <c r="AF233" i="1"/>
  <c r="AJ233" i="1"/>
  <c r="AH233" i="1"/>
  <c r="AG233" i="1"/>
  <c r="AG231" i="1"/>
  <c r="AH231" i="1"/>
  <c r="AF231" i="1"/>
  <c r="AJ231" i="1"/>
  <c r="AI231" i="1"/>
  <c r="AF228" i="1"/>
  <c r="AJ228" i="1"/>
  <c r="AG228" i="1"/>
  <c r="AH228" i="1"/>
  <c r="AI228" i="1"/>
  <c r="AG227" i="1"/>
  <c r="AH227" i="1"/>
  <c r="AI227" i="1"/>
  <c r="AF227" i="1"/>
  <c r="AJ227" i="1"/>
  <c r="AH226" i="1"/>
  <c r="AI226" i="1"/>
  <c r="AF226" i="1"/>
  <c r="AJ226" i="1"/>
  <c r="AG226" i="1"/>
  <c r="AF224" i="1"/>
  <c r="AJ224" i="1"/>
  <c r="AG224" i="1"/>
  <c r="AH224" i="1"/>
  <c r="AI224" i="1"/>
  <c r="AH222" i="1"/>
  <c r="AI222" i="1"/>
  <c r="AF222" i="1"/>
  <c r="AJ222" i="1"/>
  <c r="AG222" i="1"/>
  <c r="AI221" i="1"/>
  <c r="AF221" i="1"/>
  <c r="AJ221" i="1"/>
  <c r="AG221" i="1"/>
  <c r="AH221" i="1"/>
  <c r="AF220" i="1"/>
  <c r="AJ220" i="1"/>
  <c r="AG220" i="1"/>
  <c r="AH220" i="1"/>
  <c r="AI220" i="1"/>
  <c r="AH218" i="1"/>
  <c r="AI218" i="1"/>
  <c r="AF218" i="1"/>
  <c r="AJ218" i="1"/>
  <c r="AG218" i="1"/>
  <c r="AI217" i="1"/>
  <c r="AF217" i="1"/>
  <c r="AJ217" i="1"/>
  <c r="AG217" i="1"/>
  <c r="AH217" i="1"/>
  <c r="AG215" i="1"/>
  <c r="AH215" i="1"/>
  <c r="AI215" i="1"/>
  <c r="AF215" i="1"/>
  <c r="AJ215" i="1"/>
  <c r="AH214" i="1"/>
  <c r="AI214" i="1"/>
  <c r="AF214" i="1"/>
  <c r="AJ214" i="1"/>
  <c r="AG214" i="1"/>
  <c r="AI213" i="1"/>
  <c r="AF213" i="1"/>
  <c r="AJ213" i="1"/>
  <c r="AG213" i="1"/>
  <c r="AH213" i="1"/>
  <c r="AG211" i="1"/>
  <c r="AH211" i="1"/>
  <c r="AI211" i="1"/>
  <c r="AF211" i="1"/>
  <c r="AJ211" i="1"/>
  <c r="AF208" i="1"/>
  <c r="AJ208" i="1"/>
  <c r="AG208" i="1"/>
  <c r="AH208" i="1"/>
  <c r="AI208" i="1"/>
  <c r="AG207" i="1"/>
  <c r="AH207" i="1"/>
  <c r="AI207" i="1"/>
  <c r="AF207" i="1"/>
  <c r="AJ207" i="1"/>
  <c r="AI205" i="1"/>
  <c r="AF205" i="1"/>
  <c r="AJ205" i="1"/>
  <c r="AG205" i="1"/>
  <c r="AH205" i="1"/>
  <c r="AF204" i="1"/>
  <c r="AJ204" i="1"/>
  <c r="AG204" i="1"/>
  <c r="AH204" i="1"/>
  <c r="AI204" i="1"/>
  <c r="AI201" i="1"/>
  <c r="AF201" i="1"/>
  <c r="AJ201" i="1"/>
  <c r="AG201" i="1"/>
  <c r="AH201" i="1"/>
  <c r="AG199" i="1"/>
  <c r="AH199" i="1"/>
  <c r="AI199" i="1"/>
  <c r="AF199" i="1"/>
  <c r="AJ199" i="1"/>
  <c r="AI197" i="1"/>
  <c r="AF197" i="1"/>
  <c r="AJ197" i="1"/>
  <c r="AG197" i="1"/>
  <c r="AH197" i="1"/>
  <c r="AF196" i="1"/>
  <c r="AJ196" i="1"/>
  <c r="AG196" i="1"/>
  <c r="AH196" i="1"/>
  <c r="AI196" i="1"/>
  <c r="AG195" i="1"/>
  <c r="AH195" i="1"/>
  <c r="AI195" i="1"/>
  <c r="AF195" i="1"/>
  <c r="AJ195" i="1"/>
  <c r="AI193" i="1"/>
  <c r="AF193" i="1"/>
  <c r="AJ193" i="1"/>
  <c r="AG193" i="1"/>
  <c r="AH193" i="1"/>
  <c r="AF192" i="1"/>
  <c r="AJ192" i="1"/>
  <c r="AG192" i="1"/>
  <c r="AH192" i="1"/>
  <c r="AI192" i="1"/>
  <c r="AG191" i="1"/>
  <c r="AH191" i="1"/>
  <c r="AI191" i="1"/>
  <c r="AF191" i="1"/>
  <c r="AJ191" i="1"/>
  <c r="AH190" i="1"/>
  <c r="AI190" i="1"/>
  <c r="AF190" i="1"/>
  <c r="AJ190" i="1"/>
  <c r="AG190" i="1"/>
  <c r="AI189" i="1"/>
  <c r="AF189" i="1"/>
  <c r="AJ189" i="1"/>
  <c r="AG189" i="1"/>
  <c r="AH189" i="1"/>
  <c r="AF188" i="1"/>
  <c r="AJ188" i="1"/>
  <c r="AG188" i="1"/>
  <c r="AH188" i="1"/>
  <c r="AI188" i="1"/>
  <c r="AG187" i="1"/>
  <c r="AH187" i="1"/>
  <c r="AI187" i="1"/>
  <c r="AF187" i="1"/>
  <c r="AJ187" i="1"/>
  <c r="AI185" i="1"/>
  <c r="AF185" i="1"/>
  <c r="AJ185" i="1"/>
  <c r="AG185" i="1"/>
  <c r="AH185" i="1"/>
  <c r="AG183" i="1"/>
  <c r="AH183" i="1"/>
  <c r="AI183" i="1"/>
  <c r="AF183" i="1"/>
  <c r="AJ183" i="1"/>
  <c r="AH182" i="1"/>
  <c r="AI182" i="1"/>
  <c r="AF182" i="1"/>
  <c r="AJ182" i="1"/>
  <c r="AG182" i="1"/>
  <c r="AF180" i="1"/>
  <c r="AJ180" i="1"/>
  <c r="AG180" i="1"/>
  <c r="AH180" i="1"/>
  <c r="AI180" i="1"/>
  <c r="AG179" i="1"/>
  <c r="AH179" i="1"/>
  <c r="AI179" i="1"/>
  <c r="AF179" i="1"/>
  <c r="AJ179" i="1"/>
  <c r="AH178" i="1"/>
  <c r="AI178" i="1"/>
  <c r="AF178" i="1"/>
  <c r="AJ178" i="1"/>
  <c r="AG178" i="1"/>
  <c r="AG175" i="1"/>
  <c r="AH175" i="1"/>
  <c r="AI175" i="1"/>
  <c r="AF175" i="1"/>
  <c r="AJ175" i="1"/>
  <c r="AH174" i="1"/>
  <c r="AI174" i="1"/>
  <c r="AF174" i="1"/>
  <c r="AJ174" i="1"/>
  <c r="AG174" i="1"/>
  <c r="AG171" i="1"/>
  <c r="AH171" i="1"/>
  <c r="AI171" i="1"/>
  <c r="AF171" i="1"/>
  <c r="AJ171" i="1"/>
  <c r="AH170" i="1"/>
  <c r="AI170" i="1"/>
  <c r="AF170" i="1"/>
  <c r="AJ170" i="1"/>
  <c r="AG170" i="1"/>
  <c r="AI169" i="1"/>
  <c r="AF169" i="1"/>
  <c r="AJ169" i="1"/>
  <c r="AG169" i="1"/>
  <c r="AH169" i="1"/>
  <c r="AF168" i="1"/>
  <c r="AJ168" i="1"/>
  <c r="AG168" i="1"/>
  <c r="AH168" i="1"/>
  <c r="AI168" i="1"/>
  <c r="AH166" i="1"/>
  <c r="AI166" i="1"/>
  <c r="AF166" i="1"/>
  <c r="AJ166" i="1"/>
  <c r="AG166" i="1"/>
  <c r="AH157" i="1"/>
  <c r="AI157" i="1"/>
  <c r="AG157" i="1"/>
  <c r="AF157" i="1"/>
  <c r="AJ157" i="1"/>
  <c r="AI10" i="1"/>
  <c r="AF10" i="1"/>
  <c r="AJ10" i="1"/>
  <c r="AG10" i="1"/>
  <c r="AH10" i="1"/>
  <c r="AI6" i="1"/>
  <c r="AF6" i="1"/>
  <c r="AJ6" i="1"/>
  <c r="AG6" i="1"/>
  <c r="AH6" i="1"/>
  <c r="AG8" i="1"/>
  <c r="AH8" i="1"/>
  <c r="AI8" i="1"/>
  <c r="AF8" i="1"/>
  <c r="AJ8" i="1"/>
  <c r="AH11" i="1"/>
  <c r="AI11" i="1"/>
  <c r="AF11" i="1"/>
  <c r="AJ11" i="1"/>
  <c r="AG11" i="1"/>
  <c r="AI503" i="1"/>
  <c r="AF503" i="1"/>
  <c r="AJ503" i="1"/>
  <c r="AG503" i="1"/>
  <c r="AH503" i="1"/>
  <c r="AI499" i="1"/>
  <c r="AF499" i="1"/>
  <c r="AJ499" i="1"/>
  <c r="AG499" i="1"/>
  <c r="AH499" i="1"/>
  <c r="AI491" i="1"/>
  <c r="AF491" i="1"/>
  <c r="AJ491" i="1"/>
  <c r="AG491" i="1"/>
  <c r="AH491" i="1"/>
  <c r="AG489" i="1"/>
  <c r="AH489" i="1"/>
  <c r="AI489" i="1"/>
  <c r="AF489" i="1"/>
  <c r="AJ489" i="1"/>
  <c r="AI487" i="1"/>
  <c r="AF487" i="1"/>
  <c r="AJ487" i="1"/>
  <c r="AG487" i="1"/>
  <c r="AH487" i="1"/>
  <c r="AI483" i="1"/>
  <c r="AF483" i="1"/>
  <c r="AJ483" i="1"/>
  <c r="AG483" i="1"/>
  <c r="AH483" i="1"/>
  <c r="AI479" i="1"/>
  <c r="AF479" i="1"/>
  <c r="AJ479" i="1"/>
  <c r="AG479" i="1"/>
  <c r="AH479" i="1"/>
  <c r="AG477" i="1"/>
  <c r="AH477" i="1"/>
  <c r="AI477" i="1"/>
  <c r="AF477" i="1"/>
  <c r="AJ477" i="1"/>
  <c r="AH476" i="1"/>
  <c r="AI476" i="1"/>
  <c r="AF476" i="1"/>
  <c r="AJ476" i="1"/>
  <c r="AG476" i="1"/>
  <c r="AF474" i="1"/>
  <c r="AJ474" i="1"/>
  <c r="AG474" i="1"/>
  <c r="AH474" i="1"/>
  <c r="AI474" i="1"/>
  <c r="AH472" i="1"/>
  <c r="AI472" i="1"/>
  <c r="AF472" i="1"/>
  <c r="AJ472" i="1"/>
  <c r="AG472" i="1"/>
  <c r="AG469" i="1"/>
  <c r="AH469" i="1"/>
  <c r="AI469" i="1"/>
  <c r="AF469" i="1"/>
  <c r="AJ469" i="1"/>
  <c r="AF466" i="1"/>
  <c r="AJ466" i="1"/>
  <c r="AG466" i="1"/>
  <c r="AH466" i="1"/>
  <c r="AI466" i="1"/>
  <c r="AF462" i="1"/>
  <c r="AJ462" i="1"/>
  <c r="AG462" i="1"/>
  <c r="AH462" i="1"/>
  <c r="AI462" i="1"/>
  <c r="AH460" i="1"/>
  <c r="AI460" i="1"/>
  <c r="AF460" i="1"/>
  <c r="AJ460" i="1"/>
  <c r="AG460" i="1"/>
  <c r="AF458" i="1"/>
  <c r="AJ458" i="1"/>
  <c r="AG458" i="1"/>
  <c r="AH458" i="1"/>
  <c r="AI458" i="1"/>
  <c r="AG457" i="1"/>
  <c r="AH457" i="1"/>
  <c r="AI457" i="1"/>
  <c r="AF457" i="1"/>
  <c r="AJ457" i="1"/>
  <c r="AG453" i="1"/>
  <c r="AH453" i="1"/>
  <c r="AI453" i="1"/>
  <c r="AF453" i="1"/>
  <c r="AJ453" i="1"/>
  <c r="AF450" i="1"/>
  <c r="AJ450" i="1"/>
  <c r="AG450" i="1"/>
  <c r="AH450" i="1"/>
  <c r="AI450" i="1"/>
  <c r="AG449" i="1"/>
  <c r="AH449" i="1"/>
  <c r="AI449" i="1"/>
  <c r="AF449" i="1"/>
  <c r="AJ449" i="1"/>
  <c r="AI447" i="1"/>
  <c r="AF447" i="1"/>
  <c r="AJ447" i="1"/>
  <c r="AG447" i="1"/>
  <c r="AH447" i="1"/>
  <c r="AG445" i="1"/>
  <c r="AH445" i="1"/>
  <c r="AI445" i="1"/>
  <c r="AF445" i="1"/>
  <c r="AJ445" i="1"/>
  <c r="AF442" i="1"/>
  <c r="AJ442" i="1"/>
  <c r="AG442" i="1"/>
  <c r="AH442" i="1"/>
  <c r="AI442" i="1"/>
  <c r="AI439" i="1"/>
  <c r="AF439" i="1"/>
  <c r="AJ439" i="1"/>
  <c r="AG439" i="1"/>
  <c r="AH439" i="1"/>
  <c r="AG437" i="1"/>
  <c r="AH437" i="1"/>
  <c r="AI437" i="1"/>
  <c r="AF437" i="1"/>
  <c r="AJ437" i="1"/>
  <c r="AG433" i="1"/>
  <c r="AH433" i="1"/>
  <c r="AI433" i="1"/>
  <c r="AF433" i="1"/>
  <c r="AJ433" i="1"/>
  <c r="AG429" i="1"/>
  <c r="AH429" i="1"/>
  <c r="AI429" i="1"/>
  <c r="AF429" i="1"/>
  <c r="AJ429" i="1"/>
  <c r="AF426" i="1"/>
  <c r="AJ426" i="1"/>
  <c r="AG426" i="1"/>
  <c r="AH426" i="1"/>
  <c r="AI426" i="1"/>
  <c r="AI423" i="1"/>
  <c r="AF423" i="1"/>
  <c r="AJ423" i="1"/>
  <c r="AG423" i="1"/>
  <c r="AH423" i="1"/>
  <c r="AI419" i="1"/>
  <c r="AF419" i="1"/>
  <c r="AJ419" i="1"/>
  <c r="AG419" i="1"/>
  <c r="AH419" i="1"/>
  <c r="AH416" i="1"/>
  <c r="AI416" i="1"/>
  <c r="AF416" i="1"/>
  <c r="AJ416" i="1"/>
  <c r="AG416" i="1"/>
  <c r="AI415" i="1"/>
  <c r="AF415" i="1"/>
  <c r="AJ415" i="1"/>
  <c r="AG415" i="1"/>
  <c r="AH415" i="1"/>
  <c r="AG413" i="1"/>
  <c r="AH413" i="1"/>
  <c r="AI413" i="1"/>
  <c r="AF413" i="1"/>
  <c r="AJ413" i="1"/>
  <c r="AI411" i="1"/>
  <c r="AF411" i="1"/>
  <c r="AJ411" i="1"/>
  <c r="AG411" i="1"/>
  <c r="AH411" i="1"/>
  <c r="AH404" i="1"/>
  <c r="AI404" i="1"/>
  <c r="AF404" i="1"/>
  <c r="AJ404" i="1"/>
  <c r="AG404" i="1"/>
  <c r="AF9" i="1"/>
  <c r="AJ9" i="1"/>
  <c r="AG9" i="1"/>
  <c r="AH9" i="1"/>
  <c r="AI9" i="1"/>
  <c r="AF5" i="1"/>
  <c r="AJ5" i="1"/>
  <c r="AG5" i="1"/>
  <c r="AH5" i="1"/>
  <c r="AI5" i="1"/>
  <c r="AF21" i="1"/>
  <c r="AJ21" i="1"/>
  <c r="AG21" i="1"/>
  <c r="AH21" i="1"/>
  <c r="AI21" i="1"/>
  <c r="AG20" i="1"/>
  <c r="AH20" i="1"/>
  <c r="AI20" i="1"/>
  <c r="AF20" i="1"/>
  <c r="AJ20" i="1"/>
  <c r="AH19" i="1"/>
  <c r="AI19" i="1"/>
  <c r="AF19" i="1"/>
  <c r="AJ19" i="1"/>
  <c r="AG19" i="1"/>
  <c r="AI18" i="1"/>
  <c r="AF18" i="1"/>
  <c r="AJ18" i="1"/>
  <c r="AG18" i="1"/>
  <c r="AH18" i="1"/>
  <c r="AF17" i="1"/>
  <c r="AJ17" i="1"/>
  <c r="AG17" i="1"/>
  <c r="AH17" i="1"/>
  <c r="AI17" i="1"/>
  <c r="AG16" i="1"/>
  <c r="AH16" i="1"/>
  <c r="AI16" i="1"/>
  <c r="AF16" i="1"/>
  <c r="AJ16" i="1"/>
  <c r="AH15" i="1"/>
  <c r="AI15" i="1"/>
  <c r="AF15" i="1"/>
  <c r="AJ15" i="1"/>
  <c r="AG15" i="1"/>
  <c r="AI14" i="1"/>
  <c r="AF14" i="1"/>
  <c r="AJ14" i="1"/>
  <c r="AG14" i="1"/>
  <c r="AH14" i="1"/>
  <c r="AF13" i="1"/>
  <c r="AJ13" i="1"/>
  <c r="AG13" i="1"/>
  <c r="AH13" i="1"/>
  <c r="AI13" i="1"/>
  <c r="AJ4" i="1"/>
  <c r="AI4" i="1"/>
  <c r="AG4" i="1"/>
  <c r="AD4" i="1"/>
  <c r="G13" i="2" s="1"/>
  <c r="O8" i="1"/>
  <c r="AU8" i="1" s="1"/>
  <c r="O12" i="1"/>
  <c r="AU12" i="1" s="1"/>
  <c r="O7" i="1"/>
  <c r="AU7" i="1" s="1"/>
  <c r="V12" i="1"/>
  <c r="W12" i="1"/>
  <c r="W502" i="1"/>
  <c r="W498" i="1"/>
  <c r="W494" i="1"/>
  <c r="W489" i="1"/>
  <c r="V11" i="1"/>
  <c r="W11" i="1"/>
  <c r="V10" i="1"/>
  <c r="W10" i="1"/>
  <c r="V6" i="1"/>
  <c r="W6" i="1"/>
  <c r="W501" i="1"/>
  <c r="W497" i="1"/>
  <c r="W493" i="1"/>
  <c r="W487" i="1"/>
  <c r="V8" i="1"/>
  <c r="W8" i="1"/>
  <c r="V7" i="1"/>
  <c r="W7" i="1"/>
  <c r="V9" i="1"/>
  <c r="W9" i="1"/>
  <c r="V5" i="1"/>
  <c r="W5" i="1"/>
  <c r="W490" i="1"/>
  <c r="V490" i="1"/>
  <c r="W488" i="1"/>
  <c r="V488" i="1"/>
  <c r="W486" i="1"/>
  <c r="V486" i="1"/>
  <c r="W484" i="1"/>
  <c r="V484" i="1"/>
  <c r="W482" i="1"/>
  <c r="V482" i="1"/>
  <c r="V481" i="1"/>
  <c r="W481" i="1"/>
  <c r="W480" i="1"/>
  <c r="V480" i="1"/>
  <c r="V479" i="1"/>
  <c r="W479" i="1"/>
  <c r="W478" i="1"/>
  <c r="V478" i="1"/>
  <c r="V477" i="1"/>
  <c r="W477" i="1"/>
  <c r="W476" i="1"/>
  <c r="V476" i="1"/>
  <c r="V475" i="1"/>
  <c r="W475" i="1"/>
  <c r="W474" i="1"/>
  <c r="V474" i="1"/>
  <c r="V473" i="1"/>
  <c r="W473" i="1"/>
  <c r="W472" i="1"/>
  <c r="V472" i="1"/>
  <c r="V471" i="1"/>
  <c r="W471" i="1"/>
  <c r="W470" i="1"/>
  <c r="V470" i="1"/>
  <c r="V469" i="1"/>
  <c r="W469" i="1"/>
  <c r="W468" i="1"/>
  <c r="V468" i="1"/>
  <c r="V467" i="1"/>
  <c r="W467" i="1"/>
  <c r="W466" i="1"/>
  <c r="V466" i="1"/>
  <c r="V465" i="1"/>
  <c r="W465" i="1"/>
  <c r="W464" i="1"/>
  <c r="V464" i="1"/>
  <c r="V463" i="1"/>
  <c r="W463" i="1"/>
  <c r="W462" i="1"/>
  <c r="V462" i="1"/>
  <c r="V461" i="1"/>
  <c r="W461" i="1"/>
  <c r="W460" i="1"/>
  <c r="V460" i="1"/>
  <c r="V459" i="1"/>
  <c r="W459" i="1"/>
  <c r="W458" i="1"/>
  <c r="V458" i="1"/>
  <c r="V457" i="1"/>
  <c r="W457" i="1"/>
  <c r="W456" i="1"/>
  <c r="V456" i="1"/>
  <c r="V455" i="1"/>
  <c r="W455" i="1"/>
  <c r="W454" i="1"/>
  <c r="V454" i="1"/>
  <c r="V453" i="1"/>
  <c r="W453" i="1"/>
  <c r="W452" i="1"/>
  <c r="V452" i="1"/>
  <c r="V451" i="1"/>
  <c r="W451" i="1"/>
  <c r="W450" i="1"/>
  <c r="V450" i="1"/>
  <c r="V449" i="1"/>
  <c r="W449" i="1"/>
  <c r="W448" i="1"/>
  <c r="V448" i="1"/>
  <c r="V447" i="1"/>
  <c r="W447" i="1"/>
  <c r="W446" i="1"/>
  <c r="V446" i="1"/>
  <c r="V445" i="1"/>
  <c r="W445" i="1"/>
  <c r="W444" i="1"/>
  <c r="V444" i="1"/>
  <c r="V443" i="1"/>
  <c r="W443" i="1"/>
  <c r="W442" i="1"/>
  <c r="V442" i="1"/>
  <c r="V441" i="1"/>
  <c r="W441" i="1"/>
  <c r="W440" i="1"/>
  <c r="V440" i="1"/>
  <c r="V439" i="1"/>
  <c r="W439" i="1"/>
  <c r="W438" i="1"/>
  <c r="V438" i="1"/>
  <c r="V437" i="1"/>
  <c r="W437" i="1"/>
  <c r="W436" i="1"/>
  <c r="V436" i="1"/>
  <c r="V435" i="1"/>
  <c r="W435" i="1"/>
  <c r="W434" i="1"/>
  <c r="V434" i="1"/>
  <c r="V433" i="1"/>
  <c r="W433" i="1"/>
  <c r="W432" i="1"/>
  <c r="V432" i="1"/>
  <c r="V431" i="1"/>
  <c r="W431" i="1"/>
  <c r="W430" i="1"/>
  <c r="V430" i="1"/>
  <c r="V429" i="1"/>
  <c r="W429" i="1"/>
  <c r="W428" i="1"/>
  <c r="V428" i="1"/>
  <c r="V427" i="1"/>
  <c r="W427" i="1"/>
  <c r="W426" i="1"/>
  <c r="V426" i="1"/>
  <c r="V425" i="1"/>
  <c r="W425" i="1"/>
  <c r="W424" i="1"/>
  <c r="V424" i="1"/>
  <c r="V423" i="1"/>
  <c r="W423" i="1"/>
  <c r="W422" i="1"/>
  <c r="V422" i="1"/>
  <c r="V421" i="1"/>
  <c r="W421" i="1"/>
  <c r="W420" i="1"/>
  <c r="V420" i="1"/>
  <c r="V419" i="1"/>
  <c r="W419" i="1"/>
  <c r="W418" i="1"/>
  <c r="V418" i="1"/>
  <c r="V417" i="1"/>
  <c r="W417" i="1"/>
  <c r="W416" i="1"/>
  <c r="V416" i="1"/>
  <c r="V415" i="1"/>
  <c r="W415" i="1"/>
  <c r="W414" i="1"/>
  <c r="V414" i="1"/>
  <c r="V413" i="1"/>
  <c r="W413" i="1"/>
  <c r="W412" i="1"/>
  <c r="V412" i="1"/>
  <c r="V411" i="1"/>
  <c r="W411" i="1"/>
  <c r="W410" i="1"/>
  <c r="V410" i="1"/>
  <c r="V409" i="1"/>
  <c r="W409" i="1"/>
  <c r="W408" i="1"/>
  <c r="V408" i="1"/>
  <c r="V407" i="1"/>
  <c r="W407" i="1"/>
  <c r="W406" i="1"/>
  <c r="V406" i="1"/>
  <c r="V405" i="1"/>
  <c r="W405" i="1"/>
  <c r="W404" i="1"/>
  <c r="V404" i="1"/>
  <c r="V403" i="1"/>
  <c r="W403" i="1"/>
  <c r="W402" i="1"/>
  <c r="V402" i="1"/>
  <c r="V401" i="1"/>
  <c r="W401" i="1"/>
  <c r="W400" i="1"/>
  <c r="V400" i="1"/>
  <c r="V399" i="1"/>
  <c r="W399" i="1"/>
  <c r="W398" i="1"/>
  <c r="V398" i="1"/>
  <c r="V397" i="1"/>
  <c r="W397" i="1"/>
  <c r="W396" i="1"/>
  <c r="V396" i="1"/>
  <c r="V395" i="1"/>
  <c r="W395" i="1"/>
  <c r="W394" i="1"/>
  <c r="V394" i="1"/>
  <c r="V393" i="1"/>
  <c r="W393" i="1"/>
  <c r="W392" i="1"/>
  <c r="V392" i="1"/>
  <c r="V391" i="1"/>
  <c r="W391" i="1"/>
  <c r="W390" i="1"/>
  <c r="V390" i="1"/>
  <c r="V389" i="1"/>
  <c r="W389" i="1"/>
  <c r="W388" i="1"/>
  <c r="V388" i="1"/>
  <c r="V387" i="1"/>
  <c r="W387" i="1"/>
  <c r="W386" i="1"/>
  <c r="V386" i="1"/>
  <c r="V385" i="1"/>
  <c r="W385" i="1"/>
  <c r="W384" i="1"/>
  <c r="V384" i="1"/>
  <c r="V383" i="1"/>
  <c r="W383" i="1"/>
  <c r="W382" i="1"/>
  <c r="V382" i="1"/>
  <c r="V381" i="1"/>
  <c r="W381" i="1"/>
  <c r="W380" i="1"/>
  <c r="V380" i="1"/>
  <c r="V379" i="1"/>
  <c r="W379" i="1"/>
  <c r="W378" i="1"/>
  <c r="V378" i="1"/>
  <c r="V377" i="1"/>
  <c r="W377" i="1"/>
  <c r="W376" i="1"/>
  <c r="V376" i="1"/>
  <c r="V375" i="1"/>
  <c r="W375" i="1"/>
  <c r="W374" i="1"/>
  <c r="V374" i="1"/>
  <c r="V373" i="1"/>
  <c r="W373" i="1"/>
  <c r="W372" i="1"/>
  <c r="V372" i="1"/>
  <c r="V371" i="1"/>
  <c r="W371" i="1"/>
  <c r="W370" i="1"/>
  <c r="V370" i="1"/>
  <c r="V369" i="1"/>
  <c r="W369" i="1"/>
  <c r="W368" i="1"/>
  <c r="V368" i="1"/>
  <c r="V367" i="1"/>
  <c r="W367" i="1"/>
  <c r="W366" i="1"/>
  <c r="V366" i="1"/>
  <c r="V365" i="1"/>
  <c r="W365" i="1"/>
  <c r="W364" i="1"/>
  <c r="V364" i="1"/>
  <c r="V363" i="1"/>
  <c r="W363" i="1"/>
  <c r="W362" i="1"/>
  <c r="V362" i="1"/>
  <c r="V361" i="1"/>
  <c r="W361" i="1"/>
  <c r="W360" i="1"/>
  <c r="V360" i="1"/>
  <c r="V359" i="1"/>
  <c r="W359" i="1"/>
  <c r="W358" i="1"/>
  <c r="V358" i="1"/>
  <c r="V357" i="1"/>
  <c r="W357" i="1"/>
  <c r="W356" i="1"/>
  <c r="V356" i="1"/>
  <c r="V355" i="1"/>
  <c r="W355" i="1"/>
  <c r="W354" i="1"/>
  <c r="V354" i="1"/>
  <c r="V353" i="1"/>
  <c r="W353" i="1"/>
  <c r="W352" i="1"/>
  <c r="V352" i="1"/>
  <c r="V351" i="1"/>
  <c r="W351" i="1"/>
  <c r="W350" i="1"/>
  <c r="V350" i="1"/>
  <c r="V349" i="1"/>
  <c r="W349" i="1"/>
  <c r="W348" i="1"/>
  <c r="V348" i="1"/>
  <c r="V347" i="1"/>
  <c r="W347" i="1"/>
  <c r="W346" i="1"/>
  <c r="V346" i="1"/>
  <c r="V345" i="1"/>
  <c r="W345" i="1"/>
  <c r="W344" i="1"/>
  <c r="V344" i="1"/>
  <c r="V343" i="1"/>
  <c r="W343" i="1"/>
  <c r="W342" i="1"/>
  <c r="V342" i="1"/>
  <c r="V341" i="1"/>
  <c r="W341" i="1"/>
  <c r="W340" i="1"/>
  <c r="V340" i="1"/>
  <c r="V339" i="1"/>
  <c r="W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V308" i="1"/>
  <c r="W308" i="1"/>
  <c r="W307" i="1"/>
  <c r="V307" i="1"/>
  <c r="V306" i="1"/>
  <c r="W306" i="1"/>
  <c r="W305" i="1"/>
  <c r="V305" i="1"/>
  <c r="V304" i="1"/>
  <c r="W304" i="1"/>
  <c r="W303" i="1"/>
  <c r="V303" i="1"/>
  <c r="V302" i="1"/>
  <c r="W302" i="1"/>
  <c r="V301" i="1"/>
  <c r="W301" i="1"/>
  <c r="V300" i="1"/>
  <c r="W300" i="1"/>
  <c r="V299" i="1"/>
  <c r="W299" i="1"/>
  <c r="V298" i="1"/>
  <c r="W298" i="1"/>
  <c r="V297" i="1"/>
  <c r="W297" i="1"/>
  <c r="V296" i="1"/>
  <c r="W296" i="1"/>
  <c r="V295" i="1"/>
  <c r="W295" i="1"/>
  <c r="V294" i="1"/>
  <c r="W294" i="1"/>
  <c r="V293" i="1"/>
  <c r="W293" i="1"/>
  <c r="V292" i="1"/>
  <c r="W292" i="1"/>
  <c r="V291" i="1"/>
  <c r="W291" i="1"/>
  <c r="V290" i="1"/>
  <c r="W290" i="1"/>
  <c r="V289" i="1"/>
  <c r="W289" i="1"/>
  <c r="V288" i="1"/>
  <c r="W288" i="1"/>
  <c r="V287" i="1"/>
  <c r="W287" i="1"/>
  <c r="V286" i="1"/>
  <c r="W286" i="1"/>
  <c r="V285" i="1"/>
  <c r="W285" i="1"/>
  <c r="V284" i="1"/>
  <c r="W284" i="1"/>
  <c r="V283" i="1"/>
  <c r="W283" i="1"/>
  <c r="V282" i="1"/>
  <c r="W282" i="1"/>
  <c r="V281" i="1"/>
  <c r="W281" i="1"/>
  <c r="V280" i="1"/>
  <c r="W280" i="1"/>
  <c r="V279" i="1"/>
  <c r="W279" i="1"/>
  <c r="V278" i="1"/>
  <c r="W278" i="1"/>
  <c r="V277" i="1"/>
  <c r="W277" i="1"/>
  <c r="V276" i="1"/>
  <c r="W276" i="1"/>
  <c r="V275" i="1"/>
  <c r="W275" i="1"/>
  <c r="V274" i="1"/>
  <c r="W274" i="1"/>
  <c r="V273" i="1"/>
  <c r="W273" i="1"/>
  <c r="V272" i="1"/>
  <c r="W272" i="1"/>
  <c r="V271" i="1"/>
  <c r="W271" i="1"/>
  <c r="V270" i="1"/>
  <c r="W270" i="1"/>
  <c r="V269" i="1"/>
  <c r="W269" i="1"/>
  <c r="V268" i="1"/>
  <c r="W268" i="1"/>
  <c r="V267" i="1"/>
  <c r="W267" i="1"/>
  <c r="V266" i="1"/>
  <c r="W266" i="1"/>
  <c r="V265" i="1"/>
  <c r="W265" i="1"/>
  <c r="V264" i="1"/>
  <c r="W264" i="1"/>
  <c r="V263" i="1"/>
  <c r="W263" i="1"/>
  <c r="V262" i="1"/>
  <c r="W262" i="1"/>
  <c r="V261" i="1"/>
  <c r="W261" i="1"/>
  <c r="V260" i="1"/>
  <c r="W260" i="1"/>
  <c r="V259" i="1"/>
  <c r="W259" i="1"/>
  <c r="V258" i="1"/>
  <c r="W258" i="1"/>
  <c r="V257" i="1"/>
  <c r="W257" i="1"/>
  <c r="V256" i="1"/>
  <c r="W256" i="1"/>
  <c r="V255" i="1"/>
  <c r="W255" i="1"/>
  <c r="V254" i="1"/>
  <c r="W254" i="1"/>
  <c r="V253" i="1"/>
  <c r="W253" i="1"/>
  <c r="V252" i="1"/>
  <c r="W252" i="1"/>
  <c r="V251" i="1"/>
  <c r="W251" i="1"/>
  <c r="V250" i="1"/>
  <c r="W250" i="1"/>
  <c r="V249" i="1"/>
  <c r="W249" i="1"/>
  <c r="V248" i="1"/>
  <c r="W248" i="1"/>
  <c r="V247" i="1"/>
  <c r="W247" i="1"/>
  <c r="V246" i="1"/>
  <c r="W246" i="1"/>
  <c r="V245" i="1"/>
  <c r="W245" i="1"/>
  <c r="V244" i="1"/>
  <c r="W244" i="1"/>
  <c r="V243" i="1"/>
  <c r="W243" i="1"/>
  <c r="V242" i="1"/>
  <c r="W242" i="1"/>
  <c r="V241" i="1"/>
  <c r="W241" i="1"/>
  <c r="V240" i="1"/>
  <c r="W240" i="1"/>
  <c r="V239" i="1"/>
  <c r="W239" i="1"/>
  <c r="V238" i="1"/>
  <c r="W238" i="1"/>
  <c r="V237" i="1"/>
  <c r="W237" i="1"/>
  <c r="V236" i="1"/>
  <c r="W236" i="1"/>
  <c r="V235" i="1"/>
  <c r="W235" i="1"/>
  <c r="V234" i="1"/>
  <c r="W234" i="1"/>
  <c r="V233" i="1"/>
  <c r="W233" i="1"/>
  <c r="V232" i="1"/>
  <c r="W232" i="1"/>
  <c r="V231" i="1"/>
  <c r="W231" i="1"/>
  <c r="V230" i="1"/>
  <c r="W230" i="1"/>
  <c r="V229" i="1"/>
  <c r="W229" i="1"/>
  <c r="V228" i="1"/>
  <c r="W228" i="1"/>
  <c r="V227" i="1"/>
  <c r="W227" i="1"/>
  <c r="V226" i="1"/>
  <c r="W226" i="1"/>
  <c r="V225" i="1"/>
  <c r="W225" i="1"/>
  <c r="V224" i="1"/>
  <c r="W224" i="1"/>
  <c r="V223" i="1"/>
  <c r="W223" i="1"/>
  <c r="V222" i="1"/>
  <c r="W222" i="1"/>
  <c r="V221" i="1"/>
  <c r="W221" i="1"/>
  <c r="V220" i="1"/>
  <c r="W220" i="1"/>
  <c r="V219" i="1"/>
  <c r="W219" i="1"/>
  <c r="V218" i="1"/>
  <c r="W218" i="1"/>
  <c r="V217" i="1"/>
  <c r="W217" i="1"/>
  <c r="V216" i="1"/>
  <c r="W216" i="1"/>
  <c r="V215" i="1"/>
  <c r="W215" i="1"/>
  <c r="V214" i="1"/>
  <c r="W214" i="1"/>
  <c r="V213" i="1"/>
  <c r="W213" i="1"/>
  <c r="V212" i="1"/>
  <c r="W212" i="1"/>
  <c r="V211" i="1"/>
  <c r="W211" i="1"/>
  <c r="V210" i="1"/>
  <c r="W210" i="1"/>
  <c r="V209" i="1"/>
  <c r="W209" i="1"/>
  <c r="V208" i="1"/>
  <c r="W208" i="1"/>
  <c r="V207" i="1"/>
  <c r="W207" i="1"/>
  <c r="V206" i="1"/>
  <c r="W206" i="1"/>
  <c r="V205" i="1"/>
  <c r="W205" i="1"/>
  <c r="V204" i="1"/>
  <c r="W204" i="1"/>
  <c r="V203" i="1"/>
  <c r="W203" i="1"/>
  <c r="V202" i="1"/>
  <c r="W202" i="1"/>
  <c r="V201" i="1"/>
  <c r="W201" i="1"/>
  <c r="V200" i="1"/>
  <c r="W200" i="1"/>
  <c r="V199" i="1"/>
  <c r="W199" i="1"/>
  <c r="V198" i="1"/>
  <c r="W198" i="1"/>
  <c r="V197" i="1"/>
  <c r="W197" i="1"/>
  <c r="V196" i="1"/>
  <c r="W196" i="1"/>
  <c r="V195" i="1"/>
  <c r="W195" i="1"/>
  <c r="V194" i="1"/>
  <c r="W194" i="1"/>
  <c r="V193" i="1"/>
  <c r="W193" i="1"/>
  <c r="V192" i="1"/>
  <c r="W192" i="1"/>
  <c r="V191" i="1"/>
  <c r="W191" i="1"/>
  <c r="V190" i="1"/>
  <c r="W190" i="1"/>
  <c r="V189" i="1"/>
  <c r="W189" i="1"/>
  <c r="V188" i="1"/>
  <c r="W188" i="1"/>
  <c r="V187" i="1"/>
  <c r="W187" i="1"/>
  <c r="V186" i="1"/>
  <c r="W186" i="1"/>
  <c r="V185" i="1"/>
  <c r="W185" i="1"/>
  <c r="V184" i="1"/>
  <c r="W184" i="1"/>
  <c r="V183" i="1"/>
  <c r="W183" i="1"/>
  <c r="V182" i="1"/>
  <c r="W182" i="1"/>
  <c r="V181" i="1"/>
  <c r="W181" i="1"/>
  <c r="V180" i="1"/>
  <c r="W180" i="1"/>
  <c r="V179" i="1"/>
  <c r="W179" i="1"/>
  <c r="V178" i="1"/>
  <c r="W178" i="1"/>
  <c r="V177" i="1"/>
  <c r="W177" i="1"/>
  <c r="V176" i="1"/>
  <c r="W176" i="1"/>
  <c r="V175" i="1"/>
  <c r="W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V163" i="1"/>
  <c r="W163" i="1"/>
  <c r="W162" i="1"/>
  <c r="V162" i="1"/>
  <c r="V161" i="1"/>
  <c r="W161" i="1"/>
  <c r="W160" i="1"/>
  <c r="V160" i="1"/>
  <c r="V159" i="1"/>
  <c r="W159" i="1"/>
  <c r="W158" i="1"/>
  <c r="V158" i="1"/>
  <c r="V157" i="1"/>
  <c r="W157" i="1"/>
  <c r="V156" i="1"/>
  <c r="W156" i="1"/>
  <c r="V155" i="1"/>
  <c r="W155" i="1"/>
  <c r="V154" i="1"/>
  <c r="W154" i="1"/>
  <c r="V153" i="1"/>
  <c r="W153" i="1"/>
  <c r="V152" i="1"/>
  <c r="W152" i="1"/>
  <c r="V151" i="1"/>
  <c r="W151" i="1"/>
  <c r="V150" i="1"/>
  <c r="W150" i="1"/>
  <c r="V149" i="1"/>
  <c r="W149" i="1"/>
  <c r="V148" i="1"/>
  <c r="W148" i="1"/>
  <c r="V147" i="1"/>
  <c r="W147" i="1"/>
  <c r="V146" i="1"/>
  <c r="W146" i="1"/>
  <c r="V145" i="1"/>
  <c r="W145" i="1"/>
  <c r="V144" i="1"/>
  <c r="W144" i="1"/>
  <c r="V143" i="1"/>
  <c r="W143" i="1"/>
  <c r="V142" i="1"/>
  <c r="W142" i="1"/>
  <c r="V141" i="1"/>
  <c r="W141" i="1"/>
  <c r="V140" i="1"/>
  <c r="W140" i="1"/>
  <c r="V139" i="1"/>
  <c r="W139" i="1"/>
  <c r="V138" i="1"/>
  <c r="W138" i="1"/>
  <c r="V137" i="1"/>
  <c r="W137" i="1"/>
  <c r="V136" i="1"/>
  <c r="W136" i="1"/>
  <c r="V135" i="1"/>
  <c r="W135" i="1"/>
  <c r="V134" i="1"/>
  <c r="W134" i="1"/>
  <c r="V133" i="1"/>
  <c r="W133" i="1"/>
  <c r="V132" i="1"/>
  <c r="W132" i="1"/>
  <c r="V131" i="1"/>
  <c r="W131" i="1"/>
  <c r="V130" i="1"/>
  <c r="W130" i="1"/>
  <c r="V129" i="1"/>
  <c r="W129" i="1"/>
  <c r="V128" i="1"/>
  <c r="W128" i="1"/>
  <c r="V127" i="1"/>
  <c r="W127" i="1"/>
  <c r="V126" i="1"/>
  <c r="W126" i="1"/>
  <c r="V125" i="1"/>
  <c r="W125" i="1"/>
  <c r="V124" i="1"/>
  <c r="W124" i="1"/>
  <c r="V123" i="1"/>
  <c r="W123" i="1"/>
  <c r="V122" i="1"/>
  <c r="W122" i="1"/>
  <c r="V121" i="1"/>
  <c r="W121" i="1"/>
  <c r="V120" i="1"/>
  <c r="W120" i="1"/>
  <c r="V119" i="1"/>
  <c r="W119" i="1"/>
  <c r="V118" i="1"/>
  <c r="W118" i="1"/>
  <c r="V117" i="1"/>
  <c r="W117" i="1"/>
  <c r="V116" i="1"/>
  <c r="W116" i="1"/>
  <c r="V115" i="1"/>
  <c r="W115" i="1"/>
  <c r="V114" i="1"/>
  <c r="W114" i="1"/>
  <c r="V113" i="1"/>
  <c r="W113" i="1"/>
  <c r="V112" i="1"/>
  <c r="W112" i="1"/>
  <c r="V111" i="1"/>
  <c r="W111" i="1"/>
  <c r="V110" i="1"/>
  <c r="W110" i="1"/>
  <c r="V109" i="1"/>
  <c r="W109" i="1"/>
  <c r="V108" i="1"/>
  <c r="W108" i="1"/>
  <c r="V107" i="1"/>
  <c r="W107" i="1"/>
  <c r="V106" i="1"/>
  <c r="W106" i="1"/>
  <c r="V105" i="1"/>
  <c r="W105" i="1"/>
  <c r="V104" i="1"/>
  <c r="W104" i="1"/>
  <c r="V103" i="1"/>
  <c r="W103" i="1"/>
  <c r="V102" i="1"/>
  <c r="W102" i="1"/>
  <c r="V101" i="1"/>
  <c r="W101" i="1"/>
  <c r="V100" i="1"/>
  <c r="W100" i="1"/>
  <c r="V99" i="1"/>
  <c r="W99" i="1"/>
  <c r="V98" i="1"/>
  <c r="W98" i="1"/>
  <c r="V97" i="1"/>
  <c r="W97" i="1"/>
  <c r="V96" i="1"/>
  <c r="W96" i="1"/>
  <c r="V95" i="1"/>
  <c r="W95" i="1"/>
  <c r="V94" i="1"/>
  <c r="W94" i="1"/>
  <c r="V93" i="1"/>
  <c r="W93" i="1"/>
  <c r="V92" i="1"/>
  <c r="W92" i="1"/>
  <c r="V91" i="1"/>
  <c r="W91" i="1"/>
  <c r="V90" i="1"/>
  <c r="W90" i="1"/>
  <c r="V89" i="1"/>
  <c r="W89" i="1"/>
  <c r="V88" i="1"/>
  <c r="W88" i="1"/>
  <c r="V87" i="1"/>
  <c r="W87" i="1"/>
  <c r="V86" i="1"/>
  <c r="W86" i="1"/>
  <c r="V85" i="1"/>
  <c r="W85" i="1"/>
  <c r="V84" i="1"/>
  <c r="W84" i="1"/>
  <c r="V83" i="1"/>
  <c r="W83" i="1"/>
  <c r="V82" i="1"/>
  <c r="W82" i="1"/>
  <c r="V81" i="1"/>
  <c r="W81" i="1"/>
  <c r="V80" i="1"/>
  <c r="W80" i="1"/>
  <c r="V79" i="1"/>
  <c r="W79" i="1"/>
  <c r="V78" i="1"/>
  <c r="W78" i="1"/>
  <c r="V77" i="1"/>
  <c r="W77" i="1"/>
  <c r="V76" i="1"/>
  <c r="W76" i="1"/>
  <c r="V75" i="1"/>
  <c r="W75" i="1"/>
  <c r="V74" i="1"/>
  <c r="W74" i="1"/>
  <c r="V73" i="1"/>
  <c r="W73" i="1"/>
  <c r="V72" i="1"/>
  <c r="W72" i="1"/>
  <c r="V71" i="1"/>
  <c r="W71" i="1"/>
  <c r="V70" i="1"/>
  <c r="W70" i="1"/>
  <c r="V69" i="1"/>
  <c r="W69" i="1"/>
  <c r="V68" i="1"/>
  <c r="W68" i="1"/>
  <c r="V67" i="1"/>
  <c r="W67" i="1"/>
  <c r="V66" i="1"/>
  <c r="W66" i="1"/>
  <c r="V65" i="1"/>
  <c r="W65" i="1"/>
  <c r="V64" i="1"/>
  <c r="W64" i="1"/>
  <c r="V63" i="1"/>
  <c r="W63" i="1"/>
  <c r="V62" i="1"/>
  <c r="W62" i="1"/>
  <c r="V61" i="1"/>
  <c r="W61" i="1"/>
  <c r="V60" i="1"/>
  <c r="W60" i="1"/>
  <c r="V59" i="1"/>
  <c r="W59" i="1"/>
  <c r="V58" i="1"/>
  <c r="W58" i="1"/>
  <c r="V57" i="1"/>
  <c r="W57" i="1"/>
  <c r="V56" i="1"/>
  <c r="W56" i="1"/>
  <c r="V55" i="1"/>
  <c r="W55" i="1"/>
  <c r="V54" i="1"/>
  <c r="W54" i="1"/>
  <c r="V53" i="1"/>
  <c r="W53" i="1"/>
  <c r="V52" i="1"/>
  <c r="W52" i="1"/>
  <c r="V51" i="1"/>
  <c r="W51" i="1"/>
  <c r="V50" i="1"/>
  <c r="W50" i="1"/>
  <c r="V49" i="1"/>
  <c r="W49" i="1"/>
  <c r="V48" i="1"/>
  <c r="W48" i="1"/>
  <c r="V47" i="1"/>
  <c r="W47" i="1"/>
  <c r="V46" i="1"/>
  <c r="W46" i="1"/>
  <c r="V45" i="1"/>
  <c r="W45" i="1"/>
  <c r="V44" i="1"/>
  <c r="W44" i="1"/>
  <c r="V43" i="1"/>
  <c r="W43" i="1"/>
  <c r="V42" i="1"/>
  <c r="W42" i="1"/>
  <c r="V41" i="1"/>
  <c r="W41" i="1"/>
  <c r="V40" i="1"/>
  <c r="W40" i="1"/>
  <c r="V39" i="1"/>
  <c r="W39" i="1"/>
  <c r="V38" i="1"/>
  <c r="W38" i="1"/>
  <c r="V37" i="1"/>
  <c r="W37" i="1"/>
  <c r="V36" i="1"/>
  <c r="W36" i="1"/>
  <c r="V35" i="1"/>
  <c r="W35" i="1"/>
  <c r="V34" i="1"/>
  <c r="W34" i="1"/>
  <c r="V33" i="1"/>
  <c r="W33" i="1"/>
  <c r="V32" i="1"/>
  <c r="W32" i="1"/>
  <c r="V31" i="1"/>
  <c r="W31" i="1"/>
  <c r="V30" i="1"/>
  <c r="W30" i="1"/>
  <c r="V29" i="1"/>
  <c r="W29" i="1"/>
  <c r="V28" i="1"/>
  <c r="W28" i="1"/>
  <c r="V27" i="1"/>
  <c r="W27" i="1"/>
  <c r="V26" i="1"/>
  <c r="W26" i="1"/>
  <c r="V25" i="1"/>
  <c r="W25" i="1"/>
  <c r="V24" i="1"/>
  <c r="W24" i="1"/>
  <c r="V23" i="1"/>
  <c r="W23" i="1"/>
  <c r="V22" i="1"/>
  <c r="W22" i="1"/>
  <c r="V21" i="1"/>
  <c r="W21" i="1"/>
  <c r="V20" i="1"/>
  <c r="W20" i="1"/>
  <c r="V19" i="1"/>
  <c r="W19" i="1"/>
  <c r="V18" i="1"/>
  <c r="W18" i="1"/>
  <c r="V17" i="1"/>
  <c r="W17" i="1"/>
  <c r="V16" i="1"/>
  <c r="W16" i="1"/>
  <c r="V15" i="1"/>
  <c r="W15" i="1"/>
  <c r="W500" i="1"/>
  <c r="W496" i="1"/>
  <c r="W492" i="1"/>
  <c r="W485" i="1"/>
  <c r="W503" i="1"/>
  <c r="W499" i="1"/>
  <c r="W495" i="1"/>
  <c r="W491" i="1"/>
  <c r="W483" i="1"/>
  <c r="V14" i="1"/>
  <c r="W14" i="1"/>
  <c r="V13" i="1"/>
  <c r="W13" i="1"/>
  <c r="W4" i="1"/>
  <c r="O501" i="1"/>
  <c r="AU501" i="1" s="1"/>
  <c r="R325" i="1"/>
  <c r="O106" i="1"/>
  <c r="AU106" i="1" s="1"/>
  <c r="R192" i="1"/>
  <c r="R260" i="1"/>
  <c r="O258" i="1"/>
  <c r="AU258" i="1" s="1"/>
  <c r="R503" i="1"/>
  <c r="O481" i="1"/>
  <c r="AU481" i="1" s="1"/>
  <c r="O480" i="1"/>
  <c r="AU480" i="1" s="1"/>
  <c r="O225" i="1"/>
  <c r="AU225" i="1" s="1"/>
  <c r="R479" i="1"/>
  <c r="O325" i="1"/>
  <c r="AU325" i="1" s="1"/>
  <c r="O320" i="1"/>
  <c r="AU320" i="1" s="1"/>
  <c r="R106" i="1"/>
  <c r="O190" i="1"/>
  <c r="AU190" i="1" s="1"/>
  <c r="O179" i="1"/>
  <c r="AU179" i="1" s="1"/>
  <c r="O178" i="1"/>
  <c r="AU178" i="1" s="1"/>
  <c r="O177" i="1"/>
  <c r="AU177" i="1" s="1"/>
  <c r="O336" i="1"/>
  <c r="AU336" i="1" s="1"/>
  <c r="O334" i="1"/>
  <c r="AU334" i="1" s="1"/>
  <c r="R326" i="1"/>
  <c r="O203" i="1"/>
  <c r="AU203" i="1" s="1"/>
  <c r="O195" i="1"/>
  <c r="AU195" i="1" s="1"/>
  <c r="O194" i="1"/>
  <c r="AU194" i="1" s="1"/>
  <c r="O147" i="1"/>
  <c r="AU147" i="1" s="1"/>
  <c r="R463" i="1"/>
  <c r="O117" i="1"/>
  <c r="AU117" i="1" s="1"/>
  <c r="O493" i="1"/>
  <c r="AU493" i="1" s="1"/>
  <c r="R349" i="1"/>
  <c r="R230" i="1"/>
  <c r="O214" i="1"/>
  <c r="AU214" i="1" s="1"/>
  <c r="R120" i="1"/>
  <c r="O111" i="1"/>
  <c r="AU111" i="1" s="1"/>
  <c r="O104" i="1"/>
  <c r="AU104" i="1" s="1"/>
  <c r="O489" i="1"/>
  <c r="AU489" i="1" s="1"/>
  <c r="O488" i="1"/>
  <c r="AU488" i="1" s="1"/>
  <c r="M464" i="1"/>
  <c r="N464" i="1" s="1"/>
  <c r="O463" i="1"/>
  <c r="AU463" i="1" s="1"/>
  <c r="O254" i="1"/>
  <c r="AU254" i="1" s="1"/>
  <c r="O248" i="1"/>
  <c r="AU248" i="1" s="1"/>
  <c r="O204" i="1"/>
  <c r="AU204" i="1" s="1"/>
  <c r="R495" i="1"/>
  <c r="M335" i="1"/>
  <c r="N335" i="1" s="1"/>
  <c r="O273" i="1"/>
  <c r="AU273" i="1" s="1"/>
  <c r="M204" i="1"/>
  <c r="N204" i="1" s="1"/>
  <c r="O187" i="1"/>
  <c r="AU187" i="1" s="1"/>
  <c r="R169" i="1"/>
  <c r="O123" i="1"/>
  <c r="AU123" i="1" s="1"/>
  <c r="O496" i="1"/>
  <c r="AU496" i="1" s="1"/>
  <c r="O272" i="1"/>
  <c r="AU272" i="1" s="1"/>
  <c r="R147" i="1"/>
  <c r="R60" i="1"/>
  <c r="O47" i="1"/>
  <c r="AU47" i="1" s="1"/>
  <c r="O46" i="1"/>
  <c r="AU46" i="1" s="1"/>
  <c r="O23" i="1"/>
  <c r="AU23" i="1" s="1"/>
  <c r="O497" i="1"/>
  <c r="AU497" i="1" s="1"/>
  <c r="O475" i="1"/>
  <c r="AU475" i="1" s="1"/>
  <c r="O451" i="1"/>
  <c r="AU451" i="1" s="1"/>
  <c r="R487" i="1"/>
  <c r="O485" i="1"/>
  <c r="AU485" i="1" s="1"/>
  <c r="O467" i="1"/>
  <c r="AU467" i="1" s="1"/>
  <c r="M336" i="1"/>
  <c r="N336" i="1" s="1"/>
  <c r="M307" i="1"/>
  <c r="N307" i="1" s="1"/>
  <c r="R272" i="1"/>
  <c r="O268" i="1"/>
  <c r="AU268" i="1" s="1"/>
  <c r="M254" i="1"/>
  <c r="N254" i="1" s="1"/>
  <c r="O199" i="1"/>
  <c r="AU199" i="1" s="1"/>
  <c r="O168" i="1"/>
  <c r="AU168" i="1" s="1"/>
  <c r="O166" i="1"/>
  <c r="AU166" i="1" s="1"/>
  <c r="R49" i="1"/>
  <c r="R500" i="1"/>
  <c r="R492" i="1"/>
  <c r="R484" i="1"/>
  <c r="M473" i="1"/>
  <c r="N473" i="1" s="1"/>
  <c r="M460" i="1"/>
  <c r="N460" i="1" s="1"/>
  <c r="R350" i="1"/>
  <c r="R344" i="1"/>
  <c r="M334" i="1"/>
  <c r="N334" i="1" s="1"/>
  <c r="M314" i="1"/>
  <c r="N314" i="1" s="1"/>
  <c r="R288" i="1"/>
  <c r="O286" i="1"/>
  <c r="AU286" i="1" s="1"/>
  <c r="R283" i="1"/>
  <c r="O266" i="1"/>
  <c r="AU266" i="1" s="1"/>
  <c r="R254" i="1"/>
  <c r="O244" i="1"/>
  <c r="AU244" i="1" s="1"/>
  <c r="O228" i="1"/>
  <c r="AU228" i="1" s="1"/>
  <c r="R227" i="1"/>
  <c r="O220" i="1"/>
  <c r="AU220" i="1" s="1"/>
  <c r="R196" i="1"/>
  <c r="M182" i="1"/>
  <c r="N182" i="1" s="1"/>
  <c r="R122" i="1"/>
  <c r="R26" i="1"/>
  <c r="O24" i="1"/>
  <c r="AU24" i="1" s="1"/>
  <c r="O19" i="1"/>
  <c r="AU19" i="1" s="1"/>
  <c r="O319" i="1"/>
  <c r="AU319" i="1" s="1"/>
  <c r="R209" i="1"/>
  <c r="O55" i="1"/>
  <c r="AU55" i="1" s="1"/>
  <c r="O54" i="1"/>
  <c r="AU54" i="1" s="1"/>
  <c r="R33" i="1"/>
  <c r="R25" i="1"/>
  <c r="O500" i="1"/>
  <c r="AU500" i="1" s="1"/>
  <c r="O492" i="1"/>
  <c r="AU492" i="1" s="1"/>
  <c r="O484" i="1"/>
  <c r="AU484" i="1" s="1"/>
  <c r="O473" i="1"/>
  <c r="AU473" i="1" s="1"/>
  <c r="M468" i="1"/>
  <c r="N468" i="1" s="1"/>
  <c r="R435" i="1"/>
  <c r="O435" i="1"/>
  <c r="AU435" i="1" s="1"/>
  <c r="R368" i="1"/>
  <c r="R334" i="1"/>
  <c r="R289" i="1"/>
  <c r="R284" i="1"/>
  <c r="O216" i="1"/>
  <c r="AU216" i="1" s="1"/>
  <c r="R124" i="1"/>
  <c r="O121" i="1"/>
  <c r="AU121" i="1" s="1"/>
  <c r="O96" i="1"/>
  <c r="AU96" i="1" s="1"/>
  <c r="O67" i="1"/>
  <c r="AU67" i="1" s="1"/>
  <c r="O66" i="1"/>
  <c r="AU66" i="1" s="1"/>
  <c r="O65" i="1"/>
  <c r="AU65" i="1" s="1"/>
  <c r="M18" i="1"/>
  <c r="N18" i="1" s="1"/>
  <c r="M424" i="1"/>
  <c r="N424" i="1" s="1"/>
  <c r="R424" i="1"/>
  <c r="M436" i="1"/>
  <c r="N436" i="1" s="1"/>
  <c r="R436" i="1"/>
  <c r="R422" i="1"/>
  <c r="M337" i="1"/>
  <c r="N337" i="1" s="1"/>
  <c r="R321" i="1"/>
  <c r="M447" i="1"/>
  <c r="N447" i="1" s="1"/>
  <c r="R447" i="1"/>
  <c r="R499" i="1"/>
  <c r="R496" i="1"/>
  <c r="R491" i="1"/>
  <c r="R488" i="1"/>
  <c r="R483" i="1"/>
  <c r="R480" i="1"/>
  <c r="M476" i="1"/>
  <c r="N476" i="1" s="1"/>
  <c r="R471" i="1"/>
  <c r="M465" i="1"/>
  <c r="N465" i="1" s="1"/>
  <c r="M461" i="1"/>
  <c r="N461" i="1" s="1"/>
  <c r="O459" i="1"/>
  <c r="AU459" i="1" s="1"/>
  <c r="O437" i="1"/>
  <c r="AU437" i="1" s="1"/>
  <c r="O432" i="1"/>
  <c r="AU432" i="1" s="1"/>
  <c r="M418" i="1"/>
  <c r="N418" i="1" s="1"/>
  <c r="R418" i="1"/>
  <c r="R336" i="1"/>
  <c r="M311" i="1"/>
  <c r="N311" i="1" s="1"/>
  <c r="M303" i="1"/>
  <c r="N303" i="1" s="1"/>
  <c r="O291" i="1"/>
  <c r="AU291" i="1" s="1"/>
  <c r="R275" i="1"/>
  <c r="R270" i="1"/>
  <c r="R263" i="1"/>
  <c r="R251" i="1"/>
  <c r="M242" i="1"/>
  <c r="N242" i="1" s="1"/>
  <c r="R155" i="1"/>
  <c r="R150" i="1"/>
  <c r="M149" i="1"/>
  <c r="N149" i="1" s="1"/>
  <c r="O134" i="1"/>
  <c r="AU134" i="1" s="1"/>
  <c r="O25" i="1"/>
  <c r="AU25" i="1" s="1"/>
  <c r="O313" i="1"/>
  <c r="AU313" i="1" s="1"/>
  <c r="O289" i="1"/>
  <c r="AU289" i="1" s="1"/>
  <c r="R268" i="1"/>
  <c r="O255" i="1"/>
  <c r="AU255" i="1" s="1"/>
  <c r="O252" i="1"/>
  <c r="AU252" i="1" s="1"/>
  <c r="O243" i="1"/>
  <c r="AU243" i="1" s="1"/>
  <c r="R199" i="1"/>
  <c r="O163" i="1"/>
  <c r="AU163" i="1" s="1"/>
  <c r="O161" i="1"/>
  <c r="AU161" i="1" s="1"/>
  <c r="O156" i="1"/>
  <c r="AU156" i="1" s="1"/>
  <c r="O152" i="1"/>
  <c r="AU152" i="1" s="1"/>
  <c r="O151" i="1"/>
  <c r="AU151" i="1" s="1"/>
  <c r="R145" i="1"/>
  <c r="R125" i="1"/>
  <c r="R117" i="1"/>
  <c r="M101" i="1"/>
  <c r="N101" i="1" s="1"/>
  <c r="O49" i="1"/>
  <c r="AU49" i="1" s="1"/>
  <c r="O48" i="1"/>
  <c r="AU48" i="1" s="1"/>
  <c r="M225" i="1"/>
  <c r="N225" i="1" s="1"/>
  <c r="M199" i="1"/>
  <c r="N199" i="1" s="1"/>
  <c r="O188" i="1"/>
  <c r="AU188" i="1" s="1"/>
  <c r="R176" i="1"/>
  <c r="O158" i="1"/>
  <c r="AU158" i="1" s="1"/>
  <c r="R141" i="1"/>
  <c r="O130" i="1"/>
  <c r="AU130" i="1" s="1"/>
  <c r="O125" i="1"/>
  <c r="AU125" i="1" s="1"/>
  <c r="M117" i="1"/>
  <c r="N117" i="1" s="1"/>
  <c r="R114" i="1"/>
  <c r="R63" i="1"/>
  <c r="R27" i="1"/>
  <c r="R23" i="1"/>
  <c r="R16" i="1"/>
  <c r="R14" i="1"/>
  <c r="O439" i="1"/>
  <c r="AU439" i="1" s="1"/>
  <c r="O430" i="1"/>
  <c r="AU430" i="1" s="1"/>
  <c r="O429" i="1"/>
  <c r="AU429" i="1" s="1"/>
  <c r="R360" i="1"/>
  <c r="R333" i="1"/>
  <c r="O318" i="1"/>
  <c r="AU318" i="1" s="1"/>
  <c r="O294" i="1"/>
  <c r="AU294" i="1" s="1"/>
  <c r="R292" i="1"/>
  <c r="R286" i="1"/>
  <c r="O263" i="1"/>
  <c r="AU263" i="1" s="1"/>
  <c r="O260" i="1"/>
  <c r="AU260" i="1" s="1"/>
  <c r="R253" i="1"/>
  <c r="O251" i="1"/>
  <c r="AU251" i="1" s="1"/>
  <c r="R246" i="1"/>
  <c r="M243" i="1"/>
  <c r="N243" i="1" s="1"/>
  <c r="O233" i="1"/>
  <c r="AU233" i="1" s="1"/>
  <c r="O217" i="1"/>
  <c r="AU217" i="1" s="1"/>
  <c r="O208" i="1"/>
  <c r="AU208" i="1" s="1"/>
  <c r="O196" i="1"/>
  <c r="AU196" i="1" s="1"/>
  <c r="O192" i="1"/>
  <c r="AU192" i="1" s="1"/>
  <c r="R190" i="1"/>
  <c r="R184" i="1"/>
  <c r="O182" i="1"/>
  <c r="AU182" i="1" s="1"/>
  <c r="R177" i="1"/>
  <c r="O169" i="1"/>
  <c r="AU169" i="1" s="1"/>
  <c r="O155" i="1"/>
  <c r="AU155" i="1" s="1"/>
  <c r="O150" i="1"/>
  <c r="AU150" i="1" s="1"/>
  <c r="O131" i="1"/>
  <c r="AU131" i="1" s="1"/>
  <c r="R121" i="1"/>
  <c r="M118" i="1"/>
  <c r="N118" i="1" s="1"/>
  <c r="O109" i="1"/>
  <c r="AU109" i="1" s="1"/>
  <c r="O108" i="1"/>
  <c r="AU108" i="1" s="1"/>
  <c r="O99" i="1"/>
  <c r="AU99" i="1" s="1"/>
  <c r="O71" i="1"/>
  <c r="AU71" i="1" s="1"/>
  <c r="O70" i="1"/>
  <c r="AU70" i="1" s="1"/>
  <c r="R47" i="1"/>
  <c r="O39" i="1"/>
  <c r="AU39" i="1" s="1"/>
  <c r="R35" i="1"/>
  <c r="R21" i="1"/>
  <c r="M440" i="1"/>
  <c r="N440" i="1" s="1"/>
  <c r="R440" i="1"/>
  <c r="O250" i="1"/>
  <c r="AU250" i="1" s="1"/>
  <c r="R250" i="1"/>
  <c r="M136" i="1"/>
  <c r="N136" i="1" s="1"/>
  <c r="O136" i="1"/>
  <c r="AU136" i="1" s="1"/>
  <c r="R136" i="1"/>
  <c r="M107" i="1"/>
  <c r="N107" i="1" s="1"/>
  <c r="R107" i="1"/>
  <c r="O502" i="1"/>
  <c r="AU502" i="1" s="1"/>
  <c r="R501" i="1"/>
  <c r="O498" i="1"/>
  <c r="AU498" i="1" s="1"/>
  <c r="R497" i="1"/>
  <c r="O494" i="1"/>
  <c r="AU494" i="1" s="1"/>
  <c r="R493" i="1"/>
  <c r="O490" i="1"/>
  <c r="AU490" i="1" s="1"/>
  <c r="R489" i="1"/>
  <c r="O486" i="1"/>
  <c r="AU486" i="1" s="1"/>
  <c r="R485" i="1"/>
  <c r="O482" i="1"/>
  <c r="AU482" i="1" s="1"/>
  <c r="R481" i="1"/>
  <c r="R477" i="1"/>
  <c r="O477" i="1"/>
  <c r="AU477" i="1" s="1"/>
  <c r="R475" i="1"/>
  <c r="S475" i="1" s="1"/>
  <c r="R469" i="1"/>
  <c r="O469" i="1"/>
  <c r="AU469" i="1" s="1"/>
  <c r="O450" i="1"/>
  <c r="AU450" i="1" s="1"/>
  <c r="M444" i="1"/>
  <c r="N444" i="1" s="1"/>
  <c r="R444" i="1"/>
  <c r="R443" i="1"/>
  <c r="R416" i="1"/>
  <c r="R352" i="1"/>
  <c r="M315" i="1"/>
  <c r="N315" i="1" s="1"/>
  <c r="R315" i="1"/>
  <c r="O274" i="1"/>
  <c r="AU274" i="1" s="1"/>
  <c r="M274" i="1"/>
  <c r="N274" i="1" s="1"/>
  <c r="M339" i="1"/>
  <c r="N339" i="1" s="1"/>
  <c r="R339" i="1"/>
  <c r="R310" i="1"/>
  <c r="M310" i="1"/>
  <c r="N310" i="1" s="1"/>
  <c r="R223" i="1"/>
  <c r="M223" i="1"/>
  <c r="N223" i="1" s="1"/>
  <c r="R119" i="1"/>
  <c r="M119" i="1"/>
  <c r="N119" i="1" s="1"/>
  <c r="O503" i="1"/>
  <c r="AU503" i="1" s="1"/>
  <c r="R502" i="1"/>
  <c r="O499" i="1"/>
  <c r="AU499" i="1" s="1"/>
  <c r="R498" i="1"/>
  <c r="O495" i="1"/>
  <c r="AU495" i="1" s="1"/>
  <c r="R494" i="1"/>
  <c r="O491" i="1"/>
  <c r="AU491" i="1" s="1"/>
  <c r="R490" i="1"/>
  <c r="O487" i="1"/>
  <c r="AU487" i="1" s="1"/>
  <c r="R486" i="1"/>
  <c r="O483" i="1"/>
  <c r="AU483" i="1" s="1"/>
  <c r="R482" i="1"/>
  <c r="O479" i="1"/>
  <c r="AU479" i="1" s="1"/>
  <c r="M472" i="1"/>
  <c r="N472" i="1" s="1"/>
  <c r="O471" i="1"/>
  <c r="AU471" i="1" s="1"/>
  <c r="M467" i="1"/>
  <c r="N467" i="1" s="1"/>
  <c r="R467" i="1"/>
  <c r="O465" i="1"/>
  <c r="AU465" i="1" s="1"/>
  <c r="M457" i="1"/>
  <c r="N457" i="1" s="1"/>
  <c r="O445" i="1"/>
  <c r="AU445" i="1" s="1"/>
  <c r="O440" i="1"/>
  <c r="AU440" i="1" s="1"/>
  <c r="O434" i="1"/>
  <c r="AU434" i="1" s="1"/>
  <c r="O427" i="1"/>
  <c r="AU427" i="1" s="1"/>
  <c r="R420" i="1"/>
  <c r="R376" i="1"/>
  <c r="R345" i="1"/>
  <c r="O339" i="1"/>
  <c r="AU339" i="1" s="1"/>
  <c r="R330" i="1"/>
  <c r="M236" i="1"/>
  <c r="N236" i="1" s="1"/>
  <c r="R236" i="1"/>
  <c r="O236" i="1"/>
  <c r="AU236" i="1" s="1"/>
  <c r="M186" i="1"/>
  <c r="N186" i="1" s="1"/>
  <c r="R186" i="1"/>
  <c r="M142" i="1"/>
  <c r="N142" i="1" s="1"/>
  <c r="R142" i="1"/>
  <c r="O341" i="1"/>
  <c r="AU341" i="1" s="1"/>
  <c r="R341" i="1"/>
  <c r="M281" i="1"/>
  <c r="N281" i="1" s="1"/>
  <c r="R281" i="1"/>
  <c r="M279" i="1"/>
  <c r="N279" i="1" s="1"/>
  <c r="R279" i="1"/>
  <c r="M259" i="1"/>
  <c r="N259" i="1" s="1"/>
  <c r="R259" i="1"/>
  <c r="M132" i="1"/>
  <c r="N132" i="1" s="1"/>
  <c r="R132" i="1"/>
  <c r="O457" i="1"/>
  <c r="AU457" i="1" s="1"/>
  <c r="O449" i="1"/>
  <c r="AU449" i="1" s="1"/>
  <c r="O418" i="1"/>
  <c r="AU418" i="1" s="1"/>
  <c r="R372" i="1"/>
  <c r="R356" i="1"/>
  <c r="O351" i="1"/>
  <c r="AU351" i="1" s="1"/>
  <c r="O315" i="1"/>
  <c r="AU315" i="1" s="1"/>
  <c r="R313" i="1"/>
  <c r="M298" i="1"/>
  <c r="N298" i="1" s="1"/>
  <c r="O296" i="1"/>
  <c r="AU296" i="1" s="1"/>
  <c r="R294" i="1"/>
  <c r="O281" i="1"/>
  <c r="AU281" i="1" s="1"/>
  <c r="O279" i="1"/>
  <c r="AU279" i="1" s="1"/>
  <c r="O262" i="1"/>
  <c r="AU262" i="1" s="1"/>
  <c r="O259" i="1"/>
  <c r="AU259" i="1" s="1"/>
  <c r="O249" i="1"/>
  <c r="AU249" i="1" s="1"/>
  <c r="O232" i="1"/>
  <c r="AU232" i="1" s="1"/>
  <c r="M206" i="1"/>
  <c r="N206" i="1" s="1"/>
  <c r="R206" i="1"/>
  <c r="O191" i="1"/>
  <c r="AU191" i="1" s="1"/>
  <c r="O186" i="1"/>
  <c r="AU186" i="1" s="1"/>
  <c r="O180" i="1"/>
  <c r="AU180" i="1" s="1"/>
  <c r="M180" i="1"/>
  <c r="N180" i="1" s="1"/>
  <c r="R180" i="1"/>
  <c r="R178" i="1"/>
  <c r="R173" i="1"/>
  <c r="M173" i="1"/>
  <c r="N173" i="1" s="1"/>
  <c r="O171" i="1"/>
  <c r="AU171" i="1" s="1"/>
  <c r="R171" i="1"/>
  <c r="O167" i="1"/>
  <c r="AU167" i="1" s="1"/>
  <c r="R165" i="1"/>
  <c r="M160" i="1"/>
  <c r="N160" i="1" s="1"/>
  <c r="O160" i="1"/>
  <c r="AU160" i="1" s="1"/>
  <c r="M157" i="1"/>
  <c r="N157" i="1" s="1"/>
  <c r="R157" i="1"/>
  <c r="M152" i="1"/>
  <c r="N152" i="1" s="1"/>
  <c r="R152" i="1"/>
  <c r="O142" i="1"/>
  <c r="AU142" i="1" s="1"/>
  <c r="O126" i="1"/>
  <c r="AU126" i="1" s="1"/>
  <c r="M116" i="1"/>
  <c r="N116" i="1" s="1"/>
  <c r="R116" i="1"/>
  <c r="M74" i="1"/>
  <c r="N74" i="1" s="1"/>
  <c r="R74" i="1"/>
  <c r="M45" i="1"/>
  <c r="N45" i="1" s="1"/>
  <c r="R45" i="1"/>
  <c r="M34" i="1"/>
  <c r="N34" i="1" s="1"/>
  <c r="R34" i="1"/>
  <c r="M29" i="1"/>
  <c r="N29" i="1" s="1"/>
  <c r="R29" i="1"/>
  <c r="M20" i="1"/>
  <c r="N20" i="1" s="1"/>
  <c r="R20" i="1"/>
  <c r="M185" i="1"/>
  <c r="N185" i="1" s="1"/>
  <c r="R185" i="1"/>
  <c r="M144" i="1"/>
  <c r="N144" i="1" s="1"/>
  <c r="R144" i="1"/>
  <c r="M140" i="1"/>
  <c r="N140" i="1" s="1"/>
  <c r="R140" i="1"/>
  <c r="M133" i="1"/>
  <c r="N133" i="1" s="1"/>
  <c r="R133" i="1"/>
  <c r="M129" i="1"/>
  <c r="N129" i="1" s="1"/>
  <c r="R129" i="1"/>
  <c r="M57" i="1"/>
  <c r="N57" i="1" s="1"/>
  <c r="R57" i="1"/>
  <c r="O461" i="1"/>
  <c r="AU461" i="1" s="1"/>
  <c r="R459" i="1"/>
  <c r="R448" i="1"/>
  <c r="R439" i="1"/>
  <c r="O433" i="1"/>
  <c r="AU433" i="1" s="1"/>
  <c r="O431" i="1"/>
  <c r="AU431" i="1" s="1"/>
  <c r="R417" i="1"/>
  <c r="R364" i="1"/>
  <c r="O332" i="1"/>
  <c r="AU332" i="1" s="1"/>
  <c r="R329" i="1"/>
  <c r="R322" i="1"/>
  <c r="R320" i="1"/>
  <c r="R317" i="1"/>
  <c r="O311" i="1"/>
  <c r="AU311" i="1" s="1"/>
  <c r="R309" i="1"/>
  <c r="O292" i="1"/>
  <c r="AU292" i="1" s="1"/>
  <c r="R291" i="1"/>
  <c r="O280" i="1"/>
  <c r="AU280" i="1" s="1"/>
  <c r="O275" i="1"/>
  <c r="AU275" i="1" s="1"/>
  <c r="O270" i="1"/>
  <c r="AU270" i="1" s="1"/>
  <c r="R266" i="1"/>
  <c r="R264" i="1"/>
  <c r="M262" i="1"/>
  <c r="N262" i="1" s="1"/>
  <c r="O257" i="1"/>
  <c r="AU257" i="1" s="1"/>
  <c r="O256" i="1"/>
  <c r="AU256" i="1" s="1"/>
  <c r="O253" i="1"/>
  <c r="AU253" i="1" s="1"/>
  <c r="O246" i="1"/>
  <c r="AU246" i="1" s="1"/>
  <c r="O241" i="1"/>
  <c r="AU241" i="1" s="1"/>
  <c r="O238" i="1"/>
  <c r="AU238" i="1" s="1"/>
  <c r="M228" i="1"/>
  <c r="N228" i="1" s="1"/>
  <c r="R228" i="1"/>
  <c r="O227" i="1"/>
  <c r="AU227" i="1" s="1"/>
  <c r="R225" i="1"/>
  <c r="R220" i="1"/>
  <c r="R217" i="1"/>
  <c r="O211" i="1"/>
  <c r="AU211" i="1" s="1"/>
  <c r="M211" i="1"/>
  <c r="N211" i="1" s="1"/>
  <c r="O197" i="1"/>
  <c r="AU197" i="1" s="1"/>
  <c r="M197" i="1"/>
  <c r="N197" i="1" s="1"/>
  <c r="M194" i="1"/>
  <c r="N194" i="1" s="1"/>
  <c r="R194" i="1"/>
  <c r="R188" i="1"/>
  <c r="O185" i="1"/>
  <c r="AU185" i="1" s="1"/>
  <c r="M181" i="1"/>
  <c r="N181" i="1" s="1"/>
  <c r="R181" i="1"/>
  <c r="O164" i="1"/>
  <c r="AU164" i="1" s="1"/>
  <c r="R160" i="1"/>
  <c r="O159" i="1"/>
  <c r="AU159" i="1" s="1"/>
  <c r="M159" i="1"/>
  <c r="N159" i="1" s="1"/>
  <c r="O148" i="1"/>
  <c r="AU148" i="1" s="1"/>
  <c r="R148" i="1"/>
  <c r="O144" i="1"/>
  <c r="AU144" i="1" s="1"/>
  <c r="O133" i="1"/>
  <c r="AU133" i="1" s="1"/>
  <c r="O122" i="1"/>
  <c r="AU122" i="1" s="1"/>
  <c r="M115" i="1"/>
  <c r="N115" i="1" s="1"/>
  <c r="R115" i="1"/>
  <c r="O100" i="1"/>
  <c r="AU100" i="1" s="1"/>
  <c r="R100" i="1"/>
  <c r="O69" i="1"/>
  <c r="AU69" i="1" s="1"/>
  <c r="M53" i="1"/>
  <c r="N53" i="1" s="1"/>
  <c r="R53" i="1"/>
  <c r="O15" i="1"/>
  <c r="AU15" i="1" s="1"/>
  <c r="O57" i="1"/>
  <c r="AU57" i="1" s="1"/>
  <c r="O53" i="1"/>
  <c r="AU53" i="1" s="1"/>
  <c r="O52" i="1"/>
  <c r="AU52" i="1" s="1"/>
  <c r="O45" i="1"/>
  <c r="AU45" i="1" s="1"/>
  <c r="O44" i="1"/>
  <c r="AU44" i="1" s="1"/>
  <c r="O20" i="1"/>
  <c r="AU20" i="1" s="1"/>
  <c r="O181" i="1"/>
  <c r="AU181" i="1" s="1"/>
  <c r="O129" i="1"/>
  <c r="AU129" i="1" s="1"/>
  <c r="O116" i="1"/>
  <c r="AU116" i="1" s="1"/>
  <c r="R108" i="1"/>
  <c r="O62" i="1"/>
  <c r="AU62" i="1" s="1"/>
  <c r="R58" i="1"/>
  <c r="O51" i="1"/>
  <c r="AU51" i="1" s="1"/>
  <c r="O50" i="1"/>
  <c r="AU50" i="1" s="1"/>
  <c r="O43" i="1"/>
  <c r="AU43" i="1" s="1"/>
  <c r="O42" i="1"/>
  <c r="AU42" i="1" s="1"/>
  <c r="O41" i="1"/>
  <c r="AU41" i="1" s="1"/>
  <c r="R37" i="1"/>
  <c r="O36" i="1"/>
  <c r="AU36" i="1" s="1"/>
  <c r="O26" i="1"/>
  <c r="AU26" i="1" s="1"/>
  <c r="R24" i="1"/>
  <c r="O22" i="1"/>
  <c r="AU22" i="1" s="1"/>
  <c r="O230" i="1"/>
  <c r="AU230" i="1" s="1"/>
  <c r="O226" i="1"/>
  <c r="AU226" i="1" s="1"/>
  <c r="O215" i="1"/>
  <c r="AU215" i="1" s="1"/>
  <c r="O202" i="1"/>
  <c r="AU202" i="1" s="1"/>
  <c r="O174" i="1"/>
  <c r="AU174" i="1" s="1"/>
  <c r="R158" i="1"/>
  <c r="O153" i="1"/>
  <c r="AU153" i="1" s="1"/>
  <c r="O145" i="1"/>
  <c r="AU145" i="1" s="1"/>
  <c r="R130" i="1"/>
  <c r="O120" i="1"/>
  <c r="AU120" i="1" s="1"/>
  <c r="O118" i="1"/>
  <c r="AU118" i="1" s="1"/>
  <c r="O114" i="1"/>
  <c r="AU114" i="1" s="1"/>
  <c r="O95" i="1"/>
  <c r="AU95" i="1" s="1"/>
  <c r="R72" i="1"/>
  <c r="O68" i="1"/>
  <c r="AU68" i="1" s="1"/>
  <c r="R64" i="1"/>
  <c r="O58" i="1"/>
  <c r="AU58" i="1" s="1"/>
  <c r="R51" i="1"/>
  <c r="R43" i="1"/>
  <c r="O37" i="1"/>
  <c r="AU37" i="1" s="1"/>
  <c r="R31" i="1"/>
  <c r="M24" i="1"/>
  <c r="N24" i="1" s="1"/>
  <c r="M19" i="1"/>
  <c r="N19" i="1" s="1"/>
  <c r="O18" i="1"/>
  <c r="AU18" i="1" s="1"/>
  <c r="O13" i="1"/>
  <c r="AU13" i="1" s="1"/>
  <c r="O476" i="1"/>
  <c r="AU476" i="1" s="1"/>
  <c r="O472" i="1"/>
  <c r="AU472" i="1" s="1"/>
  <c r="O468" i="1"/>
  <c r="AU468" i="1" s="1"/>
  <c r="O464" i="1"/>
  <c r="AU464" i="1" s="1"/>
  <c r="O460" i="1"/>
  <c r="AU460" i="1" s="1"/>
  <c r="O456" i="1"/>
  <c r="AU456" i="1" s="1"/>
  <c r="O447" i="1"/>
  <c r="AU447" i="1" s="1"/>
  <c r="O446" i="1"/>
  <c r="AU446" i="1" s="1"/>
  <c r="O444" i="1"/>
  <c r="AU444" i="1" s="1"/>
  <c r="O436" i="1"/>
  <c r="AU436" i="1" s="1"/>
  <c r="O425" i="1"/>
  <c r="AU425" i="1" s="1"/>
  <c r="R374" i="1"/>
  <c r="R370" i="1"/>
  <c r="R366" i="1"/>
  <c r="R362" i="1"/>
  <c r="R358" i="1"/>
  <c r="R354" i="1"/>
  <c r="R348" i="1"/>
  <c r="R342" i="1"/>
  <c r="R340" i="1"/>
  <c r="O337" i="1"/>
  <c r="AU337" i="1" s="1"/>
  <c r="O335" i="1"/>
  <c r="AU335" i="1" s="1"/>
  <c r="R332" i="1"/>
  <c r="R324" i="1"/>
  <c r="R318" i="1"/>
  <c r="O314" i="1"/>
  <c r="AU314" i="1" s="1"/>
  <c r="O310" i="1"/>
  <c r="AU310" i="1" s="1"/>
  <c r="M305" i="1"/>
  <c r="N305" i="1" s="1"/>
  <c r="M299" i="1"/>
  <c r="N299" i="1" s="1"/>
  <c r="O297" i="1"/>
  <c r="AU297" i="1" s="1"/>
  <c r="O287" i="1"/>
  <c r="AU287" i="1" s="1"/>
  <c r="O283" i="1"/>
  <c r="AU283" i="1" s="1"/>
  <c r="R274" i="1"/>
  <c r="R258" i="1"/>
  <c r="R257" i="1"/>
  <c r="M256" i="1"/>
  <c r="M255" i="1"/>
  <c r="N255" i="1" s="1"/>
  <c r="R255" i="1"/>
  <c r="M250" i="1"/>
  <c r="N250" i="1" s="1"/>
  <c r="R241" i="1"/>
  <c r="R235" i="1"/>
  <c r="M233" i="1"/>
  <c r="N233" i="1" s="1"/>
  <c r="R233" i="1"/>
  <c r="M226" i="1"/>
  <c r="N226" i="1" s="1"/>
  <c r="M261" i="1"/>
  <c r="N261" i="1" s="1"/>
  <c r="R261" i="1"/>
  <c r="O231" i="1"/>
  <c r="AU231" i="1" s="1"/>
  <c r="R231" i="1"/>
  <c r="R478" i="1"/>
  <c r="O478" i="1"/>
  <c r="AU478" i="1" s="1"/>
  <c r="R474" i="1"/>
  <c r="O474" i="1"/>
  <c r="AU474" i="1" s="1"/>
  <c r="R470" i="1"/>
  <c r="O470" i="1"/>
  <c r="AU470" i="1" s="1"/>
  <c r="R466" i="1"/>
  <c r="O466" i="1"/>
  <c r="AU466" i="1" s="1"/>
  <c r="R462" i="1"/>
  <c r="O462" i="1"/>
  <c r="AU462" i="1" s="1"/>
  <c r="R458" i="1"/>
  <c r="O458" i="1"/>
  <c r="AU458" i="1" s="1"/>
  <c r="R414" i="1"/>
  <c r="O345" i="1"/>
  <c r="AU345" i="1" s="1"/>
  <c r="O330" i="1"/>
  <c r="AU330" i="1" s="1"/>
  <c r="O323" i="1"/>
  <c r="AU323" i="1" s="1"/>
  <c r="O321" i="1"/>
  <c r="AU321" i="1" s="1"/>
  <c r="R319" i="1"/>
  <c r="O317" i="1"/>
  <c r="AU317" i="1" s="1"/>
  <c r="R316" i="1"/>
  <c r="R312" i="1"/>
  <c r="O312" i="1"/>
  <c r="AU312" i="1" s="1"/>
  <c r="O295" i="1"/>
  <c r="AU295" i="1" s="1"/>
  <c r="O288" i="1"/>
  <c r="AU288" i="1" s="1"/>
  <c r="O285" i="1"/>
  <c r="AU285" i="1" s="1"/>
  <c r="O284" i="1"/>
  <c r="AU284" i="1" s="1"/>
  <c r="O282" i="1"/>
  <c r="AU282" i="1" s="1"/>
  <c r="O276" i="1"/>
  <c r="AU276" i="1" s="1"/>
  <c r="R267" i="1"/>
  <c r="O264" i="1"/>
  <c r="AU264" i="1" s="1"/>
  <c r="O261" i="1"/>
  <c r="AU261" i="1" s="1"/>
  <c r="R252" i="1"/>
  <c r="R238" i="1"/>
  <c r="M222" i="1"/>
  <c r="N222" i="1" s="1"/>
  <c r="O222" i="1"/>
  <c r="AU222" i="1" s="1"/>
  <c r="R452" i="1"/>
  <c r="R346" i="1"/>
  <c r="R338" i="1"/>
  <c r="R331" i="1"/>
  <c r="R328" i="1"/>
  <c r="M323" i="1"/>
  <c r="N323" i="1" s="1"/>
  <c r="M319" i="1"/>
  <c r="N319" i="1" s="1"/>
  <c r="M302" i="1"/>
  <c r="N302" i="1" s="1"/>
  <c r="R290" i="1"/>
  <c r="R276" i="1"/>
  <c r="O267" i="1"/>
  <c r="AU267" i="1" s="1"/>
  <c r="R265" i="1"/>
  <c r="M252" i="1"/>
  <c r="N252" i="1" s="1"/>
  <c r="M238" i="1"/>
  <c r="N238" i="1" s="1"/>
  <c r="O234" i="1"/>
  <c r="AU234" i="1" s="1"/>
  <c r="R234" i="1"/>
  <c r="M231" i="1"/>
  <c r="N231" i="1" s="1"/>
  <c r="M219" i="1"/>
  <c r="N219" i="1" s="1"/>
  <c r="R219" i="1"/>
  <c r="O218" i="1"/>
  <c r="AU218" i="1" s="1"/>
  <c r="M218" i="1"/>
  <c r="N218" i="1" s="1"/>
  <c r="R218" i="1"/>
  <c r="O265" i="1"/>
  <c r="AU265" i="1" s="1"/>
  <c r="O247" i="1"/>
  <c r="AU247" i="1" s="1"/>
  <c r="R244" i="1"/>
  <c r="O242" i="1"/>
  <c r="AU242" i="1" s="1"/>
  <c r="O223" i="1"/>
  <c r="AU223" i="1" s="1"/>
  <c r="O219" i="1"/>
  <c r="AU219" i="1" s="1"/>
  <c r="R214" i="1"/>
  <c r="R212" i="1"/>
  <c r="O210" i="1"/>
  <c r="AU210" i="1" s="1"/>
  <c r="O209" i="1"/>
  <c r="AU209" i="1" s="1"/>
  <c r="R208" i="1"/>
  <c r="O207" i="1"/>
  <c r="AU207" i="1" s="1"/>
  <c r="O206" i="1"/>
  <c r="AU206" i="1" s="1"/>
  <c r="R200" i="1"/>
  <c r="R193" i="1"/>
  <c r="R189" i="1"/>
  <c r="O184" i="1"/>
  <c r="AU184" i="1" s="1"/>
  <c r="R183" i="1"/>
  <c r="O176" i="1"/>
  <c r="AU176" i="1" s="1"/>
  <c r="R175" i="1"/>
  <c r="R174" i="1"/>
  <c r="M171" i="1"/>
  <c r="N171" i="1" s="1"/>
  <c r="M167" i="1"/>
  <c r="N167" i="1" s="1"/>
  <c r="M153" i="1"/>
  <c r="N153" i="1" s="1"/>
  <c r="R151" i="1"/>
  <c r="R216" i="1"/>
  <c r="O212" i="1"/>
  <c r="AU212" i="1" s="1"/>
  <c r="M208" i="1"/>
  <c r="N208" i="1" s="1"/>
  <c r="O200" i="1"/>
  <c r="AU200" i="1" s="1"/>
  <c r="O193" i="1"/>
  <c r="AU193" i="1" s="1"/>
  <c r="O189" i="1"/>
  <c r="AU189" i="1" s="1"/>
  <c r="O183" i="1"/>
  <c r="AU183" i="1" s="1"/>
  <c r="O175" i="1"/>
  <c r="AU175" i="1" s="1"/>
  <c r="M174" i="1"/>
  <c r="R164" i="1"/>
  <c r="R156" i="1"/>
  <c r="M139" i="1"/>
  <c r="N139" i="1" s="1"/>
  <c r="O139" i="1"/>
  <c r="AU139" i="1" s="1"/>
  <c r="R139" i="1"/>
  <c r="M137" i="1"/>
  <c r="N137" i="1" s="1"/>
  <c r="O137" i="1"/>
  <c r="AU137" i="1" s="1"/>
  <c r="R137" i="1"/>
  <c r="O240" i="1"/>
  <c r="AU240" i="1" s="1"/>
  <c r="O239" i="1"/>
  <c r="AU239" i="1" s="1"/>
  <c r="O235" i="1"/>
  <c r="AU235" i="1" s="1"/>
  <c r="O224" i="1"/>
  <c r="AU224" i="1" s="1"/>
  <c r="R215" i="1"/>
  <c r="R203" i="1"/>
  <c r="R202" i="1"/>
  <c r="R197" i="1"/>
  <c r="R195" i="1"/>
  <c r="R191" i="1"/>
  <c r="R187" i="1"/>
  <c r="R179" i="1"/>
  <c r="M161" i="1"/>
  <c r="N161" i="1" s="1"/>
  <c r="R161" i="1"/>
  <c r="R172" i="1"/>
  <c r="O165" i="1"/>
  <c r="AU165" i="1" s="1"/>
  <c r="R163" i="1"/>
  <c r="O143" i="1"/>
  <c r="AU143" i="1" s="1"/>
  <c r="R134" i="1"/>
  <c r="O128" i="1"/>
  <c r="AU128" i="1" s="1"/>
  <c r="R126" i="1"/>
  <c r="O119" i="1"/>
  <c r="AU119" i="1" s="1"/>
  <c r="O113" i="1"/>
  <c r="AU113" i="1" s="1"/>
  <c r="R111" i="1"/>
  <c r="R109" i="1"/>
  <c r="R104" i="1"/>
  <c r="O97" i="1"/>
  <c r="AU97" i="1" s="1"/>
  <c r="R95" i="1"/>
  <c r="O94" i="1"/>
  <c r="AU94" i="1" s="1"/>
  <c r="R61" i="1"/>
  <c r="R55" i="1"/>
  <c r="R54" i="1"/>
  <c r="R52" i="1"/>
  <c r="R50" i="1"/>
  <c r="R48" i="1"/>
  <c r="R46" i="1"/>
  <c r="R44" i="1"/>
  <c r="R42" i="1"/>
  <c r="R19" i="1"/>
  <c r="O16" i="1"/>
  <c r="AU16" i="1" s="1"/>
  <c r="R15" i="1"/>
  <c r="R166" i="1"/>
  <c r="O157" i="1"/>
  <c r="AU157" i="1" s="1"/>
  <c r="O149" i="1"/>
  <c r="AU149" i="1" s="1"/>
  <c r="M143" i="1"/>
  <c r="N143" i="1" s="1"/>
  <c r="O141" i="1"/>
  <c r="AU141" i="1" s="1"/>
  <c r="R131" i="1"/>
  <c r="M128" i="1"/>
  <c r="N128" i="1" s="1"/>
  <c r="R123" i="1"/>
  <c r="O115" i="1"/>
  <c r="AU115" i="1" s="1"/>
  <c r="M113" i="1"/>
  <c r="N113" i="1" s="1"/>
  <c r="M103" i="1"/>
  <c r="N103" i="1" s="1"/>
  <c r="R99" i="1"/>
  <c r="O98" i="1"/>
  <c r="AU98" i="1" s="1"/>
  <c r="M97" i="1"/>
  <c r="N97" i="1" s="1"/>
  <c r="R94" i="1"/>
  <c r="R75" i="1"/>
  <c r="O64" i="1"/>
  <c r="AU64" i="1" s="1"/>
  <c r="O63" i="1"/>
  <c r="AU63" i="1" s="1"/>
  <c r="R62" i="1"/>
  <c r="O60" i="1"/>
  <c r="AU60" i="1" s="1"/>
  <c r="R36" i="1"/>
  <c r="O35" i="1"/>
  <c r="AU35" i="1" s="1"/>
  <c r="O33" i="1"/>
  <c r="AU33" i="1" s="1"/>
  <c r="O31" i="1"/>
  <c r="AU31" i="1" s="1"/>
  <c r="R30" i="1"/>
  <c r="R22" i="1"/>
  <c r="O21" i="1"/>
  <c r="AU21" i="1" s="1"/>
  <c r="O14" i="1"/>
  <c r="AU14" i="1" s="1"/>
  <c r="R13" i="1"/>
  <c r="R135" i="1"/>
  <c r="M131" i="1"/>
  <c r="N131" i="1" s="1"/>
  <c r="R127" i="1"/>
  <c r="M123" i="1"/>
  <c r="N123" i="1" s="1"/>
  <c r="R112" i="1"/>
  <c r="R105" i="1"/>
  <c r="M102" i="1"/>
  <c r="N102" i="1" s="1"/>
  <c r="M99" i="1"/>
  <c r="N99" i="1" s="1"/>
  <c r="R96" i="1"/>
  <c r="M62" i="1"/>
  <c r="N62" i="1" s="1"/>
  <c r="R56" i="1"/>
  <c r="R40" i="1"/>
  <c r="M36" i="1"/>
  <c r="N36" i="1" s="1"/>
  <c r="O30" i="1"/>
  <c r="AU30" i="1" s="1"/>
  <c r="O28" i="1"/>
  <c r="AU28" i="1" s="1"/>
  <c r="M22" i="1"/>
  <c r="N22" i="1" s="1"/>
  <c r="R17" i="1"/>
  <c r="N349" i="1"/>
  <c r="O455" i="1"/>
  <c r="AU455" i="1" s="1"/>
  <c r="O454" i="1"/>
  <c r="AU454" i="1" s="1"/>
  <c r="O453" i="1"/>
  <c r="AU453" i="1" s="1"/>
  <c r="O448" i="1"/>
  <c r="AU448" i="1" s="1"/>
  <c r="R431" i="1"/>
  <c r="O428" i="1"/>
  <c r="AU428" i="1" s="1"/>
  <c r="O426" i="1"/>
  <c r="AU426" i="1" s="1"/>
  <c r="O420" i="1"/>
  <c r="AU420" i="1" s="1"/>
  <c r="R419" i="1"/>
  <c r="R415" i="1"/>
  <c r="R295" i="1"/>
  <c r="O452" i="1"/>
  <c r="AU452" i="1" s="1"/>
  <c r="R451" i="1"/>
  <c r="O443" i="1"/>
  <c r="AU443" i="1" s="1"/>
  <c r="O442" i="1"/>
  <c r="AU442" i="1" s="1"/>
  <c r="O441" i="1"/>
  <c r="AU441" i="1" s="1"/>
  <c r="O438" i="1"/>
  <c r="AU438" i="1" s="1"/>
  <c r="R432" i="1"/>
  <c r="R427" i="1"/>
  <c r="O424" i="1"/>
  <c r="AU424" i="1" s="1"/>
  <c r="R423" i="1"/>
  <c r="O422" i="1"/>
  <c r="AU422" i="1" s="1"/>
  <c r="R421" i="1"/>
  <c r="O416" i="1"/>
  <c r="AU416" i="1" s="1"/>
  <c r="R413" i="1"/>
  <c r="O350" i="1"/>
  <c r="AU350" i="1" s="1"/>
  <c r="O347" i="1"/>
  <c r="AU347" i="1" s="1"/>
  <c r="O343" i="1"/>
  <c r="AU343" i="1" s="1"/>
  <c r="O340" i="1"/>
  <c r="AU340" i="1" s="1"/>
  <c r="O338" i="1"/>
  <c r="AU338" i="1" s="1"/>
  <c r="O329" i="1"/>
  <c r="AU329" i="1" s="1"/>
  <c r="O327" i="1"/>
  <c r="AU327" i="1" s="1"/>
  <c r="O324" i="1"/>
  <c r="AU324" i="1" s="1"/>
  <c r="O322" i="1"/>
  <c r="AU322" i="1" s="1"/>
  <c r="M308" i="1"/>
  <c r="N308" i="1" s="1"/>
  <c r="M306" i="1"/>
  <c r="N306" i="1" s="1"/>
  <c r="M304" i="1"/>
  <c r="N304" i="1" s="1"/>
  <c r="M301" i="1"/>
  <c r="N301" i="1" s="1"/>
  <c r="M295" i="1"/>
  <c r="N295" i="1" s="1"/>
  <c r="R455" i="1"/>
  <c r="R428" i="1"/>
  <c r="M351" i="1"/>
  <c r="N351" i="1" s="1"/>
  <c r="O349" i="1"/>
  <c r="AU349" i="1" s="1"/>
  <c r="O348" i="1"/>
  <c r="AU348" i="1" s="1"/>
  <c r="M347" i="1"/>
  <c r="O346" i="1"/>
  <c r="AU346" i="1" s="1"/>
  <c r="O344" i="1"/>
  <c r="AU344" i="1" s="1"/>
  <c r="M343" i="1"/>
  <c r="O342" i="1"/>
  <c r="AU342" i="1" s="1"/>
  <c r="O333" i="1"/>
  <c r="AU333" i="1" s="1"/>
  <c r="O331" i="1"/>
  <c r="AU331" i="1" s="1"/>
  <c r="O328" i="1"/>
  <c r="AU328" i="1" s="1"/>
  <c r="M327" i="1"/>
  <c r="O326" i="1"/>
  <c r="AU326" i="1" s="1"/>
  <c r="O316" i="1"/>
  <c r="AU316" i="1" s="1"/>
  <c r="M300" i="1"/>
  <c r="N300" i="1" s="1"/>
  <c r="R375" i="1"/>
  <c r="R373" i="1"/>
  <c r="R371" i="1"/>
  <c r="R369" i="1"/>
  <c r="R367" i="1"/>
  <c r="R365" i="1"/>
  <c r="R363" i="1"/>
  <c r="R361" i="1"/>
  <c r="R359" i="1"/>
  <c r="R357" i="1"/>
  <c r="R355" i="1"/>
  <c r="R353" i="1"/>
  <c r="M277" i="1"/>
  <c r="M273" i="1"/>
  <c r="M248" i="1"/>
  <c r="N248" i="1" s="1"/>
  <c r="O237" i="1"/>
  <c r="AU237" i="1" s="1"/>
  <c r="R237" i="1"/>
  <c r="M232" i="1"/>
  <c r="N232" i="1" s="1"/>
  <c r="R226" i="1"/>
  <c r="M224" i="1"/>
  <c r="N224" i="1" s="1"/>
  <c r="O221" i="1"/>
  <c r="AU221" i="1" s="1"/>
  <c r="R221" i="1"/>
  <c r="M216" i="1"/>
  <c r="N216" i="1" s="1"/>
  <c r="R210" i="1"/>
  <c r="O205" i="1"/>
  <c r="AU205" i="1" s="1"/>
  <c r="R205" i="1"/>
  <c r="O293" i="1"/>
  <c r="AU293" i="1" s="1"/>
  <c r="O290" i="1"/>
  <c r="AU290" i="1" s="1"/>
  <c r="R278" i="1"/>
  <c r="R247" i="1"/>
  <c r="R239" i="1"/>
  <c r="M201" i="1"/>
  <c r="O201" i="1"/>
  <c r="AU201" i="1" s="1"/>
  <c r="M293" i="1"/>
  <c r="M285" i="1"/>
  <c r="O278" i="1"/>
  <c r="AU278" i="1" s="1"/>
  <c r="O271" i="1"/>
  <c r="AU271" i="1" s="1"/>
  <c r="R271" i="1"/>
  <c r="O269" i="1"/>
  <c r="AU269" i="1" s="1"/>
  <c r="R269" i="1"/>
  <c r="M239" i="1"/>
  <c r="M237" i="1"/>
  <c r="M221" i="1"/>
  <c r="M207" i="1"/>
  <c r="M205" i="1"/>
  <c r="O309" i="1"/>
  <c r="AU309" i="1" s="1"/>
  <c r="O308" i="1"/>
  <c r="AU308" i="1" s="1"/>
  <c r="O307" i="1"/>
  <c r="AU307" i="1" s="1"/>
  <c r="O306" i="1"/>
  <c r="AU306" i="1" s="1"/>
  <c r="O305" i="1"/>
  <c r="AU305" i="1" s="1"/>
  <c r="O304" i="1"/>
  <c r="AU304" i="1" s="1"/>
  <c r="O303" i="1"/>
  <c r="AU303" i="1" s="1"/>
  <c r="O302" i="1"/>
  <c r="AU302" i="1" s="1"/>
  <c r="O301" i="1"/>
  <c r="AU301" i="1" s="1"/>
  <c r="O300" i="1"/>
  <c r="AU300" i="1" s="1"/>
  <c r="O299" i="1"/>
  <c r="AU299" i="1" s="1"/>
  <c r="O298" i="1"/>
  <c r="AU298" i="1" s="1"/>
  <c r="R287" i="1"/>
  <c r="M282" i="1"/>
  <c r="N282" i="1" s="1"/>
  <c r="M280" i="1"/>
  <c r="N280" i="1" s="1"/>
  <c r="O277" i="1"/>
  <c r="AU277" i="1" s="1"/>
  <c r="R273" i="1"/>
  <c r="R248" i="1"/>
  <c r="R245" i="1"/>
  <c r="O245" i="1"/>
  <c r="AU245" i="1" s="1"/>
  <c r="R240" i="1"/>
  <c r="R232" i="1"/>
  <c r="R229" i="1"/>
  <c r="O229" i="1"/>
  <c r="AU229" i="1" s="1"/>
  <c r="R224" i="1"/>
  <c r="R213" i="1"/>
  <c r="O213" i="1"/>
  <c r="AU213" i="1" s="1"/>
  <c r="R201" i="1"/>
  <c r="M198" i="1"/>
  <c r="N198" i="1" s="1"/>
  <c r="O198" i="1"/>
  <c r="AU198" i="1" s="1"/>
  <c r="O173" i="1"/>
  <c r="AU173" i="1" s="1"/>
  <c r="R170" i="1"/>
  <c r="R168" i="1"/>
  <c r="R167" i="1"/>
  <c r="R159" i="1"/>
  <c r="R154" i="1"/>
  <c r="O154" i="1"/>
  <c r="AU154" i="1" s="1"/>
  <c r="O146" i="1"/>
  <c r="AU146" i="1" s="1"/>
  <c r="R146" i="1"/>
  <c r="O172" i="1"/>
  <c r="AU172" i="1" s="1"/>
  <c r="O170" i="1"/>
  <c r="AU170" i="1" s="1"/>
  <c r="M164" i="1"/>
  <c r="M156" i="1"/>
  <c r="M154" i="1"/>
  <c r="M151" i="1"/>
  <c r="N151" i="1" s="1"/>
  <c r="M148" i="1"/>
  <c r="M146" i="1"/>
  <c r="O162" i="1"/>
  <c r="AU162" i="1" s="1"/>
  <c r="R162" i="1"/>
  <c r="O140" i="1"/>
  <c r="AU140" i="1" s="1"/>
  <c r="O138" i="1"/>
  <c r="AU138" i="1" s="1"/>
  <c r="O135" i="1"/>
  <c r="AU135" i="1" s="1"/>
  <c r="O132" i="1"/>
  <c r="AU132" i="1" s="1"/>
  <c r="O127" i="1"/>
  <c r="AU127" i="1" s="1"/>
  <c r="O124" i="1"/>
  <c r="AU124" i="1" s="1"/>
  <c r="O112" i="1"/>
  <c r="AU112" i="1" s="1"/>
  <c r="O110" i="1"/>
  <c r="AU110" i="1" s="1"/>
  <c r="O107" i="1"/>
  <c r="AU107" i="1" s="1"/>
  <c r="O105" i="1"/>
  <c r="AU105" i="1" s="1"/>
  <c r="M73" i="1"/>
  <c r="N73" i="1" s="1"/>
  <c r="R73" i="1"/>
  <c r="M138" i="1"/>
  <c r="M110" i="1"/>
  <c r="O103" i="1"/>
  <c r="AU103" i="1" s="1"/>
  <c r="M100" i="1"/>
  <c r="M98" i="1"/>
  <c r="M96" i="1"/>
  <c r="M94" i="1"/>
  <c r="O102" i="1"/>
  <c r="AU102" i="1" s="1"/>
  <c r="O101" i="1"/>
  <c r="AU101" i="1" s="1"/>
  <c r="M70" i="1"/>
  <c r="R69" i="1"/>
  <c r="M68" i="1"/>
  <c r="R67" i="1"/>
  <c r="M66" i="1"/>
  <c r="R65" i="1"/>
  <c r="O61" i="1"/>
  <c r="AU61" i="1" s="1"/>
  <c r="O59" i="1"/>
  <c r="AU59" i="1" s="1"/>
  <c r="O56" i="1"/>
  <c r="AU56" i="1" s="1"/>
  <c r="M41" i="1"/>
  <c r="N41" i="1" s="1"/>
  <c r="O40" i="1"/>
  <c r="AU40" i="1" s="1"/>
  <c r="O34" i="1"/>
  <c r="AU34" i="1" s="1"/>
  <c r="O32" i="1"/>
  <c r="AU32" i="1" s="1"/>
  <c r="O29" i="1"/>
  <c r="AU29" i="1" s="1"/>
  <c r="M28" i="1"/>
  <c r="O27" i="1"/>
  <c r="AU27" i="1" s="1"/>
  <c r="O17" i="1"/>
  <c r="AU17" i="1" s="1"/>
  <c r="M59" i="1"/>
  <c r="O38" i="1"/>
  <c r="AU38" i="1" s="1"/>
  <c r="M32" i="1"/>
  <c r="R71" i="1"/>
  <c r="O414" i="1"/>
  <c r="AU414" i="1" s="1"/>
  <c r="M411" i="1"/>
  <c r="O411" i="1"/>
  <c r="AU411" i="1" s="1"/>
  <c r="M407" i="1"/>
  <c r="O407" i="1"/>
  <c r="AU407" i="1" s="1"/>
  <c r="M403" i="1"/>
  <c r="O403" i="1"/>
  <c r="AU403" i="1" s="1"/>
  <c r="M399" i="1"/>
  <c r="O399" i="1"/>
  <c r="AU399" i="1" s="1"/>
  <c r="M395" i="1"/>
  <c r="O395" i="1"/>
  <c r="AU395" i="1" s="1"/>
  <c r="M391" i="1"/>
  <c r="O391" i="1"/>
  <c r="AU391" i="1" s="1"/>
  <c r="M387" i="1"/>
  <c r="O387" i="1"/>
  <c r="AU387" i="1" s="1"/>
  <c r="M383" i="1"/>
  <c r="O383" i="1"/>
  <c r="AU383" i="1" s="1"/>
  <c r="M379" i="1"/>
  <c r="O379" i="1"/>
  <c r="AU379" i="1" s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M412" i="1"/>
  <c r="O412" i="1"/>
  <c r="AU412" i="1" s="1"/>
  <c r="M408" i="1"/>
  <c r="O408" i="1"/>
  <c r="AU408" i="1" s="1"/>
  <c r="M404" i="1"/>
  <c r="O404" i="1"/>
  <c r="AU404" i="1" s="1"/>
  <c r="M400" i="1"/>
  <c r="O400" i="1"/>
  <c r="AU400" i="1" s="1"/>
  <c r="M396" i="1"/>
  <c r="O396" i="1"/>
  <c r="AU396" i="1" s="1"/>
  <c r="M392" i="1"/>
  <c r="O392" i="1"/>
  <c r="AU392" i="1" s="1"/>
  <c r="M388" i="1"/>
  <c r="O388" i="1"/>
  <c r="AU388" i="1" s="1"/>
  <c r="M384" i="1"/>
  <c r="O384" i="1"/>
  <c r="AU384" i="1" s="1"/>
  <c r="M380" i="1"/>
  <c r="O380" i="1"/>
  <c r="AU380" i="1" s="1"/>
  <c r="R454" i="1"/>
  <c r="R450" i="1"/>
  <c r="R446" i="1"/>
  <c r="R442" i="1"/>
  <c r="R438" i="1"/>
  <c r="R434" i="1"/>
  <c r="R430" i="1"/>
  <c r="R426" i="1"/>
  <c r="O423" i="1"/>
  <c r="AU423" i="1" s="1"/>
  <c r="O421" i="1"/>
  <c r="AU421" i="1" s="1"/>
  <c r="O419" i="1"/>
  <c r="AU419" i="1" s="1"/>
  <c r="O417" i="1"/>
  <c r="AU417" i="1" s="1"/>
  <c r="O415" i="1"/>
  <c r="AU415" i="1" s="1"/>
  <c r="O413" i="1"/>
  <c r="AU413" i="1" s="1"/>
  <c r="R412" i="1"/>
  <c r="M409" i="1"/>
  <c r="O409" i="1"/>
  <c r="AU409" i="1" s="1"/>
  <c r="R408" i="1"/>
  <c r="M405" i="1"/>
  <c r="O405" i="1"/>
  <c r="AU405" i="1" s="1"/>
  <c r="R404" i="1"/>
  <c r="M401" i="1"/>
  <c r="O401" i="1"/>
  <c r="AU401" i="1" s="1"/>
  <c r="R400" i="1"/>
  <c r="M397" i="1"/>
  <c r="O397" i="1"/>
  <c r="AU397" i="1" s="1"/>
  <c r="R396" i="1"/>
  <c r="M393" i="1"/>
  <c r="O393" i="1"/>
  <c r="AU393" i="1" s="1"/>
  <c r="R392" i="1"/>
  <c r="M389" i="1"/>
  <c r="O389" i="1"/>
  <c r="AU389" i="1" s="1"/>
  <c r="R388" i="1"/>
  <c r="M385" i="1"/>
  <c r="O385" i="1"/>
  <c r="AU385" i="1" s="1"/>
  <c r="R384" i="1"/>
  <c r="M381" i="1"/>
  <c r="O381" i="1"/>
  <c r="AU381" i="1" s="1"/>
  <c r="R380" i="1"/>
  <c r="M377" i="1"/>
  <c r="O377" i="1"/>
  <c r="AU377" i="1" s="1"/>
  <c r="N375" i="1"/>
  <c r="N373" i="1"/>
  <c r="N371" i="1"/>
  <c r="N369" i="1"/>
  <c r="N367" i="1"/>
  <c r="N365" i="1"/>
  <c r="N363" i="1"/>
  <c r="N361" i="1"/>
  <c r="N359" i="1"/>
  <c r="N357" i="1"/>
  <c r="N355" i="1"/>
  <c r="N353" i="1"/>
  <c r="R456" i="1"/>
  <c r="R453" i="1"/>
  <c r="R449" i="1"/>
  <c r="R445" i="1"/>
  <c r="R441" i="1"/>
  <c r="R437" i="1"/>
  <c r="R433" i="1"/>
  <c r="R429" i="1"/>
  <c r="R425" i="1"/>
  <c r="M410" i="1"/>
  <c r="O410" i="1"/>
  <c r="AU410" i="1" s="1"/>
  <c r="M406" i="1"/>
  <c r="O406" i="1"/>
  <c r="AU406" i="1" s="1"/>
  <c r="M402" i="1"/>
  <c r="O402" i="1"/>
  <c r="AU402" i="1" s="1"/>
  <c r="M398" i="1"/>
  <c r="O398" i="1"/>
  <c r="AU398" i="1" s="1"/>
  <c r="M394" i="1"/>
  <c r="O394" i="1"/>
  <c r="AU394" i="1" s="1"/>
  <c r="M390" i="1"/>
  <c r="O390" i="1"/>
  <c r="AU390" i="1" s="1"/>
  <c r="M386" i="1"/>
  <c r="O386" i="1"/>
  <c r="AU386" i="1" s="1"/>
  <c r="M382" i="1"/>
  <c r="O382" i="1"/>
  <c r="AU382" i="1" s="1"/>
  <c r="M378" i="1"/>
  <c r="O378" i="1"/>
  <c r="AU378" i="1" s="1"/>
  <c r="O376" i="1"/>
  <c r="AU376" i="1" s="1"/>
  <c r="O375" i="1"/>
  <c r="AU375" i="1" s="1"/>
  <c r="O374" i="1"/>
  <c r="AU374" i="1" s="1"/>
  <c r="O373" i="1"/>
  <c r="AU373" i="1" s="1"/>
  <c r="O372" i="1"/>
  <c r="AU372" i="1" s="1"/>
  <c r="O371" i="1"/>
  <c r="AU371" i="1" s="1"/>
  <c r="O370" i="1"/>
  <c r="AU370" i="1" s="1"/>
  <c r="O369" i="1"/>
  <c r="AU369" i="1" s="1"/>
  <c r="O368" i="1"/>
  <c r="AU368" i="1" s="1"/>
  <c r="O367" i="1"/>
  <c r="AU367" i="1" s="1"/>
  <c r="O366" i="1"/>
  <c r="AU366" i="1" s="1"/>
  <c r="O365" i="1"/>
  <c r="AU365" i="1" s="1"/>
  <c r="O364" i="1"/>
  <c r="AU364" i="1" s="1"/>
  <c r="O363" i="1"/>
  <c r="AU363" i="1" s="1"/>
  <c r="O362" i="1"/>
  <c r="AU362" i="1" s="1"/>
  <c r="O361" i="1"/>
  <c r="AU361" i="1" s="1"/>
  <c r="O360" i="1"/>
  <c r="AU360" i="1" s="1"/>
  <c r="O359" i="1"/>
  <c r="AU359" i="1" s="1"/>
  <c r="O358" i="1"/>
  <c r="AU358" i="1" s="1"/>
  <c r="O357" i="1"/>
  <c r="AU357" i="1" s="1"/>
  <c r="O356" i="1"/>
  <c r="AU356" i="1" s="1"/>
  <c r="O355" i="1"/>
  <c r="AU355" i="1" s="1"/>
  <c r="O354" i="1"/>
  <c r="AU354" i="1" s="1"/>
  <c r="O353" i="1"/>
  <c r="AU353" i="1" s="1"/>
  <c r="O352" i="1"/>
  <c r="AU352" i="1" s="1"/>
  <c r="R297" i="1"/>
  <c r="R296" i="1"/>
  <c r="R249" i="1"/>
  <c r="M93" i="1"/>
  <c r="O93" i="1"/>
  <c r="AU93" i="1" s="1"/>
  <c r="M91" i="1"/>
  <c r="O91" i="1"/>
  <c r="AU91" i="1" s="1"/>
  <c r="M89" i="1"/>
  <c r="O89" i="1"/>
  <c r="AU89" i="1" s="1"/>
  <c r="M87" i="1"/>
  <c r="O87" i="1"/>
  <c r="AU87" i="1" s="1"/>
  <c r="M85" i="1"/>
  <c r="O85" i="1"/>
  <c r="AU85" i="1" s="1"/>
  <c r="M83" i="1"/>
  <c r="O83" i="1"/>
  <c r="AU83" i="1" s="1"/>
  <c r="M81" i="1"/>
  <c r="O81" i="1"/>
  <c r="AU81" i="1" s="1"/>
  <c r="M79" i="1"/>
  <c r="O79" i="1"/>
  <c r="AU79" i="1" s="1"/>
  <c r="M92" i="1"/>
  <c r="O92" i="1"/>
  <c r="AU92" i="1" s="1"/>
  <c r="M90" i="1"/>
  <c r="O90" i="1"/>
  <c r="AU90" i="1" s="1"/>
  <c r="M88" i="1"/>
  <c r="O88" i="1"/>
  <c r="AU88" i="1" s="1"/>
  <c r="M86" i="1"/>
  <c r="O86" i="1"/>
  <c r="AU86" i="1" s="1"/>
  <c r="M84" i="1"/>
  <c r="O84" i="1"/>
  <c r="AU84" i="1" s="1"/>
  <c r="M82" i="1"/>
  <c r="O82" i="1"/>
  <c r="AU82" i="1" s="1"/>
  <c r="M80" i="1"/>
  <c r="O80" i="1"/>
  <c r="AU80" i="1" s="1"/>
  <c r="M78" i="1"/>
  <c r="O78" i="1"/>
  <c r="AU78" i="1" s="1"/>
  <c r="M77" i="1"/>
  <c r="O77" i="1"/>
  <c r="AU77" i="1" s="1"/>
  <c r="M76" i="1"/>
  <c r="O76" i="1"/>
  <c r="AU76" i="1" s="1"/>
  <c r="R91" i="1"/>
  <c r="R89" i="1"/>
  <c r="R87" i="1"/>
  <c r="O75" i="1"/>
  <c r="AU75" i="1" s="1"/>
  <c r="O74" i="1"/>
  <c r="AU74" i="1" s="1"/>
  <c r="O73" i="1"/>
  <c r="AU73" i="1" s="1"/>
  <c r="O72" i="1"/>
  <c r="AU72" i="1" s="1"/>
  <c r="R39" i="1"/>
  <c r="R38" i="1"/>
  <c r="R10" i="1"/>
  <c r="R6" i="1"/>
  <c r="R11" i="1"/>
  <c r="R7" i="1"/>
  <c r="R12" i="1"/>
  <c r="R8" i="1"/>
  <c r="R9" i="1"/>
  <c r="R5" i="1"/>
  <c r="R4" i="1"/>
  <c r="P5" i="1" l="1"/>
  <c r="Q5" i="1" s="1"/>
  <c r="AX5" i="1" s="1"/>
  <c r="AZ362" i="1"/>
  <c r="BA362" i="1" s="1"/>
  <c r="AZ295" i="1"/>
  <c r="BA295" i="1" s="1"/>
  <c r="AZ222" i="1"/>
  <c r="BA222" i="1" s="1"/>
  <c r="AZ233" i="1"/>
  <c r="BA233" i="1" s="1"/>
  <c r="AZ115" i="1"/>
  <c r="BA115" i="1" s="1"/>
  <c r="AZ197" i="1"/>
  <c r="BA197" i="1" s="1"/>
  <c r="AZ57" i="1"/>
  <c r="BA57" i="1" s="1"/>
  <c r="AZ20" i="1"/>
  <c r="BA20" i="1" s="1"/>
  <c r="AZ206" i="1"/>
  <c r="BA206" i="1" s="1"/>
  <c r="AZ215" i="1"/>
  <c r="BA215" i="1" s="1"/>
  <c r="AZ235" i="1"/>
  <c r="BA235" i="1" s="1"/>
  <c r="AZ247" i="1"/>
  <c r="BA247" i="1" s="1"/>
  <c r="AZ263" i="1"/>
  <c r="BA263" i="1" s="1"/>
  <c r="AZ271" i="1"/>
  <c r="BA271" i="1" s="1"/>
  <c r="AZ283" i="1"/>
  <c r="BA283" i="1" s="1"/>
  <c r="AZ291" i="1"/>
  <c r="BA291" i="1" s="1"/>
  <c r="AZ309" i="1"/>
  <c r="BA309" i="1" s="1"/>
  <c r="AZ320" i="1"/>
  <c r="BA320" i="1" s="1"/>
  <c r="AZ328" i="1"/>
  <c r="BA328" i="1" s="1"/>
  <c r="AZ340" i="1"/>
  <c r="BA340" i="1" s="1"/>
  <c r="AZ13" i="1"/>
  <c r="BA13" i="1" s="1"/>
  <c r="AZ17" i="1"/>
  <c r="BA17" i="1" s="1"/>
  <c r="AZ25" i="1"/>
  <c r="BA25" i="1" s="1"/>
  <c r="AZ30" i="1"/>
  <c r="BA30" i="1" s="1"/>
  <c r="AZ35" i="1"/>
  <c r="BA35" i="1" s="1"/>
  <c r="AZ40" i="1"/>
  <c r="BA40" i="1" s="1"/>
  <c r="AZ44" i="1"/>
  <c r="BA44" i="1" s="1"/>
  <c r="AZ49" i="1"/>
  <c r="BA49" i="1" s="1"/>
  <c r="AZ54" i="1"/>
  <c r="BA54" i="1" s="1"/>
  <c r="AZ64" i="1"/>
  <c r="BA64" i="1" s="1"/>
  <c r="AZ72" i="1"/>
  <c r="BA72" i="1" s="1"/>
  <c r="AZ105" i="1"/>
  <c r="BA105" i="1" s="1"/>
  <c r="AZ114" i="1"/>
  <c r="BA114" i="1" s="1"/>
  <c r="AZ122" i="1"/>
  <c r="BA122" i="1" s="1"/>
  <c r="AZ127" i="1"/>
  <c r="BA127" i="1" s="1"/>
  <c r="AZ135" i="1"/>
  <c r="BA135" i="1" s="1"/>
  <c r="AZ145" i="1"/>
  <c r="BA145" i="1" s="1"/>
  <c r="AZ163" i="1"/>
  <c r="BA163" i="1" s="1"/>
  <c r="AZ169" i="1"/>
  <c r="BA169" i="1" s="1"/>
  <c r="AZ176" i="1"/>
  <c r="BA176" i="1" s="1"/>
  <c r="AZ188" i="1"/>
  <c r="BA188" i="1" s="1"/>
  <c r="AZ192" i="1"/>
  <c r="BA192" i="1" s="1"/>
  <c r="AZ217" i="1"/>
  <c r="BA217" i="1" s="1"/>
  <c r="AZ240" i="1"/>
  <c r="BA240" i="1" s="1"/>
  <c r="AZ249" i="1"/>
  <c r="BA249" i="1" s="1"/>
  <c r="AZ270" i="1"/>
  <c r="BA270" i="1" s="1"/>
  <c r="AZ290" i="1"/>
  <c r="BA290" i="1" s="1"/>
  <c r="AZ316" i="1"/>
  <c r="BA316" i="1" s="1"/>
  <c r="AZ325" i="1"/>
  <c r="BA325" i="1" s="1"/>
  <c r="AZ333" i="1"/>
  <c r="BA333" i="1" s="1"/>
  <c r="AZ342" i="1"/>
  <c r="BA342" i="1" s="1"/>
  <c r="AZ9" i="1"/>
  <c r="BA9" i="1" s="1"/>
  <c r="AZ361" i="1"/>
  <c r="BA361" i="1" s="1"/>
  <c r="AZ354" i="1"/>
  <c r="BA354" i="1" s="1"/>
  <c r="AZ370" i="1"/>
  <c r="BA370" i="1" s="1"/>
  <c r="AZ248" i="1"/>
  <c r="BA248" i="1" s="1"/>
  <c r="AZ308" i="1"/>
  <c r="BA308" i="1" s="1"/>
  <c r="AZ36" i="1"/>
  <c r="BA36" i="1" s="1"/>
  <c r="AZ113" i="1"/>
  <c r="BA113" i="1" s="1"/>
  <c r="AZ144" i="1"/>
  <c r="BA144" i="1" s="1"/>
  <c r="AZ74" i="1"/>
  <c r="BA74" i="1" s="1"/>
  <c r="AZ457" i="1"/>
  <c r="BA457" i="1" s="1"/>
  <c r="AZ118" i="1"/>
  <c r="BA118" i="1" s="1"/>
  <c r="AZ117" i="1"/>
  <c r="BA117" i="1" s="1"/>
  <c r="AZ242" i="1"/>
  <c r="BA242" i="1" s="1"/>
  <c r="AZ424" i="1"/>
  <c r="BA424" i="1" s="1"/>
  <c r="AZ355" i="1"/>
  <c r="BA355" i="1" s="1"/>
  <c r="AZ363" i="1"/>
  <c r="BA363" i="1" s="1"/>
  <c r="AZ371" i="1"/>
  <c r="BA371" i="1" s="1"/>
  <c r="AZ356" i="1"/>
  <c r="BA356" i="1" s="1"/>
  <c r="AZ364" i="1"/>
  <c r="BA364" i="1" s="1"/>
  <c r="AZ372" i="1"/>
  <c r="BA372" i="1" s="1"/>
  <c r="AZ151" i="1"/>
  <c r="BA151" i="1" s="1"/>
  <c r="AZ198" i="1"/>
  <c r="BA198" i="1" s="1"/>
  <c r="AZ232" i="1"/>
  <c r="BA232" i="1" s="1"/>
  <c r="AZ351" i="1"/>
  <c r="BA351" i="1" s="1"/>
  <c r="AZ301" i="1"/>
  <c r="BA301" i="1" s="1"/>
  <c r="AZ22" i="1"/>
  <c r="BA22" i="1" s="1"/>
  <c r="AZ99" i="1"/>
  <c r="BA99" i="1" s="1"/>
  <c r="AZ123" i="1"/>
  <c r="BA123" i="1" s="1"/>
  <c r="AZ137" i="1"/>
  <c r="BA137" i="1" s="1"/>
  <c r="AZ208" i="1"/>
  <c r="BA208" i="1" s="1"/>
  <c r="AZ153" i="1"/>
  <c r="BA153" i="1" s="1"/>
  <c r="AZ219" i="1"/>
  <c r="BA219" i="1" s="1"/>
  <c r="AZ238" i="1"/>
  <c r="BA238" i="1" s="1"/>
  <c r="AZ323" i="1"/>
  <c r="BA323" i="1" s="1"/>
  <c r="AZ261" i="1"/>
  <c r="BA261" i="1" s="1"/>
  <c r="AZ255" i="1"/>
  <c r="BA255" i="1" s="1"/>
  <c r="AZ299" i="1"/>
  <c r="BA299" i="1" s="1"/>
  <c r="AZ24" i="1"/>
  <c r="BA24" i="1" s="1"/>
  <c r="AZ228" i="1"/>
  <c r="BA228" i="1" s="1"/>
  <c r="AZ298" i="1"/>
  <c r="BA298" i="1" s="1"/>
  <c r="AZ259" i="1"/>
  <c r="BA259" i="1" s="1"/>
  <c r="AZ281" i="1"/>
  <c r="BA281" i="1" s="1"/>
  <c r="AZ142" i="1"/>
  <c r="BA142" i="1" s="1"/>
  <c r="AZ472" i="1"/>
  <c r="BA472" i="1" s="1"/>
  <c r="AZ223" i="1"/>
  <c r="BA223" i="1" s="1"/>
  <c r="AZ149" i="1"/>
  <c r="BA149" i="1" s="1"/>
  <c r="AZ476" i="1"/>
  <c r="BA476" i="1" s="1"/>
  <c r="AZ447" i="1"/>
  <c r="BA447" i="1" s="1"/>
  <c r="AZ18" i="1"/>
  <c r="BA18" i="1" s="1"/>
  <c r="AZ314" i="1"/>
  <c r="BA314" i="1" s="1"/>
  <c r="AZ460" i="1"/>
  <c r="BA460" i="1" s="1"/>
  <c r="AZ307" i="1"/>
  <c r="BA307" i="1" s="1"/>
  <c r="AZ335" i="1"/>
  <c r="BA335" i="1" s="1"/>
  <c r="AZ209" i="1"/>
  <c r="BA209" i="1" s="1"/>
  <c r="AZ241" i="1"/>
  <c r="BA241" i="1" s="1"/>
  <c r="AZ251" i="1"/>
  <c r="BA251" i="1" s="1"/>
  <c r="AZ264" i="1"/>
  <c r="BA264" i="1" s="1"/>
  <c r="AZ275" i="1"/>
  <c r="BA275" i="1" s="1"/>
  <c r="AZ284" i="1"/>
  <c r="BA284" i="1" s="1"/>
  <c r="AZ312" i="1"/>
  <c r="BA312" i="1" s="1"/>
  <c r="AZ322" i="1"/>
  <c r="BA322" i="1" s="1"/>
  <c r="AZ330" i="1"/>
  <c r="BA330" i="1" s="1"/>
  <c r="AZ14" i="1"/>
  <c r="BA14" i="1" s="1"/>
  <c r="AZ26" i="1"/>
  <c r="BA26" i="1" s="1"/>
  <c r="AZ31" i="1"/>
  <c r="BA31" i="1" s="1"/>
  <c r="AZ37" i="1"/>
  <c r="BA37" i="1" s="1"/>
  <c r="AZ46" i="1"/>
  <c r="BA46" i="1" s="1"/>
  <c r="AZ50" i="1"/>
  <c r="BA50" i="1" s="1"/>
  <c r="AZ55" i="1"/>
  <c r="BA55" i="1" s="1"/>
  <c r="AZ60" i="1"/>
  <c r="BA60" i="1" s="1"/>
  <c r="AZ65" i="1"/>
  <c r="BA65" i="1" s="1"/>
  <c r="AZ69" i="1"/>
  <c r="BA69" i="1" s="1"/>
  <c r="AZ75" i="1"/>
  <c r="BA75" i="1" s="1"/>
  <c r="AZ95" i="1"/>
  <c r="BA95" i="1" s="1"/>
  <c r="AZ106" i="1"/>
  <c r="BA106" i="1" s="1"/>
  <c r="AZ111" i="1"/>
  <c r="BA111" i="1" s="1"/>
  <c r="AZ124" i="1"/>
  <c r="BA124" i="1" s="1"/>
  <c r="AZ147" i="1"/>
  <c r="BA147" i="1" s="1"/>
  <c r="AZ155" i="1"/>
  <c r="BA155" i="1" s="1"/>
  <c r="AZ165" i="1"/>
  <c r="BA165" i="1" s="1"/>
  <c r="AZ170" i="1"/>
  <c r="BA170" i="1" s="1"/>
  <c r="AZ177" i="1"/>
  <c r="BA177" i="1" s="1"/>
  <c r="AZ183" i="1"/>
  <c r="BA183" i="1" s="1"/>
  <c r="AZ189" i="1"/>
  <c r="BA189" i="1" s="1"/>
  <c r="AZ193" i="1"/>
  <c r="BA193" i="1" s="1"/>
  <c r="AZ200" i="1"/>
  <c r="BA200" i="1" s="1"/>
  <c r="AZ220" i="1"/>
  <c r="BA220" i="1" s="1"/>
  <c r="AZ253" i="1"/>
  <c r="BA253" i="1" s="1"/>
  <c r="AZ265" i="1"/>
  <c r="BA265" i="1" s="1"/>
  <c r="AZ272" i="1"/>
  <c r="BA272" i="1" s="1"/>
  <c r="AZ292" i="1"/>
  <c r="BA292" i="1" s="1"/>
  <c r="AZ318" i="1"/>
  <c r="BA318" i="1" s="1"/>
  <c r="AZ344" i="1"/>
  <c r="BA344" i="1" s="1"/>
  <c r="AZ8" i="1"/>
  <c r="BA8" i="1" s="1"/>
  <c r="AZ353" i="1"/>
  <c r="BA353" i="1" s="1"/>
  <c r="AZ369" i="1"/>
  <c r="BA369" i="1" s="1"/>
  <c r="AZ282" i="1"/>
  <c r="BA282" i="1" s="1"/>
  <c r="AZ216" i="1"/>
  <c r="BA216" i="1" s="1"/>
  <c r="AZ97" i="1"/>
  <c r="BA97" i="1" s="1"/>
  <c r="AZ139" i="1"/>
  <c r="BA139" i="1" s="1"/>
  <c r="AZ319" i="1"/>
  <c r="BA319" i="1" s="1"/>
  <c r="AZ19" i="1"/>
  <c r="BA19" i="1" s="1"/>
  <c r="AZ262" i="1"/>
  <c r="BA262" i="1" s="1"/>
  <c r="AZ133" i="1"/>
  <c r="BA133" i="1" s="1"/>
  <c r="AZ34" i="1"/>
  <c r="BA34" i="1" s="1"/>
  <c r="AZ157" i="1"/>
  <c r="BA157" i="1" s="1"/>
  <c r="AZ225" i="1"/>
  <c r="BA225" i="1" s="1"/>
  <c r="AZ357" i="1"/>
  <c r="BA357" i="1" s="1"/>
  <c r="AZ365" i="1"/>
  <c r="BA365" i="1" s="1"/>
  <c r="AZ373" i="1"/>
  <c r="BA373" i="1" s="1"/>
  <c r="AZ358" i="1"/>
  <c r="BA358" i="1" s="1"/>
  <c r="AZ366" i="1"/>
  <c r="BA366" i="1" s="1"/>
  <c r="AZ374" i="1"/>
  <c r="BA374" i="1" s="1"/>
  <c r="AZ41" i="1"/>
  <c r="BA41" i="1" s="1"/>
  <c r="AZ73" i="1"/>
  <c r="BA73" i="1" s="1"/>
  <c r="AZ304" i="1"/>
  <c r="BA304" i="1" s="1"/>
  <c r="AZ102" i="1"/>
  <c r="BA102" i="1" s="1"/>
  <c r="AZ143" i="1"/>
  <c r="BA143" i="1" s="1"/>
  <c r="AZ161" i="1"/>
  <c r="BA161" i="1" s="1"/>
  <c r="AZ167" i="1"/>
  <c r="BA167" i="1" s="1"/>
  <c r="AZ218" i="1"/>
  <c r="BA218" i="1" s="1"/>
  <c r="AZ231" i="1"/>
  <c r="BA231" i="1" s="1"/>
  <c r="AZ252" i="1"/>
  <c r="BA252" i="1" s="1"/>
  <c r="AZ226" i="1"/>
  <c r="BA226" i="1" s="1"/>
  <c r="AZ305" i="1"/>
  <c r="BA305" i="1" s="1"/>
  <c r="AZ159" i="1"/>
  <c r="BA159" i="1" s="1"/>
  <c r="AZ211" i="1"/>
  <c r="BA211" i="1" s="1"/>
  <c r="AZ129" i="1"/>
  <c r="BA129" i="1" s="1"/>
  <c r="AZ140" i="1"/>
  <c r="BA140" i="1" s="1"/>
  <c r="AZ185" i="1"/>
  <c r="BA185" i="1" s="1"/>
  <c r="AZ29" i="1"/>
  <c r="BA29" i="1" s="1"/>
  <c r="AZ45" i="1"/>
  <c r="BA45" i="1" s="1"/>
  <c r="AZ116" i="1"/>
  <c r="BA116" i="1" s="1"/>
  <c r="AZ152" i="1"/>
  <c r="BA152" i="1" s="1"/>
  <c r="AZ160" i="1"/>
  <c r="BA160" i="1" s="1"/>
  <c r="AZ236" i="1"/>
  <c r="BA236" i="1" s="1"/>
  <c r="AZ339" i="1"/>
  <c r="BA339" i="1" s="1"/>
  <c r="AZ315" i="1"/>
  <c r="BA315" i="1" s="1"/>
  <c r="AZ136" i="1"/>
  <c r="BA136" i="1" s="1"/>
  <c r="AZ440" i="1"/>
  <c r="BA440" i="1" s="1"/>
  <c r="AZ303" i="1"/>
  <c r="BA303" i="1" s="1"/>
  <c r="AZ418" i="1"/>
  <c r="BA418" i="1" s="1"/>
  <c r="AZ461" i="1"/>
  <c r="BA461" i="1" s="1"/>
  <c r="AZ436" i="1"/>
  <c r="BA436" i="1" s="1"/>
  <c r="AZ182" i="1"/>
  <c r="BA182" i="1" s="1"/>
  <c r="AZ334" i="1"/>
  <c r="BA334" i="1" s="1"/>
  <c r="AZ473" i="1"/>
  <c r="BA473" i="1" s="1"/>
  <c r="AZ254" i="1"/>
  <c r="BA254" i="1" s="1"/>
  <c r="AZ336" i="1"/>
  <c r="BA336" i="1" s="1"/>
  <c r="AZ6" i="1"/>
  <c r="BA6" i="1" s="1"/>
  <c r="AZ210" i="1"/>
  <c r="BA210" i="1" s="1"/>
  <c r="AZ227" i="1"/>
  <c r="BA227" i="1" s="1"/>
  <c r="AZ257" i="1"/>
  <c r="BA257" i="1" s="1"/>
  <c r="AZ267" i="1"/>
  <c r="BA267" i="1" s="1"/>
  <c r="AZ276" i="1"/>
  <c r="BA276" i="1" s="1"/>
  <c r="AZ287" i="1"/>
  <c r="BA287" i="1" s="1"/>
  <c r="AZ296" i="1"/>
  <c r="BA296" i="1" s="1"/>
  <c r="AZ324" i="1"/>
  <c r="BA324" i="1" s="1"/>
  <c r="AZ332" i="1"/>
  <c r="BA332" i="1" s="1"/>
  <c r="AZ11" i="1"/>
  <c r="BA11" i="1" s="1"/>
  <c r="AZ15" i="1"/>
  <c r="BA15" i="1" s="1"/>
  <c r="AZ21" i="1"/>
  <c r="BA21" i="1" s="1"/>
  <c r="AZ27" i="1"/>
  <c r="BA27" i="1" s="1"/>
  <c r="AZ38" i="1"/>
  <c r="BA38" i="1" s="1"/>
  <c r="AZ42" i="1"/>
  <c r="BA42" i="1" s="1"/>
  <c r="AZ47" i="1"/>
  <c r="BA47" i="1" s="1"/>
  <c r="AZ51" i="1"/>
  <c r="BA51" i="1" s="1"/>
  <c r="AZ56" i="1"/>
  <c r="BA56" i="1" s="1"/>
  <c r="AZ61" i="1"/>
  <c r="BA61" i="1" s="1"/>
  <c r="AZ108" i="1"/>
  <c r="BA108" i="1" s="1"/>
  <c r="AZ112" i="1"/>
  <c r="BA112" i="1" s="1"/>
  <c r="AZ120" i="1"/>
  <c r="BA120" i="1" s="1"/>
  <c r="AZ125" i="1"/>
  <c r="BA125" i="1" s="1"/>
  <c r="AZ130" i="1"/>
  <c r="BA130" i="1" s="1"/>
  <c r="AZ141" i="1"/>
  <c r="BA141" i="1" s="1"/>
  <c r="AZ158" i="1"/>
  <c r="BA158" i="1" s="1"/>
  <c r="AZ166" i="1"/>
  <c r="BA166" i="1" s="1"/>
  <c r="AZ172" i="1"/>
  <c r="BA172" i="1" s="1"/>
  <c r="AZ178" i="1"/>
  <c r="BA178" i="1" s="1"/>
  <c r="AZ184" i="1"/>
  <c r="BA184" i="1" s="1"/>
  <c r="AZ190" i="1"/>
  <c r="BA190" i="1" s="1"/>
  <c r="AZ195" i="1"/>
  <c r="BA195" i="1" s="1"/>
  <c r="AZ202" i="1"/>
  <c r="BA202" i="1" s="1"/>
  <c r="AZ212" i="1"/>
  <c r="BA212" i="1" s="1"/>
  <c r="AZ229" i="1"/>
  <c r="BA229" i="1" s="1"/>
  <c r="AZ244" i="1"/>
  <c r="BA244" i="1" s="1"/>
  <c r="AZ266" i="1"/>
  <c r="BA266" i="1" s="1"/>
  <c r="AZ286" i="1"/>
  <c r="BA286" i="1" s="1"/>
  <c r="AZ294" i="1"/>
  <c r="BA294" i="1" s="1"/>
  <c r="AZ321" i="1"/>
  <c r="BA321" i="1" s="1"/>
  <c r="AZ329" i="1"/>
  <c r="BA329" i="1" s="1"/>
  <c r="AZ338" i="1"/>
  <c r="BA338" i="1" s="1"/>
  <c r="AZ7" i="1"/>
  <c r="BA7" i="1" s="1"/>
  <c r="AZ359" i="1"/>
  <c r="BA359" i="1" s="1"/>
  <c r="AZ367" i="1"/>
  <c r="BA367" i="1" s="1"/>
  <c r="AZ375" i="1"/>
  <c r="BA375" i="1" s="1"/>
  <c r="AZ352" i="1"/>
  <c r="BA352" i="1" s="1"/>
  <c r="AZ360" i="1"/>
  <c r="BA360" i="1" s="1"/>
  <c r="AZ368" i="1"/>
  <c r="BA368" i="1" s="1"/>
  <c r="AZ376" i="1"/>
  <c r="BA376" i="1" s="1"/>
  <c r="AZ280" i="1"/>
  <c r="BA280" i="1" s="1"/>
  <c r="AZ224" i="1"/>
  <c r="BA224" i="1" s="1"/>
  <c r="AZ300" i="1"/>
  <c r="BA300" i="1" s="1"/>
  <c r="AZ306" i="1"/>
  <c r="BA306" i="1" s="1"/>
  <c r="AZ349" i="1"/>
  <c r="BA349" i="1" s="1"/>
  <c r="AZ62" i="1"/>
  <c r="BA62" i="1" s="1"/>
  <c r="AZ131" i="1"/>
  <c r="BA131" i="1" s="1"/>
  <c r="AZ103" i="1"/>
  <c r="BA103" i="1" s="1"/>
  <c r="AZ128" i="1"/>
  <c r="BA128" i="1" s="1"/>
  <c r="AZ171" i="1"/>
  <c r="BA171" i="1" s="1"/>
  <c r="AZ302" i="1"/>
  <c r="BA302" i="1" s="1"/>
  <c r="AZ250" i="1"/>
  <c r="BA250" i="1" s="1"/>
  <c r="AZ53" i="1"/>
  <c r="BA53" i="1" s="1"/>
  <c r="AZ181" i="1"/>
  <c r="BA181" i="1" s="1"/>
  <c r="AZ194" i="1"/>
  <c r="BA194" i="1" s="1"/>
  <c r="AZ173" i="1"/>
  <c r="BA173" i="1" s="1"/>
  <c r="AZ180" i="1"/>
  <c r="BA180" i="1" s="1"/>
  <c r="AZ132" i="1"/>
  <c r="BA132" i="1" s="1"/>
  <c r="AZ279" i="1"/>
  <c r="BA279" i="1" s="1"/>
  <c r="AZ186" i="1"/>
  <c r="BA186" i="1" s="1"/>
  <c r="AZ467" i="1"/>
  <c r="BA467" i="1" s="1"/>
  <c r="AZ119" i="1"/>
  <c r="BA119" i="1" s="1"/>
  <c r="AZ310" i="1"/>
  <c r="BA310" i="1" s="1"/>
  <c r="AZ274" i="1"/>
  <c r="BA274" i="1" s="1"/>
  <c r="AZ444" i="1"/>
  <c r="BA444" i="1" s="1"/>
  <c r="AZ107" i="1"/>
  <c r="BA107" i="1" s="1"/>
  <c r="AZ243" i="1"/>
  <c r="BA243" i="1" s="1"/>
  <c r="AZ199" i="1"/>
  <c r="BA199" i="1" s="1"/>
  <c r="AZ101" i="1"/>
  <c r="BA101" i="1" s="1"/>
  <c r="AZ311" i="1"/>
  <c r="BA311" i="1" s="1"/>
  <c r="AZ465" i="1"/>
  <c r="BA465" i="1" s="1"/>
  <c r="AZ337" i="1"/>
  <c r="BA337" i="1" s="1"/>
  <c r="AZ468" i="1"/>
  <c r="BA468" i="1" s="1"/>
  <c r="AZ204" i="1"/>
  <c r="BA204" i="1" s="1"/>
  <c r="AZ464" i="1"/>
  <c r="BA464" i="1" s="1"/>
  <c r="AZ10" i="1"/>
  <c r="BA10" i="1" s="1"/>
  <c r="AZ213" i="1"/>
  <c r="BA213" i="1" s="1"/>
  <c r="AZ230" i="1"/>
  <c r="BA230" i="1" s="1"/>
  <c r="AZ245" i="1"/>
  <c r="BA245" i="1" s="1"/>
  <c r="AZ260" i="1"/>
  <c r="BA260" i="1" s="1"/>
  <c r="AZ269" i="1"/>
  <c r="BA269" i="1" s="1"/>
  <c r="AZ278" i="1"/>
  <c r="BA278" i="1" s="1"/>
  <c r="AZ289" i="1"/>
  <c r="BA289" i="1" s="1"/>
  <c r="AZ317" i="1"/>
  <c r="BA317" i="1" s="1"/>
  <c r="AZ326" i="1"/>
  <c r="BA326" i="1" s="1"/>
  <c r="AZ12" i="1"/>
  <c r="BA12" i="1" s="1"/>
  <c r="AZ16" i="1"/>
  <c r="BA16" i="1" s="1"/>
  <c r="AZ23" i="1"/>
  <c r="BA23" i="1" s="1"/>
  <c r="AZ33" i="1"/>
  <c r="BA33" i="1" s="1"/>
  <c r="AZ39" i="1"/>
  <c r="BA39" i="1" s="1"/>
  <c r="AZ43" i="1"/>
  <c r="BA43" i="1" s="1"/>
  <c r="AZ48" i="1"/>
  <c r="BA48" i="1" s="1"/>
  <c r="AZ52" i="1"/>
  <c r="BA52" i="1" s="1"/>
  <c r="AZ58" i="1"/>
  <c r="BA58" i="1" s="1"/>
  <c r="AZ63" i="1"/>
  <c r="BA63" i="1" s="1"/>
  <c r="AZ67" i="1"/>
  <c r="BA67" i="1" s="1"/>
  <c r="AZ71" i="1"/>
  <c r="BA71" i="1" s="1"/>
  <c r="AZ104" i="1"/>
  <c r="BA104" i="1" s="1"/>
  <c r="AZ109" i="1"/>
  <c r="BA109" i="1" s="1"/>
  <c r="AZ121" i="1"/>
  <c r="BA121" i="1" s="1"/>
  <c r="AZ126" i="1"/>
  <c r="BA126" i="1" s="1"/>
  <c r="AZ134" i="1"/>
  <c r="BA134" i="1" s="1"/>
  <c r="AZ150" i="1"/>
  <c r="BA150" i="1" s="1"/>
  <c r="AZ162" i="1"/>
  <c r="BA162" i="1" s="1"/>
  <c r="AZ168" i="1"/>
  <c r="BA168" i="1" s="1"/>
  <c r="AZ175" i="1"/>
  <c r="BA175" i="1" s="1"/>
  <c r="AZ179" i="1"/>
  <c r="BA179" i="1" s="1"/>
  <c r="AZ187" i="1"/>
  <c r="BA187" i="1" s="1"/>
  <c r="AZ191" i="1"/>
  <c r="BA191" i="1" s="1"/>
  <c r="AZ196" i="1"/>
  <c r="BA196" i="1" s="1"/>
  <c r="AZ203" i="1"/>
  <c r="BA203" i="1" s="1"/>
  <c r="AZ214" i="1"/>
  <c r="BA214" i="1" s="1"/>
  <c r="AZ234" i="1"/>
  <c r="BA234" i="1" s="1"/>
  <c r="AZ246" i="1"/>
  <c r="BA246" i="1" s="1"/>
  <c r="AZ258" i="1"/>
  <c r="BA258" i="1" s="1"/>
  <c r="AZ268" i="1"/>
  <c r="BA268" i="1" s="1"/>
  <c r="AZ288" i="1"/>
  <c r="BA288" i="1" s="1"/>
  <c r="AZ297" i="1"/>
  <c r="BA297" i="1" s="1"/>
  <c r="AZ313" i="1"/>
  <c r="BA313" i="1" s="1"/>
  <c r="AZ331" i="1"/>
  <c r="BA331" i="1" s="1"/>
  <c r="AZ341" i="1"/>
  <c r="BA341" i="1" s="1"/>
  <c r="AZ5" i="1"/>
  <c r="BA5" i="1" s="1"/>
  <c r="BZ505" i="1"/>
  <c r="N33" i="2" s="1"/>
  <c r="CD505" i="1"/>
  <c r="Q33" i="2" s="1"/>
  <c r="BY505" i="1"/>
  <c r="M33" i="2" s="1"/>
  <c r="CF505" i="1"/>
  <c r="S33" i="2" s="1"/>
  <c r="CH505" i="1"/>
  <c r="U33" i="2" s="1"/>
  <c r="BX505" i="1"/>
  <c r="L33" i="2" s="1"/>
  <c r="CE505" i="1"/>
  <c r="R33" i="2" s="1"/>
  <c r="CG505" i="1"/>
  <c r="T33" i="2" s="1"/>
  <c r="CA505" i="1"/>
  <c r="O33" i="2" s="1"/>
  <c r="CC505" i="1"/>
  <c r="P33" i="2" s="1"/>
  <c r="BW505" i="1"/>
  <c r="K33" i="2" s="1"/>
  <c r="BN505" i="1"/>
  <c r="O56" i="2" s="1"/>
  <c r="BQ505" i="1"/>
  <c r="U56" i="2" s="1"/>
  <c r="BJ505" i="1"/>
  <c r="G56" i="2" s="1"/>
  <c r="BP505" i="1"/>
  <c r="S56" i="2" s="1"/>
  <c r="BO505" i="1"/>
  <c r="Q56" i="2" s="1"/>
  <c r="BT505" i="1"/>
  <c r="AA56" i="2" s="1"/>
  <c r="BL505" i="1"/>
  <c r="K56" i="2" s="1"/>
  <c r="BM505" i="1"/>
  <c r="M56" i="2" s="1"/>
  <c r="BR505" i="1"/>
  <c r="W56" i="2" s="1"/>
  <c r="BS505" i="1"/>
  <c r="Y56" i="2" s="1"/>
  <c r="BK505" i="1"/>
  <c r="I56" i="2" s="1"/>
  <c r="BI505" i="1"/>
  <c r="E56" i="2" s="1"/>
  <c r="BU505" i="1"/>
  <c r="AC56" i="2" s="1"/>
  <c r="S5" i="1"/>
  <c r="BH505" i="1"/>
  <c r="C56" i="2" s="1"/>
  <c r="Q6" i="1"/>
  <c r="AX6" i="1" s="1"/>
  <c r="S177" i="1"/>
  <c r="S9" i="1"/>
  <c r="S320" i="1"/>
  <c r="Q10" i="1"/>
  <c r="AX10" i="1" s="1"/>
  <c r="S10" i="1"/>
  <c r="S313" i="1"/>
  <c r="Q11" i="1"/>
  <c r="AX11" i="1" s="1"/>
  <c r="S6" i="1"/>
  <c r="S11" i="1"/>
  <c r="S108" i="1"/>
  <c r="S158" i="1"/>
  <c r="Q9" i="1"/>
  <c r="AX9" i="1" s="1"/>
  <c r="P80" i="1"/>
  <c r="P81" i="1"/>
  <c r="P357" i="1"/>
  <c r="Q357" i="1" s="1"/>
  <c r="AX357" i="1" s="1"/>
  <c r="P373" i="1"/>
  <c r="Q373" i="1" s="1"/>
  <c r="AX373" i="1" s="1"/>
  <c r="P402" i="1"/>
  <c r="P389" i="1"/>
  <c r="P380" i="1"/>
  <c r="P412" i="1"/>
  <c r="S40" i="1"/>
  <c r="P105" i="1"/>
  <c r="Q105" i="1" s="1"/>
  <c r="AX105" i="1" s="1"/>
  <c r="P138" i="1"/>
  <c r="P229" i="1"/>
  <c r="Q229" i="1" s="1"/>
  <c r="AX229" i="1" s="1"/>
  <c r="P298" i="1"/>
  <c r="Q298" i="1" s="1"/>
  <c r="AX298" i="1" s="1"/>
  <c r="P293" i="1"/>
  <c r="P424" i="1"/>
  <c r="Q424" i="1" s="1"/>
  <c r="AX424" i="1" s="1"/>
  <c r="P448" i="1"/>
  <c r="Q448" i="1" s="1"/>
  <c r="AX448" i="1" s="1"/>
  <c r="P31" i="1"/>
  <c r="Q31" i="1" s="1"/>
  <c r="AX31" i="1" s="1"/>
  <c r="P26" i="1"/>
  <c r="Q26" i="1" s="1"/>
  <c r="AX26" i="1" s="1"/>
  <c r="P45" i="1"/>
  <c r="Q45" i="1" s="1"/>
  <c r="AX45" i="1" s="1"/>
  <c r="P351" i="1"/>
  <c r="Q351" i="1" s="1"/>
  <c r="AX351" i="1" s="1"/>
  <c r="P427" i="1"/>
  <c r="Q427" i="1" s="1"/>
  <c r="AX427" i="1" s="1"/>
  <c r="P483" i="1"/>
  <c r="Q483" i="1" s="1"/>
  <c r="AX483" i="1" s="1"/>
  <c r="P477" i="1"/>
  <c r="Q477" i="1" s="1"/>
  <c r="AX477" i="1" s="1"/>
  <c r="P250" i="1"/>
  <c r="Q250" i="1" s="1"/>
  <c r="AX250" i="1" s="1"/>
  <c r="P155" i="1"/>
  <c r="Q155" i="1" s="1"/>
  <c r="AX155" i="1" s="1"/>
  <c r="P430" i="1"/>
  <c r="Q430" i="1" s="1"/>
  <c r="AX430" i="1" s="1"/>
  <c r="P158" i="1"/>
  <c r="Q158" i="1" s="1"/>
  <c r="AX158" i="1" s="1"/>
  <c r="P67" i="1"/>
  <c r="Q67" i="1" s="1"/>
  <c r="AX67" i="1" s="1"/>
  <c r="P123" i="1"/>
  <c r="Q123" i="1" s="1"/>
  <c r="AX123" i="1" s="1"/>
  <c r="P179" i="1"/>
  <c r="Q179" i="1" s="1"/>
  <c r="AX179" i="1" s="1"/>
  <c r="P75" i="1"/>
  <c r="Q75" i="1" s="1"/>
  <c r="AX75" i="1" s="1"/>
  <c r="P362" i="1"/>
  <c r="Q362" i="1" s="1"/>
  <c r="AX362" i="1" s="1"/>
  <c r="P374" i="1"/>
  <c r="Q374" i="1" s="1"/>
  <c r="AX374" i="1" s="1"/>
  <c r="P383" i="1"/>
  <c r="P407" i="1"/>
  <c r="P107" i="1"/>
  <c r="Q107" i="1" s="1"/>
  <c r="AX107" i="1" s="1"/>
  <c r="P316" i="1"/>
  <c r="Q316" i="1" s="1"/>
  <c r="AX316" i="1" s="1"/>
  <c r="P329" i="1"/>
  <c r="Q329" i="1" s="1"/>
  <c r="AX329" i="1" s="1"/>
  <c r="P426" i="1"/>
  <c r="Q426" i="1" s="1"/>
  <c r="AX426" i="1" s="1"/>
  <c r="P30" i="1"/>
  <c r="Q30" i="1" s="1"/>
  <c r="AX30" i="1" s="1"/>
  <c r="P21" i="1"/>
  <c r="Q21" i="1" s="1"/>
  <c r="AX21" i="1" s="1"/>
  <c r="P16" i="1"/>
  <c r="Q16" i="1" s="1"/>
  <c r="AX16" i="1" s="1"/>
  <c r="P128" i="1"/>
  <c r="Q128" i="1" s="1"/>
  <c r="AX128" i="1" s="1"/>
  <c r="P224" i="1"/>
  <c r="Q224" i="1" s="1"/>
  <c r="AX224" i="1" s="1"/>
  <c r="P139" i="1"/>
  <c r="Q139" i="1" s="1"/>
  <c r="AX139" i="1" s="1"/>
  <c r="P219" i="1"/>
  <c r="Q219" i="1" s="1"/>
  <c r="AX219" i="1" s="1"/>
  <c r="P295" i="1"/>
  <c r="Q295" i="1" s="1"/>
  <c r="AX295" i="1" s="1"/>
  <c r="P330" i="1"/>
  <c r="Q330" i="1" s="1"/>
  <c r="AX330" i="1" s="1"/>
  <c r="P287" i="1"/>
  <c r="Q287" i="1" s="1"/>
  <c r="AX287" i="1" s="1"/>
  <c r="P425" i="1"/>
  <c r="Q425" i="1" s="1"/>
  <c r="AX425" i="1" s="1"/>
  <c r="P13" i="1"/>
  <c r="Q13" i="1" s="1"/>
  <c r="AX13" i="1" s="1"/>
  <c r="P58" i="1"/>
  <c r="Q58" i="1" s="1"/>
  <c r="AX58" i="1" s="1"/>
  <c r="P174" i="1"/>
  <c r="P36" i="1"/>
  <c r="Q36" i="1" s="1"/>
  <c r="AX36" i="1" s="1"/>
  <c r="P62" i="1"/>
  <c r="Q62" i="1" s="1"/>
  <c r="AX62" i="1" s="1"/>
  <c r="P133" i="1"/>
  <c r="Q133" i="1" s="1"/>
  <c r="AX133" i="1" s="1"/>
  <c r="P164" i="1"/>
  <c r="P253" i="1"/>
  <c r="Q253" i="1" s="1"/>
  <c r="AX253" i="1" s="1"/>
  <c r="P280" i="1"/>
  <c r="Q280" i="1" s="1"/>
  <c r="AX280" i="1" s="1"/>
  <c r="P431" i="1"/>
  <c r="Q431" i="1" s="1"/>
  <c r="AX431" i="1" s="1"/>
  <c r="P232" i="1"/>
  <c r="Q232" i="1" s="1"/>
  <c r="AX232" i="1" s="1"/>
  <c r="P279" i="1"/>
  <c r="Q279" i="1" s="1"/>
  <c r="AX279" i="1" s="1"/>
  <c r="P502" i="1"/>
  <c r="Q502" i="1" s="1"/>
  <c r="AX502" i="1" s="1"/>
  <c r="P99" i="1"/>
  <c r="Q99" i="1" s="1"/>
  <c r="AX99" i="1" s="1"/>
  <c r="P217" i="1"/>
  <c r="Q217" i="1" s="1"/>
  <c r="AX217" i="1" s="1"/>
  <c r="P48" i="1"/>
  <c r="Q48" i="1" s="1"/>
  <c r="AX48" i="1" s="1"/>
  <c r="P156" i="1"/>
  <c r="P243" i="1"/>
  <c r="Q243" i="1" s="1"/>
  <c r="AX243" i="1" s="1"/>
  <c r="P199" i="1"/>
  <c r="Q199" i="1" s="1"/>
  <c r="AX199" i="1" s="1"/>
  <c r="P23" i="1"/>
  <c r="Q23" i="1" s="1"/>
  <c r="AX23" i="1" s="1"/>
  <c r="P254" i="1"/>
  <c r="Q254" i="1" s="1"/>
  <c r="AX254" i="1" s="1"/>
  <c r="P117" i="1"/>
  <c r="Q117" i="1" s="1"/>
  <c r="AX117" i="1" s="1"/>
  <c r="P336" i="1"/>
  <c r="Q336" i="1" s="1"/>
  <c r="AX336" i="1" s="1"/>
  <c r="P190" i="1"/>
  <c r="Q190" i="1" s="1"/>
  <c r="AX190" i="1" s="1"/>
  <c r="P106" i="1"/>
  <c r="Q106" i="1" s="1"/>
  <c r="AX106" i="1" s="1"/>
  <c r="P78" i="1"/>
  <c r="P90" i="1"/>
  <c r="P83" i="1"/>
  <c r="P91" i="1"/>
  <c r="P359" i="1"/>
  <c r="Q359" i="1" s="1"/>
  <c r="AX359" i="1" s="1"/>
  <c r="P367" i="1"/>
  <c r="Q367" i="1" s="1"/>
  <c r="AX367" i="1" s="1"/>
  <c r="P382" i="1"/>
  <c r="P398" i="1"/>
  <c r="P381" i="1"/>
  <c r="P413" i="1"/>
  <c r="Q413" i="1" s="1"/>
  <c r="AX413" i="1" s="1"/>
  <c r="P392" i="1"/>
  <c r="P408" i="1"/>
  <c r="P56" i="1"/>
  <c r="Q56" i="1" s="1"/>
  <c r="AX56" i="1" s="1"/>
  <c r="P110" i="1"/>
  <c r="P173" i="1"/>
  <c r="Q173" i="1" s="1"/>
  <c r="AX173" i="1" s="1"/>
  <c r="P304" i="1"/>
  <c r="Q304" i="1" s="1"/>
  <c r="AX304" i="1" s="1"/>
  <c r="P73" i="1"/>
  <c r="Q73" i="1" s="1"/>
  <c r="AX73" i="1" s="1"/>
  <c r="P352" i="1"/>
  <c r="Q352" i="1" s="1"/>
  <c r="AX352" i="1" s="1"/>
  <c r="P356" i="1"/>
  <c r="Q356" i="1" s="1"/>
  <c r="AX356" i="1" s="1"/>
  <c r="P360" i="1"/>
  <c r="Q360" i="1" s="1"/>
  <c r="AX360" i="1" s="1"/>
  <c r="P364" i="1"/>
  <c r="Q364" i="1" s="1"/>
  <c r="AX364" i="1" s="1"/>
  <c r="P368" i="1"/>
  <c r="Q368" i="1" s="1"/>
  <c r="AX368" i="1" s="1"/>
  <c r="P372" i="1"/>
  <c r="Q372" i="1" s="1"/>
  <c r="AX372" i="1" s="1"/>
  <c r="P376" i="1"/>
  <c r="Q376" i="1" s="1"/>
  <c r="AX376" i="1" s="1"/>
  <c r="P377" i="1"/>
  <c r="P393" i="1"/>
  <c r="P409" i="1"/>
  <c r="P415" i="1"/>
  <c r="Q415" i="1" s="1"/>
  <c r="AX415" i="1" s="1"/>
  <c r="P379" i="1"/>
  <c r="P387" i="1"/>
  <c r="P395" i="1"/>
  <c r="P403" i="1"/>
  <c r="P411" i="1"/>
  <c r="P27" i="1"/>
  <c r="Q27" i="1" s="1"/>
  <c r="AX27" i="1" s="1"/>
  <c r="P34" i="1"/>
  <c r="Q34" i="1" s="1"/>
  <c r="AX34" i="1" s="1"/>
  <c r="P59" i="1"/>
  <c r="P101" i="1"/>
  <c r="Q101" i="1" s="1"/>
  <c r="AX101" i="1" s="1"/>
  <c r="P112" i="1"/>
  <c r="Q112" i="1" s="1"/>
  <c r="AX112" i="1" s="1"/>
  <c r="P135" i="1"/>
  <c r="Q135" i="1" s="1"/>
  <c r="AX135" i="1" s="1"/>
  <c r="P162" i="1"/>
  <c r="Q162" i="1" s="1"/>
  <c r="AX162" i="1" s="1"/>
  <c r="P146" i="1"/>
  <c r="P301" i="1"/>
  <c r="Q301" i="1" s="1"/>
  <c r="AX301" i="1" s="1"/>
  <c r="P305" i="1"/>
  <c r="Q305" i="1" s="1"/>
  <c r="AX305" i="1" s="1"/>
  <c r="P309" i="1"/>
  <c r="Q309" i="1" s="1"/>
  <c r="AX309" i="1" s="1"/>
  <c r="P269" i="1"/>
  <c r="Q269" i="1" s="1"/>
  <c r="AX269" i="1" s="1"/>
  <c r="P290" i="1"/>
  <c r="Q290" i="1" s="1"/>
  <c r="AX290" i="1" s="1"/>
  <c r="S210" i="1"/>
  <c r="P237" i="1"/>
  <c r="P342" i="1"/>
  <c r="Q342" i="1" s="1"/>
  <c r="AX342" i="1" s="1"/>
  <c r="P324" i="1"/>
  <c r="Q324" i="1" s="1"/>
  <c r="AX324" i="1" s="1"/>
  <c r="P340" i="1"/>
  <c r="Q340" i="1" s="1"/>
  <c r="AX340" i="1" s="1"/>
  <c r="P438" i="1"/>
  <c r="Q438" i="1" s="1"/>
  <c r="AX438" i="1" s="1"/>
  <c r="P455" i="1"/>
  <c r="Q455" i="1" s="1"/>
  <c r="AX455" i="1" s="1"/>
  <c r="P64" i="1"/>
  <c r="Q64" i="1" s="1"/>
  <c r="AX64" i="1" s="1"/>
  <c r="P98" i="1"/>
  <c r="P115" i="1"/>
  <c r="Q115" i="1" s="1"/>
  <c r="AX115" i="1" s="1"/>
  <c r="P141" i="1"/>
  <c r="Q141" i="1" s="1"/>
  <c r="AX141" i="1" s="1"/>
  <c r="P119" i="1"/>
  <c r="Q119" i="1" s="1"/>
  <c r="AX119" i="1" s="1"/>
  <c r="P143" i="1"/>
  <c r="Q143" i="1" s="1"/>
  <c r="AX143" i="1" s="1"/>
  <c r="P239" i="1"/>
  <c r="P183" i="1"/>
  <c r="Q183" i="1" s="1"/>
  <c r="AX183" i="1" s="1"/>
  <c r="P207" i="1"/>
  <c r="P242" i="1"/>
  <c r="Q242" i="1" s="1"/>
  <c r="AX242" i="1" s="1"/>
  <c r="P285" i="1"/>
  <c r="P321" i="1"/>
  <c r="Q321" i="1" s="1"/>
  <c r="AX321" i="1" s="1"/>
  <c r="P337" i="1"/>
  <c r="Q337" i="1" s="1"/>
  <c r="AX337" i="1" s="1"/>
  <c r="P444" i="1"/>
  <c r="Q444" i="1" s="1"/>
  <c r="AX444" i="1" s="1"/>
  <c r="P460" i="1"/>
  <c r="Q460" i="1" s="1"/>
  <c r="AX460" i="1" s="1"/>
  <c r="P476" i="1"/>
  <c r="Q476" i="1" s="1"/>
  <c r="AX476" i="1" s="1"/>
  <c r="P68" i="1"/>
  <c r="P118" i="1"/>
  <c r="Q118" i="1" s="1"/>
  <c r="AX118" i="1" s="1"/>
  <c r="P153" i="1"/>
  <c r="Q153" i="1" s="1"/>
  <c r="AX153" i="1" s="1"/>
  <c r="P215" i="1"/>
  <c r="Q215" i="1" s="1"/>
  <c r="AX215" i="1" s="1"/>
  <c r="P41" i="1"/>
  <c r="Q41" i="1" s="1"/>
  <c r="AX41" i="1" s="1"/>
  <c r="P51" i="1"/>
  <c r="Q51" i="1" s="1"/>
  <c r="AX51" i="1" s="1"/>
  <c r="P116" i="1"/>
  <c r="Q116" i="1" s="1"/>
  <c r="AX116" i="1" s="1"/>
  <c r="P44" i="1"/>
  <c r="Q44" i="1" s="1"/>
  <c r="AX44" i="1" s="1"/>
  <c r="P57" i="1"/>
  <c r="Q57" i="1" s="1"/>
  <c r="AX57" i="1" s="1"/>
  <c r="P69" i="1"/>
  <c r="Q69" i="1" s="1"/>
  <c r="AX69" i="1" s="1"/>
  <c r="P159" i="1"/>
  <c r="Q159" i="1" s="1"/>
  <c r="AX159" i="1" s="1"/>
  <c r="P211" i="1"/>
  <c r="Q211" i="1" s="1"/>
  <c r="AX211" i="1" s="1"/>
  <c r="P227" i="1"/>
  <c r="Q227" i="1" s="1"/>
  <c r="AX227" i="1" s="1"/>
  <c r="P241" i="1"/>
  <c r="P257" i="1"/>
  <c r="Q257" i="1" s="1"/>
  <c r="AX257" i="1" s="1"/>
  <c r="P270" i="1"/>
  <c r="Q270" i="1" s="1"/>
  <c r="AX270" i="1" s="1"/>
  <c r="P292" i="1"/>
  <c r="Q292" i="1" s="1"/>
  <c r="AX292" i="1" s="1"/>
  <c r="P126" i="1"/>
  <c r="Q126" i="1" s="1"/>
  <c r="AX126" i="1" s="1"/>
  <c r="P259" i="1"/>
  <c r="Q259" i="1" s="1"/>
  <c r="AX259" i="1" s="1"/>
  <c r="P315" i="1"/>
  <c r="Q315" i="1" s="1"/>
  <c r="AX315" i="1" s="1"/>
  <c r="P418" i="1"/>
  <c r="Q418" i="1" s="1"/>
  <c r="AX418" i="1" s="1"/>
  <c r="P341" i="1"/>
  <c r="Q341" i="1" s="1"/>
  <c r="AX341" i="1" s="1"/>
  <c r="P445" i="1"/>
  <c r="Q445" i="1" s="1"/>
  <c r="AX445" i="1" s="1"/>
  <c r="P482" i="1"/>
  <c r="Q482" i="1" s="1"/>
  <c r="AX482" i="1" s="1"/>
  <c r="P490" i="1"/>
  <c r="Q490" i="1" s="1"/>
  <c r="AX490" i="1" s="1"/>
  <c r="P498" i="1"/>
  <c r="Q498" i="1" s="1"/>
  <c r="AX498" i="1" s="1"/>
  <c r="P70" i="1"/>
  <c r="P109" i="1"/>
  <c r="Q109" i="1" s="1"/>
  <c r="AX109" i="1" s="1"/>
  <c r="P150" i="1"/>
  <c r="Q150" i="1" s="1"/>
  <c r="AX150" i="1" s="1"/>
  <c r="P182" i="1"/>
  <c r="Q182" i="1" s="1"/>
  <c r="AX182" i="1" s="1"/>
  <c r="P196" i="1"/>
  <c r="Q196" i="1" s="1"/>
  <c r="AX196" i="1" s="1"/>
  <c r="P260" i="1"/>
  <c r="Q260" i="1" s="1"/>
  <c r="AX260" i="1" s="1"/>
  <c r="P294" i="1"/>
  <c r="Q294" i="1" s="1"/>
  <c r="AX294" i="1" s="1"/>
  <c r="P429" i="1"/>
  <c r="Q429" i="1" s="1"/>
  <c r="AX429" i="1" s="1"/>
  <c r="P151" i="1"/>
  <c r="Q151" i="1" s="1"/>
  <c r="AX151" i="1" s="1"/>
  <c r="P163" i="1"/>
  <c r="Q163" i="1" s="1"/>
  <c r="AX163" i="1" s="1"/>
  <c r="P255" i="1"/>
  <c r="Q255" i="1" s="1"/>
  <c r="AX255" i="1" s="1"/>
  <c r="P25" i="1"/>
  <c r="Q25" i="1" s="1"/>
  <c r="AX25" i="1" s="1"/>
  <c r="P432" i="1"/>
  <c r="Q432" i="1" s="1"/>
  <c r="AX432" i="1" s="1"/>
  <c r="P66" i="1"/>
  <c r="P500" i="1"/>
  <c r="Q500" i="1" s="1"/>
  <c r="AX500" i="1" s="1"/>
  <c r="P55" i="1"/>
  <c r="Q55" i="1" s="1"/>
  <c r="AX55" i="1" s="1"/>
  <c r="P24" i="1"/>
  <c r="Q24" i="1" s="1"/>
  <c r="AX24" i="1" s="1"/>
  <c r="P244" i="1"/>
  <c r="Q244" i="1" s="1"/>
  <c r="AX244" i="1" s="1"/>
  <c r="P286" i="1"/>
  <c r="Q286" i="1" s="1"/>
  <c r="AX286" i="1" s="1"/>
  <c r="P166" i="1"/>
  <c r="Q166" i="1" s="1"/>
  <c r="AX166" i="1" s="1"/>
  <c r="P268" i="1"/>
  <c r="Q268" i="1" s="1"/>
  <c r="AX268" i="1" s="1"/>
  <c r="P467" i="1"/>
  <c r="Q467" i="1" s="1"/>
  <c r="AX467" i="1" s="1"/>
  <c r="P475" i="1"/>
  <c r="Q475" i="1" s="1"/>
  <c r="AX475" i="1" s="1"/>
  <c r="P47" i="1"/>
  <c r="Q47" i="1" s="1"/>
  <c r="AX47" i="1" s="1"/>
  <c r="P496" i="1"/>
  <c r="Q496" i="1" s="1"/>
  <c r="AX496" i="1" s="1"/>
  <c r="P204" i="1"/>
  <c r="Q204" i="1" s="1"/>
  <c r="AX204" i="1" s="1"/>
  <c r="P111" i="1"/>
  <c r="Q111" i="1" s="1"/>
  <c r="AX111" i="1" s="1"/>
  <c r="P147" i="1"/>
  <c r="Q147" i="1" s="1"/>
  <c r="AX147" i="1" s="1"/>
  <c r="P178" i="1"/>
  <c r="Q178" i="1" s="1"/>
  <c r="AX178" i="1" s="1"/>
  <c r="P320" i="1"/>
  <c r="Q320" i="1" s="1"/>
  <c r="AX320" i="1" s="1"/>
  <c r="P480" i="1"/>
  <c r="Q480" i="1" s="1"/>
  <c r="AX480" i="1" s="1"/>
  <c r="P501" i="1"/>
  <c r="Q501" i="1" s="1"/>
  <c r="AX501" i="1" s="1"/>
  <c r="P12" i="1"/>
  <c r="Q12" i="1" s="1"/>
  <c r="AX12" i="1" s="1"/>
  <c r="P74" i="1"/>
  <c r="Q74" i="1" s="1"/>
  <c r="AX74" i="1" s="1"/>
  <c r="P84" i="1"/>
  <c r="P85" i="1"/>
  <c r="P365" i="1"/>
  <c r="Q365" i="1" s="1"/>
  <c r="AX365" i="1" s="1"/>
  <c r="P386" i="1"/>
  <c r="P396" i="1"/>
  <c r="P170" i="1"/>
  <c r="Q170" i="1" s="1"/>
  <c r="AX170" i="1" s="1"/>
  <c r="P302" i="1"/>
  <c r="Q302" i="1" s="1"/>
  <c r="AX302" i="1" s="1"/>
  <c r="P348" i="1"/>
  <c r="Q348" i="1" s="1"/>
  <c r="AX348" i="1" s="1"/>
  <c r="P416" i="1"/>
  <c r="Q416" i="1" s="1"/>
  <c r="AX416" i="1" s="1"/>
  <c r="P420" i="1"/>
  <c r="Q420" i="1" s="1"/>
  <c r="AX420" i="1" s="1"/>
  <c r="P464" i="1"/>
  <c r="Q464" i="1" s="1"/>
  <c r="AX464" i="1" s="1"/>
  <c r="P122" i="1"/>
  <c r="Q122" i="1" s="1"/>
  <c r="AX122" i="1" s="1"/>
  <c r="P275" i="1"/>
  <c r="Q275" i="1" s="1"/>
  <c r="AX275" i="1" s="1"/>
  <c r="P142" i="1"/>
  <c r="Q142" i="1" s="1"/>
  <c r="AX142" i="1" s="1"/>
  <c r="P449" i="1"/>
  <c r="Q449" i="1" s="1"/>
  <c r="AX449" i="1" s="1"/>
  <c r="P236" i="1"/>
  <c r="Q236" i="1" s="1"/>
  <c r="AX236" i="1" s="1"/>
  <c r="P491" i="1"/>
  <c r="Q491" i="1" s="1"/>
  <c r="AX491" i="1" s="1"/>
  <c r="P274" i="1"/>
  <c r="Q274" i="1" s="1"/>
  <c r="AX274" i="1" s="1"/>
  <c r="P318" i="1"/>
  <c r="Q318" i="1" s="1"/>
  <c r="AX318" i="1" s="1"/>
  <c r="P485" i="1"/>
  <c r="Q485" i="1" s="1"/>
  <c r="AX485" i="1" s="1"/>
  <c r="P273" i="1"/>
  <c r="P493" i="1"/>
  <c r="Q493" i="1" s="1"/>
  <c r="AX493" i="1" s="1"/>
  <c r="P325" i="1"/>
  <c r="Q325" i="1" s="1"/>
  <c r="AX325" i="1" s="1"/>
  <c r="P88" i="1"/>
  <c r="P89" i="1"/>
  <c r="P353" i="1"/>
  <c r="Q353" i="1" s="1"/>
  <c r="AX353" i="1" s="1"/>
  <c r="P369" i="1"/>
  <c r="Q369" i="1" s="1"/>
  <c r="AX369" i="1" s="1"/>
  <c r="P378" i="1"/>
  <c r="P410" i="1"/>
  <c r="P405" i="1"/>
  <c r="P404" i="1"/>
  <c r="P38" i="1"/>
  <c r="Q38" i="1" s="1"/>
  <c r="AX38" i="1" s="1"/>
  <c r="P61" i="1"/>
  <c r="Q61" i="1" s="1"/>
  <c r="AX61" i="1" s="1"/>
  <c r="P277" i="1"/>
  <c r="P328" i="1"/>
  <c r="Q328" i="1" s="1"/>
  <c r="AX328" i="1" s="1"/>
  <c r="P343" i="1"/>
  <c r="P452" i="1"/>
  <c r="Q452" i="1" s="1"/>
  <c r="AX452" i="1" s="1"/>
  <c r="P14" i="1"/>
  <c r="Q14" i="1" s="1"/>
  <c r="AX14" i="1" s="1"/>
  <c r="P288" i="1"/>
  <c r="Q288" i="1" s="1"/>
  <c r="AX288" i="1" s="1"/>
  <c r="P323" i="1"/>
  <c r="Q323" i="1" s="1"/>
  <c r="AX323" i="1" s="1"/>
  <c r="P466" i="1"/>
  <c r="Q466" i="1" s="1"/>
  <c r="AX466" i="1" s="1"/>
  <c r="P283" i="1"/>
  <c r="Q283" i="1" s="1"/>
  <c r="AX283" i="1" s="1"/>
  <c r="P446" i="1"/>
  <c r="Q446" i="1" s="1"/>
  <c r="AX446" i="1" s="1"/>
  <c r="P226" i="1"/>
  <c r="Q226" i="1" s="1"/>
  <c r="AX226" i="1" s="1"/>
  <c r="P129" i="1"/>
  <c r="Q129" i="1" s="1"/>
  <c r="AX129" i="1" s="1"/>
  <c r="P185" i="1"/>
  <c r="Q185" i="1" s="1"/>
  <c r="AX185" i="1" s="1"/>
  <c r="P180" i="1"/>
  <c r="Q180" i="1" s="1"/>
  <c r="AX180" i="1" s="1"/>
  <c r="P296" i="1"/>
  <c r="Q296" i="1" s="1"/>
  <c r="AX296" i="1" s="1"/>
  <c r="P450" i="1"/>
  <c r="Q450" i="1" s="1"/>
  <c r="AX450" i="1" s="1"/>
  <c r="P263" i="1"/>
  <c r="Q263" i="1" s="1"/>
  <c r="AX263" i="1" s="1"/>
  <c r="P152" i="1"/>
  <c r="Q152" i="1" s="1"/>
  <c r="AX152" i="1" s="1"/>
  <c r="P134" i="1"/>
  <c r="Q134" i="1" s="1"/>
  <c r="AX134" i="1" s="1"/>
  <c r="P437" i="1"/>
  <c r="Q437" i="1" s="1"/>
  <c r="AX437" i="1" s="1"/>
  <c r="P216" i="1"/>
  <c r="Q216" i="1" s="1"/>
  <c r="AX216" i="1" s="1"/>
  <c r="P473" i="1"/>
  <c r="Q473" i="1" s="1"/>
  <c r="AX473" i="1" s="1"/>
  <c r="P220" i="1"/>
  <c r="Q220" i="1" s="1"/>
  <c r="AX220" i="1" s="1"/>
  <c r="P497" i="1"/>
  <c r="Q497" i="1" s="1"/>
  <c r="AX497" i="1" s="1"/>
  <c r="P248" i="1"/>
  <c r="Q248" i="1" s="1"/>
  <c r="AX248" i="1" s="1"/>
  <c r="P194" i="1"/>
  <c r="Q194" i="1" s="1"/>
  <c r="AX194" i="1" s="1"/>
  <c r="P481" i="1"/>
  <c r="Q481" i="1" s="1"/>
  <c r="AX481" i="1" s="1"/>
  <c r="P354" i="1"/>
  <c r="Q354" i="1" s="1"/>
  <c r="AX354" i="1" s="1"/>
  <c r="P370" i="1"/>
  <c r="Q370" i="1" s="1"/>
  <c r="AX370" i="1" s="1"/>
  <c r="P385" i="1"/>
  <c r="P391" i="1"/>
  <c r="P140" i="1"/>
  <c r="Q140" i="1" s="1"/>
  <c r="AX140" i="1" s="1"/>
  <c r="P307" i="1"/>
  <c r="Q307" i="1" s="1"/>
  <c r="AX307" i="1" s="1"/>
  <c r="P349" i="1"/>
  <c r="Q349" i="1" s="1"/>
  <c r="AX349" i="1" s="1"/>
  <c r="P442" i="1"/>
  <c r="Q442" i="1" s="1"/>
  <c r="AX442" i="1" s="1"/>
  <c r="P218" i="1"/>
  <c r="Q218" i="1" s="1"/>
  <c r="AX218" i="1" s="1"/>
  <c r="P261" i="1"/>
  <c r="Q261" i="1" s="1"/>
  <c r="AX261" i="1" s="1"/>
  <c r="P310" i="1"/>
  <c r="Q310" i="1" s="1"/>
  <c r="AX310" i="1" s="1"/>
  <c r="P468" i="1"/>
  <c r="Q468" i="1" s="1"/>
  <c r="AX468" i="1" s="1"/>
  <c r="P52" i="1"/>
  <c r="Q52" i="1" s="1"/>
  <c r="AX52" i="1" s="1"/>
  <c r="P197" i="1"/>
  <c r="Q197" i="1" s="1"/>
  <c r="AX197" i="1" s="1"/>
  <c r="P434" i="1"/>
  <c r="Q434" i="1" s="1"/>
  <c r="AX434" i="1" s="1"/>
  <c r="P486" i="1"/>
  <c r="Q486" i="1" s="1"/>
  <c r="AX486" i="1" s="1"/>
  <c r="P439" i="1"/>
  <c r="Q439" i="1" s="1"/>
  <c r="AX439" i="1" s="1"/>
  <c r="P289" i="1"/>
  <c r="P435" i="1"/>
  <c r="Q435" i="1" s="1"/>
  <c r="AX435" i="1" s="1"/>
  <c r="P266" i="1"/>
  <c r="Q266" i="1" s="1"/>
  <c r="AX266" i="1" s="1"/>
  <c r="P489" i="1"/>
  <c r="Q489" i="1" s="1"/>
  <c r="AX489" i="1" s="1"/>
  <c r="P77" i="1"/>
  <c r="P92" i="1"/>
  <c r="P93" i="1"/>
  <c r="P361" i="1"/>
  <c r="Q361" i="1" s="1"/>
  <c r="AX361" i="1" s="1"/>
  <c r="P394" i="1"/>
  <c r="P417" i="1"/>
  <c r="Q417" i="1" s="1"/>
  <c r="AX417" i="1" s="1"/>
  <c r="P388" i="1"/>
  <c r="P102" i="1"/>
  <c r="Q102" i="1" s="1"/>
  <c r="AX102" i="1" s="1"/>
  <c r="P103" i="1"/>
  <c r="Q103" i="1" s="1"/>
  <c r="AX103" i="1" s="1"/>
  <c r="P124" i="1"/>
  <c r="Q124" i="1" s="1"/>
  <c r="AX124" i="1" s="1"/>
  <c r="P154" i="1"/>
  <c r="P245" i="1"/>
  <c r="Q245" i="1" s="1"/>
  <c r="AX245" i="1" s="1"/>
  <c r="P306" i="1"/>
  <c r="Q306" i="1" s="1"/>
  <c r="AX306" i="1" s="1"/>
  <c r="P327" i="1"/>
  <c r="P441" i="1"/>
  <c r="Q441" i="1" s="1"/>
  <c r="AX441" i="1" s="1"/>
  <c r="P28" i="1"/>
  <c r="P60" i="1"/>
  <c r="Q60" i="1" s="1"/>
  <c r="AX60" i="1" s="1"/>
  <c r="P94" i="1"/>
  <c r="P240" i="1"/>
  <c r="Q240" i="1" s="1"/>
  <c r="AX240" i="1" s="1"/>
  <c r="P212" i="1"/>
  <c r="Q212" i="1" s="1"/>
  <c r="AX212" i="1" s="1"/>
  <c r="P176" i="1"/>
  <c r="Q176" i="1" s="1"/>
  <c r="AX176" i="1" s="1"/>
  <c r="P276" i="1"/>
  <c r="Q276" i="1" s="1"/>
  <c r="AX276" i="1" s="1"/>
  <c r="P458" i="1"/>
  <c r="Q458" i="1" s="1"/>
  <c r="AX458" i="1" s="1"/>
  <c r="P474" i="1"/>
  <c r="Q474" i="1" s="1"/>
  <c r="AX474" i="1" s="1"/>
  <c r="P120" i="1"/>
  <c r="Q120" i="1" s="1"/>
  <c r="AX120" i="1" s="1"/>
  <c r="P42" i="1"/>
  <c r="Q42" i="1" s="1"/>
  <c r="AX42" i="1" s="1"/>
  <c r="P15" i="1"/>
  <c r="Q15" i="1" s="1"/>
  <c r="AX15" i="1" s="1"/>
  <c r="P246" i="1"/>
  <c r="Q246" i="1" s="1"/>
  <c r="AX246" i="1" s="1"/>
  <c r="P167" i="1"/>
  <c r="Q167" i="1" s="1"/>
  <c r="AX167" i="1" s="1"/>
  <c r="P262" i="1"/>
  <c r="Q262" i="1" s="1"/>
  <c r="AX262" i="1" s="1"/>
  <c r="P339" i="1"/>
  <c r="Q339" i="1" s="1"/>
  <c r="AX339" i="1" s="1"/>
  <c r="P471" i="1"/>
  <c r="Q471" i="1" s="1"/>
  <c r="AX471" i="1" s="1"/>
  <c r="P499" i="1"/>
  <c r="Q499" i="1" s="1"/>
  <c r="AX499" i="1" s="1"/>
  <c r="P71" i="1"/>
  <c r="Q71" i="1" s="1"/>
  <c r="AX71" i="1" s="1"/>
  <c r="P208" i="1"/>
  <c r="Q208" i="1" s="1"/>
  <c r="AX208" i="1" s="1"/>
  <c r="P168" i="1"/>
  <c r="Q168" i="1" s="1"/>
  <c r="AX168" i="1" s="1"/>
  <c r="P488" i="1"/>
  <c r="Q488" i="1" s="1"/>
  <c r="AX488" i="1" s="1"/>
  <c r="P334" i="1"/>
  <c r="Q334" i="1" s="1"/>
  <c r="AX334" i="1" s="1"/>
  <c r="P8" i="1"/>
  <c r="Q8" i="1" s="1"/>
  <c r="AX8" i="1" s="1"/>
  <c r="P358" i="1"/>
  <c r="Q358" i="1" s="1"/>
  <c r="AX358" i="1" s="1"/>
  <c r="P366" i="1"/>
  <c r="Q366" i="1" s="1"/>
  <c r="AX366" i="1" s="1"/>
  <c r="P401" i="1"/>
  <c r="P419" i="1"/>
  <c r="Q419" i="1" s="1"/>
  <c r="AX419" i="1" s="1"/>
  <c r="P399" i="1"/>
  <c r="P414" i="1"/>
  <c r="Q414" i="1" s="1"/>
  <c r="AX414" i="1" s="1"/>
  <c r="P29" i="1"/>
  <c r="Q29" i="1" s="1"/>
  <c r="AX29" i="1" s="1"/>
  <c r="P127" i="1"/>
  <c r="Q127" i="1" s="1"/>
  <c r="AX127" i="1" s="1"/>
  <c r="P172" i="1"/>
  <c r="Q172" i="1" s="1"/>
  <c r="AX172" i="1" s="1"/>
  <c r="P213" i="1"/>
  <c r="Q213" i="1" s="1"/>
  <c r="AX213" i="1" s="1"/>
  <c r="P299" i="1"/>
  <c r="Q299" i="1" s="1"/>
  <c r="AX299" i="1" s="1"/>
  <c r="P303" i="1"/>
  <c r="Q303" i="1" s="1"/>
  <c r="AX303" i="1" s="1"/>
  <c r="P271" i="1"/>
  <c r="Q271" i="1" s="1"/>
  <c r="AX271" i="1" s="1"/>
  <c r="P331" i="1"/>
  <c r="Q331" i="1" s="1"/>
  <c r="AX331" i="1" s="1"/>
  <c r="P344" i="1"/>
  <c r="Q344" i="1" s="1"/>
  <c r="AX344" i="1" s="1"/>
  <c r="P347" i="1"/>
  <c r="P453" i="1"/>
  <c r="Q453" i="1" s="1"/>
  <c r="AX453" i="1" s="1"/>
  <c r="P33" i="1"/>
  <c r="Q33" i="1" s="1"/>
  <c r="AX33" i="1" s="1"/>
  <c r="P149" i="1"/>
  <c r="Q149" i="1" s="1"/>
  <c r="AX149" i="1" s="1"/>
  <c r="P165" i="1"/>
  <c r="Q165" i="1" s="1"/>
  <c r="AX165" i="1" s="1"/>
  <c r="P209" i="1"/>
  <c r="Q209" i="1" s="1"/>
  <c r="AX209" i="1" s="1"/>
  <c r="P247" i="1"/>
  <c r="Q247" i="1" s="1"/>
  <c r="AX247" i="1" s="1"/>
  <c r="P222" i="1"/>
  <c r="Q222" i="1" s="1"/>
  <c r="AX222" i="1" s="1"/>
  <c r="P282" i="1"/>
  <c r="Q282" i="1" s="1"/>
  <c r="AX282" i="1" s="1"/>
  <c r="P317" i="1"/>
  <c r="Q317" i="1" s="1"/>
  <c r="AX317" i="1" s="1"/>
  <c r="P231" i="1"/>
  <c r="Q231" i="1" s="1"/>
  <c r="AX231" i="1" s="1"/>
  <c r="P447" i="1"/>
  <c r="Q447" i="1" s="1"/>
  <c r="AX447" i="1" s="1"/>
  <c r="P95" i="1"/>
  <c r="Q95" i="1" s="1"/>
  <c r="AX95" i="1" s="1"/>
  <c r="P230" i="1"/>
  <c r="Q230" i="1" s="1"/>
  <c r="AX230" i="1" s="1"/>
  <c r="P43" i="1"/>
  <c r="Q43" i="1" s="1"/>
  <c r="AX43" i="1" s="1"/>
  <c r="P181" i="1"/>
  <c r="Q181" i="1" s="1"/>
  <c r="AX181" i="1" s="1"/>
  <c r="P100" i="1"/>
  <c r="P148" i="1"/>
  <c r="P311" i="1"/>
  <c r="Q311" i="1" s="1"/>
  <c r="AX311" i="1" s="1"/>
  <c r="P160" i="1"/>
  <c r="Q160" i="1" s="1"/>
  <c r="AX160" i="1" s="1"/>
  <c r="P186" i="1"/>
  <c r="Q186" i="1" s="1"/>
  <c r="AX186" i="1" s="1"/>
  <c r="P457" i="1"/>
  <c r="Q457" i="1" s="1"/>
  <c r="AX457" i="1" s="1"/>
  <c r="P465" i="1"/>
  <c r="Q465" i="1" s="1"/>
  <c r="AX465" i="1" s="1"/>
  <c r="P469" i="1"/>
  <c r="Q469" i="1" s="1"/>
  <c r="AX469" i="1" s="1"/>
  <c r="P494" i="1"/>
  <c r="Q494" i="1" s="1"/>
  <c r="AX494" i="1" s="1"/>
  <c r="P136" i="1"/>
  <c r="Q136" i="1" s="1"/>
  <c r="AX136" i="1" s="1"/>
  <c r="P39" i="1"/>
  <c r="Q39" i="1" s="1"/>
  <c r="AX39" i="1" s="1"/>
  <c r="P169" i="1"/>
  <c r="Q169" i="1" s="1"/>
  <c r="AX169" i="1" s="1"/>
  <c r="P251" i="1"/>
  <c r="Q251" i="1" s="1"/>
  <c r="AX251" i="1" s="1"/>
  <c r="P125" i="1"/>
  <c r="Q125" i="1" s="1"/>
  <c r="AX125" i="1" s="1"/>
  <c r="P291" i="1"/>
  <c r="Q291" i="1" s="1"/>
  <c r="AX291" i="1" s="1"/>
  <c r="P459" i="1"/>
  <c r="Q459" i="1" s="1"/>
  <c r="AX459" i="1" s="1"/>
  <c r="P96" i="1"/>
  <c r="P484" i="1"/>
  <c r="Q484" i="1" s="1"/>
  <c r="AX484" i="1" s="1"/>
  <c r="P319" i="1"/>
  <c r="Q319" i="1" s="1"/>
  <c r="AX319" i="1" s="1"/>
  <c r="P214" i="1"/>
  <c r="Q214" i="1" s="1"/>
  <c r="AX214" i="1" s="1"/>
  <c r="P195" i="1"/>
  <c r="Q195" i="1" s="1"/>
  <c r="AX195" i="1" s="1"/>
  <c r="P72" i="1"/>
  <c r="Q72" i="1" s="1"/>
  <c r="AX72" i="1" s="1"/>
  <c r="P76" i="1"/>
  <c r="P82" i="1"/>
  <c r="P86" i="1"/>
  <c r="P79" i="1"/>
  <c r="P87" i="1"/>
  <c r="P355" i="1"/>
  <c r="Q355" i="1" s="1"/>
  <c r="AX355" i="1" s="1"/>
  <c r="P363" i="1"/>
  <c r="Q363" i="1" s="1"/>
  <c r="AX363" i="1" s="1"/>
  <c r="P371" i="1"/>
  <c r="Q371" i="1" s="1"/>
  <c r="AX371" i="1" s="1"/>
  <c r="P375" i="1"/>
  <c r="Q375" i="1" s="1"/>
  <c r="AX375" i="1" s="1"/>
  <c r="P390" i="1"/>
  <c r="P406" i="1"/>
  <c r="P397" i="1"/>
  <c r="P421" i="1"/>
  <c r="Q421" i="1" s="1"/>
  <c r="AX421" i="1" s="1"/>
  <c r="P384" i="1"/>
  <c r="P400" i="1"/>
  <c r="P17" i="1"/>
  <c r="Q17" i="1" s="1"/>
  <c r="AX17" i="1" s="1"/>
  <c r="P32" i="1"/>
  <c r="P132" i="1"/>
  <c r="Q132" i="1" s="1"/>
  <c r="AX132" i="1" s="1"/>
  <c r="P198" i="1"/>
  <c r="Q198" i="1" s="1"/>
  <c r="AX198" i="1" s="1"/>
  <c r="P300" i="1"/>
  <c r="Q300" i="1" s="1"/>
  <c r="AX300" i="1" s="1"/>
  <c r="P308" i="1"/>
  <c r="Q308" i="1" s="1"/>
  <c r="AX308" i="1" s="1"/>
  <c r="P278" i="1"/>
  <c r="Q278" i="1" s="1"/>
  <c r="AX278" i="1" s="1"/>
  <c r="P201" i="1"/>
  <c r="P205" i="1"/>
  <c r="P221" i="1"/>
  <c r="P326" i="1"/>
  <c r="Q326" i="1" s="1"/>
  <c r="AX326" i="1" s="1"/>
  <c r="P333" i="1"/>
  <c r="Q333" i="1" s="1"/>
  <c r="AX333" i="1" s="1"/>
  <c r="P346" i="1"/>
  <c r="Q346" i="1" s="1"/>
  <c r="AX346" i="1" s="1"/>
  <c r="P322" i="1"/>
  <c r="Q322" i="1" s="1"/>
  <c r="AX322" i="1" s="1"/>
  <c r="P338" i="1"/>
  <c r="Q338" i="1" s="1"/>
  <c r="AX338" i="1" s="1"/>
  <c r="P350" i="1"/>
  <c r="Q350" i="1" s="1"/>
  <c r="AX350" i="1" s="1"/>
  <c r="P422" i="1"/>
  <c r="Q422" i="1" s="1"/>
  <c r="AX422" i="1" s="1"/>
  <c r="P428" i="1"/>
  <c r="Q428" i="1" s="1"/>
  <c r="AX428" i="1" s="1"/>
  <c r="P454" i="1"/>
  <c r="Q454" i="1" s="1"/>
  <c r="AX454" i="1" s="1"/>
  <c r="P35" i="1"/>
  <c r="Q35" i="1" s="1"/>
  <c r="AX35" i="1" s="1"/>
  <c r="P63" i="1"/>
  <c r="Q63" i="1" s="1"/>
  <c r="AX63" i="1" s="1"/>
  <c r="P157" i="1"/>
  <c r="Q157" i="1" s="1"/>
  <c r="AX157" i="1" s="1"/>
  <c r="P97" i="1"/>
  <c r="Q97" i="1" s="1"/>
  <c r="AX97" i="1" s="1"/>
  <c r="P113" i="1"/>
  <c r="Q113" i="1" s="1"/>
  <c r="AX113" i="1" s="1"/>
  <c r="P235" i="1"/>
  <c r="Q235" i="1" s="1"/>
  <c r="AX235" i="1" s="1"/>
  <c r="P137" i="1"/>
  <c r="Q137" i="1" s="1"/>
  <c r="AX137" i="1" s="1"/>
  <c r="P175" i="1"/>
  <c r="Q175" i="1" s="1"/>
  <c r="AX175" i="1" s="1"/>
  <c r="P200" i="1"/>
  <c r="Q200" i="1" s="1"/>
  <c r="AX200" i="1" s="1"/>
  <c r="P184" i="1"/>
  <c r="Q184" i="1" s="1"/>
  <c r="AX184" i="1" s="1"/>
  <c r="P206" i="1"/>
  <c r="Q206" i="1" s="1"/>
  <c r="AX206" i="1" s="1"/>
  <c r="P210" i="1"/>
  <c r="Q210" i="1" s="1"/>
  <c r="AX210" i="1" s="1"/>
  <c r="P223" i="1"/>
  <c r="Q223" i="1" s="1"/>
  <c r="AX223" i="1" s="1"/>
  <c r="P234" i="1"/>
  <c r="Q234" i="1" s="1"/>
  <c r="AX234" i="1" s="1"/>
  <c r="P264" i="1"/>
  <c r="Q264" i="1" s="1"/>
  <c r="AX264" i="1" s="1"/>
  <c r="P284" i="1"/>
  <c r="Q284" i="1" s="1"/>
  <c r="AX284" i="1" s="1"/>
  <c r="P312" i="1"/>
  <c r="Q312" i="1" s="1"/>
  <c r="AX312" i="1" s="1"/>
  <c r="P345" i="1"/>
  <c r="Q345" i="1" s="1"/>
  <c r="AX345" i="1" s="1"/>
  <c r="P462" i="1"/>
  <c r="Q462" i="1" s="1"/>
  <c r="AX462" i="1" s="1"/>
  <c r="P470" i="1"/>
  <c r="Q470" i="1" s="1"/>
  <c r="AX470" i="1" s="1"/>
  <c r="P478" i="1"/>
  <c r="Q478" i="1" s="1"/>
  <c r="AX478" i="1" s="1"/>
  <c r="P297" i="1"/>
  <c r="Q297" i="1" s="1"/>
  <c r="AX297" i="1" s="1"/>
  <c r="P314" i="1"/>
  <c r="Q314" i="1" s="1"/>
  <c r="AX314" i="1" s="1"/>
  <c r="P335" i="1"/>
  <c r="Q335" i="1" s="1"/>
  <c r="AX335" i="1" s="1"/>
  <c r="P436" i="1"/>
  <c r="Q436" i="1" s="1"/>
  <c r="AX436" i="1" s="1"/>
  <c r="P456" i="1"/>
  <c r="Q456" i="1" s="1"/>
  <c r="AX456" i="1" s="1"/>
  <c r="P472" i="1"/>
  <c r="Q472" i="1" s="1"/>
  <c r="AX472" i="1" s="1"/>
  <c r="P18" i="1"/>
  <c r="Q18" i="1" s="1"/>
  <c r="AX18" i="1" s="1"/>
  <c r="P37" i="1"/>
  <c r="Q37" i="1" s="1"/>
  <c r="AX37" i="1" s="1"/>
  <c r="P114" i="1"/>
  <c r="Q114" i="1" s="1"/>
  <c r="AX114" i="1" s="1"/>
  <c r="P145" i="1"/>
  <c r="Q145" i="1" s="1"/>
  <c r="AX145" i="1" s="1"/>
  <c r="P202" i="1"/>
  <c r="Q202" i="1" s="1"/>
  <c r="AX202" i="1" s="1"/>
  <c r="P22" i="1"/>
  <c r="Q22" i="1" s="1"/>
  <c r="AX22" i="1" s="1"/>
  <c r="P50" i="1"/>
  <c r="Q50" i="1" s="1"/>
  <c r="AX50" i="1" s="1"/>
  <c r="P20" i="1"/>
  <c r="Q20" i="1" s="1"/>
  <c r="AX20" i="1" s="1"/>
  <c r="P53" i="1"/>
  <c r="Q53" i="1" s="1"/>
  <c r="AX53" i="1" s="1"/>
  <c r="P144" i="1"/>
  <c r="Q144" i="1" s="1"/>
  <c r="AX144" i="1" s="1"/>
  <c r="P238" i="1"/>
  <c r="Q238" i="1" s="1"/>
  <c r="AX238" i="1" s="1"/>
  <c r="P256" i="1"/>
  <c r="P332" i="1"/>
  <c r="Q332" i="1" s="1"/>
  <c r="AX332" i="1" s="1"/>
  <c r="P433" i="1"/>
  <c r="Q433" i="1" s="1"/>
  <c r="AX433" i="1" s="1"/>
  <c r="P461" i="1"/>
  <c r="Q461" i="1" s="1"/>
  <c r="AX461" i="1" s="1"/>
  <c r="P171" i="1"/>
  <c r="Q171" i="1" s="1"/>
  <c r="AX171" i="1" s="1"/>
  <c r="P191" i="1"/>
  <c r="Q191" i="1" s="1"/>
  <c r="AX191" i="1" s="1"/>
  <c r="P249" i="1"/>
  <c r="Q249" i="1" s="1"/>
  <c r="AX249" i="1" s="1"/>
  <c r="P281" i="1"/>
  <c r="Q281" i="1" s="1"/>
  <c r="AX281" i="1" s="1"/>
  <c r="P440" i="1"/>
  <c r="Q440" i="1" s="1"/>
  <c r="AX440" i="1" s="1"/>
  <c r="P479" i="1"/>
  <c r="Q479" i="1" s="1"/>
  <c r="AX479" i="1" s="1"/>
  <c r="P487" i="1"/>
  <c r="Q487" i="1" s="1"/>
  <c r="AX487" i="1" s="1"/>
  <c r="P495" i="1"/>
  <c r="Q495" i="1" s="1"/>
  <c r="AX495" i="1" s="1"/>
  <c r="P503" i="1"/>
  <c r="Q503" i="1" s="1"/>
  <c r="AX503" i="1" s="1"/>
  <c r="P108" i="1"/>
  <c r="Q108" i="1" s="1"/>
  <c r="AX108" i="1" s="1"/>
  <c r="P131" i="1"/>
  <c r="Q131" i="1" s="1"/>
  <c r="AX131" i="1" s="1"/>
  <c r="P192" i="1"/>
  <c r="Q192" i="1" s="1"/>
  <c r="AX192" i="1" s="1"/>
  <c r="P233" i="1"/>
  <c r="Q233" i="1" s="1"/>
  <c r="AX233" i="1" s="1"/>
  <c r="P130" i="1"/>
  <c r="Q130" i="1" s="1"/>
  <c r="AX130" i="1" s="1"/>
  <c r="P188" i="1"/>
  <c r="Q188" i="1" s="1"/>
  <c r="AX188" i="1" s="1"/>
  <c r="P49" i="1"/>
  <c r="Q49" i="1" s="1"/>
  <c r="AX49" i="1" s="1"/>
  <c r="P161" i="1"/>
  <c r="Q161" i="1" s="1"/>
  <c r="AX161" i="1" s="1"/>
  <c r="P252" i="1"/>
  <c r="Q252" i="1" s="1"/>
  <c r="AX252" i="1" s="1"/>
  <c r="P313" i="1"/>
  <c r="Q313" i="1" s="1"/>
  <c r="AX313" i="1" s="1"/>
  <c r="P65" i="1"/>
  <c r="Q65" i="1" s="1"/>
  <c r="AX65" i="1" s="1"/>
  <c r="P121" i="1"/>
  <c r="Q121" i="1" s="1"/>
  <c r="AX121" i="1" s="1"/>
  <c r="P492" i="1"/>
  <c r="Q492" i="1" s="1"/>
  <c r="AX492" i="1" s="1"/>
  <c r="P54" i="1"/>
  <c r="Q54" i="1" s="1"/>
  <c r="AX54" i="1" s="1"/>
  <c r="P19" i="1"/>
  <c r="Q19" i="1" s="1"/>
  <c r="AX19" i="1" s="1"/>
  <c r="P228" i="1"/>
  <c r="Q228" i="1" s="1"/>
  <c r="AX228" i="1" s="1"/>
  <c r="P451" i="1"/>
  <c r="Q451" i="1" s="1"/>
  <c r="AX451" i="1" s="1"/>
  <c r="P46" i="1"/>
  <c r="Q46" i="1" s="1"/>
  <c r="AX46" i="1" s="1"/>
  <c r="P272" i="1"/>
  <c r="Q272" i="1" s="1"/>
  <c r="AX272" i="1" s="1"/>
  <c r="P187" i="1"/>
  <c r="Q187" i="1" s="1"/>
  <c r="AX187" i="1" s="1"/>
  <c r="P463" i="1"/>
  <c r="Q463" i="1" s="1"/>
  <c r="AX463" i="1" s="1"/>
  <c r="P104" i="1"/>
  <c r="Q104" i="1" s="1"/>
  <c r="AX104" i="1" s="1"/>
  <c r="P203" i="1"/>
  <c r="Q203" i="1" s="1"/>
  <c r="AX203" i="1" s="1"/>
  <c r="P177" i="1"/>
  <c r="Q177" i="1" s="1"/>
  <c r="AX177" i="1" s="1"/>
  <c r="P225" i="1"/>
  <c r="Q225" i="1" s="1"/>
  <c r="AX225" i="1" s="1"/>
  <c r="P258" i="1"/>
  <c r="Q258" i="1" s="1"/>
  <c r="AX258" i="1" s="1"/>
  <c r="P7" i="1"/>
  <c r="Q7" i="1" s="1"/>
  <c r="AX7" i="1" s="1"/>
  <c r="Q241" i="1"/>
  <c r="AX241" i="1" s="1"/>
  <c r="P4" i="1"/>
  <c r="Q4" i="1" s="1"/>
  <c r="AX4" i="1" s="1"/>
  <c r="AP504" i="1"/>
  <c r="T13" i="2" s="1"/>
  <c r="AQ504" i="1"/>
  <c r="U13" i="2" s="1"/>
  <c r="AO504" i="1"/>
  <c r="S13" i="2" s="1"/>
  <c r="AM504" i="1"/>
  <c r="Q13" i="2" s="1"/>
  <c r="AN504" i="1"/>
  <c r="R13" i="2" s="1"/>
  <c r="AL504" i="1"/>
  <c r="P13" i="2" s="1"/>
  <c r="AG504" i="1"/>
  <c r="L13" i="2" s="1"/>
  <c r="AJ504" i="1"/>
  <c r="O13" i="2" s="1"/>
  <c r="AI504" i="1"/>
  <c r="N13" i="2" s="1"/>
  <c r="AH504" i="1"/>
  <c r="M13" i="2" s="1"/>
  <c r="AF504" i="1"/>
  <c r="K13" i="2" s="1"/>
  <c r="W504" i="1"/>
  <c r="E13" i="2" s="1"/>
  <c r="V504" i="1"/>
  <c r="C13" i="2" s="1"/>
  <c r="S8" i="1"/>
  <c r="S7" i="1"/>
  <c r="S12" i="1"/>
  <c r="S318" i="1"/>
  <c r="S13" i="1"/>
  <c r="Q289" i="1"/>
  <c r="AX289" i="1" s="1"/>
  <c r="S47" i="1"/>
  <c r="S55" i="1"/>
  <c r="S501" i="1"/>
  <c r="S268" i="1"/>
  <c r="S166" i="1"/>
  <c r="S286" i="1"/>
  <c r="S204" i="1"/>
  <c r="S126" i="1"/>
  <c r="S244" i="1"/>
  <c r="S291" i="1"/>
  <c r="S480" i="1"/>
  <c r="S230" i="1"/>
  <c r="S463" i="1"/>
  <c r="S451" i="1"/>
  <c r="S258" i="1"/>
  <c r="S495" i="1"/>
  <c r="S468" i="1"/>
  <c r="S187" i="1"/>
  <c r="S104" i="1"/>
  <c r="S203" i="1"/>
  <c r="S496" i="1"/>
  <c r="S263" i="1"/>
  <c r="S195" i="1"/>
  <c r="S214" i="1"/>
  <c r="S130" i="1"/>
  <c r="S14" i="1"/>
  <c r="S188" i="1"/>
  <c r="S459" i="1"/>
  <c r="S49" i="1"/>
  <c r="S479" i="1"/>
  <c r="S503" i="1"/>
  <c r="S106" i="1"/>
  <c r="S489" i="1"/>
  <c r="S46" i="1"/>
  <c r="S190" i="1"/>
  <c r="S430" i="1"/>
  <c r="S254" i="1"/>
  <c r="S272" i="1"/>
  <c r="S65" i="1"/>
  <c r="S43" i="1"/>
  <c r="S336" i="1"/>
  <c r="S330" i="1"/>
  <c r="S147" i="1"/>
  <c r="S192" i="1"/>
  <c r="S249" i="1"/>
  <c r="S224" i="1"/>
  <c r="S335" i="1"/>
  <c r="S265" i="1"/>
  <c r="S16" i="1"/>
  <c r="S191" i="1"/>
  <c r="S284" i="1"/>
  <c r="S240" i="1"/>
  <c r="S97" i="1"/>
  <c r="S44" i="1"/>
  <c r="S234" i="1"/>
  <c r="S456" i="1"/>
  <c r="S500" i="1"/>
  <c r="S487" i="1"/>
  <c r="S175" i="1"/>
  <c r="S212" i="1"/>
  <c r="S312" i="1"/>
  <c r="S462" i="1"/>
  <c r="S470" i="1"/>
  <c r="S478" i="1"/>
  <c r="S493" i="1"/>
  <c r="S450" i="1"/>
  <c r="S477" i="1"/>
  <c r="S488" i="1"/>
  <c r="S307" i="1"/>
  <c r="S481" i="1"/>
  <c r="S242" i="1"/>
  <c r="S296" i="1"/>
  <c r="S484" i="1"/>
  <c r="S491" i="1"/>
  <c r="S71" i="1"/>
  <c r="S225" i="1"/>
  <c r="S266" i="1"/>
  <c r="S23" i="1"/>
  <c r="S449" i="1"/>
  <c r="S117" i="1"/>
  <c r="S155" i="1"/>
  <c r="S426" i="1"/>
  <c r="S179" i="1"/>
  <c r="S325" i="1"/>
  <c r="S24" i="1"/>
  <c r="S26" i="1"/>
  <c r="S149" i="1"/>
  <c r="S208" i="1"/>
  <c r="S301" i="1"/>
  <c r="S292" i="1"/>
  <c r="S69" i="1"/>
  <c r="S57" i="1"/>
  <c r="S341" i="1"/>
  <c r="S337" i="1"/>
  <c r="S227" i="1"/>
  <c r="S33" i="1"/>
  <c r="S153" i="1"/>
  <c r="S326" i="1"/>
  <c r="S118" i="1"/>
  <c r="S235" i="1"/>
  <c r="S111" i="1"/>
  <c r="S257" i="1"/>
  <c r="S178" i="1"/>
  <c r="S454" i="1"/>
  <c r="S182" i="1"/>
  <c r="S215" i="1"/>
  <c r="S420" i="1"/>
  <c r="S141" i="1"/>
  <c r="S492" i="1"/>
  <c r="S241" i="1"/>
  <c r="S51" i="1"/>
  <c r="S58" i="1"/>
  <c r="S197" i="1"/>
  <c r="S448" i="1"/>
  <c r="S173" i="1"/>
  <c r="S428" i="1"/>
  <c r="S183" i="1"/>
  <c r="S194" i="1"/>
  <c r="S196" i="1"/>
  <c r="S425" i="1"/>
  <c r="S67" i="1"/>
  <c r="S15" i="1"/>
  <c r="S248" i="1"/>
  <c r="S255" i="1"/>
  <c r="S261" i="1"/>
  <c r="S42" i="1"/>
  <c r="S144" i="1"/>
  <c r="S151" i="1"/>
  <c r="S252" i="1"/>
  <c r="S25" i="1"/>
  <c r="S157" i="1"/>
  <c r="S101" i="1"/>
  <c r="S120" i="1"/>
  <c r="S139" i="1"/>
  <c r="S246" i="1"/>
  <c r="S282" i="1"/>
  <c r="S303" i="1"/>
  <c r="S306" i="1"/>
  <c r="S429" i="1"/>
  <c r="S445" i="1"/>
  <c r="S167" i="1"/>
  <c r="S199" i="1"/>
  <c r="S105" i="1"/>
  <c r="S123" i="1"/>
  <c r="S64" i="1"/>
  <c r="S115" i="1"/>
  <c r="S181" i="1"/>
  <c r="S317" i="1"/>
  <c r="S180" i="1"/>
  <c r="S236" i="1"/>
  <c r="S345" i="1"/>
  <c r="S315" i="1"/>
  <c r="S440" i="1"/>
  <c r="S176" i="1"/>
  <c r="S275" i="1"/>
  <c r="S435" i="1"/>
  <c r="S163" i="1"/>
  <c r="S280" i="1"/>
  <c r="S338" i="1"/>
  <c r="S109" i="1"/>
  <c r="S122" i="1"/>
  <c r="S220" i="1"/>
  <c r="S294" i="1"/>
  <c r="S418" i="1"/>
  <c r="S467" i="1"/>
  <c r="S485" i="1"/>
  <c r="S497" i="1"/>
  <c r="S150" i="1"/>
  <c r="S168" i="1"/>
  <c r="S287" i="1"/>
  <c r="S260" i="1"/>
  <c r="S41" i="1"/>
  <c r="P40" i="1"/>
  <c r="Q40" i="1" s="1"/>
  <c r="AX40" i="1" s="1"/>
  <c r="S226" i="1"/>
  <c r="S334" i="1"/>
  <c r="S424" i="1"/>
  <c r="S446" i="1"/>
  <c r="S464" i="1"/>
  <c r="S472" i="1"/>
  <c r="S30" i="1"/>
  <c r="S121" i="1"/>
  <c r="S283" i="1"/>
  <c r="S308" i="1"/>
  <c r="S319" i="1"/>
  <c r="S233" i="1"/>
  <c r="S452" i="1"/>
  <c r="S135" i="1"/>
  <c r="S198" i="1"/>
  <c r="S288" i="1"/>
  <c r="S302" i="1"/>
  <c r="S437" i="1"/>
  <c r="S466" i="1"/>
  <c r="S473" i="1"/>
  <c r="P265" i="1"/>
  <c r="Q265" i="1" s="1"/>
  <c r="AX265" i="1" s="1"/>
  <c r="S54" i="1"/>
  <c r="S95" i="1"/>
  <c r="S348" i="1"/>
  <c r="S276" i="1"/>
  <c r="S441" i="1"/>
  <c r="S458" i="1"/>
  <c r="S474" i="1"/>
  <c r="S323" i="1"/>
  <c r="S19" i="1"/>
  <c r="S200" i="1"/>
  <c r="S270" i="1"/>
  <c r="S311" i="1"/>
  <c r="S483" i="1"/>
  <c r="S499" i="1"/>
  <c r="S37" i="1"/>
  <c r="S18" i="1"/>
  <c r="S60" i="1"/>
  <c r="S128" i="1"/>
  <c r="S137" i="1"/>
  <c r="S216" i="1"/>
  <c r="S322" i="1"/>
  <c r="S305" i="1"/>
  <c r="S340" i="1"/>
  <c r="S432" i="1"/>
  <c r="S486" i="1"/>
  <c r="S494" i="1"/>
  <c r="S36" i="1"/>
  <c r="S134" i="1"/>
  <c r="S219" i="1"/>
  <c r="S231" i="1"/>
  <c r="S251" i="1"/>
  <c r="S289" i="1"/>
  <c r="S21" i="1"/>
  <c r="S328" i="1"/>
  <c r="S433" i="1"/>
  <c r="S434" i="1"/>
  <c r="S469" i="1"/>
  <c r="S136" i="1"/>
  <c r="S209" i="1"/>
  <c r="S223" i="1"/>
  <c r="S439" i="1"/>
  <c r="S56" i="1"/>
  <c r="S131" i="1"/>
  <c r="S211" i="1"/>
  <c r="S243" i="1"/>
  <c r="S310" i="1"/>
  <c r="S250" i="1"/>
  <c r="S27" i="1"/>
  <c r="S161" i="1"/>
  <c r="S290" i="1"/>
  <c r="S297" i="1"/>
  <c r="S350" i="1"/>
  <c r="S342" i="1"/>
  <c r="S502" i="1"/>
  <c r="S422" i="1"/>
  <c r="S442" i="1"/>
  <c r="S461" i="1"/>
  <c r="S465" i="1"/>
  <c r="S31" i="1"/>
  <c r="S39" i="1"/>
  <c r="S48" i="1"/>
  <c r="S62" i="1"/>
  <c r="S124" i="1"/>
  <c r="S132" i="1"/>
  <c r="S169" i="1"/>
  <c r="S143" i="1"/>
  <c r="S159" i="1"/>
  <c r="S238" i="1"/>
  <c r="S298" i="1"/>
  <c r="S316" i="1"/>
  <c r="S346" i="1"/>
  <c r="S309" i="1"/>
  <c r="S314" i="1"/>
  <c r="S332" i="1"/>
  <c r="S436" i="1"/>
  <c r="S125" i="1"/>
  <c r="S217" i="1"/>
  <c r="S321" i="1"/>
  <c r="S279" i="1"/>
  <c r="S53" i="1"/>
  <c r="S129" i="1"/>
  <c r="S185" i="1"/>
  <c r="S29" i="1"/>
  <c r="S45" i="1"/>
  <c r="S116" i="1"/>
  <c r="S152" i="1"/>
  <c r="S171" i="1"/>
  <c r="S259" i="1"/>
  <c r="S281" i="1"/>
  <c r="S142" i="1"/>
  <c r="S119" i="1"/>
  <c r="S35" i="1"/>
  <c r="S38" i="1"/>
  <c r="S20" i="1"/>
  <c r="S52" i="1"/>
  <c r="S103" i="1"/>
  <c r="S113" i="1"/>
  <c r="S145" i="1"/>
  <c r="S218" i="1"/>
  <c r="S274" i="1"/>
  <c r="S304" i="1"/>
  <c r="S444" i="1"/>
  <c r="S471" i="1"/>
  <c r="S498" i="1"/>
  <c r="S63" i="1"/>
  <c r="S160" i="1"/>
  <c r="S50" i="1"/>
  <c r="S102" i="1"/>
  <c r="S107" i="1"/>
  <c r="S165" i="1"/>
  <c r="S206" i="1"/>
  <c r="S222" i="1"/>
  <c r="S202" i="1"/>
  <c r="S228" i="1"/>
  <c r="S278" i="1"/>
  <c r="S299" i="1"/>
  <c r="S453" i="1"/>
  <c r="S482" i="1"/>
  <c r="S438" i="1"/>
  <c r="S460" i="1"/>
  <c r="S476" i="1"/>
  <c r="S22" i="1"/>
  <c r="S99" i="1"/>
  <c r="S184" i="1"/>
  <c r="S253" i="1"/>
  <c r="S339" i="1"/>
  <c r="S427" i="1"/>
  <c r="S431" i="1"/>
  <c r="S232" i="1"/>
  <c r="S295" i="1"/>
  <c r="S300" i="1"/>
  <c r="S324" i="1"/>
  <c r="S457" i="1"/>
  <c r="S490" i="1"/>
  <c r="S133" i="1"/>
  <c r="S186" i="1"/>
  <c r="S114" i="1"/>
  <c r="S247" i="1"/>
  <c r="S262" i="1"/>
  <c r="S140" i="1"/>
  <c r="S455" i="1"/>
  <c r="P193" i="1"/>
  <c r="Q193" i="1" s="1"/>
  <c r="AX193" i="1" s="1"/>
  <c r="S193" i="1"/>
  <c r="S162" i="1"/>
  <c r="P267" i="1"/>
  <c r="Q267" i="1" s="1"/>
  <c r="AX267" i="1" s="1"/>
  <c r="S267" i="1"/>
  <c r="N174" i="1"/>
  <c r="AZ174" i="1" s="1"/>
  <c r="S174" i="1"/>
  <c r="P189" i="1"/>
  <c r="Q189" i="1" s="1"/>
  <c r="AX189" i="1" s="1"/>
  <c r="S189" i="1"/>
  <c r="N256" i="1"/>
  <c r="AZ256" i="1" s="1"/>
  <c r="S256" i="1"/>
  <c r="S264" i="1"/>
  <c r="S447" i="1"/>
  <c r="N28" i="1"/>
  <c r="S28" i="1"/>
  <c r="N68" i="1"/>
  <c r="S68" i="1"/>
  <c r="N110" i="1"/>
  <c r="AZ110" i="1" s="1"/>
  <c r="S110" i="1"/>
  <c r="N156" i="1"/>
  <c r="AZ156" i="1" s="1"/>
  <c r="S156" i="1"/>
  <c r="N207" i="1"/>
  <c r="S207" i="1"/>
  <c r="N237" i="1"/>
  <c r="S237" i="1"/>
  <c r="N285" i="1"/>
  <c r="S285" i="1"/>
  <c r="N201" i="1"/>
  <c r="S201" i="1"/>
  <c r="S271" i="1"/>
  <c r="N327" i="1"/>
  <c r="S327" i="1"/>
  <c r="S331" i="1"/>
  <c r="S349" i="1"/>
  <c r="S414" i="1"/>
  <c r="N59" i="1"/>
  <c r="AZ59" i="1" s="1"/>
  <c r="S59" i="1"/>
  <c r="N94" i="1"/>
  <c r="S94" i="1"/>
  <c r="N98" i="1"/>
  <c r="AZ98" i="1" s="1"/>
  <c r="S98" i="1"/>
  <c r="S17" i="1"/>
  <c r="N146" i="1"/>
  <c r="S146" i="1"/>
  <c r="S112" i="1"/>
  <c r="S172" i="1"/>
  <c r="N239" i="1"/>
  <c r="S239" i="1"/>
  <c r="S443" i="1"/>
  <c r="P443" i="1"/>
  <c r="Q443" i="1" s="1"/>
  <c r="AX443" i="1" s="1"/>
  <c r="S333" i="1"/>
  <c r="N66" i="1"/>
  <c r="S66" i="1"/>
  <c r="N70" i="1"/>
  <c r="S70" i="1"/>
  <c r="S34" i="1"/>
  <c r="N138" i="1"/>
  <c r="AZ138" i="1" s="1"/>
  <c r="S138" i="1"/>
  <c r="N148" i="1"/>
  <c r="S148" i="1"/>
  <c r="S170" i="1"/>
  <c r="S229" i="1"/>
  <c r="S245" i="1"/>
  <c r="N273" i="1"/>
  <c r="S273" i="1"/>
  <c r="S269" i="1"/>
  <c r="N343" i="1"/>
  <c r="S343" i="1"/>
  <c r="N347" i="1"/>
  <c r="S347" i="1"/>
  <c r="S416" i="1"/>
  <c r="N32" i="1"/>
  <c r="AZ32" i="1" s="1"/>
  <c r="S32" i="1"/>
  <c r="S61" i="1"/>
  <c r="N96" i="1"/>
  <c r="S96" i="1"/>
  <c r="N100" i="1"/>
  <c r="S100" i="1"/>
  <c r="N154" i="1"/>
  <c r="S154" i="1"/>
  <c r="N164" i="1"/>
  <c r="AZ164" i="1" s="1"/>
  <c r="S164" i="1"/>
  <c r="S127" i="1"/>
  <c r="S213" i="1"/>
  <c r="N205" i="1"/>
  <c r="S205" i="1"/>
  <c r="N221" i="1"/>
  <c r="AZ221" i="1" s="1"/>
  <c r="S221" i="1"/>
  <c r="N293" i="1"/>
  <c r="AZ293" i="1" s="1"/>
  <c r="S293" i="1"/>
  <c r="N277" i="1"/>
  <c r="AZ277" i="1" s="1"/>
  <c r="S277" i="1"/>
  <c r="S329" i="1"/>
  <c r="S344" i="1"/>
  <c r="S351" i="1"/>
  <c r="S76" i="1"/>
  <c r="N76" i="1"/>
  <c r="AZ76" i="1" s="1"/>
  <c r="S78" i="1"/>
  <c r="N78" i="1"/>
  <c r="S82" i="1"/>
  <c r="N82" i="1"/>
  <c r="S86" i="1"/>
  <c r="N86" i="1"/>
  <c r="S90" i="1"/>
  <c r="N90" i="1"/>
  <c r="AZ90" i="1" s="1"/>
  <c r="S382" i="1"/>
  <c r="N382" i="1"/>
  <c r="S390" i="1"/>
  <c r="N390" i="1"/>
  <c r="S398" i="1"/>
  <c r="N398" i="1"/>
  <c r="AZ398" i="1" s="1"/>
  <c r="S406" i="1"/>
  <c r="N406" i="1"/>
  <c r="S353" i="1"/>
  <c r="S357" i="1"/>
  <c r="S361" i="1"/>
  <c r="S365" i="1"/>
  <c r="S369" i="1"/>
  <c r="S373" i="1"/>
  <c r="S381" i="1"/>
  <c r="N381" i="1"/>
  <c r="S397" i="1"/>
  <c r="N397" i="1"/>
  <c r="S383" i="1"/>
  <c r="N383" i="1"/>
  <c r="AZ383" i="1" s="1"/>
  <c r="S391" i="1"/>
  <c r="N391" i="1"/>
  <c r="S399" i="1"/>
  <c r="N399" i="1"/>
  <c r="S407" i="1"/>
  <c r="N407" i="1"/>
  <c r="AZ407" i="1" s="1"/>
  <c r="S72" i="1"/>
  <c r="S74" i="1"/>
  <c r="S79" i="1"/>
  <c r="N79" i="1"/>
  <c r="S83" i="1"/>
  <c r="N83" i="1"/>
  <c r="AZ83" i="1" s="1"/>
  <c r="S87" i="1"/>
  <c r="N87" i="1"/>
  <c r="AZ87" i="1" s="1"/>
  <c r="S91" i="1"/>
  <c r="N91" i="1"/>
  <c r="AZ91" i="1" s="1"/>
  <c r="S377" i="1"/>
  <c r="N377" i="1"/>
  <c r="S393" i="1"/>
  <c r="N393" i="1"/>
  <c r="AZ393" i="1" s="1"/>
  <c r="S409" i="1"/>
  <c r="N409" i="1"/>
  <c r="S380" i="1"/>
  <c r="N380" i="1"/>
  <c r="AZ380" i="1" s="1"/>
  <c r="S388" i="1"/>
  <c r="N388" i="1"/>
  <c r="S396" i="1"/>
  <c r="N396" i="1"/>
  <c r="S404" i="1"/>
  <c r="N404" i="1"/>
  <c r="S412" i="1"/>
  <c r="N412" i="1"/>
  <c r="S354" i="1"/>
  <c r="S358" i="1"/>
  <c r="S362" i="1"/>
  <c r="S366" i="1"/>
  <c r="S370" i="1"/>
  <c r="S374" i="1"/>
  <c r="S415" i="1"/>
  <c r="S419" i="1"/>
  <c r="S75" i="1"/>
  <c r="S77" i="1"/>
  <c r="N77" i="1"/>
  <c r="AZ77" i="1" s="1"/>
  <c r="S80" i="1"/>
  <c r="N80" i="1"/>
  <c r="AZ80" i="1" s="1"/>
  <c r="S84" i="1"/>
  <c r="N84" i="1"/>
  <c r="S88" i="1"/>
  <c r="N88" i="1"/>
  <c r="S92" i="1"/>
  <c r="N92" i="1"/>
  <c r="S73" i="1"/>
  <c r="S378" i="1"/>
  <c r="N378" i="1"/>
  <c r="S386" i="1"/>
  <c r="N386" i="1"/>
  <c r="S394" i="1"/>
  <c r="N394" i="1"/>
  <c r="AZ394" i="1" s="1"/>
  <c r="S402" i="1"/>
  <c r="N402" i="1"/>
  <c r="AZ402" i="1" s="1"/>
  <c r="S410" i="1"/>
  <c r="N410" i="1"/>
  <c r="S355" i="1"/>
  <c r="S359" i="1"/>
  <c r="S363" i="1"/>
  <c r="S367" i="1"/>
  <c r="S371" i="1"/>
  <c r="S375" i="1"/>
  <c r="S389" i="1"/>
  <c r="N389" i="1"/>
  <c r="AZ389" i="1" s="1"/>
  <c r="S405" i="1"/>
  <c r="N405" i="1"/>
  <c r="AZ405" i="1" s="1"/>
  <c r="S379" i="1"/>
  <c r="N379" i="1"/>
  <c r="S387" i="1"/>
  <c r="N387" i="1"/>
  <c r="AZ387" i="1" s="1"/>
  <c r="S395" i="1"/>
  <c r="N395" i="1"/>
  <c r="S403" i="1"/>
  <c r="N403" i="1"/>
  <c r="AZ403" i="1" s="1"/>
  <c r="S411" i="1"/>
  <c r="N411" i="1"/>
  <c r="S81" i="1"/>
  <c r="N81" i="1"/>
  <c r="AZ81" i="1" s="1"/>
  <c r="S85" i="1"/>
  <c r="N85" i="1"/>
  <c r="AZ85" i="1" s="1"/>
  <c r="S89" i="1"/>
  <c r="N89" i="1"/>
  <c r="S93" i="1"/>
  <c r="N93" i="1"/>
  <c r="S385" i="1"/>
  <c r="N385" i="1"/>
  <c r="S401" i="1"/>
  <c r="N401" i="1"/>
  <c r="P423" i="1"/>
  <c r="Q423" i="1" s="1"/>
  <c r="AX423" i="1" s="1"/>
  <c r="S423" i="1"/>
  <c r="S384" i="1"/>
  <c r="N384" i="1"/>
  <c r="S392" i="1"/>
  <c r="N392" i="1"/>
  <c r="AZ392" i="1" s="1"/>
  <c r="S400" i="1"/>
  <c r="N400" i="1"/>
  <c r="S408" i="1"/>
  <c r="N408" i="1"/>
  <c r="AZ408" i="1" s="1"/>
  <c r="S352" i="1"/>
  <c r="S356" i="1"/>
  <c r="S360" i="1"/>
  <c r="S364" i="1"/>
  <c r="S368" i="1"/>
  <c r="S372" i="1"/>
  <c r="S376" i="1"/>
  <c r="S413" i="1"/>
  <c r="S417" i="1"/>
  <c r="S421" i="1"/>
  <c r="S4" i="1"/>
  <c r="AZ88" i="1" l="1"/>
  <c r="BA88" i="1" s="1"/>
  <c r="AZ70" i="1"/>
  <c r="BA70" i="1" s="1"/>
  <c r="AZ94" i="1"/>
  <c r="BA94" i="1" s="1"/>
  <c r="AZ285" i="1"/>
  <c r="BA285" i="1" s="1"/>
  <c r="AZ207" i="1"/>
  <c r="BA207" i="1" s="1"/>
  <c r="AZ28" i="1"/>
  <c r="BA28" i="1" s="1"/>
  <c r="AZ89" i="1"/>
  <c r="BA89" i="1" s="1"/>
  <c r="AZ381" i="1"/>
  <c r="BA381" i="1" s="1"/>
  <c r="AZ390" i="1"/>
  <c r="BA390" i="1" s="1"/>
  <c r="AZ347" i="1"/>
  <c r="BA347" i="1" s="1"/>
  <c r="AZ399" i="1"/>
  <c r="BA399" i="1" s="1"/>
  <c r="AZ406" i="1"/>
  <c r="BA406" i="1" s="1"/>
  <c r="AZ205" i="1"/>
  <c r="BA205" i="1" s="1"/>
  <c r="AZ100" i="1"/>
  <c r="BA100" i="1" s="1"/>
  <c r="AZ92" i="1"/>
  <c r="BA92" i="1" s="1"/>
  <c r="AZ84" i="1"/>
  <c r="BA84" i="1" s="1"/>
  <c r="AZ273" i="1"/>
  <c r="BA273" i="1" s="1"/>
  <c r="AZ66" i="1"/>
  <c r="BA66" i="1" s="1"/>
  <c r="AZ201" i="1"/>
  <c r="BA201" i="1" s="1"/>
  <c r="AZ237" i="1"/>
  <c r="BA237" i="1" s="1"/>
  <c r="AZ68" i="1"/>
  <c r="BA68" i="1" s="1"/>
  <c r="AZ385" i="1"/>
  <c r="BA385" i="1" s="1"/>
  <c r="AZ386" i="1"/>
  <c r="BA386" i="1" s="1"/>
  <c r="AZ412" i="1"/>
  <c r="BA412" i="1" s="1"/>
  <c r="AZ396" i="1"/>
  <c r="BA396" i="1" s="1"/>
  <c r="AZ82" i="1"/>
  <c r="BA82" i="1" s="1"/>
  <c r="AZ400" i="1"/>
  <c r="BA400" i="1" s="1"/>
  <c r="AZ384" i="1"/>
  <c r="BA384" i="1" s="1"/>
  <c r="AZ401" i="1"/>
  <c r="BA401" i="1" s="1"/>
  <c r="AZ93" i="1"/>
  <c r="BA93" i="1" s="1"/>
  <c r="AZ411" i="1"/>
  <c r="BA411" i="1" s="1"/>
  <c r="AZ395" i="1"/>
  <c r="BA395" i="1" s="1"/>
  <c r="AZ379" i="1"/>
  <c r="BA379" i="1" s="1"/>
  <c r="AZ410" i="1"/>
  <c r="BA410" i="1" s="1"/>
  <c r="AZ378" i="1"/>
  <c r="BA378" i="1" s="1"/>
  <c r="AZ404" i="1"/>
  <c r="BA404" i="1" s="1"/>
  <c r="AZ388" i="1"/>
  <c r="BA388" i="1" s="1"/>
  <c r="AZ409" i="1"/>
  <c r="BA409" i="1" s="1"/>
  <c r="AZ377" i="1"/>
  <c r="BA377" i="1" s="1"/>
  <c r="AZ79" i="1"/>
  <c r="BA79" i="1" s="1"/>
  <c r="AZ391" i="1"/>
  <c r="BA391" i="1" s="1"/>
  <c r="AZ397" i="1"/>
  <c r="BA397" i="1" s="1"/>
  <c r="AZ382" i="1"/>
  <c r="BA382" i="1" s="1"/>
  <c r="AZ86" i="1"/>
  <c r="BA86" i="1" s="1"/>
  <c r="AZ78" i="1"/>
  <c r="BA78" i="1" s="1"/>
  <c r="AZ154" i="1"/>
  <c r="BA154" i="1" s="1"/>
  <c r="AZ96" i="1"/>
  <c r="BA96" i="1" s="1"/>
  <c r="AZ343" i="1"/>
  <c r="BA343" i="1" s="1"/>
  <c r="AZ148" i="1"/>
  <c r="BA148" i="1" s="1"/>
  <c r="AZ239" i="1"/>
  <c r="BA239" i="1" s="1"/>
  <c r="AZ146" i="1"/>
  <c r="BA146" i="1" s="1"/>
  <c r="AZ327" i="1"/>
  <c r="BA327" i="1" s="1"/>
  <c r="BE265" i="1"/>
  <c r="BE258" i="1"/>
  <c r="BE104" i="1"/>
  <c r="BE46" i="1"/>
  <c r="BE54" i="1"/>
  <c r="BE313" i="1"/>
  <c r="BE188" i="1"/>
  <c r="BE131" i="1"/>
  <c r="BE487" i="1"/>
  <c r="BE249" i="1"/>
  <c r="BE433" i="1"/>
  <c r="BE144" i="1"/>
  <c r="BE22" i="1"/>
  <c r="BE37" i="1"/>
  <c r="BE436" i="1"/>
  <c r="BE478" i="1"/>
  <c r="BE312" i="1"/>
  <c r="BE223" i="1"/>
  <c r="BE200" i="1"/>
  <c r="BE113" i="1"/>
  <c r="BE35" i="1"/>
  <c r="BE350" i="1"/>
  <c r="BE333" i="1"/>
  <c r="BE198" i="1"/>
  <c r="BE363" i="1"/>
  <c r="BE195" i="1"/>
  <c r="BE251" i="1"/>
  <c r="BE494" i="1"/>
  <c r="BE186" i="1"/>
  <c r="BE95" i="1"/>
  <c r="BE282" i="1"/>
  <c r="BE165" i="1"/>
  <c r="BE303" i="1"/>
  <c r="BE127" i="1"/>
  <c r="BE419" i="1"/>
  <c r="BE8" i="1"/>
  <c r="BE208" i="1"/>
  <c r="BE339" i="1"/>
  <c r="BE15" i="1"/>
  <c r="BE458" i="1"/>
  <c r="BE240" i="1"/>
  <c r="BE441" i="1"/>
  <c r="BE266" i="1"/>
  <c r="BE486" i="1"/>
  <c r="BE468" i="1"/>
  <c r="BE442" i="1"/>
  <c r="BE481" i="1"/>
  <c r="BE220" i="1"/>
  <c r="BE134" i="1"/>
  <c r="BE296" i="1"/>
  <c r="BE226" i="1"/>
  <c r="BE323" i="1"/>
  <c r="BE38" i="1"/>
  <c r="BE485" i="1"/>
  <c r="BE236" i="1"/>
  <c r="BE122" i="1"/>
  <c r="BE348" i="1"/>
  <c r="BE74" i="1"/>
  <c r="BE320" i="1"/>
  <c r="BE204" i="1"/>
  <c r="BE467" i="1"/>
  <c r="BE244" i="1"/>
  <c r="BE163" i="1"/>
  <c r="BE260" i="1"/>
  <c r="BE109" i="1"/>
  <c r="BE482" i="1"/>
  <c r="BE315" i="1"/>
  <c r="BE270" i="1"/>
  <c r="BE211" i="1"/>
  <c r="BE44" i="1"/>
  <c r="BE215" i="1"/>
  <c r="BE476" i="1"/>
  <c r="BE321" i="1"/>
  <c r="BE183" i="1"/>
  <c r="BE141" i="1"/>
  <c r="BE455" i="1"/>
  <c r="BE342" i="1"/>
  <c r="BE269" i="1"/>
  <c r="BE101" i="1"/>
  <c r="BE364" i="1"/>
  <c r="BE73" i="1"/>
  <c r="BE56" i="1"/>
  <c r="BE359" i="1"/>
  <c r="BE117" i="1"/>
  <c r="BE243" i="1"/>
  <c r="BE99" i="1"/>
  <c r="BE431" i="1"/>
  <c r="BE133" i="1"/>
  <c r="BE58" i="1"/>
  <c r="BE330" i="1"/>
  <c r="BE224" i="1"/>
  <c r="BE30" i="1"/>
  <c r="BE107" i="1"/>
  <c r="BE362" i="1"/>
  <c r="BE67" i="1"/>
  <c r="BE250" i="1"/>
  <c r="BE351" i="1"/>
  <c r="BE448" i="1"/>
  <c r="BE229" i="1"/>
  <c r="BE373" i="1"/>
  <c r="BE9" i="1"/>
  <c r="BE10" i="1"/>
  <c r="BE5" i="1"/>
  <c r="BE443" i="1"/>
  <c r="BE40" i="1"/>
  <c r="BE225" i="1"/>
  <c r="BE463" i="1"/>
  <c r="BE451" i="1"/>
  <c r="BE492" i="1"/>
  <c r="BE252" i="1"/>
  <c r="BE130" i="1"/>
  <c r="BE108" i="1"/>
  <c r="BE479" i="1"/>
  <c r="BE191" i="1"/>
  <c r="BE332" i="1"/>
  <c r="BE53" i="1"/>
  <c r="BE202" i="1"/>
  <c r="BE18" i="1"/>
  <c r="BE335" i="1"/>
  <c r="BE470" i="1"/>
  <c r="BE284" i="1"/>
  <c r="BE210" i="1"/>
  <c r="BE175" i="1"/>
  <c r="BE97" i="1"/>
  <c r="BE454" i="1"/>
  <c r="BE338" i="1"/>
  <c r="BE326" i="1"/>
  <c r="BE278" i="1"/>
  <c r="BE132" i="1"/>
  <c r="BE355" i="1"/>
  <c r="BE214" i="1"/>
  <c r="BE459" i="1"/>
  <c r="BE169" i="1"/>
  <c r="BE469" i="1"/>
  <c r="BE160" i="1"/>
  <c r="BE181" i="1"/>
  <c r="BE447" i="1"/>
  <c r="BE222" i="1"/>
  <c r="BE149" i="1"/>
  <c r="BE344" i="1"/>
  <c r="BE299" i="1"/>
  <c r="BE29" i="1"/>
  <c r="BE334" i="1"/>
  <c r="BE71" i="1"/>
  <c r="BE262" i="1"/>
  <c r="BE42" i="1"/>
  <c r="BE276" i="1"/>
  <c r="BE124" i="1"/>
  <c r="BE417" i="1"/>
  <c r="BE435" i="1"/>
  <c r="BE434" i="1"/>
  <c r="BE310" i="1"/>
  <c r="BE349" i="1"/>
  <c r="BE194" i="1"/>
  <c r="BE473" i="1"/>
  <c r="BE152" i="1"/>
  <c r="BE180" i="1"/>
  <c r="BE446" i="1"/>
  <c r="BE288" i="1"/>
  <c r="BE328" i="1"/>
  <c r="BE369" i="1"/>
  <c r="BE325" i="1"/>
  <c r="BE318" i="1"/>
  <c r="BE449" i="1"/>
  <c r="BE464" i="1"/>
  <c r="BE302" i="1"/>
  <c r="BE365" i="1"/>
  <c r="BE12" i="1"/>
  <c r="BE178" i="1"/>
  <c r="BE496" i="1"/>
  <c r="BE268" i="1"/>
  <c r="BE24" i="1"/>
  <c r="BE432" i="1"/>
  <c r="BE151" i="1"/>
  <c r="BE196" i="1"/>
  <c r="BE445" i="1"/>
  <c r="BE259" i="1"/>
  <c r="BE257" i="1"/>
  <c r="BE159" i="1"/>
  <c r="BE116" i="1"/>
  <c r="BE153" i="1"/>
  <c r="BE460" i="1"/>
  <c r="BE115" i="1"/>
  <c r="BE438" i="1"/>
  <c r="BE309" i="1"/>
  <c r="BE162" i="1"/>
  <c r="BE415" i="1"/>
  <c r="BE376" i="1"/>
  <c r="BE360" i="1"/>
  <c r="BE304" i="1"/>
  <c r="BE106" i="1"/>
  <c r="BE254" i="1"/>
  <c r="BE502" i="1"/>
  <c r="BE280" i="1"/>
  <c r="BE62" i="1"/>
  <c r="BE13" i="1"/>
  <c r="BE295" i="1"/>
  <c r="BE128" i="1"/>
  <c r="BE426" i="1"/>
  <c r="BE75" i="1"/>
  <c r="BE158" i="1"/>
  <c r="BE477" i="1"/>
  <c r="BE45" i="1"/>
  <c r="BE424" i="1"/>
  <c r="BE357" i="1"/>
  <c r="BE11" i="1"/>
  <c r="BE6" i="1"/>
  <c r="BE193" i="1"/>
  <c r="BE289" i="1"/>
  <c r="BE241" i="1"/>
  <c r="BE177" i="1"/>
  <c r="BE187" i="1"/>
  <c r="BE228" i="1"/>
  <c r="BE121" i="1"/>
  <c r="BE161" i="1"/>
  <c r="BE233" i="1"/>
  <c r="BE503" i="1"/>
  <c r="BE440" i="1"/>
  <c r="BE171" i="1"/>
  <c r="BE20" i="1"/>
  <c r="BE145" i="1"/>
  <c r="BE472" i="1"/>
  <c r="BE314" i="1"/>
  <c r="BE462" i="1"/>
  <c r="BE264" i="1"/>
  <c r="BE206" i="1"/>
  <c r="BE137" i="1"/>
  <c r="BE157" i="1"/>
  <c r="BE428" i="1"/>
  <c r="BE322" i="1"/>
  <c r="BE308" i="1"/>
  <c r="BE421" i="1"/>
  <c r="BE375" i="1"/>
  <c r="BE319" i="1"/>
  <c r="BE291" i="1"/>
  <c r="BE39" i="1"/>
  <c r="BE465" i="1"/>
  <c r="BE311" i="1"/>
  <c r="BE43" i="1"/>
  <c r="BE231" i="1"/>
  <c r="BE247" i="1"/>
  <c r="BE33" i="1"/>
  <c r="BE331" i="1"/>
  <c r="BE213" i="1"/>
  <c r="BE414" i="1"/>
  <c r="BE366" i="1"/>
  <c r="BE488" i="1"/>
  <c r="BE499" i="1"/>
  <c r="BE167" i="1"/>
  <c r="BE120" i="1"/>
  <c r="BE176" i="1"/>
  <c r="BE60" i="1"/>
  <c r="BE306" i="1"/>
  <c r="BE103" i="1"/>
  <c r="BE197" i="1"/>
  <c r="BE261" i="1"/>
  <c r="BE307" i="1"/>
  <c r="BE370" i="1"/>
  <c r="BE248" i="1"/>
  <c r="BE216" i="1"/>
  <c r="BE263" i="1"/>
  <c r="BE185" i="1"/>
  <c r="BE283" i="1"/>
  <c r="BE14" i="1"/>
  <c r="BE353" i="1"/>
  <c r="BE493" i="1"/>
  <c r="BE274" i="1"/>
  <c r="BE142" i="1"/>
  <c r="BE420" i="1"/>
  <c r="BE170" i="1"/>
  <c r="BE501" i="1"/>
  <c r="BE147" i="1"/>
  <c r="BE47" i="1"/>
  <c r="BE166" i="1"/>
  <c r="BE55" i="1"/>
  <c r="BE25" i="1"/>
  <c r="BE429" i="1"/>
  <c r="BE182" i="1"/>
  <c r="BE498" i="1"/>
  <c r="BE341" i="1"/>
  <c r="BE126" i="1"/>
  <c r="BE69" i="1"/>
  <c r="BE51" i="1"/>
  <c r="BE118" i="1"/>
  <c r="BE444" i="1"/>
  <c r="BE242" i="1"/>
  <c r="BE143" i="1"/>
  <c r="BE340" i="1"/>
  <c r="BE305" i="1"/>
  <c r="BE135" i="1"/>
  <c r="BE34" i="1"/>
  <c r="BE372" i="1"/>
  <c r="BE356" i="1"/>
  <c r="BE173" i="1"/>
  <c r="BE190" i="1"/>
  <c r="BE23" i="1"/>
  <c r="BE48" i="1"/>
  <c r="BE279" i="1"/>
  <c r="BE253" i="1"/>
  <c r="BE36" i="1"/>
  <c r="BE425" i="1"/>
  <c r="BE219" i="1"/>
  <c r="BE16" i="1"/>
  <c r="BE329" i="1"/>
  <c r="BE179" i="1"/>
  <c r="BE430" i="1"/>
  <c r="BE483" i="1"/>
  <c r="BE26" i="1"/>
  <c r="BE105" i="1"/>
  <c r="BE423" i="1"/>
  <c r="BE189" i="1"/>
  <c r="BE267" i="1"/>
  <c r="BE7" i="1"/>
  <c r="BE203" i="1"/>
  <c r="BE272" i="1"/>
  <c r="BE19" i="1"/>
  <c r="BE65" i="1"/>
  <c r="BE49" i="1"/>
  <c r="BE192" i="1"/>
  <c r="BE495" i="1"/>
  <c r="BE281" i="1"/>
  <c r="BE461" i="1"/>
  <c r="BE238" i="1"/>
  <c r="BE50" i="1"/>
  <c r="BE114" i="1"/>
  <c r="BE456" i="1"/>
  <c r="BE297" i="1"/>
  <c r="BE345" i="1"/>
  <c r="BE234" i="1"/>
  <c r="BE184" i="1"/>
  <c r="BE235" i="1"/>
  <c r="BE63" i="1"/>
  <c r="BE422" i="1"/>
  <c r="BE346" i="1"/>
  <c r="BE300" i="1"/>
  <c r="BE17" i="1"/>
  <c r="BE371" i="1"/>
  <c r="BE72" i="1"/>
  <c r="BE484" i="1"/>
  <c r="BE125" i="1"/>
  <c r="BE136" i="1"/>
  <c r="BE457" i="1"/>
  <c r="BE230" i="1"/>
  <c r="BE317" i="1"/>
  <c r="BE209" i="1"/>
  <c r="BE453" i="1"/>
  <c r="BE271" i="1"/>
  <c r="BE172" i="1"/>
  <c r="BE358" i="1"/>
  <c r="BE168" i="1"/>
  <c r="BE471" i="1"/>
  <c r="BE246" i="1"/>
  <c r="BE474" i="1"/>
  <c r="BE212" i="1"/>
  <c r="BE245" i="1"/>
  <c r="BE102" i="1"/>
  <c r="BE361" i="1"/>
  <c r="BE489" i="1"/>
  <c r="BE439" i="1"/>
  <c r="BE52" i="1"/>
  <c r="BE218" i="1"/>
  <c r="BE140" i="1"/>
  <c r="BE354" i="1"/>
  <c r="BE497" i="1"/>
  <c r="BE437" i="1"/>
  <c r="BE450" i="1"/>
  <c r="BE129" i="1"/>
  <c r="BE466" i="1"/>
  <c r="BE452" i="1"/>
  <c r="BE61" i="1"/>
  <c r="BE491" i="1"/>
  <c r="BE275" i="1"/>
  <c r="BE416" i="1"/>
  <c r="BE480" i="1"/>
  <c r="BE111" i="1"/>
  <c r="BE475" i="1"/>
  <c r="BE286" i="1"/>
  <c r="BE500" i="1"/>
  <c r="BE255" i="1"/>
  <c r="BE294" i="1"/>
  <c r="BE150" i="1"/>
  <c r="BE490" i="1"/>
  <c r="BE418" i="1"/>
  <c r="BE292" i="1"/>
  <c r="BE227" i="1"/>
  <c r="BE57" i="1"/>
  <c r="BE41" i="1"/>
  <c r="BE337" i="1"/>
  <c r="BE119" i="1"/>
  <c r="BE64" i="1"/>
  <c r="BE324" i="1"/>
  <c r="BE290" i="1"/>
  <c r="BE301" i="1"/>
  <c r="BE112" i="1"/>
  <c r="BE27" i="1"/>
  <c r="BE368" i="1"/>
  <c r="BE352" i="1"/>
  <c r="BE413" i="1"/>
  <c r="BE367" i="1"/>
  <c r="BE336" i="1"/>
  <c r="BE199" i="1"/>
  <c r="BE217" i="1"/>
  <c r="BE232" i="1"/>
  <c r="BE287" i="1"/>
  <c r="BE139" i="1"/>
  <c r="BE21" i="1"/>
  <c r="BE316" i="1"/>
  <c r="BE374" i="1"/>
  <c r="BE123" i="1"/>
  <c r="BE155" i="1"/>
  <c r="BE427" i="1"/>
  <c r="BE31" i="1"/>
  <c r="BE298" i="1"/>
  <c r="BE4" i="1"/>
  <c r="T158" i="1"/>
  <c r="CJ158" i="1" s="1"/>
  <c r="T426" i="1"/>
  <c r="CJ426" i="1" s="1"/>
  <c r="T106" i="1"/>
  <c r="CJ106" i="1" s="1"/>
  <c r="T477" i="1"/>
  <c r="CJ477" i="1" s="1"/>
  <c r="T27" i="1"/>
  <c r="CJ27" i="1" s="1"/>
  <c r="T340" i="1"/>
  <c r="CJ340" i="1" s="1"/>
  <c r="T427" i="1"/>
  <c r="CJ427" i="1" s="1"/>
  <c r="T21" i="1"/>
  <c r="CJ21" i="1" s="1"/>
  <c r="T31" i="1"/>
  <c r="CJ31" i="1" s="1"/>
  <c r="T287" i="1"/>
  <c r="CJ287" i="1" s="1"/>
  <c r="T413" i="1"/>
  <c r="CJ413" i="1" s="1"/>
  <c r="T290" i="1"/>
  <c r="CJ290" i="1" s="1"/>
  <c r="T155" i="1"/>
  <c r="CJ155" i="1" s="1"/>
  <c r="T26" i="1"/>
  <c r="CJ26" i="1" s="1"/>
  <c r="T23" i="1"/>
  <c r="CJ23" i="1" s="1"/>
  <c r="T420" i="1"/>
  <c r="CJ420" i="1" s="1"/>
  <c r="T341" i="1"/>
  <c r="CJ341" i="1" s="1"/>
  <c r="T213" i="1"/>
  <c r="CJ213" i="1" s="1"/>
  <c r="T283" i="1"/>
  <c r="CJ283" i="1" s="1"/>
  <c r="T176" i="1"/>
  <c r="CJ176" i="1" s="1"/>
  <c r="T421" i="1"/>
  <c r="CJ421" i="1" s="1"/>
  <c r="T145" i="1"/>
  <c r="CJ145" i="1" s="1"/>
  <c r="T105" i="1"/>
  <c r="CJ105" i="1" s="1"/>
  <c r="T501" i="1"/>
  <c r="CJ501" i="1" s="1"/>
  <c r="T483" i="1"/>
  <c r="CJ483" i="1" s="1"/>
  <c r="T429" i="1"/>
  <c r="CJ429" i="1" s="1"/>
  <c r="T253" i="1"/>
  <c r="CJ253" i="1" s="1"/>
  <c r="T498" i="1"/>
  <c r="CJ498" i="1" s="1"/>
  <c r="T440" i="1"/>
  <c r="CJ440" i="1" s="1"/>
  <c r="T25" i="1"/>
  <c r="CJ25" i="1" s="1"/>
  <c r="T425" i="1"/>
  <c r="CJ425" i="1" s="1"/>
  <c r="T428" i="1"/>
  <c r="CJ428" i="1" s="1"/>
  <c r="T33" i="1"/>
  <c r="CJ33" i="1" s="1"/>
  <c r="T147" i="1"/>
  <c r="CJ147" i="1" s="1"/>
  <c r="T430" i="1"/>
  <c r="CJ430" i="1" s="1"/>
  <c r="T14" i="1"/>
  <c r="CJ14" i="1" s="1"/>
  <c r="T126" i="1"/>
  <c r="CJ126" i="1" s="1"/>
  <c r="T414" i="1"/>
  <c r="CJ414" i="1" s="1"/>
  <c r="T60" i="1"/>
  <c r="CJ60" i="1" s="1"/>
  <c r="T499" i="1"/>
  <c r="CJ499" i="1" s="1"/>
  <c r="T120" i="1"/>
  <c r="CJ120" i="1" s="1"/>
  <c r="T488" i="1"/>
  <c r="CJ488" i="1" s="1"/>
  <c r="T493" i="1"/>
  <c r="CJ493" i="1" s="1"/>
  <c r="T16" i="1"/>
  <c r="CJ16" i="1" s="1"/>
  <c r="T263" i="1"/>
  <c r="CJ263" i="1" s="1"/>
  <c r="T187" i="1"/>
  <c r="CJ187" i="1" s="1"/>
  <c r="T415" i="1"/>
  <c r="CJ415" i="1" s="1"/>
  <c r="T75" i="1"/>
  <c r="CJ75" i="1" s="1"/>
  <c r="T5" i="1"/>
  <c r="CJ5" i="1" s="1"/>
  <c r="T162" i="1"/>
  <c r="CJ162" i="1" s="1"/>
  <c r="T502" i="1"/>
  <c r="CJ502" i="1" s="1"/>
  <c r="T432" i="1"/>
  <c r="CJ432" i="1" s="1"/>
  <c r="T11" i="1"/>
  <c r="CJ11" i="1" s="1"/>
  <c r="T321" i="1"/>
  <c r="CJ321" i="1" s="1"/>
  <c r="T220" i="1"/>
  <c r="CJ220" i="1" s="1"/>
  <c r="Q87" i="1"/>
  <c r="AX87" i="1" s="1"/>
  <c r="BA87" i="1"/>
  <c r="Q407" i="1"/>
  <c r="AX407" i="1" s="1"/>
  <c r="BA407" i="1"/>
  <c r="Q398" i="1"/>
  <c r="AX398" i="1" s="1"/>
  <c r="BA398" i="1"/>
  <c r="Q277" i="1"/>
  <c r="AX277" i="1" s="1"/>
  <c r="BA277" i="1"/>
  <c r="T6" i="1"/>
  <c r="CJ6" i="1" s="1"/>
  <c r="Q85" i="1"/>
  <c r="AX85" i="1" s="1"/>
  <c r="BA85" i="1"/>
  <c r="Q221" i="1"/>
  <c r="AX221" i="1" s="1"/>
  <c r="BA221" i="1"/>
  <c r="Q32" i="1"/>
  <c r="AX32" i="1" s="1"/>
  <c r="BA32" i="1"/>
  <c r="Q138" i="1"/>
  <c r="AX138" i="1" s="1"/>
  <c r="BA138" i="1"/>
  <c r="Q110" i="1"/>
  <c r="AX110" i="1" s="1"/>
  <c r="BA110" i="1"/>
  <c r="Q256" i="1"/>
  <c r="AX256" i="1" s="1"/>
  <c r="BA256" i="1"/>
  <c r="Q174" i="1"/>
  <c r="AX174" i="1" s="1"/>
  <c r="BA174" i="1"/>
  <c r="Q389" i="1"/>
  <c r="AX389" i="1" s="1"/>
  <c r="BA389" i="1"/>
  <c r="Q394" i="1"/>
  <c r="AX394" i="1" s="1"/>
  <c r="BA394" i="1"/>
  <c r="Q80" i="1"/>
  <c r="AX80" i="1" s="1"/>
  <c r="BA80" i="1"/>
  <c r="Q408" i="1"/>
  <c r="AX408" i="1" s="1"/>
  <c r="BA408" i="1"/>
  <c r="Q392" i="1"/>
  <c r="AX392" i="1" s="1"/>
  <c r="BA392" i="1"/>
  <c r="Q81" i="1"/>
  <c r="AX81" i="1" s="1"/>
  <c r="BA81" i="1"/>
  <c r="Q403" i="1"/>
  <c r="AX403" i="1" s="1"/>
  <c r="BA403" i="1"/>
  <c r="Q387" i="1"/>
  <c r="AX387" i="1" s="1"/>
  <c r="BA387" i="1"/>
  <c r="Q405" i="1"/>
  <c r="AX405" i="1" s="1"/>
  <c r="BA405" i="1"/>
  <c r="Q402" i="1"/>
  <c r="AX402" i="1" s="1"/>
  <c r="BA402" i="1"/>
  <c r="Q380" i="1"/>
  <c r="AX380" i="1" s="1"/>
  <c r="BA380" i="1"/>
  <c r="Q393" i="1"/>
  <c r="AX393" i="1" s="1"/>
  <c r="BA393" i="1"/>
  <c r="Q91" i="1"/>
  <c r="AX91" i="1" s="1"/>
  <c r="BA91" i="1"/>
  <c r="Q83" i="1"/>
  <c r="AX83" i="1" s="1"/>
  <c r="BA83" i="1"/>
  <c r="Q383" i="1"/>
  <c r="AX383" i="1" s="1"/>
  <c r="BA383" i="1"/>
  <c r="Q90" i="1"/>
  <c r="AX90" i="1" s="1"/>
  <c r="BA90" i="1"/>
  <c r="Q76" i="1"/>
  <c r="AX76" i="1" s="1"/>
  <c r="BA76" i="1"/>
  <c r="Q293" i="1"/>
  <c r="AX293" i="1" s="1"/>
  <c r="BA293" i="1"/>
  <c r="Q164" i="1"/>
  <c r="AX164" i="1" s="1"/>
  <c r="BA164" i="1"/>
  <c r="Q98" i="1"/>
  <c r="AX98" i="1" s="1"/>
  <c r="BA98" i="1"/>
  <c r="Q59" i="1"/>
  <c r="AX59" i="1" s="1"/>
  <c r="BA59" i="1"/>
  <c r="Q77" i="1"/>
  <c r="AX77" i="1" s="1"/>
  <c r="BA77" i="1"/>
  <c r="Q156" i="1"/>
  <c r="AX156" i="1" s="1"/>
  <c r="BA156" i="1"/>
  <c r="Q88" i="1"/>
  <c r="AX88" i="1" s="1"/>
  <c r="T431" i="1"/>
  <c r="CJ431" i="1" s="1"/>
  <c r="Q386" i="1"/>
  <c r="AX386" i="1" s="1"/>
  <c r="T419" i="1"/>
  <c r="CJ419" i="1" s="1"/>
  <c r="Q412" i="1"/>
  <c r="AX412" i="1" s="1"/>
  <c r="Q381" i="1"/>
  <c r="AX381" i="1" s="1"/>
  <c r="Q343" i="1"/>
  <c r="AX343" i="1" s="1"/>
  <c r="T482" i="1"/>
  <c r="CJ482" i="1" s="1"/>
  <c r="T320" i="1"/>
  <c r="CJ320" i="1" s="1"/>
  <c r="T165" i="1"/>
  <c r="CJ165" i="1" s="1"/>
  <c r="T486" i="1"/>
  <c r="CJ486" i="1" s="1"/>
  <c r="T458" i="1"/>
  <c r="CJ458" i="1" s="1"/>
  <c r="T348" i="1"/>
  <c r="CJ348" i="1" s="1"/>
  <c r="T122" i="1"/>
  <c r="CJ122" i="1" s="1"/>
  <c r="T163" i="1"/>
  <c r="CJ163" i="1" s="1"/>
  <c r="T58" i="1"/>
  <c r="CJ58" i="1" s="1"/>
  <c r="T455" i="1"/>
  <c r="CJ455" i="1" s="1"/>
  <c r="T481" i="1"/>
  <c r="CJ481" i="1" s="1"/>
  <c r="Q66" i="1"/>
  <c r="AX66" i="1" s="1"/>
  <c r="T342" i="1"/>
  <c r="CJ342" i="1" s="1"/>
  <c r="T441" i="1"/>
  <c r="CJ441" i="1" s="1"/>
  <c r="T109" i="1"/>
  <c r="CJ109" i="1" s="1"/>
  <c r="T266" i="1"/>
  <c r="CJ266" i="1" s="1"/>
  <c r="Q400" i="1"/>
  <c r="AX400" i="1" s="1"/>
  <c r="Q93" i="1"/>
  <c r="AX93" i="1" s="1"/>
  <c r="Q378" i="1"/>
  <c r="AX378" i="1" s="1"/>
  <c r="Q388" i="1"/>
  <c r="AX388" i="1" s="1"/>
  <c r="Q391" i="1"/>
  <c r="AX391" i="1" s="1"/>
  <c r="Q86" i="1"/>
  <c r="AX86" i="1" s="1"/>
  <c r="Q154" i="1"/>
  <c r="AX154" i="1" s="1"/>
  <c r="Q96" i="1"/>
  <c r="AX96" i="1" s="1"/>
  <c r="Q347" i="1"/>
  <c r="AX347" i="1" s="1"/>
  <c r="Q146" i="1"/>
  <c r="AX146" i="1" s="1"/>
  <c r="Q201" i="1"/>
  <c r="AX201" i="1" s="1"/>
  <c r="T442" i="1"/>
  <c r="CJ442" i="1" s="1"/>
  <c r="T350" i="1"/>
  <c r="CJ350" i="1" s="1"/>
  <c r="T56" i="1"/>
  <c r="CJ56" i="1" s="1"/>
  <c r="T134" i="1"/>
  <c r="CJ134" i="1" s="1"/>
  <c r="T141" i="1"/>
  <c r="CJ141" i="1" s="1"/>
  <c r="T44" i="1"/>
  <c r="CJ44" i="1" s="1"/>
  <c r="T313" i="1"/>
  <c r="CJ313" i="1" s="1"/>
  <c r="T433" i="1"/>
  <c r="CJ433" i="1" s="1"/>
  <c r="T200" i="1"/>
  <c r="CJ200" i="1" s="1"/>
  <c r="T240" i="1"/>
  <c r="CJ240" i="1" s="1"/>
  <c r="T108" i="1"/>
  <c r="CJ108" i="1" s="1"/>
  <c r="T210" i="1"/>
  <c r="CJ210" i="1" s="1"/>
  <c r="Q406" i="1"/>
  <c r="AX406" i="1" s="1"/>
  <c r="Q100" i="1"/>
  <c r="AX100" i="1" s="1"/>
  <c r="T35" i="1"/>
  <c r="CJ35" i="1" s="1"/>
  <c r="T251" i="1"/>
  <c r="CJ251" i="1" s="1"/>
  <c r="T494" i="1"/>
  <c r="CJ494" i="1" s="1"/>
  <c r="T37" i="1"/>
  <c r="CJ37" i="1" s="1"/>
  <c r="T270" i="1"/>
  <c r="CJ270" i="1" s="1"/>
  <c r="T485" i="1"/>
  <c r="CJ485" i="1" s="1"/>
  <c r="T244" i="1"/>
  <c r="CJ244" i="1" s="1"/>
  <c r="T8" i="1"/>
  <c r="CJ8" i="1" s="1"/>
  <c r="T10" i="1"/>
  <c r="CJ10" i="1" s="1"/>
  <c r="T177" i="1"/>
  <c r="CJ177" i="1" s="1"/>
  <c r="T40" i="1"/>
  <c r="CJ40" i="1" s="1"/>
  <c r="T188" i="1"/>
  <c r="CJ188" i="1" s="1"/>
  <c r="T475" i="1"/>
  <c r="CJ475" i="1" s="1"/>
  <c r="T9" i="1"/>
  <c r="CJ9" i="1" s="1"/>
  <c r="T434" i="1"/>
  <c r="CJ434" i="1" s="1"/>
  <c r="T125" i="1"/>
  <c r="CJ125" i="1" s="1"/>
  <c r="T241" i="1"/>
  <c r="CJ241" i="1" s="1"/>
  <c r="T495" i="1"/>
  <c r="CJ495" i="1" s="1"/>
  <c r="T268" i="1"/>
  <c r="CJ268" i="1" s="1"/>
  <c r="T438" i="1"/>
  <c r="CJ438" i="1" s="1"/>
  <c r="Q89" i="1"/>
  <c r="AX89" i="1" s="1"/>
  <c r="Q396" i="1"/>
  <c r="AX396" i="1" s="1"/>
  <c r="Q205" i="1"/>
  <c r="AX205" i="1" s="1"/>
  <c r="Q273" i="1"/>
  <c r="AX273" i="1" s="1"/>
  <c r="Q148" i="1"/>
  <c r="AX148" i="1" s="1"/>
  <c r="Q239" i="1"/>
  <c r="AX239" i="1" s="1"/>
  <c r="Q237" i="1"/>
  <c r="AX237" i="1" s="1"/>
  <c r="Q28" i="1"/>
  <c r="AX28" i="1" s="1"/>
  <c r="T202" i="1"/>
  <c r="CJ202" i="1" s="1"/>
  <c r="T124" i="1"/>
  <c r="CJ124" i="1" s="1"/>
  <c r="T246" i="1"/>
  <c r="CJ246" i="1" s="1"/>
  <c r="T292" i="1"/>
  <c r="CJ292" i="1" s="1"/>
  <c r="T484" i="1"/>
  <c r="CJ484" i="1" s="1"/>
  <c r="Q385" i="1"/>
  <c r="AX385" i="1" s="1"/>
  <c r="Q399" i="1"/>
  <c r="AX399" i="1" s="1"/>
  <c r="Q390" i="1"/>
  <c r="AX390" i="1" s="1"/>
  <c r="Q82" i="1"/>
  <c r="AX82" i="1" s="1"/>
  <c r="T42" i="1"/>
  <c r="CJ42" i="1" s="1"/>
  <c r="T449" i="1"/>
  <c r="CJ449" i="1" s="1"/>
  <c r="Q92" i="1"/>
  <c r="AX92" i="1" s="1"/>
  <c r="Q84" i="1"/>
  <c r="AX84" i="1" s="1"/>
  <c r="T72" i="1"/>
  <c r="CJ72" i="1" s="1"/>
  <c r="T416" i="1"/>
  <c r="CJ416" i="1" s="1"/>
  <c r="Q70" i="1"/>
  <c r="AX70" i="1" s="1"/>
  <c r="Q94" i="1"/>
  <c r="AX94" i="1" s="1"/>
  <c r="Q327" i="1"/>
  <c r="AX327" i="1" s="1"/>
  <c r="T324" i="1"/>
  <c r="CJ324" i="1" s="1"/>
  <c r="T439" i="1"/>
  <c r="CJ439" i="1" s="1"/>
  <c r="T328" i="1"/>
  <c r="CJ328" i="1" s="1"/>
  <c r="T454" i="1"/>
  <c r="CJ454" i="1" s="1"/>
  <c r="T471" i="1"/>
  <c r="CJ471" i="1" s="1"/>
  <c r="T466" i="1"/>
  <c r="CJ466" i="1" s="1"/>
  <c r="T288" i="1"/>
  <c r="CJ288" i="1" s="1"/>
  <c r="T178" i="1"/>
  <c r="CJ178" i="1" s="1"/>
  <c r="T227" i="1"/>
  <c r="CJ227" i="1" s="1"/>
  <c r="T489" i="1"/>
  <c r="CJ489" i="1" s="1"/>
  <c r="T234" i="1"/>
  <c r="CJ234" i="1" s="1"/>
  <c r="T260" i="1"/>
  <c r="CJ260" i="1" s="1"/>
  <c r="T422" i="1"/>
  <c r="CJ422" i="1" s="1"/>
  <c r="T346" i="1"/>
  <c r="CJ346" i="1" s="1"/>
  <c r="T492" i="1"/>
  <c r="CJ492" i="1" s="1"/>
  <c r="T230" i="1"/>
  <c r="CJ230" i="1" s="1"/>
  <c r="Q384" i="1"/>
  <c r="AX384" i="1" s="1"/>
  <c r="Q401" i="1"/>
  <c r="AX401" i="1" s="1"/>
  <c r="Q411" i="1"/>
  <c r="AX411" i="1" s="1"/>
  <c r="Q395" i="1"/>
  <c r="AX395" i="1" s="1"/>
  <c r="Q379" i="1"/>
  <c r="AX379" i="1" s="1"/>
  <c r="Q410" i="1"/>
  <c r="AX410" i="1" s="1"/>
  <c r="Q404" i="1"/>
  <c r="AX404" i="1" s="1"/>
  <c r="Q409" i="1"/>
  <c r="AX409" i="1" s="1"/>
  <c r="Q377" i="1"/>
  <c r="AX377" i="1" s="1"/>
  <c r="Q79" i="1"/>
  <c r="AX79" i="1" s="1"/>
  <c r="Q397" i="1"/>
  <c r="AX397" i="1" s="1"/>
  <c r="Q382" i="1"/>
  <c r="AX382" i="1" s="1"/>
  <c r="Q78" i="1"/>
  <c r="AX78" i="1" s="1"/>
  <c r="T245" i="1"/>
  <c r="CJ245" i="1" s="1"/>
  <c r="Q285" i="1"/>
  <c r="AX285" i="1" s="1"/>
  <c r="Q207" i="1"/>
  <c r="AX207" i="1" s="1"/>
  <c r="Q68" i="1"/>
  <c r="AX68" i="1" s="1"/>
  <c r="T490" i="1"/>
  <c r="CJ490" i="1" s="1"/>
  <c r="T63" i="1"/>
  <c r="CJ63" i="1" s="1"/>
  <c r="T332" i="1"/>
  <c r="CJ332" i="1" s="1"/>
  <c r="T474" i="1"/>
  <c r="CJ474" i="1" s="1"/>
  <c r="T276" i="1"/>
  <c r="CJ276" i="1" s="1"/>
  <c r="T437" i="1"/>
  <c r="CJ437" i="1" s="1"/>
  <c r="T168" i="1"/>
  <c r="CJ168" i="1" s="1"/>
  <c r="T497" i="1"/>
  <c r="CJ497" i="1" s="1"/>
  <c r="T435" i="1"/>
  <c r="CJ435" i="1" s="1"/>
  <c r="T64" i="1"/>
  <c r="CJ64" i="1" s="1"/>
  <c r="T196" i="1"/>
  <c r="CJ196" i="1" s="1"/>
  <c r="T448" i="1"/>
  <c r="CJ448" i="1" s="1"/>
  <c r="T257" i="1"/>
  <c r="CJ257" i="1" s="1"/>
  <c r="T325" i="1"/>
  <c r="CJ325" i="1" s="1"/>
  <c r="T71" i="1"/>
  <c r="CJ71" i="1" s="1"/>
  <c r="T450" i="1"/>
  <c r="CJ450" i="1" s="1"/>
  <c r="T212" i="1"/>
  <c r="CJ212" i="1" s="1"/>
  <c r="T459" i="1"/>
  <c r="CJ459" i="1" s="1"/>
  <c r="T214" i="1"/>
  <c r="CJ214" i="1" s="1"/>
  <c r="T286" i="1"/>
  <c r="CJ286" i="1" s="1"/>
  <c r="T318" i="1"/>
  <c r="CJ318" i="1" s="1"/>
  <c r="T317" i="1"/>
  <c r="CJ317" i="1" s="1"/>
  <c r="T235" i="1"/>
  <c r="CJ235" i="1" s="1"/>
  <c r="T417" i="1"/>
  <c r="CJ417" i="1" s="1"/>
  <c r="T229" i="1"/>
  <c r="CJ229" i="1" s="1"/>
  <c r="T184" i="1"/>
  <c r="CJ184" i="1" s="1"/>
  <c r="T453" i="1"/>
  <c r="CJ453" i="1" s="1"/>
  <c r="T169" i="1"/>
  <c r="CJ169" i="1" s="1"/>
  <c r="T469" i="1"/>
  <c r="CJ469" i="1" s="1"/>
  <c r="T135" i="1"/>
  <c r="CJ135" i="1" s="1"/>
  <c r="T452" i="1"/>
  <c r="CJ452" i="1" s="1"/>
  <c r="T446" i="1"/>
  <c r="CJ446" i="1" s="1"/>
  <c r="T294" i="1"/>
  <c r="CJ294" i="1" s="1"/>
  <c r="T338" i="1"/>
  <c r="CJ338" i="1" s="1"/>
  <c r="T345" i="1"/>
  <c r="CJ345" i="1" s="1"/>
  <c r="T445" i="1"/>
  <c r="CJ445" i="1" s="1"/>
  <c r="T111" i="1"/>
  <c r="CJ111" i="1" s="1"/>
  <c r="T491" i="1"/>
  <c r="CJ491" i="1" s="1"/>
  <c r="T470" i="1"/>
  <c r="CJ470" i="1" s="1"/>
  <c r="T500" i="1"/>
  <c r="CJ500" i="1" s="1"/>
  <c r="T456" i="1"/>
  <c r="CJ456" i="1" s="1"/>
  <c r="T191" i="1"/>
  <c r="CJ191" i="1" s="1"/>
  <c r="T335" i="1"/>
  <c r="CJ335" i="1" s="1"/>
  <c r="T192" i="1"/>
  <c r="CJ192" i="1" s="1"/>
  <c r="T190" i="1"/>
  <c r="CJ190" i="1" s="1"/>
  <c r="T479" i="1"/>
  <c r="CJ479" i="1" s="1"/>
  <c r="T130" i="1"/>
  <c r="CJ130" i="1" s="1"/>
  <c r="T496" i="1"/>
  <c r="CJ496" i="1" s="1"/>
  <c r="T480" i="1"/>
  <c r="CJ480" i="1" s="1"/>
  <c r="T12" i="1"/>
  <c r="CJ12" i="1" s="1"/>
  <c r="T203" i="1"/>
  <c r="CJ203" i="1" s="1"/>
  <c r="T463" i="1"/>
  <c r="CJ463" i="1" s="1"/>
  <c r="T7" i="1"/>
  <c r="CJ7" i="1" s="1"/>
  <c r="T209" i="1"/>
  <c r="CJ209" i="1" s="1"/>
  <c r="T272" i="1"/>
  <c r="CJ272" i="1" s="1"/>
  <c r="T326" i="1"/>
  <c r="CJ326" i="1" s="1"/>
  <c r="T451" i="1"/>
  <c r="CJ451" i="1" s="1"/>
  <c r="AV4" i="1"/>
  <c r="G25" i="2" s="1"/>
  <c r="T121" i="1"/>
  <c r="CJ121" i="1" s="1"/>
  <c r="T322" i="1"/>
  <c r="CJ322" i="1" s="1"/>
  <c r="T275" i="1"/>
  <c r="CJ275" i="1" s="1"/>
  <c r="T462" i="1"/>
  <c r="CJ462" i="1" s="1"/>
  <c r="T46" i="1"/>
  <c r="CJ46" i="1" s="1"/>
  <c r="T258" i="1"/>
  <c r="CJ258" i="1" s="1"/>
  <c r="T467" i="1"/>
  <c r="CJ467" i="1" s="1"/>
  <c r="T487" i="1"/>
  <c r="CJ487" i="1" s="1"/>
  <c r="T195" i="1"/>
  <c r="CJ195" i="1" s="1"/>
  <c r="T104" i="1"/>
  <c r="CJ104" i="1" s="1"/>
  <c r="T278" i="1"/>
  <c r="CJ278" i="1" s="1"/>
  <c r="T478" i="1"/>
  <c r="CJ478" i="1" s="1"/>
  <c r="T249" i="1"/>
  <c r="CJ249" i="1" s="1"/>
  <c r="T43" i="1"/>
  <c r="CJ43" i="1" s="1"/>
  <c r="T503" i="1"/>
  <c r="CJ503" i="1" s="1"/>
  <c r="T4" i="1"/>
  <c r="CJ4" i="1" s="1"/>
  <c r="T330" i="1"/>
  <c r="CJ330" i="1" s="1"/>
  <c r="T284" i="1"/>
  <c r="CJ284" i="1" s="1"/>
  <c r="T447" i="1"/>
  <c r="CJ447" i="1" s="1"/>
  <c r="T102" i="1"/>
  <c r="CJ102" i="1" s="1"/>
  <c r="T232" i="1"/>
  <c r="CJ232" i="1" s="1"/>
  <c r="T30" i="1"/>
  <c r="CJ30" i="1" s="1"/>
  <c r="T204" i="1"/>
  <c r="CJ204" i="1" s="1"/>
  <c r="T310" i="1"/>
  <c r="CJ310" i="1" s="1"/>
  <c r="T49" i="1"/>
  <c r="CJ49" i="1" s="1"/>
  <c r="T13" i="1"/>
  <c r="CJ13" i="1" s="1"/>
  <c r="T161" i="1"/>
  <c r="CJ161" i="1" s="1"/>
  <c r="T95" i="1"/>
  <c r="CJ95" i="1" s="1"/>
  <c r="T312" i="1"/>
  <c r="CJ312" i="1" s="1"/>
  <c r="T166" i="1"/>
  <c r="CJ166" i="1" s="1"/>
  <c r="T62" i="1"/>
  <c r="CJ62" i="1" s="1"/>
  <c r="T97" i="1"/>
  <c r="CJ97" i="1" s="1"/>
  <c r="T24" i="1"/>
  <c r="CJ24" i="1" s="1"/>
  <c r="T224" i="1"/>
  <c r="CJ224" i="1" s="1"/>
  <c r="T211" i="1"/>
  <c r="CJ211" i="1" s="1"/>
  <c r="T54" i="1"/>
  <c r="CJ54" i="1" s="1"/>
  <c r="T344" i="1"/>
  <c r="CJ344" i="1" s="1"/>
  <c r="T47" i="1"/>
  <c r="CJ47" i="1" s="1"/>
  <c r="T55" i="1"/>
  <c r="CJ55" i="1" s="1"/>
  <c r="T289" i="1"/>
  <c r="CJ289" i="1" s="1"/>
  <c r="T473" i="1"/>
  <c r="CJ473" i="1" s="1"/>
  <c r="T173" i="1"/>
  <c r="CJ173" i="1" s="1"/>
  <c r="T215" i="1"/>
  <c r="CJ215" i="1" s="1"/>
  <c r="T370" i="1"/>
  <c r="CJ370" i="1" s="1"/>
  <c r="T476" i="1"/>
  <c r="CJ476" i="1" s="1"/>
  <c r="T314" i="1"/>
  <c r="CJ314" i="1" s="1"/>
  <c r="T19" i="1"/>
  <c r="CJ19" i="1" s="1"/>
  <c r="T252" i="1"/>
  <c r="CJ252" i="1" s="1"/>
  <c r="T308" i="1"/>
  <c r="CJ308" i="1" s="1"/>
  <c r="T291" i="1"/>
  <c r="CJ291" i="1" s="1"/>
  <c r="T334" i="1"/>
  <c r="CJ334" i="1" s="1"/>
  <c r="T468" i="1"/>
  <c r="CJ468" i="1" s="1"/>
  <c r="T367" i="1"/>
  <c r="CJ367" i="1" s="1"/>
  <c r="T233" i="1"/>
  <c r="CJ233" i="1" s="1"/>
  <c r="T53" i="1"/>
  <c r="CJ53" i="1" s="1"/>
  <c r="T265" i="1"/>
  <c r="CJ265" i="1" s="1"/>
  <c r="T297" i="1"/>
  <c r="CJ297" i="1" s="1"/>
  <c r="T216" i="1"/>
  <c r="CJ216" i="1" s="1"/>
  <c r="T179" i="1"/>
  <c r="CJ179" i="1" s="1"/>
  <c r="T418" i="1"/>
  <c r="CJ418" i="1" s="1"/>
  <c r="T114" i="1"/>
  <c r="CJ114" i="1" s="1"/>
  <c r="T300" i="1"/>
  <c r="CJ300" i="1" s="1"/>
  <c r="T131" i="1"/>
  <c r="CJ131" i="1" s="1"/>
  <c r="T231" i="1"/>
  <c r="CJ231" i="1" s="1"/>
  <c r="T303" i="1"/>
  <c r="CJ303" i="1" s="1"/>
  <c r="T18" i="1"/>
  <c r="CJ18" i="1" s="1"/>
  <c r="T194" i="1"/>
  <c r="CJ194" i="1" s="1"/>
  <c r="T371" i="1"/>
  <c r="CJ371" i="1" s="1"/>
  <c r="T281" i="1"/>
  <c r="CJ281" i="1" s="1"/>
  <c r="T296" i="1"/>
  <c r="CJ296" i="1" s="1"/>
  <c r="T336" i="1"/>
  <c r="CJ336" i="1" s="1"/>
  <c r="T236" i="1"/>
  <c r="CJ236" i="1" s="1"/>
  <c r="T368" i="1"/>
  <c r="CJ368" i="1" s="1"/>
  <c r="T117" i="1"/>
  <c r="CJ117" i="1" s="1"/>
  <c r="T208" i="1"/>
  <c r="CJ208" i="1" s="1"/>
  <c r="T206" i="1"/>
  <c r="CJ206" i="1" s="1"/>
  <c r="T255" i="1"/>
  <c r="CJ255" i="1" s="1"/>
  <c r="T57" i="1"/>
  <c r="CJ57" i="1" s="1"/>
  <c r="T254" i="1"/>
  <c r="CJ254" i="1" s="1"/>
  <c r="T282" i="1"/>
  <c r="CJ282" i="1" s="1"/>
  <c r="T444" i="1"/>
  <c r="CJ444" i="1" s="1"/>
  <c r="T465" i="1"/>
  <c r="CJ465" i="1" s="1"/>
  <c r="T199" i="1"/>
  <c r="CJ199" i="1" s="1"/>
  <c r="T139" i="1"/>
  <c r="CJ139" i="1" s="1"/>
  <c r="T17" i="1"/>
  <c r="CJ17" i="1" s="1"/>
  <c r="T129" i="1"/>
  <c r="CJ129" i="1" s="1"/>
  <c r="T316" i="1"/>
  <c r="CJ316" i="1" s="1"/>
  <c r="T48" i="1"/>
  <c r="CJ48" i="1" s="1"/>
  <c r="T301" i="1"/>
  <c r="CJ301" i="1" s="1"/>
  <c r="T337" i="1"/>
  <c r="CJ337" i="1" s="1"/>
  <c r="T306" i="1"/>
  <c r="CJ306" i="1" s="1"/>
  <c r="T136" i="1"/>
  <c r="CJ136" i="1" s="1"/>
  <c r="T181" i="1"/>
  <c r="CJ181" i="1" s="1"/>
  <c r="T250" i="1"/>
  <c r="CJ250" i="1" s="1"/>
  <c r="T65" i="1"/>
  <c r="CJ65" i="1" s="1"/>
  <c r="T182" i="1"/>
  <c r="CJ182" i="1" s="1"/>
  <c r="T153" i="1"/>
  <c r="CJ153" i="1" s="1"/>
  <c r="T259" i="1"/>
  <c r="CJ259" i="1" s="1"/>
  <c r="T217" i="1"/>
  <c r="CJ217" i="1" s="1"/>
  <c r="T375" i="1"/>
  <c r="CJ375" i="1" s="1"/>
  <c r="T175" i="1"/>
  <c r="CJ175" i="1" s="1"/>
  <c r="T157" i="1"/>
  <c r="CJ157" i="1" s="1"/>
  <c r="T183" i="1"/>
  <c r="CJ183" i="1" s="1"/>
  <c r="T144" i="1"/>
  <c r="CJ144" i="1" s="1"/>
  <c r="T51" i="1"/>
  <c r="CJ51" i="1" s="1"/>
  <c r="T374" i="1"/>
  <c r="CJ374" i="1" s="1"/>
  <c r="T355" i="1"/>
  <c r="CJ355" i="1" s="1"/>
  <c r="T354" i="1"/>
  <c r="CJ354" i="1" s="1"/>
  <c r="T436" i="1"/>
  <c r="CJ436" i="1" s="1"/>
  <c r="T352" i="1"/>
  <c r="CJ352" i="1" s="1"/>
  <c r="T248" i="1"/>
  <c r="CJ248" i="1" s="1"/>
  <c r="T180" i="1"/>
  <c r="CJ180" i="1" s="1"/>
  <c r="T307" i="1"/>
  <c r="CJ307" i="1" s="1"/>
  <c r="T143" i="1"/>
  <c r="CJ143" i="1" s="1"/>
  <c r="T460" i="1"/>
  <c r="CJ460" i="1" s="1"/>
  <c r="T116" i="1"/>
  <c r="CJ116" i="1" s="1"/>
  <c r="T150" i="1"/>
  <c r="CJ150" i="1" s="1"/>
  <c r="T149" i="1"/>
  <c r="CJ149" i="1" s="1"/>
  <c r="T151" i="1"/>
  <c r="CJ151" i="1" s="1"/>
  <c r="T225" i="1"/>
  <c r="CJ225" i="1" s="1"/>
  <c r="T349" i="1"/>
  <c r="CJ349" i="1" s="1"/>
  <c r="T128" i="1"/>
  <c r="CJ128" i="1" s="1"/>
  <c r="T323" i="1"/>
  <c r="CJ323" i="1" s="1"/>
  <c r="T228" i="1"/>
  <c r="CJ228" i="1" s="1"/>
  <c r="T238" i="1"/>
  <c r="CJ238" i="1" s="1"/>
  <c r="T118" i="1"/>
  <c r="CJ118" i="1" s="1"/>
  <c r="T363" i="1"/>
  <c r="CJ363" i="1" s="1"/>
  <c r="T362" i="1"/>
  <c r="CJ362" i="1" s="1"/>
  <c r="T339" i="1"/>
  <c r="CJ339" i="1" s="1"/>
  <c r="T159" i="1"/>
  <c r="CJ159" i="1" s="1"/>
  <c r="T242" i="1"/>
  <c r="CJ242" i="1" s="1"/>
  <c r="T262" i="1"/>
  <c r="CJ262" i="1" s="1"/>
  <c r="T472" i="1"/>
  <c r="CJ472" i="1" s="1"/>
  <c r="T167" i="1"/>
  <c r="CJ167" i="1" s="1"/>
  <c r="T69" i="1"/>
  <c r="CJ69" i="1" s="1"/>
  <c r="T304" i="1"/>
  <c r="CJ304" i="1" s="1"/>
  <c r="T280" i="1"/>
  <c r="CJ280" i="1" s="1"/>
  <c r="T185" i="1"/>
  <c r="CJ185" i="1" s="1"/>
  <c r="T365" i="1"/>
  <c r="CJ365" i="1" s="1"/>
  <c r="T137" i="1"/>
  <c r="CJ137" i="1" s="1"/>
  <c r="T457" i="1"/>
  <c r="CJ457" i="1" s="1"/>
  <c r="T22" i="1"/>
  <c r="CJ22" i="1" s="1"/>
  <c r="T274" i="1"/>
  <c r="CJ274" i="1" s="1"/>
  <c r="T142" i="1"/>
  <c r="CJ142" i="1" s="1"/>
  <c r="T464" i="1"/>
  <c r="CJ464" i="1" s="1"/>
  <c r="T197" i="1"/>
  <c r="CJ197" i="1" s="1"/>
  <c r="T132" i="1"/>
  <c r="CJ132" i="1" s="1"/>
  <c r="T243" i="1"/>
  <c r="CJ243" i="1" s="1"/>
  <c r="T315" i="1"/>
  <c r="CJ315" i="1" s="1"/>
  <c r="T123" i="1"/>
  <c r="CJ123" i="1" s="1"/>
  <c r="T219" i="1"/>
  <c r="CJ219" i="1" s="1"/>
  <c r="T309" i="1"/>
  <c r="CJ309" i="1" s="1"/>
  <c r="T364" i="1"/>
  <c r="CJ364" i="1" s="1"/>
  <c r="T247" i="1"/>
  <c r="CJ247" i="1" s="1"/>
  <c r="T45" i="1"/>
  <c r="CJ45" i="1" s="1"/>
  <c r="T41" i="1"/>
  <c r="CJ41" i="1" s="1"/>
  <c r="T115" i="1"/>
  <c r="CJ115" i="1" s="1"/>
  <c r="T74" i="1"/>
  <c r="CJ74" i="1" s="1"/>
  <c r="T226" i="1"/>
  <c r="CJ226" i="1" s="1"/>
  <c r="T15" i="1"/>
  <c r="CJ15" i="1" s="1"/>
  <c r="T67" i="1"/>
  <c r="CJ67" i="1" s="1"/>
  <c r="T358" i="1"/>
  <c r="CJ358" i="1" s="1"/>
  <c r="T261" i="1"/>
  <c r="CJ261" i="1" s="1"/>
  <c r="T99" i="1"/>
  <c r="CJ99" i="1" s="1"/>
  <c r="T298" i="1"/>
  <c r="CJ298" i="1" s="1"/>
  <c r="T152" i="1"/>
  <c r="CJ152" i="1" s="1"/>
  <c r="T319" i="1"/>
  <c r="CJ319" i="1" s="1"/>
  <c r="T424" i="1"/>
  <c r="CJ424" i="1" s="1"/>
  <c r="T52" i="1"/>
  <c r="CJ52" i="1" s="1"/>
  <c r="T186" i="1"/>
  <c r="CJ186" i="1" s="1"/>
  <c r="T279" i="1"/>
  <c r="CJ279" i="1" s="1"/>
  <c r="T360" i="1"/>
  <c r="CJ360" i="1" s="1"/>
  <c r="T359" i="1"/>
  <c r="CJ359" i="1" s="1"/>
  <c r="T198" i="1"/>
  <c r="CJ198" i="1" s="1"/>
  <c r="T50" i="1"/>
  <c r="CJ50" i="1" s="1"/>
  <c r="T38" i="1"/>
  <c r="CJ38" i="1" s="1"/>
  <c r="T461" i="1"/>
  <c r="CJ461" i="1" s="1"/>
  <c r="T305" i="1"/>
  <c r="CJ305" i="1" s="1"/>
  <c r="T302" i="1"/>
  <c r="CJ302" i="1" s="1"/>
  <c r="T101" i="1"/>
  <c r="CJ101" i="1" s="1"/>
  <c r="T20" i="1"/>
  <c r="CJ20" i="1" s="1"/>
  <c r="T356" i="1"/>
  <c r="CJ356" i="1" s="1"/>
  <c r="T170" i="1"/>
  <c r="CJ170" i="1" s="1"/>
  <c r="T331" i="1"/>
  <c r="CJ331" i="1" s="1"/>
  <c r="T140" i="1"/>
  <c r="CJ140" i="1" s="1"/>
  <c r="T119" i="1"/>
  <c r="CJ119" i="1" s="1"/>
  <c r="T39" i="1"/>
  <c r="CJ39" i="1" s="1"/>
  <c r="T223" i="1"/>
  <c r="CJ223" i="1" s="1"/>
  <c r="T376" i="1"/>
  <c r="CJ376" i="1" s="1"/>
  <c r="T127" i="1"/>
  <c r="CJ127" i="1" s="1"/>
  <c r="T269" i="1"/>
  <c r="CJ269" i="1" s="1"/>
  <c r="T311" i="1"/>
  <c r="CJ311" i="1" s="1"/>
  <c r="T218" i="1"/>
  <c r="CJ218" i="1" s="1"/>
  <c r="T103" i="1"/>
  <c r="CJ103" i="1" s="1"/>
  <c r="T36" i="1"/>
  <c r="CJ36" i="1" s="1"/>
  <c r="T372" i="1"/>
  <c r="CJ372" i="1" s="1"/>
  <c r="T351" i="1"/>
  <c r="CJ351" i="1" s="1"/>
  <c r="T271" i="1"/>
  <c r="CJ271" i="1" s="1"/>
  <c r="T299" i="1"/>
  <c r="CJ299" i="1" s="1"/>
  <c r="T222" i="1"/>
  <c r="CJ222" i="1" s="1"/>
  <c r="T160" i="1"/>
  <c r="CJ160" i="1" s="1"/>
  <c r="T264" i="1"/>
  <c r="CJ264" i="1" s="1"/>
  <c r="T171" i="1"/>
  <c r="CJ171" i="1" s="1"/>
  <c r="T133" i="1"/>
  <c r="CJ133" i="1" s="1"/>
  <c r="T73" i="1"/>
  <c r="CJ73" i="1" s="1"/>
  <c r="T295" i="1"/>
  <c r="CJ295" i="1" s="1"/>
  <c r="T29" i="1"/>
  <c r="CJ29" i="1" s="1"/>
  <c r="T333" i="1"/>
  <c r="CJ333" i="1" s="1"/>
  <c r="T107" i="1"/>
  <c r="CJ107" i="1" s="1"/>
  <c r="T366" i="1"/>
  <c r="CJ366" i="1" s="1"/>
  <c r="T373" i="1"/>
  <c r="CJ373" i="1" s="1"/>
  <c r="T357" i="1"/>
  <c r="CJ357" i="1" s="1"/>
  <c r="T113" i="1"/>
  <c r="CJ113" i="1" s="1"/>
  <c r="T369" i="1"/>
  <c r="CJ369" i="1" s="1"/>
  <c r="T353" i="1"/>
  <c r="CJ353" i="1" s="1"/>
  <c r="T443" i="1"/>
  <c r="CJ443" i="1" s="1"/>
  <c r="T267" i="1"/>
  <c r="CJ267" i="1" s="1"/>
  <c r="T193" i="1"/>
  <c r="CJ193" i="1" s="1"/>
  <c r="T361" i="1"/>
  <c r="CJ361" i="1" s="1"/>
  <c r="T34" i="1"/>
  <c r="CJ34" i="1" s="1"/>
  <c r="T189" i="1"/>
  <c r="CJ189" i="1" s="1"/>
  <c r="T329" i="1"/>
  <c r="CJ329" i="1" s="1"/>
  <c r="T100" i="1"/>
  <c r="CJ100" i="1" s="1"/>
  <c r="T61" i="1"/>
  <c r="CJ61" i="1" s="1"/>
  <c r="T172" i="1"/>
  <c r="CJ172" i="1" s="1"/>
  <c r="T405" i="1"/>
  <c r="CJ405" i="1" s="1"/>
  <c r="T400" i="1"/>
  <c r="CJ400" i="1" s="1"/>
  <c r="T112" i="1"/>
  <c r="CJ112" i="1" s="1"/>
  <c r="T423" i="1"/>
  <c r="CJ423" i="1" s="1"/>
  <c r="BE28" i="1" l="1"/>
  <c r="BE400" i="1"/>
  <c r="BE398" i="1"/>
  <c r="BE410" i="1"/>
  <c r="BE92" i="1"/>
  <c r="BE100" i="1"/>
  <c r="BE87" i="1"/>
  <c r="BE78" i="1"/>
  <c r="BE379" i="1"/>
  <c r="BE59" i="1"/>
  <c r="BE79" i="1"/>
  <c r="BE390" i="1"/>
  <c r="BE347" i="1"/>
  <c r="BE68" i="1"/>
  <c r="BE377" i="1"/>
  <c r="BE384" i="1"/>
  <c r="BE399" i="1"/>
  <c r="BE237" i="1"/>
  <c r="BE205" i="1"/>
  <c r="BE406" i="1"/>
  <c r="BE96" i="1"/>
  <c r="BE388" i="1"/>
  <c r="BE66" i="1"/>
  <c r="BE343" i="1"/>
  <c r="BE386" i="1"/>
  <c r="BE156" i="1"/>
  <c r="BE164" i="1"/>
  <c r="BE76" i="1"/>
  <c r="BE383" i="1"/>
  <c r="BE91" i="1"/>
  <c r="BE380" i="1"/>
  <c r="BE405" i="1"/>
  <c r="BE403" i="1"/>
  <c r="BE392" i="1"/>
  <c r="BE80" i="1"/>
  <c r="BE389" i="1"/>
  <c r="BE256" i="1"/>
  <c r="BE138" i="1"/>
  <c r="BE221" i="1"/>
  <c r="BE207" i="1"/>
  <c r="BE382" i="1"/>
  <c r="BE409" i="1"/>
  <c r="BE395" i="1"/>
  <c r="BE327" i="1"/>
  <c r="BE385" i="1"/>
  <c r="BE239" i="1"/>
  <c r="BE396" i="1"/>
  <c r="BE201" i="1"/>
  <c r="BE154" i="1"/>
  <c r="BE378" i="1"/>
  <c r="BE381" i="1"/>
  <c r="BE277" i="1"/>
  <c r="BE407" i="1"/>
  <c r="BE401" i="1"/>
  <c r="BE70" i="1"/>
  <c r="BE273" i="1"/>
  <c r="BE391" i="1"/>
  <c r="BE285" i="1"/>
  <c r="BE397" i="1"/>
  <c r="BE404" i="1"/>
  <c r="BE411" i="1"/>
  <c r="BE94" i="1"/>
  <c r="BE84" i="1"/>
  <c r="BE82" i="1"/>
  <c r="BE148" i="1"/>
  <c r="BE89" i="1"/>
  <c r="BE146" i="1"/>
  <c r="BE86" i="1"/>
  <c r="BE93" i="1"/>
  <c r="BE412" i="1"/>
  <c r="BE88" i="1"/>
  <c r="BE77" i="1"/>
  <c r="BE98" i="1"/>
  <c r="BE293" i="1"/>
  <c r="BE90" i="1"/>
  <c r="BE83" i="1"/>
  <c r="BE393" i="1"/>
  <c r="BE402" i="1"/>
  <c r="BE387" i="1"/>
  <c r="BE81" i="1"/>
  <c r="BE408" i="1"/>
  <c r="BE394" i="1"/>
  <c r="BE174" i="1"/>
  <c r="BE110" i="1"/>
  <c r="BE32" i="1"/>
  <c r="BE85" i="1"/>
  <c r="BC4" i="1"/>
  <c r="G37" i="2" s="1"/>
  <c r="T87" i="1"/>
  <c r="CJ87" i="1" s="1"/>
  <c r="T391" i="1"/>
  <c r="CJ391" i="1" s="1"/>
  <c r="T380" i="1"/>
  <c r="CJ380" i="1" s="1"/>
  <c r="T156" i="1"/>
  <c r="CJ156" i="1" s="1"/>
  <c r="T343" i="1"/>
  <c r="CJ343" i="1" s="1"/>
  <c r="T401" i="1"/>
  <c r="CJ401" i="1" s="1"/>
  <c r="T347" i="1"/>
  <c r="CJ347" i="1" s="1"/>
  <c r="T398" i="1"/>
  <c r="CJ398" i="1" s="1"/>
  <c r="T66" i="1"/>
  <c r="CJ66" i="1" s="1"/>
  <c r="T378" i="1"/>
  <c r="CJ378" i="1" s="1"/>
  <c r="T154" i="1"/>
  <c r="CJ154" i="1" s="1"/>
  <c r="T386" i="1"/>
  <c r="CJ386" i="1" s="1"/>
  <c r="T96" i="1"/>
  <c r="CJ96" i="1" s="1"/>
  <c r="T80" i="1"/>
  <c r="CJ80" i="1" s="1"/>
  <c r="T406" i="1"/>
  <c r="CJ406" i="1" s="1"/>
  <c r="T221" i="1"/>
  <c r="CJ221" i="1" s="1"/>
  <c r="T403" i="1"/>
  <c r="CJ403" i="1" s="1"/>
  <c r="T407" i="1"/>
  <c r="CJ407" i="1" s="1"/>
  <c r="T389" i="1"/>
  <c r="CJ389" i="1" s="1"/>
  <c r="T392" i="1"/>
  <c r="CJ392" i="1" s="1"/>
  <c r="T205" i="1"/>
  <c r="CJ205" i="1" s="1"/>
  <c r="T383" i="1"/>
  <c r="CJ383" i="1" s="1"/>
  <c r="T277" i="1"/>
  <c r="CJ277" i="1" s="1"/>
  <c r="T164" i="1"/>
  <c r="CJ164" i="1" s="1"/>
  <c r="T201" i="1"/>
  <c r="CJ201" i="1" s="1"/>
  <c r="T76" i="1"/>
  <c r="CJ76" i="1" s="1"/>
  <c r="T388" i="1"/>
  <c r="CJ388" i="1" s="1"/>
  <c r="T59" i="1"/>
  <c r="CJ59" i="1" s="1"/>
  <c r="T138" i="1"/>
  <c r="CJ138" i="1" s="1"/>
  <c r="T91" i="1"/>
  <c r="CJ91" i="1" s="1"/>
  <c r="T256" i="1"/>
  <c r="CJ256" i="1" s="1"/>
  <c r="T84" i="1"/>
  <c r="CJ84" i="1" s="1"/>
  <c r="T285" i="1"/>
  <c r="CJ285" i="1" s="1"/>
  <c r="T411" i="1"/>
  <c r="CJ411" i="1" s="1"/>
  <c r="T94" i="1"/>
  <c r="CJ94" i="1" s="1"/>
  <c r="T148" i="1"/>
  <c r="CJ148" i="1" s="1"/>
  <c r="T82" i="1"/>
  <c r="CJ82" i="1" s="1"/>
  <c r="T89" i="1"/>
  <c r="CJ89" i="1" s="1"/>
  <c r="T85" i="1"/>
  <c r="CJ85" i="1" s="1"/>
  <c r="T387" i="1"/>
  <c r="CJ387" i="1" s="1"/>
  <c r="T86" i="1"/>
  <c r="CJ86" i="1" s="1"/>
  <c r="T88" i="1"/>
  <c r="CJ88" i="1" s="1"/>
  <c r="T83" i="1"/>
  <c r="CJ83" i="1" s="1"/>
  <c r="T98" i="1"/>
  <c r="CJ98" i="1" s="1"/>
  <c r="T174" i="1"/>
  <c r="CJ174" i="1" s="1"/>
  <c r="T412" i="1"/>
  <c r="CJ412" i="1" s="1"/>
  <c r="T77" i="1"/>
  <c r="CJ77" i="1" s="1"/>
  <c r="T293" i="1"/>
  <c r="CJ293" i="1" s="1"/>
  <c r="T81" i="1"/>
  <c r="CJ81" i="1" s="1"/>
  <c r="T396" i="1"/>
  <c r="CJ396" i="1" s="1"/>
  <c r="T32" i="1"/>
  <c r="CJ32" i="1" s="1"/>
  <c r="T393" i="1"/>
  <c r="CJ393" i="1" s="1"/>
  <c r="T90" i="1"/>
  <c r="CJ90" i="1" s="1"/>
  <c r="T402" i="1"/>
  <c r="CJ402" i="1" s="1"/>
  <c r="T408" i="1"/>
  <c r="CJ408" i="1" s="1"/>
  <c r="T327" i="1"/>
  <c r="CJ327" i="1" s="1"/>
  <c r="T110" i="1"/>
  <c r="CJ110" i="1" s="1"/>
  <c r="T394" i="1"/>
  <c r="CJ394" i="1" s="1"/>
  <c r="T381" i="1"/>
  <c r="CJ381" i="1" s="1"/>
  <c r="T207" i="1"/>
  <c r="CJ207" i="1" s="1"/>
  <c r="T409" i="1"/>
  <c r="CJ409" i="1" s="1"/>
  <c r="T385" i="1"/>
  <c r="CJ385" i="1" s="1"/>
  <c r="T93" i="1"/>
  <c r="CJ93" i="1" s="1"/>
  <c r="T146" i="1"/>
  <c r="CJ146" i="1" s="1"/>
  <c r="T395" i="1"/>
  <c r="CJ395" i="1" s="1"/>
  <c r="T382" i="1"/>
  <c r="CJ382" i="1" s="1"/>
  <c r="T239" i="1"/>
  <c r="CJ239" i="1" s="1"/>
  <c r="T397" i="1"/>
  <c r="CJ397" i="1" s="1"/>
  <c r="T404" i="1"/>
  <c r="CJ404" i="1" s="1"/>
  <c r="T79" i="1"/>
  <c r="CJ79" i="1" s="1"/>
  <c r="T410" i="1"/>
  <c r="CJ410" i="1" s="1"/>
  <c r="T70" i="1"/>
  <c r="CJ70" i="1" s="1"/>
  <c r="T92" i="1"/>
  <c r="CJ92" i="1" s="1"/>
  <c r="T390" i="1"/>
  <c r="CJ390" i="1" s="1"/>
  <c r="T28" i="1"/>
  <c r="CJ28" i="1" s="1"/>
  <c r="T273" i="1"/>
  <c r="CJ273" i="1" s="1"/>
  <c r="T68" i="1"/>
  <c r="CJ68" i="1" s="1"/>
  <c r="T78" i="1"/>
  <c r="CJ78" i="1" s="1"/>
  <c r="T377" i="1"/>
  <c r="CJ377" i="1" s="1"/>
  <c r="T379" i="1"/>
  <c r="CJ379" i="1" s="1"/>
  <c r="T384" i="1"/>
  <c r="CJ384" i="1" s="1"/>
  <c r="T399" i="1"/>
  <c r="CJ399" i="1" s="1"/>
  <c r="T237" i="1"/>
  <c r="CJ237" i="1" s="1"/>
  <c r="CK2" i="1" l="1"/>
  <c r="G49" i="2" s="1"/>
  <c r="BF3" i="1"/>
  <c r="G43" i="2" s="1"/>
  <c r="AX504" i="1"/>
  <c r="G31" i="2" s="1"/>
</calcChain>
</file>

<file path=xl/sharedStrings.xml><?xml version="1.0" encoding="utf-8"?>
<sst xmlns="http://schemas.openxmlformats.org/spreadsheetml/2006/main" count="129" uniqueCount="84">
  <si>
    <t>GENDER</t>
  </si>
  <si>
    <t>AGE</t>
  </si>
  <si>
    <t>FIELD OF WORK</t>
  </si>
  <si>
    <t>EDUCATION</t>
  </si>
  <si>
    <t xml:space="preserve">KIDS </t>
  </si>
  <si>
    <t>CARS</t>
  </si>
  <si>
    <t xml:space="preserve">INCOME </t>
  </si>
  <si>
    <t>AREA</t>
  </si>
  <si>
    <t>IT</t>
  </si>
  <si>
    <t>Teaching</t>
  </si>
  <si>
    <t>Health</t>
  </si>
  <si>
    <t>Construction</t>
  </si>
  <si>
    <t>Others</t>
  </si>
  <si>
    <t>Highschool</t>
  </si>
  <si>
    <t>Plus Two</t>
  </si>
  <si>
    <t>UG</t>
  </si>
  <si>
    <t>PG</t>
  </si>
  <si>
    <t>PHD</t>
  </si>
  <si>
    <t>Thiruvananthapuram</t>
  </si>
  <si>
    <t>Kollam</t>
  </si>
  <si>
    <t>Alappuzha</t>
  </si>
  <si>
    <t>Pathanamthitta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</si>
  <si>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</si>
  <si>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</si>
  <si>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</si>
  <si>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</si>
  <si>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</si>
  <si>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</si>
  <si>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</si>
  <si>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Wayanadu</t>
  </si>
  <si>
    <t>Kannur</t>
  </si>
  <si>
    <t>Kasaragod</t>
  </si>
  <si>
    <t>VALUE OF THE HOUSE</t>
  </si>
  <si>
    <t>MORTAGE LEFT</t>
  </si>
  <si>
    <t>CARS VALUE</t>
  </si>
  <si>
    <t>LEFT TO PAY ON CARS</t>
  </si>
  <si>
    <t>DEBTS</t>
  </si>
  <si>
    <t>INVESTMENT</t>
  </si>
  <si>
    <t>NETWORTH</t>
  </si>
  <si>
    <t>VALUE OF THE PERSON</t>
  </si>
  <si>
    <t>Column1</t>
  </si>
  <si>
    <t>Column2</t>
  </si>
  <si>
    <t>Column3</t>
  </si>
  <si>
    <t>MEN VS WOMEN</t>
  </si>
  <si>
    <t>AVERAGE AGE</t>
  </si>
  <si>
    <t>CONSTRUCTION</t>
  </si>
  <si>
    <t>HEALTH</t>
  </si>
  <si>
    <t>TEACHING</t>
  </si>
  <si>
    <t>OTHERS</t>
  </si>
  <si>
    <t>MEN</t>
  </si>
  <si>
    <t>WOMEN</t>
  </si>
  <si>
    <t>HIGHSCHOOL</t>
  </si>
  <si>
    <t>PLUS TWO</t>
  </si>
  <si>
    <t>AVERAGE INCOME</t>
  </si>
  <si>
    <t>CAR VALUE</t>
  </si>
  <si>
    <t>COST OF ONE CAR/PERSON</t>
  </si>
  <si>
    <t>AVERAGE VALUE OF ONE CAR</t>
  </si>
  <si>
    <t>DEBT AMOUNT</t>
  </si>
  <si>
    <t>MORTAGE LEFT TO PAY IN %</t>
  </si>
  <si>
    <t>LESS THAN</t>
  </si>
  <si>
    <t>AVERAGE INCOME PER TERRITORY</t>
  </si>
  <si>
    <t xml:space="preserve"> Ernakulam</t>
  </si>
  <si>
    <t xml:space="preserve"> Idukki</t>
  </si>
  <si>
    <t xml:space="preserve"> Kollam</t>
  </si>
  <si>
    <t xml:space="preserve"> Malappuram</t>
  </si>
  <si>
    <t xml:space="preserve">Kozhikode </t>
  </si>
  <si>
    <t>AVERAGE INCOME PER FIELD OF WORK</t>
  </si>
  <si>
    <t>AVERAGE INCOME PER EDUCATION</t>
  </si>
  <si>
    <t>% of people having higher debts than there yearly income</t>
  </si>
  <si>
    <t>INCOME</t>
  </si>
  <si>
    <t>NUMBER OF MEN VS NUMBER OF WOMEN</t>
  </si>
  <si>
    <t>NUMBER OF PEOPLE IN EACH FIELD OF WORK</t>
  </si>
  <si>
    <t>NUMBER OF PEOPLE IN EACH EDUCATION</t>
  </si>
  <si>
    <t>BASIC</t>
  </si>
  <si>
    <t>AVEAGE INCOME PER FIELD OF WORK</t>
  </si>
  <si>
    <t>AVERAGE INCOMR PER EACH EDUCATION</t>
  </si>
  <si>
    <t>NUMBER OF PEOPLE WITH MORE THAN X1 DEBT</t>
  </si>
  <si>
    <t>NUMBER OF PERSON THAT HAVE MORE THAN X2% MORTAGE LEFT</t>
  </si>
  <si>
    <t>AVERAGE AGE OF PEOPLE WITH A NET WORTH HIGHER THAN X3 INCOME</t>
  </si>
  <si>
    <t>VARIABLES</t>
  </si>
  <si>
    <t>X1</t>
  </si>
  <si>
    <t>X2</t>
  </si>
  <si>
    <t>X3</t>
  </si>
  <si>
    <t>BY GOKUL 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</si>
</sst>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_-[$₹-44C]* #,##0.00_-;\-[$₹-44C]* #,##0.00_-;_-[$₹-44C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12" xfId="0" applyBorder="1"/>
    <xf numFmtId="0" fontId="0" fillId="0" borderId="9" xfId="0" applyBorder="1"/>
    <xf numFmtId="0" fontId="0" fillId="0" borderId="0" xfId="0" applyNumberFormat="1" applyBorder="1"/>
    <xf numFmtId="0" fontId="0" fillId="0" borderId="4" xfId="0" applyNumberFormat="1" applyBorder="1"/>
    <xf numFmtId="2" fontId="0" fillId="0" borderId="3" xfId="1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8" xfId="0" applyFont="1" applyBorder="1" applyAlignment="1"/>
    <xf numFmtId="0" fontId="3" fillId="0" borderId="8" xfId="0" applyFont="1" applyBorder="1"/>
    <xf numFmtId="9" fontId="0" fillId="0" borderId="0" xfId="1" applyFont="1" applyBorder="1"/>
    <xf numFmtId="0" fontId="0" fillId="0" borderId="2" xfId="0" applyNumberFormat="1" applyBorder="1"/>
    <xf numFmtId="10" fontId="0" fillId="0" borderId="3" xfId="0" applyNumberFormat="1" applyBorder="1"/>
    <xf numFmtId="0" fontId="0" fillId="0" borderId="10" xfId="0" applyNumberFormat="1" applyBorder="1"/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/>
    <xf numFmtId="0" fontId="8" fillId="0" borderId="0" xfId="0" applyFont="1" applyBorder="1"/>
    <xf numFmtId="0" fontId="8" fillId="0" borderId="5" xfId="0" applyFont="1" applyBorder="1"/>
    <xf numFmtId="0" fontId="8" fillId="0" borderId="2" xfId="0" applyFont="1" applyBorder="1"/>
    <xf numFmtId="0" fontId="8" fillId="0" borderId="11" xfId="0" applyFont="1" applyBorder="1"/>
    <xf numFmtId="0" fontId="8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3" xfId="0" applyFont="1" applyBorder="1"/>
    <xf numFmtId="165" fontId="6" fillId="0" borderId="8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DASHBOARD!$C$12:$F$12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DASHBOARD!$C$13:$F$13</c:f>
              <c:numCache>
                <c:formatCode>General</c:formatCode>
                <c:ptCount val="4"/>
                <c:pt idx="0">
                  <c:v>255</c:v>
                </c:pt>
                <c:pt idx="2">
                  <c:v>245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DASHBOARD!$C$14:$F$14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89792"/>
        <c:axId val="77386112"/>
      </c:barChart>
      <c:catAx>
        <c:axId val="678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7386112"/>
        <c:crosses val="autoZero"/>
        <c:auto val="1"/>
        <c:lblAlgn val="ctr"/>
        <c:lblOffset val="100"/>
        <c:noMultiLvlLbl val="0"/>
      </c:catAx>
      <c:valAx>
        <c:axId val="773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8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DASHBOARD!$K$32:$O$32</c:f>
              <c:strCache>
                <c:ptCount val="5"/>
                <c:pt idx="0">
                  <c:v>CONSTRUCTION</c:v>
                </c:pt>
                <c:pt idx="1">
                  <c:v>HEALTH</c:v>
                </c:pt>
                <c:pt idx="2">
                  <c:v>IT</c:v>
                </c:pt>
                <c:pt idx="3">
                  <c:v>TEACHING</c:v>
                </c:pt>
                <c:pt idx="4">
                  <c:v>OTHERS</c:v>
                </c:pt>
              </c:strCache>
            </c:strRef>
          </c:cat>
          <c:val>
            <c:numRef>
              <c:f>DASHBOARD!$K$33:$O$33</c:f>
              <c:numCache>
                <c:formatCode>_-[$₹-44C]* #,##0.00_-;\-[$₹-44C]* #,##0.00_-;_-[$₹-44C]* "-"??_-;_-@_-</c:formatCode>
                <c:ptCount val="5"/>
                <c:pt idx="0">
                  <c:v>557172.17021276592</c:v>
                </c:pt>
                <c:pt idx="1">
                  <c:v>567000</c:v>
                </c:pt>
                <c:pt idx="2">
                  <c:v>548036.93000000005</c:v>
                </c:pt>
                <c:pt idx="3">
                  <c:v>557942.42105263157</c:v>
                </c:pt>
                <c:pt idx="4">
                  <c:v>524424.92035398225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DASHBOARD!$K$32:$O$32</c:f>
              <c:strCache>
                <c:ptCount val="5"/>
                <c:pt idx="0">
                  <c:v>CONSTRUCTION</c:v>
                </c:pt>
                <c:pt idx="1">
                  <c:v>HEALTH</c:v>
                </c:pt>
                <c:pt idx="2">
                  <c:v>IT</c:v>
                </c:pt>
                <c:pt idx="3">
                  <c:v>TEACHING</c:v>
                </c:pt>
                <c:pt idx="4">
                  <c:v>OTHERS</c:v>
                </c:pt>
              </c:strCache>
            </c:strRef>
          </c:cat>
          <c:val>
            <c:numRef>
              <c:f>DASHBOARD!$K$34:$O$34</c:f>
              <c:numCache>
                <c:formatCode>_-[$₹-44C]* #,##0.00_-;\-[$₹-44C]* #,##0.00_-;_-[$₹-44C]* "-"??_-;_-@_-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88896"/>
        <c:axId val="68290432"/>
      </c:barChart>
      <c:catAx>
        <c:axId val="68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8290432"/>
        <c:crosses val="autoZero"/>
        <c:auto val="1"/>
        <c:lblAlgn val="ctr"/>
        <c:lblOffset val="100"/>
        <c:noMultiLvlLbl val="0"/>
      </c:catAx>
      <c:valAx>
        <c:axId val="68290432"/>
        <c:scaling>
          <c:orientation val="minMax"/>
        </c:scaling>
        <c:delete val="0"/>
        <c:axPos val="l"/>
        <c:majorGridlines/>
        <c:numFmt formatCode="_-[$₹-44C]* #,##0.00_-;\-[$₹-44C]* #,##0.00_-;_-[$₹-44C]* &quot;-&quot;??_-;_-@_-" sourceLinked="1"/>
        <c:majorTickMark val="out"/>
        <c:minorTickMark val="none"/>
        <c:tickLblPos val="nextTo"/>
        <c:crossAx val="6828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DASHBOARD!$K$12:$O$12</c:f>
              <c:strCache>
                <c:ptCount val="5"/>
                <c:pt idx="0">
                  <c:v>CONSTRUCTION</c:v>
                </c:pt>
                <c:pt idx="1">
                  <c:v>HEALTH</c:v>
                </c:pt>
                <c:pt idx="2">
                  <c:v>IT</c:v>
                </c:pt>
                <c:pt idx="3">
                  <c:v>TEACHING</c:v>
                </c:pt>
                <c:pt idx="4">
                  <c:v>OTHERS</c:v>
                </c:pt>
              </c:strCache>
            </c:strRef>
          </c:cat>
          <c:val>
            <c:numRef>
              <c:f>DASHBOARD!$K$13:$O$13</c:f>
              <c:numCache>
                <c:formatCode>General</c:formatCode>
                <c:ptCount val="5"/>
                <c:pt idx="0">
                  <c:v>100</c:v>
                </c:pt>
                <c:pt idx="1">
                  <c:v>95</c:v>
                </c:pt>
                <c:pt idx="2">
                  <c:v>94</c:v>
                </c:pt>
                <c:pt idx="3">
                  <c:v>98</c:v>
                </c:pt>
                <c:pt idx="4">
                  <c:v>113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DASHBOARD!$K$12:$O$12</c:f>
              <c:strCache>
                <c:ptCount val="5"/>
                <c:pt idx="0">
                  <c:v>CONSTRUCTION</c:v>
                </c:pt>
                <c:pt idx="1">
                  <c:v>HEALTH</c:v>
                </c:pt>
                <c:pt idx="2">
                  <c:v>IT</c:v>
                </c:pt>
                <c:pt idx="3">
                  <c:v>TEACHING</c:v>
                </c:pt>
                <c:pt idx="4">
                  <c:v>OTHERS</c:v>
                </c:pt>
              </c:strCache>
            </c:strRef>
          </c:cat>
          <c:val>
            <c:numRef>
              <c:f>DASHBOARD!$K$14:$O$14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15008"/>
        <c:axId val="68316544"/>
      </c:barChart>
      <c:catAx>
        <c:axId val="683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8316544"/>
        <c:crosses val="autoZero"/>
        <c:auto val="1"/>
        <c:lblAlgn val="ctr"/>
        <c:lblOffset val="100"/>
        <c:noMultiLvlLbl val="0"/>
      </c:catAx>
      <c:valAx>
        <c:axId val="683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1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DASHBOARD!$P$12:$U$12</c:f>
              <c:strCache>
                <c:ptCount val="6"/>
                <c:pt idx="0">
                  <c:v>HIGHSCHOOL</c:v>
                </c:pt>
                <c:pt idx="1">
                  <c:v>PLUS TWO</c:v>
                </c:pt>
                <c:pt idx="2">
                  <c:v>UG</c:v>
                </c:pt>
                <c:pt idx="3">
                  <c:v>PG</c:v>
                </c:pt>
                <c:pt idx="4">
                  <c:v>PHD</c:v>
                </c:pt>
                <c:pt idx="5">
                  <c:v>OTHERS</c:v>
                </c:pt>
              </c:strCache>
            </c:strRef>
          </c:cat>
          <c:val>
            <c:numRef>
              <c:f>DASHBOARD!$P$13:$U$13</c:f>
              <c:numCache>
                <c:formatCode>General</c:formatCode>
                <c:ptCount val="6"/>
                <c:pt idx="0">
                  <c:v>97</c:v>
                </c:pt>
                <c:pt idx="1">
                  <c:v>87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  <c:pt idx="5">
                  <c:v>80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DASHBOARD!$P$12:$U$12</c:f>
              <c:strCache>
                <c:ptCount val="6"/>
                <c:pt idx="0">
                  <c:v>HIGHSCHOOL</c:v>
                </c:pt>
                <c:pt idx="1">
                  <c:v>PLUS TWO</c:v>
                </c:pt>
                <c:pt idx="2">
                  <c:v>UG</c:v>
                </c:pt>
                <c:pt idx="3">
                  <c:v>PG</c:v>
                </c:pt>
                <c:pt idx="4">
                  <c:v>PHD</c:v>
                </c:pt>
                <c:pt idx="5">
                  <c:v>OTHERS</c:v>
                </c:pt>
              </c:strCache>
            </c:strRef>
          </c:cat>
          <c:val>
            <c:numRef>
              <c:f>DASHBOARD!$P$14:$U$14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41120"/>
        <c:axId val="68342912"/>
      </c:barChart>
      <c:catAx>
        <c:axId val="683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8342912"/>
        <c:crosses val="autoZero"/>
        <c:auto val="1"/>
        <c:lblAlgn val="ctr"/>
        <c:lblOffset val="100"/>
        <c:noMultiLvlLbl val="0"/>
      </c:catAx>
      <c:valAx>
        <c:axId val="683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4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DASHBOARD!$P$32:$U$32</c:f>
              <c:strCache>
                <c:ptCount val="6"/>
                <c:pt idx="0">
                  <c:v>HIGHSCHOOL</c:v>
                </c:pt>
                <c:pt idx="1">
                  <c:v>PLUS TWO</c:v>
                </c:pt>
                <c:pt idx="2">
                  <c:v>UG</c:v>
                </c:pt>
                <c:pt idx="3">
                  <c:v>PG</c:v>
                </c:pt>
                <c:pt idx="4">
                  <c:v>PHD</c:v>
                </c:pt>
                <c:pt idx="5">
                  <c:v>OTHERS</c:v>
                </c:pt>
              </c:strCache>
            </c:strRef>
          </c:cat>
          <c:val>
            <c:numRef>
              <c:f>DASHBOARD!$P$33:$U$33</c:f>
              <c:numCache>
                <c:formatCode>_-[$₹-44C]* #,##0.00_-;\-[$₹-44C]* #,##0.00_-;_-[$₹-44C]* "-"??_-;_-@_-</c:formatCode>
                <c:ptCount val="6"/>
                <c:pt idx="0">
                  <c:v>559748.24742268038</c:v>
                </c:pt>
                <c:pt idx="1">
                  <c:v>562609.74683544307</c:v>
                </c:pt>
                <c:pt idx="2">
                  <c:v>546108.94936708861</c:v>
                </c:pt>
                <c:pt idx="3">
                  <c:v>584551.34615384613</c:v>
                </c:pt>
                <c:pt idx="4">
                  <c:v>505618.14942528738</c:v>
                </c:pt>
                <c:pt idx="5">
                  <c:v>544253.52500000002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DASHBOARD!$P$32:$U$32</c:f>
              <c:strCache>
                <c:ptCount val="6"/>
                <c:pt idx="0">
                  <c:v>HIGHSCHOOL</c:v>
                </c:pt>
                <c:pt idx="1">
                  <c:v>PLUS TWO</c:v>
                </c:pt>
                <c:pt idx="2">
                  <c:v>UG</c:v>
                </c:pt>
                <c:pt idx="3">
                  <c:v>PG</c:v>
                </c:pt>
                <c:pt idx="4">
                  <c:v>PHD</c:v>
                </c:pt>
                <c:pt idx="5">
                  <c:v>OTHERS</c:v>
                </c:pt>
              </c:strCache>
            </c:strRef>
          </c:cat>
          <c:val>
            <c:numRef>
              <c:f>DASHBOARD!$P$34:$U$34</c:f>
              <c:numCache>
                <c:formatCode>_-[$₹-44C]* #,##0.00_-;\-[$₹-44C]* #,##0.00_-;_-[$₹-44C]*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1216"/>
        <c:axId val="68442752"/>
      </c:barChart>
      <c:catAx>
        <c:axId val="684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8442752"/>
        <c:crosses val="autoZero"/>
        <c:auto val="1"/>
        <c:lblAlgn val="ctr"/>
        <c:lblOffset val="100"/>
        <c:noMultiLvlLbl val="0"/>
      </c:catAx>
      <c:valAx>
        <c:axId val="68442752"/>
        <c:scaling>
          <c:orientation val="minMax"/>
        </c:scaling>
        <c:delete val="0"/>
        <c:axPos val="l"/>
        <c:majorGridlines/>
        <c:numFmt formatCode="_-[$₹-44C]* #,##0.00_-;\-[$₹-44C]* #,##0.00_-;_-[$₹-44C]* &quot;-&quot;??_-;_-@_-" sourceLinked="1"/>
        <c:majorTickMark val="out"/>
        <c:minorTickMark val="none"/>
        <c:tickLblPos val="nextTo"/>
        <c:crossAx val="6844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19477367192743E-2"/>
          <c:y val="3.8889515187839674E-2"/>
          <c:w val="0.97600790247249203"/>
          <c:h val="0.9069017423456581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DASHBOARD!$C$54:$AD$54</c:f>
            </c:numRef>
          </c:val>
        </c:ser>
        <c:ser>
          <c:idx val="1"/>
          <c:order val="1"/>
          <c:invertIfNegative val="0"/>
          <c:val>
            <c:numRef>
              <c:f>DASHBOARD!$C$55:$AD$55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2"/>
          <c:invertIfNegative val="0"/>
          <c:val>
            <c:numRef>
              <c:f>DASHBOARD!$C$56:$AD$56</c:f>
              <c:numCache>
                <c:formatCode>_ [$₹-4009]\ * #,##0.00_ ;_ [$₹-4009]\ * \-#,##0.00_ ;_ [$₹-4009]\ * "-"??_ ;_ @_ </c:formatCode>
                <c:ptCount val="28"/>
                <c:pt idx="0">
                  <c:v>509228.03225806454</c:v>
                </c:pt>
                <c:pt idx="2">
                  <c:v>631714.33333333337</c:v>
                </c:pt>
                <c:pt idx="4">
                  <c:v>580169.64</c:v>
                </c:pt>
                <c:pt idx="6">
                  <c:v>598929.58620689658</c:v>
                </c:pt>
                <c:pt idx="8">
                  <c:v>524677.66666666663</c:v>
                </c:pt>
                <c:pt idx="10">
                  <c:v>572647.11428571434</c:v>
                </c:pt>
                <c:pt idx="12">
                  <c:v>488251.4705882353</c:v>
                </c:pt>
                <c:pt idx="14">
                  <c:v>574224.60714285716</c:v>
                </c:pt>
                <c:pt idx="16">
                  <c:v>554700.64864864864</c:v>
                </c:pt>
                <c:pt idx="18">
                  <c:v>540670.4117647059</c:v>
                </c:pt>
                <c:pt idx="20">
                  <c:v>495183.87804878049</c:v>
                </c:pt>
                <c:pt idx="22">
                  <c:v>537705.89473684214</c:v>
                </c:pt>
                <c:pt idx="24">
                  <c:v>516526.875</c:v>
                </c:pt>
                <c:pt idx="26">
                  <c:v>594066.05405405408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DASHBOARD!$C$57:$AD$57</c:f>
              <c:numCache>
                <c:formatCode>_ [$₹-4009]\ * #,##0.00_ ;_ [$₹-4009]\ * \-#,##0.00_ ;_ [$₹-4009]\ * "-"??_ ;_ @_ </c:formatCode>
                <c:ptCount val="2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3216"/>
        <c:axId val="68474752"/>
      </c:barChart>
      <c:catAx>
        <c:axId val="6847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8474752"/>
        <c:crosses val="autoZero"/>
        <c:auto val="1"/>
        <c:lblAlgn val="ctr"/>
        <c:lblOffset val="100"/>
        <c:noMultiLvlLbl val="0"/>
      </c:catAx>
      <c:valAx>
        <c:axId val="68474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47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17266</xdr:colOff>
      <xdr:row>13</xdr:row>
      <xdr:rowOff>186690</xdr:rowOff>
    </xdr:from>
    <xdr:to>
      <xdr:col>5</xdr:col>
      <xdr:colOff>1061013</xdr:colOff>
      <xdr:row>50</xdr:row>
      <xdr:rowOff>173620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1066800</xdr:colOff>
      <xdr:row>34</xdr:row>
      <xdr:rowOff>12539</xdr:rowOff>
    </xdr:from>
    <xdr:to>
      <xdr:col>14</xdr:col>
      <xdr:colOff>1057959</xdr:colOff>
      <xdr:row>50</xdr:row>
      <xdr:rowOff>173621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19290</xdr:colOff>
      <xdr:row>14</xdr:row>
      <xdr:rowOff>12539</xdr:rowOff>
    </xdr:from>
    <xdr:to>
      <xdr:col>14</xdr:col>
      <xdr:colOff>1061013</xdr:colOff>
      <xdr:row>28</xdr:row>
      <xdr:rowOff>173620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9644</xdr:colOff>
      <xdr:row>14</xdr:row>
      <xdr:rowOff>22184</xdr:rowOff>
    </xdr:from>
    <xdr:to>
      <xdr:col>20</xdr:col>
      <xdr:colOff>1070658</xdr:colOff>
      <xdr:row>28</xdr:row>
      <xdr:rowOff>173621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6911</xdr:colOff>
      <xdr:row>34</xdr:row>
      <xdr:rowOff>9486</xdr:rowOff>
    </xdr:from>
    <xdr:to>
      <xdr:col>21</xdr:col>
      <xdr:colOff>16557</xdr:colOff>
      <xdr:row>50</xdr:row>
      <xdr:rowOff>160921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13455</xdr:colOff>
      <xdr:row>57</xdr:row>
      <xdr:rowOff>12700</xdr:rowOff>
    </xdr:from>
    <xdr:to>
      <xdr:col>29</xdr:col>
      <xdr:colOff>1074469</xdr:colOff>
      <xdr:row>83</xdr:row>
      <xdr:rowOff>155342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T503" totalsRowShown="0">
  <autoFilter ref="B3:T503"/>
  <tableColumns count="19">
    <tableColumn id="1" name="GENDER">
      <calculatedColumnFormula>IF(A4=0,"MALE","FEMALE")</calculatedColumnFormula>
    </tableColumn>
    <tableColumn id="2" name="AGE">
      <calculatedColumnFormula>RANDBETWEEN(24,50)</calculatedColumnFormula>
    </tableColumn>
    <tableColumn id="3" name="Column1">
      <calculatedColumnFormula>RANDBETWEEN(1,5)</calculatedColumnFormula>
    </tableColumn>
    <tableColumn id="4" name="FIELD OF WORK">
      <calculatedColumnFormula>VLOOKUP(D4,$X$6:$Y$10,2)</calculatedColumnFormula>
    </tableColumn>
    <tableColumn id="5" name="Column2">
      <calculatedColumnFormula>RANDBETWEEN(1,6)</calculatedColumnFormula>
    </tableColumn>
    <tableColumn id="6" name="EDUCATION">
      <calculatedColumnFormula>VLOOKUP(F4,$X$13:$Y$18,2)</calculatedColumnFormula>
    </tableColumn>
    <tableColumn id="7" name="KIDS ">
      <calculatedColumnFormula>RANDBETWEEN(0,3)</calculatedColumnFormula>
    </tableColumn>
    <tableColumn id="8" name="CARS" dataDxfId="0">
      <calculatedColumnFormula>RANDBETWEEN(1,3)</calculatedColumnFormula>
    </tableColumn>
    <tableColumn id="9" name="INCOME ">
      <calculatedColumnFormula>RANDBETWEEN(100000,1000000)</calculatedColumnFormula>
    </tableColumn>
    <tableColumn id="10" name="Column3">
      <calculatedColumnFormula>RANDBETWEEN(1,14)</calculatedColumnFormula>
    </tableColumn>
    <tableColumn id="11" name="AREA">
      <calculatedColumnFormula>VLOOKUP(K4,$AA$6:$AB$19,2)</calculatedColumnFormula>
    </tableColumn>
    <tableColumn id="12" name="VALUE OF THE HOUSE">
      <calculatedColumnFormula>J4*RANDBETWEEN(3,8)</calculatedColumnFormula>
    </tableColumn>
    <tableColumn id="13" name="MORTAGE LEFT">
      <calculatedColumnFormula>RAND()*M4</calculatedColumnFormula>
    </tableColumn>
    <tableColumn id="14" name="CARS VALUE">
      <calculatedColumnFormula>RAND()*I4*J4</calculatedColumnFormula>
    </tableColumn>
    <tableColumn id="15" name="LEFT TO PAY ON CARS">
      <calculatedColumnFormula>RANDBETWEEN(0,O4)</calculatedColumnFormula>
    </tableColumn>
    <tableColumn id="16" name="DEBTS">
      <calculatedColumnFormula>P4+N4+RANDBETWEEN(0,2*J4)</calculatedColumnFormula>
    </tableColumn>
    <tableColumn id="17" name="INVESTMENT">
      <calculatedColumnFormula>RAND()*J4*1.5</calculatedColumnFormula>
    </tableColumn>
    <tableColumn id="18" name="VALUE OF THE PERSON">
      <calculatedColumnFormula>M4+O4+R4</calculatedColumnFormula>
    </tableColumn>
    <tableColumn id="19" name="NETWORTH">
      <calculatedColumnFormula>S4-Q4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05"/>
  <sheetViews>
    <sheetView topLeftCell="BZ1" zoomScale="82" zoomScaleNormal="82" workbookViewId="0">
      <selection activeCell="CK3" sqref="CK3"/>
    </sheetView>
  </sheetViews>
  <sheetFormatPr defaultRowHeight="14.4" x14ac:dyDescent="0.3"/>
  <cols>
    <col min="1" max="1" width="0" hidden="1" customWidth="1"/>
    <col min="2" max="2" width="10" customWidth="1"/>
    <col min="4" max="4" width="0" hidden="1" customWidth="1"/>
    <col min="5" max="5" width="16.21875" customWidth="1"/>
    <col min="6" max="6" width="0" hidden="1" customWidth="1"/>
    <col min="7" max="7" width="13.44140625" customWidth="1"/>
    <col min="10" max="10" width="10.5546875" customWidth="1"/>
    <col min="11" max="11" width="0" hidden="1" customWidth="1"/>
    <col min="12" max="12" width="17" customWidth="1"/>
    <col min="13" max="13" width="21.44140625" customWidth="1"/>
    <col min="14" max="14" width="16" customWidth="1"/>
    <col min="15" max="15" width="13.44140625" customWidth="1"/>
    <col min="16" max="16" width="21.44140625" customWidth="1"/>
    <col min="17" max="18" width="19.21875" customWidth="1"/>
    <col min="19" max="19" width="22.33203125" customWidth="1"/>
    <col min="20" max="21" width="19.21875" customWidth="1"/>
    <col min="22" max="23" width="10.77734375" customWidth="1"/>
    <col min="24" max="24" width="15.44140625" hidden="1" customWidth="1"/>
    <col min="25" max="25" width="11.6640625" hidden="1" customWidth="1"/>
    <col min="26" max="27" width="0" hidden="1" customWidth="1"/>
    <col min="28" max="28" width="17.88671875" hidden="1" customWidth="1"/>
    <col min="30" max="30" width="12.77734375" customWidth="1"/>
    <col min="31" max="31" width="13.33203125" customWidth="1"/>
    <col min="32" max="36" width="12.77734375" customWidth="1"/>
    <col min="38" max="43" width="12.77734375" customWidth="1"/>
    <col min="45" max="45" width="18.33203125" customWidth="1"/>
    <col min="47" max="48" width="25.77734375" customWidth="1"/>
    <col min="50" max="51" width="45.5546875" customWidth="1"/>
    <col min="52" max="54" width="23.77734375" customWidth="1"/>
    <col min="55" max="55" width="55.33203125" customWidth="1"/>
    <col min="56" max="56" width="9.88671875" hidden="1" customWidth="1"/>
    <col min="57" max="57" width="50.109375" customWidth="1"/>
    <col min="58" max="58" width="11.77734375" customWidth="1"/>
    <col min="59" max="59" width="7.88671875" customWidth="1"/>
    <col min="60" max="73" width="15.77734375" customWidth="1"/>
    <col min="74" max="74" width="8.77734375" customWidth="1"/>
    <col min="75" max="79" width="15.77734375" customWidth="1"/>
    <col min="80" max="80" width="10.88671875" customWidth="1"/>
    <col min="81" max="86" width="15.77734375" customWidth="1"/>
    <col min="87" max="87" width="8.33203125" customWidth="1"/>
    <col min="88" max="88" width="60.21875" customWidth="1"/>
    <col min="89" max="91" width="15.77734375" customWidth="1"/>
  </cols>
  <sheetData>
    <row r="1" spans="1:91" ht="15" thickBot="1" x14ac:dyDescent="0.35"/>
    <row r="2" spans="1:91" ht="15" thickBot="1" x14ac:dyDescent="0.35">
      <c r="V2" s="30" t="s">
        <v>43</v>
      </c>
      <c r="W2" s="31"/>
      <c r="X2" s="2"/>
      <c r="Y2" s="2"/>
      <c r="Z2" s="2"/>
      <c r="AA2" s="2"/>
      <c r="AB2" s="2"/>
      <c r="AD2" s="22" t="s">
        <v>44</v>
      </c>
      <c r="AF2" s="27" t="s">
        <v>2</v>
      </c>
      <c r="AG2" s="28"/>
      <c r="AH2" s="28"/>
      <c r="AI2" s="28"/>
      <c r="AJ2" s="29"/>
      <c r="AL2" s="27" t="s">
        <v>3</v>
      </c>
      <c r="AM2" s="28"/>
      <c r="AN2" s="28"/>
      <c r="AO2" s="28"/>
      <c r="AP2" s="28"/>
      <c r="AQ2" s="29"/>
      <c r="AR2" s="1"/>
      <c r="AS2" s="21" t="s">
        <v>53</v>
      </c>
      <c r="AT2" s="2"/>
      <c r="AU2" s="27" t="s">
        <v>54</v>
      </c>
      <c r="AV2" s="29"/>
      <c r="AW2" s="1"/>
      <c r="AX2" s="27" t="s">
        <v>57</v>
      </c>
      <c r="AY2" s="28"/>
      <c r="AZ2" s="28"/>
      <c r="BA2" s="28"/>
      <c r="BB2" s="28"/>
      <c r="BC2" s="28"/>
      <c r="BD2" s="28"/>
      <c r="BE2" s="28"/>
      <c r="BF2" s="29"/>
      <c r="BG2" s="4"/>
      <c r="BH2" s="27" t="s">
        <v>60</v>
      </c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9"/>
      <c r="BV2" s="4"/>
      <c r="BW2" s="27" t="s">
        <v>66</v>
      </c>
      <c r="BX2" s="28"/>
      <c r="BY2" s="28"/>
      <c r="BZ2" s="28"/>
      <c r="CA2" s="29"/>
      <c r="CB2" s="4"/>
      <c r="CC2" s="27" t="s">
        <v>67</v>
      </c>
      <c r="CD2" s="28"/>
      <c r="CE2" s="28"/>
      <c r="CF2" s="28"/>
      <c r="CG2" s="28"/>
      <c r="CH2" s="29"/>
      <c r="CI2" s="4"/>
      <c r="CJ2" s="20" t="s">
        <v>78</v>
      </c>
      <c r="CK2" s="19">
        <f ca="1">AVERAGEIF(CJ4:CJ503,"&lt;&gt;0")</f>
        <v>36.814189189189186</v>
      </c>
      <c r="CL2" s="4"/>
      <c r="CM2" s="4"/>
    </row>
    <row r="3" spans="1:91" x14ac:dyDescent="0.3">
      <c r="B3" t="s">
        <v>0</v>
      </c>
      <c r="C3" t="s">
        <v>1</v>
      </c>
      <c r="D3" t="s">
        <v>40</v>
      </c>
      <c r="E3" t="s">
        <v>2</v>
      </c>
      <c r="F3" t="s">
        <v>41</v>
      </c>
      <c r="G3" t="s">
        <v>3</v>
      </c>
      <c r="H3" t="s">
        <v>4</v>
      </c>
      <c r="I3" t="s">
        <v>5</v>
      </c>
      <c r="J3" t="s">
        <v>6</v>
      </c>
      <c r="K3" t="s">
        <v>42</v>
      </c>
      <c r="L3" t="s">
        <v>7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39</v>
      </c>
      <c r="T3" t="s">
        <v>38</v>
      </c>
      <c r="V3" s="7" t="s">
        <v>49</v>
      </c>
      <c r="W3" s="8" t="s">
        <v>50</v>
      </c>
      <c r="X3" s="2"/>
      <c r="Y3" s="2"/>
      <c r="Z3" s="2"/>
      <c r="AA3" s="2"/>
      <c r="AB3" s="2"/>
      <c r="AD3" s="13"/>
      <c r="AF3" s="9" t="s">
        <v>45</v>
      </c>
      <c r="AG3" s="6" t="s">
        <v>46</v>
      </c>
      <c r="AH3" s="6" t="s">
        <v>8</v>
      </c>
      <c r="AI3" s="6" t="s">
        <v>47</v>
      </c>
      <c r="AJ3" s="10" t="s">
        <v>48</v>
      </c>
      <c r="AL3" s="9" t="s">
        <v>51</v>
      </c>
      <c r="AM3" s="6" t="s">
        <v>52</v>
      </c>
      <c r="AN3" s="6" t="s">
        <v>15</v>
      </c>
      <c r="AO3" s="6" t="s">
        <v>16</v>
      </c>
      <c r="AP3" s="6" t="s">
        <v>17</v>
      </c>
      <c r="AQ3" s="10" t="s">
        <v>48</v>
      </c>
      <c r="AS3" s="16"/>
      <c r="AU3" s="9" t="s">
        <v>55</v>
      </c>
      <c r="AV3" s="10" t="s">
        <v>56</v>
      </c>
      <c r="AX3" s="9" t="s">
        <v>76</v>
      </c>
      <c r="AY3" s="6">
        <v>1000000</v>
      </c>
      <c r="AZ3" s="6" t="s">
        <v>58</v>
      </c>
      <c r="BA3" s="6" t="s">
        <v>59</v>
      </c>
      <c r="BB3" s="23">
        <v>0.5</v>
      </c>
      <c r="BC3" s="17" t="s">
        <v>77</v>
      </c>
      <c r="BD3" s="17"/>
      <c r="BE3" s="24" t="s">
        <v>68</v>
      </c>
      <c r="BF3" s="25">
        <f ca="1">SUM(BE4:BE503)/COUNT(BE4:BE503)</f>
        <v>0.97799999999999998</v>
      </c>
      <c r="BG3" s="5"/>
      <c r="BH3" s="18" t="s">
        <v>20</v>
      </c>
      <c r="BI3" s="17" t="s">
        <v>61</v>
      </c>
      <c r="BJ3" s="17" t="s">
        <v>62</v>
      </c>
      <c r="BK3" s="17" t="s">
        <v>30</v>
      </c>
      <c r="BL3" s="17" t="s">
        <v>31</v>
      </c>
      <c r="BM3" s="17" t="s">
        <v>63</v>
      </c>
      <c r="BN3" s="17" t="s">
        <v>22</v>
      </c>
      <c r="BO3" s="17" t="s">
        <v>65</v>
      </c>
      <c r="BP3" s="17" t="s">
        <v>64</v>
      </c>
      <c r="BQ3" s="6" t="s">
        <v>26</v>
      </c>
      <c r="BR3" s="6" t="s">
        <v>21</v>
      </c>
      <c r="BS3" s="6" t="s">
        <v>18</v>
      </c>
      <c r="BT3" s="6" t="s">
        <v>25</v>
      </c>
      <c r="BU3" s="10" t="s">
        <v>29</v>
      </c>
      <c r="BW3" s="9" t="s">
        <v>8</v>
      </c>
      <c r="BX3" s="6" t="s">
        <v>9</v>
      </c>
      <c r="BY3" s="6" t="s">
        <v>11</v>
      </c>
      <c r="BZ3" s="6" t="s">
        <v>10</v>
      </c>
      <c r="CA3" s="10" t="s">
        <v>12</v>
      </c>
      <c r="CC3" s="9" t="s">
        <v>13</v>
      </c>
      <c r="CD3" s="6" t="s">
        <v>15</v>
      </c>
      <c r="CE3" s="6" t="s">
        <v>16</v>
      </c>
      <c r="CF3" s="6" t="s">
        <v>17</v>
      </c>
      <c r="CG3" s="6" t="s">
        <v>14</v>
      </c>
      <c r="CH3" s="10" t="s">
        <v>12</v>
      </c>
      <c r="CJ3" s="9" t="s">
        <v>69</v>
      </c>
      <c r="CK3" s="10">
        <v>1000000</v>
      </c>
    </row>
    <row r="4" spans="1:91" ht="15" thickBot="1" x14ac:dyDescent="0.35">
      <c r="A4">
        <f ca="1">RANDBETWEEN(0,1)</f>
        <v>1</v>
      </c>
      <c r="B4" t="str">
        <f ca="1">IF(A4=0,"MALE","FEMALE")</f>
        <v>FEMALE</v>
      </c>
      <c r="C4">
        <f ca="1">RANDBETWEEN(24,50)</f>
        <v>43</v>
      </c>
      <c r="D4">
        <f ca="1">RANDBETWEEN(1,5)</f>
        <v>1</v>
      </c>
      <c r="E4" t="str">
        <f t="shared" ref="E4:E35" ca="1" si="0">VLOOKUP(D4,$X$6:$Y$10,2)</f>
        <v>Health</v>
      </c>
      <c r="F4">
        <f ca="1">RANDBETWEEN(1,6)</f>
        <v>5</v>
      </c>
      <c r="G4" t="str">
        <f ca="1">VLOOKUP(F4,$X$13:$Y$18,2)</f>
        <v>PHD</v>
      </c>
      <c r="H4">
        <f ca="1">RANDBETWEEN(0,3)</f>
        <v>0</v>
      </c>
      <c r="I4">
        <f t="shared" ref="I4:I67" ca="1" si="1">RANDBETWEEN(1,3)</f>
        <v>2</v>
      </c>
      <c r="J4">
        <f ca="1">RANDBETWEEN(100000,1000000)</f>
        <v>702890</v>
      </c>
      <c r="K4">
        <f ca="1">RANDBETWEEN(1,14)</f>
        <v>7</v>
      </c>
      <c r="L4" t="str">
        <f ca="1">VLOOKUP(K4,$AA$6:$AB$19,2)</f>
        <v>Ernakulam</v>
      </c>
      <c r="M4">
        <f ca="1">J4*RANDBETWEEN(3,8)</f>
        <v>2108670</v>
      </c>
      <c r="N4">
        <f ca="1">RAND()*M4</f>
        <v>1650721.3684268496</v>
      </c>
      <c r="O4">
        <f ca="1">RAND()*I4*J4</f>
        <v>872685.56444778969</v>
      </c>
      <c r="P4">
        <f ca="1">RANDBETWEEN(0,O4)</f>
        <v>24757</v>
      </c>
      <c r="Q4">
        <f ca="1">P4+N4+RANDBETWEEN(0,2*J4)</f>
        <v>2671768.3684268496</v>
      </c>
      <c r="R4">
        <f ca="1">RAND()*J4*1.5</f>
        <v>856096.75034877006</v>
      </c>
      <c r="S4">
        <f ca="1">M4+O4+R4</f>
        <v>3837452.3147965595</v>
      </c>
      <c r="T4">
        <f ca="1">S4-Q4</f>
        <v>1165683.9463697099</v>
      </c>
      <c r="V4" s="9">
        <f ca="1">IF(Table1[[#This Row],[GENDER]]="MALE",1,0)</f>
        <v>0</v>
      </c>
      <c r="W4" s="10">
        <f ca="1">IF(Table1[[#This Row],[GENDER]]="FEMALE",1,0)</f>
        <v>1</v>
      </c>
      <c r="AD4" s="14">
        <f ca="1">AVERAGE(Table1[AGE])</f>
        <v>36.835999999999999</v>
      </c>
      <c r="AE4" s="3"/>
      <c r="AF4" s="9">
        <f ca="1">IF(E4="CONSTRUCTION",1,0)</f>
        <v>0</v>
      </c>
      <c r="AG4" s="6">
        <f ca="1">IF(E4="HEALTH",1,0)</f>
        <v>1</v>
      </c>
      <c r="AH4" s="6">
        <f ca="1">IF(E4="IT",1,0)</f>
        <v>0</v>
      </c>
      <c r="AI4" s="6">
        <f ca="1">IF(E4="TEACHING",1,0)</f>
        <v>0</v>
      </c>
      <c r="AJ4" s="10">
        <f ca="1">IF(E4="OTHERS",1,0)</f>
        <v>0</v>
      </c>
      <c r="AL4" s="9">
        <f ca="1">IF(Table1[[#This Row],[EDUCATION]]="HIGHSCHOOL",1,0)</f>
        <v>0</v>
      </c>
      <c r="AM4" s="6">
        <f ca="1">IF(Table1[[#This Row],[EDUCATION]]="PLUS TWO",1,0)</f>
        <v>0</v>
      </c>
      <c r="AN4" s="6">
        <f ca="1">IF(Table1[[#This Row],[EDUCATION]]="UG",1,0)</f>
        <v>0</v>
      </c>
      <c r="AO4" s="6">
        <f ca="1">IF(Table1[[#This Row],[EDUCATION]]="PG",1,0)</f>
        <v>0</v>
      </c>
      <c r="AP4" s="6">
        <f ca="1">IF(Table1[[#This Row],[EDUCATION]]="PHD",1,0)</f>
        <v>1</v>
      </c>
      <c r="AQ4" s="10">
        <f ca="1">IF(Table1[[#This Row],[EDUCATION]]="OTHERS",1,0)</f>
        <v>0</v>
      </c>
      <c r="AS4" s="26">
        <f ca="1">AVERAGE(Table1[[INCOME ]])</f>
        <v>550016.84600000002</v>
      </c>
      <c r="AU4" s="9">
        <f ca="1">Table1[[#This Row],[CARS VALUE]]/Table1[[#This Row],[CARS]]</f>
        <v>436342.78222389484</v>
      </c>
      <c r="AV4" s="10">
        <f ca="1">AVERAGE(AU4:AU503)</f>
        <v>275489.79773676919</v>
      </c>
      <c r="AX4" s="9">
        <f ca="1">IF(Table1[[#This Row],[DEBTS]]&gt;$AY$3,1,0)</f>
        <v>1</v>
      </c>
      <c r="AY4" s="6"/>
      <c r="AZ4" s="23">
        <f ca="1">(Table1[[#This Row],[MORTAGE LEFT]]/Table1[[#This Row],[VALUE OF THE HOUSE]])</f>
        <v>0.78282584208380146</v>
      </c>
      <c r="BA4" s="6">
        <f ca="1">IF(AZ4&lt;$BB$3,1,0)</f>
        <v>0</v>
      </c>
      <c r="BB4" s="6"/>
      <c r="BC4" s="6">
        <f ca="1">SUM(BA4:BA503)</f>
        <v>264</v>
      </c>
      <c r="BD4" s="6"/>
      <c r="BE4" s="9">
        <f ca="1">IF(Table1[[#This Row],[DEBTS]]&gt;Table1[[#This Row],[INCOME ]],1,0)</f>
        <v>1</v>
      </c>
      <c r="BF4" s="10"/>
      <c r="BH4" s="9">
        <f ca="1">IF(Table1[[#This Row],[AREA]]="Alappuzha",Table1[[#This Row],[INCOME ]],0)</f>
        <v>0</v>
      </c>
      <c r="BI4" s="6">
        <f ca="1">IF(Table1[[#This Row],[AREA]]="Ernakulam",Table1[[#This Row],[INCOME ]],0)</f>
        <v>702890</v>
      </c>
      <c r="BJ4" s="6">
        <f ca="1">IF(Table1[[#This Row],[AREA]]="Idukki",Table1[[#This Row],[INCOME ]],0)</f>
        <v>0</v>
      </c>
      <c r="BK4" s="6">
        <f ca="1">IF(Table1[[#This Row],[AREA]]="kannur",Table1[[#This Row],[INCOME ]],0)</f>
        <v>0</v>
      </c>
      <c r="BL4" s="6">
        <f ca="1">IF(Table1[[#This Row],[AREA]]="Kasaragod",Table1[[#This Row],[INCOME ]],0)</f>
        <v>0</v>
      </c>
      <c r="BM4" s="6">
        <f ca="1">IF(Table1[[#This Row],[AREA]]="Kollam",Table1[[#This Row],[INCOME ]],0)</f>
        <v>0</v>
      </c>
      <c r="BN4" s="6">
        <f ca="1">IF(Table1[[#This Row],[AREA]]="kottayam",Table1[[#This Row],[INCOME ]],0)</f>
        <v>0</v>
      </c>
      <c r="BO4" s="6">
        <f ca="1">IF(Table1[[#This Row],[AREA]]="Kozhikode",Table1[[#This Row],[INCOME ]],0)</f>
        <v>0</v>
      </c>
      <c r="BP4" s="6">
        <f ca="1">IF(Table1[[#This Row],[AREA]]="Malappuram",Table1[[#This Row],[INCOME ]],0)</f>
        <v>0</v>
      </c>
      <c r="BQ4" s="6">
        <f ca="1">IF(Table1[[#This Row],[AREA]]="Palakkad",Table1[[#This Row],[INCOME ]],0)</f>
        <v>0</v>
      </c>
      <c r="BR4" s="6">
        <f ca="1">IF(Table1[[#This Row],[AREA]]="Pathanamthitta",Table1[[#This Row],[INCOME ]],0)</f>
        <v>0</v>
      </c>
      <c r="BS4" s="6">
        <f ca="1">IF(Table1[[#This Row],[AREA]]="Thiruvananthapuram",Table1[[#This Row],[INCOME ]],0)</f>
        <v>0</v>
      </c>
      <c r="BT4" s="6">
        <f ca="1">IF(Table1[[#This Row],[AREA]]="Thrissur",Table1[[#This Row],[INCOME ]],0)</f>
        <v>0</v>
      </c>
      <c r="BU4" s="10">
        <f ca="1">IF(Table1[[#This Row],[AREA]]="Wayanadu",Table1[[#This Row],[INCOME ]],0)</f>
        <v>0</v>
      </c>
      <c r="BW4" s="9">
        <f ca="1">IF(Table1[[#This Row],[FIELD OF WORK]]="IT",Table1[[#This Row],[INCOME ]],0)</f>
        <v>0</v>
      </c>
      <c r="BX4" s="6">
        <f ca="1">IF(Table1[[#This Row],[FIELD OF WORK]]="Teaching",Table1[[#This Row],[INCOME ]],0)</f>
        <v>0</v>
      </c>
      <c r="BY4" s="6">
        <f ca="1">IF(Table1[[#This Row],[FIELD OF WORK]]="Construction",Table1[[#This Row],[INCOME ]],0)</f>
        <v>0</v>
      </c>
      <c r="BZ4" s="6">
        <f ca="1">IF(Table1[[#This Row],[FIELD OF WORK]]="Health",Table1[[#This Row],[INCOME ]],0)</f>
        <v>702890</v>
      </c>
      <c r="CA4" s="10">
        <f ca="1">IF(Table1[[#This Row],[FIELD OF WORK]]="Others",Table1[[#This Row],[INCOME ]],0)</f>
        <v>0</v>
      </c>
      <c r="CC4" s="9">
        <f ca="1">IF(Table1[[#This Row],[EDUCATION]]="Highschool",Table1[[#This Row],[INCOME ]],0)</f>
        <v>0</v>
      </c>
      <c r="CD4" s="6">
        <f ca="1">IF(Table1[[#This Row],[EDUCATION]]="UG",Table1[[#This Row],[INCOME ]],0)</f>
        <v>0</v>
      </c>
      <c r="CE4" s="6">
        <f ca="1">IF(Table1[[#This Row],[EDUCATION]]="PG",Table1[[#This Row],[INCOME ]],0)</f>
        <v>0</v>
      </c>
      <c r="CF4" s="6">
        <f ca="1">IF(Table1[[#This Row],[EDUCATION]]="PHD",Table1[[#This Row],[INCOME ]],0)</f>
        <v>702890</v>
      </c>
      <c r="CG4" s="6">
        <f ca="1">IF(Table1[[#This Row],[EDUCATION]]="Plus Two",Table1[[#This Row],[INCOME ]],0)</f>
        <v>0</v>
      </c>
      <c r="CH4" s="10">
        <f ca="1">IF(Table1[[#This Row],[EDUCATION]]="Others",Table1[[#This Row],[INCOME ]],0)</f>
        <v>0</v>
      </c>
      <c r="CJ4" s="9">
        <f ca="1">IF(Table1[[#This Row],[NETWORTH]]&gt;$CK$3,Table1[[#This Row],[AGE]],0)</f>
        <v>43</v>
      </c>
      <c r="CK4" s="10"/>
    </row>
    <row r="5" spans="1:91" x14ac:dyDescent="0.3">
      <c r="A5">
        <f t="shared" ref="A5:A68" ca="1" si="2">RANDBETWEEN(0,1)</f>
        <v>0</v>
      </c>
      <c r="B5" t="str">
        <f t="shared" ref="B5:B68" ca="1" si="3">IF(A5=0,"MALE","FEMALE")</f>
        <v>MALE</v>
      </c>
      <c r="C5">
        <f t="shared" ref="C5:C68" ca="1" si="4">RANDBETWEEN(24,50)</f>
        <v>36</v>
      </c>
      <c r="D5">
        <f t="shared" ref="D5:D68" ca="1" si="5">RANDBETWEEN(1,5)</f>
        <v>4</v>
      </c>
      <c r="E5" t="str">
        <f t="shared" ca="1" si="0"/>
        <v>IT</v>
      </c>
      <c r="F5">
        <f t="shared" ref="F5:F68" ca="1" si="6">RANDBETWEEN(1,6)</f>
        <v>5</v>
      </c>
      <c r="G5" t="str">
        <f t="shared" ref="G5:G68" ca="1" si="7">VLOOKUP(F5,$X$13:$Y$18,2)</f>
        <v>PHD</v>
      </c>
      <c r="H5">
        <f t="shared" ref="H5:H20" ca="1" si="8">RANDBETWEEN(0,3)</f>
        <v>2</v>
      </c>
      <c r="I5">
        <f t="shared" ca="1" si="1"/>
        <v>3</v>
      </c>
      <c r="J5">
        <f t="shared" ref="J5:J68" ca="1" si="9">RANDBETWEEN(100000,1000000)</f>
        <v>779123</v>
      </c>
      <c r="K5">
        <f t="shared" ref="K5:K68" ca="1" si="10">RANDBETWEEN(1,14)</f>
        <v>10</v>
      </c>
      <c r="L5" t="str">
        <f t="shared" ref="L5:L68" ca="1" si="11">VLOOKUP(K5,$AA$6:$AB$19,2)</f>
        <v>Malappuram</v>
      </c>
      <c r="M5">
        <f t="shared" ref="M5:M13" ca="1" si="12">J5*RANDBETWEEN(3,8)</f>
        <v>6232984</v>
      </c>
      <c r="N5">
        <f t="shared" ref="N5:N68" ca="1" si="13">RAND()*M5</f>
        <v>2539485.0033632512</v>
      </c>
      <c r="O5">
        <f t="shared" ref="O5:O13" ca="1" si="14">RAND()*I5*J5</f>
        <v>1178214.6592501085</v>
      </c>
      <c r="P5">
        <f t="shared" ref="P5:P68" ca="1" si="15">RANDBETWEEN(0,O5)</f>
        <v>509792</v>
      </c>
      <c r="Q5">
        <f t="shared" ref="Q5:Q13" ca="1" si="16">P5+N5+RANDBETWEEN(0,2*J5)</f>
        <v>3357784.0033632512</v>
      </c>
      <c r="R5">
        <f t="shared" ref="R5:R13" ca="1" si="17">RAND()*J5*1.5</f>
        <v>225831.71207490398</v>
      </c>
      <c r="S5">
        <f t="shared" ref="S5:S13" ca="1" si="18">M5+O5+R5</f>
        <v>7637030.3713250123</v>
      </c>
      <c r="T5">
        <f t="shared" ref="T5:T13" ca="1" si="19">S5-Q5</f>
        <v>4279246.3679617606</v>
      </c>
      <c r="V5" s="9">
        <f ca="1">IF(Table1[[#This Row],[GENDER]]="MALE",1,0)</f>
        <v>1</v>
      </c>
      <c r="W5" s="10">
        <f ca="1">IF(Table1[[#This Row],[GENDER]]="FEMALE",1,0)</f>
        <v>0</v>
      </c>
      <c r="X5" s="32" t="s">
        <v>2</v>
      </c>
      <c r="Y5" s="32"/>
      <c r="AA5" s="32" t="s">
        <v>7</v>
      </c>
      <c r="AB5" s="32"/>
      <c r="AF5" s="9">
        <f t="shared" ref="AF5:AF68" ca="1" si="20">IF(E5="CONSTRUCTION",1,0)</f>
        <v>0</v>
      </c>
      <c r="AG5" s="6">
        <f t="shared" ref="AG5:AG68" ca="1" si="21">IF(E5="HEALTH",1,0)</f>
        <v>0</v>
      </c>
      <c r="AH5" s="6">
        <f t="shared" ref="AH5:AH68" ca="1" si="22">IF(E5="IT",1,0)</f>
        <v>1</v>
      </c>
      <c r="AI5" s="6">
        <f t="shared" ref="AI5:AI68" ca="1" si="23">IF(E5="TEACHING",1,0)</f>
        <v>0</v>
      </c>
      <c r="AJ5" s="10">
        <f t="shared" ref="AJ5:AJ68" ca="1" si="24">IF(E5="OTHERS",1,0)</f>
        <v>0</v>
      </c>
      <c r="AL5" s="9">
        <f ca="1">IF(Table1[[#This Row],[EDUCATION]]="HIGHSCHOOL",1,0)</f>
        <v>0</v>
      </c>
      <c r="AM5" s="6">
        <f ca="1">IF(Table1[[#This Row],[EDUCATION]]="PLUS TWO",1,0)</f>
        <v>0</v>
      </c>
      <c r="AN5" s="6">
        <f ca="1">IF(Table1[[#This Row],[EDUCATION]]="UG",1,0)</f>
        <v>0</v>
      </c>
      <c r="AO5" s="6">
        <f ca="1">IF(Table1[[#This Row],[EDUCATION]]="PG",1,0)</f>
        <v>0</v>
      </c>
      <c r="AP5" s="6">
        <f ca="1">IF(Table1[[#This Row],[EDUCATION]]="PHD",1,0)</f>
        <v>1</v>
      </c>
      <c r="AQ5" s="10">
        <f ca="1">IF(Table1[[#This Row],[EDUCATION]]="OTHERS",1,0)</f>
        <v>0</v>
      </c>
      <c r="AU5" s="9">
        <f ca="1">Table1[[#This Row],[CARS VALUE]]/Table1[[#This Row],[CARS]]</f>
        <v>392738.21975003619</v>
      </c>
      <c r="AV5" s="10"/>
      <c r="AX5" s="9">
        <f ca="1">IF(Table1[[#This Row],[DEBTS]]&gt;$AY$3,1,0)</f>
        <v>1</v>
      </c>
      <c r="AY5" s="6"/>
      <c r="AZ5" s="23">
        <f ca="1">(Table1[[#This Row],[MORTAGE LEFT]]/Table1[[#This Row],[VALUE OF THE HOUSE]])</f>
        <v>0.40742684456806744</v>
      </c>
      <c r="BA5" s="6">
        <f t="shared" ref="BA5:BA68" ca="1" si="25">IF(AZ5&lt;$BB$3,1,0)</f>
        <v>1</v>
      </c>
      <c r="BB5" s="6"/>
      <c r="BC5" s="6"/>
      <c r="BD5" s="6"/>
      <c r="BE5" s="9">
        <f ca="1">IF(Table1[[#This Row],[DEBTS]]&gt;Table1[[#This Row],[INCOME ]],1,0)</f>
        <v>1</v>
      </c>
      <c r="BF5" s="10"/>
      <c r="BH5" s="9">
        <f ca="1">IF(Table1[[#This Row],[AREA]]="Alappuzha",Table1[[#This Row],[INCOME ]],0)</f>
        <v>0</v>
      </c>
      <c r="BI5" s="6">
        <f ca="1">IF(Table1[[#This Row],[AREA]]="Ernakulam",Table1[[#This Row],[INCOME ]],0)</f>
        <v>0</v>
      </c>
      <c r="BJ5" s="6">
        <f ca="1">IF(Table1[[#This Row],[AREA]]="Idukki",Table1[[#This Row],[INCOME ]],0)</f>
        <v>0</v>
      </c>
      <c r="BK5" s="6">
        <f ca="1">IF(Table1[[#This Row],[AREA]]="kannur",Table1[[#This Row],[INCOME ]],0)</f>
        <v>0</v>
      </c>
      <c r="BL5" s="6">
        <f ca="1">IF(Table1[[#This Row],[AREA]]="Kasaragod",Table1[[#This Row],[INCOME ]],0)</f>
        <v>0</v>
      </c>
      <c r="BM5" s="6">
        <f ca="1">IF(Table1[[#This Row],[AREA]]="Kollam",Table1[[#This Row],[INCOME ]],0)</f>
        <v>0</v>
      </c>
      <c r="BN5" s="6">
        <f ca="1">IF(Table1[[#This Row],[AREA]]="kottayam",Table1[[#This Row],[INCOME ]],0)</f>
        <v>0</v>
      </c>
      <c r="BO5" s="6">
        <f ca="1">IF(Table1[[#This Row],[AREA]]="Kozhikode",Table1[[#This Row],[INCOME ]],0)</f>
        <v>0</v>
      </c>
      <c r="BP5" s="6">
        <f ca="1">IF(Table1[[#This Row],[AREA]]="Malappuram",Table1[[#This Row],[INCOME ]],0)</f>
        <v>779123</v>
      </c>
      <c r="BQ5" s="6">
        <f ca="1">IF(Table1[[#This Row],[AREA]]="Palakkad",Table1[[#This Row],[INCOME ]],0)</f>
        <v>0</v>
      </c>
      <c r="BR5" s="6">
        <f ca="1">IF(Table1[[#This Row],[AREA]]="Pathanamthitta",Table1[[#This Row],[INCOME ]],0)</f>
        <v>0</v>
      </c>
      <c r="BS5" s="6">
        <f ca="1">IF(Table1[[#This Row],[AREA]]="Thiruvananthapuram",Table1[[#This Row],[INCOME ]],0)</f>
        <v>0</v>
      </c>
      <c r="BT5" s="6">
        <f ca="1">IF(Table1[[#This Row],[AREA]]="Thrissur",Table1[[#This Row],[INCOME ]],0)</f>
        <v>0</v>
      </c>
      <c r="BU5" s="10">
        <f ca="1">IF(Table1[[#This Row],[AREA]]="Wayanadu",Table1[[#This Row],[INCOME ]],0)</f>
        <v>0</v>
      </c>
      <c r="BW5" s="9">
        <f ca="1">IF(Table1[[#This Row],[FIELD OF WORK]]="IT",Table1[[#This Row],[INCOME ]],0)</f>
        <v>779123</v>
      </c>
      <c r="BX5" s="6">
        <f ca="1">IF(Table1[[#This Row],[FIELD OF WORK]]="Teaching",Table1[[#This Row],[INCOME ]],0)</f>
        <v>0</v>
      </c>
      <c r="BY5" s="6">
        <f ca="1">IF(Table1[[#This Row],[FIELD OF WORK]]="Construction",Table1[[#This Row],[INCOME ]],0)</f>
        <v>0</v>
      </c>
      <c r="BZ5" s="6">
        <f ca="1">IF(Table1[[#This Row],[FIELD OF WORK]]="Health",Table1[[#This Row],[INCOME ]],0)</f>
        <v>0</v>
      </c>
      <c r="CA5" s="10">
        <f ca="1">IF(Table1[[#This Row],[FIELD OF WORK]]="Others",Table1[[#This Row],[INCOME ]],0)</f>
        <v>0</v>
      </c>
      <c r="CC5" s="9">
        <f ca="1">IF(Table1[[#This Row],[EDUCATION]]="Highschool",Table1[[#This Row],[INCOME ]],0)</f>
        <v>0</v>
      </c>
      <c r="CD5" s="6">
        <f ca="1">IF(Table1[[#This Row],[EDUCATION]]="UG",Table1[[#This Row],[INCOME ]],0)</f>
        <v>0</v>
      </c>
      <c r="CE5" s="6">
        <f ca="1">IF(Table1[[#This Row],[EDUCATION]]="PG",Table1[[#This Row],[INCOME ]],0)</f>
        <v>0</v>
      </c>
      <c r="CF5" s="6">
        <f ca="1">IF(Table1[[#This Row],[EDUCATION]]="PHD",Table1[[#This Row],[INCOME ]],0)</f>
        <v>779123</v>
      </c>
      <c r="CG5" s="6">
        <f ca="1">IF(Table1[[#This Row],[EDUCATION]]="Plus Two",Table1[[#This Row],[INCOME ]],0)</f>
        <v>0</v>
      </c>
      <c r="CH5" s="10">
        <f ca="1">IF(Table1[[#This Row],[EDUCATION]]="Others",Table1[[#This Row],[INCOME ]],0)</f>
        <v>0</v>
      </c>
      <c r="CJ5" s="9">
        <f ca="1">IF(Table1[[#This Row],[NETWORTH]]&gt;$CK$3,Table1[[#This Row],[AGE]],0)</f>
        <v>36</v>
      </c>
      <c r="CK5" s="10"/>
    </row>
    <row r="6" spans="1:91" x14ac:dyDescent="0.3">
      <c r="A6">
        <f t="shared" ca="1" si="2"/>
        <v>1</v>
      </c>
      <c r="B6" t="str">
        <f t="shared" ca="1" si="3"/>
        <v>FEMALE</v>
      </c>
      <c r="C6">
        <f t="shared" ca="1" si="4"/>
        <v>50</v>
      </c>
      <c r="D6">
        <f t="shared" ca="1" si="5"/>
        <v>4</v>
      </c>
      <c r="E6" t="str">
        <f t="shared" ca="1" si="0"/>
        <v>IT</v>
      </c>
      <c r="F6">
        <f t="shared" ca="1" si="6"/>
        <v>3</v>
      </c>
      <c r="G6" t="str">
        <f t="shared" ca="1" si="7"/>
        <v>UG</v>
      </c>
      <c r="H6">
        <f t="shared" ca="1" si="8"/>
        <v>0</v>
      </c>
      <c r="I6">
        <f t="shared" ca="1" si="1"/>
        <v>2</v>
      </c>
      <c r="J6">
        <f t="shared" ca="1" si="9"/>
        <v>562944</v>
      </c>
      <c r="K6">
        <f t="shared" ca="1" si="10"/>
        <v>1</v>
      </c>
      <c r="L6" t="str">
        <f t="shared" ca="1" si="11"/>
        <v>Thiruvananthapuram</v>
      </c>
      <c r="M6">
        <f t="shared" ca="1" si="12"/>
        <v>1688832</v>
      </c>
      <c r="N6">
        <f t="shared" ca="1" si="13"/>
        <v>1328367.3078589174</v>
      </c>
      <c r="O6">
        <f t="shared" ca="1" si="14"/>
        <v>175219.16210926438</v>
      </c>
      <c r="P6">
        <f t="shared" ca="1" si="15"/>
        <v>124610</v>
      </c>
      <c r="Q6">
        <f t="shared" ca="1" si="16"/>
        <v>1660439.3078589174</v>
      </c>
      <c r="R6">
        <f t="shared" ca="1" si="17"/>
        <v>628973.01901339495</v>
      </c>
      <c r="S6">
        <f t="shared" ca="1" si="18"/>
        <v>2493024.1811226592</v>
      </c>
      <c r="T6">
        <f t="shared" ca="1" si="19"/>
        <v>832584.87326374184</v>
      </c>
      <c r="V6" s="9">
        <f ca="1">IF(Table1[[#This Row],[GENDER]]="MALE",1,0)</f>
        <v>0</v>
      </c>
      <c r="W6" s="10">
        <f ca="1">IF(Table1[[#This Row],[GENDER]]="FEMALE",1,0)</f>
        <v>1</v>
      </c>
      <c r="X6">
        <v>1</v>
      </c>
      <c r="Y6" t="s">
        <v>10</v>
      </c>
      <c r="AA6">
        <v>1</v>
      </c>
      <c r="AB6" t="s">
        <v>18</v>
      </c>
      <c r="AF6" s="9">
        <f t="shared" ca="1" si="20"/>
        <v>0</v>
      </c>
      <c r="AG6" s="6">
        <f t="shared" ca="1" si="21"/>
        <v>0</v>
      </c>
      <c r="AH6" s="6">
        <f t="shared" ca="1" si="22"/>
        <v>1</v>
      </c>
      <c r="AI6" s="6">
        <f t="shared" ca="1" si="23"/>
        <v>0</v>
      </c>
      <c r="AJ6" s="10">
        <f t="shared" ca="1" si="24"/>
        <v>0</v>
      </c>
      <c r="AL6" s="9">
        <f ca="1">IF(Table1[[#This Row],[EDUCATION]]="HIGHSCHOOL",1,0)</f>
        <v>0</v>
      </c>
      <c r="AM6" s="6">
        <f ca="1">IF(Table1[[#This Row],[EDUCATION]]="PLUS TWO",1,0)</f>
        <v>0</v>
      </c>
      <c r="AN6" s="6">
        <f ca="1">IF(Table1[[#This Row],[EDUCATION]]="UG",1,0)</f>
        <v>1</v>
      </c>
      <c r="AO6" s="6">
        <f ca="1">IF(Table1[[#This Row],[EDUCATION]]="PG",1,0)</f>
        <v>0</v>
      </c>
      <c r="AP6" s="6">
        <f ca="1">IF(Table1[[#This Row],[EDUCATION]]="PHD",1,0)</f>
        <v>0</v>
      </c>
      <c r="AQ6" s="10">
        <f ca="1">IF(Table1[[#This Row],[EDUCATION]]="OTHERS",1,0)</f>
        <v>0</v>
      </c>
      <c r="AU6" s="9">
        <f ca="1">Table1[[#This Row],[CARS VALUE]]/Table1[[#This Row],[CARS]]</f>
        <v>87609.581054632188</v>
      </c>
      <c r="AV6" s="10"/>
      <c r="AX6" s="9">
        <f ca="1">IF(Table1[[#This Row],[DEBTS]]&gt;$AY$3,1,0)</f>
        <v>1</v>
      </c>
      <c r="AY6" s="6"/>
      <c r="AZ6" s="23">
        <f ca="1">(Table1[[#This Row],[MORTAGE LEFT]]/Table1[[#This Row],[VALUE OF THE HOUSE]])</f>
        <v>0.78655976903500013</v>
      </c>
      <c r="BA6" s="6">
        <f t="shared" ca="1" si="25"/>
        <v>0</v>
      </c>
      <c r="BB6" s="6"/>
      <c r="BC6" s="6"/>
      <c r="BD6" s="6"/>
      <c r="BE6" s="9">
        <f ca="1">IF(Table1[[#This Row],[DEBTS]]&gt;Table1[[#This Row],[INCOME ]],1,0)</f>
        <v>1</v>
      </c>
      <c r="BF6" s="10"/>
      <c r="BH6" s="9">
        <f ca="1">IF(Table1[[#This Row],[AREA]]="Alappuzha",Table1[[#This Row],[INCOME ]],0)</f>
        <v>0</v>
      </c>
      <c r="BI6" s="6">
        <f ca="1">IF(Table1[[#This Row],[AREA]]="Ernakulam",Table1[[#This Row],[INCOME ]],0)</f>
        <v>0</v>
      </c>
      <c r="BJ6" s="6">
        <f ca="1">IF(Table1[[#This Row],[AREA]]="Idukki",Table1[[#This Row],[INCOME ]],0)</f>
        <v>0</v>
      </c>
      <c r="BK6" s="6">
        <f ca="1">IF(Table1[[#This Row],[AREA]]="kannur",Table1[[#This Row],[INCOME ]],0)</f>
        <v>0</v>
      </c>
      <c r="BL6" s="6">
        <f ca="1">IF(Table1[[#This Row],[AREA]]="Kasaragod",Table1[[#This Row],[INCOME ]],0)</f>
        <v>0</v>
      </c>
      <c r="BM6" s="6">
        <f ca="1">IF(Table1[[#This Row],[AREA]]="Kollam",Table1[[#This Row],[INCOME ]],0)</f>
        <v>0</v>
      </c>
      <c r="BN6" s="6">
        <f ca="1">IF(Table1[[#This Row],[AREA]]="kottayam",Table1[[#This Row],[INCOME ]],0)</f>
        <v>0</v>
      </c>
      <c r="BO6" s="6">
        <f ca="1">IF(Table1[[#This Row],[AREA]]="Kozhikode",Table1[[#This Row],[INCOME ]],0)</f>
        <v>0</v>
      </c>
      <c r="BP6" s="6">
        <f ca="1">IF(Table1[[#This Row],[AREA]]="Malappuram",Table1[[#This Row],[INCOME ]],0)</f>
        <v>0</v>
      </c>
      <c r="BQ6" s="6">
        <f ca="1">IF(Table1[[#This Row],[AREA]]="Palakkad",Table1[[#This Row],[INCOME ]],0)</f>
        <v>0</v>
      </c>
      <c r="BR6" s="6">
        <f ca="1">IF(Table1[[#This Row],[AREA]]="Pathanamthitta",Table1[[#This Row],[INCOME ]],0)</f>
        <v>0</v>
      </c>
      <c r="BS6" s="6">
        <f ca="1">IF(Table1[[#This Row],[AREA]]="Thiruvananthapuram",Table1[[#This Row],[INCOME ]],0)</f>
        <v>562944</v>
      </c>
      <c r="BT6" s="6">
        <f ca="1">IF(Table1[[#This Row],[AREA]]="Thrissur",Table1[[#This Row],[INCOME ]],0)</f>
        <v>0</v>
      </c>
      <c r="BU6" s="10">
        <f ca="1">IF(Table1[[#This Row],[AREA]]="Wayanadu",Table1[[#This Row],[INCOME ]],0)</f>
        <v>0</v>
      </c>
      <c r="BW6" s="9">
        <f ca="1">IF(Table1[[#This Row],[FIELD OF WORK]]="IT",Table1[[#This Row],[INCOME ]],0)</f>
        <v>562944</v>
      </c>
      <c r="BX6" s="6">
        <f ca="1">IF(Table1[[#This Row],[FIELD OF WORK]]="Teaching",Table1[[#This Row],[INCOME ]],0)</f>
        <v>0</v>
      </c>
      <c r="BY6" s="6">
        <f ca="1">IF(Table1[[#This Row],[FIELD OF WORK]]="Construction",Table1[[#This Row],[INCOME ]],0)</f>
        <v>0</v>
      </c>
      <c r="BZ6" s="6">
        <f ca="1">IF(Table1[[#This Row],[FIELD OF WORK]]="Health",Table1[[#This Row],[INCOME ]],0)</f>
        <v>0</v>
      </c>
      <c r="CA6" s="10">
        <f ca="1">IF(Table1[[#This Row],[FIELD OF WORK]]="Others",Table1[[#This Row],[INCOME ]],0)</f>
        <v>0</v>
      </c>
      <c r="CC6" s="9">
        <f ca="1">IF(Table1[[#This Row],[EDUCATION]]="Highschool",Table1[[#This Row],[INCOME ]],0)</f>
        <v>0</v>
      </c>
      <c r="CD6" s="6">
        <f ca="1">IF(Table1[[#This Row],[EDUCATION]]="UG",Table1[[#This Row],[INCOME ]],0)</f>
        <v>562944</v>
      </c>
      <c r="CE6" s="6">
        <f ca="1">IF(Table1[[#This Row],[EDUCATION]]="PG",Table1[[#This Row],[INCOME ]],0)</f>
        <v>0</v>
      </c>
      <c r="CF6" s="6">
        <f ca="1">IF(Table1[[#This Row],[EDUCATION]]="PHD",Table1[[#This Row],[INCOME ]],0)</f>
        <v>0</v>
      </c>
      <c r="CG6" s="6">
        <f ca="1">IF(Table1[[#This Row],[EDUCATION]]="Plus Two",Table1[[#This Row],[INCOME ]],0)</f>
        <v>0</v>
      </c>
      <c r="CH6" s="10">
        <f ca="1">IF(Table1[[#This Row],[EDUCATION]]="Others",Table1[[#This Row],[INCOME ]],0)</f>
        <v>0</v>
      </c>
      <c r="CJ6" s="9">
        <f ca="1">IF(Table1[[#This Row],[NETWORTH]]&gt;$CK$3,Table1[[#This Row],[AGE]],0)</f>
        <v>0</v>
      </c>
      <c r="CK6" s="10"/>
    </row>
    <row r="7" spans="1:91" x14ac:dyDescent="0.3">
      <c r="A7">
        <f t="shared" ca="1" si="2"/>
        <v>0</v>
      </c>
      <c r="B7" t="str">
        <f t="shared" ca="1" si="3"/>
        <v>MALE</v>
      </c>
      <c r="C7">
        <f t="shared" ca="1" si="4"/>
        <v>42</v>
      </c>
      <c r="D7">
        <f t="shared" ca="1" si="5"/>
        <v>1</v>
      </c>
      <c r="E7" t="str">
        <f t="shared" ca="1" si="0"/>
        <v>Health</v>
      </c>
      <c r="F7">
        <f t="shared" ca="1" si="6"/>
        <v>2</v>
      </c>
      <c r="G7" t="str">
        <f t="shared" ca="1" si="7"/>
        <v>Plus Two</v>
      </c>
      <c r="H7">
        <f t="shared" ca="1" si="8"/>
        <v>0</v>
      </c>
      <c r="I7">
        <f t="shared" ca="1" si="1"/>
        <v>2</v>
      </c>
      <c r="J7">
        <f t="shared" ca="1" si="9"/>
        <v>714177</v>
      </c>
      <c r="K7">
        <f t="shared" ca="1" si="10"/>
        <v>13</v>
      </c>
      <c r="L7" t="str">
        <f t="shared" ca="1" si="11"/>
        <v>Kannur</v>
      </c>
      <c r="M7">
        <f t="shared" ca="1" si="12"/>
        <v>5713416</v>
      </c>
      <c r="N7">
        <f t="shared" ca="1" si="13"/>
        <v>1747430.7412254454</v>
      </c>
      <c r="O7">
        <f t="shared" ca="1" si="14"/>
        <v>285138.56454085768</v>
      </c>
      <c r="P7">
        <f t="shared" ca="1" si="15"/>
        <v>147253</v>
      </c>
      <c r="Q7">
        <f t="shared" ca="1" si="16"/>
        <v>2401771.7412254456</v>
      </c>
      <c r="R7">
        <f t="shared" ca="1" si="17"/>
        <v>563295.87539893191</v>
      </c>
      <c r="S7">
        <f t="shared" ca="1" si="18"/>
        <v>6561850.4399397895</v>
      </c>
      <c r="T7">
        <f t="shared" ca="1" si="19"/>
        <v>4160078.6987143438</v>
      </c>
      <c r="V7" s="9">
        <f ca="1">IF(Table1[[#This Row],[GENDER]]="MALE",1,0)</f>
        <v>1</v>
      </c>
      <c r="W7" s="10">
        <f ca="1">IF(Table1[[#This Row],[GENDER]]="FEMALE",1,0)</f>
        <v>0</v>
      </c>
      <c r="X7">
        <v>2</v>
      </c>
      <c r="Y7" t="s">
        <v>11</v>
      </c>
      <c r="AA7">
        <v>2</v>
      </c>
      <c r="AB7" t="s">
        <v>19</v>
      </c>
      <c r="AF7" s="9">
        <f t="shared" ca="1" si="20"/>
        <v>0</v>
      </c>
      <c r="AG7" s="6">
        <f t="shared" ca="1" si="21"/>
        <v>1</v>
      </c>
      <c r="AH7" s="6">
        <f t="shared" ca="1" si="22"/>
        <v>0</v>
      </c>
      <c r="AI7" s="6">
        <f t="shared" ca="1" si="23"/>
        <v>0</v>
      </c>
      <c r="AJ7" s="10">
        <f t="shared" ca="1" si="24"/>
        <v>0</v>
      </c>
      <c r="AL7" s="9">
        <f ca="1">IF(Table1[[#This Row],[EDUCATION]]="HIGHSCHOOL",1,0)</f>
        <v>0</v>
      </c>
      <c r="AM7" s="6">
        <f ca="1">IF(Table1[[#This Row],[EDUCATION]]="PLUS TWO",1,0)</f>
        <v>1</v>
      </c>
      <c r="AN7" s="6">
        <f ca="1">IF(Table1[[#This Row],[EDUCATION]]="UG",1,0)</f>
        <v>0</v>
      </c>
      <c r="AO7" s="6">
        <f ca="1">IF(Table1[[#This Row],[EDUCATION]]="PG",1,0)</f>
        <v>0</v>
      </c>
      <c r="AP7" s="6">
        <f ca="1">IF(Table1[[#This Row],[EDUCATION]]="PHD",1,0)</f>
        <v>0</v>
      </c>
      <c r="AQ7" s="10">
        <f ca="1">IF(Table1[[#This Row],[EDUCATION]]="OTHERS",1,0)</f>
        <v>0</v>
      </c>
      <c r="AU7" s="9">
        <f ca="1">Table1[[#This Row],[CARS VALUE]]/Table1[[#This Row],[CARS]]</f>
        <v>142569.28227042884</v>
      </c>
      <c r="AV7" s="10"/>
      <c r="AX7" s="9">
        <f ca="1">IF(Table1[[#This Row],[DEBTS]]&gt;$AY$3,1,0)</f>
        <v>1</v>
      </c>
      <c r="AY7" s="6"/>
      <c r="AZ7" s="23">
        <f ca="1">(Table1[[#This Row],[MORTAGE LEFT]]/Table1[[#This Row],[VALUE OF THE HOUSE]])</f>
        <v>0.30584692961714066</v>
      </c>
      <c r="BA7" s="6">
        <f t="shared" ca="1" si="25"/>
        <v>1</v>
      </c>
      <c r="BB7" s="6"/>
      <c r="BC7" s="6"/>
      <c r="BD7" s="6"/>
      <c r="BE7" s="9">
        <f ca="1">IF(Table1[[#This Row],[DEBTS]]&gt;Table1[[#This Row],[INCOME ]],1,0)</f>
        <v>1</v>
      </c>
      <c r="BF7" s="10"/>
      <c r="BH7" s="9">
        <f ca="1">IF(Table1[[#This Row],[AREA]]="Alappuzha",Table1[[#This Row],[INCOME ]],0)</f>
        <v>0</v>
      </c>
      <c r="BI7" s="6">
        <f ca="1">IF(Table1[[#This Row],[AREA]]="Ernakulam",Table1[[#This Row],[INCOME ]],0)</f>
        <v>0</v>
      </c>
      <c r="BJ7" s="6">
        <f ca="1">IF(Table1[[#This Row],[AREA]]="Idukki",Table1[[#This Row],[INCOME ]],0)</f>
        <v>0</v>
      </c>
      <c r="BK7" s="6">
        <f ca="1">IF(Table1[[#This Row],[AREA]]="kannur",Table1[[#This Row],[INCOME ]],0)</f>
        <v>714177</v>
      </c>
      <c r="BL7" s="6">
        <f ca="1">IF(Table1[[#This Row],[AREA]]="Kasaragod",Table1[[#This Row],[INCOME ]],0)</f>
        <v>0</v>
      </c>
      <c r="BM7" s="6">
        <f ca="1">IF(Table1[[#This Row],[AREA]]="Kollam",Table1[[#This Row],[INCOME ]],0)</f>
        <v>0</v>
      </c>
      <c r="BN7" s="6">
        <f ca="1">IF(Table1[[#This Row],[AREA]]="kottayam",Table1[[#This Row],[INCOME ]],0)</f>
        <v>0</v>
      </c>
      <c r="BO7" s="6">
        <f ca="1">IF(Table1[[#This Row],[AREA]]="Kozhikode",Table1[[#This Row],[INCOME ]],0)</f>
        <v>0</v>
      </c>
      <c r="BP7" s="6">
        <f ca="1">IF(Table1[[#This Row],[AREA]]="Malappuram",Table1[[#This Row],[INCOME ]],0)</f>
        <v>0</v>
      </c>
      <c r="BQ7" s="6">
        <f ca="1">IF(Table1[[#This Row],[AREA]]="Palakkad",Table1[[#This Row],[INCOME ]],0)</f>
        <v>0</v>
      </c>
      <c r="BR7" s="6">
        <f ca="1">IF(Table1[[#This Row],[AREA]]="Pathanamthitta",Table1[[#This Row],[INCOME ]],0)</f>
        <v>0</v>
      </c>
      <c r="BS7" s="6">
        <f ca="1">IF(Table1[[#This Row],[AREA]]="Thiruvananthapuram",Table1[[#This Row],[INCOME ]],0)</f>
        <v>0</v>
      </c>
      <c r="BT7" s="6">
        <f ca="1">IF(Table1[[#This Row],[AREA]]="Thrissur",Table1[[#This Row],[INCOME ]],0)</f>
        <v>0</v>
      </c>
      <c r="BU7" s="10">
        <f ca="1">IF(Table1[[#This Row],[AREA]]="Wayanadu",Table1[[#This Row],[INCOME ]],0)</f>
        <v>0</v>
      </c>
      <c r="BW7" s="9">
        <f ca="1">IF(Table1[[#This Row],[FIELD OF WORK]]="IT",Table1[[#This Row],[INCOME ]],0)</f>
        <v>0</v>
      </c>
      <c r="BX7" s="6">
        <f ca="1">IF(Table1[[#This Row],[FIELD OF WORK]]="Teaching",Table1[[#This Row],[INCOME ]],0)</f>
        <v>0</v>
      </c>
      <c r="BY7" s="6">
        <f ca="1">IF(Table1[[#This Row],[FIELD OF WORK]]="Construction",Table1[[#This Row],[INCOME ]],0)</f>
        <v>0</v>
      </c>
      <c r="BZ7" s="6">
        <f ca="1">IF(Table1[[#This Row],[FIELD OF WORK]]="Health",Table1[[#This Row],[INCOME ]],0)</f>
        <v>714177</v>
      </c>
      <c r="CA7" s="10">
        <f ca="1">IF(Table1[[#This Row],[FIELD OF WORK]]="Others",Table1[[#This Row],[INCOME ]],0)</f>
        <v>0</v>
      </c>
      <c r="CC7" s="9">
        <f ca="1">IF(Table1[[#This Row],[EDUCATION]]="Highschool",Table1[[#This Row],[INCOME ]],0)</f>
        <v>0</v>
      </c>
      <c r="CD7" s="6">
        <f ca="1">IF(Table1[[#This Row],[EDUCATION]]="UG",Table1[[#This Row],[INCOME ]],0)</f>
        <v>0</v>
      </c>
      <c r="CE7" s="6">
        <f ca="1">IF(Table1[[#This Row],[EDUCATION]]="PG",Table1[[#This Row],[INCOME ]],0)</f>
        <v>0</v>
      </c>
      <c r="CF7" s="6">
        <f ca="1">IF(Table1[[#This Row],[EDUCATION]]="PHD",Table1[[#This Row],[INCOME ]],0)</f>
        <v>0</v>
      </c>
      <c r="CG7" s="6">
        <f ca="1">IF(Table1[[#This Row],[EDUCATION]]="Plus Two",Table1[[#This Row],[INCOME ]],0)</f>
        <v>714177</v>
      </c>
      <c r="CH7" s="10">
        <f ca="1">IF(Table1[[#This Row],[EDUCATION]]="Others",Table1[[#This Row],[INCOME ]],0)</f>
        <v>0</v>
      </c>
      <c r="CJ7" s="9">
        <f ca="1">IF(Table1[[#This Row],[NETWORTH]]&gt;$CK$3,Table1[[#This Row],[AGE]],0)</f>
        <v>42</v>
      </c>
      <c r="CK7" s="10"/>
    </row>
    <row r="8" spans="1:91" x14ac:dyDescent="0.3">
      <c r="A8">
        <f t="shared" ca="1" si="2"/>
        <v>1</v>
      </c>
      <c r="B8" t="str">
        <f t="shared" ca="1" si="3"/>
        <v>FEMALE</v>
      </c>
      <c r="C8">
        <f t="shared" ca="1" si="4"/>
        <v>48</v>
      </c>
      <c r="D8">
        <f t="shared" ca="1" si="5"/>
        <v>5</v>
      </c>
      <c r="E8" t="str">
        <f t="shared" ca="1" si="0"/>
        <v>Others</v>
      </c>
      <c r="F8">
        <f t="shared" ca="1" si="6"/>
        <v>3</v>
      </c>
      <c r="G8" t="str">
        <f t="shared" ca="1" si="7"/>
        <v>UG</v>
      </c>
      <c r="H8">
        <f t="shared" ca="1" si="8"/>
        <v>2</v>
      </c>
      <c r="I8">
        <f t="shared" ca="1" si="1"/>
        <v>3</v>
      </c>
      <c r="J8">
        <f t="shared" ca="1" si="9"/>
        <v>968137</v>
      </c>
      <c r="K8">
        <f t="shared" ca="1" si="10"/>
        <v>13</v>
      </c>
      <c r="L8" t="str">
        <f t="shared" ca="1" si="11"/>
        <v>Kannur</v>
      </c>
      <c r="M8">
        <f t="shared" ca="1" si="12"/>
        <v>3872548</v>
      </c>
      <c r="N8">
        <f t="shared" ca="1" si="13"/>
        <v>3070972.7568620183</v>
      </c>
      <c r="O8">
        <f t="shared" ca="1" si="14"/>
        <v>1744515.4348139141</v>
      </c>
      <c r="P8">
        <f t="shared" ca="1" si="15"/>
        <v>56207</v>
      </c>
      <c r="Q8">
        <f t="shared" ca="1" si="16"/>
        <v>3233680.7568620183</v>
      </c>
      <c r="R8">
        <f t="shared" ca="1" si="17"/>
        <v>528929.79874363216</v>
      </c>
      <c r="S8">
        <f t="shared" ca="1" si="18"/>
        <v>6145993.2335575465</v>
      </c>
      <c r="T8">
        <f t="shared" ca="1" si="19"/>
        <v>2912312.4766955283</v>
      </c>
      <c r="V8" s="9">
        <f ca="1">IF(Table1[[#This Row],[GENDER]]="MALE",1,0)</f>
        <v>0</v>
      </c>
      <c r="W8" s="10">
        <f ca="1">IF(Table1[[#This Row],[GENDER]]="FEMALE",1,0)</f>
        <v>1</v>
      </c>
      <c r="X8">
        <v>3</v>
      </c>
      <c r="Y8" t="s">
        <v>9</v>
      </c>
      <c r="AA8">
        <v>3</v>
      </c>
      <c r="AB8" t="s">
        <v>20</v>
      </c>
      <c r="AF8" s="9">
        <f t="shared" ca="1" si="20"/>
        <v>0</v>
      </c>
      <c r="AG8" s="6">
        <f t="shared" ca="1" si="21"/>
        <v>0</v>
      </c>
      <c r="AH8" s="6">
        <f t="shared" ca="1" si="22"/>
        <v>0</v>
      </c>
      <c r="AI8" s="6">
        <f t="shared" ca="1" si="23"/>
        <v>0</v>
      </c>
      <c r="AJ8" s="10">
        <f t="shared" ca="1" si="24"/>
        <v>1</v>
      </c>
      <c r="AL8" s="9">
        <f ca="1">IF(Table1[[#This Row],[EDUCATION]]="HIGHSCHOOL",1,0)</f>
        <v>0</v>
      </c>
      <c r="AM8" s="6">
        <f ca="1">IF(Table1[[#This Row],[EDUCATION]]="PLUS TWO",1,0)</f>
        <v>0</v>
      </c>
      <c r="AN8" s="6">
        <f ca="1">IF(Table1[[#This Row],[EDUCATION]]="UG",1,0)</f>
        <v>1</v>
      </c>
      <c r="AO8" s="6">
        <f ca="1">IF(Table1[[#This Row],[EDUCATION]]="PG",1,0)</f>
        <v>0</v>
      </c>
      <c r="AP8" s="6">
        <f ca="1">IF(Table1[[#This Row],[EDUCATION]]="PHD",1,0)</f>
        <v>0</v>
      </c>
      <c r="AQ8" s="10">
        <f ca="1">IF(Table1[[#This Row],[EDUCATION]]="OTHERS",1,0)</f>
        <v>0</v>
      </c>
      <c r="AU8" s="9">
        <f ca="1">Table1[[#This Row],[CARS VALUE]]/Table1[[#This Row],[CARS]]</f>
        <v>581505.14493797137</v>
      </c>
      <c r="AV8" s="10"/>
      <c r="AX8" s="9">
        <f ca="1">IF(Table1[[#This Row],[DEBTS]]&gt;$AY$3,1,0)</f>
        <v>1</v>
      </c>
      <c r="AY8" s="6"/>
      <c r="AZ8" s="23">
        <f ca="1">(Table1[[#This Row],[MORTAGE LEFT]]/Table1[[#This Row],[VALUE OF THE HOUSE]])</f>
        <v>0.79301089537483282</v>
      </c>
      <c r="BA8" s="6">
        <f t="shared" ca="1" si="25"/>
        <v>0</v>
      </c>
      <c r="BB8" s="6"/>
      <c r="BC8" s="6"/>
      <c r="BD8" s="6"/>
      <c r="BE8" s="9">
        <f ca="1">IF(Table1[[#This Row],[DEBTS]]&gt;Table1[[#This Row],[INCOME ]],1,0)</f>
        <v>1</v>
      </c>
      <c r="BF8" s="10"/>
      <c r="BH8" s="9">
        <f ca="1">IF(Table1[[#This Row],[AREA]]="Alappuzha",Table1[[#This Row],[INCOME ]],0)</f>
        <v>0</v>
      </c>
      <c r="BI8" s="6">
        <f ca="1">IF(Table1[[#This Row],[AREA]]="Ernakulam",Table1[[#This Row],[INCOME ]],0)</f>
        <v>0</v>
      </c>
      <c r="BJ8" s="6">
        <f ca="1">IF(Table1[[#This Row],[AREA]]="Idukki",Table1[[#This Row],[INCOME ]],0)</f>
        <v>0</v>
      </c>
      <c r="BK8" s="6">
        <f ca="1">IF(Table1[[#This Row],[AREA]]="kannur",Table1[[#This Row],[INCOME ]],0)</f>
        <v>968137</v>
      </c>
      <c r="BL8" s="6">
        <f ca="1">IF(Table1[[#This Row],[AREA]]="Kasaragod",Table1[[#This Row],[INCOME ]],0)</f>
        <v>0</v>
      </c>
      <c r="BM8" s="6">
        <f ca="1">IF(Table1[[#This Row],[AREA]]="Kollam",Table1[[#This Row],[INCOME ]],0)</f>
        <v>0</v>
      </c>
      <c r="BN8" s="6">
        <f ca="1">IF(Table1[[#This Row],[AREA]]="kottayam",Table1[[#This Row],[INCOME ]],0)</f>
        <v>0</v>
      </c>
      <c r="BO8" s="6">
        <f ca="1">IF(Table1[[#This Row],[AREA]]="Kozhikode",Table1[[#This Row],[INCOME ]],0)</f>
        <v>0</v>
      </c>
      <c r="BP8" s="6">
        <f ca="1">IF(Table1[[#This Row],[AREA]]="Malappuram",Table1[[#This Row],[INCOME ]],0)</f>
        <v>0</v>
      </c>
      <c r="BQ8" s="6">
        <f ca="1">IF(Table1[[#This Row],[AREA]]="Palakkad",Table1[[#This Row],[INCOME ]],0)</f>
        <v>0</v>
      </c>
      <c r="BR8" s="6">
        <f ca="1">IF(Table1[[#This Row],[AREA]]="Pathanamthitta",Table1[[#This Row],[INCOME ]],0)</f>
        <v>0</v>
      </c>
      <c r="BS8" s="6">
        <f ca="1">IF(Table1[[#This Row],[AREA]]="Thiruvananthapuram",Table1[[#This Row],[INCOME ]],0)</f>
        <v>0</v>
      </c>
      <c r="BT8" s="6">
        <f ca="1">IF(Table1[[#This Row],[AREA]]="Thrissur",Table1[[#This Row],[INCOME ]],0)</f>
        <v>0</v>
      </c>
      <c r="BU8" s="10">
        <f ca="1">IF(Table1[[#This Row],[AREA]]="Wayanadu",Table1[[#This Row],[INCOME ]],0)</f>
        <v>0</v>
      </c>
      <c r="BW8" s="9">
        <f ca="1">IF(Table1[[#This Row],[FIELD OF WORK]]="IT",Table1[[#This Row],[INCOME ]],0)</f>
        <v>0</v>
      </c>
      <c r="BX8" s="6">
        <f ca="1">IF(Table1[[#This Row],[FIELD OF WORK]]="Teaching",Table1[[#This Row],[INCOME ]],0)</f>
        <v>0</v>
      </c>
      <c r="BY8" s="6">
        <f ca="1">IF(Table1[[#This Row],[FIELD OF WORK]]="Construction",Table1[[#This Row],[INCOME ]],0)</f>
        <v>0</v>
      </c>
      <c r="BZ8" s="6">
        <f ca="1">IF(Table1[[#This Row],[FIELD OF WORK]]="Health",Table1[[#This Row],[INCOME ]],0)</f>
        <v>0</v>
      </c>
      <c r="CA8" s="10">
        <f ca="1">IF(Table1[[#This Row],[FIELD OF WORK]]="Others",Table1[[#This Row],[INCOME ]],0)</f>
        <v>968137</v>
      </c>
      <c r="CC8" s="9">
        <f ca="1">IF(Table1[[#This Row],[EDUCATION]]="Highschool",Table1[[#This Row],[INCOME ]],0)</f>
        <v>0</v>
      </c>
      <c r="CD8" s="6">
        <f ca="1">IF(Table1[[#This Row],[EDUCATION]]="UG",Table1[[#This Row],[INCOME ]],0)</f>
        <v>968137</v>
      </c>
      <c r="CE8" s="6">
        <f ca="1">IF(Table1[[#This Row],[EDUCATION]]="PG",Table1[[#This Row],[INCOME ]],0)</f>
        <v>0</v>
      </c>
      <c r="CF8" s="6">
        <f ca="1">IF(Table1[[#This Row],[EDUCATION]]="PHD",Table1[[#This Row],[INCOME ]],0)</f>
        <v>0</v>
      </c>
      <c r="CG8" s="6">
        <f ca="1">IF(Table1[[#This Row],[EDUCATION]]="Plus Two",Table1[[#This Row],[INCOME ]],0)</f>
        <v>0</v>
      </c>
      <c r="CH8" s="10">
        <f ca="1">IF(Table1[[#This Row],[EDUCATION]]="Others",Table1[[#This Row],[INCOME ]],0)</f>
        <v>0</v>
      </c>
      <c r="CJ8" s="9">
        <f ca="1">IF(Table1[[#This Row],[NETWORTH]]&gt;$CK$3,Table1[[#This Row],[AGE]],0)</f>
        <v>48</v>
      </c>
      <c r="CK8" s="10"/>
    </row>
    <row r="9" spans="1:91" x14ac:dyDescent="0.3">
      <c r="A9">
        <f t="shared" ca="1" si="2"/>
        <v>0</v>
      </c>
      <c r="B9" t="str">
        <f t="shared" ca="1" si="3"/>
        <v>MALE</v>
      </c>
      <c r="C9">
        <f t="shared" ca="1" si="4"/>
        <v>31</v>
      </c>
      <c r="D9">
        <f t="shared" ca="1" si="5"/>
        <v>1</v>
      </c>
      <c r="E9" t="str">
        <f t="shared" ca="1" si="0"/>
        <v>Health</v>
      </c>
      <c r="F9">
        <f t="shared" ca="1" si="6"/>
        <v>2</v>
      </c>
      <c r="G9" t="str">
        <f t="shared" ca="1" si="7"/>
        <v>Plus Two</v>
      </c>
      <c r="H9">
        <f t="shared" ca="1" si="8"/>
        <v>3</v>
      </c>
      <c r="I9">
        <f t="shared" ca="1" si="1"/>
        <v>3</v>
      </c>
      <c r="J9">
        <f t="shared" ca="1" si="9"/>
        <v>326415</v>
      </c>
      <c r="K9">
        <f t="shared" ca="1" si="10"/>
        <v>4</v>
      </c>
      <c r="L9" t="str">
        <f t="shared" ca="1" si="11"/>
        <v>Pathanamthitta</v>
      </c>
      <c r="M9">
        <f t="shared" ca="1" si="12"/>
        <v>979245</v>
      </c>
      <c r="N9">
        <f t="shared" ca="1" si="13"/>
        <v>418498.25261927786</v>
      </c>
      <c r="O9">
        <f t="shared" ca="1" si="14"/>
        <v>946993.16152200906</v>
      </c>
      <c r="P9">
        <f t="shared" ca="1" si="15"/>
        <v>250902</v>
      </c>
      <c r="Q9">
        <f t="shared" ca="1" si="16"/>
        <v>732889.25261927792</v>
      </c>
      <c r="R9">
        <f t="shared" ca="1" si="17"/>
        <v>218764.60573346796</v>
      </c>
      <c r="S9">
        <f t="shared" ca="1" si="18"/>
        <v>2145002.7672554767</v>
      </c>
      <c r="T9">
        <f t="shared" ca="1" si="19"/>
        <v>1412113.5146361988</v>
      </c>
      <c r="V9" s="9">
        <f ca="1">IF(Table1[[#This Row],[GENDER]]="MALE",1,0)</f>
        <v>1</v>
      </c>
      <c r="W9" s="10">
        <f ca="1">IF(Table1[[#This Row],[GENDER]]="FEMALE",1,0)</f>
        <v>0</v>
      </c>
      <c r="X9">
        <v>4</v>
      </c>
      <c r="Y9" t="s">
        <v>8</v>
      </c>
      <c r="AA9">
        <v>4</v>
      </c>
      <c r="AB9" t="s">
        <v>21</v>
      </c>
      <c r="AF9" s="9">
        <f t="shared" ca="1" si="20"/>
        <v>0</v>
      </c>
      <c r="AG9" s="6">
        <f t="shared" ca="1" si="21"/>
        <v>1</v>
      </c>
      <c r="AH9" s="6">
        <f t="shared" ca="1" si="22"/>
        <v>0</v>
      </c>
      <c r="AI9" s="6">
        <f t="shared" ca="1" si="23"/>
        <v>0</v>
      </c>
      <c r="AJ9" s="10">
        <f t="shared" ca="1" si="24"/>
        <v>0</v>
      </c>
      <c r="AL9" s="9">
        <f ca="1">IF(Table1[[#This Row],[EDUCATION]]="HIGHSCHOOL",1,0)</f>
        <v>0</v>
      </c>
      <c r="AM9" s="6">
        <f ca="1">IF(Table1[[#This Row],[EDUCATION]]="PLUS TWO",1,0)</f>
        <v>1</v>
      </c>
      <c r="AN9" s="6">
        <f ca="1">IF(Table1[[#This Row],[EDUCATION]]="UG",1,0)</f>
        <v>0</v>
      </c>
      <c r="AO9" s="6">
        <f ca="1">IF(Table1[[#This Row],[EDUCATION]]="PG",1,0)</f>
        <v>0</v>
      </c>
      <c r="AP9" s="6">
        <f ca="1">IF(Table1[[#This Row],[EDUCATION]]="PHD",1,0)</f>
        <v>0</v>
      </c>
      <c r="AQ9" s="10">
        <f ca="1">IF(Table1[[#This Row],[EDUCATION]]="OTHERS",1,0)</f>
        <v>0</v>
      </c>
      <c r="AU9" s="9">
        <f ca="1">Table1[[#This Row],[CARS VALUE]]/Table1[[#This Row],[CARS]]</f>
        <v>315664.387174003</v>
      </c>
      <c r="AV9" s="10"/>
      <c r="AX9" s="9">
        <f ca="1">IF(Table1[[#This Row],[DEBTS]]&gt;$AY$3,1,0)</f>
        <v>0</v>
      </c>
      <c r="AY9" s="6"/>
      <c r="AZ9" s="23">
        <f ca="1">(Table1[[#This Row],[MORTAGE LEFT]]/Table1[[#This Row],[VALUE OF THE HOUSE]])</f>
        <v>0.42736828129760973</v>
      </c>
      <c r="BA9" s="6">
        <f t="shared" ca="1" si="25"/>
        <v>1</v>
      </c>
      <c r="BB9" s="6"/>
      <c r="BC9" s="6"/>
      <c r="BD9" s="6"/>
      <c r="BE9" s="9">
        <f ca="1">IF(Table1[[#This Row],[DEBTS]]&gt;Table1[[#This Row],[INCOME ]],1,0)</f>
        <v>1</v>
      </c>
      <c r="BF9" s="10"/>
      <c r="BH9" s="9">
        <f ca="1">IF(Table1[[#This Row],[AREA]]="Alappuzha",Table1[[#This Row],[INCOME ]],0)</f>
        <v>0</v>
      </c>
      <c r="BI9" s="6">
        <f ca="1">IF(Table1[[#This Row],[AREA]]="Ernakulam",Table1[[#This Row],[INCOME ]],0)</f>
        <v>0</v>
      </c>
      <c r="BJ9" s="6">
        <f ca="1">IF(Table1[[#This Row],[AREA]]="Idukki",Table1[[#This Row],[INCOME ]],0)</f>
        <v>0</v>
      </c>
      <c r="BK9" s="6">
        <f ca="1">IF(Table1[[#This Row],[AREA]]="kannur",Table1[[#This Row],[INCOME ]],0)</f>
        <v>0</v>
      </c>
      <c r="BL9" s="6">
        <f ca="1">IF(Table1[[#This Row],[AREA]]="Kasaragod",Table1[[#This Row],[INCOME ]],0)</f>
        <v>0</v>
      </c>
      <c r="BM9" s="6">
        <f ca="1">IF(Table1[[#This Row],[AREA]]="Kollam",Table1[[#This Row],[INCOME ]],0)</f>
        <v>0</v>
      </c>
      <c r="BN9" s="6">
        <f ca="1">IF(Table1[[#This Row],[AREA]]="kottayam",Table1[[#This Row],[INCOME ]],0)</f>
        <v>0</v>
      </c>
      <c r="BO9" s="6">
        <f ca="1">IF(Table1[[#This Row],[AREA]]="Kozhikode",Table1[[#This Row],[INCOME ]],0)</f>
        <v>0</v>
      </c>
      <c r="BP9" s="6">
        <f ca="1">IF(Table1[[#This Row],[AREA]]="Malappuram",Table1[[#This Row],[INCOME ]],0)</f>
        <v>0</v>
      </c>
      <c r="BQ9" s="6">
        <f ca="1">IF(Table1[[#This Row],[AREA]]="Palakkad",Table1[[#This Row],[INCOME ]],0)</f>
        <v>0</v>
      </c>
      <c r="BR9" s="6">
        <f ca="1">IF(Table1[[#This Row],[AREA]]="Pathanamthitta",Table1[[#This Row],[INCOME ]],0)</f>
        <v>326415</v>
      </c>
      <c r="BS9" s="6">
        <f ca="1">IF(Table1[[#This Row],[AREA]]="Thiruvananthapuram",Table1[[#This Row],[INCOME ]],0)</f>
        <v>0</v>
      </c>
      <c r="BT9" s="6">
        <f ca="1">IF(Table1[[#This Row],[AREA]]="Thrissur",Table1[[#This Row],[INCOME ]],0)</f>
        <v>0</v>
      </c>
      <c r="BU9" s="10">
        <f ca="1">IF(Table1[[#This Row],[AREA]]="Wayanadu",Table1[[#This Row],[INCOME ]],0)</f>
        <v>0</v>
      </c>
      <c r="BW9" s="9">
        <f ca="1">IF(Table1[[#This Row],[FIELD OF WORK]]="IT",Table1[[#This Row],[INCOME ]],0)</f>
        <v>0</v>
      </c>
      <c r="BX9" s="6">
        <f ca="1">IF(Table1[[#This Row],[FIELD OF WORK]]="Teaching",Table1[[#This Row],[INCOME ]],0)</f>
        <v>0</v>
      </c>
      <c r="BY9" s="6">
        <f ca="1">IF(Table1[[#This Row],[FIELD OF WORK]]="Construction",Table1[[#This Row],[INCOME ]],0)</f>
        <v>0</v>
      </c>
      <c r="BZ9" s="6">
        <f ca="1">IF(Table1[[#This Row],[FIELD OF WORK]]="Health",Table1[[#This Row],[INCOME ]],0)</f>
        <v>326415</v>
      </c>
      <c r="CA9" s="10">
        <f ca="1">IF(Table1[[#This Row],[FIELD OF WORK]]="Others",Table1[[#This Row],[INCOME ]],0)</f>
        <v>0</v>
      </c>
      <c r="CC9" s="9">
        <f ca="1">IF(Table1[[#This Row],[EDUCATION]]="Highschool",Table1[[#This Row],[INCOME ]],0)</f>
        <v>0</v>
      </c>
      <c r="CD9" s="6">
        <f ca="1">IF(Table1[[#This Row],[EDUCATION]]="UG",Table1[[#This Row],[INCOME ]],0)</f>
        <v>0</v>
      </c>
      <c r="CE9" s="6">
        <f ca="1">IF(Table1[[#This Row],[EDUCATION]]="PG",Table1[[#This Row],[INCOME ]],0)</f>
        <v>0</v>
      </c>
      <c r="CF9" s="6">
        <f ca="1">IF(Table1[[#This Row],[EDUCATION]]="PHD",Table1[[#This Row],[INCOME ]],0)</f>
        <v>0</v>
      </c>
      <c r="CG9" s="6">
        <f ca="1">IF(Table1[[#This Row],[EDUCATION]]="Plus Two",Table1[[#This Row],[INCOME ]],0)</f>
        <v>326415</v>
      </c>
      <c r="CH9" s="10">
        <f ca="1">IF(Table1[[#This Row],[EDUCATION]]="Others",Table1[[#This Row],[INCOME ]],0)</f>
        <v>0</v>
      </c>
      <c r="CJ9" s="9">
        <f ca="1">IF(Table1[[#This Row],[NETWORTH]]&gt;$CK$3,Table1[[#This Row],[AGE]],0)</f>
        <v>31</v>
      </c>
      <c r="CK9" s="10"/>
    </row>
    <row r="10" spans="1:91" x14ac:dyDescent="0.3">
      <c r="A10">
        <f t="shared" ca="1" si="2"/>
        <v>1</v>
      </c>
      <c r="B10" t="str">
        <f t="shared" ca="1" si="3"/>
        <v>FEMALE</v>
      </c>
      <c r="C10">
        <f t="shared" ca="1" si="4"/>
        <v>41</v>
      </c>
      <c r="D10">
        <f t="shared" ca="1" si="5"/>
        <v>5</v>
      </c>
      <c r="E10" t="str">
        <f t="shared" ca="1" si="0"/>
        <v>Others</v>
      </c>
      <c r="F10">
        <f t="shared" ca="1" si="6"/>
        <v>2</v>
      </c>
      <c r="G10" t="str">
        <f t="shared" ca="1" si="7"/>
        <v>Plus Two</v>
      </c>
      <c r="H10">
        <f t="shared" ca="1" si="8"/>
        <v>1</v>
      </c>
      <c r="I10">
        <f t="shared" ca="1" si="1"/>
        <v>1</v>
      </c>
      <c r="J10">
        <f t="shared" ca="1" si="9"/>
        <v>623207</v>
      </c>
      <c r="K10">
        <f t="shared" ca="1" si="10"/>
        <v>2</v>
      </c>
      <c r="L10" t="str">
        <f t="shared" ca="1" si="11"/>
        <v>Kollam</v>
      </c>
      <c r="M10">
        <f t="shared" ca="1" si="12"/>
        <v>3739242</v>
      </c>
      <c r="N10">
        <f t="shared" ca="1" si="13"/>
        <v>2549188.2002324583</v>
      </c>
      <c r="O10">
        <f t="shared" ca="1" si="14"/>
        <v>265630.40728712577</v>
      </c>
      <c r="P10">
        <f t="shared" ca="1" si="15"/>
        <v>192502</v>
      </c>
      <c r="Q10">
        <f t="shared" ca="1" si="16"/>
        <v>2902159.2002324583</v>
      </c>
      <c r="R10">
        <f t="shared" ca="1" si="17"/>
        <v>262825.72796949686</v>
      </c>
      <c r="S10">
        <f t="shared" ca="1" si="18"/>
        <v>4267698.1352566229</v>
      </c>
      <c r="T10">
        <f t="shared" ca="1" si="19"/>
        <v>1365538.9350241646</v>
      </c>
      <c r="V10" s="9">
        <f ca="1">IF(Table1[[#This Row],[GENDER]]="MALE",1,0)</f>
        <v>0</v>
      </c>
      <c r="W10" s="10">
        <f ca="1">IF(Table1[[#This Row],[GENDER]]="FEMALE",1,0)</f>
        <v>1</v>
      </c>
      <c r="X10">
        <v>5</v>
      </c>
      <c r="Y10" t="s">
        <v>12</v>
      </c>
      <c r="AA10">
        <v>5</v>
      </c>
      <c r="AB10" t="s">
        <v>22</v>
      </c>
      <c r="AF10" s="9">
        <f t="shared" ca="1" si="20"/>
        <v>0</v>
      </c>
      <c r="AG10" s="6">
        <f t="shared" ca="1" si="21"/>
        <v>0</v>
      </c>
      <c r="AH10" s="6">
        <f t="shared" ca="1" si="22"/>
        <v>0</v>
      </c>
      <c r="AI10" s="6">
        <f t="shared" ca="1" si="23"/>
        <v>0</v>
      </c>
      <c r="AJ10" s="10">
        <f t="shared" ca="1" si="24"/>
        <v>1</v>
      </c>
      <c r="AL10" s="9">
        <f ca="1">IF(Table1[[#This Row],[EDUCATION]]="HIGHSCHOOL",1,0)</f>
        <v>0</v>
      </c>
      <c r="AM10" s="6">
        <f ca="1">IF(Table1[[#This Row],[EDUCATION]]="PLUS TWO",1,0)</f>
        <v>1</v>
      </c>
      <c r="AN10" s="6">
        <f ca="1">IF(Table1[[#This Row],[EDUCATION]]="UG",1,0)</f>
        <v>0</v>
      </c>
      <c r="AO10" s="6">
        <f ca="1">IF(Table1[[#This Row],[EDUCATION]]="PG",1,0)</f>
        <v>0</v>
      </c>
      <c r="AP10" s="6">
        <f ca="1">IF(Table1[[#This Row],[EDUCATION]]="PHD",1,0)</f>
        <v>0</v>
      </c>
      <c r="AQ10" s="10">
        <f ca="1">IF(Table1[[#This Row],[EDUCATION]]="OTHERS",1,0)</f>
        <v>0</v>
      </c>
      <c r="AU10" s="9">
        <f ca="1">Table1[[#This Row],[CARS VALUE]]/Table1[[#This Row],[CARS]]</f>
        <v>265630.40728712577</v>
      </c>
      <c r="AV10" s="10"/>
      <c r="AX10" s="9">
        <f ca="1">IF(Table1[[#This Row],[DEBTS]]&gt;$AY$3,1,0)</f>
        <v>1</v>
      </c>
      <c r="AY10" s="6"/>
      <c r="AZ10" s="23">
        <f ca="1">(Table1[[#This Row],[MORTAGE LEFT]]/Table1[[#This Row],[VALUE OF THE HOUSE]])</f>
        <v>0.68173929374789288</v>
      </c>
      <c r="BA10" s="6">
        <f t="shared" ca="1" si="25"/>
        <v>0</v>
      </c>
      <c r="BB10" s="6"/>
      <c r="BC10" s="6"/>
      <c r="BD10" s="6"/>
      <c r="BE10" s="9">
        <f ca="1">IF(Table1[[#This Row],[DEBTS]]&gt;Table1[[#This Row],[INCOME ]],1,0)</f>
        <v>1</v>
      </c>
      <c r="BF10" s="10"/>
      <c r="BH10" s="9">
        <f ca="1">IF(Table1[[#This Row],[AREA]]="Alappuzha",Table1[[#This Row],[INCOME ]],0)</f>
        <v>0</v>
      </c>
      <c r="BI10" s="6">
        <f ca="1">IF(Table1[[#This Row],[AREA]]="Ernakulam",Table1[[#This Row],[INCOME ]],0)</f>
        <v>0</v>
      </c>
      <c r="BJ10" s="6">
        <f ca="1">IF(Table1[[#This Row],[AREA]]="Idukki",Table1[[#This Row],[INCOME ]],0)</f>
        <v>0</v>
      </c>
      <c r="BK10" s="6">
        <f ca="1">IF(Table1[[#This Row],[AREA]]="kannur",Table1[[#This Row],[INCOME ]],0)</f>
        <v>0</v>
      </c>
      <c r="BL10" s="6">
        <f ca="1">IF(Table1[[#This Row],[AREA]]="Kasaragod",Table1[[#This Row],[INCOME ]],0)</f>
        <v>0</v>
      </c>
      <c r="BM10" s="6">
        <f ca="1">IF(Table1[[#This Row],[AREA]]="Kollam",Table1[[#This Row],[INCOME ]],0)</f>
        <v>623207</v>
      </c>
      <c r="BN10" s="6">
        <f ca="1">IF(Table1[[#This Row],[AREA]]="kottayam",Table1[[#This Row],[INCOME ]],0)</f>
        <v>0</v>
      </c>
      <c r="BO10" s="6">
        <f ca="1">IF(Table1[[#This Row],[AREA]]="Kozhikode",Table1[[#This Row],[INCOME ]],0)</f>
        <v>0</v>
      </c>
      <c r="BP10" s="6">
        <f ca="1">IF(Table1[[#This Row],[AREA]]="Malappuram",Table1[[#This Row],[INCOME ]],0)</f>
        <v>0</v>
      </c>
      <c r="BQ10" s="6">
        <f ca="1">IF(Table1[[#This Row],[AREA]]="Palakkad",Table1[[#This Row],[INCOME ]],0)</f>
        <v>0</v>
      </c>
      <c r="BR10" s="6">
        <f ca="1">IF(Table1[[#This Row],[AREA]]="Pathanamthitta",Table1[[#This Row],[INCOME ]],0)</f>
        <v>0</v>
      </c>
      <c r="BS10" s="6">
        <f ca="1">IF(Table1[[#This Row],[AREA]]="Thiruvananthapuram",Table1[[#This Row],[INCOME ]],0)</f>
        <v>0</v>
      </c>
      <c r="BT10" s="6">
        <f ca="1">IF(Table1[[#This Row],[AREA]]="Thrissur",Table1[[#This Row],[INCOME ]],0)</f>
        <v>0</v>
      </c>
      <c r="BU10" s="10">
        <f ca="1">IF(Table1[[#This Row],[AREA]]="Wayanadu",Table1[[#This Row],[INCOME ]],0)</f>
        <v>0</v>
      </c>
      <c r="BW10" s="9">
        <f ca="1">IF(Table1[[#This Row],[FIELD OF WORK]]="IT",Table1[[#This Row],[INCOME ]],0)</f>
        <v>0</v>
      </c>
      <c r="BX10" s="6">
        <f ca="1">IF(Table1[[#This Row],[FIELD OF WORK]]="Teaching",Table1[[#This Row],[INCOME ]],0)</f>
        <v>0</v>
      </c>
      <c r="BY10" s="6">
        <f ca="1">IF(Table1[[#This Row],[FIELD OF WORK]]="Construction",Table1[[#This Row],[INCOME ]],0)</f>
        <v>0</v>
      </c>
      <c r="BZ10" s="6">
        <f ca="1">IF(Table1[[#This Row],[FIELD OF WORK]]="Health",Table1[[#This Row],[INCOME ]],0)</f>
        <v>0</v>
      </c>
      <c r="CA10" s="10">
        <f ca="1">IF(Table1[[#This Row],[FIELD OF WORK]]="Others",Table1[[#This Row],[INCOME ]],0)</f>
        <v>623207</v>
      </c>
      <c r="CC10" s="9">
        <f ca="1">IF(Table1[[#This Row],[EDUCATION]]="Highschool",Table1[[#This Row],[INCOME ]],0)</f>
        <v>0</v>
      </c>
      <c r="CD10" s="6">
        <f ca="1">IF(Table1[[#This Row],[EDUCATION]]="UG",Table1[[#This Row],[INCOME ]],0)</f>
        <v>0</v>
      </c>
      <c r="CE10" s="6">
        <f ca="1">IF(Table1[[#This Row],[EDUCATION]]="PG",Table1[[#This Row],[INCOME ]],0)</f>
        <v>0</v>
      </c>
      <c r="CF10" s="6">
        <f ca="1">IF(Table1[[#This Row],[EDUCATION]]="PHD",Table1[[#This Row],[INCOME ]],0)</f>
        <v>0</v>
      </c>
      <c r="CG10" s="6">
        <f ca="1">IF(Table1[[#This Row],[EDUCATION]]="Plus Two",Table1[[#This Row],[INCOME ]],0)</f>
        <v>623207</v>
      </c>
      <c r="CH10" s="10">
        <f ca="1">IF(Table1[[#This Row],[EDUCATION]]="Others",Table1[[#This Row],[INCOME ]],0)</f>
        <v>0</v>
      </c>
      <c r="CJ10" s="9">
        <f ca="1">IF(Table1[[#This Row],[NETWORTH]]&gt;$CK$3,Table1[[#This Row],[AGE]],0)</f>
        <v>41</v>
      </c>
      <c r="CK10" s="10"/>
    </row>
    <row r="11" spans="1:91" x14ac:dyDescent="0.3">
      <c r="A11">
        <f t="shared" ca="1" si="2"/>
        <v>0</v>
      </c>
      <c r="B11" t="str">
        <f t="shared" ca="1" si="3"/>
        <v>MALE</v>
      </c>
      <c r="C11">
        <f t="shared" ca="1" si="4"/>
        <v>46</v>
      </c>
      <c r="D11">
        <f t="shared" ca="1" si="5"/>
        <v>3</v>
      </c>
      <c r="E11" t="str">
        <f t="shared" ca="1" si="0"/>
        <v>Teaching</v>
      </c>
      <c r="F11">
        <f t="shared" ca="1" si="6"/>
        <v>2</v>
      </c>
      <c r="G11" t="str">
        <f t="shared" ca="1" si="7"/>
        <v>Plus Two</v>
      </c>
      <c r="H11">
        <f t="shared" ca="1" si="8"/>
        <v>1</v>
      </c>
      <c r="I11">
        <f t="shared" ca="1" si="1"/>
        <v>2</v>
      </c>
      <c r="J11">
        <f t="shared" ca="1" si="9"/>
        <v>407483</v>
      </c>
      <c r="K11">
        <f t="shared" ca="1" si="10"/>
        <v>8</v>
      </c>
      <c r="L11" t="str">
        <f t="shared" ca="1" si="11"/>
        <v>Thrissur</v>
      </c>
      <c r="M11">
        <f t="shared" ca="1" si="12"/>
        <v>2852381</v>
      </c>
      <c r="N11">
        <f t="shared" ca="1" si="13"/>
        <v>184576.09045398136</v>
      </c>
      <c r="O11">
        <f t="shared" ca="1" si="14"/>
        <v>732218.70426829124</v>
      </c>
      <c r="P11">
        <f t="shared" ca="1" si="15"/>
        <v>646939</v>
      </c>
      <c r="Q11">
        <f t="shared" ca="1" si="16"/>
        <v>1210749.0904539814</v>
      </c>
      <c r="R11">
        <f t="shared" ca="1" si="17"/>
        <v>69301.844465748494</v>
      </c>
      <c r="S11">
        <f t="shared" ca="1" si="18"/>
        <v>3653901.5487340395</v>
      </c>
      <c r="T11">
        <f t="shared" ca="1" si="19"/>
        <v>2443152.4582800581</v>
      </c>
      <c r="V11" s="9">
        <f ca="1">IF(Table1[[#This Row],[GENDER]]="MALE",1,0)</f>
        <v>1</v>
      </c>
      <c r="W11" s="10">
        <f ca="1">IF(Table1[[#This Row],[GENDER]]="FEMALE",1,0)</f>
        <v>0</v>
      </c>
      <c r="AA11">
        <v>6</v>
      </c>
      <c r="AB11" t="s">
        <v>23</v>
      </c>
      <c r="AF11" s="9">
        <f t="shared" ca="1" si="20"/>
        <v>0</v>
      </c>
      <c r="AG11" s="6">
        <f t="shared" ca="1" si="21"/>
        <v>0</v>
      </c>
      <c r="AH11" s="6">
        <f t="shared" ca="1" si="22"/>
        <v>0</v>
      </c>
      <c r="AI11" s="6">
        <f t="shared" ca="1" si="23"/>
        <v>1</v>
      </c>
      <c r="AJ11" s="10">
        <f t="shared" ca="1" si="24"/>
        <v>0</v>
      </c>
      <c r="AL11" s="9">
        <f ca="1">IF(Table1[[#This Row],[EDUCATION]]="HIGHSCHOOL",1,0)</f>
        <v>0</v>
      </c>
      <c r="AM11" s="6">
        <f ca="1">IF(Table1[[#This Row],[EDUCATION]]="PLUS TWO",1,0)</f>
        <v>1</v>
      </c>
      <c r="AN11" s="6">
        <f ca="1">IF(Table1[[#This Row],[EDUCATION]]="UG",1,0)</f>
        <v>0</v>
      </c>
      <c r="AO11" s="6">
        <f ca="1">IF(Table1[[#This Row],[EDUCATION]]="PG",1,0)</f>
        <v>0</v>
      </c>
      <c r="AP11" s="6">
        <f ca="1">IF(Table1[[#This Row],[EDUCATION]]="PHD",1,0)</f>
        <v>0</v>
      </c>
      <c r="AQ11" s="10">
        <f ca="1">IF(Table1[[#This Row],[EDUCATION]]="OTHERS",1,0)</f>
        <v>0</v>
      </c>
      <c r="AU11" s="9">
        <f ca="1">Table1[[#This Row],[CARS VALUE]]/Table1[[#This Row],[CARS]]</f>
        <v>366109.35213414562</v>
      </c>
      <c r="AV11" s="10"/>
      <c r="AX11" s="9">
        <f ca="1">IF(Table1[[#This Row],[DEBTS]]&gt;$AY$3,1,0)</f>
        <v>1</v>
      </c>
      <c r="AY11" s="6"/>
      <c r="AZ11" s="23">
        <f ca="1">(Table1[[#This Row],[MORTAGE LEFT]]/Table1[[#This Row],[VALUE OF THE HOUSE]])</f>
        <v>6.4709479713257578E-2</v>
      </c>
      <c r="BA11" s="6">
        <f t="shared" ca="1" si="25"/>
        <v>1</v>
      </c>
      <c r="BB11" s="6"/>
      <c r="BC11" s="6"/>
      <c r="BD11" s="6"/>
      <c r="BE11" s="9">
        <f ca="1">IF(Table1[[#This Row],[DEBTS]]&gt;Table1[[#This Row],[INCOME ]],1,0)</f>
        <v>1</v>
      </c>
      <c r="BF11" s="10"/>
      <c r="BH11" s="9">
        <f ca="1">IF(Table1[[#This Row],[AREA]]="Alappuzha",Table1[[#This Row],[INCOME ]],0)</f>
        <v>0</v>
      </c>
      <c r="BI11" s="6">
        <f ca="1">IF(Table1[[#This Row],[AREA]]="Ernakulam",Table1[[#This Row],[INCOME ]],0)</f>
        <v>0</v>
      </c>
      <c r="BJ11" s="6">
        <f ca="1">IF(Table1[[#This Row],[AREA]]="Idukki",Table1[[#This Row],[INCOME ]],0)</f>
        <v>0</v>
      </c>
      <c r="BK11" s="6">
        <f ca="1">IF(Table1[[#This Row],[AREA]]="kannur",Table1[[#This Row],[INCOME ]],0)</f>
        <v>0</v>
      </c>
      <c r="BL11" s="6">
        <f ca="1">IF(Table1[[#This Row],[AREA]]="Kasaragod",Table1[[#This Row],[INCOME ]],0)</f>
        <v>0</v>
      </c>
      <c r="BM11" s="6">
        <f ca="1">IF(Table1[[#This Row],[AREA]]="Kollam",Table1[[#This Row],[INCOME ]],0)</f>
        <v>0</v>
      </c>
      <c r="BN11" s="6">
        <f ca="1">IF(Table1[[#This Row],[AREA]]="kottayam",Table1[[#This Row],[INCOME ]],0)</f>
        <v>0</v>
      </c>
      <c r="BO11" s="6">
        <f ca="1">IF(Table1[[#This Row],[AREA]]="Kozhikode",Table1[[#This Row],[INCOME ]],0)</f>
        <v>0</v>
      </c>
      <c r="BP11" s="6">
        <f ca="1">IF(Table1[[#This Row],[AREA]]="Malappuram",Table1[[#This Row],[INCOME ]],0)</f>
        <v>0</v>
      </c>
      <c r="BQ11" s="6">
        <f ca="1">IF(Table1[[#This Row],[AREA]]="Palakkad",Table1[[#This Row],[INCOME ]],0)</f>
        <v>0</v>
      </c>
      <c r="BR11" s="6">
        <f ca="1">IF(Table1[[#This Row],[AREA]]="Pathanamthitta",Table1[[#This Row],[INCOME ]],0)</f>
        <v>0</v>
      </c>
      <c r="BS11" s="6">
        <f ca="1">IF(Table1[[#This Row],[AREA]]="Thiruvananthapuram",Table1[[#This Row],[INCOME ]],0)</f>
        <v>0</v>
      </c>
      <c r="BT11" s="6">
        <f ca="1">IF(Table1[[#This Row],[AREA]]="Thrissur",Table1[[#This Row],[INCOME ]],0)</f>
        <v>407483</v>
      </c>
      <c r="BU11" s="10">
        <f ca="1">IF(Table1[[#This Row],[AREA]]="Wayanadu",Table1[[#This Row],[INCOME ]],0)</f>
        <v>0</v>
      </c>
      <c r="BW11" s="9">
        <f ca="1">IF(Table1[[#This Row],[FIELD OF WORK]]="IT",Table1[[#This Row],[INCOME ]],0)</f>
        <v>0</v>
      </c>
      <c r="BX11" s="6">
        <f ca="1">IF(Table1[[#This Row],[FIELD OF WORK]]="Teaching",Table1[[#This Row],[INCOME ]],0)</f>
        <v>407483</v>
      </c>
      <c r="BY11" s="6">
        <f ca="1">IF(Table1[[#This Row],[FIELD OF WORK]]="Construction",Table1[[#This Row],[INCOME ]],0)</f>
        <v>0</v>
      </c>
      <c r="BZ11" s="6">
        <f ca="1">IF(Table1[[#This Row],[FIELD OF WORK]]="Health",Table1[[#This Row],[INCOME ]],0)</f>
        <v>0</v>
      </c>
      <c r="CA11" s="10">
        <f ca="1">IF(Table1[[#This Row],[FIELD OF WORK]]="Others",Table1[[#This Row],[INCOME ]],0)</f>
        <v>0</v>
      </c>
      <c r="CC11" s="9">
        <f ca="1">IF(Table1[[#This Row],[EDUCATION]]="Highschool",Table1[[#This Row],[INCOME ]],0)</f>
        <v>0</v>
      </c>
      <c r="CD11" s="6">
        <f ca="1">IF(Table1[[#This Row],[EDUCATION]]="UG",Table1[[#This Row],[INCOME ]],0)</f>
        <v>0</v>
      </c>
      <c r="CE11" s="6">
        <f ca="1">IF(Table1[[#This Row],[EDUCATION]]="PG",Table1[[#This Row],[INCOME ]],0)</f>
        <v>0</v>
      </c>
      <c r="CF11" s="6">
        <f ca="1">IF(Table1[[#This Row],[EDUCATION]]="PHD",Table1[[#This Row],[INCOME ]],0)</f>
        <v>0</v>
      </c>
      <c r="CG11" s="6">
        <f ca="1">IF(Table1[[#This Row],[EDUCATION]]="Plus Two",Table1[[#This Row],[INCOME ]],0)</f>
        <v>407483</v>
      </c>
      <c r="CH11" s="10">
        <f ca="1">IF(Table1[[#This Row],[EDUCATION]]="Others",Table1[[#This Row],[INCOME ]],0)</f>
        <v>0</v>
      </c>
      <c r="CJ11" s="9">
        <f ca="1">IF(Table1[[#This Row],[NETWORTH]]&gt;$CK$3,Table1[[#This Row],[AGE]],0)</f>
        <v>46</v>
      </c>
      <c r="CK11" s="10"/>
    </row>
    <row r="12" spans="1:91" x14ac:dyDescent="0.3">
      <c r="A12">
        <f t="shared" ca="1" si="2"/>
        <v>1</v>
      </c>
      <c r="B12" t="str">
        <f t="shared" ca="1" si="3"/>
        <v>FEMALE</v>
      </c>
      <c r="C12">
        <f t="shared" ca="1" si="4"/>
        <v>36</v>
      </c>
      <c r="D12">
        <f t="shared" ca="1" si="5"/>
        <v>5</v>
      </c>
      <c r="E12" t="str">
        <f t="shared" ca="1" si="0"/>
        <v>Others</v>
      </c>
      <c r="F12">
        <f t="shared" ca="1" si="6"/>
        <v>6</v>
      </c>
      <c r="G12" t="str">
        <f t="shared" ca="1" si="7"/>
        <v>Others</v>
      </c>
      <c r="H12">
        <f t="shared" ca="1" si="8"/>
        <v>0</v>
      </c>
      <c r="I12">
        <f t="shared" ca="1" si="1"/>
        <v>2</v>
      </c>
      <c r="J12">
        <f t="shared" ca="1" si="9"/>
        <v>414265</v>
      </c>
      <c r="K12">
        <f t="shared" ca="1" si="10"/>
        <v>14</v>
      </c>
      <c r="L12" t="str">
        <f t="shared" ca="1" si="11"/>
        <v>Kasaragod</v>
      </c>
      <c r="M12">
        <f t="shared" ca="1" si="12"/>
        <v>1657060</v>
      </c>
      <c r="N12">
        <f t="shared" ca="1" si="13"/>
        <v>79938.231722191209</v>
      </c>
      <c r="O12">
        <f t="shared" ca="1" si="14"/>
        <v>88436.052329360085</v>
      </c>
      <c r="P12">
        <f t="shared" ca="1" si="15"/>
        <v>47692</v>
      </c>
      <c r="Q12">
        <f t="shared" ca="1" si="16"/>
        <v>295663.23172219121</v>
      </c>
      <c r="R12">
        <f t="shared" ca="1" si="17"/>
        <v>372942.96592892212</v>
      </c>
      <c r="S12">
        <f t="shared" ca="1" si="18"/>
        <v>2118439.018258282</v>
      </c>
      <c r="T12">
        <f t="shared" ca="1" si="19"/>
        <v>1822775.7865360908</v>
      </c>
      <c r="V12" s="9">
        <f ca="1">IF(Table1[[#This Row],[GENDER]]="MALE",1,0)</f>
        <v>0</v>
      </c>
      <c r="W12" s="10">
        <f ca="1">IF(Table1[[#This Row],[GENDER]]="FEMALE",1,0)</f>
        <v>1</v>
      </c>
      <c r="X12" s="32" t="s">
        <v>3</v>
      </c>
      <c r="Y12" s="32"/>
      <c r="AA12">
        <v>7</v>
      </c>
      <c r="AB12" t="s">
        <v>24</v>
      </c>
      <c r="AF12" s="9">
        <f t="shared" ca="1" si="20"/>
        <v>0</v>
      </c>
      <c r="AG12" s="6">
        <f t="shared" ca="1" si="21"/>
        <v>0</v>
      </c>
      <c r="AH12" s="6">
        <f t="shared" ca="1" si="22"/>
        <v>0</v>
      </c>
      <c r="AI12" s="6">
        <f t="shared" ca="1" si="23"/>
        <v>0</v>
      </c>
      <c r="AJ12" s="10">
        <f t="shared" ca="1" si="24"/>
        <v>1</v>
      </c>
      <c r="AL12" s="9">
        <f ca="1">IF(Table1[[#This Row],[EDUCATION]]="HIGHSCHOOL",1,0)</f>
        <v>0</v>
      </c>
      <c r="AM12" s="6">
        <f ca="1">IF(Table1[[#This Row],[EDUCATION]]="PLUS TWO",1,0)</f>
        <v>0</v>
      </c>
      <c r="AN12" s="6">
        <f ca="1">IF(Table1[[#This Row],[EDUCATION]]="UG",1,0)</f>
        <v>0</v>
      </c>
      <c r="AO12" s="6">
        <f ca="1">IF(Table1[[#This Row],[EDUCATION]]="PG",1,0)</f>
        <v>0</v>
      </c>
      <c r="AP12" s="6">
        <f ca="1">IF(Table1[[#This Row],[EDUCATION]]="PHD",1,0)</f>
        <v>0</v>
      </c>
      <c r="AQ12" s="10">
        <f ca="1">IF(Table1[[#This Row],[EDUCATION]]="OTHERS",1,0)</f>
        <v>1</v>
      </c>
      <c r="AU12" s="9">
        <f ca="1">Table1[[#This Row],[CARS VALUE]]/Table1[[#This Row],[CARS]]</f>
        <v>44218.026164680043</v>
      </c>
      <c r="AV12" s="10"/>
      <c r="AX12" s="9">
        <f ca="1">IF(Table1[[#This Row],[DEBTS]]&gt;$AY$3,1,0)</f>
        <v>0</v>
      </c>
      <c r="AY12" s="6"/>
      <c r="AZ12" s="23">
        <f ca="1">(Table1[[#This Row],[MORTAGE LEFT]]/Table1[[#This Row],[VALUE OF THE HOUSE]])</f>
        <v>4.8241000158226743E-2</v>
      </c>
      <c r="BA12" s="6">
        <f t="shared" ca="1" si="25"/>
        <v>1</v>
      </c>
      <c r="BB12" s="6"/>
      <c r="BC12" s="6"/>
      <c r="BD12" s="6"/>
      <c r="BE12" s="9">
        <f ca="1">IF(Table1[[#This Row],[DEBTS]]&gt;Table1[[#This Row],[INCOME ]],1,0)</f>
        <v>0</v>
      </c>
      <c r="BF12" s="10"/>
      <c r="BH12" s="9">
        <f ca="1">IF(Table1[[#This Row],[AREA]]="Alappuzha",Table1[[#This Row],[INCOME ]],0)</f>
        <v>0</v>
      </c>
      <c r="BI12" s="6">
        <f ca="1">IF(Table1[[#This Row],[AREA]]="Ernakulam",Table1[[#This Row],[INCOME ]],0)</f>
        <v>0</v>
      </c>
      <c r="BJ12" s="6">
        <f ca="1">IF(Table1[[#This Row],[AREA]]="Idukki",Table1[[#This Row],[INCOME ]],0)</f>
        <v>0</v>
      </c>
      <c r="BK12" s="6">
        <f ca="1">IF(Table1[[#This Row],[AREA]]="kannur",Table1[[#This Row],[INCOME ]],0)</f>
        <v>0</v>
      </c>
      <c r="BL12" s="6">
        <f ca="1">IF(Table1[[#This Row],[AREA]]="Kasaragod",Table1[[#This Row],[INCOME ]],0)</f>
        <v>414265</v>
      </c>
      <c r="BM12" s="6">
        <f ca="1">IF(Table1[[#This Row],[AREA]]="Kollam",Table1[[#This Row],[INCOME ]],0)</f>
        <v>0</v>
      </c>
      <c r="BN12" s="6">
        <f ca="1">IF(Table1[[#This Row],[AREA]]="kottayam",Table1[[#This Row],[INCOME ]],0)</f>
        <v>0</v>
      </c>
      <c r="BO12" s="6">
        <f ca="1">IF(Table1[[#This Row],[AREA]]="Kozhikode",Table1[[#This Row],[INCOME ]],0)</f>
        <v>0</v>
      </c>
      <c r="BP12" s="6">
        <f ca="1">IF(Table1[[#This Row],[AREA]]="Malappuram",Table1[[#This Row],[INCOME ]],0)</f>
        <v>0</v>
      </c>
      <c r="BQ12" s="6">
        <f ca="1">IF(Table1[[#This Row],[AREA]]="Palakkad",Table1[[#This Row],[INCOME ]],0)</f>
        <v>0</v>
      </c>
      <c r="BR12" s="6">
        <f ca="1">IF(Table1[[#This Row],[AREA]]="Pathanamthitta",Table1[[#This Row],[INCOME ]],0)</f>
        <v>0</v>
      </c>
      <c r="BS12" s="6">
        <f ca="1">IF(Table1[[#This Row],[AREA]]="Thiruvananthapuram",Table1[[#This Row],[INCOME ]],0)</f>
        <v>0</v>
      </c>
      <c r="BT12" s="6">
        <f ca="1">IF(Table1[[#This Row],[AREA]]="Thrissur",Table1[[#This Row],[INCOME ]],0)</f>
        <v>0</v>
      </c>
      <c r="BU12" s="10">
        <f ca="1">IF(Table1[[#This Row],[AREA]]="Wayanadu",Table1[[#This Row],[INCOME ]],0)</f>
        <v>0</v>
      </c>
      <c r="BW12" s="9">
        <f ca="1">IF(Table1[[#This Row],[FIELD OF WORK]]="IT",Table1[[#This Row],[INCOME ]],0)</f>
        <v>0</v>
      </c>
      <c r="BX12" s="6">
        <f ca="1">IF(Table1[[#This Row],[FIELD OF WORK]]="Teaching",Table1[[#This Row],[INCOME ]],0)</f>
        <v>0</v>
      </c>
      <c r="BY12" s="6">
        <f ca="1">IF(Table1[[#This Row],[FIELD OF WORK]]="Construction",Table1[[#This Row],[INCOME ]],0)</f>
        <v>0</v>
      </c>
      <c r="BZ12" s="6">
        <f ca="1">IF(Table1[[#This Row],[FIELD OF WORK]]="Health",Table1[[#This Row],[INCOME ]],0)</f>
        <v>0</v>
      </c>
      <c r="CA12" s="10">
        <f ca="1">IF(Table1[[#This Row],[FIELD OF WORK]]="Others",Table1[[#This Row],[INCOME ]],0)</f>
        <v>414265</v>
      </c>
      <c r="CC12" s="9">
        <f ca="1">IF(Table1[[#This Row],[EDUCATION]]="Highschool",Table1[[#This Row],[INCOME ]],0)</f>
        <v>0</v>
      </c>
      <c r="CD12" s="6">
        <f ca="1">IF(Table1[[#This Row],[EDUCATION]]="UG",Table1[[#This Row],[INCOME ]],0)</f>
        <v>0</v>
      </c>
      <c r="CE12" s="6">
        <f ca="1">IF(Table1[[#This Row],[EDUCATION]]="PG",Table1[[#This Row],[INCOME ]],0)</f>
        <v>0</v>
      </c>
      <c r="CF12" s="6">
        <f ca="1">IF(Table1[[#This Row],[EDUCATION]]="PHD",Table1[[#This Row],[INCOME ]],0)</f>
        <v>0</v>
      </c>
      <c r="CG12" s="6">
        <f ca="1">IF(Table1[[#This Row],[EDUCATION]]="Plus Two",Table1[[#This Row],[INCOME ]],0)</f>
        <v>0</v>
      </c>
      <c r="CH12" s="10">
        <f ca="1">IF(Table1[[#This Row],[EDUCATION]]="Others",Table1[[#This Row],[INCOME ]],0)</f>
        <v>414265</v>
      </c>
      <c r="CJ12" s="9">
        <f ca="1">IF(Table1[[#This Row],[NETWORTH]]&gt;$CK$3,Table1[[#This Row],[AGE]],0)</f>
        <v>36</v>
      </c>
      <c r="CK12" s="10"/>
    </row>
    <row r="13" spans="1:91" x14ac:dyDescent="0.3">
      <c r="A13">
        <f t="shared" ca="1" si="2"/>
        <v>0</v>
      </c>
      <c r="B13" t="str">
        <f t="shared" ca="1" si="3"/>
        <v>MALE</v>
      </c>
      <c r="C13">
        <f t="shared" ca="1" si="4"/>
        <v>48</v>
      </c>
      <c r="D13">
        <f t="shared" ca="1" si="5"/>
        <v>3</v>
      </c>
      <c r="E13" t="str">
        <f t="shared" ca="1" si="0"/>
        <v>Teaching</v>
      </c>
      <c r="F13">
        <f t="shared" ca="1" si="6"/>
        <v>6</v>
      </c>
      <c r="G13" t="str">
        <f t="shared" ca="1" si="7"/>
        <v>Others</v>
      </c>
      <c r="H13">
        <f t="shared" ca="1" si="8"/>
        <v>2</v>
      </c>
      <c r="I13">
        <f t="shared" ca="1" si="1"/>
        <v>3</v>
      </c>
      <c r="J13">
        <f t="shared" ca="1" si="9"/>
        <v>902209</v>
      </c>
      <c r="K13">
        <f t="shared" ca="1" si="10"/>
        <v>6</v>
      </c>
      <c r="L13" t="str">
        <f t="shared" ca="1" si="11"/>
        <v>Idukki</v>
      </c>
      <c r="M13">
        <f t="shared" ca="1" si="12"/>
        <v>6315463</v>
      </c>
      <c r="N13">
        <f t="shared" ca="1" si="13"/>
        <v>5706646.8942477293</v>
      </c>
      <c r="O13">
        <f t="shared" ca="1" si="14"/>
        <v>74109.916253571544</v>
      </c>
      <c r="P13">
        <f t="shared" ca="1" si="15"/>
        <v>35279</v>
      </c>
      <c r="Q13">
        <f t="shared" ca="1" si="16"/>
        <v>6971351.8942477293</v>
      </c>
      <c r="R13">
        <f t="shared" ca="1" si="17"/>
        <v>79094.568426377751</v>
      </c>
      <c r="S13">
        <f t="shared" ca="1" si="18"/>
        <v>6468667.4846799495</v>
      </c>
      <c r="T13">
        <f t="shared" ca="1" si="19"/>
        <v>-502684.40956777986</v>
      </c>
      <c r="V13" s="9">
        <f ca="1">IF(Table1[[#This Row],[GENDER]]="MALE",1,0)</f>
        <v>1</v>
      </c>
      <c r="W13" s="10">
        <f ca="1">IF(Table1[[#This Row],[GENDER]]="FEMALE",1,0)</f>
        <v>0</v>
      </c>
      <c r="X13">
        <v>1</v>
      </c>
      <c r="Y13" t="s">
        <v>13</v>
      </c>
      <c r="AA13">
        <v>8</v>
      </c>
      <c r="AB13" t="s">
        <v>25</v>
      </c>
      <c r="AF13" s="9">
        <f t="shared" ca="1" si="20"/>
        <v>0</v>
      </c>
      <c r="AG13" s="6">
        <f t="shared" ca="1" si="21"/>
        <v>0</v>
      </c>
      <c r="AH13" s="6">
        <f t="shared" ca="1" si="22"/>
        <v>0</v>
      </c>
      <c r="AI13" s="6">
        <f t="shared" ca="1" si="23"/>
        <v>1</v>
      </c>
      <c r="AJ13" s="10">
        <f t="shared" ca="1" si="24"/>
        <v>0</v>
      </c>
      <c r="AL13" s="9">
        <f ca="1">IF(Table1[[#This Row],[EDUCATION]]="HIGHSCHOOL",1,0)</f>
        <v>0</v>
      </c>
      <c r="AM13" s="6">
        <f ca="1">IF(Table1[[#This Row],[EDUCATION]]="PLUS TWO",1,0)</f>
        <v>0</v>
      </c>
      <c r="AN13" s="6">
        <f ca="1">IF(Table1[[#This Row],[EDUCATION]]="UG",1,0)</f>
        <v>0</v>
      </c>
      <c r="AO13" s="6">
        <f ca="1">IF(Table1[[#This Row],[EDUCATION]]="PG",1,0)</f>
        <v>0</v>
      </c>
      <c r="AP13" s="6">
        <f ca="1">IF(Table1[[#This Row],[EDUCATION]]="PHD",1,0)</f>
        <v>0</v>
      </c>
      <c r="AQ13" s="10">
        <f ca="1">IF(Table1[[#This Row],[EDUCATION]]="OTHERS",1,0)</f>
        <v>1</v>
      </c>
      <c r="AU13" s="9">
        <f ca="1">Table1[[#This Row],[CARS VALUE]]/Table1[[#This Row],[CARS]]</f>
        <v>24703.30541785718</v>
      </c>
      <c r="AV13" s="10"/>
      <c r="AX13" s="9">
        <f ca="1">IF(Table1[[#This Row],[DEBTS]]&gt;$AY$3,1,0)</f>
        <v>1</v>
      </c>
      <c r="AY13" s="6"/>
      <c r="AZ13" s="23">
        <f ca="1">(Table1[[#This Row],[MORTAGE LEFT]]/Table1[[#This Row],[VALUE OF THE HOUSE]])</f>
        <v>0.90359913346776466</v>
      </c>
      <c r="BA13" s="6">
        <f t="shared" ca="1" si="25"/>
        <v>0</v>
      </c>
      <c r="BB13" s="6"/>
      <c r="BC13" s="6"/>
      <c r="BD13" s="6"/>
      <c r="BE13" s="9">
        <f ca="1">IF(Table1[[#This Row],[DEBTS]]&gt;Table1[[#This Row],[INCOME ]],1,0)</f>
        <v>1</v>
      </c>
      <c r="BF13" s="10"/>
      <c r="BH13" s="9">
        <f ca="1">IF(Table1[[#This Row],[AREA]]="Alappuzha",Table1[[#This Row],[INCOME ]],0)</f>
        <v>0</v>
      </c>
      <c r="BI13" s="6">
        <f ca="1">IF(Table1[[#This Row],[AREA]]="Ernakulam",Table1[[#This Row],[INCOME ]],0)</f>
        <v>0</v>
      </c>
      <c r="BJ13" s="6">
        <f ca="1">IF(Table1[[#This Row],[AREA]]="Idukki",Table1[[#This Row],[INCOME ]],0)</f>
        <v>902209</v>
      </c>
      <c r="BK13" s="6">
        <f ca="1">IF(Table1[[#This Row],[AREA]]="kannur",Table1[[#This Row],[INCOME ]],0)</f>
        <v>0</v>
      </c>
      <c r="BL13" s="6">
        <f ca="1">IF(Table1[[#This Row],[AREA]]="Kasaragod",Table1[[#This Row],[INCOME ]],0)</f>
        <v>0</v>
      </c>
      <c r="BM13" s="6">
        <f ca="1">IF(Table1[[#This Row],[AREA]]="Kollam",Table1[[#This Row],[INCOME ]],0)</f>
        <v>0</v>
      </c>
      <c r="BN13" s="6">
        <f ca="1">IF(Table1[[#This Row],[AREA]]="kottayam",Table1[[#This Row],[INCOME ]],0)</f>
        <v>0</v>
      </c>
      <c r="BO13" s="6">
        <f ca="1">IF(Table1[[#This Row],[AREA]]="Kozhikode",Table1[[#This Row],[INCOME ]],0)</f>
        <v>0</v>
      </c>
      <c r="BP13" s="6">
        <f ca="1">IF(Table1[[#This Row],[AREA]]="Malappuram",Table1[[#This Row],[INCOME ]],0)</f>
        <v>0</v>
      </c>
      <c r="BQ13" s="6">
        <f ca="1">IF(Table1[[#This Row],[AREA]]="Palakkad",Table1[[#This Row],[INCOME ]],0)</f>
        <v>0</v>
      </c>
      <c r="BR13" s="6">
        <f ca="1">IF(Table1[[#This Row],[AREA]]="Pathanamthitta",Table1[[#This Row],[INCOME ]],0)</f>
        <v>0</v>
      </c>
      <c r="BS13" s="6">
        <f ca="1">IF(Table1[[#This Row],[AREA]]="Thiruvananthapuram",Table1[[#This Row],[INCOME ]],0)</f>
        <v>0</v>
      </c>
      <c r="BT13" s="6">
        <f ca="1">IF(Table1[[#This Row],[AREA]]="Thrissur",Table1[[#This Row],[INCOME ]],0)</f>
        <v>0</v>
      </c>
      <c r="BU13" s="10">
        <f ca="1">IF(Table1[[#This Row],[AREA]]="Wayanadu",Table1[[#This Row],[INCOME ]],0)</f>
        <v>0</v>
      </c>
      <c r="BW13" s="9">
        <f ca="1">IF(Table1[[#This Row],[FIELD OF WORK]]="IT",Table1[[#This Row],[INCOME ]],0)</f>
        <v>0</v>
      </c>
      <c r="BX13" s="6">
        <f ca="1">IF(Table1[[#This Row],[FIELD OF WORK]]="Teaching",Table1[[#This Row],[INCOME ]],0)</f>
        <v>902209</v>
      </c>
      <c r="BY13" s="6">
        <f ca="1">IF(Table1[[#This Row],[FIELD OF WORK]]="Construction",Table1[[#This Row],[INCOME ]],0)</f>
        <v>0</v>
      </c>
      <c r="BZ13" s="6">
        <f ca="1">IF(Table1[[#This Row],[FIELD OF WORK]]="Health",Table1[[#This Row],[INCOME ]],0)</f>
        <v>0</v>
      </c>
      <c r="CA13" s="10">
        <f ca="1">IF(Table1[[#This Row],[FIELD OF WORK]]="Others",Table1[[#This Row],[INCOME ]],0)</f>
        <v>0</v>
      </c>
      <c r="CC13" s="9">
        <f ca="1">IF(Table1[[#This Row],[EDUCATION]]="Highschool",Table1[[#This Row],[INCOME ]],0)</f>
        <v>0</v>
      </c>
      <c r="CD13" s="6">
        <f ca="1">IF(Table1[[#This Row],[EDUCATION]]="UG",Table1[[#This Row],[INCOME ]],0)</f>
        <v>0</v>
      </c>
      <c r="CE13" s="6">
        <f ca="1">IF(Table1[[#This Row],[EDUCATION]]="PG",Table1[[#This Row],[INCOME ]],0)</f>
        <v>0</v>
      </c>
      <c r="CF13" s="6">
        <f ca="1">IF(Table1[[#This Row],[EDUCATION]]="PHD",Table1[[#This Row],[INCOME ]],0)</f>
        <v>0</v>
      </c>
      <c r="CG13" s="6">
        <f ca="1">IF(Table1[[#This Row],[EDUCATION]]="Plus Two",Table1[[#This Row],[INCOME ]],0)</f>
        <v>0</v>
      </c>
      <c r="CH13" s="10">
        <f ca="1">IF(Table1[[#This Row],[EDUCATION]]="Others",Table1[[#This Row],[INCOME ]],0)</f>
        <v>902209</v>
      </c>
      <c r="CJ13" s="9">
        <f ca="1">IF(Table1[[#This Row],[NETWORTH]]&gt;$CK$3,Table1[[#This Row],[AGE]],0)</f>
        <v>0</v>
      </c>
      <c r="CK13" s="10"/>
    </row>
    <row r="14" spans="1:91" x14ac:dyDescent="0.3">
      <c r="A14">
        <f t="shared" ca="1" si="2"/>
        <v>0</v>
      </c>
      <c r="B14" t="str">
        <f t="shared" ca="1" si="3"/>
        <v>MALE</v>
      </c>
      <c r="C14">
        <f t="shared" ca="1" si="4"/>
        <v>45</v>
      </c>
      <c r="D14">
        <f t="shared" ca="1" si="5"/>
        <v>2</v>
      </c>
      <c r="E14" t="str">
        <f t="shared" ca="1" si="0"/>
        <v>Construction</v>
      </c>
      <c r="F14">
        <f t="shared" ca="1" si="6"/>
        <v>1</v>
      </c>
      <c r="G14" t="str">
        <f t="shared" ca="1" si="7"/>
        <v>Highschool</v>
      </c>
      <c r="H14">
        <f t="shared" ca="1" si="8"/>
        <v>2</v>
      </c>
      <c r="I14">
        <f t="shared" ca="1" si="1"/>
        <v>1</v>
      </c>
      <c r="J14">
        <f t="shared" ca="1" si="9"/>
        <v>495317</v>
      </c>
      <c r="K14">
        <f t="shared" ca="1" si="10"/>
        <v>14</v>
      </c>
      <c r="L14" t="str">
        <f t="shared" ca="1" si="11"/>
        <v>Kasaragod</v>
      </c>
      <c r="M14">
        <f t="shared" ref="M14:M77" ca="1" si="26">J14*RANDBETWEEN(3,8)</f>
        <v>3467219</v>
      </c>
      <c r="N14">
        <f t="shared" ca="1" si="13"/>
        <v>854360.65850875957</v>
      </c>
      <c r="O14">
        <f t="shared" ref="O14:O77" ca="1" si="27">RAND()*I14*J14</f>
        <v>185664.10645464563</v>
      </c>
      <c r="P14">
        <f t="shared" ca="1" si="15"/>
        <v>125333</v>
      </c>
      <c r="Q14">
        <f t="shared" ref="Q14:Q77" ca="1" si="28">P14+N14+RANDBETWEEN(0,2*J14)</f>
        <v>1573418.6585087595</v>
      </c>
      <c r="R14">
        <f t="shared" ref="R14:R77" ca="1" si="29">RAND()*J14*1.5</f>
        <v>549680.05494237202</v>
      </c>
      <c r="S14">
        <f t="shared" ref="S14:S77" ca="1" si="30">M14+O14+R14</f>
        <v>4202563.1613970175</v>
      </c>
      <c r="T14">
        <f t="shared" ref="T14:T77" ca="1" si="31">S14-Q14</f>
        <v>2629144.5028882581</v>
      </c>
      <c r="V14" s="9">
        <f ca="1">IF(Table1[[#This Row],[GENDER]]="MALE",1,0)</f>
        <v>1</v>
      </c>
      <c r="W14" s="10">
        <f ca="1">IF(Table1[[#This Row],[GENDER]]="FEMALE",1,0)</f>
        <v>0</v>
      </c>
      <c r="X14">
        <v>2</v>
      </c>
      <c r="Y14" t="s">
        <v>14</v>
      </c>
      <c r="AA14">
        <v>9</v>
      </c>
      <c r="AB14" t="s">
        <v>26</v>
      </c>
      <c r="AF14" s="9">
        <f t="shared" ca="1" si="20"/>
        <v>1</v>
      </c>
      <c r="AG14" s="6">
        <f t="shared" ca="1" si="21"/>
        <v>0</v>
      </c>
      <c r="AH14" s="6">
        <f t="shared" ca="1" si="22"/>
        <v>0</v>
      </c>
      <c r="AI14" s="6">
        <f t="shared" ca="1" si="23"/>
        <v>0</v>
      </c>
      <c r="AJ14" s="10">
        <f t="shared" ca="1" si="24"/>
        <v>0</v>
      </c>
      <c r="AL14" s="9">
        <f ca="1">IF(Table1[[#This Row],[EDUCATION]]="HIGHSCHOOL",1,0)</f>
        <v>1</v>
      </c>
      <c r="AM14" s="6">
        <f ca="1">IF(Table1[[#This Row],[EDUCATION]]="PLUS TWO",1,0)</f>
        <v>0</v>
      </c>
      <c r="AN14" s="6">
        <f ca="1">IF(Table1[[#This Row],[EDUCATION]]="UG",1,0)</f>
        <v>0</v>
      </c>
      <c r="AO14" s="6">
        <f ca="1">IF(Table1[[#This Row],[EDUCATION]]="PG",1,0)</f>
        <v>0</v>
      </c>
      <c r="AP14" s="6">
        <f ca="1">IF(Table1[[#This Row],[EDUCATION]]="PHD",1,0)</f>
        <v>0</v>
      </c>
      <c r="AQ14" s="10">
        <f ca="1">IF(Table1[[#This Row],[EDUCATION]]="OTHERS",1,0)</f>
        <v>0</v>
      </c>
      <c r="AU14" s="9">
        <f ca="1">Table1[[#This Row],[CARS VALUE]]/Table1[[#This Row],[CARS]]</f>
        <v>185664.10645464563</v>
      </c>
      <c r="AV14" s="10"/>
      <c r="AX14" s="9">
        <f ca="1">IF(Table1[[#This Row],[DEBTS]]&gt;$AY$3,1,0)</f>
        <v>1</v>
      </c>
      <c r="AY14" s="6"/>
      <c r="AZ14" s="23">
        <f ca="1">(Table1[[#This Row],[MORTAGE LEFT]]/Table1[[#This Row],[VALUE OF THE HOUSE]])</f>
        <v>0.24641093005915102</v>
      </c>
      <c r="BA14" s="6">
        <f t="shared" ca="1" si="25"/>
        <v>1</v>
      </c>
      <c r="BB14" s="6"/>
      <c r="BC14" s="6"/>
      <c r="BD14" s="6"/>
      <c r="BE14" s="9">
        <f ca="1">IF(Table1[[#This Row],[DEBTS]]&gt;Table1[[#This Row],[INCOME ]],1,0)</f>
        <v>1</v>
      </c>
      <c r="BF14" s="10"/>
      <c r="BH14" s="9">
        <f ca="1">IF(Table1[[#This Row],[AREA]]="Alappuzha",Table1[[#This Row],[INCOME ]],0)</f>
        <v>0</v>
      </c>
      <c r="BI14" s="6">
        <f ca="1">IF(Table1[[#This Row],[AREA]]="Ernakulam",Table1[[#This Row],[INCOME ]],0)</f>
        <v>0</v>
      </c>
      <c r="BJ14" s="6">
        <f ca="1">IF(Table1[[#This Row],[AREA]]="Idukki",Table1[[#This Row],[INCOME ]],0)</f>
        <v>0</v>
      </c>
      <c r="BK14" s="6">
        <f ca="1">IF(Table1[[#This Row],[AREA]]="kannur",Table1[[#This Row],[INCOME ]],0)</f>
        <v>0</v>
      </c>
      <c r="BL14" s="6">
        <f ca="1">IF(Table1[[#This Row],[AREA]]="Kasaragod",Table1[[#This Row],[INCOME ]],0)</f>
        <v>495317</v>
      </c>
      <c r="BM14" s="6">
        <f ca="1">IF(Table1[[#This Row],[AREA]]="Kollam",Table1[[#This Row],[INCOME ]],0)</f>
        <v>0</v>
      </c>
      <c r="BN14" s="6">
        <f ca="1">IF(Table1[[#This Row],[AREA]]="kottayam",Table1[[#This Row],[INCOME ]],0)</f>
        <v>0</v>
      </c>
      <c r="BO14" s="6">
        <f ca="1">IF(Table1[[#This Row],[AREA]]="Kozhikode",Table1[[#This Row],[INCOME ]],0)</f>
        <v>0</v>
      </c>
      <c r="BP14" s="6">
        <f ca="1">IF(Table1[[#This Row],[AREA]]="Malappuram",Table1[[#This Row],[INCOME ]],0)</f>
        <v>0</v>
      </c>
      <c r="BQ14" s="6">
        <f ca="1">IF(Table1[[#This Row],[AREA]]="Palakkad",Table1[[#This Row],[INCOME ]],0)</f>
        <v>0</v>
      </c>
      <c r="BR14" s="6">
        <f ca="1">IF(Table1[[#This Row],[AREA]]="Pathanamthitta",Table1[[#This Row],[INCOME ]],0)</f>
        <v>0</v>
      </c>
      <c r="BS14" s="6">
        <f ca="1">IF(Table1[[#This Row],[AREA]]="Thiruvananthapuram",Table1[[#This Row],[INCOME ]],0)</f>
        <v>0</v>
      </c>
      <c r="BT14" s="6">
        <f ca="1">IF(Table1[[#This Row],[AREA]]="Thrissur",Table1[[#This Row],[INCOME ]],0)</f>
        <v>0</v>
      </c>
      <c r="BU14" s="10">
        <f ca="1">IF(Table1[[#This Row],[AREA]]="Wayanadu",Table1[[#This Row],[INCOME ]],0)</f>
        <v>0</v>
      </c>
      <c r="BW14" s="9">
        <f ca="1">IF(Table1[[#This Row],[FIELD OF WORK]]="IT",Table1[[#This Row],[INCOME ]],0)</f>
        <v>0</v>
      </c>
      <c r="BX14" s="6">
        <f ca="1">IF(Table1[[#This Row],[FIELD OF WORK]]="Teaching",Table1[[#This Row],[INCOME ]],0)</f>
        <v>0</v>
      </c>
      <c r="BY14" s="6">
        <f ca="1">IF(Table1[[#This Row],[FIELD OF WORK]]="Construction",Table1[[#This Row],[INCOME ]],0)</f>
        <v>495317</v>
      </c>
      <c r="BZ14" s="6">
        <f ca="1">IF(Table1[[#This Row],[FIELD OF WORK]]="Health",Table1[[#This Row],[INCOME ]],0)</f>
        <v>0</v>
      </c>
      <c r="CA14" s="10">
        <f ca="1">IF(Table1[[#This Row],[FIELD OF WORK]]="Others",Table1[[#This Row],[INCOME ]],0)</f>
        <v>0</v>
      </c>
      <c r="CC14" s="9">
        <f ca="1">IF(Table1[[#This Row],[EDUCATION]]="Highschool",Table1[[#This Row],[INCOME ]],0)</f>
        <v>495317</v>
      </c>
      <c r="CD14" s="6">
        <f ca="1">IF(Table1[[#This Row],[EDUCATION]]="UG",Table1[[#This Row],[INCOME ]],0)</f>
        <v>0</v>
      </c>
      <c r="CE14" s="6">
        <f ca="1">IF(Table1[[#This Row],[EDUCATION]]="PG",Table1[[#This Row],[INCOME ]],0)</f>
        <v>0</v>
      </c>
      <c r="CF14" s="6">
        <f ca="1">IF(Table1[[#This Row],[EDUCATION]]="PHD",Table1[[#This Row],[INCOME ]],0)</f>
        <v>0</v>
      </c>
      <c r="CG14" s="6">
        <f ca="1">IF(Table1[[#This Row],[EDUCATION]]="Plus Two",Table1[[#This Row],[INCOME ]],0)</f>
        <v>0</v>
      </c>
      <c r="CH14" s="10">
        <f ca="1">IF(Table1[[#This Row],[EDUCATION]]="Others",Table1[[#This Row],[INCOME ]],0)</f>
        <v>0</v>
      </c>
      <c r="CJ14" s="9">
        <f ca="1">IF(Table1[[#This Row],[NETWORTH]]&gt;$CK$3,Table1[[#This Row],[AGE]],0)</f>
        <v>45</v>
      </c>
      <c r="CK14" s="10"/>
    </row>
    <row r="15" spans="1:91" x14ac:dyDescent="0.3">
      <c r="A15">
        <f t="shared" ca="1" si="2"/>
        <v>1</v>
      </c>
      <c r="B15" t="str">
        <f t="shared" ca="1" si="3"/>
        <v>FEMALE</v>
      </c>
      <c r="C15">
        <f t="shared" ca="1" si="4"/>
        <v>44</v>
      </c>
      <c r="D15">
        <f t="shared" ca="1" si="5"/>
        <v>4</v>
      </c>
      <c r="E15" t="str">
        <f t="shared" ca="1" si="0"/>
        <v>IT</v>
      </c>
      <c r="F15">
        <f t="shared" ca="1" si="6"/>
        <v>3</v>
      </c>
      <c r="G15" t="str">
        <f t="shared" ca="1" si="7"/>
        <v>UG</v>
      </c>
      <c r="H15">
        <f t="shared" ca="1" si="8"/>
        <v>3</v>
      </c>
      <c r="I15">
        <f t="shared" ca="1" si="1"/>
        <v>1</v>
      </c>
      <c r="J15">
        <f t="shared" ca="1" si="9"/>
        <v>135765</v>
      </c>
      <c r="K15">
        <f t="shared" ca="1" si="10"/>
        <v>13</v>
      </c>
      <c r="L15" t="str">
        <f t="shared" ca="1" si="11"/>
        <v>Kannur</v>
      </c>
      <c r="M15">
        <f t="shared" ca="1" si="26"/>
        <v>950355</v>
      </c>
      <c r="N15">
        <f t="shared" ca="1" si="13"/>
        <v>230184.00045766475</v>
      </c>
      <c r="O15">
        <f t="shared" ca="1" si="27"/>
        <v>62532.759881177342</v>
      </c>
      <c r="P15">
        <f t="shared" ca="1" si="15"/>
        <v>42804</v>
      </c>
      <c r="Q15">
        <f t="shared" ca="1" si="28"/>
        <v>327410.00045766472</v>
      </c>
      <c r="R15">
        <f t="shared" ca="1" si="29"/>
        <v>138945.18202669907</v>
      </c>
      <c r="S15">
        <f t="shared" ca="1" si="30"/>
        <v>1151832.9419078764</v>
      </c>
      <c r="T15">
        <f t="shared" ca="1" si="31"/>
        <v>824422.94145021169</v>
      </c>
      <c r="V15" s="9">
        <f ca="1">IF(Table1[[#This Row],[GENDER]]="MALE",1,0)</f>
        <v>0</v>
      </c>
      <c r="W15" s="10">
        <f ca="1">IF(Table1[[#This Row],[GENDER]]="FEMALE",1,0)</f>
        <v>1</v>
      </c>
      <c r="X15">
        <v>3</v>
      </c>
      <c r="Y15" t="s">
        <v>15</v>
      </c>
      <c r="AA15">
        <v>10</v>
      </c>
      <c r="AB15" t="s">
        <v>27</v>
      </c>
      <c r="AF15" s="9">
        <f t="shared" ca="1" si="20"/>
        <v>0</v>
      </c>
      <c r="AG15" s="6">
        <f t="shared" ca="1" si="21"/>
        <v>0</v>
      </c>
      <c r="AH15" s="6">
        <f t="shared" ca="1" si="22"/>
        <v>1</v>
      </c>
      <c r="AI15" s="6">
        <f t="shared" ca="1" si="23"/>
        <v>0</v>
      </c>
      <c r="AJ15" s="10">
        <f t="shared" ca="1" si="24"/>
        <v>0</v>
      </c>
      <c r="AL15" s="9">
        <f ca="1">IF(Table1[[#This Row],[EDUCATION]]="HIGHSCHOOL",1,0)</f>
        <v>0</v>
      </c>
      <c r="AM15" s="6">
        <f ca="1">IF(Table1[[#This Row],[EDUCATION]]="PLUS TWO",1,0)</f>
        <v>0</v>
      </c>
      <c r="AN15" s="6">
        <f ca="1">IF(Table1[[#This Row],[EDUCATION]]="UG",1,0)</f>
        <v>1</v>
      </c>
      <c r="AO15" s="6">
        <f ca="1">IF(Table1[[#This Row],[EDUCATION]]="PG",1,0)</f>
        <v>0</v>
      </c>
      <c r="AP15" s="6">
        <f ca="1">IF(Table1[[#This Row],[EDUCATION]]="PHD",1,0)</f>
        <v>0</v>
      </c>
      <c r="AQ15" s="10">
        <f ca="1">IF(Table1[[#This Row],[EDUCATION]]="OTHERS",1,0)</f>
        <v>0</v>
      </c>
      <c r="AU15" s="9">
        <f ca="1">Table1[[#This Row],[CARS VALUE]]/Table1[[#This Row],[CARS]]</f>
        <v>62532.759881177342</v>
      </c>
      <c r="AV15" s="10"/>
      <c r="AX15" s="9">
        <f ca="1">IF(Table1[[#This Row],[DEBTS]]&gt;$AY$3,1,0)</f>
        <v>0</v>
      </c>
      <c r="AY15" s="6"/>
      <c r="AZ15" s="23">
        <f ca="1">(Table1[[#This Row],[MORTAGE LEFT]]/Table1[[#This Row],[VALUE OF THE HOUSE]])</f>
        <v>0.24220843838109415</v>
      </c>
      <c r="BA15" s="6">
        <f t="shared" ca="1" si="25"/>
        <v>1</v>
      </c>
      <c r="BB15" s="6"/>
      <c r="BC15" s="6"/>
      <c r="BD15" s="6"/>
      <c r="BE15" s="9">
        <f ca="1">IF(Table1[[#This Row],[DEBTS]]&gt;Table1[[#This Row],[INCOME ]],1,0)</f>
        <v>1</v>
      </c>
      <c r="BF15" s="10"/>
      <c r="BH15" s="9">
        <f ca="1">IF(Table1[[#This Row],[AREA]]="Alappuzha",Table1[[#This Row],[INCOME ]],0)</f>
        <v>0</v>
      </c>
      <c r="BI15" s="6">
        <f ca="1">IF(Table1[[#This Row],[AREA]]="Ernakulam",Table1[[#This Row],[INCOME ]],0)</f>
        <v>0</v>
      </c>
      <c r="BJ15" s="6">
        <f ca="1">IF(Table1[[#This Row],[AREA]]="Idukki",Table1[[#This Row],[INCOME ]],0)</f>
        <v>0</v>
      </c>
      <c r="BK15" s="6">
        <f ca="1">IF(Table1[[#This Row],[AREA]]="kannur",Table1[[#This Row],[INCOME ]],0)</f>
        <v>135765</v>
      </c>
      <c r="BL15" s="6">
        <f ca="1">IF(Table1[[#This Row],[AREA]]="Kasaragod",Table1[[#This Row],[INCOME ]],0)</f>
        <v>0</v>
      </c>
      <c r="BM15" s="6">
        <f ca="1">IF(Table1[[#This Row],[AREA]]="Kollam",Table1[[#This Row],[INCOME ]],0)</f>
        <v>0</v>
      </c>
      <c r="BN15" s="6">
        <f ca="1">IF(Table1[[#This Row],[AREA]]="kottayam",Table1[[#This Row],[INCOME ]],0)</f>
        <v>0</v>
      </c>
      <c r="BO15" s="6">
        <f ca="1">IF(Table1[[#This Row],[AREA]]="Kozhikode",Table1[[#This Row],[INCOME ]],0)</f>
        <v>0</v>
      </c>
      <c r="BP15" s="6">
        <f ca="1">IF(Table1[[#This Row],[AREA]]="Malappuram",Table1[[#This Row],[INCOME ]],0)</f>
        <v>0</v>
      </c>
      <c r="BQ15" s="6">
        <f ca="1">IF(Table1[[#This Row],[AREA]]="Palakkad",Table1[[#This Row],[INCOME ]],0)</f>
        <v>0</v>
      </c>
      <c r="BR15" s="6">
        <f ca="1">IF(Table1[[#This Row],[AREA]]="Pathanamthitta",Table1[[#This Row],[INCOME ]],0)</f>
        <v>0</v>
      </c>
      <c r="BS15" s="6">
        <f ca="1">IF(Table1[[#This Row],[AREA]]="Thiruvananthapuram",Table1[[#This Row],[INCOME ]],0)</f>
        <v>0</v>
      </c>
      <c r="BT15" s="6">
        <f ca="1">IF(Table1[[#This Row],[AREA]]="Thrissur",Table1[[#This Row],[INCOME ]],0)</f>
        <v>0</v>
      </c>
      <c r="BU15" s="10">
        <f ca="1">IF(Table1[[#This Row],[AREA]]="Wayanadu",Table1[[#This Row],[INCOME ]],0)</f>
        <v>0</v>
      </c>
      <c r="BW15" s="9">
        <f ca="1">IF(Table1[[#This Row],[FIELD OF WORK]]="IT",Table1[[#This Row],[INCOME ]],0)</f>
        <v>135765</v>
      </c>
      <c r="BX15" s="6">
        <f ca="1">IF(Table1[[#This Row],[FIELD OF WORK]]="Teaching",Table1[[#This Row],[INCOME ]],0)</f>
        <v>0</v>
      </c>
      <c r="BY15" s="6">
        <f ca="1">IF(Table1[[#This Row],[FIELD OF WORK]]="Construction",Table1[[#This Row],[INCOME ]],0)</f>
        <v>0</v>
      </c>
      <c r="BZ15" s="6">
        <f ca="1">IF(Table1[[#This Row],[FIELD OF WORK]]="Health",Table1[[#This Row],[INCOME ]],0)</f>
        <v>0</v>
      </c>
      <c r="CA15" s="10">
        <f ca="1">IF(Table1[[#This Row],[FIELD OF WORK]]="Others",Table1[[#This Row],[INCOME ]],0)</f>
        <v>0</v>
      </c>
      <c r="CC15" s="9">
        <f ca="1">IF(Table1[[#This Row],[EDUCATION]]="Highschool",Table1[[#This Row],[INCOME ]],0)</f>
        <v>0</v>
      </c>
      <c r="CD15" s="6">
        <f ca="1">IF(Table1[[#This Row],[EDUCATION]]="UG",Table1[[#This Row],[INCOME ]],0)</f>
        <v>135765</v>
      </c>
      <c r="CE15" s="6">
        <f ca="1">IF(Table1[[#This Row],[EDUCATION]]="PG",Table1[[#This Row],[INCOME ]],0)</f>
        <v>0</v>
      </c>
      <c r="CF15" s="6">
        <f ca="1">IF(Table1[[#This Row],[EDUCATION]]="PHD",Table1[[#This Row],[INCOME ]],0)</f>
        <v>0</v>
      </c>
      <c r="CG15" s="6">
        <f ca="1">IF(Table1[[#This Row],[EDUCATION]]="Plus Two",Table1[[#This Row],[INCOME ]],0)</f>
        <v>0</v>
      </c>
      <c r="CH15" s="10">
        <f ca="1">IF(Table1[[#This Row],[EDUCATION]]="Others",Table1[[#This Row],[INCOME ]],0)</f>
        <v>0</v>
      </c>
      <c r="CJ15" s="9">
        <f ca="1">IF(Table1[[#This Row],[NETWORTH]]&gt;$CK$3,Table1[[#This Row],[AGE]],0)</f>
        <v>0</v>
      </c>
      <c r="CK15" s="10"/>
    </row>
    <row r="16" spans="1:91" x14ac:dyDescent="0.3">
      <c r="A16">
        <f t="shared" ca="1" si="2"/>
        <v>1</v>
      </c>
      <c r="B16" t="str">
        <f t="shared" ca="1" si="3"/>
        <v>FEMALE</v>
      </c>
      <c r="C16">
        <f t="shared" ca="1" si="4"/>
        <v>48</v>
      </c>
      <c r="D16">
        <f t="shared" ca="1" si="5"/>
        <v>5</v>
      </c>
      <c r="E16" t="str">
        <f t="shared" ca="1" si="0"/>
        <v>Others</v>
      </c>
      <c r="F16">
        <f t="shared" ca="1" si="6"/>
        <v>6</v>
      </c>
      <c r="G16" t="str">
        <f t="shared" ca="1" si="7"/>
        <v>Others</v>
      </c>
      <c r="H16">
        <f t="shared" ca="1" si="8"/>
        <v>2</v>
      </c>
      <c r="I16">
        <f t="shared" ca="1" si="1"/>
        <v>2</v>
      </c>
      <c r="J16">
        <f t="shared" ca="1" si="9"/>
        <v>362295</v>
      </c>
      <c r="K16">
        <f t="shared" ca="1" si="10"/>
        <v>8</v>
      </c>
      <c r="L16" t="str">
        <f t="shared" ca="1" si="11"/>
        <v>Thrissur</v>
      </c>
      <c r="M16">
        <f t="shared" ca="1" si="26"/>
        <v>1811475</v>
      </c>
      <c r="N16">
        <f t="shared" ca="1" si="13"/>
        <v>135025.26359086041</v>
      </c>
      <c r="O16">
        <f t="shared" ca="1" si="27"/>
        <v>636031.71120872966</v>
      </c>
      <c r="P16">
        <f t="shared" ca="1" si="15"/>
        <v>458503</v>
      </c>
      <c r="Q16">
        <f t="shared" ca="1" si="28"/>
        <v>930727.26359086041</v>
      </c>
      <c r="R16">
        <f t="shared" ca="1" si="29"/>
        <v>411525.27778496122</v>
      </c>
      <c r="S16">
        <f t="shared" ca="1" si="30"/>
        <v>2859031.9889936908</v>
      </c>
      <c r="T16">
        <f t="shared" ca="1" si="31"/>
        <v>1928304.7254028304</v>
      </c>
      <c r="V16" s="9">
        <f ca="1">IF(Table1[[#This Row],[GENDER]]="MALE",1,0)</f>
        <v>0</v>
      </c>
      <c r="W16" s="10">
        <f ca="1">IF(Table1[[#This Row],[GENDER]]="FEMALE",1,0)</f>
        <v>1</v>
      </c>
      <c r="X16">
        <v>4</v>
      </c>
      <c r="Y16" t="s">
        <v>16</v>
      </c>
      <c r="AA16">
        <v>11</v>
      </c>
      <c r="AB16" t="s">
        <v>28</v>
      </c>
      <c r="AF16" s="9">
        <f t="shared" ca="1" si="20"/>
        <v>0</v>
      </c>
      <c r="AG16" s="6">
        <f t="shared" ca="1" si="21"/>
        <v>0</v>
      </c>
      <c r="AH16" s="6">
        <f t="shared" ca="1" si="22"/>
        <v>0</v>
      </c>
      <c r="AI16" s="6">
        <f t="shared" ca="1" si="23"/>
        <v>0</v>
      </c>
      <c r="AJ16" s="10">
        <f t="shared" ca="1" si="24"/>
        <v>1</v>
      </c>
      <c r="AL16" s="9">
        <f ca="1">IF(Table1[[#This Row],[EDUCATION]]="HIGHSCHOOL",1,0)</f>
        <v>0</v>
      </c>
      <c r="AM16" s="6">
        <f ca="1">IF(Table1[[#This Row],[EDUCATION]]="PLUS TWO",1,0)</f>
        <v>0</v>
      </c>
      <c r="AN16" s="6">
        <f ca="1">IF(Table1[[#This Row],[EDUCATION]]="UG",1,0)</f>
        <v>0</v>
      </c>
      <c r="AO16" s="6">
        <f ca="1">IF(Table1[[#This Row],[EDUCATION]]="PG",1,0)</f>
        <v>0</v>
      </c>
      <c r="AP16" s="6">
        <f ca="1">IF(Table1[[#This Row],[EDUCATION]]="PHD",1,0)</f>
        <v>0</v>
      </c>
      <c r="AQ16" s="10">
        <f ca="1">IF(Table1[[#This Row],[EDUCATION]]="OTHERS",1,0)</f>
        <v>1</v>
      </c>
      <c r="AU16" s="9">
        <f ca="1">Table1[[#This Row],[CARS VALUE]]/Table1[[#This Row],[CARS]]</f>
        <v>318015.85560436483</v>
      </c>
      <c r="AV16" s="10"/>
      <c r="AX16" s="9">
        <f ca="1">IF(Table1[[#This Row],[DEBTS]]&gt;$AY$3,1,0)</f>
        <v>0</v>
      </c>
      <c r="AY16" s="6"/>
      <c r="AZ16" s="23">
        <f ca="1">(Table1[[#This Row],[MORTAGE LEFT]]/Table1[[#This Row],[VALUE OF THE HOUSE]])</f>
        <v>7.4538850158495373E-2</v>
      </c>
      <c r="BA16" s="6">
        <f t="shared" ca="1" si="25"/>
        <v>1</v>
      </c>
      <c r="BB16" s="6"/>
      <c r="BC16" s="6"/>
      <c r="BD16" s="6"/>
      <c r="BE16" s="9">
        <f ca="1">IF(Table1[[#This Row],[DEBTS]]&gt;Table1[[#This Row],[INCOME ]],1,0)</f>
        <v>1</v>
      </c>
      <c r="BF16" s="10"/>
      <c r="BH16" s="9">
        <f ca="1">IF(Table1[[#This Row],[AREA]]="Alappuzha",Table1[[#This Row],[INCOME ]],0)</f>
        <v>0</v>
      </c>
      <c r="BI16" s="6">
        <f ca="1">IF(Table1[[#This Row],[AREA]]="Ernakulam",Table1[[#This Row],[INCOME ]],0)</f>
        <v>0</v>
      </c>
      <c r="BJ16" s="6">
        <f ca="1">IF(Table1[[#This Row],[AREA]]="Idukki",Table1[[#This Row],[INCOME ]],0)</f>
        <v>0</v>
      </c>
      <c r="BK16" s="6">
        <f ca="1">IF(Table1[[#This Row],[AREA]]="kannur",Table1[[#This Row],[INCOME ]],0)</f>
        <v>0</v>
      </c>
      <c r="BL16" s="6">
        <f ca="1">IF(Table1[[#This Row],[AREA]]="Kasaragod",Table1[[#This Row],[INCOME ]],0)</f>
        <v>0</v>
      </c>
      <c r="BM16" s="6">
        <f ca="1">IF(Table1[[#This Row],[AREA]]="Kollam",Table1[[#This Row],[INCOME ]],0)</f>
        <v>0</v>
      </c>
      <c r="BN16" s="6">
        <f ca="1">IF(Table1[[#This Row],[AREA]]="kottayam",Table1[[#This Row],[INCOME ]],0)</f>
        <v>0</v>
      </c>
      <c r="BO16" s="6">
        <f ca="1">IF(Table1[[#This Row],[AREA]]="Kozhikode",Table1[[#This Row],[INCOME ]],0)</f>
        <v>0</v>
      </c>
      <c r="BP16" s="6">
        <f ca="1">IF(Table1[[#This Row],[AREA]]="Malappuram",Table1[[#This Row],[INCOME ]],0)</f>
        <v>0</v>
      </c>
      <c r="BQ16" s="6">
        <f ca="1">IF(Table1[[#This Row],[AREA]]="Palakkad",Table1[[#This Row],[INCOME ]],0)</f>
        <v>0</v>
      </c>
      <c r="BR16" s="6">
        <f ca="1">IF(Table1[[#This Row],[AREA]]="Pathanamthitta",Table1[[#This Row],[INCOME ]],0)</f>
        <v>0</v>
      </c>
      <c r="BS16" s="6">
        <f ca="1">IF(Table1[[#This Row],[AREA]]="Thiruvananthapuram",Table1[[#This Row],[INCOME ]],0)</f>
        <v>0</v>
      </c>
      <c r="BT16" s="6">
        <f ca="1">IF(Table1[[#This Row],[AREA]]="Thrissur",Table1[[#This Row],[INCOME ]],0)</f>
        <v>362295</v>
      </c>
      <c r="BU16" s="10">
        <f ca="1">IF(Table1[[#This Row],[AREA]]="Wayanadu",Table1[[#This Row],[INCOME ]],0)</f>
        <v>0</v>
      </c>
      <c r="BW16" s="9">
        <f ca="1">IF(Table1[[#This Row],[FIELD OF WORK]]="IT",Table1[[#This Row],[INCOME ]],0)</f>
        <v>0</v>
      </c>
      <c r="BX16" s="6">
        <f ca="1">IF(Table1[[#This Row],[FIELD OF WORK]]="Teaching",Table1[[#This Row],[INCOME ]],0)</f>
        <v>0</v>
      </c>
      <c r="BY16" s="6">
        <f ca="1">IF(Table1[[#This Row],[FIELD OF WORK]]="Construction",Table1[[#This Row],[INCOME ]],0)</f>
        <v>0</v>
      </c>
      <c r="BZ16" s="6">
        <f ca="1">IF(Table1[[#This Row],[FIELD OF WORK]]="Health",Table1[[#This Row],[INCOME ]],0)</f>
        <v>0</v>
      </c>
      <c r="CA16" s="10">
        <f ca="1">IF(Table1[[#This Row],[FIELD OF WORK]]="Others",Table1[[#This Row],[INCOME ]],0)</f>
        <v>362295</v>
      </c>
      <c r="CC16" s="9">
        <f ca="1">IF(Table1[[#This Row],[EDUCATION]]="Highschool",Table1[[#This Row],[INCOME ]],0)</f>
        <v>0</v>
      </c>
      <c r="CD16" s="6">
        <f ca="1">IF(Table1[[#This Row],[EDUCATION]]="UG",Table1[[#This Row],[INCOME ]],0)</f>
        <v>0</v>
      </c>
      <c r="CE16" s="6">
        <f ca="1">IF(Table1[[#This Row],[EDUCATION]]="PG",Table1[[#This Row],[INCOME ]],0)</f>
        <v>0</v>
      </c>
      <c r="CF16" s="6">
        <f ca="1">IF(Table1[[#This Row],[EDUCATION]]="PHD",Table1[[#This Row],[INCOME ]],0)</f>
        <v>0</v>
      </c>
      <c r="CG16" s="6">
        <f ca="1">IF(Table1[[#This Row],[EDUCATION]]="Plus Two",Table1[[#This Row],[INCOME ]],0)</f>
        <v>0</v>
      </c>
      <c r="CH16" s="10">
        <f ca="1">IF(Table1[[#This Row],[EDUCATION]]="Others",Table1[[#This Row],[INCOME ]],0)</f>
        <v>362295</v>
      </c>
      <c r="CJ16" s="9">
        <f ca="1">IF(Table1[[#This Row],[NETWORTH]]&gt;$CK$3,Table1[[#This Row],[AGE]],0)</f>
        <v>48</v>
      </c>
      <c r="CK16" s="10"/>
    </row>
    <row r="17" spans="1:89" x14ac:dyDescent="0.3">
      <c r="A17">
        <f t="shared" ca="1" si="2"/>
        <v>0</v>
      </c>
      <c r="B17" t="str">
        <f t="shared" ca="1" si="3"/>
        <v>MALE</v>
      </c>
      <c r="C17">
        <f t="shared" ca="1" si="4"/>
        <v>46</v>
      </c>
      <c r="D17">
        <f t="shared" ca="1" si="5"/>
        <v>3</v>
      </c>
      <c r="E17" t="str">
        <f t="shared" ca="1" si="0"/>
        <v>Teaching</v>
      </c>
      <c r="F17">
        <f t="shared" ca="1" si="6"/>
        <v>2</v>
      </c>
      <c r="G17" t="str">
        <f t="shared" ca="1" si="7"/>
        <v>Plus Two</v>
      </c>
      <c r="H17">
        <f t="shared" ca="1" si="8"/>
        <v>0</v>
      </c>
      <c r="I17">
        <f t="shared" ca="1" si="1"/>
        <v>3</v>
      </c>
      <c r="J17">
        <f t="shared" ca="1" si="9"/>
        <v>985836</v>
      </c>
      <c r="K17">
        <f t="shared" ca="1" si="10"/>
        <v>2</v>
      </c>
      <c r="L17" t="str">
        <f t="shared" ca="1" si="11"/>
        <v>Kollam</v>
      </c>
      <c r="M17">
        <f t="shared" ca="1" si="26"/>
        <v>2957508</v>
      </c>
      <c r="N17">
        <f t="shared" ca="1" si="13"/>
        <v>1599030.2188303992</v>
      </c>
      <c r="O17">
        <f t="shared" ca="1" si="27"/>
        <v>256380.78334908205</v>
      </c>
      <c r="P17">
        <f t="shared" ca="1" si="15"/>
        <v>198610</v>
      </c>
      <c r="Q17">
        <f t="shared" ca="1" si="28"/>
        <v>3350185.2188303992</v>
      </c>
      <c r="R17">
        <f t="shared" ca="1" si="29"/>
        <v>628029.17251853365</v>
      </c>
      <c r="S17">
        <f t="shared" ca="1" si="30"/>
        <v>3841917.9558676155</v>
      </c>
      <c r="T17">
        <f t="shared" ca="1" si="31"/>
        <v>491732.73703721631</v>
      </c>
      <c r="V17" s="9">
        <f ca="1">IF(Table1[[#This Row],[GENDER]]="MALE",1,0)</f>
        <v>1</v>
      </c>
      <c r="W17" s="10">
        <f ca="1">IF(Table1[[#This Row],[GENDER]]="FEMALE",1,0)</f>
        <v>0</v>
      </c>
      <c r="X17">
        <v>5</v>
      </c>
      <c r="Y17" t="s">
        <v>17</v>
      </c>
      <c r="AA17">
        <v>12</v>
      </c>
      <c r="AB17" t="s">
        <v>29</v>
      </c>
      <c r="AF17" s="9">
        <f t="shared" ca="1" si="20"/>
        <v>0</v>
      </c>
      <c r="AG17" s="6">
        <f t="shared" ca="1" si="21"/>
        <v>0</v>
      </c>
      <c r="AH17" s="6">
        <f t="shared" ca="1" si="22"/>
        <v>0</v>
      </c>
      <c r="AI17" s="6">
        <f t="shared" ca="1" si="23"/>
        <v>1</v>
      </c>
      <c r="AJ17" s="10">
        <f t="shared" ca="1" si="24"/>
        <v>0</v>
      </c>
      <c r="AL17" s="9">
        <f ca="1">IF(Table1[[#This Row],[EDUCATION]]="HIGHSCHOOL",1,0)</f>
        <v>0</v>
      </c>
      <c r="AM17" s="6">
        <f ca="1">IF(Table1[[#This Row],[EDUCATION]]="PLUS TWO",1,0)</f>
        <v>1</v>
      </c>
      <c r="AN17" s="6">
        <f ca="1">IF(Table1[[#This Row],[EDUCATION]]="UG",1,0)</f>
        <v>0</v>
      </c>
      <c r="AO17" s="6">
        <f ca="1">IF(Table1[[#This Row],[EDUCATION]]="PG",1,0)</f>
        <v>0</v>
      </c>
      <c r="AP17" s="6">
        <f ca="1">IF(Table1[[#This Row],[EDUCATION]]="PHD",1,0)</f>
        <v>0</v>
      </c>
      <c r="AQ17" s="10">
        <f ca="1">IF(Table1[[#This Row],[EDUCATION]]="OTHERS",1,0)</f>
        <v>0</v>
      </c>
      <c r="AU17" s="9">
        <f ca="1">Table1[[#This Row],[CARS VALUE]]/Table1[[#This Row],[CARS]]</f>
        <v>85460.261116360678</v>
      </c>
      <c r="AV17" s="10"/>
      <c r="AX17" s="9">
        <f ca="1">IF(Table1[[#This Row],[DEBTS]]&gt;$AY$3,1,0)</f>
        <v>1</v>
      </c>
      <c r="AY17" s="6"/>
      <c r="AZ17" s="23">
        <f ca="1">(Table1[[#This Row],[MORTAGE LEFT]]/Table1[[#This Row],[VALUE OF THE HOUSE]])</f>
        <v>0.54066809585313014</v>
      </c>
      <c r="BA17" s="6">
        <f t="shared" ca="1" si="25"/>
        <v>0</v>
      </c>
      <c r="BB17" s="6"/>
      <c r="BC17" s="6"/>
      <c r="BD17" s="6"/>
      <c r="BE17" s="9">
        <f ca="1">IF(Table1[[#This Row],[DEBTS]]&gt;Table1[[#This Row],[INCOME ]],1,0)</f>
        <v>1</v>
      </c>
      <c r="BF17" s="10"/>
      <c r="BH17" s="9">
        <f ca="1">IF(Table1[[#This Row],[AREA]]="Alappuzha",Table1[[#This Row],[INCOME ]],0)</f>
        <v>0</v>
      </c>
      <c r="BI17" s="6">
        <f ca="1">IF(Table1[[#This Row],[AREA]]="Ernakulam",Table1[[#This Row],[INCOME ]],0)</f>
        <v>0</v>
      </c>
      <c r="BJ17" s="6">
        <f ca="1">IF(Table1[[#This Row],[AREA]]="Idukki",Table1[[#This Row],[INCOME ]],0)</f>
        <v>0</v>
      </c>
      <c r="BK17" s="6">
        <f ca="1">IF(Table1[[#This Row],[AREA]]="kannur",Table1[[#This Row],[INCOME ]],0)</f>
        <v>0</v>
      </c>
      <c r="BL17" s="6">
        <f ca="1">IF(Table1[[#This Row],[AREA]]="Kasaragod",Table1[[#This Row],[INCOME ]],0)</f>
        <v>0</v>
      </c>
      <c r="BM17" s="6">
        <f ca="1">IF(Table1[[#This Row],[AREA]]="Kollam",Table1[[#This Row],[INCOME ]],0)</f>
        <v>985836</v>
      </c>
      <c r="BN17" s="6">
        <f ca="1">IF(Table1[[#This Row],[AREA]]="kottayam",Table1[[#This Row],[INCOME ]],0)</f>
        <v>0</v>
      </c>
      <c r="BO17" s="6">
        <f ca="1">IF(Table1[[#This Row],[AREA]]="Kozhikode",Table1[[#This Row],[INCOME ]],0)</f>
        <v>0</v>
      </c>
      <c r="BP17" s="6">
        <f ca="1">IF(Table1[[#This Row],[AREA]]="Malappuram",Table1[[#This Row],[INCOME ]],0)</f>
        <v>0</v>
      </c>
      <c r="BQ17" s="6">
        <f ca="1">IF(Table1[[#This Row],[AREA]]="Palakkad",Table1[[#This Row],[INCOME ]],0)</f>
        <v>0</v>
      </c>
      <c r="BR17" s="6">
        <f ca="1">IF(Table1[[#This Row],[AREA]]="Pathanamthitta",Table1[[#This Row],[INCOME ]],0)</f>
        <v>0</v>
      </c>
      <c r="BS17" s="6">
        <f ca="1">IF(Table1[[#This Row],[AREA]]="Thiruvananthapuram",Table1[[#This Row],[INCOME ]],0)</f>
        <v>0</v>
      </c>
      <c r="BT17" s="6">
        <f ca="1">IF(Table1[[#This Row],[AREA]]="Thrissur",Table1[[#This Row],[INCOME ]],0)</f>
        <v>0</v>
      </c>
      <c r="BU17" s="10">
        <f ca="1">IF(Table1[[#This Row],[AREA]]="Wayanadu",Table1[[#This Row],[INCOME ]],0)</f>
        <v>0</v>
      </c>
      <c r="BW17" s="9">
        <f ca="1">IF(Table1[[#This Row],[FIELD OF WORK]]="IT",Table1[[#This Row],[INCOME ]],0)</f>
        <v>0</v>
      </c>
      <c r="BX17" s="6">
        <f ca="1">IF(Table1[[#This Row],[FIELD OF WORK]]="Teaching",Table1[[#This Row],[INCOME ]],0)</f>
        <v>985836</v>
      </c>
      <c r="BY17" s="6">
        <f ca="1">IF(Table1[[#This Row],[FIELD OF WORK]]="Construction",Table1[[#This Row],[INCOME ]],0)</f>
        <v>0</v>
      </c>
      <c r="BZ17" s="6">
        <f ca="1">IF(Table1[[#This Row],[FIELD OF WORK]]="Health",Table1[[#This Row],[INCOME ]],0)</f>
        <v>0</v>
      </c>
      <c r="CA17" s="10">
        <f ca="1">IF(Table1[[#This Row],[FIELD OF WORK]]="Others",Table1[[#This Row],[INCOME ]],0)</f>
        <v>0</v>
      </c>
      <c r="CC17" s="9">
        <f ca="1">IF(Table1[[#This Row],[EDUCATION]]="Highschool",Table1[[#This Row],[INCOME ]],0)</f>
        <v>0</v>
      </c>
      <c r="CD17" s="6">
        <f ca="1">IF(Table1[[#This Row],[EDUCATION]]="UG",Table1[[#This Row],[INCOME ]],0)</f>
        <v>0</v>
      </c>
      <c r="CE17" s="6">
        <f ca="1">IF(Table1[[#This Row],[EDUCATION]]="PG",Table1[[#This Row],[INCOME ]],0)</f>
        <v>0</v>
      </c>
      <c r="CF17" s="6">
        <f ca="1">IF(Table1[[#This Row],[EDUCATION]]="PHD",Table1[[#This Row],[INCOME ]],0)</f>
        <v>0</v>
      </c>
      <c r="CG17" s="6">
        <f ca="1">IF(Table1[[#This Row],[EDUCATION]]="Plus Two",Table1[[#This Row],[INCOME ]],0)</f>
        <v>985836</v>
      </c>
      <c r="CH17" s="10">
        <f ca="1">IF(Table1[[#This Row],[EDUCATION]]="Others",Table1[[#This Row],[INCOME ]],0)</f>
        <v>0</v>
      </c>
      <c r="CJ17" s="9">
        <f ca="1">IF(Table1[[#This Row],[NETWORTH]]&gt;$CK$3,Table1[[#This Row],[AGE]],0)</f>
        <v>0</v>
      </c>
      <c r="CK17" s="10"/>
    </row>
    <row r="18" spans="1:89" x14ac:dyDescent="0.3">
      <c r="A18">
        <f t="shared" ca="1" si="2"/>
        <v>1</v>
      </c>
      <c r="B18" t="str">
        <f t="shared" ca="1" si="3"/>
        <v>FEMALE</v>
      </c>
      <c r="C18">
        <f t="shared" ca="1" si="4"/>
        <v>35</v>
      </c>
      <c r="D18">
        <f t="shared" ca="1" si="5"/>
        <v>5</v>
      </c>
      <c r="E18" t="str">
        <f t="shared" ca="1" si="0"/>
        <v>Others</v>
      </c>
      <c r="F18">
        <f t="shared" ca="1" si="6"/>
        <v>3</v>
      </c>
      <c r="G18" t="str">
        <f t="shared" ca="1" si="7"/>
        <v>UG</v>
      </c>
      <c r="H18">
        <f t="shared" ca="1" si="8"/>
        <v>1</v>
      </c>
      <c r="I18">
        <f t="shared" ca="1" si="1"/>
        <v>1</v>
      </c>
      <c r="J18">
        <f t="shared" ca="1" si="9"/>
        <v>267413</v>
      </c>
      <c r="K18">
        <f t="shared" ca="1" si="10"/>
        <v>6</v>
      </c>
      <c r="L18" t="str">
        <f t="shared" ca="1" si="11"/>
        <v>Idukki</v>
      </c>
      <c r="M18">
        <f t="shared" ca="1" si="26"/>
        <v>1069652</v>
      </c>
      <c r="N18">
        <f t="shared" ca="1" si="13"/>
        <v>438168.9069229468</v>
      </c>
      <c r="O18">
        <f t="shared" ca="1" si="27"/>
        <v>231964.39969623007</v>
      </c>
      <c r="P18">
        <f t="shared" ca="1" si="15"/>
        <v>25408</v>
      </c>
      <c r="Q18">
        <f t="shared" ca="1" si="28"/>
        <v>555100.9069229468</v>
      </c>
      <c r="R18">
        <f t="shared" ca="1" si="29"/>
        <v>143024.36543991926</v>
      </c>
      <c r="S18">
        <f t="shared" ca="1" si="30"/>
        <v>1444640.7651361492</v>
      </c>
      <c r="T18">
        <f t="shared" ca="1" si="31"/>
        <v>889539.85821320245</v>
      </c>
      <c r="V18" s="9">
        <f ca="1">IF(Table1[[#This Row],[GENDER]]="MALE",1,0)</f>
        <v>0</v>
      </c>
      <c r="W18" s="10">
        <f ca="1">IF(Table1[[#This Row],[GENDER]]="FEMALE",1,0)</f>
        <v>1</v>
      </c>
      <c r="X18">
        <v>6</v>
      </c>
      <c r="Y18" t="s">
        <v>12</v>
      </c>
      <c r="AA18">
        <v>13</v>
      </c>
      <c r="AB18" t="s">
        <v>30</v>
      </c>
      <c r="AF18" s="9">
        <f t="shared" ca="1" si="20"/>
        <v>0</v>
      </c>
      <c r="AG18" s="6">
        <f t="shared" ca="1" si="21"/>
        <v>0</v>
      </c>
      <c r="AH18" s="6">
        <f t="shared" ca="1" si="22"/>
        <v>0</v>
      </c>
      <c r="AI18" s="6">
        <f t="shared" ca="1" si="23"/>
        <v>0</v>
      </c>
      <c r="AJ18" s="10">
        <f t="shared" ca="1" si="24"/>
        <v>1</v>
      </c>
      <c r="AL18" s="9">
        <f ca="1">IF(Table1[[#This Row],[EDUCATION]]="HIGHSCHOOL",1,0)</f>
        <v>0</v>
      </c>
      <c r="AM18" s="6">
        <f ca="1">IF(Table1[[#This Row],[EDUCATION]]="PLUS TWO",1,0)</f>
        <v>0</v>
      </c>
      <c r="AN18" s="6">
        <f ca="1">IF(Table1[[#This Row],[EDUCATION]]="UG",1,0)</f>
        <v>1</v>
      </c>
      <c r="AO18" s="6">
        <f ca="1">IF(Table1[[#This Row],[EDUCATION]]="PG",1,0)</f>
        <v>0</v>
      </c>
      <c r="AP18" s="6">
        <f ca="1">IF(Table1[[#This Row],[EDUCATION]]="PHD",1,0)</f>
        <v>0</v>
      </c>
      <c r="AQ18" s="10">
        <f ca="1">IF(Table1[[#This Row],[EDUCATION]]="OTHERS",1,0)</f>
        <v>0</v>
      </c>
      <c r="AU18" s="9">
        <f ca="1">Table1[[#This Row],[CARS VALUE]]/Table1[[#This Row],[CARS]]</f>
        <v>231964.39969623007</v>
      </c>
      <c r="AV18" s="10"/>
      <c r="AX18" s="9">
        <f ca="1">IF(Table1[[#This Row],[DEBTS]]&gt;$AY$3,1,0)</f>
        <v>0</v>
      </c>
      <c r="AY18" s="6"/>
      <c r="AZ18" s="23">
        <f ca="1">(Table1[[#This Row],[MORTAGE LEFT]]/Table1[[#This Row],[VALUE OF THE HOUSE]])</f>
        <v>0.40963687902509116</v>
      </c>
      <c r="BA18" s="6">
        <f t="shared" ca="1" si="25"/>
        <v>1</v>
      </c>
      <c r="BB18" s="6"/>
      <c r="BC18" s="6"/>
      <c r="BD18" s="6"/>
      <c r="BE18" s="9">
        <f ca="1">IF(Table1[[#This Row],[DEBTS]]&gt;Table1[[#This Row],[INCOME ]],1,0)</f>
        <v>1</v>
      </c>
      <c r="BF18" s="10"/>
      <c r="BH18" s="9">
        <f ca="1">IF(Table1[[#This Row],[AREA]]="Alappuzha",Table1[[#This Row],[INCOME ]],0)</f>
        <v>0</v>
      </c>
      <c r="BI18" s="6">
        <f ca="1">IF(Table1[[#This Row],[AREA]]="Ernakulam",Table1[[#This Row],[INCOME ]],0)</f>
        <v>0</v>
      </c>
      <c r="BJ18" s="6">
        <f ca="1">IF(Table1[[#This Row],[AREA]]="Idukki",Table1[[#This Row],[INCOME ]],0)</f>
        <v>267413</v>
      </c>
      <c r="BK18" s="6">
        <f ca="1">IF(Table1[[#This Row],[AREA]]="kannur",Table1[[#This Row],[INCOME ]],0)</f>
        <v>0</v>
      </c>
      <c r="BL18" s="6">
        <f ca="1">IF(Table1[[#This Row],[AREA]]="Kasaragod",Table1[[#This Row],[INCOME ]],0)</f>
        <v>0</v>
      </c>
      <c r="BM18" s="6">
        <f ca="1">IF(Table1[[#This Row],[AREA]]="Kollam",Table1[[#This Row],[INCOME ]],0)</f>
        <v>0</v>
      </c>
      <c r="BN18" s="6">
        <f ca="1">IF(Table1[[#This Row],[AREA]]="kottayam",Table1[[#This Row],[INCOME ]],0)</f>
        <v>0</v>
      </c>
      <c r="BO18" s="6">
        <f ca="1">IF(Table1[[#This Row],[AREA]]="Kozhikode",Table1[[#This Row],[INCOME ]],0)</f>
        <v>0</v>
      </c>
      <c r="BP18" s="6">
        <f ca="1">IF(Table1[[#This Row],[AREA]]="Malappuram",Table1[[#This Row],[INCOME ]],0)</f>
        <v>0</v>
      </c>
      <c r="BQ18" s="6">
        <f ca="1">IF(Table1[[#This Row],[AREA]]="Palakkad",Table1[[#This Row],[INCOME ]],0)</f>
        <v>0</v>
      </c>
      <c r="BR18" s="6">
        <f ca="1">IF(Table1[[#This Row],[AREA]]="Pathanamthitta",Table1[[#This Row],[INCOME ]],0)</f>
        <v>0</v>
      </c>
      <c r="BS18" s="6">
        <f ca="1">IF(Table1[[#This Row],[AREA]]="Thiruvananthapuram",Table1[[#This Row],[INCOME ]],0)</f>
        <v>0</v>
      </c>
      <c r="BT18" s="6">
        <f ca="1">IF(Table1[[#This Row],[AREA]]="Thrissur",Table1[[#This Row],[INCOME ]],0)</f>
        <v>0</v>
      </c>
      <c r="BU18" s="10">
        <f ca="1">IF(Table1[[#This Row],[AREA]]="Wayanadu",Table1[[#This Row],[INCOME ]],0)</f>
        <v>0</v>
      </c>
      <c r="BW18" s="9">
        <f ca="1">IF(Table1[[#This Row],[FIELD OF WORK]]="IT",Table1[[#This Row],[INCOME ]],0)</f>
        <v>0</v>
      </c>
      <c r="BX18" s="6">
        <f ca="1">IF(Table1[[#This Row],[FIELD OF WORK]]="Teaching",Table1[[#This Row],[INCOME ]],0)</f>
        <v>0</v>
      </c>
      <c r="BY18" s="6">
        <f ca="1">IF(Table1[[#This Row],[FIELD OF WORK]]="Construction",Table1[[#This Row],[INCOME ]],0)</f>
        <v>0</v>
      </c>
      <c r="BZ18" s="6">
        <f ca="1">IF(Table1[[#This Row],[FIELD OF WORK]]="Health",Table1[[#This Row],[INCOME ]],0)</f>
        <v>0</v>
      </c>
      <c r="CA18" s="10">
        <f ca="1">IF(Table1[[#This Row],[FIELD OF WORK]]="Others",Table1[[#This Row],[INCOME ]],0)</f>
        <v>267413</v>
      </c>
      <c r="CC18" s="9">
        <f ca="1">IF(Table1[[#This Row],[EDUCATION]]="Highschool",Table1[[#This Row],[INCOME ]],0)</f>
        <v>0</v>
      </c>
      <c r="CD18" s="6">
        <f ca="1">IF(Table1[[#This Row],[EDUCATION]]="UG",Table1[[#This Row],[INCOME ]],0)</f>
        <v>267413</v>
      </c>
      <c r="CE18" s="6">
        <f ca="1">IF(Table1[[#This Row],[EDUCATION]]="PG",Table1[[#This Row],[INCOME ]],0)</f>
        <v>0</v>
      </c>
      <c r="CF18" s="6">
        <f ca="1">IF(Table1[[#This Row],[EDUCATION]]="PHD",Table1[[#This Row],[INCOME ]],0)</f>
        <v>0</v>
      </c>
      <c r="CG18" s="6">
        <f ca="1">IF(Table1[[#This Row],[EDUCATION]]="Plus Two",Table1[[#This Row],[INCOME ]],0)</f>
        <v>0</v>
      </c>
      <c r="CH18" s="10">
        <f ca="1">IF(Table1[[#This Row],[EDUCATION]]="Others",Table1[[#This Row],[INCOME ]],0)</f>
        <v>0</v>
      </c>
      <c r="CJ18" s="9">
        <f ca="1">IF(Table1[[#This Row],[NETWORTH]]&gt;$CK$3,Table1[[#This Row],[AGE]],0)</f>
        <v>0</v>
      </c>
      <c r="CK18" s="10"/>
    </row>
    <row r="19" spans="1:89" x14ac:dyDescent="0.3">
      <c r="A19">
        <f t="shared" ca="1" si="2"/>
        <v>1</v>
      </c>
      <c r="B19" t="str">
        <f t="shared" ca="1" si="3"/>
        <v>FEMALE</v>
      </c>
      <c r="C19">
        <f t="shared" ca="1" si="4"/>
        <v>46</v>
      </c>
      <c r="D19">
        <f t="shared" ca="1" si="5"/>
        <v>4</v>
      </c>
      <c r="E19" t="str">
        <f t="shared" ca="1" si="0"/>
        <v>IT</v>
      </c>
      <c r="F19">
        <f t="shared" ca="1" si="6"/>
        <v>5</v>
      </c>
      <c r="G19" t="str">
        <f t="shared" ca="1" si="7"/>
        <v>PHD</v>
      </c>
      <c r="H19">
        <f t="shared" ca="1" si="8"/>
        <v>0</v>
      </c>
      <c r="I19">
        <f t="shared" ca="1" si="1"/>
        <v>1</v>
      </c>
      <c r="J19">
        <f t="shared" ca="1" si="9"/>
        <v>917600</v>
      </c>
      <c r="K19">
        <f t="shared" ca="1" si="10"/>
        <v>6</v>
      </c>
      <c r="L19" t="str">
        <f t="shared" ca="1" si="11"/>
        <v>Idukki</v>
      </c>
      <c r="M19">
        <f t="shared" ca="1" si="26"/>
        <v>5505600</v>
      </c>
      <c r="N19">
        <f t="shared" ca="1" si="13"/>
        <v>1877848.2752695635</v>
      </c>
      <c r="O19">
        <f t="shared" ca="1" si="27"/>
        <v>555412.3497022487</v>
      </c>
      <c r="P19">
        <f t="shared" ca="1" si="15"/>
        <v>135014</v>
      </c>
      <c r="Q19">
        <f t="shared" ca="1" si="28"/>
        <v>2338990.2752695633</v>
      </c>
      <c r="R19">
        <f t="shared" ca="1" si="29"/>
        <v>812126.54588402924</v>
      </c>
      <c r="S19">
        <f t="shared" ca="1" si="30"/>
        <v>6873138.8955862774</v>
      </c>
      <c r="T19">
        <f t="shared" ca="1" si="31"/>
        <v>4534148.620316714</v>
      </c>
      <c r="V19" s="9">
        <f ca="1">IF(Table1[[#This Row],[GENDER]]="MALE",1,0)</f>
        <v>0</v>
      </c>
      <c r="W19" s="10">
        <f ca="1">IF(Table1[[#This Row],[GENDER]]="FEMALE",1,0)</f>
        <v>1</v>
      </c>
      <c r="AA19">
        <v>14</v>
      </c>
      <c r="AB19" t="s">
        <v>31</v>
      </c>
      <c r="AF19" s="9">
        <f t="shared" ca="1" si="20"/>
        <v>0</v>
      </c>
      <c r="AG19" s="6">
        <f t="shared" ca="1" si="21"/>
        <v>0</v>
      </c>
      <c r="AH19" s="6">
        <f t="shared" ca="1" si="22"/>
        <v>1</v>
      </c>
      <c r="AI19" s="6">
        <f t="shared" ca="1" si="23"/>
        <v>0</v>
      </c>
      <c r="AJ19" s="10">
        <f t="shared" ca="1" si="24"/>
        <v>0</v>
      </c>
      <c r="AL19" s="9">
        <f ca="1">IF(Table1[[#This Row],[EDUCATION]]="HIGHSCHOOL",1,0)</f>
        <v>0</v>
      </c>
      <c r="AM19" s="6">
        <f ca="1">IF(Table1[[#This Row],[EDUCATION]]="PLUS TWO",1,0)</f>
        <v>0</v>
      </c>
      <c r="AN19" s="6">
        <f ca="1">IF(Table1[[#This Row],[EDUCATION]]="UG",1,0)</f>
        <v>0</v>
      </c>
      <c r="AO19" s="6">
        <f ca="1">IF(Table1[[#This Row],[EDUCATION]]="PG",1,0)</f>
        <v>0</v>
      </c>
      <c r="AP19" s="6">
        <f ca="1">IF(Table1[[#This Row],[EDUCATION]]="PHD",1,0)</f>
        <v>1</v>
      </c>
      <c r="AQ19" s="10">
        <f ca="1">IF(Table1[[#This Row],[EDUCATION]]="OTHERS",1,0)</f>
        <v>0</v>
      </c>
      <c r="AU19" s="9">
        <f ca="1">Table1[[#This Row],[CARS VALUE]]/Table1[[#This Row],[CARS]]</f>
        <v>555412.3497022487</v>
      </c>
      <c r="AV19" s="10"/>
      <c r="AX19" s="9">
        <f ca="1">IF(Table1[[#This Row],[DEBTS]]&gt;$AY$3,1,0)</f>
        <v>1</v>
      </c>
      <c r="AY19" s="6"/>
      <c r="AZ19" s="23">
        <f ca="1">(Table1[[#This Row],[MORTAGE LEFT]]/Table1[[#This Row],[VALUE OF THE HOUSE]])</f>
        <v>0.34107967801321626</v>
      </c>
      <c r="BA19" s="6">
        <f t="shared" ca="1" si="25"/>
        <v>1</v>
      </c>
      <c r="BB19" s="6"/>
      <c r="BC19" s="6"/>
      <c r="BD19" s="6"/>
      <c r="BE19" s="9">
        <f ca="1">IF(Table1[[#This Row],[DEBTS]]&gt;Table1[[#This Row],[INCOME ]],1,0)</f>
        <v>1</v>
      </c>
      <c r="BF19" s="10"/>
      <c r="BH19" s="9">
        <f ca="1">IF(Table1[[#This Row],[AREA]]="Alappuzha",Table1[[#This Row],[INCOME ]],0)</f>
        <v>0</v>
      </c>
      <c r="BI19" s="6">
        <f ca="1">IF(Table1[[#This Row],[AREA]]="Ernakulam",Table1[[#This Row],[INCOME ]],0)</f>
        <v>0</v>
      </c>
      <c r="BJ19" s="6">
        <f ca="1">IF(Table1[[#This Row],[AREA]]="Idukki",Table1[[#This Row],[INCOME ]],0)</f>
        <v>917600</v>
      </c>
      <c r="BK19" s="6">
        <f ca="1">IF(Table1[[#This Row],[AREA]]="kannur",Table1[[#This Row],[INCOME ]],0)</f>
        <v>0</v>
      </c>
      <c r="BL19" s="6">
        <f ca="1">IF(Table1[[#This Row],[AREA]]="Kasaragod",Table1[[#This Row],[INCOME ]],0)</f>
        <v>0</v>
      </c>
      <c r="BM19" s="6">
        <f ca="1">IF(Table1[[#This Row],[AREA]]="Kollam",Table1[[#This Row],[INCOME ]],0)</f>
        <v>0</v>
      </c>
      <c r="BN19" s="6">
        <f ca="1">IF(Table1[[#This Row],[AREA]]="kottayam",Table1[[#This Row],[INCOME ]],0)</f>
        <v>0</v>
      </c>
      <c r="BO19" s="6">
        <f ca="1">IF(Table1[[#This Row],[AREA]]="Kozhikode",Table1[[#This Row],[INCOME ]],0)</f>
        <v>0</v>
      </c>
      <c r="BP19" s="6">
        <f ca="1">IF(Table1[[#This Row],[AREA]]="Malappuram",Table1[[#This Row],[INCOME ]],0)</f>
        <v>0</v>
      </c>
      <c r="BQ19" s="6">
        <f ca="1">IF(Table1[[#This Row],[AREA]]="Palakkad",Table1[[#This Row],[INCOME ]],0)</f>
        <v>0</v>
      </c>
      <c r="BR19" s="6">
        <f ca="1">IF(Table1[[#This Row],[AREA]]="Pathanamthitta",Table1[[#This Row],[INCOME ]],0)</f>
        <v>0</v>
      </c>
      <c r="BS19" s="6">
        <f ca="1">IF(Table1[[#This Row],[AREA]]="Thiruvananthapuram",Table1[[#This Row],[INCOME ]],0)</f>
        <v>0</v>
      </c>
      <c r="BT19" s="6">
        <f ca="1">IF(Table1[[#This Row],[AREA]]="Thrissur",Table1[[#This Row],[INCOME ]],0)</f>
        <v>0</v>
      </c>
      <c r="BU19" s="10">
        <f ca="1">IF(Table1[[#This Row],[AREA]]="Wayanadu",Table1[[#This Row],[INCOME ]],0)</f>
        <v>0</v>
      </c>
      <c r="BW19" s="9">
        <f ca="1">IF(Table1[[#This Row],[FIELD OF WORK]]="IT",Table1[[#This Row],[INCOME ]],0)</f>
        <v>917600</v>
      </c>
      <c r="BX19" s="6">
        <f ca="1">IF(Table1[[#This Row],[FIELD OF WORK]]="Teaching",Table1[[#This Row],[INCOME ]],0)</f>
        <v>0</v>
      </c>
      <c r="BY19" s="6">
        <f ca="1">IF(Table1[[#This Row],[FIELD OF WORK]]="Construction",Table1[[#This Row],[INCOME ]],0)</f>
        <v>0</v>
      </c>
      <c r="BZ19" s="6">
        <f ca="1">IF(Table1[[#This Row],[FIELD OF WORK]]="Health",Table1[[#This Row],[INCOME ]],0)</f>
        <v>0</v>
      </c>
      <c r="CA19" s="10">
        <f ca="1">IF(Table1[[#This Row],[FIELD OF WORK]]="Others",Table1[[#This Row],[INCOME ]],0)</f>
        <v>0</v>
      </c>
      <c r="CC19" s="9">
        <f ca="1">IF(Table1[[#This Row],[EDUCATION]]="Highschool",Table1[[#This Row],[INCOME ]],0)</f>
        <v>0</v>
      </c>
      <c r="CD19" s="6">
        <f ca="1">IF(Table1[[#This Row],[EDUCATION]]="UG",Table1[[#This Row],[INCOME ]],0)</f>
        <v>0</v>
      </c>
      <c r="CE19" s="6">
        <f ca="1">IF(Table1[[#This Row],[EDUCATION]]="PG",Table1[[#This Row],[INCOME ]],0)</f>
        <v>0</v>
      </c>
      <c r="CF19" s="6">
        <f ca="1">IF(Table1[[#This Row],[EDUCATION]]="PHD",Table1[[#This Row],[INCOME ]],0)</f>
        <v>917600</v>
      </c>
      <c r="CG19" s="6">
        <f ca="1">IF(Table1[[#This Row],[EDUCATION]]="Plus Two",Table1[[#This Row],[INCOME ]],0)</f>
        <v>0</v>
      </c>
      <c r="CH19" s="10">
        <f ca="1">IF(Table1[[#This Row],[EDUCATION]]="Others",Table1[[#This Row],[INCOME ]],0)</f>
        <v>0</v>
      </c>
      <c r="CJ19" s="9">
        <f ca="1">IF(Table1[[#This Row],[NETWORTH]]&gt;$CK$3,Table1[[#This Row],[AGE]],0)</f>
        <v>46</v>
      </c>
      <c r="CK19" s="10"/>
    </row>
    <row r="20" spans="1:89" x14ac:dyDescent="0.3">
      <c r="A20">
        <f t="shared" ca="1" si="2"/>
        <v>1</v>
      </c>
      <c r="B20" t="str">
        <f t="shared" ca="1" si="3"/>
        <v>FEMALE</v>
      </c>
      <c r="C20">
        <f t="shared" ca="1" si="4"/>
        <v>34</v>
      </c>
      <c r="D20">
        <f t="shared" ca="1" si="5"/>
        <v>4</v>
      </c>
      <c r="E20" t="str">
        <f t="shared" ca="1" si="0"/>
        <v>IT</v>
      </c>
      <c r="F20">
        <f t="shared" ca="1" si="6"/>
        <v>6</v>
      </c>
      <c r="G20" t="str">
        <f t="shared" ca="1" si="7"/>
        <v>Others</v>
      </c>
      <c r="H20">
        <f t="shared" ca="1" si="8"/>
        <v>2</v>
      </c>
      <c r="I20">
        <f t="shared" ca="1" si="1"/>
        <v>3</v>
      </c>
      <c r="J20">
        <f t="shared" ca="1" si="9"/>
        <v>574749</v>
      </c>
      <c r="K20">
        <f t="shared" ca="1" si="10"/>
        <v>2</v>
      </c>
      <c r="L20" t="str">
        <f t="shared" ca="1" si="11"/>
        <v>Kollam</v>
      </c>
      <c r="M20">
        <f t="shared" ca="1" si="26"/>
        <v>4023243</v>
      </c>
      <c r="N20">
        <f t="shared" ca="1" si="13"/>
        <v>18663.466517615481</v>
      </c>
      <c r="O20">
        <f t="shared" ca="1" si="27"/>
        <v>1461406.7722854551</v>
      </c>
      <c r="P20">
        <f t="shared" ca="1" si="15"/>
        <v>1050298</v>
      </c>
      <c r="Q20">
        <f t="shared" ca="1" si="28"/>
        <v>2063058.4665176156</v>
      </c>
      <c r="R20">
        <f t="shared" ca="1" si="29"/>
        <v>373199.48681379517</v>
      </c>
      <c r="S20">
        <f t="shared" ca="1" si="30"/>
        <v>5857849.2590992497</v>
      </c>
      <c r="T20">
        <f t="shared" ca="1" si="31"/>
        <v>3794790.7925816341</v>
      </c>
      <c r="V20" s="9">
        <f ca="1">IF(Table1[[#This Row],[GENDER]]="MALE",1,0)</f>
        <v>0</v>
      </c>
      <c r="W20" s="10">
        <f ca="1">IF(Table1[[#This Row],[GENDER]]="FEMALE",1,0)</f>
        <v>1</v>
      </c>
      <c r="AF20" s="9">
        <f t="shared" ca="1" si="20"/>
        <v>0</v>
      </c>
      <c r="AG20" s="6">
        <f t="shared" ca="1" si="21"/>
        <v>0</v>
      </c>
      <c r="AH20" s="6">
        <f t="shared" ca="1" si="22"/>
        <v>1</v>
      </c>
      <c r="AI20" s="6">
        <f t="shared" ca="1" si="23"/>
        <v>0</v>
      </c>
      <c r="AJ20" s="10">
        <f t="shared" ca="1" si="24"/>
        <v>0</v>
      </c>
      <c r="AL20" s="9">
        <f ca="1">IF(Table1[[#This Row],[EDUCATION]]="HIGHSCHOOL",1,0)</f>
        <v>0</v>
      </c>
      <c r="AM20" s="6">
        <f ca="1">IF(Table1[[#This Row],[EDUCATION]]="PLUS TWO",1,0)</f>
        <v>0</v>
      </c>
      <c r="AN20" s="6">
        <f ca="1">IF(Table1[[#This Row],[EDUCATION]]="UG",1,0)</f>
        <v>0</v>
      </c>
      <c r="AO20" s="6">
        <f ca="1">IF(Table1[[#This Row],[EDUCATION]]="PG",1,0)</f>
        <v>0</v>
      </c>
      <c r="AP20" s="6">
        <f ca="1">IF(Table1[[#This Row],[EDUCATION]]="PHD",1,0)</f>
        <v>0</v>
      </c>
      <c r="AQ20" s="10">
        <f ca="1">IF(Table1[[#This Row],[EDUCATION]]="OTHERS",1,0)</f>
        <v>1</v>
      </c>
      <c r="AU20" s="9">
        <f ca="1">Table1[[#This Row],[CARS VALUE]]/Table1[[#This Row],[CARS]]</f>
        <v>487135.5907618184</v>
      </c>
      <c r="AV20" s="10"/>
      <c r="AX20" s="9">
        <f ca="1">IF(Table1[[#This Row],[DEBTS]]&gt;$AY$3,1,0)</f>
        <v>1</v>
      </c>
      <c r="AY20" s="6"/>
      <c r="AZ20" s="23">
        <f ca="1">(Table1[[#This Row],[MORTAGE LEFT]]/Table1[[#This Row],[VALUE OF THE HOUSE]])</f>
        <v>4.638911076863983E-3</v>
      </c>
      <c r="BA20" s="6">
        <f t="shared" ca="1" si="25"/>
        <v>1</v>
      </c>
      <c r="BB20" s="6"/>
      <c r="BC20" s="6"/>
      <c r="BD20" s="6"/>
      <c r="BE20" s="9">
        <f ca="1">IF(Table1[[#This Row],[DEBTS]]&gt;Table1[[#This Row],[INCOME ]],1,0)</f>
        <v>1</v>
      </c>
      <c r="BF20" s="10"/>
      <c r="BH20" s="9">
        <f ca="1">IF(Table1[[#This Row],[AREA]]="Alappuzha",Table1[[#This Row],[INCOME ]],0)</f>
        <v>0</v>
      </c>
      <c r="BI20" s="6">
        <f ca="1">IF(Table1[[#This Row],[AREA]]="Ernakulam",Table1[[#This Row],[INCOME ]],0)</f>
        <v>0</v>
      </c>
      <c r="BJ20" s="6">
        <f ca="1">IF(Table1[[#This Row],[AREA]]="Idukki",Table1[[#This Row],[INCOME ]],0)</f>
        <v>0</v>
      </c>
      <c r="BK20" s="6">
        <f ca="1">IF(Table1[[#This Row],[AREA]]="kannur",Table1[[#This Row],[INCOME ]],0)</f>
        <v>0</v>
      </c>
      <c r="BL20" s="6">
        <f ca="1">IF(Table1[[#This Row],[AREA]]="Kasaragod",Table1[[#This Row],[INCOME ]],0)</f>
        <v>0</v>
      </c>
      <c r="BM20" s="6">
        <f ca="1">IF(Table1[[#This Row],[AREA]]="Kollam",Table1[[#This Row],[INCOME ]],0)</f>
        <v>574749</v>
      </c>
      <c r="BN20" s="6">
        <f ca="1">IF(Table1[[#This Row],[AREA]]="kottayam",Table1[[#This Row],[INCOME ]],0)</f>
        <v>0</v>
      </c>
      <c r="BO20" s="6">
        <f ca="1">IF(Table1[[#This Row],[AREA]]="Kozhikode",Table1[[#This Row],[INCOME ]],0)</f>
        <v>0</v>
      </c>
      <c r="BP20" s="6">
        <f ca="1">IF(Table1[[#This Row],[AREA]]="Malappuram",Table1[[#This Row],[INCOME ]],0)</f>
        <v>0</v>
      </c>
      <c r="BQ20" s="6">
        <f ca="1">IF(Table1[[#This Row],[AREA]]="Palakkad",Table1[[#This Row],[INCOME ]],0)</f>
        <v>0</v>
      </c>
      <c r="BR20" s="6">
        <f ca="1">IF(Table1[[#This Row],[AREA]]="Pathanamthitta",Table1[[#This Row],[INCOME ]],0)</f>
        <v>0</v>
      </c>
      <c r="BS20" s="6">
        <f ca="1">IF(Table1[[#This Row],[AREA]]="Thiruvananthapuram",Table1[[#This Row],[INCOME ]],0)</f>
        <v>0</v>
      </c>
      <c r="BT20" s="6">
        <f ca="1">IF(Table1[[#This Row],[AREA]]="Thrissur",Table1[[#This Row],[INCOME ]],0)</f>
        <v>0</v>
      </c>
      <c r="BU20" s="10">
        <f ca="1">IF(Table1[[#This Row],[AREA]]="Wayanadu",Table1[[#This Row],[INCOME ]],0)</f>
        <v>0</v>
      </c>
      <c r="BW20" s="9">
        <f ca="1">IF(Table1[[#This Row],[FIELD OF WORK]]="IT",Table1[[#This Row],[INCOME ]],0)</f>
        <v>574749</v>
      </c>
      <c r="BX20" s="6">
        <f ca="1">IF(Table1[[#This Row],[FIELD OF WORK]]="Teaching",Table1[[#This Row],[INCOME ]],0)</f>
        <v>0</v>
      </c>
      <c r="BY20" s="6">
        <f ca="1">IF(Table1[[#This Row],[FIELD OF WORK]]="Construction",Table1[[#This Row],[INCOME ]],0)</f>
        <v>0</v>
      </c>
      <c r="BZ20" s="6">
        <f ca="1">IF(Table1[[#This Row],[FIELD OF WORK]]="Health",Table1[[#This Row],[INCOME ]],0)</f>
        <v>0</v>
      </c>
      <c r="CA20" s="10">
        <f ca="1">IF(Table1[[#This Row],[FIELD OF WORK]]="Others",Table1[[#This Row],[INCOME ]],0)</f>
        <v>0</v>
      </c>
      <c r="CC20" s="9">
        <f ca="1">IF(Table1[[#This Row],[EDUCATION]]="Highschool",Table1[[#This Row],[INCOME ]],0)</f>
        <v>0</v>
      </c>
      <c r="CD20" s="6">
        <f ca="1">IF(Table1[[#This Row],[EDUCATION]]="UG",Table1[[#This Row],[INCOME ]],0)</f>
        <v>0</v>
      </c>
      <c r="CE20" s="6">
        <f ca="1">IF(Table1[[#This Row],[EDUCATION]]="PG",Table1[[#This Row],[INCOME ]],0)</f>
        <v>0</v>
      </c>
      <c r="CF20" s="6">
        <f ca="1">IF(Table1[[#This Row],[EDUCATION]]="PHD",Table1[[#This Row],[INCOME ]],0)</f>
        <v>0</v>
      </c>
      <c r="CG20" s="6">
        <f ca="1">IF(Table1[[#This Row],[EDUCATION]]="Plus Two",Table1[[#This Row],[INCOME ]],0)</f>
        <v>0</v>
      </c>
      <c r="CH20" s="10">
        <f ca="1">IF(Table1[[#This Row],[EDUCATION]]="Others",Table1[[#This Row],[INCOME ]],0)</f>
        <v>574749</v>
      </c>
      <c r="CJ20" s="9">
        <f ca="1">IF(Table1[[#This Row],[NETWORTH]]&gt;$CK$3,Table1[[#This Row],[AGE]],0)</f>
        <v>34</v>
      </c>
      <c r="CK20" s="10"/>
    </row>
    <row r="21" spans="1:89" x14ac:dyDescent="0.3">
      <c r="A21">
        <f t="shared" ca="1" si="2"/>
        <v>0</v>
      </c>
      <c r="B21" t="str">
        <f t="shared" ca="1" si="3"/>
        <v>MALE</v>
      </c>
      <c r="C21">
        <f t="shared" ca="1" si="4"/>
        <v>28</v>
      </c>
      <c r="D21">
        <f t="shared" ca="1" si="5"/>
        <v>1</v>
      </c>
      <c r="E21" t="str">
        <f t="shared" ca="1" si="0"/>
        <v>Health</v>
      </c>
      <c r="F21">
        <f t="shared" ca="1" si="6"/>
        <v>5</v>
      </c>
      <c r="G21" t="str">
        <f t="shared" ca="1" si="7"/>
        <v>PHD</v>
      </c>
      <c r="H21">
        <f t="shared" ref="H21:H84" ca="1" si="32">RANDBETWEEN(0,3)</f>
        <v>3</v>
      </c>
      <c r="I21">
        <f t="shared" ca="1" si="1"/>
        <v>2</v>
      </c>
      <c r="J21">
        <f t="shared" ca="1" si="9"/>
        <v>910466</v>
      </c>
      <c r="K21">
        <f t="shared" ca="1" si="10"/>
        <v>11</v>
      </c>
      <c r="L21" t="str">
        <f t="shared" ca="1" si="11"/>
        <v>Kozhikode</v>
      </c>
      <c r="M21">
        <f t="shared" ca="1" si="26"/>
        <v>5462796</v>
      </c>
      <c r="N21">
        <f t="shared" ca="1" si="13"/>
        <v>4546704.797355298</v>
      </c>
      <c r="O21">
        <f t="shared" ca="1" si="27"/>
        <v>1358838.4055523325</v>
      </c>
      <c r="P21">
        <f t="shared" ca="1" si="15"/>
        <v>1030336</v>
      </c>
      <c r="Q21">
        <f t="shared" ca="1" si="28"/>
        <v>7181355.797355298</v>
      </c>
      <c r="R21">
        <f t="shared" ca="1" si="29"/>
        <v>529670.96032682434</v>
      </c>
      <c r="S21">
        <f t="shared" ca="1" si="30"/>
        <v>7351305.3658791566</v>
      </c>
      <c r="T21">
        <f t="shared" ca="1" si="31"/>
        <v>169949.56852385867</v>
      </c>
      <c r="V21" s="9">
        <f ca="1">IF(Table1[[#This Row],[GENDER]]="MALE",1,0)</f>
        <v>1</v>
      </c>
      <c r="W21" s="10">
        <f ca="1">IF(Table1[[#This Row],[GENDER]]="FEMALE",1,0)</f>
        <v>0</v>
      </c>
      <c r="AF21" s="9">
        <f t="shared" ca="1" si="20"/>
        <v>0</v>
      </c>
      <c r="AG21" s="6">
        <f t="shared" ca="1" si="21"/>
        <v>1</v>
      </c>
      <c r="AH21" s="6">
        <f t="shared" ca="1" si="22"/>
        <v>0</v>
      </c>
      <c r="AI21" s="6">
        <f t="shared" ca="1" si="23"/>
        <v>0</v>
      </c>
      <c r="AJ21" s="10">
        <f t="shared" ca="1" si="24"/>
        <v>0</v>
      </c>
      <c r="AL21" s="9">
        <f ca="1">IF(Table1[[#This Row],[EDUCATION]]="HIGHSCHOOL",1,0)</f>
        <v>0</v>
      </c>
      <c r="AM21" s="6">
        <f ca="1">IF(Table1[[#This Row],[EDUCATION]]="PLUS TWO",1,0)</f>
        <v>0</v>
      </c>
      <c r="AN21" s="6">
        <f ca="1">IF(Table1[[#This Row],[EDUCATION]]="UG",1,0)</f>
        <v>0</v>
      </c>
      <c r="AO21" s="6">
        <f ca="1">IF(Table1[[#This Row],[EDUCATION]]="PG",1,0)</f>
        <v>0</v>
      </c>
      <c r="AP21" s="6">
        <f ca="1">IF(Table1[[#This Row],[EDUCATION]]="PHD",1,0)</f>
        <v>1</v>
      </c>
      <c r="AQ21" s="10">
        <f ca="1">IF(Table1[[#This Row],[EDUCATION]]="OTHERS",1,0)</f>
        <v>0</v>
      </c>
      <c r="AU21" s="9">
        <f ca="1">Table1[[#This Row],[CARS VALUE]]/Table1[[#This Row],[CARS]]</f>
        <v>679419.20277616626</v>
      </c>
      <c r="AV21" s="10"/>
      <c r="AX21" s="9">
        <f ca="1">IF(Table1[[#This Row],[DEBTS]]&gt;$AY$3,1,0)</f>
        <v>1</v>
      </c>
      <c r="AY21" s="6"/>
      <c r="AZ21" s="23">
        <f ca="1">(Table1[[#This Row],[MORTAGE LEFT]]/Table1[[#This Row],[VALUE OF THE HOUSE]])</f>
        <v>0.83230360375077117</v>
      </c>
      <c r="BA21" s="6">
        <f t="shared" ca="1" si="25"/>
        <v>0</v>
      </c>
      <c r="BB21" s="6"/>
      <c r="BC21" s="6"/>
      <c r="BD21" s="6"/>
      <c r="BE21" s="9">
        <f ca="1">IF(Table1[[#This Row],[DEBTS]]&gt;Table1[[#This Row],[INCOME ]],1,0)</f>
        <v>1</v>
      </c>
      <c r="BF21" s="10"/>
      <c r="BH21" s="9">
        <f ca="1">IF(Table1[[#This Row],[AREA]]="Alappuzha",Table1[[#This Row],[INCOME ]],0)</f>
        <v>0</v>
      </c>
      <c r="BI21" s="6">
        <f ca="1">IF(Table1[[#This Row],[AREA]]="Ernakulam",Table1[[#This Row],[INCOME ]],0)</f>
        <v>0</v>
      </c>
      <c r="BJ21" s="6">
        <f ca="1">IF(Table1[[#This Row],[AREA]]="Idukki",Table1[[#This Row],[INCOME ]],0)</f>
        <v>0</v>
      </c>
      <c r="BK21" s="6">
        <f ca="1">IF(Table1[[#This Row],[AREA]]="kannur",Table1[[#This Row],[INCOME ]],0)</f>
        <v>0</v>
      </c>
      <c r="BL21" s="6">
        <f ca="1">IF(Table1[[#This Row],[AREA]]="Kasaragod",Table1[[#This Row],[INCOME ]],0)</f>
        <v>0</v>
      </c>
      <c r="BM21" s="6">
        <f ca="1">IF(Table1[[#This Row],[AREA]]="Kollam",Table1[[#This Row],[INCOME ]],0)</f>
        <v>0</v>
      </c>
      <c r="BN21" s="6">
        <f ca="1">IF(Table1[[#This Row],[AREA]]="kottayam",Table1[[#This Row],[INCOME ]],0)</f>
        <v>0</v>
      </c>
      <c r="BO21" s="6">
        <f ca="1">IF(Table1[[#This Row],[AREA]]="Kozhikode",Table1[[#This Row],[INCOME ]],0)</f>
        <v>910466</v>
      </c>
      <c r="BP21" s="6">
        <f ca="1">IF(Table1[[#This Row],[AREA]]="Malappuram",Table1[[#This Row],[INCOME ]],0)</f>
        <v>0</v>
      </c>
      <c r="BQ21" s="6">
        <f ca="1">IF(Table1[[#This Row],[AREA]]="Palakkad",Table1[[#This Row],[INCOME ]],0)</f>
        <v>0</v>
      </c>
      <c r="BR21" s="6">
        <f ca="1">IF(Table1[[#This Row],[AREA]]="Pathanamthitta",Table1[[#This Row],[INCOME ]],0)</f>
        <v>0</v>
      </c>
      <c r="BS21" s="6">
        <f ca="1">IF(Table1[[#This Row],[AREA]]="Thiruvananthapuram",Table1[[#This Row],[INCOME ]],0)</f>
        <v>0</v>
      </c>
      <c r="BT21" s="6">
        <f ca="1">IF(Table1[[#This Row],[AREA]]="Thrissur",Table1[[#This Row],[INCOME ]],0)</f>
        <v>0</v>
      </c>
      <c r="BU21" s="10">
        <f ca="1">IF(Table1[[#This Row],[AREA]]="Wayanadu",Table1[[#This Row],[INCOME ]],0)</f>
        <v>0</v>
      </c>
      <c r="BW21" s="9">
        <f ca="1">IF(Table1[[#This Row],[FIELD OF WORK]]="IT",Table1[[#This Row],[INCOME ]],0)</f>
        <v>0</v>
      </c>
      <c r="BX21" s="6">
        <f ca="1">IF(Table1[[#This Row],[FIELD OF WORK]]="Teaching",Table1[[#This Row],[INCOME ]],0)</f>
        <v>0</v>
      </c>
      <c r="BY21" s="6">
        <f ca="1">IF(Table1[[#This Row],[FIELD OF WORK]]="Construction",Table1[[#This Row],[INCOME ]],0)</f>
        <v>0</v>
      </c>
      <c r="BZ21" s="6">
        <f ca="1">IF(Table1[[#This Row],[FIELD OF WORK]]="Health",Table1[[#This Row],[INCOME ]],0)</f>
        <v>910466</v>
      </c>
      <c r="CA21" s="10">
        <f ca="1">IF(Table1[[#This Row],[FIELD OF WORK]]="Others",Table1[[#This Row],[INCOME ]],0)</f>
        <v>0</v>
      </c>
      <c r="CC21" s="9">
        <f ca="1">IF(Table1[[#This Row],[EDUCATION]]="Highschool",Table1[[#This Row],[INCOME ]],0)</f>
        <v>0</v>
      </c>
      <c r="CD21" s="6">
        <f ca="1">IF(Table1[[#This Row],[EDUCATION]]="UG",Table1[[#This Row],[INCOME ]],0)</f>
        <v>0</v>
      </c>
      <c r="CE21" s="6">
        <f ca="1">IF(Table1[[#This Row],[EDUCATION]]="PG",Table1[[#This Row],[INCOME ]],0)</f>
        <v>0</v>
      </c>
      <c r="CF21" s="6">
        <f ca="1">IF(Table1[[#This Row],[EDUCATION]]="PHD",Table1[[#This Row],[INCOME ]],0)</f>
        <v>910466</v>
      </c>
      <c r="CG21" s="6">
        <f ca="1">IF(Table1[[#This Row],[EDUCATION]]="Plus Two",Table1[[#This Row],[INCOME ]],0)</f>
        <v>0</v>
      </c>
      <c r="CH21" s="10">
        <f ca="1">IF(Table1[[#This Row],[EDUCATION]]="Others",Table1[[#This Row],[INCOME ]],0)</f>
        <v>0</v>
      </c>
      <c r="CJ21" s="9">
        <f ca="1">IF(Table1[[#This Row],[NETWORTH]]&gt;$CK$3,Table1[[#This Row],[AGE]],0)</f>
        <v>0</v>
      </c>
      <c r="CK21" s="10"/>
    </row>
    <row r="22" spans="1:89" x14ac:dyDescent="0.3">
      <c r="A22">
        <f t="shared" ca="1" si="2"/>
        <v>0</v>
      </c>
      <c r="B22" t="str">
        <f t="shared" ca="1" si="3"/>
        <v>MALE</v>
      </c>
      <c r="C22">
        <f t="shared" ca="1" si="4"/>
        <v>40</v>
      </c>
      <c r="D22">
        <f t="shared" ca="1" si="5"/>
        <v>3</v>
      </c>
      <c r="E22" t="str">
        <f t="shared" ca="1" si="0"/>
        <v>Teaching</v>
      </c>
      <c r="F22">
        <f t="shared" ca="1" si="6"/>
        <v>4</v>
      </c>
      <c r="G22" t="str">
        <f t="shared" ca="1" si="7"/>
        <v>PG</v>
      </c>
      <c r="H22">
        <f t="shared" ca="1" si="32"/>
        <v>2</v>
      </c>
      <c r="I22">
        <f t="shared" ca="1" si="1"/>
        <v>1</v>
      </c>
      <c r="J22">
        <f t="shared" ca="1" si="9"/>
        <v>859106</v>
      </c>
      <c r="K22">
        <f t="shared" ca="1" si="10"/>
        <v>10</v>
      </c>
      <c r="L22" t="str">
        <f t="shared" ca="1" si="11"/>
        <v>Malappuram</v>
      </c>
      <c r="M22">
        <f t="shared" ca="1" si="26"/>
        <v>6872848</v>
      </c>
      <c r="N22">
        <f t="shared" ca="1" si="13"/>
        <v>4147858.0674288413</v>
      </c>
      <c r="O22">
        <f t="shared" ca="1" si="27"/>
        <v>273974.29592674057</v>
      </c>
      <c r="P22">
        <f t="shared" ca="1" si="15"/>
        <v>96929</v>
      </c>
      <c r="Q22">
        <f t="shared" ca="1" si="28"/>
        <v>5277333.0674288413</v>
      </c>
      <c r="R22">
        <f t="shared" ca="1" si="29"/>
        <v>18418.611282147478</v>
      </c>
      <c r="S22">
        <f t="shared" ca="1" si="30"/>
        <v>7165240.9072088879</v>
      </c>
      <c r="T22">
        <f t="shared" ca="1" si="31"/>
        <v>1887907.8397800466</v>
      </c>
      <c r="V22" s="9">
        <f ca="1">IF(Table1[[#This Row],[GENDER]]="MALE",1,0)</f>
        <v>1</v>
      </c>
      <c r="W22" s="10">
        <f ca="1">IF(Table1[[#This Row],[GENDER]]="FEMALE",1,0)</f>
        <v>0</v>
      </c>
      <c r="AF22" s="9">
        <f t="shared" ca="1" si="20"/>
        <v>0</v>
      </c>
      <c r="AG22" s="6">
        <f t="shared" ca="1" si="21"/>
        <v>0</v>
      </c>
      <c r="AH22" s="6">
        <f t="shared" ca="1" si="22"/>
        <v>0</v>
      </c>
      <c r="AI22" s="6">
        <f t="shared" ca="1" si="23"/>
        <v>1</v>
      </c>
      <c r="AJ22" s="10">
        <f t="shared" ca="1" si="24"/>
        <v>0</v>
      </c>
      <c r="AL22" s="9">
        <f ca="1">IF(Table1[[#This Row],[EDUCATION]]="HIGHSCHOOL",1,0)</f>
        <v>0</v>
      </c>
      <c r="AM22" s="6">
        <f ca="1">IF(Table1[[#This Row],[EDUCATION]]="PLUS TWO",1,0)</f>
        <v>0</v>
      </c>
      <c r="AN22" s="6">
        <f ca="1">IF(Table1[[#This Row],[EDUCATION]]="UG",1,0)</f>
        <v>0</v>
      </c>
      <c r="AO22" s="6">
        <f ca="1">IF(Table1[[#This Row],[EDUCATION]]="PG",1,0)</f>
        <v>1</v>
      </c>
      <c r="AP22" s="6">
        <f ca="1">IF(Table1[[#This Row],[EDUCATION]]="PHD",1,0)</f>
        <v>0</v>
      </c>
      <c r="AQ22" s="10">
        <f ca="1">IF(Table1[[#This Row],[EDUCATION]]="OTHERS",1,0)</f>
        <v>0</v>
      </c>
      <c r="AU22" s="9">
        <f ca="1">Table1[[#This Row],[CARS VALUE]]/Table1[[#This Row],[CARS]]</f>
        <v>273974.29592674057</v>
      </c>
      <c r="AV22" s="10"/>
      <c r="AX22" s="9">
        <f ca="1">IF(Table1[[#This Row],[DEBTS]]&gt;$AY$3,1,0)</f>
        <v>1</v>
      </c>
      <c r="AY22" s="6"/>
      <c r="AZ22" s="23">
        <f ca="1">(Table1[[#This Row],[MORTAGE LEFT]]/Table1[[#This Row],[VALUE OF THE HOUSE]])</f>
        <v>0.60351372057534824</v>
      </c>
      <c r="BA22" s="6">
        <f t="shared" ca="1" si="25"/>
        <v>0</v>
      </c>
      <c r="BB22" s="6"/>
      <c r="BC22" s="6"/>
      <c r="BD22" s="6"/>
      <c r="BE22" s="9">
        <f ca="1">IF(Table1[[#This Row],[DEBTS]]&gt;Table1[[#This Row],[INCOME ]],1,0)</f>
        <v>1</v>
      </c>
      <c r="BF22" s="10"/>
      <c r="BH22" s="9">
        <f ca="1">IF(Table1[[#This Row],[AREA]]="Alappuzha",Table1[[#This Row],[INCOME ]],0)</f>
        <v>0</v>
      </c>
      <c r="BI22" s="6">
        <f ca="1">IF(Table1[[#This Row],[AREA]]="Ernakulam",Table1[[#This Row],[INCOME ]],0)</f>
        <v>0</v>
      </c>
      <c r="BJ22" s="6">
        <f ca="1">IF(Table1[[#This Row],[AREA]]="Idukki",Table1[[#This Row],[INCOME ]],0)</f>
        <v>0</v>
      </c>
      <c r="BK22" s="6">
        <f ca="1">IF(Table1[[#This Row],[AREA]]="kannur",Table1[[#This Row],[INCOME ]],0)</f>
        <v>0</v>
      </c>
      <c r="BL22" s="6">
        <f ca="1">IF(Table1[[#This Row],[AREA]]="Kasaragod",Table1[[#This Row],[INCOME ]],0)</f>
        <v>0</v>
      </c>
      <c r="BM22" s="6">
        <f ca="1">IF(Table1[[#This Row],[AREA]]="Kollam",Table1[[#This Row],[INCOME ]],0)</f>
        <v>0</v>
      </c>
      <c r="BN22" s="6">
        <f ca="1">IF(Table1[[#This Row],[AREA]]="kottayam",Table1[[#This Row],[INCOME ]],0)</f>
        <v>0</v>
      </c>
      <c r="BO22" s="6">
        <f ca="1">IF(Table1[[#This Row],[AREA]]="Kozhikode",Table1[[#This Row],[INCOME ]],0)</f>
        <v>0</v>
      </c>
      <c r="BP22" s="6">
        <f ca="1">IF(Table1[[#This Row],[AREA]]="Malappuram",Table1[[#This Row],[INCOME ]],0)</f>
        <v>859106</v>
      </c>
      <c r="BQ22" s="6">
        <f ca="1">IF(Table1[[#This Row],[AREA]]="Palakkad",Table1[[#This Row],[INCOME ]],0)</f>
        <v>0</v>
      </c>
      <c r="BR22" s="6">
        <f ca="1">IF(Table1[[#This Row],[AREA]]="Pathanamthitta",Table1[[#This Row],[INCOME ]],0)</f>
        <v>0</v>
      </c>
      <c r="BS22" s="6">
        <f ca="1">IF(Table1[[#This Row],[AREA]]="Thiruvananthapuram",Table1[[#This Row],[INCOME ]],0)</f>
        <v>0</v>
      </c>
      <c r="BT22" s="6">
        <f ca="1">IF(Table1[[#This Row],[AREA]]="Thrissur",Table1[[#This Row],[INCOME ]],0)</f>
        <v>0</v>
      </c>
      <c r="BU22" s="10">
        <f ca="1">IF(Table1[[#This Row],[AREA]]="Wayanadu",Table1[[#This Row],[INCOME ]],0)</f>
        <v>0</v>
      </c>
      <c r="BW22" s="9">
        <f ca="1">IF(Table1[[#This Row],[FIELD OF WORK]]="IT",Table1[[#This Row],[INCOME ]],0)</f>
        <v>0</v>
      </c>
      <c r="BX22" s="6">
        <f ca="1">IF(Table1[[#This Row],[FIELD OF WORK]]="Teaching",Table1[[#This Row],[INCOME ]],0)</f>
        <v>859106</v>
      </c>
      <c r="BY22" s="6">
        <f ca="1">IF(Table1[[#This Row],[FIELD OF WORK]]="Construction",Table1[[#This Row],[INCOME ]],0)</f>
        <v>0</v>
      </c>
      <c r="BZ22" s="6">
        <f ca="1">IF(Table1[[#This Row],[FIELD OF WORK]]="Health",Table1[[#This Row],[INCOME ]],0)</f>
        <v>0</v>
      </c>
      <c r="CA22" s="10">
        <f ca="1">IF(Table1[[#This Row],[FIELD OF WORK]]="Others",Table1[[#This Row],[INCOME ]],0)</f>
        <v>0</v>
      </c>
      <c r="CC22" s="9">
        <f ca="1">IF(Table1[[#This Row],[EDUCATION]]="Highschool",Table1[[#This Row],[INCOME ]],0)</f>
        <v>0</v>
      </c>
      <c r="CD22" s="6">
        <f ca="1">IF(Table1[[#This Row],[EDUCATION]]="UG",Table1[[#This Row],[INCOME ]],0)</f>
        <v>0</v>
      </c>
      <c r="CE22" s="6">
        <f ca="1">IF(Table1[[#This Row],[EDUCATION]]="PG",Table1[[#This Row],[INCOME ]],0)</f>
        <v>859106</v>
      </c>
      <c r="CF22" s="6">
        <f ca="1">IF(Table1[[#This Row],[EDUCATION]]="PHD",Table1[[#This Row],[INCOME ]],0)</f>
        <v>0</v>
      </c>
      <c r="CG22" s="6">
        <f ca="1">IF(Table1[[#This Row],[EDUCATION]]="Plus Two",Table1[[#This Row],[INCOME ]],0)</f>
        <v>0</v>
      </c>
      <c r="CH22" s="10">
        <f ca="1">IF(Table1[[#This Row],[EDUCATION]]="Others",Table1[[#This Row],[INCOME ]],0)</f>
        <v>0</v>
      </c>
      <c r="CJ22" s="9">
        <f ca="1">IF(Table1[[#This Row],[NETWORTH]]&gt;$CK$3,Table1[[#This Row],[AGE]],0)</f>
        <v>40</v>
      </c>
      <c r="CK22" s="10"/>
    </row>
    <row r="23" spans="1:89" x14ac:dyDescent="0.3">
      <c r="A23">
        <f t="shared" ca="1" si="2"/>
        <v>1</v>
      </c>
      <c r="B23" t="str">
        <f t="shared" ca="1" si="3"/>
        <v>FEMALE</v>
      </c>
      <c r="C23">
        <f t="shared" ca="1" si="4"/>
        <v>32</v>
      </c>
      <c r="D23">
        <f t="shared" ca="1" si="5"/>
        <v>4</v>
      </c>
      <c r="E23" t="str">
        <f t="shared" ca="1" si="0"/>
        <v>IT</v>
      </c>
      <c r="F23">
        <f t="shared" ca="1" si="6"/>
        <v>4</v>
      </c>
      <c r="G23" t="str">
        <f t="shared" ca="1" si="7"/>
        <v>PG</v>
      </c>
      <c r="H23">
        <f t="shared" ca="1" si="32"/>
        <v>2</v>
      </c>
      <c r="I23">
        <f t="shared" ca="1" si="1"/>
        <v>1</v>
      </c>
      <c r="J23">
        <f t="shared" ca="1" si="9"/>
        <v>304808</v>
      </c>
      <c r="K23">
        <f t="shared" ca="1" si="10"/>
        <v>7</v>
      </c>
      <c r="L23" t="str">
        <f t="shared" ca="1" si="11"/>
        <v>Ernakulam</v>
      </c>
      <c r="M23">
        <f t="shared" ca="1" si="26"/>
        <v>2438464</v>
      </c>
      <c r="N23">
        <f t="shared" ca="1" si="13"/>
        <v>1456188.2807243778</v>
      </c>
      <c r="O23">
        <f t="shared" ca="1" si="27"/>
        <v>25439.75509756029</v>
      </c>
      <c r="P23">
        <f t="shared" ca="1" si="15"/>
        <v>9920</v>
      </c>
      <c r="Q23">
        <f t="shared" ca="1" si="28"/>
        <v>1713602.2807243778</v>
      </c>
      <c r="R23">
        <f t="shared" ca="1" si="29"/>
        <v>97837.537500577193</v>
      </c>
      <c r="S23">
        <f t="shared" ca="1" si="30"/>
        <v>2561741.2925981372</v>
      </c>
      <c r="T23">
        <f t="shared" ca="1" si="31"/>
        <v>848139.01187375933</v>
      </c>
      <c r="V23" s="9">
        <f ca="1">IF(Table1[[#This Row],[GENDER]]="MALE",1,0)</f>
        <v>0</v>
      </c>
      <c r="W23" s="10">
        <f ca="1">IF(Table1[[#This Row],[GENDER]]="FEMALE",1,0)</f>
        <v>1</v>
      </c>
      <c r="AF23" s="9">
        <f t="shared" ca="1" si="20"/>
        <v>0</v>
      </c>
      <c r="AG23" s="6">
        <f t="shared" ca="1" si="21"/>
        <v>0</v>
      </c>
      <c r="AH23" s="6">
        <f t="shared" ca="1" si="22"/>
        <v>1</v>
      </c>
      <c r="AI23" s="6">
        <f t="shared" ca="1" si="23"/>
        <v>0</v>
      </c>
      <c r="AJ23" s="10">
        <f t="shared" ca="1" si="24"/>
        <v>0</v>
      </c>
      <c r="AL23" s="9">
        <f ca="1">IF(Table1[[#This Row],[EDUCATION]]="HIGHSCHOOL",1,0)</f>
        <v>0</v>
      </c>
      <c r="AM23" s="6">
        <f ca="1">IF(Table1[[#This Row],[EDUCATION]]="PLUS TWO",1,0)</f>
        <v>0</v>
      </c>
      <c r="AN23" s="6">
        <f ca="1">IF(Table1[[#This Row],[EDUCATION]]="UG",1,0)</f>
        <v>0</v>
      </c>
      <c r="AO23" s="6">
        <f ca="1">IF(Table1[[#This Row],[EDUCATION]]="PG",1,0)</f>
        <v>1</v>
      </c>
      <c r="AP23" s="6">
        <f ca="1">IF(Table1[[#This Row],[EDUCATION]]="PHD",1,0)</f>
        <v>0</v>
      </c>
      <c r="AQ23" s="10">
        <f ca="1">IF(Table1[[#This Row],[EDUCATION]]="OTHERS",1,0)</f>
        <v>0</v>
      </c>
      <c r="AU23" s="9">
        <f ca="1">Table1[[#This Row],[CARS VALUE]]/Table1[[#This Row],[CARS]]</f>
        <v>25439.75509756029</v>
      </c>
      <c r="AV23" s="10"/>
      <c r="AX23" s="9">
        <f ca="1">IF(Table1[[#This Row],[DEBTS]]&gt;$AY$3,1,0)</f>
        <v>1</v>
      </c>
      <c r="AY23" s="6"/>
      <c r="AZ23" s="23">
        <f ca="1">(Table1[[#This Row],[MORTAGE LEFT]]/Table1[[#This Row],[VALUE OF THE HOUSE]])</f>
        <v>0.59717440188757265</v>
      </c>
      <c r="BA23" s="6">
        <f t="shared" ca="1" si="25"/>
        <v>0</v>
      </c>
      <c r="BB23" s="6"/>
      <c r="BC23" s="6"/>
      <c r="BD23" s="6"/>
      <c r="BE23" s="9">
        <f ca="1">IF(Table1[[#This Row],[DEBTS]]&gt;Table1[[#This Row],[INCOME ]],1,0)</f>
        <v>1</v>
      </c>
      <c r="BF23" s="10"/>
      <c r="BH23" s="9">
        <f ca="1">IF(Table1[[#This Row],[AREA]]="Alappuzha",Table1[[#This Row],[INCOME ]],0)</f>
        <v>0</v>
      </c>
      <c r="BI23" s="6">
        <f ca="1">IF(Table1[[#This Row],[AREA]]="Ernakulam",Table1[[#This Row],[INCOME ]],0)</f>
        <v>304808</v>
      </c>
      <c r="BJ23" s="6">
        <f ca="1">IF(Table1[[#This Row],[AREA]]="Idukki",Table1[[#This Row],[INCOME ]],0)</f>
        <v>0</v>
      </c>
      <c r="BK23" s="6">
        <f ca="1">IF(Table1[[#This Row],[AREA]]="kannur",Table1[[#This Row],[INCOME ]],0)</f>
        <v>0</v>
      </c>
      <c r="BL23" s="6">
        <f ca="1">IF(Table1[[#This Row],[AREA]]="Kasaragod",Table1[[#This Row],[INCOME ]],0)</f>
        <v>0</v>
      </c>
      <c r="BM23" s="6">
        <f ca="1">IF(Table1[[#This Row],[AREA]]="Kollam",Table1[[#This Row],[INCOME ]],0)</f>
        <v>0</v>
      </c>
      <c r="BN23" s="6">
        <f ca="1">IF(Table1[[#This Row],[AREA]]="kottayam",Table1[[#This Row],[INCOME ]],0)</f>
        <v>0</v>
      </c>
      <c r="BO23" s="6">
        <f ca="1">IF(Table1[[#This Row],[AREA]]="Kozhikode",Table1[[#This Row],[INCOME ]],0)</f>
        <v>0</v>
      </c>
      <c r="BP23" s="6">
        <f ca="1">IF(Table1[[#This Row],[AREA]]="Malappuram",Table1[[#This Row],[INCOME ]],0)</f>
        <v>0</v>
      </c>
      <c r="BQ23" s="6">
        <f ca="1">IF(Table1[[#This Row],[AREA]]="Palakkad",Table1[[#This Row],[INCOME ]],0)</f>
        <v>0</v>
      </c>
      <c r="BR23" s="6">
        <f ca="1">IF(Table1[[#This Row],[AREA]]="Pathanamthitta",Table1[[#This Row],[INCOME ]],0)</f>
        <v>0</v>
      </c>
      <c r="BS23" s="6">
        <f ca="1">IF(Table1[[#This Row],[AREA]]="Thiruvananthapuram",Table1[[#This Row],[INCOME ]],0)</f>
        <v>0</v>
      </c>
      <c r="BT23" s="6">
        <f ca="1">IF(Table1[[#This Row],[AREA]]="Thrissur",Table1[[#This Row],[INCOME ]],0)</f>
        <v>0</v>
      </c>
      <c r="BU23" s="10">
        <f ca="1">IF(Table1[[#This Row],[AREA]]="Wayanadu",Table1[[#This Row],[INCOME ]],0)</f>
        <v>0</v>
      </c>
      <c r="BW23" s="9">
        <f ca="1">IF(Table1[[#This Row],[FIELD OF WORK]]="IT",Table1[[#This Row],[INCOME ]],0)</f>
        <v>304808</v>
      </c>
      <c r="BX23" s="6">
        <f ca="1">IF(Table1[[#This Row],[FIELD OF WORK]]="Teaching",Table1[[#This Row],[INCOME ]],0)</f>
        <v>0</v>
      </c>
      <c r="BY23" s="6">
        <f ca="1">IF(Table1[[#This Row],[FIELD OF WORK]]="Construction",Table1[[#This Row],[INCOME ]],0)</f>
        <v>0</v>
      </c>
      <c r="BZ23" s="6">
        <f ca="1">IF(Table1[[#This Row],[FIELD OF WORK]]="Health",Table1[[#This Row],[INCOME ]],0)</f>
        <v>0</v>
      </c>
      <c r="CA23" s="10">
        <f ca="1">IF(Table1[[#This Row],[FIELD OF WORK]]="Others",Table1[[#This Row],[INCOME ]],0)</f>
        <v>0</v>
      </c>
      <c r="CC23" s="9">
        <f ca="1">IF(Table1[[#This Row],[EDUCATION]]="Highschool",Table1[[#This Row],[INCOME ]],0)</f>
        <v>0</v>
      </c>
      <c r="CD23" s="6">
        <f ca="1">IF(Table1[[#This Row],[EDUCATION]]="UG",Table1[[#This Row],[INCOME ]],0)</f>
        <v>0</v>
      </c>
      <c r="CE23" s="6">
        <f ca="1">IF(Table1[[#This Row],[EDUCATION]]="PG",Table1[[#This Row],[INCOME ]],0)</f>
        <v>304808</v>
      </c>
      <c r="CF23" s="6">
        <f ca="1">IF(Table1[[#This Row],[EDUCATION]]="PHD",Table1[[#This Row],[INCOME ]],0)</f>
        <v>0</v>
      </c>
      <c r="CG23" s="6">
        <f ca="1">IF(Table1[[#This Row],[EDUCATION]]="Plus Two",Table1[[#This Row],[INCOME ]],0)</f>
        <v>0</v>
      </c>
      <c r="CH23" s="10">
        <f ca="1">IF(Table1[[#This Row],[EDUCATION]]="Others",Table1[[#This Row],[INCOME ]],0)</f>
        <v>0</v>
      </c>
      <c r="CJ23" s="9">
        <f ca="1">IF(Table1[[#This Row],[NETWORTH]]&gt;$CK$3,Table1[[#This Row],[AGE]],0)</f>
        <v>0</v>
      </c>
      <c r="CK23" s="10"/>
    </row>
    <row r="24" spans="1:89" x14ac:dyDescent="0.3">
      <c r="A24">
        <f t="shared" ca="1" si="2"/>
        <v>0</v>
      </c>
      <c r="B24" t="str">
        <f t="shared" ca="1" si="3"/>
        <v>MALE</v>
      </c>
      <c r="C24">
        <f t="shared" ca="1" si="4"/>
        <v>47</v>
      </c>
      <c r="D24">
        <f t="shared" ca="1" si="5"/>
        <v>2</v>
      </c>
      <c r="E24" t="str">
        <f t="shared" ca="1" si="0"/>
        <v>Construction</v>
      </c>
      <c r="F24">
        <f t="shared" ca="1" si="6"/>
        <v>5</v>
      </c>
      <c r="G24" t="str">
        <f t="shared" ca="1" si="7"/>
        <v>PHD</v>
      </c>
      <c r="H24">
        <f t="shared" ca="1" si="32"/>
        <v>3</v>
      </c>
      <c r="I24">
        <f t="shared" ca="1" si="1"/>
        <v>3</v>
      </c>
      <c r="J24">
        <f t="shared" ca="1" si="9"/>
        <v>731621</v>
      </c>
      <c r="K24">
        <f t="shared" ca="1" si="10"/>
        <v>11</v>
      </c>
      <c r="L24" t="str">
        <f t="shared" ca="1" si="11"/>
        <v>Kozhikode</v>
      </c>
      <c r="M24">
        <f t="shared" ca="1" si="26"/>
        <v>5121347</v>
      </c>
      <c r="N24">
        <f t="shared" ca="1" si="13"/>
        <v>3502194.738941865</v>
      </c>
      <c r="O24">
        <f t="shared" ca="1" si="27"/>
        <v>1562787.2867915106</v>
      </c>
      <c r="P24">
        <f t="shared" ca="1" si="15"/>
        <v>468111</v>
      </c>
      <c r="Q24">
        <f t="shared" ca="1" si="28"/>
        <v>4140269.738941865</v>
      </c>
      <c r="R24">
        <f t="shared" ca="1" si="29"/>
        <v>854502.41231850628</v>
      </c>
      <c r="S24">
        <f t="shared" ca="1" si="30"/>
        <v>7538636.6991100172</v>
      </c>
      <c r="T24">
        <f t="shared" ca="1" si="31"/>
        <v>3398366.9601681521</v>
      </c>
      <c r="V24" s="9">
        <f ca="1">IF(Table1[[#This Row],[GENDER]]="MALE",1,0)</f>
        <v>1</v>
      </c>
      <c r="W24" s="10">
        <f ca="1">IF(Table1[[#This Row],[GENDER]]="FEMALE",1,0)</f>
        <v>0</v>
      </c>
      <c r="AF24" s="9">
        <f t="shared" ca="1" si="20"/>
        <v>1</v>
      </c>
      <c r="AG24" s="6">
        <f t="shared" ca="1" si="21"/>
        <v>0</v>
      </c>
      <c r="AH24" s="6">
        <f t="shared" ca="1" si="22"/>
        <v>0</v>
      </c>
      <c r="AI24" s="6">
        <f t="shared" ca="1" si="23"/>
        <v>0</v>
      </c>
      <c r="AJ24" s="10">
        <f t="shared" ca="1" si="24"/>
        <v>0</v>
      </c>
      <c r="AL24" s="9">
        <f ca="1">IF(Table1[[#This Row],[EDUCATION]]="HIGHSCHOOL",1,0)</f>
        <v>0</v>
      </c>
      <c r="AM24" s="6">
        <f ca="1">IF(Table1[[#This Row],[EDUCATION]]="PLUS TWO",1,0)</f>
        <v>0</v>
      </c>
      <c r="AN24" s="6">
        <f ca="1">IF(Table1[[#This Row],[EDUCATION]]="UG",1,0)</f>
        <v>0</v>
      </c>
      <c r="AO24" s="6">
        <f ca="1">IF(Table1[[#This Row],[EDUCATION]]="PG",1,0)</f>
        <v>0</v>
      </c>
      <c r="AP24" s="6">
        <f ca="1">IF(Table1[[#This Row],[EDUCATION]]="PHD",1,0)</f>
        <v>1</v>
      </c>
      <c r="AQ24" s="10">
        <f ca="1">IF(Table1[[#This Row],[EDUCATION]]="OTHERS",1,0)</f>
        <v>0</v>
      </c>
      <c r="AU24" s="9">
        <f ca="1">Table1[[#This Row],[CARS VALUE]]/Table1[[#This Row],[CARS]]</f>
        <v>520929.09559717024</v>
      </c>
      <c r="AV24" s="10"/>
      <c r="AX24" s="9">
        <f ca="1">IF(Table1[[#This Row],[DEBTS]]&gt;$AY$3,1,0)</f>
        <v>1</v>
      </c>
      <c r="AY24" s="6"/>
      <c r="AZ24" s="23">
        <f ca="1">(Table1[[#This Row],[MORTAGE LEFT]]/Table1[[#This Row],[VALUE OF THE HOUSE]])</f>
        <v>0.68384250060420926</v>
      </c>
      <c r="BA24" s="6">
        <f t="shared" ca="1" si="25"/>
        <v>0</v>
      </c>
      <c r="BB24" s="6"/>
      <c r="BC24" s="6"/>
      <c r="BD24" s="6"/>
      <c r="BE24" s="9">
        <f ca="1">IF(Table1[[#This Row],[DEBTS]]&gt;Table1[[#This Row],[INCOME ]],1,0)</f>
        <v>1</v>
      </c>
      <c r="BF24" s="10"/>
      <c r="BH24" s="9">
        <f ca="1">IF(Table1[[#This Row],[AREA]]="Alappuzha",Table1[[#This Row],[INCOME ]],0)</f>
        <v>0</v>
      </c>
      <c r="BI24" s="6">
        <f ca="1">IF(Table1[[#This Row],[AREA]]="Ernakulam",Table1[[#This Row],[INCOME ]],0)</f>
        <v>0</v>
      </c>
      <c r="BJ24" s="6">
        <f ca="1">IF(Table1[[#This Row],[AREA]]="Idukki",Table1[[#This Row],[INCOME ]],0)</f>
        <v>0</v>
      </c>
      <c r="BK24" s="6">
        <f ca="1">IF(Table1[[#This Row],[AREA]]="kannur",Table1[[#This Row],[INCOME ]],0)</f>
        <v>0</v>
      </c>
      <c r="BL24" s="6">
        <f ca="1">IF(Table1[[#This Row],[AREA]]="Kasaragod",Table1[[#This Row],[INCOME ]],0)</f>
        <v>0</v>
      </c>
      <c r="BM24" s="6">
        <f ca="1">IF(Table1[[#This Row],[AREA]]="Kollam",Table1[[#This Row],[INCOME ]],0)</f>
        <v>0</v>
      </c>
      <c r="BN24" s="6">
        <f ca="1">IF(Table1[[#This Row],[AREA]]="kottayam",Table1[[#This Row],[INCOME ]],0)</f>
        <v>0</v>
      </c>
      <c r="BO24" s="6">
        <f ca="1">IF(Table1[[#This Row],[AREA]]="Kozhikode",Table1[[#This Row],[INCOME ]],0)</f>
        <v>731621</v>
      </c>
      <c r="BP24" s="6">
        <f ca="1">IF(Table1[[#This Row],[AREA]]="Malappuram",Table1[[#This Row],[INCOME ]],0)</f>
        <v>0</v>
      </c>
      <c r="BQ24" s="6">
        <f ca="1">IF(Table1[[#This Row],[AREA]]="Palakkad",Table1[[#This Row],[INCOME ]],0)</f>
        <v>0</v>
      </c>
      <c r="BR24" s="6">
        <f ca="1">IF(Table1[[#This Row],[AREA]]="Pathanamthitta",Table1[[#This Row],[INCOME ]],0)</f>
        <v>0</v>
      </c>
      <c r="BS24" s="6">
        <f ca="1">IF(Table1[[#This Row],[AREA]]="Thiruvananthapuram",Table1[[#This Row],[INCOME ]],0)</f>
        <v>0</v>
      </c>
      <c r="BT24" s="6">
        <f ca="1">IF(Table1[[#This Row],[AREA]]="Thrissur",Table1[[#This Row],[INCOME ]],0)</f>
        <v>0</v>
      </c>
      <c r="BU24" s="10">
        <f ca="1">IF(Table1[[#This Row],[AREA]]="Wayanadu",Table1[[#This Row],[INCOME ]],0)</f>
        <v>0</v>
      </c>
      <c r="BW24" s="9">
        <f ca="1">IF(Table1[[#This Row],[FIELD OF WORK]]="IT",Table1[[#This Row],[INCOME ]],0)</f>
        <v>0</v>
      </c>
      <c r="BX24" s="6">
        <f ca="1">IF(Table1[[#This Row],[FIELD OF WORK]]="Teaching",Table1[[#This Row],[INCOME ]],0)</f>
        <v>0</v>
      </c>
      <c r="BY24" s="6">
        <f ca="1">IF(Table1[[#This Row],[FIELD OF WORK]]="Construction",Table1[[#This Row],[INCOME ]],0)</f>
        <v>731621</v>
      </c>
      <c r="BZ24" s="6">
        <f ca="1">IF(Table1[[#This Row],[FIELD OF WORK]]="Health",Table1[[#This Row],[INCOME ]],0)</f>
        <v>0</v>
      </c>
      <c r="CA24" s="10">
        <f ca="1">IF(Table1[[#This Row],[FIELD OF WORK]]="Others",Table1[[#This Row],[INCOME ]],0)</f>
        <v>0</v>
      </c>
      <c r="CC24" s="9">
        <f ca="1">IF(Table1[[#This Row],[EDUCATION]]="Highschool",Table1[[#This Row],[INCOME ]],0)</f>
        <v>0</v>
      </c>
      <c r="CD24" s="6">
        <f ca="1">IF(Table1[[#This Row],[EDUCATION]]="UG",Table1[[#This Row],[INCOME ]],0)</f>
        <v>0</v>
      </c>
      <c r="CE24" s="6">
        <f ca="1">IF(Table1[[#This Row],[EDUCATION]]="PG",Table1[[#This Row],[INCOME ]],0)</f>
        <v>0</v>
      </c>
      <c r="CF24" s="6">
        <f ca="1">IF(Table1[[#This Row],[EDUCATION]]="PHD",Table1[[#This Row],[INCOME ]],0)</f>
        <v>731621</v>
      </c>
      <c r="CG24" s="6">
        <f ca="1">IF(Table1[[#This Row],[EDUCATION]]="Plus Two",Table1[[#This Row],[INCOME ]],0)</f>
        <v>0</v>
      </c>
      <c r="CH24" s="10">
        <f ca="1">IF(Table1[[#This Row],[EDUCATION]]="Others",Table1[[#This Row],[INCOME ]],0)</f>
        <v>0</v>
      </c>
      <c r="CJ24" s="9">
        <f ca="1">IF(Table1[[#This Row],[NETWORTH]]&gt;$CK$3,Table1[[#This Row],[AGE]],0)</f>
        <v>47</v>
      </c>
      <c r="CK24" s="10"/>
    </row>
    <row r="25" spans="1:89" x14ac:dyDescent="0.3">
      <c r="A25">
        <f t="shared" ca="1" si="2"/>
        <v>1</v>
      </c>
      <c r="B25" t="str">
        <f t="shared" ca="1" si="3"/>
        <v>FEMALE</v>
      </c>
      <c r="C25">
        <f t="shared" ca="1" si="4"/>
        <v>34</v>
      </c>
      <c r="D25">
        <f t="shared" ca="1" si="5"/>
        <v>3</v>
      </c>
      <c r="E25" t="str">
        <f t="shared" ca="1" si="0"/>
        <v>Teaching</v>
      </c>
      <c r="F25">
        <f t="shared" ca="1" si="6"/>
        <v>1</v>
      </c>
      <c r="G25" t="str">
        <f t="shared" ca="1" si="7"/>
        <v>Highschool</v>
      </c>
      <c r="H25">
        <f t="shared" ca="1" si="32"/>
        <v>1</v>
      </c>
      <c r="I25">
        <f t="shared" ca="1" si="1"/>
        <v>2</v>
      </c>
      <c r="J25">
        <f t="shared" ca="1" si="9"/>
        <v>114739</v>
      </c>
      <c r="K25">
        <f t="shared" ca="1" si="10"/>
        <v>5</v>
      </c>
      <c r="L25" t="str">
        <f t="shared" ca="1" si="11"/>
        <v>Kottayam</v>
      </c>
      <c r="M25">
        <f t="shared" ca="1" si="26"/>
        <v>573695</v>
      </c>
      <c r="N25">
        <f t="shared" ca="1" si="13"/>
        <v>207492.0343398634</v>
      </c>
      <c r="O25">
        <f t="shared" ca="1" si="27"/>
        <v>28614.376502728257</v>
      </c>
      <c r="P25">
        <f t="shared" ca="1" si="15"/>
        <v>3338</v>
      </c>
      <c r="Q25">
        <f t="shared" ca="1" si="28"/>
        <v>438626.0343398634</v>
      </c>
      <c r="R25">
        <f t="shared" ca="1" si="29"/>
        <v>105506.05312782532</v>
      </c>
      <c r="S25">
        <f t="shared" ca="1" si="30"/>
        <v>707815.42963055358</v>
      </c>
      <c r="T25">
        <f t="shared" ca="1" si="31"/>
        <v>269189.39529069018</v>
      </c>
      <c r="V25" s="9">
        <f ca="1">IF(Table1[[#This Row],[GENDER]]="MALE",1,0)</f>
        <v>0</v>
      </c>
      <c r="W25" s="10">
        <f ca="1">IF(Table1[[#This Row],[GENDER]]="FEMALE",1,0)</f>
        <v>1</v>
      </c>
      <c r="AF25" s="9">
        <f t="shared" ca="1" si="20"/>
        <v>0</v>
      </c>
      <c r="AG25" s="6">
        <f t="shared" ca="1" si="21"/>
        <v>0</v>
      </c>
      <c r="AH25" s="6">
        <f t="shared" ca="1" si="22"/>
        <v>0</v>
      </c>
      <c r="AI25" s="6">
        <f t="shared" ca="1" si="23"/>
        <v>1</v>
      </c>
      <c r="AJ25" s="10">
        <f t="shared" ca="1" si="24"/>
        <v>0</v>
      </c>
      <c r="AL25" s="9">
        <f ca="1">IF(Table1[[#This Row],[EDUCATION]]="HIGHSCHOOL",1,0)</f>
        <v>1</v>
      </c>
      <c r="AM25" s="6">
        <f ca="1">IF(Table1[[#This Row],[EDUCATION]]="PLUS TWO",1,0)</f>
        <v>0</v>
      </c>
      <c r="AN25" s="6">
        <f ca="1">IF(Table1[[#This Row],[EDUCATION]]="UG",1,0)</f>
        <v>0</v>
      </c>
      <c r="AO25" s="6">
        <f ca="1">IF(Table1[[#This Row],[EDUCATION]]="PG",1,0)</f>
        <v>0</v>
      </c>
      <c r="AP25" s="6">
        <f ca="1">IF(Table1[[#This Row],[EDUCATION]]="PHD",1,0)</f>
        <v>0</v>
      </c>
      <c r="AQ25" s="10">
        <f ca="1">IF(Table1[[#This Row],[EDUCATION]]="OTHERS",1,0)</f>
        <v>0</v>
      </c>
      <c r="AU25" s="9">
        <f ca="1">Table1[[#This Row],[CARS VALUE]]/Table1[[#This Row],[CARS]]</f>
        <v>14307.188251364129</v>
      </c>
      <c r="AV25" s="10"/>
      <c r="AX25" s="9">
        <f ca="1">IF(Table1[[#This Row],[DEBTS]]&gt;$AY$3,1,0)</f>
        <v>0</v>
      </c>
      <c r="AY25" s="6"/>
      <c r="AZ25" s="23">
        <f ca="1">(Table1[[#This Row],[MORTAGE LEFT]]/Table1[[#This Row],[VALUE OF THE HOUSE]])</f>
        <v>0.36167656043692797</v>
      </c>
      <c r="BA25" s="6">
        <f t="shared" ca="1" si="25"/>
        <v>1</v>
      </c>
      <c r="BB25" s="6"/>
      <c r="BC25" s="6"/>
      <c r="BD25" s="6"/>
      <c r="BE25" s="9">
        <f ca="1">IF(Table1[[#This Row],[DEBTS]]&gt;Table1[[#This Row],[INCOME ]],1,0)</f>
        <v>1</v>
      </c>
      <c r="BF25" s="10"/>
      <c r="BH25" s="9">
        <f ca="1">IF(Table1[[#This Row],[AREA]]="Alappuzha",Table1[[#This Row],[INCOME ]],0)</f>
        <v>0</v>
      </c>
      <c r="BI25" s="6">
        <f ca="1">IF(Table1[[#This Row],[AREA]]="Ernakulam",Table1[[#This Row],[INCOME ]],0)</f>
        <v>0</v>
      </c>
      <c r="BJ25" s="6">
        <f ca="1">IF(Table1[[#This Row],[AREA]]="Idukki",Table1[[#This Row],[INCOME ]],0)</f>
        <v>0</v>
      </c>
      <c r="BK25" s="6">
        <f ca="1">IF(Table1[[#This Row],[AREA]]="kannur",Table1[[#This Row],[INCOME ]],0)</f>
        <v>0</v>
      </c>
      <c r="BL25" s="6">
        <f ca="1">IF(Table1[[#This Row],[AREA]]="Kasaragod",Table1[[#This Row],[INCOME ]],0)</f>
        <v>0</v>
      </c>
      <c r="BM25" s="6">
        <f ca="1">IF(Table1[[#This Row],[AREA]]="Kollam",Table1[[#This Row],[INCOME ]],0)</f>
        <v>0</v>
      </c>
      <c r="BN25" s="6">
        <f ca="1">IF(Table1[[#This Row],[AREA]]="kottayam",Table1[[#This Row],[INCOME ]],0)</f>
        <v>114739</v>
      </c>
      <c r="BO25" s="6">
        <f ca="1">IF(Table1[[#This Row],[AREA]]="Kozhikode",Table1[[#This Row],[INCOME ]],0)</f>
        <v>0</v>
      </c>
      <c r="BP25" s="6">
        <f ca="1">IF(Table1[[#This Row],[AREA]]="Malappuram",Table1[[#This Row],[INCOME ]],0)</f>
        <v>0</v>
      </c>
      <c r="BQ25" s="6">
        <f ca="1">IF(Table1[[#This Row],[AREA]]="Palakkad",Table1[[#This Row],[INCOME ]],0)</f>
        <v>0</v>
      </c>
      <c r="BR25" s="6">
        <f ca="1">IF(Table1[[#This Row],[AREA]]="Pathanamthitta",Table1[[#This Row],[INCOME ]],0)</f>
        <v>0</v>
      </c>
      <c r="BS25" s="6">
        <f ca="1">IF(Table1[[#This Row],[AREA]]="Thiruvananthapuram",Table1[[#This Row],[INCOME ]],0)</f>
        <v>0</v>
      </c>
      <c r="BT25" s="6">
        <f ca="1">IF(Table1[[#This Row],[AREA]]="Thrissur",Table1[[#This Row],[INCOME ]],0)</f>
        <v>0</v>
      </c>
      <c r="BU25" s="10">
        <f ca="1">IF(Table1[[#This Row],[AREA]]="Wayanadu",Table1[[#This Row],[INCOME ]],0)</f>
        <v>0</v>
      </c>
      <c r="BW25" s="9">
        <f ca="1">IF(Table1[[#This Row],[FIELD OF WORK]]="IT",Table1[[#This Row],[INCOME ]],0)</f>
        <v>0</v>
      </c>
      <c r="BX25" s="6">
        <f ca="1">IF(Table1[[#This Row],[FIELD OF WORK]]="Teaching",Table1[[#This Row],[INCOME ]],0)</f>
        <v>114739</v>
      </c>
      <c r="BY25" s="6">
        <f ca="1">IF(Table1[[#This Row],[FIELD OF WORK]]="Construction",Table1[[#This Row],[INCOME ]],0)</f>
        <v>0</v>
      </c>
      <c r="BZ25" s="6">
        <f ca="1">IF(Table1[[#This Row],[FIELD OF WORK]]="Health",Table1[[#This Row],[INCOME ]],0)</f>
        <v>0</v>
      </c>
      <c r="CA25" s="10">
        <f ca="1">IF(Table1[[#This Row],[FIELD OF WORK]]="Others",Table1[[#This Row],[INCOME ]],0)</f>
        <v>0</v>
      </c>
      <c r="CC25" s="9">
        <f ca="1">IF(Table1[[#This Row],[EDUCATION]]="Highschool",Table1[[#This Row],[INCOME ]],0)</f>
        <v>114739</v>
      </c>
      <c r="CD25" s="6">
        <f ca="1">IF(Table1[[#This Row],[EDUCATION]]="UG",Table1[[#This Row],[INCOME ]],0)</f>
        <v>0</v>
      </c>
      <c r="CE25" s="6">
        <f ca="1">IF(Table1[[#This Row],[EDUCATION]]="PG",Table1[[#This Row],[INCOME ]],0)</f>
        <v>0</v>
      </c>
      <c r="CF25" s="6">
        <f ca="1">IF(Table1[[#This Row],[EDUCATION]]="PHD",Table1[[#This Row],[INCOME ]],0)</f>
        <v>0</v>
      </c>
      <c r="CG25" s="6">
        <f ca="1">IF(Table1[[#This Row],[EDUCATION]]="Plus Two",Table1[[#This Row],[INCOME ]],0)</f>
        <v>0</v>
      </c>
      <c r="CH25" s="10">
        <f ca="1">IF(Table1[[#This Row],[EDUCATION]]="Others",Table1[[#This Row],[INCOME ]],0)</f>
        <v>0</v>
      </c>
      <c r="CJ25" s="9">
        <f ca="1">IF(Table1[[#This Row],[NETWORTH]]&gt;$CK$3,Table1[[#This Row],[AGE]],0)</f>
        <v>0</v>
      </c>
      <c r="CK25" s="10"/>
    </row>
    <row r="26" spans="1:89" x14ac:dyDescent="0.3">
      <c r="A26">
        <f t="shared" ca="1" si="2"/>
        <v>1</v>
      </c>
      <c r="B26" t="str">
        <f t="shared" ca="1" si="3"/>
        <v>FEMALE</v>
      </c>
      <c r="C26">
        <f t="shared" ca="1" si="4"/>
        <v>41</v>
      </c>
      <c r="D26">
        <f t="shared" ca="1" si="5"/>
        <v>2</v>
      </c>
      <c r="E26" t="str">
        <f t="shared" ca="1" si="0"/>
        <v>Construction</v>
      </c>
      <c r="F26">
        <f t="shared" ca="1" si="6"/>
        <v>4</v>
      </c>
      <c r="G26" t="str">
        <f t="shared" ca="1" si="7"/>
        <v>PG</v>
      </c>
      <c r="H26">
        <f t="shared" ca="1" si="32"/>
        <v>0</v>
      </c>
      <c r="I26">
        <f t="shared" ca="1" si="1"/>
        <v>2</v>
      </c>
      <c r="J26">
        <f t="shared" ca="1" si="9"/>
        <v>242011</v>
      </c>
      <c r="K26">
        <f t="shared" ca="1" si="10"/>
        <v>10</v>
      </c>
      <c r="L26" t="str">
        <f t="shared" ca="1" si="11"/>
        <v>Malappuram</v>
      </c>
      <c r="M26">
        <f t="shared" ca="1" si="26"/>
        <v>1210055</v>
      </c>
      <c r="N26">
        <f t="shared" ca="1" si="13"/>
        <v>347896.49529889622</v>
      </c>
      <c r="O26">
        <f t="shared" ca="1" si="27"/>
        <v>106498.70009298336</v>
      </c>
      <c r="P26">
        <f t="shared" ca="1" si="15"/>
        <v>85424</v>
      </c>
      <c r="Q26">
        <f t="shared" ca="1" si="28"/>
        <v>590457.49529889622</v>
      </c>
      <c r="R26">
        <f t="shared" ca="1" si="29"/>
        <v>198327.70964974305</v>
      </c>
      <c r="S26">
        <f t="shared" ca="1" si="30"/>
        <v>1514881.4097427265</v>
      </c>
      <c r="T26">
        <f t="shared" ca="1" si="31"/>
        <v>924423.91444383026</v>
      </c>
      <c r="V26" s="9">
        <f ca="1">IF(Table1[[#This Row],[GENDER]]="MALE",1,0)</f>
        <v>0</v>
      </c>
      <c r="W26" s="10">
        <f ca="1">IF(Table1[[#This Row],[GENDER]]="FEMALE",1,0)</f>
        <v>1</v>
      </c>
      <c r="AF26" s="9">
        <f t="shared" ca="1" si="20"/>
        <v>1</v>
      </c>
      <c r="AG26" s="6">
        <f t="shared" ca="1" si="21"/>
        <v>0</v>
      </c>
      <c r="AH26" s="6">
        <f t="shared" ca="1" si="22"/>
        <v>0</v>
      </c>
      <c r="AI26" s="6">
        <f t="shared" ca="1" si="23"/>
        <v>0</v>
      </c>
      <c r="AJ26" s="10">
        <f t="shared" ca="1" si="24"/>
        <v>0</v>
      </c>
      <c r="AL26" s="9">
        <f ca="1">IF(Table1[[#This Row],[EDUCATION]]="HIGHSCHOOL",1,0)</f>
        <v>0</v>
      </c>
      <c r="AM26" s="6">
        <f ca="1">IF(Table1[[#This Row],[EDUCATION]]="PLUS TWO",1,0)</f>
        <v>0</v>
      </c>
      <c r="AN26" s="6">
        <f ca="1">IF(Table1[[#This Row],[EDUCATION]]="UG",1,0)</f>
        <v>0</v>
      </c>
      <c r="AO26" s="6">
        <f ca="1">IF(Table1[[#This Row],[EDUCATION]]="PG",1,0)</f>
        <v>1</v>
      </c>
      <c r="AP26" s="6">
        <f ca="1">IF(Table1[[#This Row],[EDUCATION]]="PHD",1,0)</f>
        <v>0</v>
      </c>
      <c r="AQ26" s="10">
        <f ca="1">IF(Table1[[#This Row],[EDUCATION]]="OTHERS",1,0)</f>
        <v>0</v>
      </c>
      <c r="AU26" s="9">
        <f ca="1">Table1[[#This Row],[CARS VALUE]]/Table1[[#This Row],[CARS]]</f>
        <v>53249.35004649168</v>
      </c>
      <c r="AV26" s="10"/>
      <c r="AX26" s="9">
        <f ca="1">IF(Table1[[#This Row],[DEBTS]]&gt;$AY$3,1,0)</f>
        <v>0</v>
      </c>
      <c r="AY26" s="6"/>
      <c r="AZ26" s="23">
        <f ca="1">(Table1[[#This Row],[MORTAGE LEFT]]/Table1[[#This Row],[VALUE OF THE HOUSE]])</f>
        <v>0.28750469631454456</v>
      </c>
      <c r="BA26" s="6">
        <f t="shared" ca="1" si="25"/>
        <v>1</v>
      </c>
      <c r="BB26" s="6"/>
      <c r="BC26" s="6"/>
      <c r="BD26" s="6"/>
      <c r="BE26" s="9">
        <f ca="1">IF(Table1[[#This Row],[DEBTS]]&gt;Table1[[#This Row],[INCOME ]],1,0)</f>
        <v>1</v>
      </c>
      <c r="BF26" s="10"/>
      <c r="BH26" s="9">
        <f ca="1">IF(Table1[[#This Row],[AREA]]="Alappuzha",Table1[[#This Row],[INCOME ]],0)</f>
        <v>0</v>
      </c>
      <c r="BI26" s="6">
        <f ca="1">IF(Table1[[#This Row],[AREA]]="Ernakulam",Table1[[#This Row],[INCOME ]],0)</f>
        <v>0</v>
      </c>
      <c r="BJ26" s="6">
        <f ca="1">IF(Table1[[#This Row],[AREA]]="Idukki",Table1[[#This Row],[INCOME ]],0)</f>
        <v>0</v>
      </c>
      <c r="BK26" s="6">
        <f ca="1">IF(Table1[[#This Row],[AREA]]="kannur",Table1[[#This Row],[INCOME ]],0)</f>
        <v>0</v>
      </c>
      <c r="BL26" s="6">
        <f ca="1">IF(Table1[[#This Row],[AREA]]="Kasaragod",Table1[[#This Row],[INCOME ]],0)</f>
        <v>0</v>
      </c>
      <c r="BM26" s="6">
        <f ca="1">IF(Table1[[#This Row],[AREA]]="Kollam",Table1[[#This Row],[INCOME ]],0)</f>
        <v>0</v>
      </c>
      <c r="BN26" s="6">
        <f ca="1">IF(Table1[[#This Row],[AREA]]="kottayam",Table1[[#This Row],[INCOME ]],0)</f>
        <v>0</v>
      </c>
      <c r="BO26" s="6">
        <f ca="1">IF(Table1[[#This Row],[AREA]]="Kozhikode",Table1[[#This Row],[INCOME ]],0)</f>
        <v>0</v>
      </c>
      <c r="BP26" s="6">
        <f ca="1">IF(Table1[[#This Row],[AREA]]="Malappuram",Table1[[#This Row],[INCOME ]],0)</f>
        <v>242011</v>
      </c>
      <c r="BQ26" s="6">
        <f ca="1">IF(Table1[[#This Row],[AREA]]="Palakkad",Table1[[#This Row],[INCOME ]],0)</f>
        <v>0</v>
      </c>
      <c r="BR26" s="6">
        <f ca="1">IF(Table1[[#This Row],[AREA]]="Pathanamthitta",Table1[[#This Row],[INCOME ]],0)</f>
        <v>0</v>
      </c>
      <c r="BS26" s="6">
        <f ca="1">IF(Table1[[#This Row],[AREA]]="Thiruvananthapuram",Table1[[#This Row],[INCOME ]],0)</f>
        <v>0</v>
      </c>
      <c r="BT26" s="6">
        <f ca="1">IF(Table1[[#This Row],[AREA]]="Thrissur",Table1[[#This Row],[INCOME ]],0)</f>
        <v>0</v>
      </c>
      <c r="BU26" s="10">
        <f ca="1">IF(Table1[[#This Row],[AREA]]="Wayanadu",Table1[[#This Row],[INCOME ]],0)</f>
        <v>0</v>
      </c>
      <c r="BW26" s="9">
        <f ca="1">IF(Table1[[#This Row],[FIELD OF WORK]]="IT",Table1[[#This Row],[INCOME ]],0)</f>
        <v>0</v>
      </c>
      <c r="BX26" s="6">
        <f ca="1">IF(Table1[[#This Row],[FIELD OF WORK]]="Teaching",Table1[[#This Row],[INCOME ]],0)</f>
        <v>0</v>
      </c>
      <c r="BY26" s="6">
        <f ca="1">IF(Table1[[#This Row],[FIELD OF WORK]]="Construction",Table1[[#This Row],[INCOME ]],0)</f>
        <v>242011</v>
      </c>
      <c r="BZ26" s="6">
        <f ca="1">IF(Table1[[#This Row],[FIELD OF WORK]]="Health",Table1[[#This Row],[INCOME ]],0)</f>
        <v>0</v>
      </c>
      <c r="CA26" s="10">
        <f ca="1">IF(Table1[[#This Row],[FIELD OF WORK]]="Others",Table1[[#This Row],[INCOME ]],0)</f>
        <v>0</v>
      </c>
      <c r="CC26" s="9">
        <f ca="1">IF(Table1[[#This Row],[EDUCATION]]="Highschool",Table1[[#This Row],[INCOME ]],0)</f>
        <v>0</v>
      </c>
      <c r="CD26" s="6">
        <f ca="1">IF(Table1[[#This Row],[EDUCATION]]="UG",Table1[[#This Row],[INCOME ]],0)</f>
        <v>0</v>
      </c>
      <c r="CE26" s="6">
        <f ca="1">IF(Table1[[#This Row],[EDUCATION]]="PG",Table1[[#This Row],[INCOME ]],0)</f>
        <v>242011</v>
      </c>
      <c r="CF26" s="6">
        <f ca="1">IF(Table1[[#This Row],[EDUCATION]]="PHD",Table1[[#This Row],[INCOME ]],0)</f>
        <v>0</v>
      </c>
      <c r="CG26" s="6">
        <f ca="1">IF(Table1[[#This Row],[EDUCATION]]="Plus Two",Table1[[#This Row],[INCOME ]],0)</f>
        <v>0</v>
      </c>
      <c r="CH26" s="10">
        <f ca="1">IF(Table1[[#This Row],[EDUCATION]]="Others",Table1[[#This Row],[INCOME ]],0)</f>
        <v>0</v>
      </c>
      <c r="CJ26" s="9">
        <f ca="1">IF(Table1[[#This Row],[NETWORTH]]&gt;$CK$3,Table1[[#This Row],[AGE]],0)</f>
        <v>0</v>
      </c>
      <c r="CK26" s="10"/>
    </row>
    <row r="27" spans="1:89" x14ac:dyDescent="0.3">
      <c r="A27">
        <f t="shared" ca="1" si="2"/>
        <v>1</v>
      </c>
      <c r="B27" t="str">
        <f t="shared" ca="1" si="3"/>
        <v>FEMALE</v>
      </c>
      <c r="C27">
        <f t="shared" ca="1" si="4"/>
        <v>42</v>
      </c>
      <c r="D27">
        <f t="shared" ca="1" si="5"/>
        <v>1</v>
      </c>
      <c r="E27" t="str">
        <f t="shared" ca="1" si="0"/>
        <v>Health</v>
      </c>
      <c r="F27">
        <f t="shared" ca="1" si="6"/>
        <v>1</v>
      </c>
      <c r="G27" t="str">
        <f t="shared" ca="1" si="7"/>
        <v>Highschool</v>
      </c>
      <c r="H27">
        <f t="shared" ca="1" si="32"/>
        <v>1</v>
      </c>
      <c r="I27">
        <f t="shared" ca="1" si="1"/>
        <v>2</v>
      </c>
      <c r="J27">
        <f t="shared" ca="1" si="9"/>
        <v>722408</v>
      </c>
      <c r="K27">
        <f t="shared" ca="1" si="10"/>
        <v>11</v>
      </c>
      <c r="L27" t="str">
        <f t="shared" ca="1" si="11"/>
        <v>Kozhikode</v>
      </c>
      <c r="M27">
        <f t="shared" ca="1" si="26"/>
        <v>3612040</v>
      </c>
      <c r="N27">
        <f t="shared" ca="1" si="13"/>
        <v>2636636.9917777306</v>
      </c>
      <c r="O27">
        <f t="shared" ca="1" si="27"/>
        <v>1131088.230335633</v>
      </c>
      <c r="P27">
        <f t="shared" ca="1" si="15"/>
        <v>216241</v>
      </c>
      <c r="Q27">
        <f t="shared" ca="1" si="28"/>
        <v>4240800.9917777311</v>
      </c>
      <c r="R27">
        <f t="shared" ca="1" si="29"/>
        <v>69302.049741588824</v>
      </c>
      <c r="S27">
        <f t="shared" ca="1" si="30"/>
        <v>4812430.2800772218</v>
      </c>
      <c r="T27">
        <f t="shared" ca="1" si="31"/>
        <v>571629.2882994907</v>
      </c>
      <c r="V27" s="9">
        <f ca="1">IF(Table1[[#This Row],[GENDER]]="MALE",1,0)</f>
        <v>0</v>
      </c>
      <c r="W27" s="10">
        <f ca="1">IF(Table1[[#This Row],[GENDER]]="FEMALE",1,0)</f>
        <v>1</v>
      </c>
      <c r="AF27" s="9">
        <f t="shared" ca="1" si="20"/>
        <v>0</v>
      </c>
      <c r="AG27" s="6">
        <f t="shared" ca="1" si="21"/>
        <v>1</v>
      </c>
      <c r="AH27" s="6">
        <f t="shared" ca="1" si="22"/>
        <v>0</v>
      </c>
      <c r="AI27" s="6">
        <f t="shared" ca="1" si="23"/>
        <v>0</v>
      </c>
      <c r="AJ27" s="10">
        <f t="shared" ca="1" si="24"/>
        <v>0</v>
      </c>
      <c r="AL27" s="9">
        <f ca="1">IF(Table1[[#This Row],[EDUCATION]]="HIGHSCHOOL",1,0)</f>
        <v>1</v>
      </c>
      <c r="AM27" s="6">
        <f ca="1">IF(Table1[[#This Row],[EDUCATION]]="PLUS TWO",1,0)</f>
        <v>0</v>
      </c>
      <c r="AN27" s="6">
        <f ca="1">IF(Table1[[#This Row],[EDUCATION]]="UG",1,0)</f>
        <v>0</v>
      </c>
      <c r="AO27" s="6">
        <f ca="1">IF(Table1[[#This Row],[EDUCATION]]="PG",1,0)</f>
        <v>0</v>
      </c>
      <c r="AP27" s="6">
        <f ca="1">IF(Table1[[#This Row],[EDUCATION]]="PHD",1,0)</f>
        <v>0</v>
      </c>
      <c r="AQ27" s="10">
        <f ca="1">IF(Table1[[#This Row],[EDUCATION]]="OTHERS",1,0)</f>
        <v>0</v>
      </c>
      <c r="AU27" s="9">
        <f ca="1">Table1[[#This Row],[CARS VALUE]]/Table1[[#This Row],[CARS]]</f>
        <v>565544.11516781652</v>
      </c>
      <c r="AV27" s="10"/>
      <c r="AX27" s="9">
        <f ca="1">IF(Table1[[#This Row],[DEBTS]]&gt;$AY$3,1,0)</f>
        <v>1</v>
      </c>
      <c r="AY27" s="6"/>
      <c r="AZ27" s="23">
        <f ca="1">(Table1[[#This Row],[MORTAGE LEFT]]/Table1[[#This Row],[VALUE OF THE HOUSE]])</f>
        <v>0.72995786087023695</v>
      </c>
      <c r="BA27" s="6">
        <f t="shared" ca="1" si="25"/>
        <v>0</v>
      </c>
      <c r="BB27" s="6"/>
      <c r="BC27" s="6"/>
      <c r="BD27" s="6"/>
      <c r="BE27" s="9">
        <f ca="1">IF(Table1[[#This Row],[DEBTS]]&gt;Table1[[#This Row],[INCOME ]],1,0)</f>
        <v>1</v>
      </c>
      <c r="BF27" s="10"/>
      <c r="BH27" s="9">
        <f ca="1">IF(Table1[[#This Row],[AREA]]="Alappuzha",Table1[[#This Row],[INCOME ]],0)</f>
        <v>0</v>
      </c>
      <c r="BI27" s="6">
        <f ca="1">IF(Table1[[#This Row],[AREA]]="Ernakulam",Table1[[#This Row],[INCOME ]],0)</f>
        <v>0</v>
      </c>
      <c r="BJ27" s="6">
        <f ca="1">IF(Table1[[#This Row],[AREA]]="Idukki",Table1[[#This Row],[INCOME ]],0)</f>
        <v>0</v>
      </c>
      <c r="BK27" s="6">
        <f ca="1">IF(Table1[[#This Row],[AREA]]="kannur",Table1[[#This Row],[INCOME ]],0)</f>
        <v>0</v>
      </c>
      <c r="BL27" s="6">
        <f ca="1">IF(Table1[[#This Row],[AREA]]="Kasaragod",Table1[[#This Row],[INCOME ]],0)</f>
        <v>0</v>
      </c>
      <c r="BM27" s="6">
        <f ca="1">IF(Table1[[#This Row],[AREA]]="Kollam",Table1[[#This Row],[INCOME ]],0)</f>
        <v>0</v>
      </c>
      <c r="BN27" s="6">
        <f ca="1">IF(Table1[[#This Row],[AREA]]="kottayam",Table1[[#This Row],[INCOME ]],0)</f>
        <v>0</v>
      </c>
      <c r="BO27" s="6">
        <f ca="1">IF(Table1[[#This Row],[AREA]]="Kozhikode",Table1[[#This Row],[INCOME ]],0)</f>
        <v>722408</v>
      </c>
      <c r="BP27" s="6">
        <f ca="1">IF(Table1[[#This Row],[AREA]]="Malappuram",Table1[[#This Row],[INCOME ]],0)</f>
        <v>0</v>
      </c>
      <c r="BQ27" s="6">
        <f ca="1">IF(Table1[[#This Row],[AREA]]="Palakkad",Table1[[#This Row],[INCOME ]],0)</f>
        <v>0</v>
      </c>
      <c r="BR27" s="6">
        <f ca="1">IF(Table1[[#This Row],[AREA]]="Pathanamthitta",Table1[[#This Row],[INCOME ]],0)</f>
        <v>0</v>
      </c>
      <c r="BS27" s="6">
        <f ca="1">IF(Table1[[#This Row],[AREA]]="Thiruvananthapuram",Table1[[#This Row],[INCOME ]],0)</f>
        <v>0</v>
      </c>
      <c r="BT27" s="6">
        <f ca="1">IF(Table1[[#This Row],[AREA]]="Thrissur",Table1[[#This Row],[INCOME ]],0)</f>
        <v>0</v>
      </c>
      <c r="BU27" s="10">
        <f ca="1">IF(Table1[[#This Row],[AREA]]="Wayanadu",Table1[[#This Row],[INCOME ]],0)</f>
        <v>0</v>
      </c>
      <c r="BW27" s="9">
        <f ca="1">IF(Table1[[#This Row],[FIELD OF WORK]]="IT",Table1[[#This Row],[INCOME ]],0)</f>
        <v>0</v>
      </c>
      <c r="BX27" s="6">
        <f ca="1">IF(Table1[[#This Row],[FIELD OF WORK]]="Teaching",Table1[[#This Row],[INCOME ]],0)</f>
        <v>0</v>
      </c>
      <c r="BY27" s="6">
        <f ca="1">IF(Table1[[#This Row],[FIELD OF WORK]]="Construction",Table1[[#This Row],[INCOME ]],0)</f>
        <v>0</v>
      </c>
      <c r="BZ27" s="6">
        <f ca="1">IF(Table1[[#This Row],[FIELD OF WORK]]="Health",Table1[[#This Row],[INCOME ]],0)</f>
        <v>722408</v>
      </c>
      <c r="CA27" s="10">
        <f ca="1">IF(Table1[[#This Row],[FIELD OF WORK]]="Others",Table1[[#This Row],[INCOME ]],0)</f>
        <v>0</v>
      </c>
      <c r="CC27" s="9">
        <f ca="1">IF(Table1[[#This Row],[EDUCATION]]="Highschool",Table1[[#This Row],[INCOME ]],0)</f>
        <v>722408</v>
      </c>
      <c r="CD27" s="6">
        <f ca="1">IF(Table1[[#This Row],[EDUCATION]]="UG",Table1[[#This Row],[INCOME ]],0)</f>
        <v>0</v>
      </c>
      <c r="CE27" s="6">
        <f ca="1">IF(Table1[[#This Row],[EDUCATION]]="PG",Table1[[#This Row],[INCOME ]],0)</f>
        <v>0</v>
      </c>
      <c r="CF27" s="6">
        <f ca="1">IF(Table1[[#This Row],[EDUCATION]]="PHD",Table1[[#This Row],[INCOME ]],0)</f>
        <v>0</v>
      </c>
      <c r="CG27" s="6">
        <f ca="1">IF(Table1[[#This Row],[EDUCATION]]="Plus Two",Table1[[#This Row],[INCOME ]],0)</f>
        <v>0</v>
      </c>
      <c r="CH27" s="10">
        <f ca="1">IF(Table1[[#This Row],[EDUCATION]]="Others",Table1[[#This Row],[INCOME ]],0)</f>
        <v>0</v>
      </c>
      <c r="CJ27" s="9">
        <f ca="1">IF(Table1[[#This Row],[NETWORTH]]&gt;$CK$3,Table1[[#This Row],[AGE]],0)</f>
        <v>0</v>
      </c>
      <c r="CK27" s="10"/>
    </row>
    <row r="28" spans="1:89" x14ac:dyDescent="0.3">
      <c r="A28">
        <f t="shared" ca="1" si="2"/>
        <v>0</v>
      </c>
      <c r="B28" t="str">
        <f t="shared" ca="1" si="3"/>
        <v>MALE</v>
      </c>
      <c r="C28">
        <f t="shared" ca="1" si="4"/>
        <v>35</v>
      </c>
      <c r="D28">
        <f t="shared" ca="1" si="5"/>
        <v>2</v>
      </c>
      <c r="E28" t="str">
        <f t="shared" ca="1" si="0"/>
        <v>Construction</v>
      </c>
      <c r="F28">
        <f t="shared" ca="1" si="6"/>
        <v>4</v>
      </c>
      <c r="G28" t="str">
        <f t="shared" ca="1" si="7"/>
        <v>PG</v>
      </c>
      <c r="H28">
        <f t="shared" ca="1" si="32"/>
        <v>3</v>
      </c>
      <c r="I28">
        <f t="shared" ca="1" si="1"/>
        <v>3</v>
      </c>
      <c r="J28">
        <f t="shared" ca="1" si="9"/>
        <v>909335</v>
      </c>
      <c r="K28">
        <f t="shared" ca="1" si="10"/>
        <v>10</v>
      </c>
      <c r="L28" t="str">
        <f t="shared" ca="1" si="11"/>
        <v>Malappuram</v>
      </c>
      <c r="M28">
        <f t="shared" ca="1" si="26"/>
        <v>4546675</v>
      </c>
      <c r="N28">
        <f t="shared" ca="1" si="13"/>
        <v>4339005.2988463854</v>
      </c>
      <c r="O28">
        <f t="shared" ca="1" si="27"/>
        <v>321179.72904133867</v>
      </c>
      <c r="P28">
        <f t="shared" ca="1" si="15"/>
        <v>277831</v>
      </c>
      <c r="Q28">
        <f t="shared" ca="1" si="28"/>
        <v>4741974.2988463854</v>
      </c>
      <c r="R28">
        <f t="shared" ca="1" si="29"/>
        <v>830758.98230518424</v>
      </c>
      <c r="S28">
        <f t="shared" ca="1" si="30"/>
        <v>5698613.7113465229</v>
      </c>
      <c r="T28">
        <f t="shared" ca="1" si="31"/>
        <v>956639.41250013746</v>
      </c>
      <c r="V28" s="9">
        <f ca="1">IF(Table1[[#This Row],[GENDER]]="MALE",1,0)</f>
        <v>1</v>
      </c>
      <c r="W28" s="10">
        <f ca="1">IF(Table1[[#This Row],[GENDER]]="FEMALE",1,0)</f>
        <v>0</v>
      </c>
      <c r="AF28" s="9">
        <f t="shared" ca="1" si="20"/>
        <v>1</v>
      </c>
      <c r="AG28" s="6">
        <f t="shared" ca="1" si="21"/>
        <v>0</v>
      </c>
      <c r="AH28" s="6">
        <f t="shared" ca="1" si="22"/>
        <v>0</v>
      </c>
      <c r="AI28" s="6">
        <f t="shared" ca="1" si="23"/>
        <v>0</v>
      </c>
      <c r="AJ28" s="10">
        <f t="shared" ca="1" si="24"/>
        <v>0</v>
      </c>
      <c r="AL28" s="9">
        <f ca="1">IF(Table1[[#This Row],[EDUCATION]]="HIGHSCHOOL",1,0)</f>
        <v>0</v>
      </c>
      <c r="AM28" s="6">
        <f ca="1">IF(Table1[[#This Row],[EDUCATION]]="PLUS TWO",1,0)</f>
        <v>0</v>
      </c>
      <c r="AN28" s="6">
        <f ca="1">IF(Table1[[#This Row],[EDUCATION]]="UG",1,0)</f>
        <v>0</v>
      </c>
      <c r="AO28" s="6">
        <f ca="1">IF(Table1[[#This Row],[EDUCATION]]="PG",1,0)</f>
        <v>1</v>
      </c>
      <c r="AP28" s="6">
        <f ca="1">IF(Table1[[#This Row],[EDUCATION]]="PHD",1,0)</f>
        <v>0</v>
      </c>
      <c r="AQ28" s="10">
        <f ca="1">IF(Table1[[#This Row],[EDUCATION]]="OTHERS",1,0)</f>
        <v>0</v>
      </c>
      <c r="AU28" s="9">
        <f ca="1">Table1[[#This Row],[CARS VALUE]]/Table1[[#This Row],[CARS]]</f>
        <v>107059.90968044622</v>
      </c>
      <c r="AV28" s="10"/>
      <c r="AX28" s="9">
        <f ca="1">IF(Table1[[#This Row],[DEBTS]]&gt;$AY$3,1,0)</f>
        <v>1</v>
      </c>
      <c r="AY28" s="6"/>
      <c r="AZ28" s="23">
        <f ca="1">(Table1[[#This Row],[MORTAGE LEFT]]/Table1[[#This Row],[VALUE OF THE HOUSE]])</f>
        <v>0.95432492950263337</v>
      </c>
      <c r="BA28" s="6">
        <f t="shared" ca="1" si="25"/>
        <v>0</v>
      </c>
      <c r="BB28" s="6"/>
      <c r="BC28" s="6"/>
      <c r="BD28" s="6"/>
      <c r="BE28" s="9">
        <f ca="1">IF(Table1[[#This Row],[DEBTS]]&gt;Table1[[#This Row],[INCOME ]],1,0)</f>
        <v>1</v>
      </c>
      <c r="BF28" s="10"/>
      <c r="BH28" s="9">
        <f ca="1">IF(Table1[[#This Row],[AREA]]="Alappuzha",Table1[[#This Row],[INCOME ]],0)</f>
        <v>0</v>
      </c>
      <c r="BI28" s="6">
        <f ca="1">IF(Table1[[#This Row],[AREA]]="Ernakulam",Table1[[#This Row],[INCOME ]],0)</f>
        <v>0</v>
      </c>
      <c r="BJ28" s="6">
        <f ca="1">IF(Table1[[#This Row],[AREA]]="Idukki",Table1[[#This Row],[INCOME ]],0)</f>
        <v>0</v>
      </c>
      <c r="BK28" s="6">
        <f ca="1">IF(Table1[[#This Row],[AREA]]="kannur",Table1[[#This Row],[INCOME ]],0)</f>
        <v>0</v>
      </c>
      <c r="BL28" s="6">
        <f ca="1">IF(Table1[[#This Row],[AREA]]="Kasaragod",Table1[[#This Row],[INCOME ]],0)</f>
        <v>0</v>
      </c>
      <c r="BM28" s="6">
        <f ca="1">IF(Table1[[#This Row],[AREA]]="Kollam",Table1[[#This Row],[INCOME ]],0)</f>
        <v>0</v>
      </c>
      <c r="BN28" s="6">
        <f ca="1">IF(Table1[[#This Row],[AREA]]="kottayam",Table1[[#This Row],[INCOME ]],0)</f>
        <v>0</v>
      </c>
      <c r="BO28" s="6">
        <f ca="1">IF(Table1[[#This Row],[AREA]]="Kozhikode",Table1[[#This Row],[INCOME ]],0)</f>
        <v>0</v>
      </c>
      <c r="BP28" s="6">
        <f ca="1">IF(Table1[[#This Row],[AREA]]="Malappuram",Table1[[#This Row],[INCOME ]],0)</f>
        <v>909335</v>
      </c>
      <c r="BQ28" s="6">
        <f ca="1">IF(Table1[[#This Row],[AREA]]="Palakkad",Table1[[#This Row],[INCOME ]],0)</f>
        <v>0</v>
      </c>
      <c r="BR28" s="6">
        <f ca="1">IF(Table1[[#This Row],[AREA]]="Pathanamthitta",Table1[[#This Row],[INCOME ]],0)</f>
        <v>0</v>
      </c>
      <c r="BS28" s="6">
        <f ca="1">IF(Table1[[#This Row],[AREA]]="Thiruvananthapuram",Table1[[#This Row],[INCOME ]],0)</f>
        <v>0</v>
      </c>
      <c r="BT28" s="6">
        <f ca="1">IF(Table1[[#This Row],[AREA]]="Thrissur",Table1[[#This Row],[INCOME ]],0)</f>
        <v>0</v>
      </c>
      <c r="BU28" s="10">
        <f ca="1">IF(Table1[[#This Row],[AREA]]="Wayanadu",Table1[[#This Row],[INCOME ]],0)</f>
        <v>0</v>
      </c>
      <c r="BW28" s="9">
        <f ca="1">IF(Table1[[#This Row],[FIELD OF WORK]]="IT",Table1[[#This Row],[INCOME ]],0)</f>
        <v>0</v>
      </c>
      <c r="BX28" s="6">
        <f ca="1">IF(Table1[[#This Row],[FIELD OF WORK]]="Teaching",Table1[[#This Row],[INCOME ]],0)</f>
        <v>0</v>
      </c>
      <c r="BY28" s="6">
        <f ca="1">IF(Table1[[#This Row],[FIELD OF WORK]]="Construction",Table1[[#This Row],[INCOME ]],0)</f>
        <v>909335</v>
      </c>
      <c r="BZ28" s="6">
        <f ca="1">IF(Table1[[#This Row],[FIELD OF WORK]]="Health",Table1[[#This Row],[INCOME ]],0)</f>
        <v>0</v>
      </c>
      <c r="CA28" s="10">
        <f ca="1">IF(Table1[[#This Row],[FIELD OF WORK]]="Others",Table1[[#This Row],[INCOME ]],0)</f>
        <v>0</v>
      </c>
      <c r="CC28" s="9">
        <f ca="1">IF(Table1[[#This Row],[EDUCATION]]="Highschool",Table1[[#This Row],[INCOME ]],0)</f>
        <v>0</v>
      </c>
      <c r="CD28" s="6">
        <f ca="1">IF(Table1[[#This Row],[EDUCATION]]="UG",Table1[[#This Row],[INCOME ]],0)</f>
        <v>0</v>
      </c>
      <c r="CE28" s="6">
        <f ca="1">IF(Table1[[#This Row],[EDUCATION]]="PG",Table1[[#This Row],[INCOME ]],0)</f>
        <v>909335</v>
      </c>
      <c r="CF28" s="6">
        <f ca="1">IF(Table1[[#This Row],[EDUCATION]]="PHD",Table1[[#This Row],[INCOME ]],0)</f>
        <v>0</v>
      </c>
      <c r="CG28" s="6">
        <f ca="1">IF(Table1[[#This Row],[EDUCATION]]="Plus Two",Table1[[#This Row],[INCOME ]],0)</f>
        <v>0</v>
      </c>
      <c r="CH28" s="10">
        <f ca="1">IF(Table1[[#This Row],[EDUCATION]]="Others",Table1[[#This Row],[INCOME ]],0)</f>
        <v>0</v>
      </c>
      <c r="CJ28" s="9">
        <f ca="1">IF(Table1[[#This Row],[NETWORTH]]&gt;$CK$3,Table1[[#This Row],[AGE]],0)</f>
        <v>0</v>
      </c>
      <c r="CK28" s="10"/>
    </row>
    <row r="29" spans="1:89" x14ac:dyDescent="0.3">
      <c r="A29">
        <f t="shared" ca="1" si="2"/>
        <v>1</v>
      </c>
      <c r="B29" t="str">
        <f t="shared" ca="1" si="3"/>
        <v>FEMALE</v>
      </c>
      <c r="C29">
        <f t="shared" ca="1" si="4"/>
        <v>34</v>
      </c>
      <c r="D29">
        <f t="shared" ca="1" si="5"/>
        <v>5</v>
      </c>
      <c r="E29" t="str">
        <f t="shared" ca="1" si="0"/>
        <v>Others</v>
      </c>
      <c r="F29">
        <f t="shared" ca="1" si="6"/>
        <v>3</v>
      </c>
      <c r="G29" t="str">
        <f t="shared" ca="1" si="7"/>
        <v>UG</v>
      </c>
      <c r="H29">
        <f t="shared" ca="1" si="32"/>
        <v>3</v>
      </c>
      <c r="I29">
        <f t="shared" ca="1" si="1"/>
        <v>2</v>
      </c>
      <c r="J29">
        <f t="shared" ca="1" si="9"/>
        <v>574279</v>
      </c>
      <c r="K29">
        <f t="shared" ca="1" si="10"/>
        <v>6</v>
      </c>
      <c r="L29" t="str">
        <f t="shared" ca="1" si="11"/>
        <v>Idukki</v>
      </c>
      <c r="M29">
        <f t="shared" ca="1" si="26"/>
        <v>2297116</v>
      </c>
      <c r="N29">
        <f t="shared" ca="1" si="13"/>
        <v>775431.13483932661</v>
      </c>
      <c r="O29">
        <f t="shared" ca="1" si="27"/>
        <v>881864.7319496749</v>
      </c>
      <c r="P29">
        <f t="shared" ca="1" si="15"/>
        <v>815447</v>
      </c>
      <c r="Q29">
        <f t="shared" ca="1" si="28"/>
        <v>1616841.1348393266</v>
      </c>
      <c r="R29">
        <f t="shared" ca="1" si="29"/>
        <v>359652.44097417616</v>
      </c>
      <c r="S29">
        <f t="shared" ca="1" si="30"/>
        <v>3538633.1729238508</v>
      </c>
      <c r="T29">
        <f t="shared" ca="1" si="31"/>
        <v>1921792.0380845242</v>
      </c>
      <c r="V29" s="9">
        <f ca="1">IF(Table1[[#This Row],[GENDER]]="MALE",1,0)</f>
        <v>0</v>
      </c>
      <c r="W29" s="10">
        <f ca="1">IF(Table1[[#This Row],[GENDER]]="FEMALE",1,0)</f>
        <v>1</v>
      </c>
      <c r="AF29" s="9">
        <f t="shared" ca="1" si="20"/>
        <v>0</v>
      </c>
      <c r="AG29" s="6">
        <f t="shared" ca="1" si="21"/>
        <v>0</v>
      </c>
      <c r="AH29" s="6">
        <f t="shared" ca="1" si="22"/>
        <v>0</v>
      </c>
      <c r="AI29" s="6">
        <f t="shared" ca="1" si="23"/>
        <v>0</v>
      </c>
      <c r="AJ29" s="10">
        <f t="shared" ca="1" si="24"/>
        <v>1</v>
      </c>
      <c r="AL29" s="9">
        <f ca="1">IF(Table1[[#This Row],[EDUCATION]]="HIGHSCHOOL",1,0)</f>
        <v>0</v>
      </c>
      <c r="AM29" s="6">
        <f ca="1">IF(Table1[[#This Row],[EDUCATION]]="PLUS TWO",1,0)</f>
        <v>0</v>
      </c>
      <c r="AN29" s="6">
        <f ca="1">IF(Table1[[#This Row],[EDUCATION]]="UG",1,0)</f>
        <v>1</v>
      </c>
      <c r="AO29" s="6">
        <f ca="1">IF(Table1[[#This Row],[EDUCATION]]="PG",1,0)</f>
        <v>0</v>
      </c>
      <c r="AP29" s="6">
        <f ca="1">IF(Table1[[#This Row],[EDUCATION]]="PHD",1,0)</f>
        <v>0</v>
      </c>
      <c r="AQ29" s="10">
        <f ca="1">IF(Table1[[#This Row],[EDUCATION]]="OTHERS",1,0)</f>
        <v>0</v>
      </c>
      <c r="AU29" s="9">
        <f ca="1">Table1[[#This Row],[CARS VALUE]]/Table1[[#This Row],[CARS]]</f>
        <v>440932.36597483745</v>
      </c>
      <c r="AV29" s="10"/>
      <c r="AX29" s="9">
        <f ca="1">IF(Table1[[#This Row],[DEBTS]]&gt;$AY$3,1,0)</f>
        <v>1</v>
      </c>
      <c r="AY29" s="6"/>
      <c r="AZ29" s="23">
        <f ca="1">(Table1[[#This Row],[MORTAGE LEFT]]/Table1[[#This Row],[VALUE OF THE HOUSE]])</f>
        <v>0.33756725164916646</v>
      </c>
      <c r="BA29" s="6">
        <f t="shared" ca="1" si="25"/>
        <v>1</v>
      </c>
      <c r="BB29" s="6"/>
      <c r="BC29" s="6"/>
      <c r="BD29" s="6"/>
      <c r="BE29" s="9">
        <f ca="1">IF(Table1[[#This Row],[DEBTS]]&gt;Table1[[#This Row],[INCOME ]],1,0)</f>
        <v>1</v>
      </c>
      <c r="BF29" s="10"/>
      <c r="BH29" s="9">
        <f ca="1">IF(Table1[[#This Row],[AREA]]="Alappuzha",Table1[[#This Row],[INCOME ]],0)</f>
        <v>0</v>
      </c>
      <c r="BI29" s="6">
        <f ca="1">IF(Table1[[#This Row],[AREA]]="Ernakulam",Table1[[#This Row],[INCOME ]],0)</f>
        <v>0</v>
      </c>
      <c r="BJ29" s="6">
        <f ca="1">IF(Table1[[#This Row],[AREA]]="Idukki",Table1[[#This Row],[INCOME ]],0)</f>
        <v>574279</v>
      </c>
      <c r="BK29" s="6">
        <f ca="1">IF(Table1[[#This Row],[AREA]]="kannur",Table1[[#This Row],[INCOME ]],0)</f>
        <v>0</v>
      </c>
      <c r="BL29" s="6">
        <f ca="1">IF(Table1[[#This Row],[AREA]]="Kasaragod",Table1[[#This Row],[INCOME ]],0)</f>
        <v>0</v>
      </c>
      <c r="BM29" s="6">
        <f ca="1">IF(Table1[[#This Row],[AREA]]="Kollam",Table1[[#This Row],[INCOME ]],0)</f>
        <v>0</v>
      </c>
      <c r="BN29" s="6">
        <f ca="1">IF(Table1[[#This Row],[AREA]]="kottayam",Table1[[#This Row],[INCOME ]],0)</f>
        <v>0</v>
      </c>
      <c r="BO29" s="6">
        <f ca="1">IF(Table1[[#This Row],[AREA]]="Kozhikode",Table1[[#This Row],[INCOME ]],0)</f>
        <v>0</v>
      </c>
      <c r="BP29" s="6">
        <f ca="1">IF(Table1[[#This Row],[AREA]]="Malappuram",Table1[[#This Row],[INCOME ]],0)</f>
        <v>0</v>
      </c>
      <c r="BQ29" s="6">
        <f ca="1">IF(Table1[[#This Row],[AREA]]="Palakkad",Table1[[#This Row],[INCOME ]],0)</f>
        <v>0</v>
      </c>
      <c r="BR29" s="6">
        <f ca="1">IF(Table1[[#This Row],[AREA]]="Pathanamthitta",Table1[[#This Row],[INCOME ]],0)</f>
        <v>0</v>
      </c>
      <c r="BS29" s="6">
        <f ca="1">IF(Table1[[#This Row],[AREA]]="Thiruvananthapuram",Table1[[#This Row],[INCOME ]],0)</f>
        <v>0</v>
      </c>
      <c r="BT29" s="6">
        <f ca="1">IF(Table1[[#This Row],[AREA]]="Thrissur",Table1[[#This Row],[INCOME ]],0)</f>
        <v>0</v>
      </c>
      <c r="BU29" s="10">
        <f ca="1">IF(Table1[[#This Row],[AREA]]="Wayanadu",Table1[[#This Row],[INCOME ]],0)</f>
        <v>0</v>
      </c>
      <c r="BW29" s="9">
        <f ca="1">IF(Table1[[#This Row],[FIELD OF WORK]]="IT",Table1[[#This Row],[INCOME ]],0)</f>
        <v>0</v>
      </c>
      <c r="BX29" s="6">
        <f ca="1">IF(Table1[[#This Row],[FIELD OF WORK]]="Teaching",Table1[[#This Row],[INCOME ]],0)</f>
        <v>0</v>
      </c>
      <c r="BY29" s="6">
        <f ca="1">IF(Table1[[#This Row],[FIELD OF WORK]]="Construction",Table1[[#This Row],[INCOME ]],0)</f>
        <v>0</v>
      </c>
      <c r="BZ29" s="6">
        <f ca="1">IF(Table1[[#This Row],[FIELD OF WORK]]="Health",Table1[[#This Row],[INCOME ]],0)</f>
        <v>0</v>
      </c>
      <c r="CA29" s="10">
        <f ca="1">IF(Table1[[#This Row],[FIELD OF WORK]]="Others",Table1[[#This Row],[INCOME ]],0)</f>
        <v>574279</v>
      </c>
      <c r="CC29" s="9">
        <f ca="1">IF(Table1[[#This Row],[EDUCATION]]="Highschool",Table1[[#This Row],[INCOME ]],0)</f>
        <v>0</v>
      </c>
      <c r="CD29" s="6">
        <f ca="1">IF(Table1[[#This Row],[EDUCATION]]="UG",Table1[[#This Row],[INCOME ]],0)</f>
        <v>574279</v>
      </c>
      <c r="CE29" s="6">
        <f ca="1">IF(Table1[[#This Row],[EDUCATION]]="PG",Table1[[#This Row],[INCOME ]],0)</f>
        <v>0</v>
      </c>
      <c r="CF29" s="6">
        <f ca="1">IF(Table1[[#This Row],[EDUCATION]]="PHD",Table1[[#This Row],[INCOME ]],0)</f>
        <v>0</v>
      </c>
      <c r="CG29" s="6">
        <f ca="1">IF(Table1[[#This Row],[EDUCATION]]="Plus Two",Table1[[#This Row],[INCOME ]],0)</f>
        <v>0</v>
      </c>
      <c r="CH29" s="10">
        <f ca="1">IF(Table1[[#This Row],[EDUCATION]]="Others",Table1[[#This Row],[INCOME ]],0)</f>
        <v>0</v>
      </c>
      <c r="CJ29" s="9">
        <f ca="1">IF(Table1[[#This Row],[NETWORTH]]&gt;$CK$3,Table1[[#This Row],[AGE]],0)</f>
        <v>34</v>
      </c>
      <c r="CK29" s="10"/>
    </row>
    <row r="30" spans="1:89" x14ac:dyDescent="0.3">
      <c r="A30">
        <f t="shared" ca="1" si="2"/>
        <v>0</v>
      </c>
      <c r="B30" t="str">
        <f t="shared" ca="1" si="3"/>
        <v>MALE</v>
      </c>
      <c r="C30">
        <f t="shared" ca="1" si="4"/>
        <v>24</v>
      </c>
      <c r="D30">
        <f t="shared" ca="1" si="5"/>
        <v>3</v>
      </c>
      <c r="E30" t="str">
        <f t="shared" ca="1" si="0"/>
        <v>Teaching</v>
      </c>
      <c r="F30">
        <f t="shared" ca="1" si="6"/>
        <v>5</v>
      </c>
      <c r="G30" t="str">
        <f t="shared" ca="1" si="7"/>
        <v>PHD</v>
      </c>
      <c r="H30">
        <f t="shared" ca="1" si="32"/>
        <v>1</v>
      </c>
      <c r="I30">
        <f t="shared" ca="1" si="1"/>
        <v>2</v>
      </c>
      <c r="J30">
        <f t="shared" ca="1" si="9"/>
        <v>857938</v>
      </c>
      <c r="K30">
        <f t="shared" ca="1" si="10"/>
        <v>6</v>
      </c>
      <c r="L30" t="str">
        <f t="shared" ca="1" si="11"/>
        <v>Idukki</v>
      </c>
      <c r="M30">
        <f t="shared" ca="1" si="26"/>
        <v>6863504</v>
      </c>
      <c r="N30">
        <f t="shared" ca="1" si="13"/>
        <v>355968.44255043147</v>
      </c>
      <c r="O30">
        <f t="shared" ca="1" si="27"/>
        <v>1271785.3116412067</v>
      </c>
      <c r="P30">
        <f t="shared" ca="1" si="15"/>
        <v>152244</v>
      </c>
      <c r="Q30">
        <f t="shared" ca="1" si="28"/>
        <v>1683171.4425504315</v>
      </c>
      <c r="R30">
        <f t="shared" ca="1" si="29"/>
        <v>831838.22531876783</v>
      </c>
      <c r="S30">
        <f t="shared" ca="1" si="30"/>
        <v>8967127.5369599741</v>
      </c>
      <c r="T30">
        <f t="shared" ca="1" si="31"/>
        <v>7283956.0944095422</v>
      </c>
      <c r="V30" s="9">
        <f ca="1">IF(Table1[[#This Row],[GENDER]]="MALE",1,0)</f>
        <v>1</v>
      </c>
      <c r="W30" s="10">
        <f ca="1">IF(Table1[[#This Row],[GENDER]]="FEMALE",1,0)</f>
        <v>0</v>
      </c>
      <c r="AF30" s="9">
        <f t="shared" ca="1" si="20"/>
        <v>0</v>
      </c>
      <c r="AG30" s="6">
        <f t="shared" ca="1" si="21"/>
        <v>0</v>
      </c>
      <c r="AH30" s="6">
        <f t="shared" ca="1" si="22"/>
        <v>0</v>
      </c>
      <c r="AI30" s="6">
        <f t="shared" ca="1" si="23"/>
        <v>1</v>
      </c>
      <c r="AJ30" s="10">
        <f t="shared" ca="1" si="24"/>
        <v>0</v>
      </c>
      <c r="AL30" s="9">
        <f ca="1">IF(Table1[[#This Row],[EDUCATION]]="HIGHSCHOOL",1,0)</f>
        <v>0</v>
      </c>
      <c r="AM30" s="6">
        <f ca="1">IF(Table1[[#This Row],[EDUCATION]]="PLUS TWO",1,0)</f>
        <v>0</v>
      </c>
      <c r="AN30" s="6">
        <f ca="1">IF(Table1[[#This Row],[EDUCATION]]="UG",1,0)</f>
        <v>0</v>
      </c>
      <c r="AO30" s="6">
        <f ca="1">IF(Table1[[#This Row],[EDUCATION]]="PG",1,0)</f>
        <v>0</v>
      </c>
      <c r="AP30" s="6">
        <f ca="1">IF(Table1[[#This Row],[EDUCATION]]="PHD",1,0)</f>
        <v>1</v>
      </c>
      <c r="AQ30" s="10">
        <f ca="1">IF(Table1[[#This Row],[EDUCATION]]="OTHERS",1,0)</f>
        <v>0</v>
      </c>
      <c r="AU30" s="9">
        <f ca="1">Table1[[#This Row],[CARS VALUE]]/Table1[[#This Row],[CARS]]</f>
        <v>635892.65582060337</v>
      </c>
      <c r="AV30" s="10"/>
      <c r="AX30" s="9">
        <f ca="1">IF(Table1[[#This Row],[DEBTS]]&gt;$AY$3,1,0)</f>
        <v>1</v>
      </c>
      <c r="AY30" s="6"/>
      <c r="AZ30" s="23">
        <f ca="1">(Table1[[#This Row],[MORTAGE LEFT]]/Table1[[#This Row],[VALUE OF THE HOUSE]])</f>
        <v>5.186395207905925E-2</v>
      </c>
      <c r="BA30" s="6">
        <f t="shared" ca="1" si="25"/>
        <v>1</v>
      </c>
      <c r="BB30" s="6"/>
      <c r="BC30" s="6"/>
      <c r="BD30" s="6"/>
      <c r="BE30" s="9">
        <f ca="1">IF(Table1[[#This Row],[DEBTS]]&gt;Table1[[#This Row],[INCOME ]],1,0)</f>
        <v>1</v>
      </c>
      <c r="BF30" s="10"/>
      <c r="BH30" s="9">
        <f ca="1">IF(Table1[[#This Row],[AREA]]="Alappuzha",Table1[[#This Row],[INCOME ]],0)</f>
        <v>0</v>
      </c>
      <c r="BI30" s="6">
        <f ca="1">IF(Table1[[#This Row],[AREA]]="Ernakulam",Table1[[#This Row],[INCOME ]],0)</f>
        <v>0</v>
      </c>
      <c r="BJ30" s="6">
        <f ca="1">IF(Table1[[#This Row],[AREA]]="Idukki",Table1[[#This Row],[INCOME ]],0)</f>
        <v>857938</v>
      </c>
      <c r="BK30" s="6">
        <f ca="1">IF(Table1[[#This Row],[AREA]]="kannur",Table1[[#This Row],[INCOME ]],0)</f>
        <v>0</v>
      </c>
      <c r="BL30" s="6">
        <f ca="1">IF(Table1[[#This Row],[AREA]]="Kasaragod",Table1[[#This Row],[INCOME ]],0)</f>
        <v>0</v>
      </c>
      <c r="BM30" s="6">
        <f ca="1">IF(Table1[[#This Row],[AREA]]="Kollam",Table1[[#This Row],[INCOME ]],0)</f>
        <v>0</v>
      </c>
      <c r="BN30" s="6">
        <f ca="1">IF(Table1[[#This Row],[AREA]]="kottayam",Table1[[#This Row],[INCOME ]],0)</f>
        <v>0</v>
      </c>
      <c r="BO30" s="6">
        <f ca="1">IF(Table1[[#This Row],[AREA]]="Kozhikode",Table1[[#This Row],[INCOME ]],0)</f>
        <v>0</v>
      </c>
      <c r="BP30" s="6">
        <f ca="1">IF(Table1[[#This Row],[AREA]]="Malappuram",Table1[[#This Row],[INCOME ]],0)</f>
        <v>0</v>
      </c>
      <c r="BQ30" s="6">
        <f ca="1">IF(Table1[[#This Row],[AREA]]="Palakkad",Table1[[#This Row],[INCOME ]],0)</f>
        <v>0</v>
      </c>
      <c r="BR30" s="6">
        <f ca="1">IF(Table1[[#This Row],[AREA]]="Pathanamthitta",Table1[[#This Row],[INCOME ]],0)</f>
        <v>0</v>
      </c>
      <c r="BS30" s="6">
        <f ca="1">IF(Table1[[#This Row],[AREA]]="Thiruvananthapuram",Table1[[#This Row],[INCOME ]],0)</f>
        <v>0</v>
      </c>
      <c r="BT30" s="6">
        <f ca="1">IF(Table1[[#This Row],[AREA]]="Thrissur",Table1[[#This Row],[INCOME ]],0)</f>
        <v>0</v>
      </c>
      <c r="BU30" s="10">
        <f ca="1">IF(Table1[[#This Row],[AREA]]="Wayanadu",Table1[[#This Row],[INCOME ]],0)</f>
        <v>0</v>
      </c>
      <c r="BW30" s="9">
        <f ca="1">IF(Table1[[#This Row],[FIELD OF WORK]]="IT",Table1[[#This Row],[INCOME ]],0)</f>
        <v>0</v>
      </c>
      <c r="BX30" s="6">
        <f ca="1">IF(Table1[[#This Row],[FIELD OF WORK]]="Teaching",Table1[[#This Row],[INCOME ]],0)</f>
        <v>857938</v>
      </c>
      <c r="BY30" s="6">
        <f ca="1">IF(Table1[[#This Row],[FIELD OF WORK]]="Construction",Table1[[#This Row],[INCOME ]],0)</f>
        <v>0</v>
      </c>
      <c r="BZ30" s="6">
        <f ca="1">IF(Table1[[#This Row],[FIELD OF WORK]]="Health",Table1[[#This Row],[INCOME ]],0)</f>
        <v>0</v>
      </c>
      <c r="CA30" s="10">
        <f ca="1">IF(Table1[[#This Row],[FIELD OF WORK]]="Others",Table1[[#This Row],[INCOME ]],0)</f>
        <v>0</v>
      </c>
      <c r="CC30" s="9">
        <f ca="1">IF(Table1[[#This Row],[EDUCATION]]="Highschool",Table1[[#This Row],[INCOME ]],0)</f>
        <v>0</v>
      </c>
      <c r="CD30" s="6">
        <f ca="1">IF(Table1[[#This Row],[EDUCATION]]="UG",Table1[[#This Row],[INCOME ]],0)</f>
        <v>0</v>
      </c>
      <c r="CE30" s="6">
        <f ca="1">IF(Table1[[#This Row],[EDUCATION]]="PG",Table1[[#This Row],[INCOME ]],0)</f>
        <v>0</v>
      </c>
      <c r="CF30" s="6">
        <f ca="1">IF(Table1[[#This Row],[EDUCATION]]="PHD",Table1[[#This Row],[INCOME ]],0)</f>
        <v>857938</v>
      </c>
      <c r="CG30" s="6">
        <f ca="1">IF(Table1[[#This Row],[EDUCATION]]="Plus Two",Table1[[#This Row],[INCOME ]],0)</f>
        <v>0</v>
      </c>
      <c r="CH30" s="10">
        <f ca="1">IF(Table1[[#This Row],[EDUCATION]]="Others",Table1[[#This Row],[INCOME ]],0)</f>
        <v>0</v>
      </c>
      <c r="CJ30" s="9">
        <f ca="1">IF(Table1[[#This Row],[NETWORTH]]&gt;$CK$3,Table1[[#This Row],[AGE]],0)</f>
        <v>24</v>
      </c>
      <c r="CK30" s="10"/>
    </row>
    <row r="31" spans="1:89" x14ac:dyDescent="0.3">
      <c r="A31">
        <f t="shared" ca="1" si="2"/>
        <v>0</v>
      </c>
      <c r="B31" t="str">
        <f t="shared" ca="1" si="3"/>
        <v>MALE</v>
      </c>
      <c r="C31">
        <f t="shared" ca="1" si="4"/>
        <v>33</v>
      </c>
      <c r="D31">
        <f t="shared" ca="1" si="5"/>
        <v>4</v>
      </c>
      <c r="E31" t="str">
        <f t="shared" ca="1" si="0"/>
        <v>IT</v>
      </c>
      <c r="F31">
        <f t="shared" ca="1" si="6"/>
        <v>3</v>
      </c>
      <c r="G31" t="str">
        <f t="shared" ca="1" si="7"/>
        <v>UG</v>
      </c>
      <c r="H31">
        <f t="shared" ca="1" si="32"/>
        <v>0</v>
      </c>
      <c r="I31">
        <f t="shared" ca="1" si="1"/>
        <v>1</v>
      </c>
      <c r="J31">
        <f t="shared" ca="1" si="9"/>
        <v>244469</v>
      </c>
      <c r="K31">
        <f t="shared" ca="1" si="10"/>
        <v>2</v>
      </c>
      <c r="L31" t="str">
        <f t="shared" ca="1" si="11"/>
        <v>Kollam</v>
      </c>
      <c r="M31">
        <f t="shared" ca="1" si="26"/>
        <v>1466814</v>
      </c>
      <c r="N31">
        <f t="shared" ca="1" si="13"/>
        <v>929987.19287847914</v>
      </c>
      <c r="O31">
        <f t="shared" ca="1" si="27"/>
        <v>160767.68977658154</v>
      </c>
      <c r="P31">
        <f t="shared" ca="1" si="15"/>
        <v>109498</v>
      </c>
      <c r="Q31">
        <f t="shared" ca="1" si="28"/>
        <v>1254214.1928784791</v>
      </c>
      <c r="R31">
        <f t="shared" ca="1" si="29"/>
        <v>274377.92592367087</v>
      </c>
      <c r="S31">
        <f t="shared" ca="1" si="30"/>
        <v>1901959.6157002524</v>
      </c>
      <c r="T31">
        <f t="shared" ca="1" si="31"/>
        <v>647745.42282177322</v>
      </c>
      <c r="V31" s="9">
        <f ca="1">IF(Table1[[#This Row],[GENDER]]="MALE",1,0)</f>
        <v>1</v>
      </c>
      <c r="W31" s="10">
        <f ca="1">IF(Table1[[#This Row],[GENDER]]="FEMALE",1,0)</f>
        <v>0</v>
      </c>
      <c r="AF31" s="9">
        <f t="shared" ca="1" si="20"/>
        <v>0</v>
      </c>
      <c r="AG31" s="6">
        <f t="shared" ca="1" si="21"/>
        <v>0</v>
      </c>
      <c r="AH31" s="6">
        <f t="shared" ca="1" si="22"/>
        <v>1</v>
      </c>
      <c r="AI31" s="6">
        <f t="shared" ca="1" si="23"/>
        <v>0</v>
      </c>
      <c r="AJ31" s="10">
        <f t="shared" ca="1" si="24"/>
        <v>0</v>
      </c>
      <c r="AL31" s="9">
        <f ca="1">IF(Table1[[#This Row],[EDUCATION]]="HIGHSCHOOL",1,0)</f>
        <v>0</v>
      </c>
      <c r="AM31" s="6">
        <f ca="1">IF(Table1[[#This Row],[EDUCATION]]="PLUS TWO",1,0)</f>
        <v>0</v>
      </c>
      <c r="AN31" s="6">
        <f ca="1">IF(Table1[[#This Row],[EDUCATION]]="UG",1,0)</f>
        <v>1</v>
      </c>
      <c r="AO31" s="6">
        <f ca="1">IF(Table1[[#This Row],[EDUCATION]]="PG",1,0)</f>
        <v>0</v>
      </c>
      <c r="AP31" s="6">
        <f ca="1">IF(Table1[[#This Row],[EDUCATION]]="PHD",1,0)</f>
        <v>0</v>
      </c>
      <c r="AQ31" s="10">
        <f ca="1">IF(Table1[[#This Row],[EDUCATION]]="OTHERS",1,0)</f>
        <v>0</v>
      </c>
      <c r="AU31" s="9">
        <f ca="1">Table1[[#This Row],[CARS VALUE]]/Table1[[#This Row],[CARS]]</f>
        <v>160767.68977658154</v>
      </c>
      <c r="AV31" s="10"/>
      <c r="AX31" s="9">
        <f ca="1">IF(Table1[[#This Row],[DEBTS]]&gt;$AY$3,1,0)</f>
        <v>1</v>
      </c>
      <c r="AY31" s="6"/>
      <c r="AZ31" s="23">
        <f ca="1">(Table1[[#This Row],[MORTAGE LEFT]]/Table1[[#This Row],[VALUE OF THE HOUSE]])</f>
        <v>0.63401848692368568</v>
      </c>
      <c r="BA31" s="6">
        <f t="shared" ca="1" si="25"/>
        <v>0</v>
      </c>
      <c r="BB31" s="6"/>
      <c r="BC31" s="6"/>
      <c r="BD31" s="6"/>
      <c r="BE31" s="9">
        <f ca="1">IF(Table1[[#This Row],[DEBTS]]&gt;Table1[[#This Row],[INCOME ]],1,0)</f>
        <v>1</v>
      </c>
      <c r="BF31" s="10"/>
      <c r="BH31" s="9">
        <f ca="1">IF(Table1[[#This Row],[AREA]]="Alappuzha",Table1[[#This Row],[INCOME ]],0)</f>
        <v>0</v>
      </c>
      <c r="BI31" s="6">
        <f ca="1">IF(Table1[[#This Row],[AREA]]="Ernakulam",Table1[[#This Row],[INCOME ]],0)</f>
        <v>0</v>
      </c>
      <c r="BJ31" s="6">
        <f ca="1">IF(Table1[[#This Row],[AREA]]="Idukki",Table1[[#This Row],[INCOME ]],0)</f>
        <v>0</v>
      </c>
      <c r="BK31" s="6">
        <f ca="1">IF(Table1[[#This Row],[AREA]]="kannur",Table1[[#This Row],[INCOME ]],0)</f>
        <v>0</v>
      </c>
      <c r="BL31" s="6">
        <f ca="1">IF(Table1[[#This Row],[AREA]]="Kasaragod",Table1[[#This Row],[INCOME ]],0)</f>
        <v>0</v>
      </c>
      <c r="BM31" s="6">
        <f ca="1">IF(Table1[[#This Row],[AREA]]="Kollam",Table1[[#This Row],[INCOME ]],0)</f>
        <v>244469</v>
      </c>
      <c r="BN31" s="6">
        <f ca="1">IF(Table1[[#This Row],[AREA]]="kottayam",Table1[[#This Row],[INCOME ]],0)</f>
        <v>0</v>
      </c>
      <c r="BO31" s="6">
        <f ca="1">IF(Table1[[#This Row],[AREA]]="Kozhikode",Table1[[#This Row],[INCOME ]],0)</f>
        <v>0</v>
      </c>
      <c r="BP31" s="6">
        <f ca="1">IF(Table1[[#This Row],[AREA]]="Malappuram",Table1[[#This Row],[INCOME ]],0)</f>
        <v>0</v>
      </c>
      <c r="BQ31" s="6">
        <f ca="1">IF(Table1[[#This Row],[AREA]]="Palakkad",Table1[[#This Row],[INCOME ]],0)</f>
        <v>0</v>
      </c>
      <c r="BR31" s="6">
        <f ca="1">IF(Table1[[#This Row],[AREA]]="Pathanamthitta",Table1[[#This Row],[INCOME ]],0)</f>
        <v>0</v>
      </c>
      <c r="BS31" s="6">
        <f ca="1">IF(Table1[[#This Row],[AREA]]="Thiruvananthapuram",Table1[[#This Row],[INCOME ]],0)</f>
        <v>0</v>
      </c>
      <c r="BT31" s="6">
        <f ca="1">IF(Table1[[#This Row],[AREA]]="Thrissur",Table1[[#This Row],[INCOME ]],0)</f>
        <v>0</v>
      </c>
      <c r="BU31" s="10">
        <f ca="1">IF(Table1[[#This Row],[AREA]]="Wayanadu",Table1[[#This Row],[INCOME ]],0)</f>
        <v>0</v>
      </c>
      <c r="BW31" s="9">
        <f ca="1">IF(Table1[[#This Row],[FIELD OF WORK]]="IT",Table1[[#This Row],[INCOME ]],0)</f>
        <v>244469</v>
      </c>
      <c r="BX31" s="6">
        <f ca="1">IF(Table1[[#This Row],[FIELD OF WORK]]="Teaching",Table1[[#This Row],[INCOME ]],0)</f>
        <v>0</v>
      </c>
      <c r="BY31" s="6">
        <f ca="1">IF(Table1[[#This Row],[FIELD OF WORK]]="Construction",Table1[[#This Row],[INCOME ]],0)</f>
        <v>0</v>
      </c>
      <c r="BZ31" s="6">
        <f ca="1">IF(Table1[[#This Row],[FIELD OF WORK]]="Health",Table1[[#This Row],[INCOME ]],0)</f>
        <v>0</v>
      </c>
      <c r="CA31" s="10">
        <f ca="1">IF(Table1[[#This Row],[FIELD OF WORK]]="Others",Table1[[#This Row],[INCOME ]],0)</f>
        <v>0</v>
      </c>
      <c r="CC31" s="9">
        <f ca="1">IF(Table1[[#This Row],[EDUCATION]]="Highschool",Table1[[#This Row],[INCOME ]],0)</f>
        <v>0</v>
      </c>
      <c r="CD31" s="6">
        <f ca="1">IF(Table1[[#This Row],[EDUCATION]]="UG",Table1[[#This Row],[INCOME ]],0)</f>
        <v>244469</v>
      </c>
      <c r="CE31" s="6">
        <f ca="1">IF(Table1[[#This Row],[EDUCATION]]="PG",Table1[[#This Row],[INCOME ]],0)</f>
        <v>0</v>
      </c>
      <c r="CF31" s="6">
        <f ca="1">IF(Table1[[#This Row],[EDUCATION]]="PHD",Table1[[#This Row],[INCOME ]],0)</f>
        <v>0</v>
      </c>
      <c r="CG31" s="6">
        <f ca="1">IF(Table1[[#This Row],[EDUCATION]]="Plus Two",Table1[[#This Row],[INCOME ]],0)</f>
        <v>0</v>
      </c>
      <c r="CH31" s="10">
        <f ca="1">IF(Table1[[#This Row],[EDUCATION]]="Others",Table1[[#This Row],[INCOME ]],0)</f>
        <v>0</v>
      </c>
      <c r="CJ31" s="9">
        <f ca="1">IF(Table1[[#This Row],[NETWORTH]]&gt;$CK$3,Table1[[#This Row],[AGE]],0)</f>
        <v>0</v>
      </c>
      <c r="CK31" s="10"/>
    </row>
    <row r="32" spans="1:89" x14ac:dyDescent="0.3">
      <c r="A32">
        <f t="shared" ca="1" si="2"/>
        <v>0</v>
      </c>
      <c r="B32" t="str">
        <f t="shared" ca="1" si="3"/>
        <v>MALE</v>
      </c>
      <c r="C32">
        <f t="shared" ca="1" si="4"/>
        <v>28</v>
      </c>
      <c r="D32">
        <f t="shared" ca="1" si="5"/>
        <v>3</v>
      </c>
      <c r="E32" t="str">
        <f t="shared" ca="1" si="0"/>
        <v>Teaching</v>
      </c>
      <c r="F32">
        <f t="shared" ca="1" si="6"/>
        <v>1</v>
      </c>
      <c r="G32" t="str">
        <f t="shared" ca="1" si="7"/>
        <v>Highschool</v>
      </c>
      <c r="H32">
        <f t="shared" ca="1" si="32"/>
        <v>3</v>
      </c>
      <c r="I32">
        <f t="shared" ca="1" si="1"/>
        <v>3</v>
      </c>
      <c r="J32">
        <f t="shared" ca="1" si="9"/>
        <v>554684</v>
      </c>
      <c r="K32">
        <f t="shared" ca="1" si="10"/>
        <v>13</v>
      </c>
      <c r="L32" t="str">
        <f t="shared" ca="1" si="11"/>
        <v>Kannur</v>
      </c>
      <c r="M32">
        <f t="shared" ca="1" si="26"/>
        <v>3328104</v>
      </c>
      <c r="N32">
        <f t="shared" ca="1" si="13"/>
        <v>703560.13633178349</v>
      </c>
      <c r="O32">
        <f t="shared" ca="1" si="27"/>
        <v>1648699.5855785611</v>
      </c>
      <c r="P32">
        <f t="shared" ca="1" si="15"/>
        <v>136841</v>
      </c>
      <c r="Q32">
        <f t="shared" ca="1" si="28"/>
        <v>973208.13633178349</v>
      </c>
      <c r="R32">
        <f t="shared" ca="1" si="29"/>
        <v>312336.60114299401</v>
      </c>
      <c r="S32">
        <f t="shared" ca="1" si="30"/>
        <v>5289140.186721555</v>
      </c>
      <c r="T32">
        <f t="shared" ca="1" si="31"/>
        <v>4315932.0503897713</v>
      </c>
      <c r="V32" s="9">
        <f ca="1">IF(Table1[[#This Row],[GENDER]]="MALE",1,0)</f>
        <v>1</v>
      </c>
      <c r="W32" s="10">
        <f ca="1">IF(Table1[[#This Row],[GENDER]]="FEMALE",1,0)</f>
        <v>0</v>
      </c>
      <c r="AF32" s="9">
        <f t="shared" ca="1" si="20"/>
        <v>0</v>
      </c>
      <c r="AG32" s="6">
        <f t="shared" ca="1" si="21"/>
        <v>0</v>
      </c>
      <c r="AH32" s="6">
        <f t="shared" ca="1" si="22"/>
        <v>0</v>
      </c>
      <c r="AI32" s="6">
        <f t="shared" ca="1" si="23"/>
        <v>1</v>
      </c>
      <c r="AJ32" s="10">
        <f t="shared" ca="1" si="24"/>
        <v>0</v>
      </c>
      <c r="AL32" s="9">
        <f ca="1">IF(Table1[[#This Row],[EDUCATION]]="HIGHSCHOOL",1,0)</f>
        <v>1</v>
      </c>
      <c r="AM32" s="6">
        <f ca="1">IF(Table1[[#This Row],[EDUCATION]]="PLUS TWO",1,0)</f>
        <v>0</v>
      </c>
      <c r="AN32" s="6">
        <f ca="1">IF(Table1[[#This Row],[EDUCATION]]="UG",1,0)</f>
        <v>0</v>
      </c>
      <c r="AO32" s="6">
        <f ca="1">IF(Table1[[#This Row],[EDUCATION]]="PG",1,0)</f>
        <v>0</v>
      </c>
      <c r="AP32" s="6">
        <f ca="1">IF(Table1[[#This Row],[EDUCATION]]="PHD",1,0)</f>
        <v>0</v>
      </c>
      <c r="AQ32" s="10">
        <f ca="1">IF(Table1[[#This Row],[EDUCATION]]="OTHERS",1,0)</f>
        <v>0</v>
      </c>
      <c r="AU32" s="9">
        <f ca="1">Table1[[#This Row],[CARS VALUE]]/Table1[[#This Row],[CARS]]</f>
        <v>549566.52852618706</v>
      </c>
      <c r="AV32" s="10"/>
      <c r="AX32" s="9">
        <f ca="1">IF(Table1[[#This Row],[DEBTS]]&gt;$AY$3,1,0)</f>
        <v>0</v>
      </c>
      <c r="AY32" s="6"/>
      <c r="AZ32" s="23">
        <f ca="1">(Table1[[#This Row],[MORTAGE LEFT]]/Table1[[#This Row],[VALUE OF THE HOUSE]])</f>
        <v>0.21139968472493151</v>
      </c>
      <c r="BA32" s="6">
        <f t="shared" ca="1" si="25"/>
        <v>1</v>
      </c>
      <c r="BB32" s="6"/>
      <c r="BC32" s="6"/>
      <c r="BD32" s="6"/>
      <c r="BE32" s="9">
        <f ca="1">IF(Table1[[#This Row],[DEBTS]]&gt;Table1[[#This Row],[INCOME ]],1,0)</f>
        <v>1</v>
      </c>
      <c r="BF32" s="10"/>
      <c r="BH32" s="9">
        <f ca="1">IF(Table1[[#This Row],[AREA]]="Alappuzha",Table1[[#This Row],[INCOME ]],0)</f>
        <v>0</v>
      </c>
      <c r="BI32" s="6">
        <f ca="1">IF(Table1[[#This Row],[AREA]]="Ernakulam",Table1[[#This Row],[INCOME ]],0)</f>
        <v>0</v>
      </c>
      <c r="BJ32" s="6">
        <f ca="1">IF(Table1[[#This Row],[AREA]]="Idukki",Table1[[#This Row],[INCOME ]],0)</f>
        <v>0</v>
      </c>
      <c r="BK32" s="6">
        <f ca="1">IF(Table1[[#This Row],[AREA]]="kannur",Table1[[#This Row],[INCOME ]],0)</f>
        <v>554684</v>
      </c>
      <c r="BL32" s="6">
        <f ca="1">IF(Table1[[#This Row],[AREA]]="Kasaragod",Table1[[#This Row],[INCOME ]],0)</f>
        <v>0</v>
      </c>
      <c r="BM32" s="6">
        <f ca="1">IF(Table1[[#This Row],[AREA]]="Kollam",Table1[[#This Row],[INCOME ]],0)</f>
        <v>0</v>
      </c>
      <c r="BN32" s="6">
        <f ca="1">IF(Table1[[#This Row],[AREA]]="kottayam",Table1[[#This Row],[INCOME ]],0)</f>
        <v>0</v>
      </c>
      <c r="BO32" s="6">
        <f ca="1">IF(Table1[[#This Row],[AREA]]="Kozhikode",Table1[[#This Row],[INCOME ]],0)</f>
        <v>0</v>
      </c>
      <c r="BP32" s="6">
        <f ca="1">IF(Table1[[#This Row],[AREA]]="Malappuram",Table1[[#This Row],[INCOME ]],0)</f>
        <v>0</v>
      </c>
      <c r="BQ32" s="6">
        <f ca="1">IF(Table1[[#This Row],[AREA]]="Palakkad",Table1[[#This Row],[INCOME ]],0)</f>
        <v>0</v>
      </c>
      <c r="BR32" s="6">
        <f ca="1">IF(Table1[[#This Row],[AREA]]="Pathanamthitta",Table1[[#This Row],[INCOME ]],0)</f>
        <v>0</v>
      </c>
      <c r="BS32" s="6">
        <f ca="1">IF(Table1[[#This Row],[AREA]]="Thiruvananthapuram",Table1[[#This Row],[INCOME ]],0)</f>
        <v>0</v>
      </c>
      <c r="BT32" s="6">
        <f ca="1">IF(Table1[[#This Row],[AREA]]="Thrissur",Table1[[#This Row],[INCOME ]],0)</f>
        <v>0</v>
      </c>
      <c r="BU32" s="10">
        <f ca="1">IF(Table1[[#This Row],[AREA]]="Wayanadu",Table1[[#This Row],[INCOME ]],0)</f>
        <v>0</v>
      </c>
      <c r="BW32" s="9">
        <f ca="1">IF(Table1[[#This Row],[FIELD OF WORK]]="IT",Table1[[#This Row],[INCOME ]],0)</f>
        <v>0</v>
      </c>
      <c r="BX32" s="6">
        <f ca="1">IF(Table1[[#This Row],[FIELD OF WORK]]="Teaching",Table1[[#This Row],[INCOME ]],0)</f>
        <v>554684</v>
      </c>
      <c r="BY32" s="6">
        <f ca="1">IF(Table1[[#This Row],[FIELD OF WORK]]="Construction",Table1[[#This Row],[INCOME ]],0)</f>
        <v>0</v>
      </c>
      <c r="BZ32" s="6">
        <f ca="1">IF(Table1[[#This Row],[FIELD OF WORK]]="Health",Table1[[#This Row],[INCOME ]],0)</f>
        <v>0</v>
      </c>
      <c r="CA32" s="10">
        <f ca="1">IF(Table1[[#This Row],[FIELD OF WORK]]="Others",Table1[[#This Row],[INCOME ]],0)</f>
        <v>0</v>
      </c>
      <c r="CC32" s="9">
        <f ca="1">IF(Table1[[#This Row],[EDUCATION]]="Highschool",Table1[[#This Row],[INCOME ]],0)</f>
        <v>554684</v>
      </c>
      <c r="CD32" s="6">
        <f ca="1">IF(Table1[[#This Row],[EDUCATION]]="UG",Table1[[#This Row],[INCOME ]],0)</f>
        <v>0</v>
      </c>
      <c r="CE32" s="6">
        <f ca="1">IF(Table1[[#This Row],[EDUCATION]]="PG",Table1[[#This Row],[INCOME ]],0)</f>
        <v>0</v>
      </c>
      <c r="CF32" s="6">
        <f ca="1">IF(Table1[[#This Row],[EDUCATION]]="PHD",Table1[[#This Row],[INCOME ]],0)</f>
        <v>0</v>
      </c>
      <c r="CG32" s="6">
        <f ca="1">IF(Table1[[#This Row],[EDUCATION]]="Plus Two",Table1[[#This Row],[INCOME ]],0)</f>
        <v>0</v>
      </c>
      <c r="CH32" s="10">
        <f ca="1">IF(Table1[[#This Row],[EDUCATION]]="Others",Table1[[#This Row],[INCOME ]],0)</f>
        <v>0</v>
      </c>
      <c r="CJ32" s="9">
        <f ca="1">IF(Table1[[#This Row],[NETWORTH]]&gt;$CK$3,Table1[[#This Row],[AGE]],0)</f>
        <v>28</v>
      </c>
      <c r="CK32" s="10"/>
    </row>
    <row r="33" spans="1:89" x14ac:dyDescent="0.3">
      <c r="A33">
        <f t="shared" ca="1" si="2"/>
        <v>0</v>
      </c>
      <c r="B33" t="str">
        <f t="shared" ca="1" si="3"/>
        <v>MALE</v>
      </c>
      <c r="C33">
        <f t="shared" ca="1" si="4"/>
        <v>49</v>
      </c>
      <c r="D33">
        <f t="shared" ca="1" si="5"/>
        <v>5</v>
      </c>
      <c r="E33" t="str">
        <f t="shared" ca="1" si="0"/>
        <v>Others</v>
      </c>
      <c r="F33">
        <f t="shared" ca="1" si="6"/>
        <v>3</v>
      </c>
      <c r="G33" t="str">
        <f t="shared" ca="1" si="7"/>
        <v>UG</v>
      </c>
      <c r="H33">
        <f t="shared" ca="1" si="32"/>
        <v>2</v>
      </c>
      <c r="I33">
        <f t="shared" ca="1" si="1"/>
        <v>1</v>
      </c>
      <c r="J33">
        <f t="shared" ca="1" si="9"/>
        <v>228346</v>
      </c>
      <c r="K33">
        <f t="shared" ca="1" si="10"/>
        <v>8</v>
      </c>
      <c r="L33" t="str">
        <f t="shared" ca="1" si="11"/>
        <v>Thrissur</v>
      </c>
      <c r="M33">
        <f t="shared" ca="1" si="26"/>
        <v>1370076</v>
      </c>
      <c r="N33">
        <f t="shared" ca="1" si="13"/>
        <v>1353493.152027355</v>
      </c>
      <c r="O33">
        <f t="shared" ca="1" si="27"/>
        <v>116507.80880695114</v>
      </c>
      <c r="P33">
        <f t="shared" ca="1" si="15"/>
        <v>53345</v>
      </c>
      <c r="Q33">
        <f t="shared" ca="1" si="28"/>
        <v>1698324.152027355</v>
      </c>
      <c r="R33">
        <f t="shared" ca="1" si="29"/>
        <v>27999.003605948354</v>
      </c>
      <c r="S33">
        <f t="shared" ca="1" si="30"/>
        <v>1514582.8124128995</v>
      </c>
      <c r="T33">
        <f t="shared" ca="1" si="31"/>
        <v>-183741.33961445559</v>
      </c>
      <c r="V33" s="9">
        <f ca="1">IF(Table1[[#This Row],[GENDER]]="MALE",1,0)</f>
        <v>1</v>
      </c>
      <c r="W33" s="10">
        <f ca="1">IF(Table1[[#This Row],[GENDER]]="FEMALE",1,0)</f>
        <v>0</v>
      </c>
      <c r="AF33" s="9">
        <f t="shared" ca="1" si="20"/>
        <v>0</v>
      </c>
      <c r="AG33" s="6">
        <f t="shared" ca="1" si="21"/>
        <v>0</v>
      </c>
      <c r="AH33" s="6">
        <f t="shared" ca="1" si="22"/>
        <v>0</v>
      </c>
      <c r="AI33" s="6">
        <f t="shared" ca="1" si="23"/>
        <v>0</v>
      </c>
      <c r="AJ33" s="10">
        <f t="shared" ca="1" si="24"/>
        <v>1</v>
      </c>
      <c r="AL33" s="9">
        <f ca="1">IF(Table1[[#This Row],[EDUCATION]]="HIGHSCHOOL",1,0)</f>
        <v>0</v>
      </c>
      <c r="AM33" s="6">
        <f ca="1">IF(Table1[[#This Row],[EDUCATION]]="PLUS TWO",1,0)</f>
        <v>0</v>
      </c>
      <c r="AN33" s="6">
        <f ca="1">IF(Table1[[#This Row],[EDUCATION]]="UG",1,0)</f>
        <v>1</v>
      </c>
      <c r="AO33" s="6">
        <f ca="1">IF(Table1[[#This Row],[EDUCATION]]="PG",1,0)</f>
        <v>0</v>
      </c>
      <c r="AP33" s="6">
        <f ca="1">IF(Table1[[#This Row],[EDUCATION]]="PHD",1,0)</f>
        <v>0</v>
      </c>
      <c r="AQ33" s="10">
        <f ca="1">IF(Table1[[#This Row],[EDUCATION]]="OTHERS",1,0)</f>
        <v>0</v>
      </c>
      <c r="AU33" s="9">
        <f ca="1">Table1[[#This Row],[CARS VALUE]]/Table1[[#This Row],[CARS]]</f>
        <v>116507.80880695114</v>
      </c>
      <c r="AV33" s="10"/>
      <c r="AX33" s="9">
        <f ca="1">IF(Table1[[#This Row],[DEBTS]]&gt;$AY$3,1,0)</f>
        <v>1</v>
      </c>
      <c r="AY33" s="6"/>
      <c r="AZ33" s="23">
        <f ca="1">(Table1[[#This Row],[MORTAGE LEFT]]/Table1[[#This Row],[VALUE OF THE HOUSE]])</f>
        <v>0.98789640284725444</v>
      </c>
      <c r="BA33" s="6">
        <f t="shared" ca="1" si="25"/>
        <v>0</v>
      </c>
      <c r="BB33" s="6"/>
      <c r="BC33" s="6"/>
      <c r="BD33" s="6"/>
      <c r="BE33" s="9">
        <f ca="1">IF(Table1[[#This Row],[DEBTS]]&gt;Table1[[#This Row],[INCOME ]],1,0)</f>
        <v>1</v>
      </c>
      <c r="BF33" s="10"/>
      <c r="BH33" s="9">
        <f ca="1">IF(Table1[[#This Row],[AREA]]="Alappuzha",Table1[[#This Row],[INCOME ]],0)</f>
        <v>0</v>
      </c>
      <c r="BI33" s="6">
        <f ca="1">IF(Table1[[#This Row],[AREA]]="Ernakulam",Table1[[#This Row],[INCOME ]],0)</f>
        <v>0</v>
      </c>
      <c r="BJ33" s="6">
        <f ca="1">IF(Table1[[#This Row],[AREA]]="Idukki",Table1[[#This Row],[INCOME ]],0)</f>
        <v>0</v>
      </c>
      <c r="BK33" s="6">
        <f ca="1">IF(Table1[[#This Row],[AREA]]="kannur",Table1[[#This Row],[INCOME ]],0)</f>
        <v>0</v>
      </c>
      <c r="BL33" s="6">
        <f ca="1">IF(Table1[[#This Row],[AREA]]="Kasaragod",Table1[[#This Row],[INCOME ]],0)</f>
        <v>0</v>
      </c>
      <c r="BM33" s="6">
        <f ca="1">IF(Table1[[#This Row],[AREA]]="Kollam",Table1[[#This Row],[INCOME ]],0)</f>
        <v>0</v>
      </c>
      <c r="BN33" s="6">
        <f ca="1">IF(Table1[[#This Row],[AREA]]="kottayam",Table1[[#This Row],[INCOME ]],0)</f>
        <v>0</v>
      </c>
      <c r="BO33" s="6">
        <f ca="1">IF(Table1[[#This Row],[AREA]]="Kozhikode",Table1[[#This Row],[INCOME ]],0)</f>
        <v>0</v>
      </c>
      <c r="BP33" s="6">
        <f ca="1">IF(Table1[[#This Row],[AREA]]="Malappuram",Table1[[#This Row],[INCOME ]],0)</f>
        <v>0</v>
      </c>
      <c r="BQ33" s="6">
        <f ca="1">IF(Table1[[#This Row],[AREA]]="Palakkad",Table1[[#This Row],[INCOME ]],0)</f>
        <v>0</v>
      </c>
      <c r="BR33" s="6">
        <f ca="1">IF(Table1[[#This Row],[AREA]]="Pathanamthitta",Table1[[#This Row],[INCOME ]],0)</f>
        <v>0</v>
      </c>
      <c r="BS33" s="6">
        <f ca="1">IF(Table1[[#This Row],[AREA]]="Thiruvananthapuram",Table1[[#This Row],[INCOME ]],0)</f>
        <v>0</v>
      </c>
      <c r="BT33" s="6">
        <f ca="1">IF(Table1[[#This Row],[AREA]]="Thrissur",Table1[[#This Row],[INCOME ]],0)</f>
        <v>228346</v>
      </c>
      <c r="BU33" s="10">
        <f ca="1">IF(Table1[[#This Row],[AREA]]="Wayanadu",Table1[[#This Row],[INCOME ]],0)</f>
        <v>0</v>
      </c>
      <c r="BW33" s="9">
        <f ca="1">IF(Table1[[#This Row],[FIELD OF WORK]]="IT",Table1[[#This Row],[INCOME ]],0)</f>
        <v>0</v>
      </c>
      <c r="BX33" s="6">
        <f ca="1">IF(Table1[[#This Row],[FIELD OF WORK]]="Teaching",Table1[[#This Row],[INCOME ]],0)</f>
        <v>0</v>
      </c>
      <c r="BY33" s="6">
        <f ca="1">IF(Table1[[#This Row],[FIELD OF WORK]]="Construction",Table1[[#This Row],[INCOME ]],0)</f>
        <v>0</v>
      </c>
      <c r="BZ33" s="6">
        <f ca="1">IF(Table1[[#This Row],[FIELD OF WORK]]="Health",Table1[[#This Row],[INCOME ]],0)</f>
        <v>0</v>
      </c>
      <c r="CA33" s="10">
        <f ca="1">IF(Table1[[#This Row],[FIELD OF WORK]]="Others",Table1[[#This Row],[INCOME ]],0)</f>
        <v>228346</v>
      </c>
      <c r="CC33" s="9">
        <f ca="1">IF(Table1[[#This Row],[EDUCATION]]="Highschool",Table1[[#This Row],[INCOME ]],0)</f>
        <v>0</v>
      </c>
      <c r="CD33" s="6">
        <f ca="1">IF(Table1[[#This Row],[EDUCATION]]="UG",Table1[[#This Row],[INCOME ]],0)</f>
        <v>228346</v>
      </c>
      <c r="CE33" s="6">
        <f ca="1">IF(Table1[[#This Row],[EDUCATION]]="PG",Table1[[#This Row],[INCOME ]],0)</f>
        <v>0</v>
      </c>
      <c r="CF33" s="6">
        <f ca="1">IF(Table1[[#This Row],[EDUCATION]]="PHD",Table1[[#This Row],[INCOME ]],0)</f>
        <v>0</v>
      </c>
      <c r="CG33" s="6">
        <f ca="1">IF(Table1[[#This Row],[EDUCATION]]="Plus Two",Table1[[#This Row],[INCOME ]],0)</f>
        <v>0</v>
      </c>
      <c r="CH33" s="10">
        <f ca="1">IF(Table1[[#This Row],[EDUCATION]]="Others",Table1[[#This Row],[INCOME ]],0)</f>
        <v>0</v>
      </c>
      <c r="CJ33" s="9">
        <f ca="1">IF(Table1[[#This Row],[NETWORTH]]&gt;$CK$3,Table1[[#This Row],[AGE]],0)</f>
        <v>0</v>
      </c>
      <c r="CK33" s="10"/>
    </row>
    <row r="34" spans="1:89" x14ac:dyDescent="0.3">
      <c r="A34">
        <f t="shared" ca="1" si="2"/>
        <v>0</v>
      </c>
      <c r="B34" t="str">
        <f t="shared" ca="1" si="3"/>
        <v>MALE</v>
      </c>
      <c r="C34">
        <f t="shared" ca="1" si="4"/>
        <v>26</v>
      </c>
      <c r="D34">
        <f t="shared" ca="1" si="5"/>
        <v>4</v>
      </c>
      <c r="E34" t="str">
        <f t="shared" ca="1" si="0"/>
        <v>IT</v>
      </c>
      <c r="F34">
        <f t="shared" ca="1" si="6"/>
        <v>2</v>
      </c>
      <c r="G34" t="str">
        <f t="shared" ca="1" si="7"/>
        <v>Plus Two</v>
      </c>
      <c r="H34">
        <f t="shared" ca="1" si="32"/>
        <v>2</v>
      </c>
      <c r="I34">
        <f t="shared" ca="1" si="1"/>
        <v>1</v>
      </c>
      <c r="J34">
        <f t="shared" ca="1" si="9"/>
        <v>380372</v>
      </c>
      <c r="K34">
        <f t="shared" ca="1" si="10"/>
        <v>6</v>
      </c>
      <c r="L34" t="str">
        <f t="shared" ca="1" si="11"/>
        <v>Idukki</v>
      </c>
      <c r="M34">
        <f t="shared" ca="1" si="26"/>
        <v>2282232</v>
      </c>
      <c r="N34">
        <f t="shared" ca="1" si="13"/>
        <v>455101.35540044663</v>
      </c>
      <c r="O34">
        <f t="shared" ca="1" si="27"/>
        <v>266688.12632431707</v>
      </c>
      <c r="P34">
        <f t="shared" ca="1" si="15"/>
        <v>15039</v>
      </c>
      <c r="Q34">
        <f t="shared" ca="1" si="28"/>
        <v>572172.35540044657</v>
      </c>
      <c r="R34">
        <f t="shared" ca="1" si="29"/>
        <v>455514.27577941644</v>
      </c>
      <c r="S34">
        <f t="shared" ca="1" si="30"/>
        <v>3004434.4021037333</v>
      </c>
      <c r="T34">
        <f t="shared" ca="1" si="31"/>
        <v>2432262.0467032865</v>
      </c>
      <c r="V34" s="9">
        <f ca="1">IF(Table1[[#This Row],[GENDER]]="MALE",1,0)</f>
        <v>1</v>
      </c>
      <c r="W34" s="10">
        <f ca="1">IF(Table1[[#This Row],[GENDER]]="FEMALE",1,0)</f>
        <v>0</v>
      </c>
      <c r="AF34" s="9">
        <f t="shared" ca="1" si="20"/>
        <v>0</v>
      </c>
      <c r="AG34" s="6">
        <f t="shared" ca="1" si="21"/>
        <v>0</v>
      </c>
      <c r="AH34" s="6">
        <f t="shared" ca="1" si="22"/>
        <v>1</v>
      </c>
      <c r="AI34" s="6">
        <f t="shared" ca="1" si="23"/>
        <v>0</v>
      </c>
      <c r="AJ34" s="10">
        <f t="shared" ca="1" si="24"/>
        <v>0</v>
      </c>
      <c r="AL34" s="9">
        <f ca="1">IF(Table1[[#This Row],[EDUCATION]]="HIGHSCHOOL",1,0)</f>
        <v>0</v>
      </c>
      <c r="AM34" s="6">
        <f ca="1">IF(Table1[[#This Row],[EDUCATION]]="PLUS TWO",1,0)</f>
        <v>1</v>
      </c>
      <c r="AN34" s="6">
        <f ca="1">IF(Table1[[#This Row],[EDUCATION]]="UG",1,0)</f>
        <v>0</v>
      </c>
      <c r="AO34" s="6">
        <f ca="1">IF(Table1[[#This Row],[EDUCATION]]="PG",1,0)</f>
        <v>0</v>
      </c>
      <c r="AP34" s="6">
        <f ca="1">IF(Table1[[#This Row],[EDUCATION]]="PHD",1,0)</f>
        <v>0</v>
      </c>
      <c r="AQ34" s="10">
        <f ca="1">IF(Table1[[#This Row],[EDUCATION]]="OTHERS",1,0)</f>
        <v>0</v>
      </c>
      <c r="AU34" s="9">
        <f ca="1">Table1[[#This Row],[CARS VALUE]]/Table1[[#This Row],[CARS]]</f>
        <v>266688.12632431707</v>
      </c>
      <c r="AV34" s="10"/>
      <c r="AX34" s="9">
        <f ca="1">IF(Table1[[#This Row],[DEBTS]]&gt;$AY$3,1,0)</f>
        <v>0</v>
      </c>
      <c r="AY34" s="6"/>
      <c r="AZ34" s="23">
        <f ca="1">(Table1[[#This Row],[MORTAGE LEFT]]/Table1[[#This Row],[VALUE OF THE HOUSE]])</f>
        <v>0.19941064510551365</v>
      </c>
      <c r="BA34" s="6">
        <f t="shared" ca="1" si="25"/>
        <v>1</v>
      </c>
      <c r="BB34" s="6"/>
      <c r="BC34" s="6"/>
      <c r="BD34" s="6"/>
      <c r="BE34" s="9">
        <f ca="1">IF(Table1[[#This Row],[DEBTS]]&gt;Table1[[#This Row],[INCOME ]],1,0)</f>
        <v>1</v>
      </c>
      <c r="BF34" s="10"/>
      <c r="BH34" s="9">
        <f ca="1">IF(Table1[[#This Row],[AREA]]="Alappuzha",Table1[[#This Row],[INCOME ]],0)</f>
        <v>0</v>
      </c>
      <c r="BI34" s="6">
        <f ca="1">IF(Table1[[#This Row],[AREA]]="Ernakulam",Table1[[#This Row],[INCOME ]],0)</f>
        <v>0</v>
      </c>
      <c r="BJ34" s="6">
        <f ca="1">IF(Table1[[#This Row],[AREA]]="Idukki",Table1[[#This Row],[INCOME ]],0)</f>
        <v>380372</v>
      </c>
      <c r="BK34" s="6">
        <f ca="1">IF(Table1[[#This Row],[AREA]]="kannur",Table1[[#This Row],[INCOME ]],0)</f>
        <v>0</v>
      </c>
      <c r="BL34" s="6">
        <f ca="1">IF(Table1[[#This Row],[AREA]]="Kasaragod",Table1[[#This Row],[INCOME ]],0)</f>
        <v>0</v>
      </c>
      <c r="BM34" s="6">
        <f ca="1">IF(Table1[[#This Row],[AREA]]="Kollam",Table1[[#This Row],[INCOME ]],0)</f>
        <v>0</v>
      </c>
      <c r="BN34" s="6">
        <f ca="1">IF(Table1[[#This Row],[AREA]]="kottayam",Table1[[#This Row],[INCOME ]],0)</f>
        <v>0</v>
      </c>
      <c r="BO34" s="6">
        <f ca="1">IF(Table1[[#This Row],[AREA]]="Kozhikode",Table1[[#This Row],[INCOME ]],0)</f>
        <v>0</v>
      </c>
      <c r="BP34" s="6">
        <f ca="1">IF(Table1[[#This Row],[AREA]]="Malappuram",Table1[[#This Row],[INCOME ]],0)</f>
        <v>0</v>
      </c>
      <c r="BQ34" s="6">
        <f ca="1">IF(Table1[[#This Row],[AREA]]="Palakkad",Table1[[#This Row],[INCOME ]],0)</f>
        <v>0</v>
      </c>
      <c r="BR34" s="6">
        <f ca="1">IF(Table1[[#This Row],[AREA]]="Pathanamthitta",Table1[[#This Row],[INCOME ]],0)</f>
        <v>0</v>
      </c>
      <c r="BS34" s="6">
        <f ca="1">IF(Table1[[#This Row],[AREA]]="Thiruvananthapuram",Table1[[#This Row],[INCOME ]],0)</f>
        <v>0</v>
      </c>
      <c r="BT34" s="6">
        <f ca="1">IF(Table1[[#This Row],[AREA]]="Thrissur",Table1[[#This Row],[INCOME ]],0)</f>
        <v>0</v>
      </c>
      <c r="BU34" s="10">
        <f ca="1">IF(Table1[[#This Row],[AREA]]="Wayanadu",Table1[[#This Row],[INCOME ]],0)</f>
        <v>0</v>
      </c>
      <c r="BW34" s="9">
        <f ca="1">IF(Table1[[#This Row],[FIELD OF WORK]]="IT",Table1[[#This Row],[INCOME ]],0)</f>
        <v>380372</v>
      </c>
      <c r="BX34" s="6">
        <f ca="1">IF(Table1[[#This Row],[FIELD OF WORK]]="Teaching",Table1[[#This Row],[INCOME ]],0)</f>
        <v>0</v>
      </c>
      <c r="BY34" s="6">
        <f ca="1">IF(Table1[[#This Row],[FIELD OF WORK]]="Construction",Table1[[#This Row],[INCOME ]],0)</f>
        <v>0</v>
      </c>
      <c r="BZ34" s="6">
        <f ca="1">IF(Table1[[#This Row],[FIELD OF WORK]]="Health",Table1[[#This Row],[INCOME ]],0)</f>
        <v>0</v>
      </c>
      <c r="CA34" s="10">
        <f ca="1">IF(Table1[[#This Row],[FIELD OF WORK]]="Others",Table1[[#This Row],[INCOME ]],0)</f>
        <v>0</v>
      </c>
      <c r="CC34" s="9">
        <f ca="1">IF(Table1[[#This Row],[EDUCATION]]="Highschool",Table1[[#This Row],[INCOME ]],0)</f>
        <v>0</v>
      </c>
      <c r="CD34" s="6">
        <f ca="1">IF(Table1[[#This Row],[EDUCATION]]="UG",Table1[[#This Row],[INCOME ]],0)</f>
        <v>0</v>
      </c>
      <c r="CE34" s="6">
        <f ca="1">IF(Table1[[#This Row],[EDUCATION]]="PG",Table1[[#This Row],[INCOME ]],0)</f>
        <v>0</v>
      </c>
      <c r="CF34" s="6">
        <f ca="1">IF(Table1[[#This Row],[EDUCATION]]="PHD",Table1[[#This Row],[INCOME ]],0)</f>
        <v>0</v>
      </c>
      <c r="CG34" s="6">
        <f ca="1">IF(Table1[[#This Row],[EDUCATION]]="Plus Two",Table1[[#This Row],[INCOME ]],0)</f>
        <v>380372</v>
      </c>
      <c r="CH34" s="10">
        <f ca="1">IF(Table1[[#This Row],[EDUCATION]]="Others",Table1[[#This Row],[INCOME ]],0)</f>
        <v>0</v>
      </c>
      <c r="CJ34" s="9">
        <f ca="1">IF(Table1[[#This Row],[NETWORTH]]&gt;$CK$3,Table1[[#This Row],[AGE]],0)</f>
        <v>26</v>
      </c>
      <c r="CK34" s="10"/>
    </row>
    <row r="35" spans="1:89" x14ac:dyDescent="0.3">
      <c r="A35">
        <f t="shared" ca="1" si="2"/>
        <v>0</v>
      </c>
      <c r="B35" t="str">
        <f t="shared" ca="1" si="3"/>
        <v>MALE</v>
      </c>
      <c r="C35">
        <f t="shared" ca="1" si="4"/>
        <v>46</v>
      </c>
      <c r="D35">
        <f t="shared" ca="1" si="5"/>
        <v>5</v>
      </c>
      <c r="E35" t="str">
        <f t="shared" ca="1" si="0"/>
        <v>Others</v>
      </c>
      <c r="F35">
        <f t="shared" ca="1" si="6"/>
        <v>5</v>
      </c>
      <c r="G35" t="str">
        <f t="shared" ca="1" si="7"/>
        <v>PHD</v>
      </c>
      <c r="H35">
        <f t="shared" ca="1" si="32"/>
        <v>3</v>
      </c>
      <c r="I35">
        <f t="shared" ca="1" si="1"/>
        <v>3</v>
      </c>
      <c r="J35">
        <f t="shared" ca="1" si="9"/>
        <v>895245</v>
      </c>
      <c r="K35">
        <f t="shared" ca="1" si="10"/>
        <v>8</v>
      </c>
      <c r="L35" t="str">
        <f t="shared" ca="1" si="11"/>
        <v>Thrissur</v>
      </c>
      <c r="M35">
        <f t="shared" ca="1" si="26"/>
        <v>2685735</v>
      </c>
      <c r="N35">
        <f t="shared" ca="1" si="13"/>
        <v>1209731.9673411043</v>
      </c>
      <c r="O35">
        <f t="shared" ca="1" si="27"/>
        <v>780529.58212517516</v>
      </c>
      <c r="P35">
        <f t="shared" ca="1" si="15"/>
        <v>340637</v>
      </c>
      <c r="Q35">
        <f t="shared" ca="1" si="28"/>
        <v>1886334.9673411043</v>
      </c>
      <c r="R35">
        <f t="shared" ca="1" si="29"/>
        <v>16731.207340223715</v>
      </c>
      <c r="S35">
        <f t="shared" ca="1" si="30"/>
        <v>3482995.789465399</v>
      </c>
      <c r="T35">
        <f t="shared" ca="1" si="31"/>
        <v>1596660.8221242947</v>
      </c>
      <c r="V35" s="9">
        <f ca="1">IF(Table1[[#This Row],[GENDER]]="MALE",1,0)</f>
        <v>1</v>
      </c>
      <c r="W35" s="10">
        <f ca="1">IF(Table1[[#This Row],[GENDER]]="FEMALE",1,0)</f>
        <v>0</v>
      </c>
      <c r="AF35" s="9">
        <f t="shared" ca="1" si="20"/>
        <v>0</v>
      </c>
      <c r="AG35" s="6">
        <f t="shared" ca="1" si="21"/>
        <v>0</v>
      </c>
      <c r="AH35" s="6">
        <f t="shared" ca="1" si="22"/>
        <v>0</v>
      </c>
      <c r="AI35" s="6">
        <f t="shared" ca="1" si="23"/>
        <v>0</v>
      </c>
      <c r="AJ35" s="10">
        <f t="shared" ca="1" si="24"/>
        <v>1</v>
      </c>
      <c r="AL35" s="9">
        <f ca="1">IF(Table1[[#This Row],[EDUCATION]]="HIGHSCHOOL",1,0)</f>
        <v>0</v>
      </c>
      <c r="AM35" s="6">
        <f ca="1">IF(Table1[[#This Row],[EDUCATION]]="PLUS TWO",1,0)</f>
        <v>0</v>
      </c>
      <c r="AN35" s="6">
        <f ca="1">IF(Table1[[#This Row],[EDUCATION]]="UG",1,0)</f>
        <v>0</v>
      </c>
      <c r="AO35" s="6">
        <f ca="1">IF(Table1[[#This Row],[EDUCATION]]="PG",1,0)</f>
        <v>0</v>
      </c>
      <c r="AP35" s="6">
        <f ca="1">IF(Table1[[#This Row],[EDUCATION]]="PHD",1,0)</f>
        <v>1</v>
      </c>
      <c r="AQ35" s="10">
        <f ca="1">IF(Table1[[#This Row],[EDUCATION]]="OTHERS",1,0)</f>
        <v>0</v>
      </c>
      <c r="AU35" s="9">
        <f ca="1">Table1[[#This Row],[CARS VALUE]]/Table1[[#This Row],[CARS]]</f>
        <v>260176.52737505839</v>
      </c>
      <c r="AV35" s="10"/>
      <c r="AX35" s="9">
        <f ca="1">IF(Table1[[#This Row],[DEBTS]]&gt;$AY$3,1,0)</f>
        <v>1</v>
      </c>
      <c r="AY35" s="6"/>
      <c r="AZ35" s="23">
        <f ca="1">(Table1[[#This Row],[MORTAGE LEFT]]/Table1[[#This Row],[VALUE OF THE HOUSE]])</f>
        <v>0.4504286414486553</v>
      </c>
      <c r="BA35" s="6">
        <f t="shared" ca="1" si="25"/>
        <v>1</v>
      </c>
      <c r="BB35" s="6"/>
      <c r="BC35" s="6"/>
      <c r="BD35" s="6"/>
      <c r="BE35" s="9">
        <f ca="1">IF(Table1[[#This Row],[DEBTS]]&gt;Table1[[#This Row],[INCOME ]],1,0)</f>
        <v>1</v>
      </c>
      <c r="BF35" s="10"/>
      <c r="BH35" s="9">
        <f ca="1">IF(Table1[[#This Row],[AREA]]="Alappuzha",Table1[[#This Row],[INCOME ]],0)</f>
        <v>0</v>
      </c>
      <c r="BI35" s="6">
        <f ca="1">IF(Table1[[#This Row],[AREA]]="Ernakulam",Table1[[#This Row],[INCOME ]],0)</f>
        <v>0</v>
      </c>
      <c r="BJ35" s="6">
        <f ca="1">IF(Table1[[#This Row],[AREA]]="Idukki",Table1[[#This Row],[INCOME ]],0)</f>
        <v>0</v>
      </c>
      <c r="BK35" s="6">
        <f ca="1">IF(Table1[[#This Row],[AREA]]="kannur",Table1[[#This Row],[INCOME ]],0)</f>
        <v>0</v>
      </c>
      <c r="BL35" s="6">
        <f ca="1">IF(Table1[[#This Row],[AREA]]="Kasaragod",Table1[[#This Row],[INCOME ]],0)</f>
        <v>0</v>
      </c>
      <c r="BM35" s="6">
        <f ca="1">IF(Table1[[#This Row],[AREA]]="Kollam",Table1[[#This Row],[INCOME ]],0)</f>
        <v>0</v>
      </c>
      <c r="BN35" s="6">
        <f ca="1">IF(Table1[[#This Row],[AREA]]="kottayam",Table1[[#This Row],[INCOME ]],0)</f>
        <v>0</v>
      </c>
      <c r="BO35" s="6">
        <f ca="1">IF(Table1[[#This Row],[AREA]]="Kozhikode",Table1[[#This Row],[INCOME ]],0)</f>
        <v>0</v>
      </c>
      <c r="BP35" s="6">
        <f ca="1">IF(Table1[[#This Row],[AREA]]="Malappuram",Table1[[#This Row],[INCOME ]],0)</f>
        <v>0</v>
      </c>
      <c r="BQ35" s="6">
        <f ca="1">IF(Table1[[#This Row],[AREA]]="Palakkad",Table1[[#This Row],[INCOME ]],0)</f>
        <v>0</v>
      </c>
      <c r="BR35" s="6">
        <f ca="1">IF(Table1[[#This Row],[AREA]]="Pathanamthitta",Table1[[#This Row],[INCOME ]],0)</f>
        <v>0</v>
      </c>
      <c r="BS35" s="6">
        <f ca="1">IF(Table1[[#This Row],[AREA]]="Thiruvananthapuram",Table1[[#This Row],[INCOME ]],0)</f>
        <v>0</v>
      </c>
      <c r="BT35" s="6">
        <f ca="1">IF(Table1[[#This Row],[AREA]]="Thrissur",Table1[[#This Row],[INCOME ]],0)</f>
        <v>895245</v>
      </c>
      <c r="BU35" s="10">
        <f ca="1">IF(Table1[[#This Row],[AREA]]="Wayanadu",Table1[[#This Row],[INCOME ]],0)</f>
        <v>0</v>
      </c>
      <c r="BW35" s="9">
        <f ca="1">IF(Table1[[#This Row],[FIELD OF WORK]]="IT",Table1[[#This Row],[INCOME ]],0)</f>
        <v>0</v>
      </c>
      <c r="BX35" s="6">
        <f ca="1">IF(Table1[[#This Row],[FIELD OF WORK]]="Teaching",Table1[[#This Row],[INCOME ]],0)</f>
        <v>0</v>
      </c>
      <c r="BY35" s="6">
        <f ca="1">IF(Table1[[#This Row],[FIELD OF WORK]]="Construction",Table1[[#This Row],[INCOME ]],0)</f>
        <v>0</v>
      </c>
      <c r="BZ35" s="6">
        <f ca="1">IF(Table1[[#This Row],[FIELD OF WORK]]="Health",Table1[[#This Row],[INCOME ]],0)</f>
        <v>0</v>
      </c>
      <c r="CA35" s="10">
        <f ca="1">IF(Table1[[#This Row],[FIELD OF WORK]]="Others",Table1[[#This Row],[INCOME ]],0)</f>
        <v>895245</v>
      </c>
      <c r="CC35" s="9">
        <f ca="1">IF(Table1[[#This Row],[EDUCATION]]="Highschool",Table1[[#This Row],[INCOME ]],0)</f>
        <v>0</v>
      </c>
      <c r="CD35" s="6">
        <f ca="1">IF(Table1[[#This Row],[EDUCATION]]="UG",Table1[[#This Row],[INCOME ]],0)</f>
        <v>0</v>
      </c>
      <c r="CE35" s="6">
        <f ca="1">IF(Table1[[#This Row],[EDUCATION]]="PG",Table1[[#This Row],[INCOME ]],0)</f>
        <v>0</v>
      </c>
      <c r="CF35" s="6">
        <f ca="1">IF(Table1[[#This Row],[EDUCATION]]="PHD",Table1[[#This Row],[INCOME ]],0)</f>
        <v>895245</v>
      </c>
      <c r="CG35" s="6">
        <f ca="1">IF(Table1[[#This Row],[EDUCATION]]="Plus Two",Table1[[#This Row],[INCOME ]],0)</f>
        <v>0</v>
      </c>
      <c r="CH35" s="10">
        <f ca="1">IF(Table1[[#This Row],[EDUCATION]]="Others",Table1[[#This Row],[INCOME ]],0)</f>
        <v>0</v>
      </c>
      <c r="CJ35" s="9">
        <f ca="1">IF(Table1[[#This Row],[NETWORTH]]&gt;$CK$3,Table1[[#This Row],[AGE]],0)</f>
        <v>46</v>
      </c>
      <c r="CK35" s="10"/>
    </row>
    <row r="36" spans="1:89" x14ac:dyDescent="0.3">
      <c r="A36">
        <f t="shared" ca="1" si="2"/>
        <v>1</v>
      </c>
      <c r="B36" t="str">
        <f t="shared" ca="1" si="3"/>
        <v>FEMALE</v>
      </c>
      <c r="C36">
        <f t="shared" ca="1" si="4"/>
        <v>41</v>
      </c>
      <c r="D36">
        <f t="shared" ca="1" si="5"/>
        <v>3</v>
      </c>
      <c r="E36" t="str">
        <f t="shared" ref="E36:E67" ca="1" si="33">VLOOKUP(D36,$X$6:$Y$10,2)</f>
        <v>Teaching</v>
      </c>
      <c r="F36">
        <f t="shared" ca="1" si="6"/>
        <v>4</v>
      </c>
      <c r="G36" t="str">
        <f t="shared" ca="1" si="7"/>
        <v>PG</v>
      </c>
      <c r="H36">
        <f t="shared" ca="1" si="32"/>
        <v>3</v>
      </c>
      <c r="I36">
        <f t="shared" ca="1" si="1"/>
        <v>3</v>
      </c>
      <c r="J36">
        <f t="shared" ca="1" si="9"/>
        <v>571310</v>
      </c>
      <c r="K36">
        <f t="shared" ca="1" si="10"/>
        <v>1</v>
      </c>
      <c r="L36" t="str">
        <f t="shared" ca="1" si="11"/>
        <v>Thiruvananthapuram</v>
      </c>
      <c r="M36">
        <f t="shared" ca="1" si="26"/>
        <v>3999170</v>
      </c>
      <c r="N36">
        <f t="shared" ca="1" si="13"/>
        <v>3079420.2999096606</v>
      </c>
      <c r="O36">
        <f t="shared" ca="1" si="27"/>
        <v>477960.35301283945</v>
      </c>
      <c r="P36">
        <f t="shared" ca="1" si="15"/>
        <v>207784</v>
      </c>
      <c r="Q36">
        <f t="shared" ca="1" si="28"/>
        <v>3310018.2999096606</v>
      </c>
      <c r="R36">
        <f t="shared" ca="1" si="29"/>
        <v>806943.73706864961</v>
      </c>
      <c r="S36">
        <f t="shared" ca="1" si="30"/>
        <v>5284074.0900814887</v>
      </c>
      <c r="T36">
        <f t="shared" ca="1" si="31"/>
        <v>1974055.7901718281</v>
      </c>
      <c r="V36" s="9">
        <f ca="1">IF(Table1[[#This Row],[GENDER]]="MALE",1,0)</f>
        <v>0</v>
      </c>
      <c r="W36" s="10">
        <f ca="1">IF(Table1[[#This Row],[GENDER]]="FEMALE",1,0)</f>
        <v>1</v>
      </c>
      <c r="AF36" s="9">
        <f t="shared" ca="1" si="20"/>
        <v>0</v>
      </c>
      <c r="AG36" s="6">
        <f t="shared" ca="1" si="21"/>
        <v>0</v>
      </c>
      <c r="AH36" s="6">
        <f t="shared" ca="1" si="22"/>
        <v>0</v>
      </c>
      <c r="AI36" s="6">
        <f t="shared" ca="1" si="23"/>
        <v>1</v>
      </c>
      <c r="AJ36" s="10">
        <f t="shared" ca="1" si="24"/>
        <v>0</v>
      </c>
      <c r="AL36" s="9">
        <f ca="1">IF(Table1[[#This Row],[EDUCATION]]="HIGHSCHOOL",1,0)</f>
        <v>0</v>
      </c>
      <c r="AM36" s="6">
        <f ca="1">IF(Table1[[#This Row],[EDUCATION]]="PLUS TWO",1,0)</f>
        <v>0</v>
      </c>
      <c r="AN36" s="6">
        <f ca="1">IF(Table1[[#This Row],[EDUCATION]]="UG",1,0)</f>
        <v>0</v>
      </c>
      <c r="AO36" s="6">
        <f ca="1">IF(Table1[[#This Row],[EDUCATION]]="PG",1,0)</f>
        <v>1</v>
      </c>
      <c r="AP36" s="6">
        <f ca="1">IF(Table1[[#This Row],[EDUCATION]]="PHD",1,0)</f>
        <v>0</v>
      </c>
      <c r="AQ36" s="10">
        <f ca="1">IF(Table1[[#This Row],[EDUCATION]]="OTHERS",1,0)</f>
        <v>0</v>
      </c>
      <c r="AU36" s="9">
        <f ca="1">Table1[[#This Row],[CARS VALUE]]/Table1[[#This Row],[CARS]]</f>
        <v>159320.11767094649</v>
      </c>
      <c r="AV36" s="10"/>
      <c r="AX36" s="9">
        <f ca="1">IF(Table1[[#This Row],[DEBTS]]&gt;$AY$3,1,0)</f>
        <v>1</v>
      </c>
      <c r="AY36" s="6"/>
      <c r="AZ36" s="23">
        <f ca="1">(Table1[[#This Row],[MORTAGE LEFT]]/Table1[[#This Row],[VALUE OF THE HOUSE]])</f>
        <v>0.77001485305942496</v>
      </c>
      <c r="BA36" s="6">
        <f t="shared" ca="1" si="25"/>
        <v>0</v>
      </c>
      <c r="BB36" s="6"/>
      <c r="BC36" s="6"/>
      <c r="BD36" s="6"/>
      <c r="BE36" s="9">
        <f ca="1">IF(Table1[[#This Row],[DEBTS]]&gt;Table1[[#This Row],[INCOME ]],1,0)</f>
        <v>1</v>
      </c>
      <c r="BF36" s="10"/>
      <c r="BH36" s="9">
        <f ca="1">IF(Table1[[#This Row],[AREA]]="Alappuzha",Table1[[#This Row],[INCOME ]],0)</f>
        <v>0</v>
      </c>
      <c r="BI36" s="6">
        <f ca="1">IF(Table1[[#This Row],[AREA]]="Ernakulam",Table1[[#This Row],[INCOME ]],0)</f>
        <v>0</v>
      </c>
      <c r="BJ36" s="6">
        <f ca="1">IF(Table1[[#This Row],[AREA]]="Idukki",Table1[[#This Row],[INCOME ]],0)</f>
        <v>0</v>
      </c>
      <c r="BK36" s="6">
        <f ca="1">IF(Table1[[#This Row],[AREA]]="kannur",Table1[[#This Row],[INCOME ]],0)</f>
        <v>0</v>
      </c>
      <c r="BL36" s="6">
        <f ca="1">IF(Table1[[#This Row],[AREA]]="Kasaragod",Table1[[#This Row],[INCOME ]],0)</f>
        <v>0</v>
      </c>
      <c r="BM36" s="6">
        <f ca="1">IF(Table1[[#This Row],[AREA]]="Kollam",Table1[[#This Row],[INCOME ]],0)</f>
        <v>0</v>
      </c>
      <c r="BN36" s="6">
        <f ca="1">IF(Table1[[#This Row],[AREA]]="kottayam",Table1[[#This Row],[INCOME ]],0)</f>
        <v>0</v>
      </c>
      <c r="BO36" s="6">
        <f ca="1">IF(Table1[[#This Row],[AREA]]="Kozhikode",Table1[[#This Row],[INCOME ]],0)</f>
        <v>0</v>
      </c>
      <c r="BP36" s="6">
        <f ca="1">IF(Table1[[#This Row],[AREA]]="Malappuram",Table1[[#This Row],[INCOME ]],0)</f>
        <v>0</v>
      </c>
      <c r="BQ36" s="6">
        <f ca="1">IF(Table1[[#This Row],[AREA]]="Palakkad",Table1[[#This Row],[INCOME ]],0)</f>
        <v>0</v>
      </c>
      <c r="BR36" s="6">
        <f ca="1">IF(Table1[[#This Row],[AREA]]="Pathanamthitta",Table1[[#This Row],[INCOME ]],0)</f>
        <v>0</v>
      </c>
      <c r="BS36" s="6">
        <f ca="1">IF(Table1[[#This Row],[AREA]]="Thiruvananthapuram",Table1[[#This Row],[INCOME ]],0)</f>
        <v>571310</v>
      </c>
      <c r="BT36" s="6">
        <f ca="1">IF(Table1[[#This Row],[AREA]]="Thrissur",Table1[[#This Row],[INCOME ]],0)</f>
        <v>0</v>
      </c>
      <c r="BU36" s="10">
        <f ca="1">IF(Table1[[#This Row],[AREA]]="Wayanadu",Table1[[#This Row],[INCOME ]],0)</f>
        <v>0</v>
      </c>
      <c r="BW36" s="9">
        <f ca="1">IF(Table1[[#This Row],[FIELD OF WORK]]="IT",Table1[[#This Row],[INCOME ]],0)</f>
        <v>0</v>
      </c>
      <c r="BX36" s="6">
        <f ca="1">IF(Table1[[#This Row],[FIELD OF WORK]]="Teaching",Table1[[#This Row],[INCOME ]],0)</f>
        <v>571310</v>
      </c>
      <c r="BY36" s="6">
        <f ca="1">IF(Table1[[#This Row],[FIELD OF WORK]]="Construction",Table1[[#This Row],[INCOME ]],0)</f>
        <v>0</v>
      </c>
      <c r="BZ36" s="6">
        <f ca="1">IF(Table1[[#This Row],[FIELD OF WORK]]="Health",Table1[[#This Row],[INCOME ]],0)</f>
        <v>0</v>
      </c>
      <c r="CA36" s="10">
        <f ca="1">IF(Table1[[#This Row],[FIELD OF WORK]]="Others",Table1[[#This Row],[INCOME ]],0)</f>
        <v>0</v>
      </c>
      <c r="CC36" s="9">
        <f ca="1">IF(Table1[[#This Row],[EDUCATION]]="Highschool",Table1[[#This Row],[INCOME ]],0)</f>
        <v>0</v>
      </c>
      <c r="CD36" s="6">
        <f ca="1">IF(Table1[[#This Row],[EDUCATION]]="UG",Table1[[#This Row],[INCOME ]],0)</f>
        <v>0</v>
      </c>
      <c r="CE36" s="6">
        <f ca="1">IF(Table1[[#This Row],[EDUCATION]]="PG",Table1[[#This Row],[INCOME ]],0)</f>
        <v>571310</v>
      </c>
      <c r="CF36" s="6">
        <f ca="1">IF(Table1[[#This Row],[EDUCATION]]="PHD",Table1[[#This Row],[INCOME ]],0)</f>
        <v>0</v>
      </c>
      <c r="CG36" s="6">
        <f ca="1">IF(Table1[[#This Row],[EDUCATION]]="Plus Two",Table1[[#This Row],[INCOME ]],0)</f>
        <v>0</v>
      </c>
      <c r="CH36" s="10">
        <f ca="1">IF(Table1[[#This Row],[EDUCATION]]="Others",Table1[[#This Row],[INCOME ]],0)</f>
        <v>0</v>
      </c>
      <c r="CJ36" s="9">
        <f ca="1">IF(Table1[[#This Row],[NETWORTH]]&gt;$CK$3,Table1[[#This Row],[AGE]],0)</f>
        <v>41</v>
      </c>
      <c r="CK36" s="10"/>
    </row>
    <row r="37" spans="1:89" x14ac:dyDescent="0.3">
      <c r="A37">
        <f t="shared" ca="1" si="2"/>
        <v>1</v>
      </c>
      <c r="B37" t="str">
        <f t="shared" ca="1" si="3"/>
        <v>FEMALE</v>
      </c>
      <c r="C37">
        <f t="shared" ca="1" si="4"/>
        <v>25</v>
      </c>
      <c r="D37">
        <f t="shared" ca="1" si="5"/>
        <v>5</v>
      </c>
      <c r="E37" t="str">
        <f t="shared" ca="1" si="33"/>
        <v>Others</v>
      </c>
      <c r="F37">
        <f t="shared" ca="1" si="6"/>
        <v>4</v>
      </c>
      <c r="G37" t="str">
        <f t="shared" ca="1" si="7"/>
        <v>PG</v>
      </c>
      <c r="H37">
        <f t="shared" ca="1" si="32"/>
        <v>2</v>
      </c>
      <c r="I37">
        <f t="shared" ca="1" si="1"/>
        <v>3</v>
      </c>
      <c r="J37">
        <f t="shared" ca="1" si="9"/>
        <v>806608</v>
      </c>
      <c r="K37">
        <f t="shared" ca="1" si="10"/>
        <v>13</v>
      </c>
      <c r="L37" t="str">
        <f t="shared" ca="1" si="11"/>
        <v>Kannur</v>
      </c>
      <c r="M37">
        <f t="shared" ca="1" si="26"/>
        <v>3226432</v>
      </c>
      <c r="N37">
        <f t="shared" ca="1" si="13"/>
        <v>196977.77378624005</v>
      </c>
      <c r="O37">
        <f t="shared" ca="1" si="27"/>
        <v>1745006.0008678855</v>
      </c>
      <c r="P37">
        <f t="shared" ca="1" si="15"/>
        <v>238988</v>
      </c>
      <c r="Q37">
        <f t="shared" ca="1" si="28"/>
        <v>1155521.77378624</v>
      </c>
      <c r="R37">
        <f t="shared" ca="1" si="29"/>
        <v>543309.29283631814</v>
      </c>
      <c r="S37">
        <f t="shared" ca="1" si="30"/>
        <v>5514747.2937042033</v>
      </c>
      <c r="T37">
        <f t="shared" ca="1" si="31"/>
        <v>4359225.5199179631</v>
      </c>
      <c r="V37" s="9">
        <f ca="1">IF(Table1[[#This Row],[GENDER]]="MALE",1,0)</f>
        <v>0</v>
      </c>
      <c r="W37" s="10">
        <f ca="1">IF(Table1[[#This Row],[GENDER]]="FEMALE",1,0)</f>
        <v>1</v>
      </c>
      <c r="AF37" s="9">
        <f t="shared" ca="1" si="20"/>
        <v>0</v>
      </c>
      <c r="AG37" s="6">
        <f t="shared" ca="1" si="21"/>
        <v>0</v>
      </c>
      <c r="AH37" s="6">
        <f t="shared" ca="1" si="22"/>
        <v>0</v>
      </c>
      <c r="AI37" s="6">
        <f t="shared" ca="1" si="23"/>
        <v>0</v>
      </c>
      <c r="AJ37" s="10">
        <f t="shared" ca="1" si="24"/>
        <v>1</v>
      </c>
      <c r="AL37" s="9">
        <f ca="1">IF(Table1[[#This Row],[EDUCATION]]="HIGHSCHOOL",1,0)</f>
        <v>0</v>
      </c>
      <c r="AM37" s="6">
        <f ca="1">IF(Table1[[#This Row],[EDUCATION]]="PLUS TWO",1,0)</f>
        <v>0</v>
      </c>
      <c r="AN37" s="6">
        <f ca="1">IF(Table1[[#This Row],[EDUCATION]]="UG",1,0)</f>
        <v>0</v>
      </c>
      <c r="AO37" s="6">
        <f ca="1">IF(Table1[[#This Row],[EDUCATION]]="PG",1,0)</f>
        <v>1</v>
      </c>
      <c r="AP37" s="6">
        <f ca="1">IF(Table1[[#This Row],[EDUCATION]]="PHD",1,0)</f>
        <v>0</v>
      </c>
      <c r="AQ37" s="10">
        <f ca="1">IF(Table1[[#This Row],[EDUCATION]]="OTHERS",1,0)</f>
        <v>0</v>
      </c>
      <c r="AU37" s="9">
        <f ca="1">Table1[[#This Row],[CARS VALUE]]/Table1[[#This Row],[CARS]]</f>
        <v>581668.66695596185</v>
      </c>
      <c r="AV37" s="10"/>
      <c r="AX37" s="9">
        <f ca="1">IF(Table1[[#This Row],[DEBTS]]&gt;$AY$3,1,0)</f>
        <v>1</v>
      </c>
      <c r="AY37" s="6"/>
      <c r="AZ37" s="23">
        <f ca="1">(Table1[[#This Row],[MORTAGE LEFT]]/Table1[[#This Row],[VALUE OF THE HOUSE]])</f>
        <v>6.1051270811298693E-2</v>
      </c>
      <c r="BA37" s="6">
        <f t="shared" ca="1" si="25"/>
        <v>1</v>
      </c>
      <c r="BB37" s="6"/>
      <c r="BC37" s="6"/>
      <c r="BD37" s="6"/>
      <c r="BE37" s="9">
        <f ca="1">IF(Table1[[#This Row],[DEBTS]]&gt;Table1[[#This Row],[INCOME ]],1,0)</f>
        <v>1</v>
      </c>
      <c r="BF37" s="10"/>
      <c r="BH37" s="9">
        <f ca="1">IF(Table1[[#This Row],[AREA]]="Alappuzha",Table1[[#This Row],[INCOME ]],0)</f>
        <v>0</v>
      </c>
      <c r="BI37" s="6">
        <f ca="1">IF(Table1[[#This Row],[AREA]]="Ernakulam",Table1[[#This Row],[INCOME ]],0)</f>
        <v>0</v>
      </c>
      <c r="BJ37" s="6">
        <f ca="1">IF(Table1[[#This Row],[AREA]]="Idukki",Table1[[#This Row],[INCOME ]],0)</f>
        <v>0</v>
      </c>
      <c r="BK37" s="6">
        <f ca="1">IF(Table1[[#This Row],[AREA]]="kannur",Table1[[#This Row],[INCOME ]],0)</f>
        <v>806608</v>
      </c>
      <c r="BL37" s="6">
        <f ca="1">IF(Table1[[#This Row],[AREA]]="Kasaragod",Table1[[#This Row],[INCOME ]],0)</f>
        <v>0</v>
      </c>
      <c r="BM37" s="6">
        <f ca="1">IF(Table1[[#This Row],[AREA]]="Kollam",Table1[[#This Row],[INCOME ]],0)</f>
        <v>0</v>
      </c>
      <c r="BN37" s="6">
        <f ca="1">IF(Table1[[#This Row],[AREA]]="kottayam",Table1[[#This Row],[INCOME ]],0)</f>
        <v>0</v>
      </c>
      <c r="BO37" s="6">
        <f ca="1">IF(Table1[[#This Row],[AREA]]="Kozhikode",Table1[[#This Row],[INCOME ]],0)</f>
        <v>0</v>
      </c>
      <c r="BP37" s="6">
        <f ca="1">IF(Table1[[#This Row],[AREA]]="Malappuram",Table1[[#This Row],[INCOME ]],0)</f>
        <v>0</v>
      </c>
      <c r="BQ37" s="6">
        <f ca="1">IF(Table1[[#This Row],[AREA]]="Palakkad",Table1[[#This Row],[INCOME ]],0)</f>
        <v>0</v>
      </c>
      <c r="BR37" s="6">
        <f ca="1">IF(Table1[[#This Row],[AREA]]="Pathanamthitta",Table1[[#This Row],[INCOME ]],0)</f>
        <v>0</v>
      </c>
      <c r="BS37" s="6">
        <f ca="1">IF(Table1[[#This Row],[AREA]]="Thiruvananthapuram",Table1[[#This Row],[INCOME ]],0)</f>
        <v>0</v>
      </c>
      <c r="BT37" s="6">
        <f ca="1">IF(Table1[[#This Row],[AREA]]="Thrissur",Table1[[#This Row],[INCOME ]],0)</f>
        <v>0</v>
      </c>
      <c r="BU37" s="10">
        <f ca="1">IF(Table1[[#This Row],[AREA]]="Wayanadu",Table1[[#This Row],[INCOME ]],0)</f>
        <v>0</v>
      </c>
      <c r="BW37" s="9">
        <f ca="1">IF(Table1[[#This Row],[FIELD OF WORK]]="IT",Table1[[#This Row],[INCOME ]],0)</f>
        <v>0</v>
      </c>
      <c r="BX37" s="6">
        <f ca="1">IF(Table1[[#This Row],[FIELD OF WORK]]="Teaching",Table1[[#This Row],[INCOME ]],0)</f>
        <v>0</v>
      </c>
      <c r="BY37" s="6">
        <f ca="1">IF(Table1[[#This Row],[FIELD OF WORK]]="Construction",Table1[[#This Row],[INCOME ]],0)</f>
        <v>0</v>
      </c>
      <c r="BZ37" s="6">
        <f ca="1">IF(Table1[[#This Row],[FIELD OF WORK]]="Health",Table1[[#This Row],[INCOME ]],0)</f>
        <v>0</v>
      </c>
      <c r="CA37" s="10">
        <f ca="1">IF(Table1[[#This Row],[FIELD OF WORK]]="Others",Table1[[#This Row],[INCOME ]],0)</f>
        <v>806608</v>
      </c>
      <c r="CC37" s="9">
        <f ca="1">IF(Table1[[#This Row],[EDUCATION]]="Highschool",Table1[[#This Row],[INCOME ]],0)</f>
        <v>0</v>
      </c>
      <c r="CD37" s="6">
        <f ca="1">IF(Table1[[#This Row],[EDUCATION]]="UG",Table1[[#This Row],[INCOME ]],0)</f>
        <v>0</v>
      </c>
      <c r="CE37" s="6">
        <f ca="1">IF(Table1[[#This Row],[EDUCATION]]="PG",Table1[[#This Row],[INCOME ]],0)</f>
        <v>806608</v>
      </c>
      <c r="CF37" s="6">
        <f ca="1">IF(Table1[[#This Row],[EDUCATION]]="PHD",Table1[[#This Row],[INCOME ]],0)</f>
        <v>0</v>
      </c>
      <c r="CG37" s="6">
        <f ca="1">IF(Table1[[#This Row],[EDUCATION]]="Plus Two",Table1[[#This Row],[INCOME ]],0)</f>
        <v>0</v>
      </c>
      <c r="CH37" s="10">
        <f ca="1">IF(Table1[[#This Row],[EDUCATION]]="Others",Table1[[#This Row],[INCOME ]],0)</f>
        <v>0</v>
      </c>
      <c r="CJ37" s="9">
        <f ca="1">IF(Table1[[#This Row],[NETWORTH]]&gt;$CK$3,Table1[[#This Row],[AGE]],0)</f>
        <v>25</v>
      </c>
      <c r="CK37" s="10"/>
    </row>
    <row r="38" spans="1:89" x14ac:dyDescent="0.3">
      <c r="A38">
        <f t="shared" ca="1" si="2"/>
        <v>1</v>
      </c>
      <c r="B38" t="str">
        <f t="shared" ca="1" si="3"/>
        <v>FEMALE</v>
      </c>
      <c r="C38">
        <f t="shared" ca="1" si="4"/>
        <v>36</v>
      </c>
      <c r="D38">
        <f t="shared" ca="1" si="5"/>
        <v>1</v>
      </c>
      <c r="E38" t="str">
        <f t="shared" ca="1" si="33"/>
        <v>Health</v>
      </c>
      <c r="F38">
        <f t="shared" ca="1" si="6"/>
        <v>3</v>
      </c>
      <c r="G38" t="str">
        <f t="shared" ca="1" si="7"/>
        <v>UG</v>
      </c>
      <c r="H38">
        <f t="shared" ca="1" si="32"/>
        <v>2</v>
      </c>
      <c r="I38">
        <f t="shared" ca="1" si="1"/>
        <v>2</v>
      </c>
      <c r="J38">
        <f t="shared" ca="1" si="9"/>
        <v>662446</v>
      </c>
      <c r="K38">
        <f t="shared" ca="1" si="10"/>
        <v>7</v>
      </c>
      <c r="L38" t="str">
        <f t="shared" ca="1" si="11"/>
        <v>Ernakulam</v>
      </c>
      <c r="M38">
        <f t="shared" ca="1" si="26"/>
        <v>2649784</v>
      </c>
      <c r="N38">
        <f t="shared" ca="1" si="13"/>
        <v>1211439.6009336549</v>
      </c>
      <c r="O38">
        <f t="shared" ca="1" si="27"/>
        <v>2731.9182286089404</v>
      </c>
      <c r="P38">
        <f t="shared" ca="1" si="15"/>
        <v>1449</v>
      </c>
      <c r="Q38">
        <f t="shared" ca="1" si="28"/>
        <v>1788959.6009336549</v>
      </c>
      <c r="R38">
        <f t="shared" ca="1" si="29"/>
        <v>92100.232732125616</v>
      </c>
      <c r="S38">
        <f t="shared" ca="1" si="30"/>
        <v>2744616.1509607346</v>
      </c>
      <c r="T38">
        <f t="shared" ca="1" si="31"/>
        <v>955656.55002707965</v>
      </c>
      <c r="V38" s="9">
        <f ca="1">IF(Table1[[#This Row],[GENDER]]="MALE",1,0)</f>
        <v>0</v>
      </c>
      <c r="W38" s="10">
        <f ca="1">IF(Table1[[#This Row],[GENDER]]="FEMALE",1,0)</f>
        <v>1</v>
      </c>
      <c r="AF38" s="9">
        <f t="shared" ca="1" si="20"/>
        <v>0</v>
      </c>
      <c r="AG38" s="6">
        <f t="shared" ca="1" si="21"/>
        <v>1</v>
      </c>
      <c r="AH38" s="6">
        <f t="shared" ca="1" si="22"/>
        <v>0</v>
      </c>
      <c r="AI38" s="6">
        <f t="shared" ca="1" si="23"/>
        <v>0</v>
      </c>
      <c r="AJ38" s="10">
        <f t="shared" ca="1" si="24"/>
        <v>0</v>
      </c>
      <c r="AL38" s="9">
        <f ca="1">IF(Table1[[#This Row],[EDUCATION]]="HIGHSCHOOL",1,0)</f>
        <v>0</v>
      </c>
      <c r="AM38" s="6">
        <f ca="1">IF(Table1[[#This Row],[EDUCATION]]="PLUS TWO",1,0)</f>
        <v>0</v>
      </c>
      <c r="AN38" s="6">
        <f ca="1">IF(Table1[[#This Row],[EDUCATION]]="UG",1,0)</f>
        <v>1</v>
      </c>
      <c r="AO38" s="6">
        <f ca="1">IF(Table1[[#This Row],[EDUCATION]]="PG",1,0)</f>
        <v>0</v>
      </c>
      <c r="AP38" s="6">
        <f ca="1">IF(Table1[[#This Row],[EDUCATION]]="PHD",1,0)</f>
        <v>0</v>
      </c>
      <c r="AQ38" s="10">
        <f ca="1">IF(Table1[[#This Row],[EDUCATION]]="OTHERS",1,0)</f>
        <v>0</v>
      </c>
      <c r="AU38" s="9">
        <f ca="1">Table1[[#This Row],[CARS VALUE]]/Table1[[#This Row],[CARS]]</f>
        <v>1365.9591143044702</v>
      </c>
      <c r="AV38" s="10"/>
      <c r="AX38" s="9">
        <f ca="1">IF(Table1[[#This Row],[DEBTS]]&gt;$AY$3,1,0)</f>
        <v>1</v>
      </c>
      <c r="AY38" s="6"/>
      <c r="AZ38" s="23">
        <f ca="1">(Table1[[#This Row],[MORTAGE LEFT]]/Table1[[#This Row],[VALUE OF THE HOUSE]])</f>
        <v>0.4571842840524567</v>
      </c>
      <c r="BA38" s="6">
        <f t="shared" ca="1" si="25"/>
        <v>1</v>
      </c>
      <c r="BB38" s="6"/>
      <c r="BC38" s="6"/>
      <c r="BD38" s="6"/>
      <c r="BE38" s="9">
        <f ca="1">IF(Table1[[#This Row],[DEBTS]]&gt;Table1[[#This Row],[INCOME ]],1,0)</f>
        <v>1</v>
      </c>
      <c r="BF38" s="10"/>
      <c r="BH38" s="9">
        <f ca="1">IF(Table1[[#This Row],[AREA]]="Alappuzha",Table1[[#This Row],[INCOME ]],0)</f>
        <v>0</v>
      </c>
      <c r="BI38" s="6">
        <f ca="1">IF(Table1[[#This Row],[AREA]]="Ernakulam",Table1[[#This Row],[INCOME ]],0)</f>
        <v>662446</v>
      </c>
      <c r="BJ38" s="6">
        <f ca="1">IF(Table1[[#This Row],[AREA]]="Idukki",Table1[[#This Row],[INCOME ]],0)</f>
        <v>0</v>
      </c>
      <c r="BK38" s="6">
        <f ca="1">IF(Table1[[#This Row],[AREA]]="kannur",Table1[[#This Row],[INCOME ]],0)</f>
        <v>0</v>
      </c>
      <c r="BL38" s="6">
        <f ca="1">IF(Table1[[#This Row],[AREA]]="Kasaragod",Table1[[#This Row],[INCOME ]],0)</f>
        <v>0</v>
      </c>
      <c r="BM38" s="6">
        <f ca="1">IF(Table1[[#This Row],[AREA]]="Kollam",Table1[[#This Row],[INCOME ]],0)</f>
        <v>0</v>
      </c>
      <c r="BN38" s="6">
        <f ca="1">IF(Table1[[#This Row],[AREA]]="kottayam",Table1[[#This Row],[INCOME ]],0)</f>
        <v>0</v>
      </c>
      <c r="BO38" s="6">
        <f ca="1">IF(Table1[[#This Row],[AREA]]="Kozhikode",Table1[[#This Row],[INCOME ]],0)</f>
        <v>0</v>
      </c>
      <c r="BP38" s="6">
        <f ca="1">IF(Table1[[#This Row],[AREA]]="Malappuram",Table1[[#This Row],[INCOME ]],0)</f>
        <v>0</v>
      </c>
      <c r="BQ38" s="6">
        <f ca="1">IF(Table1[[#This Row],[AREA]]="Palakkad",Table1[[#This Row],[INCOME ]],0)</f>
        <v>0</v>
      </c>
      <c r="BR38" s="6">
        <f ca="1">IF(Table1[[#This Row],[AREA]]="Pathanamthitta",Table1[[#This Row],[INCOME ]],0)</f>
        <v>0</v>
      </c>
      <c r="BS38" s="6">
        <f ca="1">IF(Table1[[#This Row],[AREA]]="Thiruvananthapuram",Table1[[#This Row],[INCOME ]],0)</f>
        <v>0</v>
      </c>
      <c r="BT38" s="6">
        <f ca="1">IF(Table1[[#This Row],[AREA]]="Thrissur",Table1[[#This Row],[INCOME ]],0)</f>
        <v>0</v>
      </c>
      <c r="BU38" s="10">
        <f ca="1">IF(Table1[[#This Row],[AREA]]="Wayanadu",Table1[[#This Row],[INCOME ]],0)</f>
        <v>0</v>
      </c>
      <c r="BW38" s="9">
        <f ca="1">IF(Table1[[#This Row],[FIELD OF WORK]]="IT",Table1[[#This Row],[INCOME ]],0)</f>
        <v>0</v>
      </c>
      <c r="BX38" s="6">
        <f ca="1">IF(Table1[[#This Row],[FIELD OF WORK]]="Teaching",Table1[[#This Row],[INCOME ]],0)</f>
        <v>0</v>
      </c>
      <c r="BY38" s="6">
        <f ca="1">IF(Table1[[#This Row],[FIELD OF WORK]]="Construction",Table1[[#This Row],[INCOME ]],0)</f>
        <v>0</v>
      </c>
      <c r="BZ38" s="6">
        <f ca="1">IF(Table1[[#This Row],[FIELD OF WORK]]="Health",Table1[[#This Row],[INCOME ]],0)</f>
        <v>662446</v>
      </c>
      <c r="CA38" s="10">
        <f ca="1">IF(Table1[[#This Row],[FIELD OF WORK]]="Others",Table1[[#This Row],[INCOME ]],0)</f>
        <v>0</v>
      </c>
      <c r="CC38" s="9">
        <f ca="1">IF(Table1[[#This Row],[EDUCATION]]="Highschool",Table1[[#This Row],[INCOME ]],0)</f>
        <v>0</v>
      </c>
      <c r="CD38" s="6">
        <f ca="1">IF(Table1[[#This Row],[EDUCATION]]="UG",Table1[[#This Row],[INCOME ]],0)</f>
        <v>662446</v>
      </c>
      <c r="CE38" s="6">
        <f ca="1">IF(Table1[[#This Row],[EDUCATION]]="PG",Table1[[#This Row],[INCOME ]],0)</f>
        <v>0</v>
      </c>
      <c r="CF38" s="6">
        <f ca="1">IF(Table1[[#This Row],[EDUCATION]]="PHD",Table1[[#This Row],[INCOME ]],0)</f>
        <v>0</v>
      </c>
      <c r="CG38" s="6">
        <f ca="1">IF(Table1[[#This Row],[EDUCATION]]="Plus Two",Table1[[#This Row],[INCOME ]],0)</f>
        <v>0</v>
      </c>
      <c r="CH38" s="10">
        <f ca="1">IF(Table1[[#This Row],[EDUCATION]]="Others",Table1[[#This Row],[INCOME ]],0)</f>
        <v>0</v>
      </c>
      <c r="CJ38" s="9">
        <f ca="1">IF(Table1[[#This Row],[NETWORTH]]&gt;$CK$3,Table1[[#This Row],[AGE]],0)</f>
        <v>0</v>
      </c>
      <c r="CK38" s="10"/>
    </row>
    <row r="39" spans="1:89" x14ac:dyDescent="0.3">
      <c r="A39">
        <f t="shared" ca="1" si="2"/>
        <v>0</v>
      </c>
      <c r="B39" t="str">
        <f t="shared" ca="1" si="3"/>
        <v>MALE</v>
      </c>
      <c r="C39">
        <f t="shared" ca="1" si="4"/>
        <v>50</v>
      </c>
      <c r="D39">
        <f t="shared" ca="1" si="5"/>
        <v>2</v>
      </c>
      <c r="E39" t="str">
        <f t="shared" ca="1" si="33"/>
        <v>Construction</v>
      </c>
      <c r="F39">
        <f t="shared" ca="1" si="6"/>
        <v>5</v>
      </c>
      <c r="G39" t="str">
        <f t="shared" ca="1" si="7"/>
        <v>PHD</v>
      </c>
      <c r="H39">
        <f t="shared" ca="1" si="32"/>
        <v>3</v>
      </c>
      <c r="I39">
        <f t="shared" ca="1" si="1"/>
        <v>1</v>
      </c>
      <c r="J39">
        <f t="shared" ca="1" si="9"/>
        <v>643197</v>
      </c>
      <c r="K39">
        <f t="shared" ca="1" si="10"/>
        <v>4</v>
      </c>
      <c r="L39" t="str">
        <f t="shared" ca="1" si="11"/>
        <v>Pathanamthitta</v>
      </c>
      <c r="M39">
        <f t="shared" ca="1" si="26"/>
        <v>4502379</v>
      </c>
      <c r="N39">
        <f t="shared" ca="1" si="13"/>
        <v>390273.93607542204</v>
      </c>
      <c r="O39">
        <f t="shared" ca="1" si="27"/>
        <v>85265.562631740293</v>
      </c>
      <c r="P39">
        <f t="shared" ca="1" si="15"/>
        <v>74465</v>
      </c>
      <c r="Q39">
        <f t="shared" ca="1" si="28"/>
        <v>748906.93607542198</v>
      </c>
      <c r="R39">
        <f t="shared" ca="1" si="29"/>
        <v>175121.55919157853</v>
      </c>
      <c r="S39">
        <f t="shared" ca="1" si="30"/>
        <v>4762766.1218233183</v>
      </c>
      <c r="T39">
        <f t="shared" ca="1" si="31"/>
        <v>4013859.1857478963</v>
      </c>
      <c r="V39" s="9">
        <f ca="1">IF(Table1[[#This Row],[GENDER]]="MALE",1,0)</f>
        <v>1</v>
      </c>
      <c r="W39" s="10">
        <f ca="1">IF(Table1[[#This Row],[GENDER]]="FEMALE",1,0)</f>
        <v>0</v>
      </c>
      <c r="AF39" s="9">
        <f t="shared" ca="1" si="20"/>
        <v>1</v>
      </c>
      <c r="AG39" s="6">
        <f t="shared" ca="1" si="21"/>
        <v>0</v>
      </c>
      <c r="AH39" s="6">
        <f t="shared" ca="1" si="22"/>
        <v>0</v>
      </c>
      <c r="AI39" s="6">
        <f t="shared" ca="1" si="23"/>
        <v>0</v>
      </c>
      <c r="AJ39" s="10">
        <f t="shared" ca="1" si="24"/>
        <v>0</v>
      </c>
      <c r="AL39" s="9">
        <f ca="1">IF(Table1[[#This Row],[EDUCATION]]="HIGHSCHOOL",1,0)</f>
        <v>0</v>
      </c>
      <c r="AM39" s="6">
        <f ca="1">IF(Table1[[#This Row],[EDUCATION]]="PLUS TWO",1,0)</f>
        <v>0</v>
      </c>
      <c r="AN39" s="6">
        <f ca="1">IF(Table1[[#This Row],[EDUCATION]]="UG",1,0)</f>
        <v>0</v>
      </c>
      <c r="AO39" s="6">
        <f ca="1">IF(Table1[[#This Row],[EDUCATION]]="PG",1,0)</f>
        <v>0</v>
      </c>
      <c r="AP39" s="6">
        <f ca="1">IF(Table1[[#This Row],[EDUCATION]]="PHD",1,0)</f>
        <v>1</v>
      </c>
      <c r="AQ39" s="10">
        <f ca="1">IF(Table1[[#This Row],[EDUCATION]]="OTHERS",1,0)</f>
        <v>0</v>
      </c>
      <c r="AU39" s="9">
        <f ca="1">Table1[[#This Row],[CARS VALUE]]/Table1[[#This Row],[CARS]]</f>
        <v>85265.562631740293</v>
      </c>
      <c r="AV39" s="10"/>
      <c r="AX39" s="9">
        <f ca="1">IF(Table1[[#This Row],[DEBTS]]&gt;$AY$3,1,0)</f>
        <v>0</v>
      </c>
      <c r="AY39" s="6"/>
      <c r="AZ39" s="23">
        <f ca="1">(Table1[[#This Row],[MORTAGE LEFT]]/Table1[[#This Row],[VALUE OF THE HOUSE]])</f>
        <v>8.6681715616437893E-2</v>
      </c>
      <c r="BA39" s="6">
        <f t="shared" ca="1" si="25"/>
        <v>1</v>
      </c>
      <c r="BB39" s="6"/>
      <c r="BC39" s="6"/>
      <c r="BD39" s="6"/>
      <c r="BE39" s="9">
        <f ca="1">IF(Table1[[#This Row],[DEBTS]]&gt;Table1[[#This Row],[INCOME ]],1,0)</f>
        <v>1</v>
      </c>
      <c r="BF39" s="10"/>
      <c r="BH39" s="9">
        <f ca="1">IF(Table1[[#This Row],[AREA]]="Alappuzha",Table1[[#This Row],[INCOME ]],0)</f>
        <v>0</v>
      </c>
      <c r="BI39" s="6">
        <f ca="1">IF(Table1[[#This Row],[AREA]]="Ernakulam",Table1[[#This Row],[INCOME ]],0)</f>
        <v>0</v>
      </c>
      <c r="BJ39" s="6">
        <f ca="1">IF(Table1[[#This Row],[AREA]]="Idukki",Table1[[#This Row],[INCOME ]],0)</f>
        <v>0</v>
      </c>
      <c r="BK39" s="6">
        <f ca="1">IF(Table1[[#This Row],[AREA]]="kannur",Table1[[#This Row],[INCOME ]],0)</f>
        <v>0</v>
      </c>
      <c r="BL39" s="6">
        <f ca="1">IF(Table1[[#This Row],[AREA]]="Kasaragod",Table1[[#This Row],[INCOME ]],0)</f>
        <v>0</v>
      </c>
      <c r="BM39" s="6">
        <f ca="1">IF(Table1[[#This Row],[AREA]]="Kollam",Table1[[#This Row],[INCOME ]],0)</f>
        <v>0</v>
      </c>
      <c r="BN39" s="6">
        <f ca="1">IF(Table1[[#This Row],[AREA]]="kottayam",Table1[[#This Row],[INCOME ]],0)</f>
        <v>0</v>
      </c>
      <c r="BO39" s="6">
        <f ca="1">IF(Table1[[#This Row],[AREA]]="Kozhikode",Table1[[#This Row],[INCOME ]],0)</f>
        <v>0</v>
      </c>
      <c r="BP39" s="6">
        <f ca="1">IF(Table1[[#This Row],[AREA]]="Malappuram",Table1[[#This Row],[INCOME ]],0)</f>
        <v>0</v>
      </c>
      <c r="BQ39" s="6">
        <f ca="1">IF(Table1[[#This Row],[AREA]]="Palakkad",Table1[[#This Row],[INCOME ]],0)</f>
        <v>0</v>
      </c>
      <c r="BR39" s="6">
        <f ca="1">IF(Table1[[#This Row],[AREA]]="Pathanamthitta",Table1[[#This Row],[INCOME ]],0)</f>
        <v>643197</v>
      </c>
      <c r="BS39" s="6">
        <f ca="1">IF(Table1[[#This Row],[AREA]]="Thiruvananthapuram",Table1[[#This Row],[INCOME ]],0)</f>
        <v>0</v>
      </c>
      <c r="BT39" s="6">
        <f ca="1">IF(Table1[[#This Row],[AREA]]="Thrissur",Table1[[#This Row],[INCOME ]],0)</f>
        <v>0</v>
      </c>
      <c r="BU39" s="10">
        <f ca="1">IF(Table1[[#This Row],[AREA]]="Wayanadu",Table1[[#This Row],[INCOME ]],0)</f>
        <v>0</v>
      </c>
      <c r="BW39" s="9">
        <f ca="1">IF(Table1[[#This Row],[FIELD OF WORK]]="IT",Table1[[#This Row],[INCOME ]],0)</f>
        <v>0</v>
      </c>
      <c r="BX39" s="6">
        <f ca="1">IF(Table1[[#This Row],[FIELD OF WORK]]="Teaching",Table1[[#This Row],[INCOME ]],0)</f>
        <v>0</v>
      </c>
      <c r="BY39" s="6">
        <f ca="1">IF(Table1[[#This Row],[FIELD OF WORK]]="Construction",Table1[[#This Row],[INCOME ]],0)</f>
        <v>643197</v>
      </c>
      <c r="BZ39" s="6">
        <f ca="1">IF(Table1[[#This Row],[FIELD OF WORK]]="Health",Table1[[#This Row],[INCOME ]],0)</f>
        <v>0</v>
      </c>
      <c r="CA39" s="10">
        <f ca="1">IF(Table1[[#This Row],[FIELD OF WORK]]="Others",Table1[[#This Row],[INCOME ]],0)</f>
        <v>0</v>
      </c>
      <c r="CC39" s="9">
        <f ca="1">IF(Table1[[#This Row],[EDUCATION]]="Highschool",Table1[[#This Row],[INCOME ]],0)</f>
        <v>0</v>
      </c>
      <c r="CD39" s="6">
        <f ca="1">IF(Table1[[#This Row],[EDUCATION]]="UG",Table1[[#This Row],[INCOME ]],0)</f>
        <v>0</v>
      </c>
      <c r="CE39" s="6">
        <f ca="1">IF(Table1[[#This Row],[EDUCATION]]="PG",Table1[[#This Row],[INCOME ]],0)</f>
        <v>0</v>
      </c>
      <c r="CF39" s="6">
        <f ca="1">IF(Table1[[#This Row],[EDUCATION]]="PHD",Table1[[#This Row],[INCOME ]],0)</f>
        <v>643197</v>
      </c>
      <c r="CG39" s="6">
        <f ca="1">IF(Table1[[#This Row],[EDUCATION]]="Plus Two",Table1[[#This Row],[INCOME ]],0)</f>
        <v>0</v>
      </c>
      <c r="CH39" s="10">
        <f ca="1">IF(Table1[[#This Row],[EDUCATION]]="Others",Table1[[#This Row],[INCOME ]],0)</f>
        <v>0</v>
      </c>
      <c r="CJ39" s="9">
        <f ca="1">IF(Table1[[#This Row],[NETWORTH]]&gt;$CK$3,Table1[[#This Row],[AGE]],0)</f>
        <v>50</v>
      </c>
      <c r="CK39" s="10"/>
    </row>
    <row r="40" spans="1:89" x14ac:dyDescent="0.3">
      <c r="A40">
        <f t="shared" ca="1" si="2"/>
        <v>0</v>
      </c>
      <c r="B40" t="str">
        <f t="shared" ca="1" si="3"/>
        <v>MALE</v>
      </c>
      <c r="C40">
        <f t="shared" ca="1" si="4"/>
        <v>48</v>
      </c>
      <c r="D40">
        <f t="shared" ca="1" si="5"/>
        <v>5</v>
      </c>
      <c r="E40" t="str">
        <f t="shared" ca="1" si="33"/>
        <v>Others</v>
      </c>
      <c r="F40">
        <f t="shared" ca="1" si="6"/>
        <v>6</v>
      </c>
      <c r="G40" t="str">
        <f t="shared" ca="1" si="7"/>
        <v>Others</v>
      </c>
      <c r="H40">
        <f t="shared" ca="1" si="32"/>
        <v>0</v>
      </c>
      <c r="I40">
        <f t="shared" ca="1" si="1"/>
        <v>3</v>
      </c>
      <c r="J40">
        <f t="shared" ca="1" si="9"/>
        <v>916361</v>
      </c>
      <c r="K40">
        <f t="shared" ca="1" si="10"/>
        <v>7</v>
      </c>
      <c r="L40" t="str">
        <f t="shared" ca="1" si="11"/>
        <v>Ernakulam</v>
      </c>
      <c r="M40">
        <f t="shared" ca="1" si="26"/>
        <v>7330888</v>
      </c>
      <c r="N40">
        <f t="shared" ca="1" si="13"/>
        <v>4545582.9052430438</v>
      </c>
      <c r="O40">
        <f t="shared" ca="1" si="27"/>
        <v>1936531.6011631575</v>
      </c>
      <c r="P40">
        <f t="shared" ca="1" si="15"/>
        <v>758132</v>
      </c>
      <c r="Q40">
        <f t="shared" ca="1" si="28"/>
        <v>6543190.9052430438</v>
      </c>
      <c r="R40">
        <f t="shared" ca="1" si="29"/>
        <v>109836.02613257951</v>
      </c>
      <c r="S40">
        <f t="shared" ca="1" si="30"/>
        <v>9377255.6272957381</v>
      </c>
      <c r="T40">
        <f t="shared" ca="1" si="31"/>
        <v>2834064.7220526943</v>
      </c>
      <c r="V40" s="9">
        <f ca="1">IF(Table1[[#This Row],[GENDER]]="MALE",1,0)</f>
        <v>1</v>
      </c>
      <c r="W40" s="10">
        <f ca="1">IF(Table1[[#This Row],[GENDER]]="FEMALE",1,0)</f>
        <v>0</v>
      </c>
      <c r="AF40" s="9">
        <f t="shared" ca="1" si="20"/>
        <v>0</v>
      </c>
      <c r="AG40" s="6">
        <f t="shared" ca="1" si="21"/>
        <v>0</v>
      </c>
      <c r="AH40" s="6">
        <f t="shared" ca="1" si="22"/>
        <v>0</v>
      </c>
      <c r="AI40" s="6">
        <f t="shared" ca="1" si="23"/>
        <v>0</v>
      </c>
      <c r="AJ40" s="10">
        <f t="shared" ca="1" si="24"/>
        <v>1</v>
      </c>
      <c r="AL40" s="9">
        <f ca="1">IF(Table1[[#This Row],[EDUCATION]]="HIGHSCHOOL",1,0)</f>
        <v>0</v>
      </c>
      <c r="AM40" s="6">
        <f ca="1">IF(Table1[[#This Row],[EDUCATION]]="PLUS TWO",1,0)</f>
        <v>0</v>
      </c>
      <c r="AN40" s="6">
        <f ca="1">IF(Table1[[#This Row],[EDUCATION]]="UG",1,0)</f>
        <v>0</v>
      </c>
      <c r="AO40" s="6">
        <f ca="1">IF(Table1[[#This Row],[EDUCATION]]="PG",1,0)</f>
        <v>0</v>
      </c>
      <c r="AP40" s="6">
        <f ca="1">IF(Table1[[#This Row],[EDUCATION]]="PHD",1,0)</f>
        <v>0</v>
      </c>
      <c r="AQ40" s="10">
        <f ca="1">IF(Table1[[#This Row],[EDUCATION]]="OTHERS",1,0)</f>
        <v>1</v>
      </c>
      <c r="AU40" s="9">
        <f ca="1">Table1[[#This Row],[CARS VALUE]]/Table1[[#This Row],[CARS]]</f>
        <v>645510.53372105246</v>
      </c>
      <c r="AV40" s="10"/>
      <c r="AX40" s="9">
        <f ca="1">IF(Table1[[#This Row],[DEBTS]]&gt;$AY$3,1,0)</f>
        <v>1</v>
      </c>
      <c r="AY40" s="6"/>
      <c r="AZ40" s="23">
        <f ca="1">(Table1[[#This Row],[MORTAGE LEFT]]/Table1[[#This Row],[VALUE OF THE HOUSE]])</f>
        <v>0.62005897583526626</v>
      </c>
      <c r="BA40" s="6">
        <f t="shared" ca="1" si="25"/>
        <v>0</v>
      </c>
      <c r="BB40" s="6"/>
      <c r="BC40" s="6"/>
      <c r="BD40" s="6"/>
      <c r="BE40" s="9">
        <f ca="1">IF(Table1[[#This Row],[DEBTS]]&gt;Table1[[#This Row],[INCOME ]],1,0)</f>
        <v>1</v>
      </c>
      <c r="BF40" s="10"/>
      <c r="BH40" s="9">
        <f ca="1">IF(Table1[[#This Row],[AREA]]="Alappuzha",Table1[[#This Row],[INCOME ]],0)</f>
        <v>0</v>
      </c>
      <c r="BI40" s="6">
        <f ca="1">IF(Table1[[#This Row],[AREA]]="Ernakulam",Table1[[#This Row],[INCOME ]],0)</f>
        <v>916361</v>
      </c>
      <c r="BJ40" s="6">
        <f ca="1">IF(Table1[[#This Row],[AREA]]="Idukki",Table1[[#This Row],[INCOME ]],0)</f>
        <v>0</v>
      </c>
      <c r="BK40" s="6">
        <f ca="1">IF(Table1[[#This Row],[AREA]]="kannur",Table1[[#This Row],[INCOME ]],0)</f>
        <v>0</v>
      </c>
      <c r="BL40" s="6">
        <f ca="1">IF(Table1[[#This Row],[AREA]]="Kasaragod",Table1[[#This Row],[INCOME ]],0)</f>
        <v>0</v>
      </c>
      <c r="BM40" s="6">
        <f ca="1">IF(Table1[[#This Row],[AREA]]="Kollam",Table1[[#This Row],[INCOME ]],0)</f>
        <v>0</v>
      </c>
      <c r="BN40" s="6">
        <f ca="1">IF(Table1[[#This Row],[AREA]]="kottayam",Table1[[#This Row],[INCOME ]],0)</f>
        <v>0</v>
      </c>
      <c r="BO40" s="6">
        <f ca="1">IF(Table1[[#This Row],[AREA]]="Kozhikode",Table1[[#This Row],[INCOME ]],0)</f>
        <v>0</v>
      </c>
      <c r="BP40" s="6">
        <f ca="1">IF(Table1[[#This Row],[AREA]]="Malappuram",Table1[[#This Row],[INCOME ]],0)</f>
        <v>0</v>
      </c>
      <c r="BQ40" s="6">
        <f ca="1">IF(Table1[[#This Row],[AREA]]="Palakkad",Table1[[#This Row],[INCOME ]],0)</f>
        <v>0</v>
      </c>
      <c r="BR40" s="6">
        <f ca="1">IF(Table1[[#This Row],[AREA]]="Pathanamthitta",Table1[[#This Row],[INCOME ]],0)</f>
        <v>0</v>
      </c>
      <c r="BS40" s="6">
        <f ca="1">IF(Table1[[#This Row],[AREA]]="Thiruvananthapuram",Table1[[#This Row],[INCOME ]],0)</f>
        <v>0</v>
      </c>
      <c r="BT40" s="6">
        <f ca="1">IF(Table1[[#This Row],[AREA]]="Thrissur",Table1[[#This Row],[INCOME ]],0)</f>
        <v>0</v>
      </c>
      <c r="BU40" s="10">
        <f ca="1">IF(Table1[[#This Row],[AREA]]="Wayanadu",Table1[[#This Row],[INCOME ]],0)</f>
        <v>0</v>
      </c>
      <c r="BW40" s="9">
        <f ca="1">IF(Table1[[#This Row],[FIELD OF WORK]]="IT",Table1[[#This Row],[INCOME ]],0)</f>
        <v>0</v>
      </c>
      <c r="BX40" s="6">
        <f ca="1">IF(Table1[[#This Row],[FIELD OF WORK]]="Teaching",Table1[[#This Row],[INCOME ]],0)</f>
        <v>0</v>
      </c>
      <c r="BY40" s="6">
        <f ca="1">IF(Table1[[#This Row],[FIELD OF WORK]]="Construction",Table1[[#This Row],[INCOME ]],0)</f>
        <v>0</v>
      </c>
      <c r="BZ40" s="6">
        <f ca="1">IF(Table1[[#This Row],[FIELD OF WORK]]="Health",Table1[[#This Row],[INCOME ]],0)</f>
        <v>0</v>
      </c>
      <c r="CA40" s="10">
        <f ca="1">IF(Table1[[#This Row],[FIELD OF WORK]]="Others",Table1[[#This Row],[INCOME ]],0)</f>
        <v>916361</v>
      </c>
      <c r="CC40" s="9">
        <f ca="1">IF(Table1[[#This Row],[EDUCATION]]="Highschool",Table1[[#This Row],[INCOME ]],0)</f>
        <v>0</v>
      </c>
      <c r="CD40" s="6">
        <f ca="1">IF(Table1[[#This Row],[EDUCATION]]="UG",Table1[[#This Row],[INCOME ]],0)</f>
        <v>0</v>
      </c>
      <c r="CE40" s="6">
        <f ca="1">IF(Table1[[#This Row],[EDUCATION]]="PG",Table1[[#This Row],[INCOME ]],0)</f>
        <v>0</v>
      </c>
      <c r="CF40" s="6">
        <f ca="1">IF(Table1[[#This Row],[EDUCATION]]="PHD",Table1[[#This Row],[INCOME ]],0)</f>
        <v>0</v>
      </c>
      <c r="CG40" s="6">
        <f ca="1">IF(Table1[[#This Row],[EDUCATION]]="Plus Two",Table1[[#This Row],[INCOME ]],0)</f>
        <v>0</v>
      </c>
      <c r="CH40" s="10">
        <f ca="1">IF(Table1[[#This Row],[EDUCATION]]="Others",Table1[[#This Row],[INCOME ]],0)</f>
        <v>916361</v>
      </c>
      <c r="CJ40" s="9">
        <f ca="1">IF(Table1[[#This Row],[NETWORTH]]&gt;$CK$3,Table1[[#This Row],[AGE]],0)</f>
        <v>48</v>
      </c>
      <c r="CK40" s="10"/>
    </row>
    <row r="41" spans="1:89" x14ac:dyDescent="0.3">
      <c r="A41">
        <f t="shared" ca="1" si="2"/>
        <v>0</v>
      </c>
      <c r="B41" t="str">
        <f t="shared" ca="1" si="3"/>
        <v>MALE</v>
      </c>
      <c r="C41">
        <f t="shared" ca="1" si="4"/>
        <v>30</v>
      </c>
      <c r="D41">
        <f t="shared" ca="1" si="5"/>
        <v>3</v>
      </c>
      <c r="E41" t="str">
        <f t="shared" ca="1" si="33"/>
        <v>Teaching</v>
      </c>
      <c r="F41">
        <f t="shared" ca="1" si="6"/>
        <v>6</v>
      </c>
      <c r="G41" t="str">
        <f t="shared" ca="1" si="7"/>
        <v>Others</v>
      </c>
      <c r="H41">
        <f t="shared" ca="1" si="32"/>
        <v>0</v>
      </c>
      <c r="I41">
        <f t="shared" ca="1" si="1"/>
        <v>2</v>
      </c>
      <c r="J41">
        <f t="shared" ca="1" si="9"/>
        <v>568018</v>
      </c>
      <c r="K41">
        <f t="shared" ca="1" si="10"/>
        <v>1</v>
      </c>
      <c r="L41" t="str">
        <f t="shared" ca="1" si="11"/>
        <v>Thiruvananthapuram</v>
      </c>
      <c r="M41">
        <f t="shared" ca="1" si="26"/>
        <v>4544144</v>
      </c>
      <c r="N41">
        <f t="shared" ca="1" si="13"/>
        <v>1475401.1321794835</v>
      </c>
      <c r="O41">
        <f t="shared" ca="1" si="27"/>
        <v>99422.809429577756</v>
      </c>
      <c r="P41">
        <f t="shared" ca="1" si="15"/>
        <v>53424</v>
      </c>
      <c r="Q41">
        <f t="shared" ca="1" si="28"/>
        <v>2073705.1321794835</v>
      </c>
      <c r="R41">
        <f t="shared" ca="1" si="29"/>
        <v>208904.85746385757</v>
      </c>
      <c r="S41">
        <f t="shared" ca="1" si="30"/>
        <v>4852471.6668934347</v>
      </c>
      <c r="T41">
        <f t="shared" ca="1" si="31"/>
        <v>2778766.5347139509</v>
      </c>
      <c r="V41" s="9">
        <f ca="1">IF(Table1[[#This Row],[GENDER]]="MALE",1,0)</f>
        <v>1</v>
      </c>
      <c r="W41" s="10">
        <f ca="1">IF(Table1[[#This Row],[GENDER]]="FEMALE",1,0)</f>
        <v>0</v>
      </c>
      <c r="AF41" s="9">
        <f t="shared" ca="1" si="20"/>
        <v>0</v>
      </c>
      <c r="AG41" s="6">
        <f t="shared" ca="1" si="21"/>
        <v>0</v>
      </c>
      <c r="AH41" s="6">
        <f t="shared" ca="1" si="22"/>
        <v>0</v>
      </c>
      <c r="AI41" s="6">
        <f t="shared" ca="1" si="23"/>
        <v>1</v>
      </c>
      <c r="AJ41" s="10">
        <f t="shared" ca="1" si="24"/>
        <v>0</v>
      </c>
      <c r="AL41" s="9">
        <f ca="1">IF(Table1[[#This Row],[EDUCATION]]="HIGHSCHOOL",1,0)</f>
        <v>0</v>
      </c>
      <c r="AM41" s="6">
        <f ca="1">IF(Table1[[#This Row],[EDUCATION]]="PLUS TWO",1,0)</f>
        <v>0</v>
      </c>
      <c r="AN41" s="6">
        <f ca="1">IF(Table1[[#This Row],[EDUCATION]]="UG",1,0)</f>
        <v>0</v>
      </c>
      <c r="AO41" s="6">
        <f ca="1">IF(Table1[[#This Row],[EDUCATION]]="PG",1,0)</f>
        <v>0</v>
      </c>
      <c r="AP41" s="6">
        <f ca="1">IF(Table1[[#This Row],[EDUCATION]]="PHD",1,0)</f>
        <v>0</v>
      </c>
      <c r="AQ41" s="10">
        <f ca="1">IF(Table1[[#This Row],[EDUCATION]]="OTHERS",1,0)</f>
        <v>1</v>
      </c>
      <c r="AU41" s="9">
        <f ca="1">Table1[[#This Row],[CARS VALUE]]/Table1[[#This Row],[CARS]]</f>
        <v>49711.404714788878</v>
      </c>
      <c r="AV41" s="10"/>
      <c r="AX41" s="9">
        <f ca="1">IF(Table1[[#This Row],[DEBTS]]&gt;$AY$3,1,0)</f>
        <v>1</v>
      </c>
      <c r="AY41" s="6"/>
      <c r="AZ41" s="23">
        <f ca="1">(Table1[[#This Row],[MORTAGE LEFT]]/Table1[[#This Row],[VALUE OF THE HOUSE]])</f>
        <v>0.32468186135375188</v>
      </c>
      <c r="BA41" s="6">
        <f t="shared" ca="1" si="25"/>
        <v>1</v>
      </c>
      <c r="BB41" s="6"/>
      <c r="BC41" s="6"/>
      <c r="BD41" s="6"/>
      <c r="BE41" s="9">
        <f ca="1">IF(Table1[[#This Row],[DEBTS]]&gt;Table1[[#This Row],[INCOME ]],1,0)</f>
        <v>1</v>
      </c>
      <c r="BF41" s="10"/>
      <c r="BH41" s="9">
        <f ca="1">IF(Table1[[#This Row],[AREA]]="Alappuzha",Table1[[#This Row],[INCOME ]],0)</f>
        <v>0</v>
      </c>
      <c r="BI41" s="6">
        <f ca="1">IF(Table1[[#This Row],[AREA]]="Ernakulam",Table1[[#This Row],[INCOME ]],0)</f>
        <v>0</v>
      </c>
      <c r="BJ41" s="6">
        <f ca="1">IF(Table1[[#This Row],[AREA]]="Idukki",Table1[[#This Row],[INCOME ]],0)</f>
        <v>0</v>
      </c>
      <c r="BK41" s="6">
        <f ca="1">IF(Table1[[#This Row],[AREA]]="kannur",Table1[[#This Row],[INCOME ]],0)</f>
        <v>0</v>
      </c>
      <c r="BL41" s="6">
        <f ca="1">IF(Table1[[#This Row],[AREA]]="Kasaragod",Table1[[#This Row],[INCOME ]],0)</f>
        <v>0</v>
      </c>
      <c r="BM41" s="6">
        <f ca="1">IF(Table1[[#This Row],[AREA]]="Kollam",Table1[[#This Row],[INCOME ]],0)</f>
        <v>0</v>
      </c>
      <c r="BN41" s="6">
        <f ca="1">IF(Table1[[#This Row],[AREA]]="kottayam",Table1[[#This Row],[INCOME ]],0)</f>
        <v>0</v>
      </c>
      <c r="BO41" s="6">
        <f ca="1">IF(Table1[[#This Row],[AREA]]="Kozhikode",Table1[[#This Row],[INCOME ]],0)</f>
        <v>0</v>
      </c>
      <c r="BP41" s="6">
        <f ca="1">IF(Table1[[#This Row],[AREA]]="Malappuram",Table1[[#This Row],[INCOME ]],0)</f>
        <v>0</v>
      </c>
      <c r="BQ41" s="6">
        <f ca="1">IF(Table1[[#This Row],[AREA]]="Palakkad",Table1[[#This Row],[INCOME ]],0)</f>
        <v>0</v>
      </c>
      <c r="BR41" s="6">
        <f ca="1">IF(Table1[[#This Row],[AREA]]="Pathanamthitta",Table1[[#This Row],[INCOME ]],0)</f>
        <v>0</v>
      </c>
      <c r="BS41" s="6">
        <f ca="1">IF(Table1[[#This Row],[AREA]]="Thiruvananthapuram",Table1[[#This Row],[INCOME ]],0)</f>
        <v>568018</v>
      </c>
      <c r="BT41" s="6">
        <f ca="1">IF(Table1[[#This Row],[AREA]]="Thrissur",Table1[[#This Row],[INCOME ]],0)</f>
        <v>0</v>
      </c>
      <c r="BU41" s="10">
        <f ca="1">IF(Table1[[#This Row],[AREA]]="Wayanadu",Table1[[#This Row],[INCOME ]],0)</f>
        <v>0</v>
      </c>
      <c r="BW41" s="9">
        <f ca="1">IF(Table1[[#This Row],[FIELD OF WORK]]="IT",Table1[[#This Row],[INCOME ]],0)</f>
        <v>0</v>
      </c>
      <c r="BX41" s="6">
        <f ca="1">IF(Table1[[#This Row],[FIELD OF WORK]]="Teaching",Table1[[#This Row],[INCOME ]],0)</f>
        <v>568018</v>
      </c>
      <c r="BY41" s="6">
        <f ca="1">IF(Table1[[#This Row],[FIELD OF WORK]]="Construction",Table1[[#This Row],[INCOME ]],0)</f>
        <v>0</v>
      </c>
      <c r="BZ41" s="6">
        <f ca="1">IF(Table1[[#This Row],[FIELD OF WORK]]="Health",Table1[[#This Row],[INCOME ]],0)</f>
        <v>0</v>
      </c>
      <c r="CA41" s="10">
        <f ca="1">IF(Table1[[#This Row],[FIELD OF WORK]]="Others",Table1[[#This Row],[INCOME ]],0)</f>
        <v>0</v>
      </c>
      <c r="CC41" s="9">
        <f ca="1">IF(Table1[[#This Row],[EDUCATION]]="Highschool",Table1[[#This Row],[INCOME ]],0)</f>
        <v>0</v>
      </c>
      <c r="CD41" s="6">
        <f ca="1">IF(Table1[[#This Row],[EDUCATION]]="UG",Table1[[#This Row],[INCOME ]],0)</f>
        <v>0</v>
      </c>
      <c r="CE41" s="6">
        <f ca="1">IF(Table1[[#This Row],[EDUCATION]]="PG",Table1[[#This Row],[INCOME ]],0)</f>
        <v>0</v>
      </c>
      <c r="CF41" s="6">
        <f ca="1">IF(Table1[[#This Row],[EDUCATION]]="PHD",Table1[[#This Row],[INCOME ]],0)</f>
        <v>0</v>
      </c>
      <c r="CG41" s="6">
        <f ca="1">IF(Table1[[#This Row],[EDUCATION]]="Plus Two",Table1[[#This Row],[INCOME ]],0)</f>
        <v>0</v>
      </c>
      <c r="CH41" s="10">
        <f ca="1">IF(Table1[[#This Row],[EDUCATION]]="Others",Table1[[#This Row],[INCOME ]],0)</f>
        <v>568018</v>
      </c>
      <c r="CJ41" s="9">
        <f ca="1">IF(Table1[[#This Row],[NETWORTH]]&gt;$CK$3,Table1[[#This Row],[AGE]],0)</f>
        <v>30</v>
      </c>
      <c r="CK41" s="10"/>
    </row>
    <row r="42" spans="1:89" x14ac:dyDescent="0.3">
      <c r="A42">
        <f t="shared" ca="1" si="2"/>
        <v>1</v>
      </c>
      <c r="B42" t="str">
        <f t="shared" ca="1" si="3"/>
        <v>FEMALE</v>
      </c>
      <c r="C42">
        <f t="shared" ca="1" si="4"/>
        <v>28</v>
      </c>
      <c r="D42">
        <f t="shared" ca="1" si="5"/>
        <v>4</v>
      </c>
      <c r="E42" t="str">
        <f t="shared" ca="1" si="33"/>
        <v>IT</v>
      </c>
      <c r="F42">
        <f t="shared" ca="1" si="6"/>
        <v>1</v>
      </c>
      <c r="G42" t="str">
        <f t="shared" ca="1" si="7"/>
        <v>Highschool</v>
      </c>
      <c r="H42">
        <f t="shared" ca="1" si="32"/>
        <v>1</v>
      </c>
      <c r="I42">
        <f t="shared" ca="1" si="1"/>
        <v>2</v>
      </c>
      <c r="J42">
        <f t="shared" ca="1" si="9"/>
        <v>637458</v>
      </c>
      <c r="K42">
        <f t="shared" ca="1" si="10"/>
        <v>13</v>
      </c>
      <c r="L42" t="str">
        <f t="shared" ca="1" si="11"/>
        <v>Kannur</v>
      </c>
      <c r="M42">
        <f t="shared" ca="1" si="26"/>
        <v>5099664</v>
      </c>
      <c r="N42">
        <f t="shared" ca="1" si="13"/>
        <v>4967585.0626029046</v>
      </c>
      <c r="O42">
        <f t="shared" ca="1" si="27"/>
        <v>1136051.1528014489</v>
      </c>
      <c r="P42">
        <f t="shared" ca="1" si="15"/>
        <v>851744</v>
      </c>
      <c r="Q42">
        <f t="shared" ca="1" si="28"/>
        <v>7037406.0626029046</v>
      </c>
      <c r="R42">
        <f t="shared" ca="1" si="29"/>
        <v>726216.88074387808</v>
      </c>
      <c r="S42">
        <f t="shared" ca="1" si="30"/>
        <v>6961932.0335453264</v>
      </c>
      <c r="T42">
        <f t="shared" ca="1" si="31"/>
        <v>-75474.029057578184</v>
      </c>
      <c r="V42" s="9">
        <f ca="1">IF(Table1[[#This Row],[GENDER]]="MALE",1,0)</f>
        <v>0</v>
      </c>
      <c r="W42" s="10">
        <f ca="1">IF(Table1[[#This Row],[GENDER]]="FEMALE",1,0)</f>
        <v>1</v>
      </c>
      <c r="AF42" s="9">
        <f t="shared" ca="1" si="20"/>
        <v>0</v>
      </c>
      <c r="AG42" s="6">
        <f t="shared" ca="1" si="21"/>
        <v>0</v>
      </c>
      <c r="AH42" s="6">
        <f t="shared" ca="1" si="22"/>
        <v>1</v>
      </c>
      <c r="AI42" s="6">
        <f t="shared" ca="1" si="23"/>
        <v>0</v>
      </c>
      <c r="AJ42" s="10">
        <f t="shared" ca="1" si="24"/>
        <v>0</v>
      </c>
      <c r="AL42" s="9">
        <f ca="1">IF(Table1[[#This Row],[EDUCATION]]="HIGHSCHOOL",1,0)</f>
        <v>1</v>
      </c>
      <c r="AM42" s="6">
        <f ca="1">IF(Table1[[#This Row],[EDUCATION]]="PLUS TWO",1,0)</f>
        <v>0</v>
      </c>
      <c r="AN42" s="6">
        <f ca="1">IF(Table1[[#This Row],[EDUCATION]]="UG",1,0)</f>
        <v>0</v>
      </c>
      <c r="AO42" s="6">
        <f ca="1">IF(Table1[[#This Row],[EDUCATION]]="PG",1,0)</f>
        <v>0</v>
      </c>
      <c r="AP42" s="6">
        <f ca="1">IF(Table1[[#This Row],[EDUCATION]]="PHD",1,0)</f>
        <v>0</v>
      </c>
      <c r="AQ42" s="10">
        <f ca="1">IF(Table1[[#This Row],[EDUCATION]]="OTHERS",1,0)</f>
        <v>0</v>
      </c>
      <c r="AU42" s="9">
        <f ca="1">Table1[[#This Row],[CARS VALUE]]/Table1[[#This Row],[CARS]]</f>
        <v>568025.57640072447</v>
      </c>
      <c r="AV42" s="10"/>
      <c r="AX42" s="9">
        <f ca="1">IF(Table1[[#This Row],[DEBTS]]&gt;$AY$3,1,0)</f>
        <v>1</v>
      </c>
      <c r="AY42" s="6"/>
      <c r="AZ42" s="23">
        <f ca="1">(Table1[[#This Row],[MORTAGE LEFT]]/Table1[[#This Row],[VALUE OF THE HOUSE]])</f>
        <v>0.97410046281537466</v>
      </c>
      <c r="BA42" s="6">
        <f t="shared" ca="1" si="25"/>
        <v>0</v>
      </c>
      <c r="BB42" s="6"/>
      <c r="BC42" s="6"/>
      <c r="BD42" s="6"/>
      <c r="BE42" s="9">
        <f ca="1">IF(Table1[[#This Row],[DEBTS]]&gt;Table1[[#This Row],[INCOME ]],1,0)</f>
        <v>1</v>
      </c>
      <c r="BF42" s="10"/>
      <c r="BH42" s="9">
        <f ca="1">IF(Table1[[#This Row],[AREA]]="Alappuzha",Table1[[#This Row],[INCOME ]],0)</f>
        <v>0</v>
      </c>
      <c r="BI42" s="6">
        <f ca="1">IF(Table1[[#This Row],[AREA]]="Ernakulam",Table1[[#This Row],[INCOME ]],0)</f>
        <v>0</v>
      </c>
      <c r="BJ42" s="6">
        <f ca="1">IF(Table1[[#This Row],[AREA]]="Idukki",Table1[[#This Row],[INCOME ]],0)</f>
        <v>0</v>
      </c>
      <c r="BK42" s="6">
        <f ca="1">IF(Table1[[#This Row],[AREA]]="kannur",Table1[[#This Row],[INCOME ]],0)</f>
        <v>637458</v>
      </c>
      <c r="BL42" s="6">
        <f ca="1">IF(Table1[[#This Row],[AREA]]="Kasaragod",Table1[[#This Row],[INCOME ]],0)</f>
        <v>0</v>
      </c>
      <c r="BM42" s="6">
        <f ca="1">IF(Table1[[#This Row],[AREA]]="Kollam",Table1[[#This Row],[INCOME ]],0)</f>
        <v>0</v>
      </c>
      <c r="BN42" s="6">
        <f ca="1">IF(Table1[[#This Row],[AREA]]="kottayam",Table1[[#This Row],[INCOME ]],0)</f>
        <v>0</v>
      </c>
      <c r="BO42" s="6">
        <f ca="1">IF(Table1[[#This Row],[AREA]]="Kozhikode",Table1[[#This Row],[INCOME ]],0)</f>
        <v>0</v>
      </c>
      <c r="BP42" s="6">
        <f ca="1">IF(Table1[[#This Row],[AREA]]="Malappuram",Table1[[#This Row],[INCOME ]],0)</f>
        <v>0</v>
      </c>
      <c r="BQ42" s="6">
        <f ca="1">IF(Table1[[#This Row],[AREA]]="Palakkad",Table1[[#This Row],[INCOME ]],0)</f>
        <v>0</v>
      </c>
      <c r="BR42" s="6">
        <f ca="1">IF(Table1[[#This Row],[AREA]]="Pathanamthitta",Table1[[#This Row],[INCOME ]],0)</f>
        <v>0</v>
      </c>
      <c r="BS42" s="6">
        <f ca="1">IF(Table1[[#This Row],[AREA]]="Thiruvananthapuram",Table1[[#This Row],[INCOME ]],0)</f>
        <v>0</v>
      </c>
      <c r="BT42" s="6">
        <f ca="1">IF(Table1[[#This Row],[AREA]]="Thrissur",Table1[[#This Row],[INCOME ]],0)</f>
        <v>0</v>
      </c>
      <c r="BU42" s="10">
        <f ca="1">IF(Table1[[#This Row],[AREA]]="Wayanadu",Table1[[#This Row],[INCOME ]],0)</f>
        <v>0</v>
      </c>
      <c r="BW42" s="9">
        <f ca="1">IF(Table1[[#This Row],[FIELD OF WORK]]="IT",Table1[[#This Row],[INCOME ]],0)</f>
        <v>637458</v>
      </c>
      <c r="BX42" s="6">
        <f ca="1">IF(Table1[[#This Row],[FIELD OF WORK]]="Teaching",Table1[[#This Row],[INCOME ]],0)</f>
        <v>0</v>
      </c>
      <c r="BY42" s="6">
        <f ca="1">IF(Table1[[#This Row],[FIELD OF WORK]]="Construction",Table1[[#This Row],[INCOME ]],0)</f>
        <v>0</v>
      </c>
      <c r="BZ42" s="6">
        <f ca="1">IF(Table1[[#This Row],[FIELD OF WORK]]="Health",Table1[[#This Row],[INCOME ]],0)</f>
        <v>0</v>
      </c>
      <c r="CA42" s="10">
        <f ca="1">IF(Table1[[#This Row],[FIELD OF WORK]]="Others",Table1[[#This Row],[INCOME ]],0)</f>
        <v>0</v>
      </c>
      <c r="CC42" s="9">
        <f ca="1">IF(Table1[[#This Row],[EDUCATION]]="Highschool",Table1[[#This Row],[INCOME ]],0)</f>
        <v>637458</v>
      </c>
      <c r="CD42" s="6">
        <f ca="1">IF(Table1[[#This Row],[EDUCATION]]="UG",Table1[[#This Row],[INCOME ]],0)</f>
        <v>0</v>
      </c>
      <c r="CE42" s="6">
        <f ca="1">IF(Table1[[#This Row],[EDUCATION]]="PG",Table1[[#This Row],[INCOME ]],0)</f>
        <v>0</v>
      </c>
      <c r="CF42" s="6">
        <f ca="1">IF(Table1[[#This Row],[EDUCATION]]="PHD",Table1[[#This Row],[INCOME ]],0)</f>
        <v>0</v>
      </c>
      <c r="CG42" s="6">
        <f ca="1">IF(Table1[[#This Row],[EDUCATION]]="Plus Two",Table1[[#This Row],[INCOME ]],0)</f>
        <v>0</v>
      </c>
      <c r="CH42" s="10">
        <f ca="1">IF(Table1[[#This Row],[EDUCATION]]="Others",Table1[[#This Row],[INCOME ]],0)</f>
        <v>0</v>
      </c>
      <c r="CJ42" s="9">
        <f ca="1">IF(Table1[[#This Row],[NETWORTH]]&gt;$CK$3,Table1[[#This Row],[AGE]],0)</f>
        <v>0</v>
      </c>
      <c r="CK42" s="10"/>
    </row>
    <row r="43" spans="1:89" x14ac:dyDescent="0.3">
      <c r="A43">
        <f t="shared" ca="1" si="2"/>
        <v>1</v>
      </c>
      <c r="B43" t="str">
        <f t="shared" ca="1" si="3"/>
        <v>FEMALE</v>
      </c>
      <c r="C43">
        <f t="shared" ca="1" si="4"/>
        <v>35</v>
      </c>
      <c r="D43">
        <f t="shared" ca="1" si="5"/>
        <v>4</v>
      </c>
      <c r="E43" t="str">
        <f t="shared" ca="1" si="33"/>
        <v>IT</v>
      </c>
      <c r="F43">
        <f t="shared" ca="1" si="6"/>
        <v>1</v>
      </c>
      <c r="G43" t="str">
        <f t="shared" ca="1" si="7"/>
        <v>Highschool</v>
      </c>
      <c r="H43">
        <f t="shared" ca="1" si="32"/>
        <v>3</v>
      </c>
      <c r="I43">
        <f t="shared" ca="1" si="1"/>
        <v>1</v>
      </c>
      <c r="J43">
        <f t="shared" ca="1" si="9"/>
        <v>586445</v>
      </c>
      <c r="K43">
        <f t="shared" ca="1" si="10"/>
        <v>6</v>
      </c>
      <c r="L43" t="str">
        <f t="shared" ca="1" si="11"/>
        <v>Idukki</v>
      </c>
      <c r="M43">
        <f t="shared" ca="1" si="26"/>
        <v>2932225</v>
      </c>
      <c r="N43">
        <f t="shared" ca="1" si="13"/>
        <v>594404.86984537425</v>
      </c>
      <c r="O43">
        <f t="shared" ca="1" si="27"/>
        <v>54121.057506459299</v>
      </c>
      <c r="P43">
        <f t="shared" ca="1" si="15"/>
        <v>30453</v>
      </c>
      <c r="Q43">
        <f t="shared" ca="1" si="28"/>
        <v>1770304.8698453743</v>
      </c>
      <c r="R43">
        <f t="shared" ca="1" si="29"/>
        <v>383161.01276993752</v>
      </c>
      <c r="S43">
        <f t="shared" ca="1" si="30"/>
        <v>3369507.0702763968</v>
      </c>
      <c r="T43">
        <f t="shared" ca="1" si="31"/>
        <v>1599202.2004310226</v>
      </c>
      <c r="V43" s="9">
        <f ca="1">IF(Table1[[#This Row],[GENDER]]="MALE",1,0)</f>
        <v>0</v>
      </c>
      <c r="W43" s="10">
        <f ca="1">IF(Table1[[#This Row],[GENDER]]="FEMALE",1,0)</f>
        <v>1</v>
      </c>
      <c r="AF43" s="9">
        <f t="shared" ca="1" si="20"/>
        <v>0</v>
      </c>
      <c r="AG43" s="6">
        <f t="shared" ca="1" si="21"/>
        <v>0</v>
      </c>
      <c r="AH43" s="6">
        <f t="shared" ca="1" si="22"/>
        <v>1</v>
      </c>
      <c r="AI43" s="6">
        <f t="shared" ca="1" si="23"/>
        <v>0</v>
      </c>
      <c r="AJ43" s="10">
        <f t="shared" ca="1" si="24"/>
        <v>0</v>
      </c>
      <c r="AL43" s="9">
        <f ca="1">IF(Table1[[#This Row],[EDUCATION]]="HIGHSCHOOL",1,0)</f>
        <v>1</v>
      </c>
      <c r="AM43" s="6">
        <f ca="1">IF(Table1[[#This Row],[EDUCATION]]="PLUS TWO",1,0)</f>
        <v>0</v>
      </c>
      <c r="AN43" s="6">
        <f ca="1">IF(Table1[[#This Row],[EDUCATION]]="UG",1,0)</f>
        <v>0</v>
      </c>
      <c r="AO43" s="6">
        <f ca="1">IF(Table1[[#This Row],[EDUCATION]]="PG",1,0)</f>
        <v>0</v>
      </c>
      <c r="AP43" s="6">
        <f ca="1">IF(Table1[[#This Row],[EDUCATION]]="PHD",1,0)</f>
        <v>0</v>
      </c>
      <c r="AQ43" s="10">
        <f ca="1">IF(Table1[[#This Row],[EDUCATION]]="OTHERS",1,0)</f>
        <v>0</v>
      </c>
      <c r="AU43" s="9">
        <f ca="1">Table1[[#This Row],[CARS VALUE]]/Table1[[#This Row],[CARS]]</f>
        <v>54121.057506459299</v>
      </c>
      <c r="AV43" s="10"/>
      <c r="AX43" s="9">
        <f ca="1">IF(Table1[[#This Row],[DEBTS]]&gt;$AY$3,1,0)</f>
        <v>1</v>
      </c>
      <c r="AY43" s="6"/>
      <c r="AZ43" s="23">
        <f ca="1">(Table1[[#This Row],[MORTAGE LEFT]]/Table1[[#This Row],[VALUE OF THE HOUSE]])</f>
        <v>0.20271461768635568</v>
      </c>
      <c r="BA43" s="6">
        <f t="shared" ca="1" si="25"/>
        <v>1</v>
      </c>
      <c r="BB43" s="6"/>
      <c r="BC43" s="6"/>
      <c r="BD43" s="6"/>
      <c r="BE43" s="9">
        <f ca="1">IF(Table1[[#This Row],[DEBTS]]&gt;Table1[[#This Row],[INCOME ]],1,0)</f>
        <v>1</v>
      </c>
      <c r="BF43" s="10"/>
      <c r="BH43" s="9">
        <f ca="1">IF(Table1[[#This Row],[AREA]]="Alappuzha",Table1[[#This Row],[INCOME ]],0)</f>
        <v>0</v>
      </c>
      <c r="BI43" s="6">
        <f ca="1">IF(Table1[[#This Row],[AREA]]="Ernakulam",Table1[[#This Row],[INCOME ]],0)</f>
        <v>0</v>
      </c>
      <c r="BJ43" s="6">
        <f ca="1">IF(Table1[[#This Row],[AREA]]="Idukki",Table1[[#This Row],[INCOME ]],0)</f>
        <v>586445</v>
      </c>
      <c r="BK43" s="6">
        <f ca="1">IF(Table1[[#This Row],[AREA]]="kannur",Table1[[#This Row],[INCOME ]],0)</f>
        <v>0</v>
      </c>
      <c r="BL43" s="6">
        <f ca="1">IF(Table1[[#This Row],[AREA]]="Kasaragod",Table1[[#This Row],[INCOME ]],0)</f>
        <v>0</v>
      </c>
      <c r="BM43" s="6">
        <f ca="1">IF(Table1[[#This Row],[AREA]]="Kollam",Table1[[#This Row],[INCOME ]],0)</f>
        <v>0</v>
      </c>
      <c r="BN43" s="6">
        <f ca="1">IF(Table1[[#This Row],[AREA]]="kottayam",Table1[[#This Row],[INCOME ]],0)</f>
        <v>0</v>
      </c>
      <c r="BO43" s="6">
        <f ca="1">IF(Table1[[#This Row],[AREA]]="Kozhikode",Table1[[#This Row],[INCOME ]],0)</f>
        <v>0</v>
      </c>
      <c r="BP43" s="6">
        <f ca="1">IF(Table1[[#This Row],[AREA]]="Malappuram",Table1[[#This Row],[INCOME ]],0)</f>
        <v>0</v>
      </c>
      <c r="BQ43" s="6">
        <f ca="1">IF(Table1[[#This Row],[AREA]]="Palakkad",Table1[[#This Row],[INCOME ]],0)</f>
        <v>0</v>
      </c>
      <c r="BR43" s="6">
        <f ca="1">IF(Table1[[#This Row],[AREA]]="Pathanamthitta",Table1[[#This Row],[INCOME ]],0)</f>
        <v>0</v>
      </c>
      <c r="BS43" s="6">
        <f ca="1">IF(Table1[[#This Row],[AREA]]="Thiruvananthapuram",Table1[[#This Row],[INCOME ]],0)</f>
        <v>0</v>
      </c>
      <c r="BT43" s="6">
        <f ca="1">IF(Table1[[#This Row],[AREA]]="Thrissur",Table1[[#This Row],[INCOME ]],0)</f>
        <v>0</v>
      </c>
      <c r="BU43" s="10">
        <f ca="1">IF(Table1[[#This Row],[AREA]]="Wayanadu",Table1[[#This Row],[INCOME ]],0)</f>
        <v>0</v>
      </c>
      <c r="BW43" s="9">
        <f ca="1">IF(Table1[[#This Row],[FIELD OF WORK]]="IT",Table1[[#This Row],[INCOME ]],0)</f>
        <v>586445</v>
      </c>
      <c r="BX43" s="6">
        <f ca="1">IF(Table1[[#This Row],[FIELD OF WORK]]="Teaching",Table1[[#This Row],[INCOME ]],0)</f>
        <v>0</v>
      </c>
      <c r="BY43" s="6">
        <f ca="1">IF(Table1[[#This Row],[FIELD OF WORK]]="Construction",Table1[[#This Row],[INCOME ]],0)</f>
        <v>0</v>
      </c>
      <c r="BZ43" s="6">
        <f ca="1">IF(Table1[[#This Row],[FIELD OF WORK]]="Health",Table1[[#This Row],[INCOME ]],0)</f>
        <v>0</v>
      </c>
      <c r="CA43" s="10">
        <f ca="1">IF(Table1[[#This Row],[FIELD OF WORK]]="Others",Table1[[#This Row],[INCOME ]],0)</f>
        <v>0</v>
      </c>
      <c r="CC43" s="9">
        <f ca="1">IF(Table1[[#This Row],[EDUCATION]]="Highschool",Table1[[#This Row],[INCOME ]],0)</f>
        <v>586445</v>
      </c>
      <c r="CD43" s="6">
        <f ca="1">IF(Table1[[#This Row],[EDUCATION]]="UG",Table1[[#This Row],[INCOME ]],0)</f>
        <v>0</v>
      </c>
      <c r="CE43" s="6">
        <f ca="1">IF(Table1[[#This Row],[EDUCATION]]="PG",Table1[[#This Row],[INCOME ]],0)</f>
        <v>0</v>
      </c>
      <c r="CF43" s="6">
        <f ca="1">IF(Table1[[#This Row],[EDUCATION]]="PHD",Table1[[#This Row],[INCOME ]],0)</f>
        <v>0</v>
      </c>
      <c r="CG43" s="6">
        <f ca="1">IF(Table1[[#This Row],[EDUCATION]]="Plus Two",Table1[[#This Row],[INCOME ]],0)</f>
        <v>0</v>
      </c>
      <c r="CH43" s="10">
        <f ca="1">IF(Table1[[#This Row],[EDUCATION]]="Others",Table1[[#This Row],[INCOME ]],0)</f>
        <v>0</v>
      </c>
      <c r="CJ43" s="9">
        <f ca="1">IF(Table1[[#This Row],[NETWORTH]]&gt;$CK$3,Table1[[#This Row],[AGE]],0)</f>
        <v>35</v>
      </c>
      <c r="CK43" s="10"/>
    </row>
    <row r="44" spans="1:89" x14ac:dyDescent="0.3">
      <c r="A44">
        <f t="shared" ca="1" si="2"/>
        <v>1</v>
      </c>
      <c r="B44" t="str">
        <f t="shared" ca="1" si="3"/>
        <v>FEMALE</v>
      </c>
      <c r="C44">
        <f t="shared" ca="1" si="4"/>
        <v>27</v>
      </c>
      <c r="D44">
        <f t="shared" ca="1" si="5"/>
        <v>2</v>
      </c>
      <c r="E44" t="str">
        <f t="shared" ca="1" si="33"/>
        <v>Construction</v>
      </c>
      <c r="F44">
        <f t="shared" ca="1" si="6"/>
        <v>5</v>
      </c>
      <c r="G44" t="str">
        <f t="shared" ca="1" si="7"/>
        <v>PHD</v>
      </c>
      <c r="H44">
        <f t="shared" ca="1" si="32"/>
        <v>3</v>
      </c>
      <c r="I44">
        <f t="shared" ca="1" si="1"/>
        <v>1</v>
      </c>
      <c r="J44">
        <f t="shared" ca="1" si="9"/>
        <v>650004</v>
      </c>
      <c r="K44">
        <f t="shared" ca="1" si="10"/>
        <v>13</v>
      </c>
      <c r="L44" t="str">
        <f t="shared" ca="1" si="11"/>
        <v>Kannur</v>
      </c>
      <c r="M44">
        <f t="shared" ca="1" si="26"/>
        <v>3250020</v>
      </c>
      <c r="N44">
        <f t="shared" ca="1" si="13"/>
        <v>2430865.9468245986</v>
      </c>
      <c r="O44">
        <f t="shared" ca="1" si="27"/>
        <v>264271.88563260005</v>
      </c>
      <c r="P44">
        <f t="shared" ca="1" si="15"/>
        <v>179032</v>
      </c>
      <c r="Q44">
        <f t="shared" ca="1" si="28"/>
        <v>2855916.9468245986</v>
      </c>
      <c r="R44">
        <f t="shared" ca="1" si="29"/>
        <v>353354.01738373487</v>
      </c>
      <c r="S44">
        <f t="shared" ca="1" si="30"/>
        <v>3867645.9030163349</v>
      </c>
      <c r="T44">
        <f t="shared" ca="1" si="31"/>
        <v>1011728.9561917363</v>
      </c>
      <c r="V44" s="9">
        <f ca="1">IF(Table1[[#This Row],[GENDER]]="MALE",1,0)</f>
        <v>0</v>
      </c>
      <c r="W44" s="10">
        <f ca="1">IF(Table1[[#This Row],[GENDER]]="FEMALE",1,0)</f>
        <v>1</v>
      </c>
      <c r="AF44" s="9">
        <f t="shared" ca="1" si="20"/>
        <v>1</v>
      </c>
      <c r="AG44" s="6">
        <f t="shared" ca="1" si="21"/>
        <v>0</v>
      </c>
      <c r="AH44" s="6">
        <f t="shared" ca="1" si="22"/>
        <v>0</v>
      </c>
      <c r="AI44" s="6">
        <f t="shared" ca="1" si="23"/>
        <v>0</v>
      </c>
      <c r="AJ44" s="10">
        <f t="shared" ca="1" si="24"/>
        <v>0</v>
      </c>
      <c r="AL44" s="9">
        <f ca="1">IF(Table1[[#This Row],[EDUCATION]]="HIGHSCHOOL",1,0)</f>
        <v>0</v>
      </c>
      <c r="AM44" s="6">
        <f ca="1">IF(Table1[[#This Row],[EDUCATION]]="PLUS TWO",1,0)</f>
        <v>0</v>
      </c>
      <c r="AN44" s="6">
        <f ca="1">IF(Table1[[#This Row],[EDUCATION]]="UG",1,0)</f>
        <v>0</v>
      </c>
      <c r="AO44" s="6">
        <f ca="1">IF(Table1[[#This Row],[EDUCATION]]="PG",1,0)</f>
        <v>0</v>
      </c>
      <c r="AP44" s="6">
        <f ca="1">IF(Table1[[#This Row],[EDUCATION]]="PHD",1,0)</f>
        <v>1</v>
      </c>
      <c r="AQ44" s="10">
        <f ca="1">IF(Table1[[#This Row],[EDUCATION]]="OTHERS",1,0)</f>
        <v>0</v>
      </c>
      <c r="AU44" s="9">
        <f ca="1">Table1[[#This Row],[CARS VALUE]]/Table1[[#This Row],[CARS]]</f>
        <v>264271.88563260005</v>
      </c>
      <c r="AV44" s="10"/>
      <c r="AX44" s="9">
        <f ca="1">IF(Table1[[#This Row],[DEBTS]]&gt;$AY$3,1,0)</f>
        <v>1</v>
      </c>
      <c r="AY44" s="6"/>
      <c r="AZ44" s="23">
        <f ca="1">(Table1[[#This Row],[MORTAGE LEFT]]/Table1[[#This Row],[VALUE OF THE HOUSE]])</f>
        <v>0.74795415007433752</v>
      </c>
      <c r="BA44" s="6">
        <f t="shared" ca="1" si="25"/>
        <v>0</v>
      </c>
      <c r="BB44" s="6"/>
      <c r="BC44" s="6"/>
      <c r="BD44" s="6"/>
      <c r="BE44" s="9">
        <f ca="1">IF(Table1[[#This Row],[DEBTS]]&gt;Table1[[#This Row],[INCOME ]],1,0)</f>
        <v>1</v>
      </c>
      <c r="BF44" s="10"/>
      <c r="BH44" s="9">
        <f ca="1">IF(Table1[[#This Row],[AREA]]="Alappuzha",Table1[[#This Row],[INCOME ]],0)</f>
        <v>0</v>
      </c>
      <c r="BI44" s="6">
        <f ca="1">IF(Table1[[#This Row],[AREA]]="Ernakulam",Table1[[#This Row],[INCOME ]],0)</f>
        <v>0</v>
      </c>
      <c r="BJ44" s="6">
        <f ca="1">IF(Table1[[#This Row],[AREA]]="Idukki",Table1[[#This Row],[INCOME ]],0)</f>
        <v>0</v>
      </c>
      <c r="BK44" s="6">
        <f ca="1">IF(Table1[[#This Row],[AREA]]="kannur",Table1[[#This Row],[INCOME ]],0)</f>
        <v>650004</v>
      </c>
      <c r="BL44" s="6">
        <f ca="1">IF(Table1[[#This Row],[AREA]]="Kasaragod",Table1[[#This Row],[INCOME ]],0)</f>
        <v>0</v>
      </c>
      <c r="BM44" s="6">
        <f ca="1">IF(Table1[[#This Row],[AREA]]="Kollam",Table1[[#This Row],[INCOME ]],0)</f>
        <v>0</v>
      </c>
      <c r="BN44" s="6">
        <f ca="1">IF(Table1[[#This Row],[AREA]]="kottayam",Table1[[#This Row],[INCOME ]],0)</f>
        <v>0</v>
      </c>
      <c r="BO44" s="6">
        <f ca="1">IF(Table1[[#This Row],[AREA]]="Kozhikode",Table1[[#This Row],[INCOME ]],0)</f>
        <v>0</v>
      </c>
      <c r="BP44" s="6">
        <f ca="1">IF(Table1[[#This Row],[AREA]]="Malappuram",Table1[[#This Row],[INCOME ]],0)</f>
        <v>0</v>
      </c>
      <c r="BQ44" s="6">
        <f ca="1">IF(Table1[[#This Row],[AREA]]="Palakkad",Table1[[#This Row],[INCOME ]],0)</f>
        <v>0</v>
      </c>
      <c r="BR44" s="6">
        <f ca="1">IF(Table1[[#This Row],[AREA]]="Pathanamthitta",Table1[[#This Row],[INCOME ]],0)</f>
        <v>0</v>
      </c>
      <c r="BS44" s="6">
        <f ca="1">IF(Table1[[#This Row],[AREA]]="Thiruvananthapuram",Table1[[#This Row],[INCOME ]],0)</f>
        <v>0</v>
      </c>
      <c r="BT44" s="6">
        <f ca="1">IF(Table1[[#This Row],[AREA]]="Thrissur",Table1[[#This Row],[INCOME ]],0)</f>
        <v>0</v>
      </c>
      <c r="BU44" s="10">
        <f ca="1">IF(Table1[[#This Row],[AREA]]="Wayanadu",Table1[[#This Row],[INCOME ]],0)</f>
        <v>0</v>
      </c>
      <c r="BW44" s="9">
        <f ca="1">IF(Table1[[#This Row],[FIELD OF WORK]]="IT",Table1[[#This Row],[INCOME ]],0)</f>
        <v>0</v>
      </c>
      <c r="BX44" s="6">
        <f ca="1">IF(Table1[[#This Row],[FIELD OF WORK]]="Teaching",Table1[[#This Row],[INCOME ]],0)</f>
        <v>0</v>
      </c>
      <c r="BY44" s="6">
        <f ca="1">IF(Table1[[#This Row],[FIELD OF WORK]]="Construction",Table1[[#This Row],[INCOME ]],0)</f>
        <v>650004</v>
      </c>
      <c r="BZ44" s="6">
        <f ca="1">IF(Table1[[#This Row],[FIELD OF WORK]]="Health",Table1[[#This Row],[INCOME ]],0)</f>
        <v>0</v>
      </c>
      <c r="CA44" s="10">
        <f ca="1">IF(Table1[[#This Row],[FIELD OF WORK]]="Others",Table1[[#This Row],[INCOME ]],0)</f>
        <v>0</v>
      </c>
      <c r="CC44" s="9">
        <f ca="1">IF(Table1[[#This Row],[EDUCATION]]="Highschool",Table1[[#This Row],[INCOME ]],0)</f>
        <v>0</v>
      </c>
      <c r="CD44" s="6">
        <f ca="1">IF(Table1[[#This Row],[EDUCATION]]="UG",Table1[[#This Row],[INCOME ]],0)</f>
        <v>0</v>
      </c>
      <c r="CE44" s="6">
        <f ca="1">IF(Table1[[#This Row],[EDUCATION]]="PG",Table1[[#This Row],[INCOME ]],0)</f>
        <v>0</v>
      </c>
      <c r="CF44" s="6">
        <f ca="1">IF(Table1[[#This Row],[EDUCATION]]="PHD",Table1[[#This Row],[INCOME ]],0)</f>
        <v>650004</v>
      </c>
      <c r="CG44" s="6">
        <f ca="1">IF(Table1[[#This Row],[EDUCATION]]="Plus Two",Table1[[#This Row],[INCOME ]],0)</f>
        <v>0</v>
      </c>
      <c r="CH44" s="10">
        <f ca="1">IF(Table1[[#This Row],[EDUCATION]]="Others",Table1[[#This Row],[INCOME ]],0)</f>
        <v>0</v>
      </c>
      <c r="CJ44" s="9">
        <f ca="1">IF(Table1[[#This Row],[NETWORTH]]&gt;$CK$3,Table1[[#This Row],[AGE]],0)</f>
        <v>27</v>
      </c>
      <c r="CK44" s="10"/>
    </row>
    <row r="45" spans="1:89" x14ac:dyDescent="0.3">
      <c r="A45">
        <f t="shared" ca="1" si="2"/>
        <v>1</v>
      </c>
      <c r="B45" t="str">
        <f t="shared" ca="1" si="3"/>
        <v>FEMALE</v>
      </c>
      <c r="C45">
        <f t="shared" ca="1" si="4"/>
        <v>33</v>
      </c>
      <c r="D45">
        <f t="shared" ca="1" si="5"/>
        <v>5</v>
      </c>
      <c r="E45" t="str">
        <f t="shared" ca="1" si="33"/>
        <v>Others</v>
      </c>
      <c r="F45">
        <f t="shared" ca="1" si="6"/>
        <v>4</v>
      </c>
      <c r="G45" t="str">
        <f t="shared" ca="1" si="7"/>
        <v>PG</v>
      </c>
      <c r="H45">
        <f t="shared" ca="1" si="32"/>
        <v>0</v>
      </c>
      <c r="I45">
        <f t="shared" ca="1" si="1"/>
        <v>3</v>
      </c>
      <c r="J45">
        <f t="shared" ca="1" si="9"/>
        <v>950934</v>
      </c>
      <c r="K45">
        <f t="shared" ca="1" si="10"/>
        <v>12</v>
      </c>
      <c r="L45" t="str">
        <f t="shared" ca="1" si="11"/>
        <v>Wayanadu</v>
      </c>
      <c r="M45">
        <f t="shared" ca="1" si="26"/>
        <v>5705604</v>
      </c>
      <c r="N45">
        <f t="shared" ca="1" si="13"/>
        <v>4145777.6705922475</v>
      </c>
      <c r="O45">
        <f t="shared" ca="1" si="27"/>
        <v>449505.55107175233</v>
      </c>
      <c r="P45">
        <f t="shared" ca="1" si="15"/>
        <v>195498</v>
      </c>
      <c r="Q45">
        <f t="shared" ca="1" si="28"/>
        <v>4655597.6705922475</v>
      </c>
      <c r="R45">
        <f t="shared" ca="1" si="29"/>
        <v>343895.32399611268</v>
      </c>
      <c r="S45">
        <f t="shared" ca="1" si="30"/>
        <v>6499004.8750678645</v>
      </c>
      <c r="T45">
        <f t="shared" ca="1" si="31"/>
        <v>1843407.204475617</v>
      </c>
      <c r="V45" s="9">
        <f ca="1">IF(Table1[[#This Row],[GENDER]]="MALE",1,0)</f>
        <v>0</v>
      </c>
      <c r="W45" s="10">
        <f ca="1">IF(Table1[[#This Row],[GENDER]]="FEMALE",1,0)</f>
        <v>1</v>
      </c>
      <c r="AF45" s="9">
        <f t="shared" ca="1" si="20"/>
        <v>0</v>
      </c>
      <c r="AG45" s="6">
        <f t="shared" ca="1" si="21"/>
        <v>0</v>
      </c>
      <c r="AH45" s="6">
        <f t="shared" ca="1" si="22"/>
        <v>0</v>
      </c>
      <c r="AI45" s="6">
        <f t="shared" ca="1" si="23"/>
        <v>0</v>
      </c>
      <c r="AJ45" s="10">
        <f t="shared" ca="1" si="24"/>
        <v>1</v>
      </c>
      <c r="AL45" s="9">
        <f ca="1">IF(Table1[[#This Row],[EDUCATION]]="HIGHSCHOOL",1,0)</f>
        <v>0</v>
      </c>
      <c r="AM45" s="6">
        <f ca="1">IF(Table1[[#This Row],[EDUCATION]]="PLUS TWO",1,0)</f>
        <v>0</v>
      </c>
      <c r="AN45" s="6">
        <f ca="1">IF(Table1[[#This Row],[EDUCATION]]="UG",1,0)</f>
        <v>0</v>
      </c>
      <c r="AO45" s="6">
        <f ca="1">IF(Table1[[#This Row],[EDUCATION]]="PG",1,0)</f>
        <v>1</v>
      </c>
      <c r="AP45" s="6">
        <f ca="1">IF(Table1[[#This Row],[EDUCATION]]="PHD",1,0)</f>
        <v>0</v>
      </c>
      <c r="AQ45" s="10">
        <f ca="1">IF(Table1[[#This Row],[EDUCATION]]="OTHERS",1,0)</f>
        <v>0</v>
      </c>
      <c r="AU45" s="9">
        <f ca="1">Table1[[#This Row],[CARS VALUE]]/Table1[[#This Row],[CARS]]</f>
        <v>149835.18369058412</v>
      </c>
      <c r="AV45" s="10"/>
      <c r="AX45" s="9">
        <f ca="1">IF(Table1[[#This Row],[DEBTS]]&gt;$AY$3,1,0)</f>
        <v>1</v>
      </c>
      <c r="AY45" s="6"/>
      <c r="AZ45" s="23">
        <f ca="1">(Table1[[#This Row],[MORTAGE LEFT]]/Table1[[#This Row],[VALUE OF THE HOUSE]])</f>
        <v>0.72661503858176058</v>
      </c>
      <c r="BA45" s="6">
        <f t="shared" ca="1" si="25"/>
        <v>0</v>
      </c>
      <c r="BB45" s="6"/>
      <c r="BC45" s="6"/>
      <c r="BD45" s="6"/>
      <c r="BE45" s="9">
        <f ca="1">IF(Table1[[#This Row],[DEBTS]]&gt;Table1[[#This Row],[INCOME ]],1,0)</f>
        <v>1</v>
      </c>
      <c r="BF45" s="10"/>
      <c r="BH45" s="9">
        <f ca="1">IF(Table1[[#This Row],[AREA]]="Alappuzha",Table1[[#This Row],[INCOME ]],0)</f>
        <v>0</v>
      </c>
      <c r="BI45" s="6">
        <f ca="1">IF(Table1[[#This Row],[AREA]]="Ernakulam",Table1[[#This Row],[INCOME ]],0)</f>
        <v>0</v>
      </c>
      <c r="BJ45" s="6">
        <f ca="1">IF(Table1[[#This Row],[AREA]]="Idukki",Table1[[#This Row],[INCOME ]],0)</f>
        <v>0</v>
      </c>
      <c r="BK45" s="6">
        <f ca="1">IF(Table1[[#This Row],[AREA]]="kannur",Table1[[#This Row],[INCOME ]],0)</f>
        <v>0</v>
      </c>
      <c r="BL45" s="6">
        <f ca="1">IF(Table1[[#This Row],[AREA]]="Kasaragod",Table1[[#This Row],[INCOME ]],0)</f>
        <v>0</v>
      </c>
      <c r="BM45" s="6">
        <f ca="1">IF(Table1[[#This Row],[AREA]]="Kollam",Table1[[#This Row],[INCOME ]],0)</f>
        <v>0</v>
      </c>
      <c r="BN45" s="6">
        <f ca="1">IF(Table1[[#This Row],[AREA]]="kottayam",Table1[[#This Row],[INCOME ]],0)</f>
        <v>0</v>
      </c>
      <c r="BO45" s="6">
        <f ca="1">IF(Table1[[#This Row],[AREA]]="Kozhikode",Table1[[#This Row],[INCOME ]],0)</f>
        <v>0</v>
      </c>
      <c r="BP45" s="6">
        <f ca="1">IF(Table1[[#This Row],[AREA]]="Malappuram",Table1[[#This Row],[INCOME ]],0)</f>
        <v>0</v>
      </c>
      <c r="BQ45" s="6">
        <f ca="1">IF(Table1[[#This Row],[AREA]]="Palakkad",Table1[[#This Row],[INCOME ]],0)</f>
        <v>0</v>
      </c>
      <c r="BR45" s="6">
        <f ca="1">IF(Table1[[#This Row],[AREA]]="Pathanamthitta",Table1[[#This Row],[INCOME ]],0)</f>
        <v>0</v>
      </c>
      <c r="BS45" s="6">
        <f ca="1">IF(Table1[[#This Row],[AREA]]="Thiruvananthapuram",Table1[[#This Row],[INCOME ]],0)</f>
        <v>0</v>
      </c>
      <c r="BT45" s="6">
        <f ca="1">IF(Table1[[#This Row],[AREA]]="Thrissur",Table1[[#This Row],[INCOME ]],0)</f>
        <v>0</v>
      </c>
      <c r="BU45" s="10">
        <f ca="1">IF(Table1[[#This Row],[AREA]]="Wayanadu",Table1[[#This Row],[INCOME ]],0)</f>
        <v>950934</v>
      </c>
      <c r="BW45" s="9">
        <f ca="1">IF(Table1[[#This Row],[FIELD OF WORK]]="IT",Table1[[#This Row],[INCOME ]],0)</f>
        <v>0</v>
      </c>
      <c r="BX45" s="6">
        <f ca="1">IF(Table1[[#This Row],[FIELD OF WORK]]="Teaching",Table1[[#This Row],[INCOME ]],0)</f>
        <v>0</v>
      </c>
      <c r="BY45" s="6">
        <f ca="1">IF(Table1[[#This Row],[FIELD OF WORK]]="Construction",Table1[[#This Row],[INCOME ]],0)</f>
        <v>0</v>
      </c>
      <c r="BZ45" s="6">
        <f ca="1">IF(Table1[[#This Row],[FIELD OF WORK]]="Health",Table1[[#This Row],[INCOME ]],0)</f>
        <v>0</v>
      </c>
      <c r="CA45" s="10">
        <f ca="1">IF(Table1[[#This Row],[FIELD OF WORK]]="Others",Table1[[#This Row],[INCOME ]],0)</f>
        <v>950934</v>
      </c>
      <c r="CC45" s="9">
        <f ca="1">IF(Table1[[#This Row],[EDUCATION]]="Highschool",Table1[[#This Row],[INCOME ]],0)</f>
        <v>0</v>
      </c>
      <c r="CD45" s="6">
        <f ca="1">IF(Table1[[#This Row],[EDUCATION]]="UG",Table1[[#This Row],[INCOME ]],0)</f>
        <v>0</v>
      </c>
      <c r="CE45" s="6">
        <f ca="1">IF(Table1[[#This Row],[EDUCATION]]="PG",Table1[[#This Row],[INCOME ]],0)</f>
        <v>950934</v>
      </c>
      <c r="CF45" s="6">
        <f ca="1">IF(Table1[[#This Row],[EDUCATION]]="PHD",Table1[[#This Row],[INCOME ]],0)</f>
        <v>0</v>
      </c>
      <c r="CG45" s="6">
        <f ca="1">IF(Table1[[#This Row],[EDUCATION]]="Plus Two",Table1[[#This Row],[INCOME ]],0)</f>
        <v>0</v>
      </c>
      <c r="CH45" s="10">
        <f ca="1">IF(Table1[[#This Row],[EDUCATION]]="Others",Table1[[#This Row],[INCOME ]],0)</f>
        <v>0</v>
      </c>
      <c r="CJ45" s="9">
        <f ca="1">IF(Table1[[#This Row],[NETWORTH]]&gt;$CK$3,Table1[[#This Row],[AGE]],0)</f>
        <v>33</v>
      </c>
      <c r="CK45" s="10"/>
    </row>
    <row r="46" spans="1:89" x14ac:dyDescent="0.3">
      <c r="A46">
        <f t="shared" ca="1" si="2"/>
        <v>1</v>
      </c>
      <c r="B46" t="str">
        <f t="shared" ca="1" si="3"/>
        <v>FEMALE</v>
      </c>
      <c r="C46">
        <f t="shared" ca="1" si="4"/>
        <v>34</v>
      </c>
      <c r="D46">
        <f t="shared" ca="1" si="5"/>
        <v>2</v>
      </c>
      <c r="E46" t="str">
        <f t="shared" ca="1" si="33"/>
        <v>Construction</v>
      </c>
      <c r="F46">
        <f t="shared" ca="1" si="6"/>
        <v>3</v>
      </c>
      <c r="G46" t="str">
        <f t="shared" ca="1" si="7"/>
        <v>UG</v>
      </c>
      <c r="H46">
        <f t="shared" ca="1" si="32"/>
        <v>3</v>
      </c>
      <c r="I46">
        <f t="shared" ca="1" si="1"/>
        <v>3</v>
      </c>
      <c r="J46">
        <f t="shared" ca="1" si="9"/>
        <v>512066</v>
      </c>
      <c r="K46">
        <f t="shared" ca="1" si="10"/>
        <v>3</v>
      </c>
      <c r="L46" t="str">
        <f t="shared" ca="1" si="11"/>
        <v>Alappuzha</v>
      </c>
      <c r="M46">
        <f t="shared" ca="1" si="26"/>
        <v>2048264</v>
      </c>
      <c r="N46">
        <f t="shared" ca="1" si="13"/>
        <v>821570.3793750836</v>
      </c>
      <c r="O46">
        <f t="shared" ca="1" si="27"/>
        <v>261178.42665665442</v>
      </c>
      <c r="P46">
        <f t="shared" ca="1" si="15"/>
        <v>192663</v>
      </c>
      <c r="Q46">
        <f t="shared" ca="1" si="28"/>
        <v>1587020.3793750836</v>
      </c>
      <c r="R46">
        <f t="shared" ca="1" si="29"/>
        <v>364022.36484060384</v>
      </c>
      <c r="S46">
        <f t="shared" ca="1" si="30"/>
        <v>2673464.7914972585</v>
      </c>
      <c r="T46">
        <f t="shared" ca="1" si="31"/>
        <v>1086444.4121221749</v>
      </c>
      <c r="V46" s="9">
        <f ca="1">IF(Table1[[#This Row],[GENDER]]="MALE",1,0)</f>
        <v>0</v>
      </c>
      <c r="W46" s="10">
        <f ca="1">IF(Table1[[#This Row],[GENDER]]="FEMALE",1,0)</f>
        <v>1</v>
      </c>
      <c r="AF46" s="9">
        <f t="shared" ca="1" si="20"/>
        <v>1</v>
      </c>
      <c r="AG46" s="6">
        <f t="shared" ca="1" si="21"/>
        <v>0</v>
      </c>
      <c r="AH46" s="6">
        <f t="shared" ca="1" si="22"/>
        <v>0</v>
      </c>
      <c r="AI46" s="6">
        <f t="shared" ca="1" si="23"/>
        <v>0</v>
      </c>
      <c r="AJ46" s="10">
        <f t="shared" ca="1" si="24"/>
        <v>0</v>
      </c>
      <c r="AL46" s="9">
        <f ca="1">IF(Table1[[#This Row],[EDUCATION]]="HIGHSCHOOL",1,0)</f>
        <v>0</v>
      </c>
      <c r="AM46" s="6">
        <f ca="1">IF(Table1[[#This Row],[EDUCATION]]="PLUS TWO",1,0)</f>
        <v>0</v>
      </c>
      <c r="AN46" s="6">
        <f ca="1">IF(Table1[[#This Row],[EDUCATION]]="UG",1,0)</f>
        <v>1</v>
      </c>
      <c r="AO46" s="6">
        <f ca="1">IF(Table1[[#This Row],[EDUCATION]]="PG",1,0)</f>
        <v>0</v>
      </c>
      <c r="AP46" s="6">
        <f ca="1">IF(Table1[[#This Row],[EDUCATION]]="PHD",1,0)</f>
        <v>0</v>
      </c>
      <c r="AQ46" s="10">
        <f ca="1">IF(Table1[[#This Row],[EDUCATION]]="OTHERS",1,0)</f>
        <v>0</v>
      </c>
      <c r="AU46" s="9">
        <f ca="1">Table1[[#This Row],[CARS VALUE]]/Table1[[#This Row],[CARS]]</f>
        <v>87059.475552218137</v>
      </c>
      <c r="AV46" s="10"/>
      <c r="AX46" s="9">
        <f ca="1">IF(Table1[[#This Row],[DEBTS]]&gt;$AY$3,1,0)</f>
        <v>1</v>
      </c>
      <c r="AY46" s="6"/>
      <c r="AZ46" s="23">
        <f ca="1">(Table1[[#This Row],[MORTAGE LEFT]]/Table1[[#This Row],[VALUE OF THE HOUSE]])</f>
        <v>0.40110570677172652</v>
      </c>
      <c r="BA46" s="6">
        <f t="shared" ca="1" si="25"/>
        <v>1</v>
      </c>
      <c r="BB46" s="6"/>
      <c r="BC46" s="6"/>
      <c r="BD46" s="6"/>
      <c r="BE46" s="9">
        <f ca="1">IF(Table1[[#This Row],[DEBTS]]&gt;Table1[[#This Row],[INCOME ]],1,0)</f>
        <v>1</v>
      </c>
      <c r="BF46" s="10"/>
      <c r="BH46" s="9">
        <f ca="1">IF(Table1[[#This Row],[AREA]]="Alappuzha",Table1[[#This Row],[INCOME ]],0)</f>
        <v>512066</v>
      </c>
      <c r="BI46" s="6">
        <f ca="1">IF(Table1[[#This Row],[AREA]]="Ernakulam",Table1[[#This Row],[INCOME ]],0)</f>
        <v>0</v>
      </c>
      <c r="BJ46" s="6">
        <f ca="1">IF(Table1[[#This Row],[AREA]]="Idukki",Table1[[#This Row],[INCOME ]],0)</f>
        <v>0</v>
      </c>
      <c r="BK46" s="6">
        <f ca="1">IF(Table1[[#This Row],[AREA]]="kannur",Table1[[#This Row],[INCOME ]],0)</f>
        <v>0</v>
      </c>
      <c r="BL46" s="6">
        <f ca="1">IF(Table1[[#This Row],[AREA]]="Kasaragod",Table1[[#This Row],[INCOME ]],0)</f>
        <v>0</v>
      </c>
      <c r="BM46" s="6">
        <f ca="1">IF(Table1[[#This Row],[AREA]]="Kollam",Table1[[#This Row],[INCOME ]],0)</f>
        <v>0</v>
      </c>
      <c r="BN46" s="6">
        <f ca="1">IF(Table1[[#This Row],[AREA]]="kottayam",Table1[[#This Row],[INCOME ]],0)</f>
        <v>0</v>
      </c>
      <c r="BO46" s="6">
        <f ca="1">IF(Table1[[#This Row],[AREA]]="Kozhikode",Table1[[#This Row],[INCOME ]],0)</f>
        <v>0</v>
      </c>
      <c r="BP46" s="6">
        <f ca="1">IF(Table1[[#This Row],[AREA]]="Malappuram",Table1[[#This Row],[INCOME ]],0)</f>
        <v>0</v>
      </c>
      <c r="BQ46" s="6">
        <f ca="1">IF(Table1[[#This Row],[AREA]]="Palakkad",Table1[[#This Row],[INCOME ]],0)</f>
        <v>0</v>
      </c>
      <c r="BR46" s="6">
        <f ca="1">IF(Table1[[#This Row],[AREA]]="Pathanamthitta",Table1[[#This Row],[INCOME ]],0)</f>
        <v>0</v>
      </c>
      <c r="BS46" s="6">
        <f ca="1">IF(Table1[[#This Row],[AREA]]="Thiruvananthapuram",Table1[[#This Row],[INCOME ]],0)</f>
        <v>0</v>
      </c>
      <c r="BT46" s="6">
        <f ca="1">IF(Table1[[#This Row],[AREA]]="Thrissur",Table1[[#This Row],[INCOME ]],0)</f>
        <v>0</v>
      </c>
      <c r="BU46" s="10">
        <f ca="1">IF(Table1[[#This Row],[AREA]]="Wayanadu",Table1[[#This Row],[INCOME ]],0)</f>
        <v>0</v>
      </c>
      <c r="BW46" s="9">
        <f ca="1">IF(Table1[[#This Row],[FIELD OF WORK]]="IT",Table1[[#This Row],[INCOME ]],0)</f>
        <v>0</v>
      </c>
      <c r="BX46" s="6">
        <f ca="1">IF(Table1[[#This Row],[FIELD OF WORK]]="Teaching",Table1[[#This Row],[INCOME ]],0)</f>
        <v>0</v>
      </c>
      <c r="BY46" s="6">
        <f ca="1">IF(Table1[[#This Row],[FIELD OF WORK]]="Construction",Table1[[#This Row],[INCOME ]],0)</f>
        <v>512066</v>
      </c>
      <c r="BZ46" s="6">
        <f ca="1">IF(Table1[[#This Row],[FIELD OF WORK]]="Health",Table1[[#This Row],[INCOME ]],0)</f>
        <v>0</v>
      </c>
      <c r="CA46" s="10">
        <f ca="1">IF(Table1[[#This Row],[FIELD OF WORK]]="Others",Table1[[#This Row],[INCOME ]],0)</f>
        <v>0</v>
      </c>
      <c r="CC46" s="9">
        <f ca="1">IF(Table1[[#This Row],[EDUCATION]]="Highschool",Table1[[#This Row],[INCOME ]],0)</f>
        <v>0</v>
      </c>
      <c r="CD46" s="6">
        <f ca="1">IF(Table1[[#This Row],[EDUCATION]]="UG",Table1[[#This Row],[INCOME ]],0)</f>
        <v>512066</v>
      </c>
      <c r="CE46" s="6">
        <f ca="1">IF(Table1[[#This Row],[EDUCATION]]="PG",Table1[[#This Row],[INCOME ]],0)</f>
        <v>0</v>
      </c>
      <c r="CF46" s="6">
        <f ca="1">IF(Table1[[#This Row],[EDUCATION]]="PHD",Table1[[#This Row],[INCOME ]],0)</f>
        <v>0</v>
      </c>
      <c r="CG46" s="6">
        <f ca="1">IF(Table1[[#This Row],[EDUCATION]]="Plus Two",Table1[[#This Row],[INCOME ]],0)</f>
        <v>0</v>
      </c>
      <c r="CH46" s="10">
        <f ca="1">IF(Table1[[#This Row],[EDUCATION]]="Others",Table1[[#This Row],[INCOME ]],0)</f>
        <v>0</v>
      </c>
      <c r="CJ46" s="9">
        <f ca="1">IF(Table1[[#This Row],[NETWORTH]]&gt;$CK$3,Table1[[#This Row],[AGE]],0)</f>
        <v>34</v>
      </c>
      <c r="CK46" s="10"/>
    </row>
    <row r="47" spans="1:89" x14ac:dyDescent="0.3">
      <c r="A47">
        <f t="shared" ca="1" si="2"/>
        <v>1</v>
      </c>
      <c r="B47" t="str">
        <f t="shared" ca="1" si="3"/>
        <v>FEMALE</v>
      </c>
      <c r="C47">
        <f t="shared" ca="1" si="4"/>
        <v>28</v>
      </c>
      <c r="D47">
        <f t="shared" ca="1" si="5"/>
        <v>4</v>
      </c>
      <c r="E47" t="str">
        <f t="shared" ca="1" si="33"/>
        <v>IT</v>
      </c>
      <c r="F47">
        <f t="shared" ca="1" si="6"/>
        <v>6</v>
      </c>
      <c r="G47" t="str">
        <f t="shared" ca="1" si="7"/>
        <v>Others</v>
      </c>
      <c r="H47">
        <f t="shared" ca="1" si="32"/>
        <v>2</v>
      </c>
      <c r="I47">
        <f t="shared" ca="1" si="1"/>
        <v>3</v>
      </c>
      <c r="J47">
        <f t="shared" ca="1" si="9"/>
        <v>832888</v>
      </c>
      <c r="K47">
        <f t="shared" ca="1" si="10"/>
        <v>4</v>
      </c>
      <c r="L47" t="str">
        <f t="shared" ca="1" si="11"/>
        <v>Pathanamthitta</v>
      </c>
      <c r="M47">
        <f t="shared" ca="1" si="26"/>
        <v>2498664</v>
      </c>
      <c r="N47">
        <f t="shared" ca="1" si="13"/>
        <v>2010854.8184336112</v>
      </c>
      <c r="O47">
        <f t="shared" ca="1" si="27"/>
        <v>302050.45004311699</v>
      </c>
      <c r="P47">
        <f t="shared" ca="1" si="15"/>
        <v>69638</v>
      </c>
      <c r="Q47">
        <f t="shared" ca="1" si="28"/>
        <v>2467274.8184336112</v>
      </c>
      <c r="R47">
        <f t="shared" ca="1" si="29"/>
        <v>355110.84347414144</v>
      </c>
      <c r="S47">
        <f t="shared" ca="1" si="30"/>
        <v>3155825.2935172585</v>
      </c>
      <c r="T47">
        <f t="shared" ca="1" si="31"/>
        <v>688550.4750836473</v>
      </c>
      <c r="V47" s="9">
        <f ca="1">IF(Table1[[#This Row],[GENDER]]="MALE",1,0)</f>
        <v>0</v>
      </c>
      <c r="W47" s="10">
        <f ca="1">IF(Table1[[#This Row],[GENDER]]="FEMALE",1,0)</f>
        <v>1</v>
      </c>
      <c r="AF47" s="9">
        <f t="shared" ca="1" si="20"/>
        <v>0</v>
      </c>
      <c r="AG47" s="6">
        <f t="shared" ca="1" si="21"/>
        <v>0</v>
      </c>
      <c r="AH47" s="6">
        <f t="shared" ca="1" si="22"/>
        <v>1</v>
      </c>
      <c r="AI47" s="6">
        <f t="shared" ca="1" si="23"/>
        <v>0</v>
      </c>
      <c r="AJ47" s="10">
        <f t="shared" ca="1" si="24"/>
        <v>0</v>
      </c>
      <c r="AL47" s="9">
        <f ca="1">IF(Table1[[#This Row],[EDUCATION]]="HIGHSCHOOL",1,0)</f>
        <v>0</v>
      </c>
      <c r="AM47" s="6">
        <f ca="1">IF(Table1[[#This Row],[EDUCATION]]="PLUS TWO",1,0)</f>
        <v>0</v>
      </c>
      <c r="AN47" s="6">
        <f ca="1">IF(Table1[[#This Row],[EDUCATION]]="UG",1,0)</f>
        <v>0</v>
      </c>
      <c r="AO47" s="6">
        <f ca="1">IF(Table1[[#This Row],[EDUCATION]]="PG",1,0)</f>
        <v>0</v>
      </c>
      <c r="AP47" s="6">
        <f ca="1">IF(Table1[[#This Row],[EDUCATION]]="PHD",1,0)</f>
        <v>0</v>
      </c>
      <c r="AQ47" s="10">
        <f ca="1">IF(Table1[[#This Row],[EDUCATION]]="OTHERS",1,0)</f>
        <v>1</v>
      </c>
      <c r="AU47" s="9">
        <f ca="1">Table1[[#This Row],[CARS VALUE]]/Table1[[#This Row],[CARS]]</f>
        <v>100683.48334770567</v>
      </c>
      <c r="AV47" s="10"/>
      <c r="AX47" s="9">
        <f ca="1">IF(Table1[[#This Row],[DEBTS]]&gt;$AY$3,1,0)</f>
        <v>1</v>
      </c>
      <c r="AY47" s="6"/>
      <c r="AZ47" s="23">
        <f ca="1">(Table1[[#This Row],[MORTAGE LEFT]]/Table1[[#This Row],[VALUE OF THE HOUSE]])</f>
        <v>0.80477199752892392</v>
      </c>
      <c r="BA47" s="6">
        <f t="shared" ca="1" si="25"/>
        <v>0</v>
      </c>
      <c r="BB47" s="6"/>
      <c r="BC47" s="6"/>
      <c r="BD47" s="6"/>
      <c r="BE47" s="9">
        <f ca="1">IF(Table1[[#This Row],[DEBTS]]&gt;Table1[[#This Row],[INCOME ]],1,0)</f>
        <v>1</v>
      </c>
      <c r="BF47" s="10"/>
      <c r="BH47" s="9">
        <f ca="1">IF(Table1[[#This Row],[AREA]]="Alappuzha",Table1[[#This Row],[INCOME ]],0)</f>
        <v>0</v>
      </c>
      <c r="BI47" s="6">
        <f ca="1">IF(Table1[[#This Row],[AREA]]="Ernakulam",Table1[[#This Row],[INCOME ]],0)</f>
        <v>0</v>
      </c>
      <c r="BJ47" s="6">
        <f ca="1">IF(Table1[[#This Row],[AREA]]="Idukki",Table1[[#This Row],[INCOME ]],0)</f>
        <v>0</v>
      </c>
      <c r="BK47" s="6">
        <f ca="1">IF(Table1[[#This Row],[AREA]]="kannur",Table1[[#This Row],[INCOME ]],0)</f>
        <v>0</v>
      </c>
      <c r="BL47" s="6">
        <f ca="1">IF(Table1[[#This Row],[AREA]]="Kasaragod",Table1[[#This Row],[INCOME ]],0)</f>
        <v>0</v>
      </c>
      <c r="BM47" s="6">
        <f ca="1">IF(Table1[[#This Row],[AREA]]="Kollam",Table1[[#This Row],[INCOME ]],0)</f>
        <v>0</v>
      </c>
      <c r="BN47" s="6">
        <f ca="1">IF(Table1[[#This Row],[AREA]]="kottayam",Table1[[#This Row],[INCOME ]],0)</f>
        <v>0</v>
      </c>
      <c r="BO47" s="6">
        <f ca="1">IF(Table1[[#This Row],[AREA]]="Kozhikode",Table1[[#This Row],[INCOME ]],0)</f>
        <v>0</v>
      </c>
      <c r="BP47" s="6">
        <f ca="1">IF(Table1[[#This Row],[AREA]]="Malappuram",Table1[[#This Row],[INCOME ]],0)</f>
        <v>0</v>
      </c>
      <c r="BQ47" s="6">
        <f ca="1">IF(Table1[[#This Row],[AREA]]="Palakkad",Table1[[#This Row],[INCOME ]],0)</f>
        <v>0</v>
      </c>
      <c r="BR47" s="6">
        <f ca="1">IF(Table1[[#This Row],[AREA]]="Pathanamthitta",Table1[[#This Row],[INCOME ]],0)</f>
        <v>832888</v>
      </c>
      <c r="BS47" s="6">
        <f ca="1">IF(Table1[[#This Row],[AREA]]="Thiruvananthapuram",Table1[[#This Row],[INCOME ]],0)</f>
        <v>0</v>
      </c>
      <c r="BT47" s="6">
        <f ca="1">IF(Table1[[#This Row],[AREA]]="Thrissur",Table1[[#This Row],[INCOME ]],0)</f>
        <v>0</v>
      </c>
      <c r="BU47" s="10">
        <f ca="1">IF(Table1[[#This Row],[AREA]]="Wayanadu",Table1[[#This Row],[INCOME ]],0)</f>
        <v>0</v>
      </c>
      <c r="BW47" s="9">
        <f ca="1">IF(Table1[[#This Row],[FIELD OF WORK]]="IT",Table1[[#This Row],[INCOME ]],0)</f>
        <v>832888</v>
      </c>
      <c r="BX47" s="6">
        <f ca="1">IF(Table1[[#This Row],[FIELD OF WORK]]="Teaching",Table1[[#This Row],[INCOME ]],0)</f>
        <v>0</v>
      </c>
      <c r="BY47" s="6">
        <f ca="1">IF(Table1[[#This Row],[FIELD OF WORK]]="Construction",Table1[[#This Row],[INCOME ]],0)</f>
        <v>0</v>
      </c>
      <c r="BZ47" s="6">
        <f ca="1">IF(Table1[[#This Row],[FIELD OF WORK]]="Health",Table1[[#This Row],[INCOME ]],0)</f>
        <v>0</v>
      </c>
      <c r="CA47" s="10">
        <f ca="1">IF(Table1[[#This Row],[FIELD OF WORK]]="Others",Table1[[#This Row],[INCOME ]],0)</f>
        <v>0</v>
      </c>
      <c r="CC47" s="9">
        <f ca="1">IF(Table1[[#This Row],[EDUCATION]]="Highschool",Table1[[#This Row],[INCOME ]],0)</f>
        <v>0</v>
      </c>
      <c r="CD47" s="6">
        <f ca="1">IF(Table1[[#This Row],[EDUCATION]]="UG",Table1[[#This Row],[INCOME ]],0)</f>
        <v>0</v>
      </c>
      <c r="CE47" s="6">
        <f ca="1">IF(Table1[[#This Row],[EDUCATION]]="PG",Table1[[#This Row],[INCOME ]],0)</f>
        <v>0</v>
      </c>
      <c r="CF47" s="6">
        <f ca="1">IF(Table1[[#This Row],[EDUCATION]]="PHD",Table1[[#This Row],[INCOME ]],0)</f>
        <v>0</v>
      </c>
      <c r="CG47" s="6">
        <f ca="1">IF(Table1[[#This Row],[EDUCATION]]="Plus Two",Table1[[#This Row],[INCOME ]],0)</f>
        <v>0</v>
      </c>
      <c r="CH47" s="10">
        <f ca="1">IF(Table1[[#This Row],[EDUCATION]]="Others",Table1[[#This Row],[INCOME ]],0)</f>
        <v>832888</v>
      </c>
      <c r="CJ47" s="9">
        <f ca="1">IF(Table1[[#This Row],[NETWORTH]]&gt;$CK$3,Table1[[#This Row],[AGE]],0)</f>
        <v>0</v>
      </c>
      <c r="CK47" s="10"/>
    </row>
    <row r="48" spans="1:89" x14ac:dyDescent="0.3">
      <c r="A48">
        <f t="shared" ca="1" si="2"/>
        <v>0</v>
      </c>
      <c r="B48" t="str">
        <f t="shared" ca="1" si="3"/>
        <v>MALE</v>
      </c>
      <c r="C48">
        <f t="shared" ca="1" si="4"/>
        <v>28</v>
      </c>
      <c r="D48">
        <f t="shared" ca="1" si="5"/>
        <v>4</v>
      </c>
      <c r="E48" t="str">
        <f t="shared" ca="1" si="33"/>
        <v>IT</v>
      </c>
      <c r="F48">
        <f t="shared" ca="1" si="6"/>
        <v>4</v>
      </c>
      <c r="G48" t="str">
        <f t="shared" ca="1" si="7"/>
        <v>PG</v>
      </c>
      <c r="H48">
        <f t="shared" ca="1" si="32"/>
        <v>2</v>
      </c>
      <c r="I48">
        <f t="shared" ca="1" si="1"/>
        <v>1</v>
      </c>
      <c r="J48">
        <f t="shared" ca="1" si="9"/>
        <v>873890</v>
      </c>
      <c r="K48">
        <f t="shared" ca="1" si="10"/>
        <v>11</v>
      </c>
      <c r="L48" t="str">
        <f t="shared" ca="1" si="11"/>
        <v>Kozhikode</v>
      </c>
      <c r="M48">
        <f t="shared" ca="1" si="26"/>
        <v>6117230</v>
      </c>
      <c r="N48">
        <f t="shared" ca="1" si="13"/>
        <v>5403219.8997832555</v>
      </c>
      <c r="O48">
        <f t="shared" ca="1" si="27"/>
        <v>469453.2965415229</v>
      </c>
      <c r="P48">
        <f t="shared" ca="1" si="15"/>
        <v>159585</v>
      </c>
      <c r="Q48">
        <f t="shared" ca="1" si="28"/>
        <v>5909149.8997832555</v>
      </c>
      <c r="R48">
        <f t="shared" ca="1" si="29"/>
        <v>1295824.3276867531</v>
      </c>
      <c r="S48">
        <f t="shared" ca="1" si="30"/>
        <v>7882507.6242282763</v>
      </c>
      <c r="T48">
        <f t="shared" ca="1" si="31"/>
        <v>1973357.7244450208</v>
      </c>
      <c r="V48" s="9">
        <f ca="1">IF(Table1[[#This Row],[GENDER]]="MALE",1,0)</f>
        <v>1</v>
      </c>
      <c r="W48" s="10">
        <f ca="1">IF(Table1[[#This Row],[GENDER]]="FEMALE",1,0)</f>
        <v>0</v>
      </c>
      <c r="AF48" s="9">
        <f t="shared" ca="1" si="20"/>
        <v>0</v>
      </c>
      <c r="AG48" s="6">
        <f t="shared" ca="1" si="21"/>
        <v>0</v>
      </c>
      <c r="AH48" s="6">
        <f t="shared" ca="1" si="22"/>
        <v>1</v>
      </c>
      <c r="AI48" s="6">
        <f t="shared" ca="1" si="23"/>
        <v>0</v>
      </c>
      <c r="AJ48" s="10">
        <f t="shared" ca="1" si="24"/>
        <v>0</v>
      </c>
      <c r="AL48" s="9">
        <f ca="1">IF(Table1[[#This Row],[EDUCATION]]="HIGHSCHOOL",1,0)</f>
        <v>0</v>
      </c>
      <c r="AM48" s="6">
        <f ca="1">IF(Table1[[#This Row],[EDUCATION]]="PLUS TWO",1,0)</f>
        <v>0</v>
      </c>
      <c r="AN48" s="6">
        <f ca="1">IF(Table1[[#This Row],[EDUCATION]]="UG",1,0)</f>
        <v>0</v>
      </c>
      <c r="AO48" s="6">
        <f ca="1">IF(Table1[[#This Row],[EDUCATION]]="PG",1,0)</f>
        <v>1</v>
      </c>
      <c r="AP48" s="6">
        <f ca="1">IF(Table1[[#This Row],[EDUCATION]]="PHD",1,0)</f>
        <v>0</v>
      </c>
      <c r="AQ48" s="10">
        <f ca="1">IF(Table1[[#This Row],[EDUCATION]]="OTHERS",1,0)</f>
        <v>0</v>
      </c>
      <c r="AU48" s="9">
        <f ca="1">Table1[[#This Row],[CARS VALUE]]/Table1[[#This Row],[CARS]]</f>
        <v>469453.2965415229</v>
      </c>
      <c r="AV48" s="10"/>
      <c r="AX48" s="9">
        <f ca="1">IF(Table1[[#This Row],[DEBTS]]&gt;$AY$3,1,0)</f>
        <v>1</v>
      </c>
      <c r="AY48" s="6"/>
      <c r="AZ48" s="23">
        <f ca="1">(Table1[[#This Row],[MORTAGE LEFT]]/Table1[[#This Row],[VALUE OF THE HOUSE]])</f>
        <v>0.88327885330178124</v>
      </c>
      <c r="BA48" s="6">
        <f t="shared" ca="1" si="25"/>
        <v>0</v>
      </c>
      <c r="BB48" s="6"/>
      <c r="BC48" s="6"/>
      <c r="BD48" s="6"/>
      <c r="BE48" s="9">
        <f ca="1">IF(Table1[[#This Row],[DEBTS]]&gt;Table1[[#This Row],[INCOME ]],1,0)</f>
        <v>1</v>
      </c>
      <c r="BF48" s="10"/>
      <c r="BH48" s="9">
        <f ca="1">IF(Table1[[#This Row],[AREA]]="Alappuzha",Table1[[#This Row],[INCOME ]],0)</f>
        <v>0</v>
      </c>
      <c r="BI48" s="6">
        <f ca="1">IF(Table1[[#This Row],[AREA]]="Ernakulam",Table1[[#This Row],[INCOME ]],0)</f>
        <v>0</v>
      </c>
      <c r="BJ48" s="6">
        <f ca="1">IF(Table1[[#This Row],[AREA]]="Idukki",Table1[[#This Row],[INCOME ]],0)</f>
        <v>0</v>
      </c>
      <c r="BK48" s="6">
        <f ca="1">IF(Table1[[#This Row],[AREA]]="kannur",Table1[[#This Row],[INCOME ]],0)</f>
        <v>0</v>
      </c>
      <c r="BL48" s="6">
        <f ca="1">IF(Table1[[#This Row],[AREA]]="Kasaragod",Table1[[#This Row],[INCOME ]],0)</f>
        <v>0</v>
      </c>
      <c r="BM48" s="6">
        <f ca="1">IF(Table1[[#This Row],[AREA]]="Kollam",Table1[[#This Row],[INCOME ]],0)</f>
        <v>0</v>
      </c>
      <c r="BN48" s="6">
        <f ca="1">IF(Table1[[#This Row],[AREA]]="kottayam",Table1[[#This Row],[INCOME ]],0)</f>
        <v>0</v>
      </c>
      <c r="BO48" s="6">
        <f ca="1">IF(Table1[[#This Row],[AREA]]="Kozhikode",Table1[[#This Row],[INCOME ]],0)</f>
        <v>873890</v>
      </c>
      <c r="BP48" s="6">
        <f ca="1">IF(Table1[[#This Row],[AREA]]="Malappuram",Table1[[#This Row],[INCOME ]],0)</f>
        <v>0</v>
      </c>
      <c r="BQ48" s="6">
        <f ca="1">IF(Table1[[#This Row],[AREA]]="Palakkad",Table1[[#This Row],[INCOME ]],0)</f>
        <v>0</v>
      </c>
      <c r="BR48" s="6">
        <f ca="1">IF(Table1[[#This Row],[AREA]]="Pathanamthitta",Table1[[#This Row],[INCOME ]],0)</f>
        <v>0</v>
      </c>
      <c r="BS48" s="6">
        <f ca="1">IF(Table1[[#This Row],[AREA]]="Thiruvananthapuram",Table1[[#This Row],[INCOME ]],0)</f>
        <v>0</v>
      </c>
      <c r="BT48" s="6">
        <f ca="1">IF(Table1[[#This Row],[AREA]]="Thrissur",Table1[[#This Row],[INCOME ]],0)</f>
        <v>0</v>
      </c>
      <c r="BU48" s="10">
        <f ca="1">IF(Table1[[#This Row],[AREA]]="Wayanadu",Table1[[#This Row],[INCOME ]],0)</f>
        <v>0</v>
      </c>
      <c r="BW48" s="9">
        <f ca="1">IF(Table1[[#This Row],[FIELD OF WORK]]="IT",Table1[[#This Row],[INCOME ]],0)</f>
        <v>873890</v>
      </c>
      <c r="BX48" s="6">
        <f ca="1">IF(Table1[[#This Row],[FIELD OF WORK]]="Teaching",Table1[[#This Row],[INCOME ]],0)</f>
        <v>0</v>
      </c>
      <c r="BY48" s="6">
        <f ca="1">IF(Table1[[#This Row],[FIELD OF WORK]]="Construction",Table1[[#This Row],[INCOME ]],0)</f>
        <v>0</v>
      </c>
      <c r="BZ48" s="6">
        <f ca="1">IF(Table1[[#This Row],[FIELD OF WORK]]="Health",Table1[[#This Row],[INCOME ]],0)</f>
        <v>0</v>
      </c>
      <c r="CA48" s="10">
        <f ca="1">IF(Table1[[#This Row],[FIELD OF WORK]]="Others",Table1[[#This Row],[INCOME ]],0)</f>
        <v>0</v>
      </c>
      <c r="CC48" s="9">
        <f ca="1">IF(Table1[[#This Row],[EDUCATION]]="Highschool",Table1[[#This Row],[INCOME ]],0)</f>
        <v>0</v>
      </c>
      <c r="CD48" s="6">
        <f ca="1">IF(Table1[[#This Row],[EDUCATION]]="UG",Table1[[#This Row],[INCOME ]],0)</f>
        <v>0</v>
      </c>
      <c r="CE48" s="6">
        <f ca="1">IF(Table1[[#This Row],[EDUCATION]]="PG",Table1[[#This Row],[INCOME ]],0)</f>
        <v>873890</v>
      </c>
      <c r="CF48" s="6">
        <f ca="1">IF(Table1[[#This Row],[EDUCATION]]="PHD",Table1[[#This Row],[INCOME ]],0)</f>
        <v>0</v>
      </c>
      <c r="CG48" s="6">
        <f ca="1">IF(Table1[[#This Row],[EDUCATION]]="Plus Two",Table1[[#This Row],[INCOME ]],0)</f>
        <v>0</v>
      </c>
      <c r="CH48" s="10">
        <f ca="1">IF(Table1[[#This Row],[EDUCATION]]="Others",Table1[[#This Row],[INCOME ]],0)</f>
        <v>0</v>
      </c>
      <c r="CJ48" s="9">
        <f ca="1">IF(Table1[[#This Row],[NETWORTH]]&gt;$CK$3,Table1[[#This Row],[AGE]],0)</f>
        <v>28</v>
      </c>
      <c r="CK48" s="10"/>
    </row>
    <row r="49" spans="1:89" x14ac:dyDescent="0.3">
      <c r="A49">
        <f t="shared" ca="1" si="2"/>
        <v>0</v>
      </c>
      <c r="B49" t="str">
        <f t="shared" ca="1" si="3"/>
        <v>MALE</v>
      </c>
      <c r="C49">
        <f t="shared" ca="1" si="4"/>
        <v>30</v>
      </c>
      <c r="D49">
        <f t="shared" ca="1" si="5"/>
        <v>4</v>
      </c>
      <c r="E49" t="str">
        <f t="shared" ca="1" si="33"/>
        <v>IT</v>
      </c>
      <c r="F49">
        <f t="shared" ca="1" si="6"/>
        <v>3</v>
      </c>
      <c r="G49" t="str">
        <f t="shared" ca="1" si="7"/>
        <v>UG</v>
      </c>
      <c r="H49">
        <f t="shared" ca="1" si="32"/>
        <v>2</v>
      </c>
      <c r="I49">
        <f t="shared" ca="1" si="1"/>
        <v>3</v>
      </c>
      <c r="J49">
        <f t="shared" ca="1" si="9"/>
        <v>798538</v>
      </c>
      <c r="K49">
        <f t="shared" ca="1" si="10"/>
        <v>12</v>
      </c>
      <c r="L49" t="str">
        <f t="shared" ca="1" si="11"/>
        <v>Wayanadu</v>
      </c>
      <c r="M49">
        <f t="shared" ca="1" si="26"/>
        <v>3194152</v>
      </c>
      <c r="N49">
        <f t="shared" ca="1" si="13"/>
        <v>2903875.5345753627</v>
      </c>
      <c r="O49">
        <f t="shared" ca="1" si="27"/>
        <v>695124.93165389157</v>
      </c>
      <c r="P49">
        <f t="shared" ca="1" si="15"/>
        <v>56048</v>
      </c>
      <c r="Q49">
        <f t="shared" ca="1" si="28"/>
        <v>4534691.5345753627</v>
      </c>
      <c r="R49">
        <f t="shared" ca="1" si="29"/>
        <v>123707.56896583788</v>
      </c>
      <c r="S49">
        <f t="shared" ca="1" si="30"/>
        <v>4012984.5006197295</v>
      </c>
      <c r="T49">
        <f t="shared" ca="1" si="31"/>
        <v>-521707.03395563317</v>
      </c>
      <c r="V49" s="9">
        <f ca="1">IF(Table1[[#This Row],[GENDER]]="MALE",1,0)</f>
        <v>1</v>
      </c>
      <c r="W49" s="10">
        <f ca="1">IF(Table1[[#This Row],[GENDER]]="FEMALE",1,0)</f>
        <v>0</v>
      </c>
      <c r="AF49" s="9">
        <f t="shared" ca="1" si="20"/>
        <v>0</v>
      </c>
      <c r="AG49" s="6">
        <f t="shared" ca="1" si="21"/>
        <v>0</v>
      </c>
      <c r="AH49" s="6">
        <f t="shared" ca="1" si="22"/>
        <v>1</v>
      </c>
      <c r="AI49" s="6">
        <f t="shared" ca="1" si="23"/>
        <v>0</v>
      </c>
      <c r="AJ49" s="10">
        <f t="shared" ca="1" si="24"/>
        <v>0</v>
      </c>
      <c r="AL49" s="9">
        <f ca="1">IF(Table1[[#This Row],[EDUCATION]]="HIGHSCHOOL",1,0)</f>
        <v>0</v>
      </c>
      <c r="AM49" s="6">
        <f ca="1">IF(Table1[[#This Row],[EDUCATION]]="PLUS TWO",1,0)</f>
        <v>0</v>
      </c>
      <c r="AN49" s="6">
        <f ca="1">IF(Table1[[#This Row],[EDUCATION]]="UG",1,0)</f>
        <v>1</v>
      </c>
      <c r="AO49" s="6">
        <f ca="1">IF(Table1[[#This Row],[EDUCATION]]="PG",1,0)</f>
        <v>0</v>
      </c>
      <c r="AP49" s="6">
        <f ca="1">IF(Table1[[#This Row],[EDUCATION]]="PHD",1,0)</f>
        <v>0</v>
      </c>
      <c r="AQ49" s="10">
        <f ca="1">IF(Table1[[#This Row],[EDUCATION]]="OTHERS",1,0)</f>
        <v>0</v>
      </c>
      <c r="AU49" s="9">
        <f ca="1">Table1[[#This Row],[CARS VALUE]]/Table1[[#This Row],[CARS]]</f>
        <v>231708.31055129718</v>
      </c>
      <c r="AV49" s="10"/>
      <c r="AX49" s="9">
        <f ca="1">IF(Table1[[#This Row],[DEBTS]]&gt;$AY$3,1,0)</f>
        <v>1</v>
      </c>
      <c r="AY49" s="6"/>
      <c r="AZ49" s="23">
        <f ca="1">(Table1[[#This Row],[MORTAGE LEFT]]/Table1[[#This Row],[VALUE OF THE HOUSE]])</f>
        <v>0.90912252597101284</v>
      </c>
      <c r="BA49" s="6">
        <f t="shared" ca="1" si="25"/>
        <v>0</v>
      </c>
      <c r="BB49" s="6"/>
      <c r="BC49" s="6"/>
      <c r="BD49" s="6"/>
      <c r="BE49" s="9">
        <f ca="1">IF(Table1[[#This Row],[DEBTS]]&gt;Table1[[#This Row],[INCOME ]],1,0)</f>
        <v>1</v>
      </c>
      <c r="BF49" s="10"/>
      <c r="BH49" s="9">
        <f ca="1">IF(Table1[[#This Row],[AREA]]="Alappuzha",Table1[[#This Row],[INCOME ]],0)</f>
        <v>0</v>
      </c>
      <c r="BI49" s="6">
        <f ca="1">IF(Table1[[#This Row],[AREA]]="Ernakulam",Table1[[#This Row],[INCOME ]],0)</f>
        <v>0</v>
      </c>
      <c r="BJ49" s="6">
        <f ca="1">IF(Table1[[#This Row],[AREA]]="Idukki",Table1[[#This Row],[INCOME ]],0)</f>
        <v>0</v>
      </c>
      <c r="BK49" s="6">
        <f ca="1">IF(Table1[[#This Row],[AREA]]="kannur",Table1[[#This Row],[INCOME ]],0)</f>
        <v>0</v>
      </c>
      <c r="BL49" s="6">
        <f ca="1">IF(Table1[[#This Row],[AREA]]="Kasaragod",Table1[[#This Row],[INCOME ]],0)</f>
        <v>0</v>
      </c>
      <c r="BM49" s="6">
        <f ca="1">IF(Table1[[#This Row],[AREA]]="Kollam",Table1[[#This Row],[INCOME ]],0)</f>
        <v>0</v>
      </c>
      <c r="BN49" s="6">
        <f ca="1">IF(Table1[[#This Row],[AREA]]="kottayam",Table1[[#This Row],[INCOME ]],0)</f>
        <v>0</v>
      </c>
      <c r="BO49" s="6">
        <f ca="1">IF(Table1[[#This Row],[AREA]]="Kozhikode",Table1[[#This Row],[INCOME ]],0)</f>
        <v>0</v>
      </c>
      <c r="BP49" s="6">
        <f ca="1">IF(Table1[[#This Row],[AREA]]="Malappuram",Table1[[#This Row],[INCOME ]],0)</f>
        <v>0</v>
      </c>
      <c r="BQ49" s="6">
        <f ca="1">IF(Table1[[#This Row],[AREA]]="Palakkad",Table1[[#This Row],[INCOME ]],0)</f>
        <v>0</v>
      </c>
      <c r="BR49" s="6">
        <f ca="1">IF(Table1[[#This Row],[AREA]]="Pathanamthitta",Table1[[#This Row],[INCOME ]],0)</f>
        <v>0</v>
      </c>
      <c r="BS49" s="6">
        <f ca="1">IF(Table1[[#This Row],[AREA]]="Thiruvananthapuram",Table1[[#This Row],[INCOME ]],0)</f>
        <v>0</v>
      </c>
      <c r="BT49" s="6">
        <f ca="1">IF(Table1[[#This Row],[AREA]]="Thrissur",Table1[[#This Row],[INCOME ]],0)</f>
        <v>0</v>
      </c>
      <c r="BU49" s="10">
        <f ca="1">IF(Table1[[#This Row],[AREA]]="Wayanadu",Table1[[#This Row],[INCOME ]],0)</f>
        <v>798538</v>
      </c>
      <c r="BW49" s="9">
        <f ca="1">IF(Table1[[#This Row],[FIELD OF WORK]]="IT",Table1[[#This Row],[INCOME ]],0)</f>
        <v>798538</v>
      </c>
      <c r="BX49" s="6">
        <f ca="1">IF(Table1[[#This Row],[FIELD OF WORK]]="Teaching",Table1[[#This Row],[INCOME ]],0)</f>
        <v>0</v>
      </c>
      <c r="BY49" s="6">
        <f ca="1">IF(Table1[[#This Row],[FIELD OF WORK]]="Construction",Table1[[#This Row],[INCOME ]],0)</f>
        <v>0</v>
      </c>
      <c r="BZ49" s="6">
        <f ca="1">IF(Table1[[#This Row],[FIELD OF WORK]]="Health",Table1[[#This Row],[INCOME ]],0)</f>
        <v>0</v>
      </c>
      <c r="CA49" s="10">
        <f ca="1">IF(Table1[[#This Row],[FIELD OF WORK]]="Others",Table1[[#This Row],[INCOME ]],0)</f>
        <v>0</v>
      </c>
      <c r="CC49" s="9">
        <f ca="1">IF(Table1[[#This Row],[EDUCATION]]="Highschool",Table1[[#This Row],[INCOME ]],0)</f>
        <v>0</v>
      </c>
      <c r="CD49" s="6">
        <f ca="1">IF(Table1[[#This Row],[EDUCATION]]="UG",Table1[[#This Row],[INCOME ]],0)</f>
        <v>798538</v>
      </c>
      <c r="CE49" s="6">
        <f ca="1">IF(Table1[[#This Row],[EDUCATION]]="PG",Table1[[#This Row],[INCOME ]],0)</f>
        <v>0</v>
      </c>
      <c r="CF49" s="6">
        <f ca="1">IF(Table1[[#This Row],[EDUCATION]]="PHD",Table1[[#This Row],[INCOME ]],0)</f>
        <v>0</v>
      </c>
      <c r="CG49" s="6">
        <f ca="1">IF(Table1[[#This Row],[EDUCATION]]="Plus Two",Table1[[#This Row],[INCOME ]],0)</f>
        <v>0</v>
      </c>
      <c r="CH49" s="10">
        <f ca="1">IF(Table1[[#This Row],[EDUCATION]]="Others",Table1[[#This Row],[INCOME ]],0)</f>
        <v>0</v>
      </c>
      <c r="CJ49" s="9">
        <f ca="1">IF(Table1[[#This Row],[NETWORTH]]&gt;$CK$3,Table1[[#This Row],[AGE]],0)</f>
        <v>0</v>
      </c>
      <c r="CK49" s="10"/>
    </row>
    <row r="50" spans="1:89" x14ac:dyDescent="0.3">
      <c r="A50">
        <f t="shared" ca="1" si="2"/>
        <v>0</v>
      </c>
      <c r="B50" t="str">
        <f t="shared" ca="1" si="3"/>
        <v>MALE</v>
      </c>
      <c r="C50">
        <f t="shared" ca="1" si="4"/>
        <v>42</v>
      </c>
      <c r="D50">
        <f t="shared" ca="1" si="5"/>
        <v>5</v>
      </c>
      <c r="E50" t="str">
        <f t="shared" ca="1" si="33"/>
        <v>Others</v>
      </c>
      <c r="F50">
        <f t="shared" ca="1" si="6"/>
        <v>2</v>
      </c>
      <c r="G50" t="str">
        <f t="shared" ca="1" si="7"/>
        <v>Plus Two</v>
      </c>
      <c r="H50">
        <f t="shared" ca="1" si="32"/>
        <v>3</v>
      </c>
      <c r="I50">
        <f t="shared" ca="1" si="1"/>
        <v>1</v>
      </c>
      <c r="J50">
        <f t="shared" ca="1" si="9"/>
        <v>131925</v>
      </c>
      <c r="K50">
        <f t="shared" ca="1" si="10"/>
        <v>4</v>
      </c>
      <c r="L50" t="str">
        <f t="shared" ca="1" si="11"/>
        <v>Pathanamthitta</v>
      </c>
      <c r="M50">
        <f t="shared" ca="1" si="26"/>
        <v>1055400</v>
      </c>
      <c r="N50">
        <f t="shared" ca="1" si="13"/>
        <v>847222.12766852847</v>
      </c>
      <c r="O50">
        <f t="shared" ca="1" si="27"/>
        <v>128269.99920741508</v>
      </c>
      <c r="P50">
        <f t="shared" ca="1" si="15"/>
        <v>95444</v>
      </c>
      <c r="Q50">
        <f t="shared" ca="1" si="28"/>
        <v>1095940.1276685284</v>
      </c>
      <c r="R50">
        <f t="shared" ca="1" si="29"/>
        <v>82038.054343215685</v>
      </c>
      <c r="S50">
        <f t="shared" ca="1" si="30"/>
        <v>1265708.0535506308</v>
      </c>
      <c r="T50">
        <f t="shared" ca="1" si="31"/>
        <v>169767.92588210246</v>
      </c>
      <c r="V50" s="9">
        <f ca="1">IF(Table1[[#This Row],[GENDER]]="MALE",1,0)</f>
        <v>1</v>
      </c>
      <c r="W50" s="10">
        <f ca="1">IF(Table1[[#This Row],[GENDER]]="FEMALE",1,0)</f>
        <v>0</v>
      </c>
      <c r="AF50" s="9">
        <f t="shared" ca="1" si="20"/>
        <v>0</v>
      </c>
      <c r="AG50" s="6">
        <f t="shared" ca="1" si="21"/>
        <v>0</v>
      </c>
      <c r="AH50" s="6">
        <f t="shared" ca="1" si="22"/>
        <v>0</v>
      </c>
      <c r="AI50" s="6">
        <f t="shared" ca="1" si="23"/>
        <v>0</v>
      </c>
      <c r="AJ50" s="10">
        <f t="shared" ca="1" si="24"/>
        <v>1</v>
      </c>
      <c r="AL50" s="9">
        <f ca="1">IF(Table1[[#This Row],[EDUCATION]]="HIGHSCHOOL",1,0)</f>
        <v>0</v>
      </c>
      <c r="AM50" s="6">
        <f ca="1">IF(Table1[[#This Row],[EDUCATION]]="PLUS TWO",1,0)</f>
        <v>1</v>
      </c>
      <c r="AN50" s="6">
        <f ca="1">IF(Table1[[#This Row],[EDUCATION]]="UG",1,0)</f>
        <v>0</v>
      </c>
      <c r="AO50" s="6">
        <f ca="1">IF(Table1[[#This Row],[EDUCATION]]="PG",1,0)</f>
        <v>0</v>
      </c>
      <c r="AP50" s="6">
        <f ca="1">IF(Table1[[#This Row],[EDUCATION]]="PHD",1,0)</f>
        <v>0</v>
      </c>
      <c r="AQ50" s="10">
        <f ca="1">IF(Table1[[#This Row],[EDUCATION]]="OTHERS",1,0)</f>
        <v>0</v>
      </c>
      <c r="AU50" s="9">
        <f ca="1">Table1[[#This Row],[CARS VALUE]]/Table1[[#This Row],[CARS]]</f>
        <v>128269.99920741508</v>
      </c>
      <c r="AV50" s="10"/>
      <c r="AX50" s="9">
        <f ca="1">IF(Table1[[#This Row],[DEBTS]]&gt;$AY$3,1,0)</f>
        <v>1</v>
      </c>
      <c r="AY50" s="6"/>
      <c r="AZ50" s="23">
        <f ca="1">(Table1[[#This Row],[MORTAGE LEFT]]/Table1[[#This Row],[VALUE OF THE HOUSE]])</f>
        <v>0.8027497893391401</v>
      </c>
      <c r="BA50" s="6">
        <f t="shared" ca="1" si="25"/>
        <v>0</v>
      </c>
      <c r="BB50" s="6"/>
      <c r="BC50" s="6"/>
      <c r="BD50" s="6"/>
      <c r="BE50" s="9">
        <f ca="1">IF(Table1[[#This Row],[DEBTS]]&gt;Table1[[#This Row],[INCOME ]],1,0)</f>
        <v>1</v>
      </c>
      <c r="BF50" s="10"/>
      <c r="BH50" s="9">
        <f ca="1">IF(Table1[[#This Row],[AREA]]="Alappuzha",Table1[[#This Row],[INCOME ]],0)</f>
        <v>0</v>
      </c>
      <c r="BI50" s="6">
        <f ca="1">IF(Table1[[#This Row],[AREA]]="Ernakulam",Table1[[#This Row],[INCOME ]],0)</f>
        <v>0</v>
      </c>
      <c r="BJ50" s="6">
        <f ca="1">IF(Table1[[#This Row],[AREA]]="Idukki",Table1[[#This Row],[INCOME ]],0)</f>
        <v>0</v>
      </c>
      <c r="BK50" s="6">
        <f ca="1">IF(Table1[[#This Row],[AREA]]="kannur",Table1[[#This Row],[INCOME ]],0)</f>
        <v>0</v>
      </c>
      <c r="BL50" s="6">
        <f ca="1">IF(Table1[[#This Row],[AREA]]="Kasaragod",Table1[[#This Row],[INCOME ]],0)</f>
        <v>0</v>
      </c>
      <c r="BM50" s="6">
        <f ca="1">IF(Table1[[#This Row],[AREA]]="Kollam",Table1[[#This Row],[INCOME ]],0)</f>
        <v>0</v>
      </c>
      <c r="BN50" s="6">
        <f ca="1">IF(Table1[[#This Row],[AREA]]="kottayam",Table1[[#This Row],[INCOME ]],0)</f>
        <v>0</v>
      </c>
      <c r="BO50" s="6">
        <f ca="1">IF(Table1[[#This Row],[AREA]]="Kozhikode",Table1[[#This Row],[INCOME ]],0)</f>
        <v>0</v>
      </c>
      <c r="BP50" s="6">
        <f ca="1">IF(Table1[[#This Row],[AREA]]="Malappuram",Table1[[#This Row],[INCOME ]],0)</f>
        <v>0</v>
      </c>
      <c r="BQ50" s="6">
        <f ca="1">IF(Table1[[#This Row],[AREA]]="Palakkad",Table1[[#This Row],[INCOME ]],0)</f>
        <v>0</v>
      </c>
      <c r="BR50" s="6">
        <f ca="1">IF(Table1[[#This Row],[AREA]]="Pathanamthitta",Table1[[#This Row],[INCOME ]],0)</f>
        <v>131925</v>
      </c>
      <c r="BS50" s="6">
        <f ca="1">IF(Table1[[#This Row],[AREA]]="Thiruvananthapuram",Table1[[#This Row],[INCOME ]],0)</f>
        <v>0</v>
      </c>
      <c r="BT50" s="6">
        <f ca="1">IF(Table1[[#This Row],[AREA]]="Thrissur",Table1[[#This Row],[INCOME ]],0)</f>
        <v>0</v>
      </c>
      <c r="BU50" s="10">
        <f ca="1">IF(Table1[[#This Row],[AREA]]="Wayanadu",Table1[[#This Row],[INCOME ]],0)</f>
        <v>0</v>
      </c>
      <c r="BW50" s="9">
        <f ca="1">IF(Table1[[#This Row],[FIELD OF WORK]]="IT",Table1[[#This Row],[INCOME ]],0)</f>
        <v>0</v>
      </c>
      <c r="BX50" s="6">
        <f ca="1">IF(Table1[[#This Row],[FIELD OF WORK]]="Teaching",Table1[[#This Row],[INCOME ]],0)</f>
        <v>0</v>
      </c>
      <c r="BY50" s="6">
        <f ca="1">IF(Table1[[#This Row],[FIELD OF WORK]]="Construction",Table1[[#This Row],[INCOME ]],0)</f>
        <v>0</v>
      </c>
      <c r="BZ50" s="6">
        <f ca="1">IF(Table1[[#This Row],[FIELD OF WORK]]="Health",Table1[[#This Row],[INCOME ]],0)</f>
        <v>0</v>
      </c>
      <c r="CA50" s="10">
        <f ca="1">IF(Table1[[#This Row],[FIELD OF WORK]]="Others",Table1[[#This Row],[INCOME ]],0)</f>
        <v>131925</v>
      </c>
      <c r="CC50" s="9">
        <f ca="1">IF(Table1[[#This Row],[EDUCATION]]="Highschool",Table1[[#This Row],[INCOME ]],0)</f>
        <v>0</v>
      </c>
      <c r="CD50" s="6">
        <f ca="1">IF(Table1[[#This Row],[EDUCATION]]="UG",Table1[[#This Row],[INCOME ]],0)</f>
        <v>0</v>
      </c>
      <c r="CE50" s="6">
        <f ca="1">IF(Table1[[#This Row],[EDUCATION]]="PG",Table1[[#This Row],[INCOME ]],0)</f>
        <v>0</v>
      </c>
      <c r="CF50" s="6">
        <f ca="1">IF(Table1[[#This Row],[EDUCATION]]="PHD",Table1[[#This Row],[INCOME ]],0)</f>
        <v>0</v>
      </c>
      <c r="CG50" s="6">
        <f ca="1">IF(Table1[[#This Row],[EDUCATION]]="Plus Two",Table1[[#This Row],[INCOME ]],0)</f>
        <v>131925</v>
      </c>
      <c r="CH50" s="10">
        <f ca="1">IF(Table1[[#This Row],[EDUCATION]]="Others",Table1[[#This Row],[INCOME ]],0)</f>
        <v>0</v>
      </c>
      <c r="CJ50" s="9">
        <f ca="1">IF(Table1[[#This Row],[NETWORTH]]&gt;$CK$3,Table1[[#This Row],[AGE]],0)</f>
        <v>0</v>
      </c>
      <c r="CK50" s="10"/>
    </row>
    <row r="51" spans="1:89" x14ac:dyDescent="0.3">
      <c r="A51">
        <f t="shared" ca="1" si="2"/>
        <v>1</v>
      </c>
      <c r="B51" t="str">
        <f t="shared" ca="1" si="3"/>
        <v>FEMALE</v>
      </c>
      <c r="C51">
        <f t="shared" ca="1" si="4"/>
        <v>28</v>
      </c>
      <c r="D51">
        <f t="shared" ca="1" si="5"/>
        <v>2</v>
      </c>
      <c r="E51" t="str">
        <f t="shared" ca="1" si="33"/>
        <v>Construction</v>
      </c>
      <c r="F51">
        <f t="shared" ca="1" si="6"/>
        <v>2</v>
      </c>
      <c r="G51" t="str">
        <f t="shared" ca="1" si="7"/>
        <v>Plus Two</v>
      </c>
      <c r="H51">
        <f t="shared" ca="1" si="32"/>
        <v>2</v>
      </c>
      <c r="I51">
        <f t="shared" ca="1" si="1"/>
        <v>1</v>
      </c>
      <c r="J51">
        <f t="shared" ca="1" si="9"/>
        <v>625897</v>
      </c>
      <c r="K51">
        <f t="shared" ca="1" si="10"/>
        <v>6</v>
      </c>
      <c r="L51" t="str">
        <f t="shared" ca="1" si="11"/>
        <v>Idukki</v>
      </c>
      <c r="M51">
        <f t="shared" ca="1" si="26"/>
        <v>3129485</v>
      </c>
      <c r="N51">
        <f t="shared" ca="1" si="13"/>
        <v>2137310.8745942102</v>
      </c>
      <c r="O51">
        <f t="shared" ca="1" si="27"/>
        <v>282718.82807433378</v>
      </c>
      <c r="P51">
        <f t="shared" ca="1" si="15"/>
        <v>124140</v>
      </c>
      <c r="Q51">
        <f t="shared" ca="1" si="28"/>
        <v>2610981.8745942102</v>
      </c>
      <c r="R51">
        <f t="shared" ca="1" si="29"/>
        <v>282727.38391928968</v>
      </c>
      <c r="S51">
        <f t="shared" ca="1" si="30"/>
        <v>3694931.2119936235</v>
      </c>
      <c r="T51">
        <f t="shared" ca="1" si="31"/>
        <v>1083949.3373994133</v>
      </c>
      <c r="V51" s="9">
        <f ca="1">IF(Table1[[#This Row],[GENDER]]="MALE",1,0)</f>
        <v>0</v>
      </c>
      <c r="W51" s="10">
        <f ca="1">IF(Table1[[#This Row],[GENDER]]="FEMALE",1,0)</f>
        <v>1</v>
      </c>
      <c r="AF51" s="9">
        <f t="shared" ca="1" si="20"/>
        <v>1</v>
      </c>
      <c r="AG51" s="6">
        <f t="shared" ca="1" si="21"/>
        <v>0</v>
      </c>
      <c r="AH51" s="6">
        <f t="shared" ca="1" si="22"/>
        <v>0</v>
      </c>
      <c r="AI51" s="6">
        <f t="shared" ca="1" si="23"/>
        <v>0</v>
      </c>
      <c r="AJ51" s="10">
        <f t="shared" ca="1" si="24"/>
        <v>0</v>
      </c>
      <c r="AL51" s="9">
        <f ca="1">IF(Table1[[#This Row],[EDUCATION]]="HIGHSCHOOL",1,0)</f>
        <v>0</v>
      </c>
      <c r="AM51" s="6">
        <f ca="1">IF(Table1[[#This Row],[EDUCATION]]="PLUS TWO",1,0)</f>
        <v>1</v>
      </c>
      <c r="AN51" s="6">
        <f ca="1">IF(Table1[[#This Row],[EDUCATION]]="UG",1,0)</f>
        <v>0</v>
      </c>
      <c r="AO51" s="6">
        <f ca="1">IF(Table1[[#This Row],[EDUCATION]]="PG",1,0)</f>
        <v>0</v>
      </c>
      <c r="AP51" s="6">
        <f ca="1">IF(Table1[[#This Row],[EDUCATION]]="PHD",1,0)</f>
        <v>0</v>
      </c>
      <c r="AQ51" s="10">
        <f ca="1">IF(Table1[[#This Row],[EDUCATION]]="OTHERS",1,0)</f>
        <v>0</v>
      </c>
      <c r="AU51" s="9">
        <f ca="1">Table1[[#This Row],[CARS VALUE]]/Table1[[#This Row],[CARS]]</f>
        <v>282718.82807433378</v>
      </c>
      <c r="AV51" s="10"/>
      <c r="AX51" s="9">
        <f ca="1">IF(Table1[[#This Row],[DEBTS]]&gt;$AY$3,1,0)</f>
        <v>1</v>
      </c>
      <c r="AY51" s="6"/>
      <c r="AZ51" s="23">
        <f ca="1">(Table1[[#This Row],[MORTAGE LEFT]]/Table1[[#This Row],[VALUE OF THE HOUSE]])</f>
        <v>0.6829592966875413</v>
      </c>
      <c r="BA51" s="6">
        <f t="shared" ca="1" si="25"/>
        <v>0</v>
      </c>
      <c r="BB51" s="6"/>
      <c r="BC51" s="6"/>
      <c r="BD51" s="6"/>
      <c r="BE51" s="9">
        <f ca="1">IF(Table1[[#This Row],[DEBTS]]&gt;Table1[[#This Row],[INCOME ]],1,0)</f>
        <v>1</v>
      </c>
      <c r="BF51" s="10"/>
      <c r="BH51" s="9">
        <f ca="1">IF(Table1[[#This Row],[AREA]]="Alappuzha",Table1[[#This Row],[INCOME ]],0)</f>
        <v>0</v>
      </c>
      <c r="BI51" s="6">
        <f ca="1">IF(Table1[[#This Row],[AREA]]="Ernakulam",Table1[[#This Row],[INCOME ]],0)</f>
        <v>0</v>
      </c>
      <c r="BJ51" s="6">
        <f ca="1">IF(Table1[[#This Row],[AREA]]="Idukki",Table1[[#This Row],[INCOME ]],0)</f>
        <v>625897</v>
      </c>
      <c r="BK51" s="6">
        <f ca="1">IF(Table1[[#This Row],[AREA]]="kannur",Table1[[#This Row],[INCOME ]],0)</f>
        <v>0</v>
      </c>
      <c r="BL51" s="6">
        <f ca="1">IF(Table1[[#This Row],[AREA]]="Kasaragod",Table1[[#This Row],[INCOME ]],0)</f>
        <v>0</v>
      </c>
      <c r="BM51" s="6">
        <f ca="1">IF(Table1[[#This Row],[AREA]]="Kollam",Table1[[#This Row],[INCOME ]],0)</f>
        <v>0</v>
      </c>
      <c r="BN51" s="6">
        <f ca="1">IF(Table1[[#This Row],[AREA]]="kottayam",Table1[[#This Row],[INCOME ]],0)</f>
        <v>0</v>
      </c>
      <c r="BO51" s="6">
        <f ca="1">IF(Table1[[#This Row],[AREA]]="Kozhikode",Table1[[#This Row],[INCOME ]],0)</f>
        <v>0</v>
      </c>
      <c r="BP51" s="6">
        <f ca="1">IF(Table1[[#This Row],[AREA]]="Malappuram",Table1[[#This Row],[INCOME ]],0)</f>
        <v>0</v>
      </c>
      <c r="BQ51" s="6">
        <f ca="1">IF(Table1[[#This Row],[AREA]]="Palakkad",Table1[[#This Row],[INCOME ]],0)</f>
        <v>0</v>
      </c>
      <c r="BR51" s="6">
        <f ca="1">IF(Table1[[#This Row],[AREA]]="Pathanamthitta",Table1[[#This Row],[INCOME ]],0)</f>
        <v>0</v>
      </c>
      <c r="BS51" s="6">
        <f ca="1">IF(Table1[[#This Row],[AREA]]="Thiruvananthapuram",Table1[[#This Row],[INCOME ]],0)</f>
        <v>0</v>
      </c>
      <c r="BT51" s="6">
        <f ca="1">IF(Table1[[#This Row],[AREA]]="Thrissur",Table1[[#This Row],[INCOME ]],0)</f>
        <v>0</v>
      </c>
      <c r="BU51" s="10">
        <f ca="1">IF(Table1[[#This Row],[AREA]]="Wayanadu",Table1[[#This Row],[INCOME ]],0)</f>
        <v>0</v>
      </c>
      <c r="BW51" s="9">
        <f ca="1">IF(Table1[[#This Row],[FIELD OF WORK]]="IT",Table1[[#This Row],[INCOME ]],0)</f>
        <v>0</v>
      </c>
      <c r="BX51" s="6">
        <f ca="1">IF(Table1[[#This Row],[FIELD OF WORK]]="Teaching",Table1[[#This Row],[INCOME ]],0)</f>
        <v>0</v>
      </c>
      <c r="BY51" s="6">
        <f ca="1">IF(Table1[[#This Row],[FIELD OF WORK]]="Construction",Table1[[#This Row],[INCOME ]],0)</f>
        <v>625897</v>
      </c>
      <c r="BZ51" s="6">
        <f ca="1">IF(Table1[[#This Row],[FIELD OF WORK]]="Health",Table1[[#This Row],[INCOME ]],0)</f>
        <v>0</v>
      </c>
      <c r="CA51" s="10">
        <f ca="1">IF(Table1[[#This Row],[FIELD OF WORK]]="Others",Table1[[#This Row],[INCOME ]],0)</f>
        <v>0</v>
      </c>
      <c r="CC51" s="9">
        <f ca="1">IF(Table1[[#This Row],[EDUCATION]]="Highschool",Table1[[#This Row],[INCOME ]],0)</f>
        <v>0</v>
      </c>
      <c r="CD51" s="6">
        <f ca="1">IF(Table1[[#This Row],[EDUCATION]]="UG",Table1[[#This Row],[INCOME ]],0)</f>
        <v>0</v>
      </c>
      <c r="CE51" s="6">
        <f ca="1">IF(Table1[[#This Row],[EDUCATION]]="PG",Table1[[#This Row],[INCOME ]],0)</f>
        <v>0</v>
      </c>
      <c r="CF51" s="6">
        <f ca="1">IF(Table1[[#This Row],[EDUCATION]]="PHD",Table1[[#This Row],[INCOME ]],0)</f>
        <v>0</v>
      </c>
      <c r="CG51" s="6">
        <f ca="1">IF(Table1[[#This Row],[EDUCATION]]="Plus Two",Table1[[#This Row],[INCOME ]],0)</f>
        <v>625897</v>
      </c>
      <c r="CH51" s="10">
        <f ca="1">IF(Table1[[#This Row],[EDUCATION]]="Others",Table1[[#This Row],[INCOME ]],0)</f>
        <v>0</v>
      </c>
      <c r="CJ51" s="9">
        <f ca="1">IF(Table1[[#This Row],[NETWORTH]]&gt;$CK$3,Table1[[#This Row],[AGE]],0)</f>
        <v>28</v>
      </c>
      <c r="CK51" s="10"/>
    </row>
    <row r="52" spans="1:89" x14ac:dyDescent="0.3">
      <c r="A52">
        <f t="shared" ca="1" si="2"/>
        <v>1</v>
      </c>
      <c r="B52" t="str">
        <f t="shared" ca="1" si="3"/>
        <v>FEMALE</v>
      </c>
      <c r="C52">
        <f t="shared" ca="1" si="4"/>
        <v>36</v>
      </c>
      <c r="D52">
        <f t="shared" ca="1" si="5"/>
        <v>5</v>
      </c>
      <c r="E52" t="str">
        <f t="shared" ca="1" si="33"/>
        <v>Others</v>
      </c>
      <c r="F52">
        <f t="shared" ca="1" si="6"/>
        <v>5</v>
      </c>
      <c r="G52" t="str">
        <f t="shared" ca="1" si="7"/>
        <v>PHD</v>
      </c>
      <c r="H52">
        <f t="shared" ca="1" si="32"/>
        <v>3</v>
      </c>
      <c r="I52">
        <f t="shared" ca="1" si="1"/>
        <v>1</v>
      </c>
      <c r="J52">
        <f t="shared" ca="1" si="9"/>
        <v>122432</v>
      </c>
      <c r="K52">
        <f t="shared" ca="1" si="10"/>
        <v>14</v>
      </c>
      <c r="L52" t="str">
        <f t="shared" ca="1" si="11"/>
        <v>Kasaragod</v>
      </c>
      <c r="M52">
        <f t="shared" ca="1" si="26"/>
        <v>979456</v>
      </c>
      <c r="N52">
        <f t="shared" ca="1" si="13"/>
        <v>779295.57883619727</v>
      </c>
      <c r="O52">
        <f t="shared" ca="1" si="27"/>
        <v>82026.884135494125</v>
      </c>
      <c r="P52">
        <f t="shared" ca="1" si="15"/>
        <v>75710</v>
      </c>
      <c r="Q52">
        <f t="shared" ca="1" si="28"/>
        <v>1045066.5788361973</v>
      </c>
      <c r="R52">
        <f t="shared" ca="1" si="29"/>
        <v>176768.53862064396</v>
      </c>
      <c r="S52">
        <f t="shared" ca="1" si="30"/>
        <v>1238251.422756138</v>
      </c>
      <c r="T52">
        <f t="shared" ca="1" si="31"/>
        <v>193184.84391994076</v>
      </c>
      <c r="V52" s="9">
        <f ca="1">IF(Table1[[#This Row],[GENDER]]="MALE",1,0)</f>
        <v>0</v>
      </c>
      <c r="W52" s="10">
        <f ca="1">IF(Table1[[#This Row],[GENDER]]="FEMALE",1,0)</f>
        <v>1</v>
      </c>
      <c r="AF52" s="9">
        <f t="shared" ca="1" si="20"/>
        <v>0</v>
      </c>
      <c r="AG52" s="6">
        <f t="shared" ca="1" si="21"/>
        <v>0</v>
      </c>
      <c r="AH52" s="6">
        <f t="shared" ca="1" si="22"/>
        <v>0</v>
      </c>
      <c r="AI52" s="6">
        <f t="shared" ca="1" si="23"/>
        <v>0</v>
      </c>
      <c r="AJ52" s="10">
        <f t="shared" ca="1" si="24"/>
        <v>1</v>
      </c>
      <c r="AL52" s="9">
        <f ca="1">IF(Table1[[#This Row],[EDUCATION]]="HIGHSCHOOL",1,0)</f>
        <v>0</v>
      </c>
      <c r="AM52" s="6">
        <f ca="1">IF(Table1[[#This Row],[EDUCATION]]="PLUS TWO",1,0)</f>
        <v>0</v>
      </c>
      <c r="AN52" s="6">
        <f ca="1">IF(Table1[[#This Row],[EDUCATION]]="UG",1,0)</f>
        <v>0</v>
      </c>
      <c r="AO52" s="6">
        <f ca="1">IF(Table1[[#This Row],[EDUCATION]]="PG",1,0)</f>
        <v>0</v>
      </c>
      <c r="AP52" s="6">
        <f ca="1">IF(Table1[[#This Row],[EDUCATION]]="PHD",1,0)</f>
        <v>1</v>
      </c>
      <c r="AQ52" s="10">
        <f ca="1">IF(Table1[[#This Row],[EDUCATION]]="OTHERS",1,0)</f>
        <v>0</v>
      </c>
      <c r="AU52" s="9">
        <f ca="1">Table1[[#This Row],[CARS VALUE]]/Table1[[#This Row],[CARS]]</f>
        <v>82026.884135494125</v>
      </c>
      <c r="AV52" s="10"/>
      <c r="AX52" s="9">
        <f ca="1">IF(Table1[[#This Row],[DEBTS]]&gt;$AY$3,1,0)</f>
        <v>1</v>
      </c>
      <c r="AY52" s="6"/>
      <c r="AZ52" s="23">
        <f ca="1">(Table1[[#This Row],[MORTAGE LEFT]]/Table1[[#This Row],[VALUE OF THE HOUSE]])</f>
        <v>0.79564123231283213</v>
      </c>
      <c r="BA52" s="6">
        <f t="shared" ca="1" si="25"/>
        <v>0</v>
      </c>
      <c r="BB52" s="6"/>
      <c r="BC52" s="6"/>
      <c r="BD52" s="6"/>
      <c r="BE52" s="9">
        <f ca="1">IF(Table1[[#This Row],[DEBTS]]&gt;Table1[[#This Row],[INCOME ]],1,0)</f>
        <v>1</v>
      </c>
      <c r="BF52" s="10"/>
      <c r="BH52" s="9">
        <f ca="1">IF(Table1[[#This Row],[AREA]]="Alappuzha",Table1[[#This Row],[INCOME ]],0)</f>
        <v>0</v>
      </c>
      <c r="BI52" s="6">
        <f ca="1">IF(Table1[[#This Row],[AREA]]="Ernakulam",Table1[[#This Row],[INCOME ]],0)</f>
        <v>0</v>
      </c>
      <c r="BJ52" s="6">
        <f ca="1">IF(Table1[[#This Row],[AREA]]="Idukki",Table1[[#This Row],[INCOME ]],0)</f>
        <v>0</v>
      </c>
      <c r="BK52" s="6">
        <f ca="1">IF(Table1[[#This Row],[AREA]]="kannur",Table1[[#This Row],[INCOME ]],0)</f>
        <v>0</v>
      </c>
      <c r="BL52" s="6">
        <f ca="1">IF(Table1[[#This Row],[AREA]]="Kasaragod",Table1[[#This Row],[INCOME ]],0)</f>
        <v>122432</v>
      </c>
      <c r="BM52" s="6">
        <f ca="1">IF(Table1[[#This Row],[AREA]]="Kollam",Table1[[#This Row],[INCOME ]],0)</f>
        <v>0</v>
      </c>
      <c r="BN52" s="6">
        <f ca="1">IF(Table1[[#This Row],[AREA]]="kottayam",Table1[[#This Row],[INCOME ]],0)</f>
        <v>0</v>
      </c>
      <c r="BO52" s="6">
        <f ca="1">IF(Table1[[#This Row],[AREA]]="Kozhikode",Table1[[#This Row],[INCOME ]],0)</f>
        <v>0</v>
      </c>
      <c r="BP52" s="6">
        <f ca="1">IF(Table1[[#This Row],[AREA]]="Malappuram",Table1[[#This Row],[INCOME ]],0)</f>
        <v>0</v>
      </c>
      <c r="BQ52" s="6">
        <f ca="1">IF(Table1[[#This Row],[AREA]]="Palakkad",Table1[[#This Row],[INCOME ]],0)</f>
        <v>0</v>
      </c>
      <c r="BR52" s="6">
        <f ca="1">IF(Table1[[#This Row],[AREA]]="Pathanamthitta",Table1[[#This Row],[INCOME ]],0)</f>
        <v>0</v>
      </c>
      <c r="BS52" s="6">
        <f ca="1">IF(Table1[[#This Row],[AREA]]="Thiruvananthapuram",Table1[[#This Row],[INCOME ]],0)</f>
        <v>0</v>
      </c>
      <c r="BT52" s="6">
        <f ca="1">IF(Table1[[#This Row],[AREA]]="Thrissur",Table1[[#This Row],[INCOME ]],0)</f>
        <v>0</v>
      </c>
      <c r="BU52" s="10">
        <f ca="1">IF(Table1[[#This Row],[AREA]]="Wayanadu",Table1[[#This Row],[INCOME ]],0)</f>
        <v>0</v>
      </c>
      <c r="BW52" s="9">
        <f ca="1">IF(Table1[[#This Row],[FIELD OF WORK]]="IT",Table1[[#This Row],[INCOME ]],0)</f>
        <v>0</v>
      </c>
      <c r="BX52" s="6">
        <f ca="1">IF(Table1[[#This Row],[FIELD OF WORK]]="Teaching",Table1[[#This Row],[INCOME ]],0)</f>
        <v>0</v>
      </c>
      <c r="BY52" s="6">
        <f ca="1">IF(Table1[[#This Row],[FIELD OF WORK]]="Construction",Table1[[#This Row],[INCOME ]],0)</f>
        <v>0</v>
      </c>
      <c r="BZ52" s="6">
        <f ca="1">IF(Table1[[#This Row],[FIELD OF WORK]]="Health",Table1[[#This Row],[INCOME ]],0)</f>
        <v>0</v>
      </c>
      <c r="CA52" s="10">
        <f ca="1">IF(Table1[[#This Row],[FIELD OF WORK]]="Others",Table1[[#This Row],[INCOME ]],0)</f>
        <v>122432</v>
      </c>
      <c r="CC52" s="9">
        <f ca="1">IF(Table1[[#This Row],[EDUCATION]]="Highschool",Table1[[#This Row],[INCOME ]],0)</f>
        <v>0</v>
      </c>
      <c r="CD52" s="6">
        <f ca="1">IF(Table1[[#This Row],[EDUCATION]]="UG",Table1[[#This Row],[INCOME ]],0)</f>
        <v>0</v>
      </c>
      <c r="CE52" s="6">
        <f ca="1">IF(Table1[[#This Row],[EDUCATION]]="PG",Table1[[#This Row],[INCOME ]],0)</f>
        <v>0</v>
      </c>
      <c r="CF52" s="6">
        <f ca="1">IF(Table1[[#This Row],[EDUCATION]]="PHD",Table1[[#This Row],[INCOME ]],0)</f>
        <v>122432</v>
      </c>
      <c r="CG52" s="6">
        <f ca="1">IF(Table1[[#This Row],[EDUCATION]]="Plus Two",Table1[[#This Row],[INCOME ]],0)</f>
        <v>0</v>
      </c>
      <c r="CH52" s="10">
        <f ca="1">IF(Table1[[#This Row],[EDUCATION]]="Others",Table1[[#This Row],[INCOME ]],0)</f>
        <v>0</v>
      </c>
      <c r="CJ52" s="9">
        <f ca="1">IF(Table1[[#This Row],[NETWORTH]]&gt;$CK$3,Table1[[#This Row],[AGE]],0)</f>
        <v>0</v>
      </c>
      <c r="CK52" s="10"/>
    </row>
    <row r="53" spans="1:89" x14ac:dyDescent="0.3">
      <c r="A53">
        <f t="shared" ca="1" si="2"/>
        <v>0</v>
      </c>
      <c r="B53" t="str">
        <f t="shared" ca="1" si="3"/>
        <v>MALE</v>
      </c>
      <c r="C53">
        <f t="shared" ca="1" si="4"/>
        <v>43</v>
      </c>
      <c r="D53">
        <f t="shared" ca="1" si="5"/>
        <v>5</v>
      </c>
      <c r="E53" t="str">
        <f t="shared" ca="1" si="33"/>
        <v>Others</v>
      </c>
      <c r="F53">
        <f t="shared" ca="1" si="6"/>
        <v>4</v>
      </c>
      <c r="G53" t="str">
        <f t="shared" ca="1" si="7"/>
        <v>PG</v>
      </c>
      <c r="H53">
        <f t="shared" ca="1" si="32"/>
        <v>3</v>
      </c>
      <c r="I53">
        <f t="shared" ca="1" si="1"/>
        <v>2</v>
      </c>
      <c r="J53">
        <f t="shared" ca="1" si="9"/>
        <v>161567</v>
      </c>
      <c r="K53">
        <f t="shared" ca="1" si="10"/>
        <v>14</v>
      </c>
      <c r="L53" t="str">
        <f t="shared" ca="1" si="11"/>
        <v>Kasaragod</v>
      </c>
      <c r="M53">
        <f t="shared" ca="1" si="26"/>
        <v>646268</v>
      </c>
      <c r="N53">
        <f t="shared" ca="1" si="13"/>
        <v>174529.57214319936</v>
      </c>
      <c r="O53">
        <f t="shared" ca="1" si="27"/>
        <v>315678.30093911348</v>
      </c>
      <c r="P53">
        <f t="shared" ca="1" si="15"/>
        <v>228851</v>
      </c>
      <c r="Q53">
        <f t="shared" ca="1" si="28"/>
        <v>466285.57214319939</v>
      </c>
      <c r="R53">
        <f t="shared" ca="1" si="29"/>
        <v>238498.53741495823</v>
      </c>
      <c r="S53">
        <f t="shared" ca="1" si="30"/>
        <v>1200444.8383540716</v>
      </c>
      <c r="T53">
        <f t="shared" ca="1" si="31"/>
        <v>734159.26621087221</v>
      </c>
      <c r="V53" s="9">
        <f ca="1">IF(Table1[[#This Row],[GENDER]]="MALE",1,0)</f>
        <v>1</v>
      </c>
      <c r="W53" s="10">
        <f ca="1">IF(Table1[[#This Row],[GENDER]]="FEMALE",1,0)</f>
        <v>0</v>
      </c>
      <c r="AF53" s="9">
        <f t="shared" ca="1" si="20"/>
        <v>0</v>
      </c>
      <c r="AG53" s="6">
        <f t="shared" ca="1" si="21"/>
        <v>0</v>
      </c>
      <c r="AH53" s="6">
        <f t="shared" ca="1" si="22"/>
        <v>0</v>
      </c>
      <c r="AI53" s="6">
        <f t="shared" ca="1" si="23"/>
        <v>0</v>
      </c>
      <c r="AJ53" s="10">
        <f t="shared" ca="1" si="24"/>
        <v>1</v>
      </c>
      <c r="AL53" s="9">
        <f ca="1">IF(Table1[[#This Row],[EDUCATION]]="HIGHSCHOOL",1,0)</f>
        <v>0</v>
      </c>
      <c r="AM53" s="6">
        <f ca="1">IF(Table1[[#This Row],[EDUCATION]]="PLUS TWO",1,0)</f>
        <v>0</v>
      </c>
      <c r="AN53" s="6">
        <f ca="1">IF(Table1[[#This Row],[EDUCATION]]="UG",1,0)</f>
        <v>0</v>
      </c>
      <c r="AO53" s="6">
        <f ca="1">IF(Table1[[#This Row],[EDUCATION]]="PG",1,0)</f>
        <v>1</v>
      </c>
      <c r="AP53" s="6">
        <f ca="1">IF(Table1[[#This Row],[EDUCATION]]="PHD",1,0)</f>
        <v>0</v>
      </c>
      <c r="AQ53" s="10">
        <f ca="1">IF(Table1[[#This Row],[EDUCATION]]="OTHERS",1,0)</f>
        <v>0</v>
      </c>
      <c r="AU53" s="9">
        <f ca="1">Table1[[#This Row],[CARS VALUE]]/Table1[[#This Row],[CARS]]</f>
        <v>157839.15046955674</v>
      </c>
      <c r="AV53" s="10"/>
      <c r="AX53" s="9">
        <f ca="1">IF(Table1[[#This Row],[DEBTS]]&gt;$AY$3,1,0)</f>
        <v>0</v>
      </c>
      <c r="AY53" s="6"/>
      <c r="AZ53" s="23">
        <f ca="1">(Table1[[#This Row],[MORTAGE LEFT]]/Table1[[#This Row],[VALUE OF THE HOUSE]])</f>
        <v>0.27005758004914271</v>
      </c>
      <c r="BA53" s="6">
        <f t="shared" ca="1" si="25"/>
        <v>1</v>
      </c>
      <c r="BB53" s="6"/>
      <c r="BC53" s="6"/>
      <c r="BD53" s="6"/>
      <c r="BE53" s="9">
        <f ca="1">IF(Table1[[#This Row],[DEBTS]]&gt;Table1[[#This Row],[INCOME ]],1,0)</f>
        <v>1</v>
      </c>
      <c r="BF53" s="10"/>
      <c r="BH53" s="9">
        <f ca="1">IF(Table1[[#This Row],[AREA]]="Alappuzha",Table1[[#This Row],[INCOME ]],0)</f>
        <v>0</v>
      </c>
      <c r="BI53" s="6">
        <f ca="1">IF(Table1[[#This Row],[AREA]]="Ernakulam",Table1[[#This Row],[INCOME ]],0)</f>
        <v>0</v>
      </c>
      <c r="BJ53" s="6">
        <f ca="1">IF(Table1[[#This Row],[AREA]]="Idukki",Table1[[#This Row],[INCOME ]],0)</f>
        <v>0</v>
      </c>
      <c r="BK53" s="6">
        <f ca="1">IF(Table1[[#This Row],[AREA]]="kannur",Table1[[#This Row],[INCOME ]],0)</f>
        <v>0</v>
      </c>
      <c r="BL53" s="6">
        <f ca="1">IF(Table1[[#This Row],[AREA]]="Kasaragod",Table1[[#This Row],[INCOME ]],0)</f>
        <v>161567</v>
      </c>
      <c r="BM53" s="6">
        <f ca="1">IF(Table1[[#This Row],[AREA]]="Kollam",Table1[[#This Row],[INCOME ]],0)</f>
        <v>0</v>
      </c>
      <c r="BN53" s="6">
        <f ca="1">IF(Table1[[#This Row],[AREA]]="kottayam",Table1[[#This Row],[INCOME ]],0)</f>
        <v>0</v>
      </c>
      <c r="BO53" s="6">
        <f ca="1">IF(Table1[[#This Row],[AREA]]="Kozhikode",Table1[[#This Row],[INCOME ]],0)</f>
        <v>0</v>
      </c>
      <c r="BP53" s="6">
        <f ca="1">IF(Table1[[#This Row],[AREA]]="Malappuram",Table1[[#This Row],[INCOME ]],0)</f>
        <v>0</v>
      </c>
      <c r="BQ53" s="6">
        <f ca="1">IF(Table1[[#This Row],[AREA]]="Palakkad",Table1[[#This Row],[INCOME ]],0)</f>
        <v>0</v>
      </c>
      <c r="BR53" s="6">
        <f ca="1">IF(Table1[[#This Row],[AREA]]="Pathanamthitta",Table1[[#This Row],[INCOME ]],0)</f>
        <v>0</v>
      </c>
      <c r="BS53" s="6">
        <f ca="1">IF(Table1[[#This Row],[AREA]]="Thiruvananthapuram",Table1[[#This Row],[INCOME ]],0)</f>
        <v>0</v>
      </c>
      <c r="BT53" s="6">
        <f ca="1">IF(Table1[[#This Row],[AREA]]="Thrissur",Table1[[#This Row],[INCOME ]],0)</f>
        <v>0</v>
      </c>
      <c r="BU53" s="10">
        <f ca="1">IF(Table1[[#This Row],[AREA]]="Wayanadu",Table1[[#This Row],[INCOME ]],0)</f>
        <v>0</v>
      </c>
      <c r="BW53" s="9">
        <f ca="1">IF(Table1[[#This Row],[FIELD OF WORK]]="IT",Table1[[#This Row],[INCOME ]],0)</f>
        <v>0</v>
      </c>
      <c r="BX53" s="6">
        <f ca="1">IF(Table1[[#This Row],[FIELD OF WORK]]="Teaching",Table1[[#This Row],[INCOME ]],0)</f>
        <v>0</v>
      </c>
      <c r="BY53" s="6">
        <f ca="1">IF(Table1[[#This Row],[FIELD OF WORK]]="Construction",Table1[[#This Row],[INCOME ]],0)</f>
        <v>0</v>
      </c>
      <c r="BZ53" s="6">
        <f ca="1">IF(Table1[[#This Row],[FIELD OF WORK]]="Health",Table1[[#This Row],[INCOME ]],0)</f>
        <v>0</v>
      </c>
      <c r="CA53" s="10">
        <f ca="1">IF(Table1[[#This Row],[FIELD OF WORK]]="Others",Table1[[#This Row],[INCOME ]],0)</f>
        <v>161567</v>
      </c>
      <c r="CC53" s="9">
        <f ca="1">IF(Table1[[#This Row],[EDUCATION]]="Highschool",Table1[[#This Row],[INCOME ]],0)</f>
        <v>0</v>
      </c>
      <c r="CD53" s="6">
        <f ca="1">IF(Table1[[#This Row],[EDUCATION]]="UG",Table1[[#This Row],[INCOME ]],0)</f>
        <v>0</v>
      </c>
      <c r="CE53" s="6">
        <f ca="1">IF(Table1[[#This Row],[EDUCATION]]="PG",Table1[[#This Row],[INCOME ]],0)</f>
        <v>161567</v>
      </c>
      <c r="CF53" s="6">
        <f ca="1">IF(Table1[[#This Row],[EDUCATION]]="PHD",Table1[[#This Row],[INCOME ]],0)</f>
        <v>0</v>
      </c>
      <c r="CG53" s="6">
        <f ca="1">IF(Table1[[#This Row],[EDUCATION]]="Plus Two",Table1[[#This Row],[INCOME ]],0)</f>
        <v>0</v>
      </c>
      <c r="CH53" s="10">
        <f ca="1">IF(Table1[[#This Row],[EDUCATION]]="Others",Table1[[#This Row],[INCOME ]],0)</f>
        <v>0</v>
      </c>
      <c r="CJ53" s="9">
        <f ca="1">IF(Table1[[#This Row],[NETWORTH]]&gt;$CK$3,Table1[[#This Row],[AGE]],0)</f>
        <v>0</v>
      </c>
      <c r="CK53" s="10"/>
    </row>
    <row r="54" spans="1:89" x14ac:dyDescent="0.3">
      <c r="A54">
        <f t="shared" ca="1" si="2"/>
        <v>0</v>
      </c>
      <c r="B54" t="str">
        <f t="shared" ca="1" si="3"/>
        <v>MALE</v>
      </c>
      <c r="C54">
        <f t="shared" ca="1" si="4"/>
        <v>50</v>
      </c>
      <c r="D54">
        <f t="shared" ca="1" si="5"/>
        <v>3</v>
      </c>
      <c r="E54" t="str">
        <f t="shared" ca="1" si="33"/>
        <v>Teaching</v>
      </c>
      <c r="F54">
        <f t="shared" ca="1" si="6"/>
        <v>2</v>
      </c>
      <c r="G54" t="str">
        <f t="shared" ca="1" si="7"/>
        <v>Plus Two</v>
      </c>
      <c r="H54">
        <f t="shared" ca="1" si="32"/>
        <v>2</v>
      </c>
      <c r="I54">
        <f t="shared" ca="1" si="1"/>
        <v>2</v>
      </c>
      <c r="J54">
        <f t="shared" ca="1" si="9"/>
        <v>161071</v>
      </c>
      <c r="K54">
        <f t="shared" ca="1" si="10"/>
        <v>5</v>
      </c>
      <c r="L54" t="str">
        <f t="shared" ca="1" si="11"/>
        <v>Kottayam</v>
      </c>
      <c r="M54">
        <f t="shared" ca="1" si="26"/>
        <v>1127497</v>
      </c>
      <c r="N54">
        <f t="shared" ca="1" si="13"/>
        <v>385309.92229908792</v>
      </c>
      <c r="O54">
        <f t="shared" ca="1" si="27"/>
        <v>304086.26191426202</v>
      </c>
      <c r="P54">
        <f t="shared" ca="1" si="15"/>
        <v>130078</v>
      </c>
      <c r="Q54">
        <f t="shared" ca="1" si="28"/>
        <v>767927.92229908798</v>
      </c>
      <c r="R54">
        <f t="shared" ca="1" si="29"/>
        <v>227692.57220058184</v>
      </c>
      <c r="S54">
        <f t="shared" ca="1" si="30"/>
        <v>1659275.834114844</v>
      </c>
      <c r="T54">
        <f t="shared" ca="1" si="31"/>
        <v>891347.911815756</v>
      </c>
      <c r="V54" s="9">
        <f ca="1">IF(Table1[[#This Row],[GENDER]]="MALE",1,0)</f>
        <v>1</v>
      </c>
      <c r="W54" s="10">
        <f ca="1">IF(Table1[[#This Row],[GENDER]]="FEMALE",1,0)</f>
        <v>0</v>
      </c>
      <c r="AF54" s="9">
        <f t="shared" ca="1" si="20"/>
        <v>0</v>
      </c>
      <c r="AG54" s="6">
        <f t="shared" ca="1" si="21"/>
        <v>0</v>
      </c>
      <c r="AH54" s="6">
        <f t="shared" ca="1" si="22"/>
        <v>0</v>
      </c>
      <c r="AI54" s="6">
        <f t="shared" ca="1" si="23"/>
        <v>1</v>
      </c>
      <c r="AJ54" s="10">
        <f t="shared" ca="1" si="24"/>
        <v>0</v>
      </c>
      <c r="AL54" s="9">
        <f ca="1">IF(Table1[[#This Row],[EDUCATION]]="HIGHSCHOOL",1,0)</f>
        <v>0</v>
      </c>
      <c r="AM54" s="6">
        <f ca="1">IF(Table1[[#This Row],[EDUCATION]]="PLUS TWO",1,0)</f>
        <v>1</v>
      </c>
      <c r="AN54" s="6">
        <f ca="1">IF(Table1[[#This Row],[EDUCATION]]="UG",1,0)</f>
        <v>0</v>
      </c>
      <c r="AO54" s="6">
        <f ca="1">IF(Table1[[#This Row],[EDUCATION]]="PG",1,0)</f>
        <v>0</v>
      </c>
      <c r="AP54" s="6">
        <f ca="1">IF(Table1[[#This Row],[EDUCATION]]="PHD",1,0)</f>
        <v>0</v>
      </c>
      <c r="AQ54" s="10">
        <f ca="1">IF(Table1[[#This Row],[EDUCATION]]="OTHERS",1,0)</f>
        <v>0</v>
      </c>
      <c r="AU54" s="9">
        <f ca="1">Table1[[#This Row],[CARS VALUE]]/Table1[[#This Row],[CARS]]</f>
        <v>152043.13095713101</v>
      </c>
      <c r="AV54" s="10"/>
      <c r="AX54" s="9">
        <f ca="1">IF(Table1[[#This Row],[DEBTS]]&gt;$AY$3,1,0)</f>
        <v>0</v>
      </c>
      <c r="AY54" s="6"/>
      <c r="AZ54" s="23">
        <f ca="1">(Table1[[#This Row],[MORTAGE LEFT]]/Table1[[#This Row],[VALUE OF THE HOUSE]])</f>
        <v>0.34173919957134069</v>
      </c>
      <c r="BA54" s="6">
        <f t="shared" ca="1" si="25"/>
        <v>1</v>
      </c>
      <c r="BB54" s="6"/>
      <c r="BC54" s="6"/>
      <c r="BD54" s="6"/>
      <c r="BE54" s="9">
        <f ca="1">IF(Table1[[#This Row],[DEBTS]]&gt;Table1[[#This Row],[INCOME ]],1,0)</f>
        <v>1</v>
      </c>
      <c r="BF54" s="10"/>
      <c r="BH54" s="9">
        <f ca="1">IF(Table1[[#This Row],[AREA]]="Alappuzha",Table1[[#This Row],[INCOME ]],0)</f>
        <v>0</v>
      </c>
      <c r="BI54" s="6">
        <f ca="1">IF(Table1[[#This Row],[AREA]]="Ernakulam",Table1[[#This Row],[INCOME ]],0)</f>
        <v>0</v>
      </c>
      <c r="BJ54" s="6">
        <f ca="1">IF(Table1[[#This Row],[AREA]]="Idukki",Table1[[#This Row],[INCOME ]],0)</f>
        <v>0</v>
      </c>
      <c r="BK54" s="6">
        <f ca="1">IF(Table1[[#This Row],[AREA]]="kannur",Table1[[#This Row],[INCOME ]],0)</f>
        <v>0</v>
      </c>
      <c r="BL54" s="6">
        <f ca="1">IF(Table1[[#This Row],[AREA]]="Kasaragod",Table1[[#This Row],[INCOME ]],0)</f>
        <v>0</v>
      </c>
      <c r="BM54" s="6">
        <f ca="1">IF(Table1[[#This Row],[AREA]]="Kollam",Table1[[#This Row],[INCOME ]],0)</f>
        <v>0</v>
      </c>
      <c r="BN54" s="6">
        <f ca="1">IF(Table1[[#This Row],[AREA]]="kottayam",Table1[[#This Row],[INCOME ]],0)</f>
        <v>161071</v>
      </c>
      <c r="BO54" s="6">
        <f ca="1">IF(Table1[[#This Row],[AREA]]="Kozhikode",Table1[[#This Row],[INCOME ]],0)</f>
        <v>0</v>
      </c>
      <c r="BP54" s="6">
        <f ca="1">IF(Table1[[#This Row],[AREA]]="Malappuram",Table1[[#This Row],[INCOME ]],0)</f>
        <v>0</v>
      </c>
      <c r="BQ54" s="6">
        <f ca="1">IF(Table1[[#This Row],[AREA]]="Palakkad",Table1[[#This Row],[INCOME ]],0)</f>
        <v>0</v>
      </c>
      <c r="BR54" s="6">
        <f ca="1">IF(Table1[[#This Row],[AREA]]="Pathanamthitta",Table1[[#This Row],[INCOME ]],0)</f>
        <v>0</v>
      </c>
      <c r="BS54" s="6">
        <f ca="1">IF(Table1[[#This Row],[AREA]]="Thiruvananthapuram",Table1[[#This Row],[INCOME ]],0)</f>
        <v>0</v>
      </c>
      <c r="BT54" s="6">
        <f ca="1">IF(Table1[[#This Row],[AREA]]="Thrissur",Table1[[#This Row],[INCOME ]],0)</f>
        <v>0</v>
      </c>
      <c r="BU54" s="10">
        <f ca="1">IF(Table1[[#This Row],[AREA]]="Wayanadu",Table1[[#This Row],[INCOME ]],0)</f>
        <v>0</v>
      </c>
      <c r="BW54" s="9">
        <f ca="1">IF(Table1[[#This Row],[FIELD OF WORK]]="IT",Table1[[#This Row],[INCOME ]],0)</f>
        <v>0</v>
      </c>
      <c r="BX54" s="6">
        <f ca="1">IF(Table1[[#This Row],[FIELD OF WORK]]="Teaching",Table1[[#This Row],[INCOME ]],0)</f>
        <v>161071</v>
      </c>
      <c r="BY54" s="6">
        <f ca="1">IF(Table1[[#This Row],[FIELD OF WORK]]="Construction",Table1[[#This Row],[INCOME ]],0)</f>
        <v>0</v>
      </c>
      <c r="BZ54" s="6">
        <f ca="1">IF(Table1[[#This Row],[FIELD OF WORK]]="Health",Table1[[#This Row],[INCOME ]],0)</f>
        <v>0</v>
      </c>
      <c r="CA54" s="10">
        <f ca="1">IF(Table1[[#This Row],[FIELD OF WORK]]="Others",Table1[[#This Row],[INCOME ]],0)</f>
        <v>0</v>
      </c>
      <c r="CC54" s="9">
        <f ca="1">IF(Table1[[#This Row],[EDUCATION]]="Highschool",Table1[[#This Row],[INCOME ]],0)</f>
        <v>0</v>
      </c>
      <c r="CD54" s="6">
        <f ca="1">IF(Table1[[#This Row],[EDUCATION]]="UG",Table1[[#This Row],[INCOME ]],0)</f>
        <v>0</v>
      </c>
      <c r="CE54" s="6">
        <f ca="1">IF(Table1[[#This Row],[EDUCATION]]="PG",Table1[[#This Row],[INCOME ]],0)</f>
        <v>0</v>
      </c>
      <c r="CF54" s="6">
        <f ca="1">IF(Table1[[#This Row],[EDUCATION]]="PHD",Table1[[#This Row],[INCOME ]],0)</f>
        <v>0</v>
      </c>
      <c r="CG54" s="6">
        <f ca="1">IF(Table1[[#This Row],[EDUCATION]]="Plus Two",Table1[[#This Row],[INCOME ]],0)</f>
        <v>161071</v>
      </c>
      <c r="CH54" s="10">
        <f ca="1">IF(Table1[[#This Row],[EDUCATION]]="Others",Table1[[#This Row],[INCOME ]],0)</f>
        <v>0</v>
      </c>
      <c r="CJ54" s="9">
        <f ca="1">IF(Table1[[#This Row],[NETWORTH]]&gt;$CK$3,Table1[[#This Row],[AGE]],0)</f>
        <v>0</v>
      </c>
      <c r="CK54" s="10"/>
    </row>
    <row r="55" spans="1:89" x14ac:dyDescent="0.3">
      <c r="A55">
        <f t="shared" ca="1" si="2"/>
        <v>0</v>
      </c>
      <c r="B55" t="str">
        <f t="shared" ca="1" si="3"/>
        <v>MALE</v>
      </c>
      <c r="C55">
        <f t="shared" ca="1" si="4"/>
        <v>26</v>
      </c>
      <c r="D55">
        <f t="shared" ca="1" si="5"/>
        <v>5</v>
      </c>
      <c r="E55" t="str">
        <f t="shared" ca="1" si="33"/>
        <v>Others</v>
      </c>
      <c r="F55">
        <f t="shared" ca="1" si="6"/>
        <v>4</v>
      </c>
      <c r="G55" t="str">
        <f t="shared" ca="1" si="7"/>
        <v>PG</v>
      </c>
      <c r="H55">
        <f t="shared" ca="1" si="32"/>
        <v>2</v>
      </c>
      <c r="I55">
        <f t="shared" ca="1" si="1"/>
        <v>1</v>
      </c>
      <c r="J55">
        <f t="shared" ca="1" si="9"/>
        <v>613699</v>
      </c>
      <c r="K55">
        <f t="shared" ca="1" si="10"/>
        <v>8</v>
      </c>
      <c r="L55" t="str">
        <f t="shared" ca="1" si="11"/>
        <v>Thrissur</v>
      </c>
      <c r="M55">
        <f t="shared" ca="1" si="26"/>
        <v>3682194</v>
      </c>
      <c r="N55">
        <f t="shared" ca="1" si="13"/>
        <v>1098498.0571541048</v>
      </c>
      <c r="O55">
        <f t="shared" ca="1" si="27"/>
        <v>95386.243568795515</v>
      </c>
      <c r="P55">
        <f t="shared" ca="1" si="15"/>
        <v>40790</v>
      </c>
      <c r="Q55">
        <f t="shared" ca="1" si="28"/>
        <v>1237734.0571541048</v>
      </c>
      <c r="R55">
        <f t="shared" ca="1" si="29"/>
        <v>184924.60171642579</v>
      </c>
      <c r="S55">
        <f t="shared" ca="1" si="30"/>
        <v>3962504.8452852215</v>
      </c>
      <c r="T55">
        <f t="shared" ca="1" si="31"/>
        <v>2724770.7881311169</v>
      </c>
      <c r="V55" s="9">
        <f ca="1">IF(Table1[[#This Row],[GENDER]]="MALE",1,0)</f>
        <v>1</v>
      </c>
      <c r="W55" s="10">
        <f ca="1">IF(Table1[[#This Row],[GENDER]]="FEMALE",1,0)</f>
        <v>0</v>
      </c>
      <c r="AF55" s="9">
        <f t="shared" ca="1" si="20"/>
        <v>0</v>
      </c>
      <c r="AG55" s="6">
        <f t="shared" ca="1" si="21"/>
        <v>0</v>
      </c>
      <c r="AH55" s="6">
        <f t="shared" ca="1" si="22"/>
        <v>0</v>
      </c>
      <c r="AI55" s="6">
        <f t="shared" ca="1" si="23"/>
        <v>0</v>
      </c>
      <c r="AJ55" s="10">
        <f t="shared" ca="1" si="24"/>
        <v>1</v>
      </c>
      <c r="AL55" s="9">
        <f ca="1">IF(Table1[[#This Row],[EDUCATION]]="HIGHSCHOOL",1,0)</f>
        <v>0</v>
      </c>
      <c r="AM55" s="6">
        <f ca="1">IF(Table1[[#This Row],[EDUCATION]]="PLUS TWO",1,0)</f>
        <v>0</v>
      </c>
      <c r="AN55" s="6">
        <f ca="1">IF(Table1[[#This Row],[EDUCATION]]="UG",1,0)</f>
        <v>0</v>
      </c>
      <c r="AO55" s="6">
        <f ca="1">IF(Table1[[#This Row],[EDUCATION]]="PG",1,0)</f>
        <v>1</v>
      </c>
      <c r="AP55" s="6">
        <f ca="1">IF(Table1[[#This Row],[EDUCATION]]="PHD",1,0)</f>
        <v>0</v>
      </c>
      <c r="AQ55" s="10">
        <f ca="1">IF(Table1[[#This Row],[EDUCATION]]="OTHERS",1,0)</f>
        <v>0</v>
      </c>
      <c r="AU55" s="9">
        <f ca="1">Table1[[#This Row],[CARS VALUE]]/Table1[[#This Row],[CARS]]</f>
        <v>95386.243568795515</v>
      </c>
      <c r="AV55" s="10"/>
      <c r="AX55" s="9">
        <f ca="1">IF(Table1[[#This Row],[DEBTS]]&gt;$AY$3,1,0)</f>
        <v>1</v>
      </c>
      <c r="AY55" s="6"/>
      <c r="AZ55" s="23">
        <f ca="1">(Table1[[#This Row],[MORTAGE LEFT]]/Table1[[#This Row],[VALUE OF THE HOUSE]])</f>
        <v>0.29832704554787304</v>
      </c>
      <c r="BA55" s="6">
        <f t="shared" ca="1" si="25"/>
        <v>1</v>
      </c>
      <c r="BB55" s="6"/>
      <c r="BC55" s="6"/>
      <c r="BD55" s="6"/>
      <c r="BE55" s="9">
        <f ca="1">IF(Table1[[#This Row],[DEBTS]]&gt;Table1[[#This Row],[INCOME ]],1,0)</f>
        <v>1</v>
      </c>
      <c r="BF55" s="10"/>
      <c r="BH55" s="9">
        <f ca="1">IF(Table1[[#This Row],[AREA]]="Alappuzha",Table1[[#This Row],[INCOME ]],0)</f>
        <v>0</v>
      </c>
      <c r="BI55" s="6">
        <f ca="1">IF(Table1[[#This Row],[AREA]]="Ernakulam",Table1[[#This Row],[INCOME ]],0)</f>
        <v>0</v>
      </c>
      <c r="BJ55" s="6">
        <f ca="1">IF(Table1[[#This Row],[AREA]]="Idukki",Table1[[#This Row],[INCOME ]],0)</f>
        <v>0</v>
      </c>
      <c r="BK55" s="6">
        <f ca="1">IF(Table1[[#This Row],[AREA]]="kannur",Table1[[#This Row],[INCOME ]],0)</f>
        <v>0</v>
      </c>
      <c r="BL55" s="6">
        <f ca="1">IF(Table1[[#This Row],[AREA]]="Kasaragod",Table1[[#This Row],[INCOME ]],0)</f>
        <v>0</v>
      </c>
      <c r="BM55" s="6">
        <f ca="1">IF(Table1[[#This Row],[AREA]]="Kollam",Table1[[#This Row],[INCOME ]],0)</f>
        <v>0</v>
      </c>
      <c r="BN55" s="6">
        <f ca="1">IF(Table1[[#This Row],[AREA]]="kottayam",Table1[[#This Row],[INCOME ]],0)</f>
        <v>0</v>
      </c>
      <c r="BO55" s="6">
        <f ca="1">IF(Table1[[#This Row],[AREA]]="Kozhikode",Table1[[#This Row],[INCOME ]],0)</f>
        <v>0</v>
      </c>
      <c r="BP55" s="6">
        <f ca="1">IF(Table1[[#This Row],[AREA]]="Malappuram",Table1[[#This Row],[INCOME ]],0)</f>
        <v>0</v>
      </c>
      <c r="BQ55" s="6">
        <f ca="1">IF(Table1[[#This Row],[AREA]]="Palakkad",Table1[[#This Row],[INCOME ]],0)</f>
        <v>0</v>
      </c>
      <c r="BR55" s="6">
        <f ca="1">IF(Table1[[#This Row],[AREA]]="Pathanamthitta",Table1[[#This Row],[INCOME ]],0)</f>
        <v>0</v>
      </c>
      <c r="BS55" s="6">
        <f ca="1">IF(Table1[[#This Row],[AREA]]="Thiruvananthapuram",Table1[[#This Row],[INCOME ]],0)</f>
        <v>0</v>
      </c>
      <c r="BT55" s="6">
        <f ca="1">IF(Table1[[#This Row],[AREA]]="Thrissur",Table1[[#This Row],[INCOME ]],0)</f>
        <v>613699</v>
      </c>
      <c r="BU55" s="10">
        <f ca="1">IF(Table1[[#This Row],[AREA]]="Wayanadu",Table1[[#This Row],[INCOME ]],0)</f>
        <v>0</v>
      </c>
      <c r="BW55" s="9">
        <f ca="1">IF(Table1[[#This Row],[FIELD OF WORK]]="IT",Table1[[#This Row],[INCOME ]],0)</f>
        <v>0</v>
      </c>
      <c r="BX55" s="6">
        <f ca="1">IF(Table1[[#This Row],[FIELD OF WORK]]="Teaching",Table1[[#This Row],[INCOME ]],0)</f>
        <v>0</v>
      </c>
      <c r="BY55" s="6">
        <f ca="1">IF(Table1[[#This Row],[FIELD OF WORK]]="Construction",Table1[[#This Row],[INCOME ]],0)</f>
        <v>0</v>
      </c>
      <c r="BZ55" s="6">
        <f ca="1">IF(Table1[[#This Row],[FIELD OF WORK]]="Health",Table1[[#This Row],[INCOME ]],0)</f>
        <v>0</v>
      </c>
      <c r="CA55" s="10">
        <f ca="1">IF(Table1[[#This Row],[FIELD OF WORK]]="Others",Table1[[#This Row],[INCOME ]],0)</f>
        <v>613699</v>
      </c>
      <c r="CC55" s="9">
        <f ca="1">IF(Table1[[#This Row],[EDUCATION]]="Highschool",Table1[[#This Row],[INCOME ]],0)</f>
        <v>0</v>
      </c>
      <c r="CD55" s="6">
        <f ca="1">IF(Table1[[#This Row],[EDUCATION]]="UG",Table1[[#This Row],[INCOME ]],0)</f>
        <v>0</v>
      </c>
      <c r="CE55" s="6">
        <f ca="1">IF(Table1[[#This Row],[EDUCATION]]="PG",Table1[[#This Row],[INCOME ]],0)</f>
        <v>613699</v>
      </c>
      <c r="CF55" s="6">
        <f ca="1">IF(Table1[[#This Row],[EDUCATION]]="PHD",Table1[[#This Row],[INCOME ]],0)</f>
        <v>0</v>
      </c>
      <c r="CG55" s="6">
        <f ca="1">IF(Table1[[#This Row],[EDUCATION]]="Plus Two",Table1[[#This Row],[INCOME ]],0)</f>
        <v>0</v>
      </c>
      <c r="CH55" s="10">
        <f ca="1">IF(Table1[[#This Row],[EDUCATION]]="Others",Table1[[#This Row],[INCOME ]],0)</f>
        <v>0</v>
      </c>
      <c r="CJ55" s="9">
        <f ca="1">IF(Table1[[#This Row],[NETWORTH]]&gt;$CK$3,Table1[[#This Row],[AGE]],0)</f>
        <v>26</v>
      </c>
      <c r="CK55" s="10"/>
    </row>
    <row r="56" spans="1:89" x14ac:dyDescent="0.3">
      <c r="A56">
        <f t="shared" ca="1" si="2"/>
        <v>0</v>
      </c>
      <c r="B56" t="str">
        <f t="shared" ca="1" si="3"/>
        <v>MALE</v>
      </c>
      <c r="C56">
        <f t="shared" ca="1" si="4"/>
        <v>34</v>
      </c>
      <c r="D56">
        <f t="shared" ca="1" si="5"/>
        <v>4</v>
      </c>
      <c r="E56" t="str">
        <f t="shared" ca="1" si="33"/>
        <v>IT</v>
      </c>
      <c r="F56">
        <f t="shared" ca="1" si="6"/>
        <v>1</v>
      </c>
      <c r="G56" t="str">
        <f t="shared" ca="1" si="7"/>
        <v>Highschool</v>
      </c>
      <c r="H56">
        <f t="shared" ca="1" si="32"/>
        <v>2</v>
      </c>
      <c r="I56">
        <f t="shared" ca="1" si="1"/>
        <v>2</v>
      </c>
      <c r="J56">
        <f t="shared" ca="1" si="9"/>
        <v>283482</v>
      </c>
      <c r="K56">
        <f t="shared" ca="1" si="10"/>
        <v>5</v>
      </c>
      <c r="L56" t="str">
        <f t="shared" ca="1" si="11"/>
        <v>Kottayam</v>
      </c>
      <c r="M56">
        <f t="shared" ca="1" si="26"/>
        <v>1417410</v>
      </c>
      <c r="N56">
        <f t="shared" ca="1" si="13"/>
        <v>154855.69400762455</v>
      </c>
      <c r="O56">
        <f t="shared" ca="1" si="27"/>
        <v>526399.79124313279</v>
      </c>
      <c r="P56">
        <f t="shared" ca="1" si="15"/>
        <v>254368</v>
      </c>
      <c r="Q56">
        <f t="shared" ca="1" si="28"/>
        <v>794231.69400762452</v>
      </c>
      <c r="R56">
        <f t="shared" ca="1" si="29"/>
        <v>201074.31938994949</v>
      </c>
      <c r="S56">
        <f t="shared" ca="1" si="30"/>
        <v>2144884.1106330822</v>
      </c>
      <c r="T56">
        <f t="shared" ca="1" si="31"/>
        <v>1350652.4166254578</v>
      </c>
      <c r="V56" s="9">
        <f ca="1">IF(Table1[[#This Row],[GENDER]]="MALE",1,0)</f>
        <v>1</v>
      </c>
      <c r="W56" s="10">
        <f ca="1">IF(Table1[[#This Row],[GENDER]]="FEMALE",1,0)</f>
        <v>0</v>
      </c>
      <c r="AF56" s="9">
        <f t="shared" ca="1" si="20"/>
        <v>0</v>
      </c>
      <c r="AG56" s="6">
        <f t="shared" ca="1" si="21"/>
        <v>0</v>
      </c>
      <c r="AH56" s="6">
        <f t="shared" ca="1" si="22"/>
        <v>1</v>
      </c>
      <c r="AI56" s="6">
        <f t="shared" ca="1" si="23"/>
        <v>0</v>
      </c>
      <c r="AJ56" s="10">
        <f t="shared" ca="1" si="24"/>
        <v>0</v>
      </c>
      <c r="AL56" s="9">
        <f ca="1">IF(Table1[[#This Row],[EDUCATION]]="HIGHSCHOOL",1,0)</f>
        <v>1</v>
      </c>
      <c r="AM56" s="6">
        <f ca="1">IF(Table1[[#This Row],[EDUCATION]]="PLUS TWO",1,0)</f>
        <v>0</v>
      </c>
      <c r="AN56" s="6">
        <f ca="1">IF(Table1[[#This Row],[EDUCATION]]="UG",1,0)</f>
        <v>0</v>
      </c>
      <c r="AO56" s="6">
        <f ca="1">IF(Table1[[#This Row],[EDUCATION]]="PG",1,0)</f>
        <v>0</v>
      </c>
      <c r="AP56" s="6">
        <f ca="1">IF(Table1[[#This Row],[EDUCATION]]="PHD",1,0)</f>
        <v>0</v>
      </c>
      <c r="AQ56" s="10">
        <f ca="1">IF(Table1[[#This Row],[EDUCATION]]="OTHERS",1,0)</f>
        <v>0</v>
      </c>
      <c r="AU56" s="9">
        <f ca="1">Table1[[#This Row],[CARS VALUE]]/Table1[[#This Row],[CARS]]</f>
        <v>263199.89562156639</v>
      </c>
      <c r="AV56" s="10"/>
      <c r="AX56" s="9">
        <f ca="1">IF(Table1[[#This Row],[DEBTS]]&gt;$AY$3,1,0)</f>
        <v>0</v>
      </c>
      <c r="AY56" s="6"/>
      <c r="AZ56" s="23">
        <f ca="1">(Table1[[#This Row],[MORTAGE LEFT]]/Table1[[#This Row],[VALUE OF THE HOUSE]])</f>
        <v>0.10925257618305539</v>
      </c>
      <c r="BA56" s="6">
        <f t="shared" ca="1" si="25"/>
        <v>1</v>
      </c>
      <c r="BB56" s="6"/>
      <c r="BC56" s="6"/>
      <c r="BD56" s="6"/>
      <c r="BE56" s="9">
        <f ca="1">IF(Table1[[#This Row],[DEBTS]]&gt;Table1[[#This Row],[INCOME ]],1,0)</f>
        <v>1</v>
      </c>
      <c r="BF56" s="10"/>
      <c r="BH56" s="9">
        <f ca="1">IF(Table1[[#This Row],[AREA]]="Alappuzha",Table1[[#This Row],[INCOME ]],0)</f>
        <v>0</v>
      </c>
      <c r="BI56" s="6">
        <f ca="1">IF(Table1[[#This Row],[AREA]]="Ernakulam",Table1[[#This Row],[INCOME ]],0)</f>
        <v>0</v>
      </c>
      <c r="BJ56" s="6">
        <f ca="1">IF(Table1[[#This Row],[AREA]]="Idukki",Table1[[#This Row],[INCOME ]],0)</f>
        <v>0</v>
      </c>
      <c r="BK56" s="6">
        <f ca="1">IF(Table1[[#This Row],[AREA]]="kannur",Table1[[#This Row],[INCOME ]],0)</f>
        <v>0</v>
      </c>
      <c r="BL56" s="6">
        <f ca="1">IF(Table1[[#This Row],[AREA]]="Kasaragod",Table1[[#This Row],[INCOME ]],0)</f>
        <v>0</v>
      </c>
      <c r="BM56" s="6">
        <f ca="1">IF(Table1[[#This Row],[AREA]]="Kollam",Table1[[#This Row],[INCOME ]],0)</f>
        <v>0</v>
      </c>
      <c r="BN56" s="6">
        <f ca="1">IF(Table1[[#This Row],[AREA]]="kottayam",Table1[[#This Row],[INCOME ]],0)</f>
        <v>283482</v>
      </c>
      <c r="BO56" s="6">
        <f ca="1">IF(Table1[[#This Row],[AREA]]="Kozhikode",Table1[[#This Row],[INCOME ]],0)</f>
        <v>0</v>
      </c>
      <c r="BP56" s="6">
        <f ca="1">IF(Table1[[#This Row],[AREA]]="Malappuram",Table1[[#This Row],[INCOME ]],0)</f>
        <v>0</v>
      </c>
      <c r="BQ56" s="6">
        <f ca="1">IF(Table1[[#This Row],[AREA]]="Palakkad",Table1[[#This Row],[INCOME ]],0)</f>
        <v>0</v>
      </c>
      <c r="BR56" s="6">
        <f ca="1">IF(Table1[[#This Row],[AREA]]="Pathanamthitta",Table1[[#This Row],[INCOME ]],0)</f>
        <v>0</v>
      </c>
      <c r="BS56" s="6">
        <f ca="1">IF(Table1[[#This Row],[AREA]]="Thiruvananthapuram",Table1[[#This Row],[INCOME ]],0)</f>
        <v>0</v>
      </c>
      <c r="BT56" s="6">
        <f ca="1">IF(Table1[[#This Row],[AREA]]="Thrissur",Table1[[#This Row],[INCOME ]],0)</f>
        <v>0</v>
      </c>
      <c r="BU56" s="10">
        <f ca="1">IF(Table1[[#This Row],[AREA]]="Wayanadu",Table1[[#This Row],[INCOME ]],0)</f>
        <v>0</v>
      </c>
      <c r="BW56" s="9">
        <f ca="1">IF(Table1[[#This Row],[FIELD OF WORK]]="IT",Table1[[#This Row],[INCOME ]],0)</f>
        <v>283482</v>
      </c>
      <c r="BX56" s="6">
        <f ca="1">IF(Table1[[#This Row],[FIELD OF WORK]]="Teaching",Table1[[#This Row],[INCOME ]],0)</f>
        <v>0</v>
      </c>
      <c r="BY56" s="6">
        <f ca="1">IF(Table1[[#This Row],[FIELD OF WORK]]="Construction",Table1[[#This Row],[INCOME ]],0)</f>
        <v>0</v>
      </c>
      <c r="BZ56" s="6">
        <f ca="1">IF(Table1[[#This Row],[FIELD OF WORK]]="Health",Table1[[#This Row],[INCOME ]],0)</f>
        <v>0</v>
      </c>
      <c r="CA56" s="10">
        <f ca="1">IF(Table1[[#This Row],[FIELD OF WORK]]="Others",Table1[[#This Row],[INCOME ]],0)</f>
        <v>0</v>
      </c>
      <c r="CC56" s="9">
        <f ca="1">IF(Table1[[#This Row],[EDUCATION]]="Highschool",Table1[[#This Row],[INCOME ]],0)</f>
        <v>283482</v>
      </c>
      <c r="CD56" s="6">
        <f ca="1">IF(Table1[[#This Row],[EDUCATION]]="UG",Table1[[#This Row],[INCOME ]],0)</f>
        <v>0</v>
      </c>
      <c r="CE56" s="6">
        <f ca="1">IF(Table1[[#This Row],[EDUCATION]]="PG",Table1[[#This Row],[INCOME ]],0)</f>
        <v>0</v>
      </c>
      <c r="CF56" s="6">
        <f ca="1">IF(Table1[[#This Row],[EDUCATION]]="PHD",Table1[[#This Row],[INCOME ]],0)</f>
        <v>0</v>
      </c>
      <c r="CG56" s="6">
        <f ca="1">IF(Table1[[#This Row],[EDUCATION]]="Plus Two",Table1[[#This Row],[INCOME ]],0)</f>
        <v>0</v>
      </c>
      <c r="CH56" s="10">
        <f ca="1">IF(Table1[[#This Row],[EDUCATION]]="Others",Table1[[#This Row],[INCOME ]],0)</f>
        <v>0</v>
      </c>
      <c r="CJ56" s="9">
        <f ca="1">IF(Table1[[#This Row],[NETWORTH]]&gt;$CK$3,Table1[[#This Row],[AGE]],0)</f>
        <v>34</v>
      </c>
      <c r="CK56" s="10"/>
    </row>
    <row r="57" spans="1:89" x14ac:dyDescent="0.3">
      <c r="A57">
        <f t="shared" ca="1" si="2"/>
        <v>0</v>
      </c>
      <c r="B57" t="str">
        <f t="shared" ca="1" si="3"/>
        <v>MALE</v>
      </c>
      <c r="C57">
        <f t="shared" ca="1" si="4"/>
        <v>24</v>
      </c>
      <c r="D57">
        <f t="shared" ca="1" si="5"/>
        <v>2</v>
      </c>
      <c r="E57" t="str">
        <f t="shared" ca="1" si="33"/>
        <v>Construction</v>
      </c>
      <c r="F57">
        <f t="shared" ca="1" si="6"/>
        <v>5</v>
      </c>
      <c r="G57" t="str">
        <f t="shared" ca="1" si="7"/>
        <v>PHD</v>
      </c>
      <c r="H57">
        <f t="shared" ca="1" si="32"/>
        <v>0</v>
      </c>
      <c r="I57">
        <f t="shared" ca="1" si="1"/>
        <v>3</v>
      </c>
      <c r="J57">
        <f t="shared" ca="1" si="9"/>
        <v>388651</v>
      </c>
      <c r="K57">
        <f t="shared" ca="1" si="10"/>
        <v>4</v>
      </c>
      <c r="L57" t="str">
        <f t="shared" ca="1" si="11"/>
        <v>Pathanamthitta</v>
      </c>
      <c r="M57">
        <f t="shared" ca="1" si="26"/>
        <v>1554604</v>
      </c>
      <c r="N57">
        <f t="shared" ca="1" si="13"/>
        <v>782195.56501980475</v>
      </c>
      <c r="O57">
        <f t="shared" ca="1" si="27"/>
        <v>978384.58633505879</v>
      </c>
      <c r="P57">
        <f t="shared" ca="1" si="15"/>
        <v>789358</v>
      </c>
      <c r="Q57">
        <f t="shared" ca="1" si="28"/>
        <v>2297152.565019805</v>
      </c>
      <c r="R57">
        <f t="shared" ca="1" si="29"/>
        <v>234836.1641708024</v>
      </c>
      <c r="S57">
        <f t="shared" ca="1" si="30"/>
        <v>2767824.7505058614</v>
      </c>
      <c r="T57">
        <f t="shared" ca="1" si="31"/>
        <v>470672.18548605638</v>
      </c>
      <c r="V57" s="9">
        <f ca="1">IF(Table1[[#This Row],[GENDER]]="MALE",1,0)</f>
        <v>1</v>
      </c>
      <c r="W57" s="10">
        <f ca="1">IF(Table1[[#This Row],[GENDER]]="FEMALE",1,0)</f>
        <v>0</v>
      </c>
      <c r="AF57" s="9">
        <f t="shared" ca="1" si="20"/>
        <v>1</v>
      </c>
      <c r="AG57" s="6">
        <f t="shared" ca="1" si="21"/>
        <v>0</v>
      </c>
      <c r="AH57" s="6">
        <f t="shared" ca="1" si="22"/>
        <v>0</v>
      </c>
      <c r="AI57" s="6">
        <f t="shared" ca="1" si="23"/>
        <v>0</v>
      </c>
      <c r="AJ57" s="10">
        <f t="shared" ca="1" si="24"/>
        <v>0</v>
      </c>
      <c r="AL57" s="9">
        <f ca="1">IF(Table1[[#This Row],[EDUCATION]]="HIGHSCHOOL",1,0)</f>
        <v>0</v>
      </c>
      <c r="AM57" s="6">
        <f ca="1">IF(Table1[[#This Row],[EDUCATION]]="PLUS TWO",1,0)</f>
        <v>0</v>
      </c>
      <c r="AN57" s="6">
        <f ca="1">IF(Table1[[#This Row],[EDUCATION]]="UG",1,0)</f>
        <v>0</v>
      </c>
      <c r="AO57" s="6">
        <f ca="1">IF(Table1[[#This Row],[EDUCATION]]="PG",1,0)</f>
        <v>0</v>
      </c>
      <c r="AP57" s="6">
        <f ca="1">IF(Table1[[#This Row],[EDUCATION]]="PHD",1,0)</f>
        <v>1</v>
      </c>
      <c r="AQ57" s="10">
        <f ca="1">IF(Table1[[#This Row],[EDUCATION]]="OTHERS",1,0)</f>
        <v>0</v>
      </c>
      <c r="AU57" s="9">
        <f ca="1">Table1[[#This Row],[CARS VALUE]]/Table1[[#This Row],[CARS]]</f>
        <v>326128.19544501958</v>
      </c>
      <c r="AV57" s="10"/>
      <c r="AX57" s="9">
        <f ca="1">IF(Table1[[#This Row],[DEBTS]]&gt;$AY$3,1,0)</f>
        <v>1</v>
      </c>
      <c r="AY57" s="6"/>
      <c r="AZ57" s="23">
        <f ca="1">(Table1[[#This Row],[MORTAGE LEFT]]/Table1[[#This Row],[VALUE OF THE HOUSE]])</f>
        <v>0.50314778877437905</v>
      </c>
      <c r="BA57" s="6">
        <f t="shared" ca="1" si="25"/>
        <v>0</v>
      </c>
      <c r="BB57" s="6"/>
      <c r="BC57" s="6"/>
      <c r="BD57" s="6"/>
      <c r="BE57" s="9">
        <f ca="1">IF(Table1[[#This Row],[DEBTS]]&gt;Table1[[#This Row],[INCOME ]],1,0)</f>
        <v>1</v>
      </c>
      <c r="BF57" s="10"/>
      <c r="BH57" s="9">
        <f ca="1">IF(Table1[[#This Row],[AREA]]="Alappuzha",Table1[[#This Row],[INCOME ]],0)</f>
        <v>0</v>
      </c>
      <c r="BI57" s="6">
        <f ca="1">IF(Table1[[#This Row],[AREA]]="Ernakulam",Table1[[#This Row],[INCOME ]],0)</f>
        <v>0</v>
      </c>
      <c r="BJ57" s="6">
        <f ca="1">IF(Table1[[#This Row],[AREA]]="Idukki",Table1[[#This Row],[INCOME ]],0)</f>
        <v>0</v>
      </c>
      <c r="BK57" s="6">
        <f ca="1">IF(Table1[[#This Row],[AREA]]="kannur",Table1[[#This Row],[INCOME ]],0)</f>
        <v>0</v>
      </c>
      <c r="BL57" s="6">
        <f ca="1">IF(Table1[[#This Row],[AREA]]="Kasaragod",Table1[[#This Row],[INCOME ]],0)</f>
        <v>0</v>
      </c>
      <c r="BM57" s="6">
        <f ca="1">IF(Table1[[#This Row],[AREA]]="Kollam",Table1[[#This Row],[INCOME ]],0)</f>
        <v>0</v>
      </c>
      <c r="BN57" s="6">
        <f ca="1">IF(Table1[[#This Row],[AREA]]="kottayam",Table1[[#This Row],[INCOME ]],0)</f>
        <v>0</v>
      </c>
      <c r="BO57" s="6">
        <f ca="1">IF(Table1[[#This Row],[AREA]]="Kozhikode",Table1[[#This Row],[INCOME ]],0)</f>
        <v>0</v>
      </c>
      <c r="BP57" s="6">
        <f ca="1">IF(Table1[[#This Row],[AREA]]="Malappuram",Table1[[#This Row],[INCOME ]],0)</f>
        <v>0</v>
      </c>
      <c r="BQ57" s="6">
        <f ca="1">IF(Table1[[#This Row],[AREA]]="Palakkad",Table1[[#This Row],[INCOME ]],0)</f>
        <v>0</v>
      </c>
      <c r="BR57" s="6">
        <f ca="1">IF(Table1[[#This Row],[AREA]]="Pathanamthitta",Table1[[#This Row],[INCOME ]],0)</f>
        <v>388651</v>
      </c>
      <c r="BS57" s="6">
        <f ca="1">IF(Table1[[#This Row],[AREA]]="Thiruvananthapuram",Table1[[#This Row],[INCOME ]],0)</f>
        <v>0</v>
      </c>
      <c r="BT57" s="6">
        <f ca="1">IF(Table1[[#This Row],[AREA]]="Thrissur",Table1[[#This Row],[INCOME ]],0)</f>
        <v>0</v>
      </c>
      <c r="BU57" s="10">
        <f ca="1">IF(Table1[[#This Row],[AREA]]="Wayanadu",Table1[[#This Row],[INCOME ]],0)</f>
        <v>0</v>
      </c>
      <c r="BW57" s="9">
        <f ca="1">IF(Table1[[#This Row],[FIELD OF WORK]]="IT",Table1[[#This Row],[INCOME ]],0)</f>
        <v>0</v>
      </c>
      <c r="BX57" s="6">
        <f ca="1">IF(Table1[[#This Row],[FIELD OF WORK]]="Teaching",Table1[[#This Row],[INCOME ]],0)</f>
        <v>0</v>
      </c>
      <c r="BY57" s="6">
        <f ca="1">IF(Table1[[#This Row],[FIELD OF WORK]]="Construction",Table1[[#This Row],[INCOME ]],0)</f>
        <v>388651</v>
      </c>
      <c r="BZ57" s="6">
        <f ca="1">IF(Table1[[#This Row],[FIELD OF WORK]]="Health",Table1[[#This Row],[INCOME ]],0)</f>
        <v>0</v>
      </c>
      <c r="CA57" s="10">
        <f ca="1">IF(Table1[[#This Row],[FIELD OF WORK]]="Others",Table1[[#This Row],[INCOME ]],0)</f>
        <v>0</v>
      </c>
      <c r="CC57" s="9">
        <f ca="1">IF(Table1[[#This Row],[EDUCATION]]="Highschool",Table1[[#This Row],[INCOME ]],0)</f>
        <v>0</v>
      </c>
      <c r="CD57" s="6">
        <f ca="1">IF(Table1[[#This Row],[EDUCATION]]="UG",Table1[[#This Row],[INCOME ]],0)</f>
        <v>0</v>
      </c>
      <c r="CE57" s="6">
        <f ca="1">IF(Table1[[#This Row],[EDUCATION]]="PG",Table1[[#This Row],[INCOME ]],0)</f>
        <v>0</v>
      </c>
      <c r="CF57" s="6">
        <f ca="1">IF(Table1[[#This Row],[EDUCATION]]="PHD",Table1[[#This Row],[INCOME ]],0)</f>
        <v>388651</v>
      </c>
      <c r="CG57" s="6">
        <f ca="1">IF(Table1[[#This Row],[EDUCATION]]="Plus Two",Table1[[#This Row],[INCOME ]],0)</f>
        <v>0</v>
      </c>
      <c r="CH57" s="10">
        <f ca="1">IF(Table1[[#This Row],[EDUCATION]]="Others",Table1[[#This Row],[INCOME ]],0)</f>
        <v>0</v>
      </c>
      <c r="CJ57" s="9">
        <f ca="1">IF(Table1[[#This Row],[NETWORTH]]&gt;$CK$3,Table1[[#This Row],[AGE]],0)</f>
        <v>0</v>
      </c>
      <c r="CK57" s="10"/>
    </row>
    <row r="58" spans="1:89" x14ac:dyDescent="0.3">
      <c r="A58">
        <f t="shared" ca="1" si="2"/>
        <v>1</v>
      </c>
      <c r="B58" t="str">
        <f t="shared" ca="1" si="3"/>
        <v>FEMALE</v>
      </c>
      <c r="C58">
        <f t="shared" ca="1" si="4"/>
        <v>39</v>
      </c>
      <c r="D58">
        <f t="shared" ca="1" si="5"/>
        <v>4</v>
      </c>
      <c r="E58" t="str">
        <f t="shared" ca="1" si="33"/>
        <v>IT</v>
      </c>
      <c r="F58">
        <f t="shared" ca="1" si="6"/>
        <v>4</v>
      </c>
      <c r="G58" t="str">
        <f t="shared" ca="1" si="7"/>
        <v>PG</v>
      </c>
      <c r="H58">
        <f t="shared" ca="1" si="32"/>
        <v>3</v>
      </c>
      <c r="I58">
        <f t="shared" ca="1" si="1"/>
        <v>1</v>
      </c>
      <c r="J58">
        <f t="shared" ca="1" si="9"/>
        <v>621209</v>
      </c>
      <c r="K58">
        <f t="shared" ca="1" si="10"/>
        <v>2</v>
      </c>
      <c r="L58" t="str">
        <f t="shared" ca="1" si="11"/>
        <v>Kollam</v>
      </c>
      <c r="M58">
        <f t="shared" ca="1" si="26"/>
        <v>3727254</v>
      </c>
      <c r="N58">
        <f t="shared" ca="1" si="13"/>
        <v>1321340.7377564318</v>
      </c>
      <c r="O58">
        <f t="shared" ca="1" si="27"/>
        <v>187290.46048968029</v>
      </c>
      <c r="P58">
        <f t="shared" ca="1" si="15"/>
        <v>41052</v>
      </c>
      <c r="Q58">
        <f t="shared" ca="1" si="28"/>
        <v>2187029.737756432</v>
      </c>
      <c r="R58">
        <f t="shared" ca="1" si="29"/>
        <v>259801.15628217073</v>
      </c>
      <c r="S58">
        <f t="shared" ca="1" si="30"/>
        <v>4174345.6167718507</v>
      </c>
      <c r="T58">
        <f t="shared" ca="1" si="31"/>
        <v>1987315.8790154187</v>
      </c>
      <c r="V58" s="9">
        <f ca="1">IF(Table1[[#This Row],[GENDER]]="MALE",1,0)</f>
        <v>0</v>
      </c>
      <c r="W58" s="10">
        <f ca="1">IF(Table1[[#This Row],[GENDER]]="FEMALE",1,0)</f>
        <v>1</v>
      </c>
      <c r="AF58" s="9">
        <f t="shared" ca="1" si="20"/>
        <v>0</v>
      </c>
      <c r="AG58" s="6">
        <f t="shared" ca="1" si="21"/>
        <v>0</v>
      </c>
      <c r="AH58" s="6">
        <f t="shared" ca="1" si="22"/>
        <v>1</v>
      </c>
      <c r="AI58" s="6">
        <f t="shared" ca="1" si="23"/>
        <v>0</v>
      </c>
      <c r="AJ58" s="10">
        <f t="shared" ca="1" si="24"/>
        <v>0</v>
      </c>
      <c r="AL58" s="9">
        <f ca="1">IF(Table1[[#This Row],[EDUCATION]]="HIGHSCHOOL",1,0)</f>
        <v>0</v>
      </c>
      <c r="AM58" s="6">
        <f ca="1">IF(Table1[[#This Row],[EDUCATION]]="PLUS TWO",1,0)</f>
        <v>0</v>
      </c>
      <c r="AN58" s="6">
        <f ca="1">IF(Table1[[#This Row],[EDUCATION]]="UG",1,0)</f>
        <v>0</v>
      </c>
      <c r="AO58" s="6">
        <f ca="1">IF(Table1[[#This Row],[EDUCATION]]="PG",1,0)</f>
        <v>1</v>
      </c>
      <c r="AP58" s="6">
        <f ca="1">IF(Table1[[#This Row],[EDUCATION]]="PHD",1,0)</f>
        <v>0</v>
      </c>
      <c r="AQ58" s="10">
        <f ca="1">IF(Table1[[#This Row],[EDUCATION]]="OTHERS",1,0)</f>
        <v>0</v>
      </c>
      <c r="AU58" s="9">
        <f ca="1">Table1[[#This Row],[CARS VALUE]]/Table1[[#This Row],[CARS]]</f>
        <v>187290.46048968029</v>
      </c>
      <c r="AV58" s="10"/>
      <c r="AX58" s="9">
        <f ca="1">IF(Table1[[#This Row],[DEBTS]]&gt;$AY$3,1,0)</f>
        <v>1</v>
      </c>
      <c r="AY58" s="6"/>
      <c r="AZ58" s="23">
        <f ca="1">(Table1[[#This Row],[MORTAGE LEFT]]/Table1[[#This Row],[VALUE OF THE HOUSE]])</f>
        <v>0.35450783277888542</v>
      </c>
      <c r="BA58" s="6">
        <f t="shared" ca="1" si="25"/>
        <v>1</v>
      </c>
      <c r="BB58" s="6"/>
      <c r="BC58" s="6"/>
      <c r="BD58" s="6"/>
      <c r="BE58" s="9">
        <f ca="1">IF(Table1[[#This Row],[DEBTS]]&gt;Table1[[#This Row],[INCOME ]],1,0)</f>
        <v>1</v>
      </c>
      <c r="BF58" s="10"/>
      <c r="BH58" s="9">
        <f ca="1">IF(Table1[[#This Row],[AREA]]="Alappuzha",Table1[[#This Row],[INCOME ]],0)</f>
        <v>0</v>
      </c>
      <c r="BI58" s="6">
        <f ca="1">IF(Table1[[#This Row],[AREA]]="Ernakulam",Table1[[#This Row],[INCOME ]],0)</f>
        <v>0</v>
      </c>
      <c r="BJ58" s="6">
        <f ca="1">IF(Table1[[#This Row],[AREA]]="Idukki",Table1[[#This Row],[INCOME ]],0)</f>
        <v>0</v>
      </c>
      <c r="BK58" s="6">
        <f ca="1">IF(Table1[[#This Row],[AREA]]="kannur",Table1[[#This Row],[INCOME ]],0)</f>
        <v>0</v>
      </c>
      <c r="BL58" s="6">
        <f ca="1">IF(Table1[[#This Row],[AREA]]="Kasaragod",Table1[[#This Row],[INCOME ]],0)</f>
        <v>0</v>
      </c>
      <c r="BM58" s="6">
        <f ca="1">IF(Table1[[#This Row],[AREA]]="Kollam",Table1[[#This Row],[INCOME ]],0)</f>
        <v>621209</v>
      </c>
      <c r="BN58" s="6">
        <f ca="1">IF(Table1[[#This Row],[AREA]]="kottayam",Table1[[#This Row],[INCOME ]],0)</f>
        <v>0</v>
      </c>
      <c r="BO58" s="6">
        <f ca="1">IF(Table1[[#This Row],[AREA]]="Kozhikode",Table1[[#This Row],[INCOME ]],0)</f>
        <v>0</v>
      </c>
      <c r="BP58" s="6">
        <f ca="1">IF(Table1[[#This Row],[AREA]]="Malappuram",Table1[[#This Row],[INCOME ]],0)</f>
        <v>0</v>
      </c>
      <c r="BQ58" s="6">
        <f ca="1">IF(Table1[[#This Row],[AREA]]="Palakkad",Table1[[#This Row],[INCOME ]],0)</f>
        <v>0</v>
      </c>
      <c r="BR58" s="6">
        <f ca="1">IF(Table1[[#This Row],[AREA]]="Pathanamthitta",Table1[[#This Row],[INCOME ]],0)</f>
        <v>0</v>
      </c>
      <c r="BS58" s="6">
        <f ca="1">IF(Table1[[#This Row],[AREA]]="Thiruvananthapuram",Table1[[#This Row],[INCOME ]],0)</f>
        <v>0</v>
      </c>
      <c r="BT58" s="6">
        <f ca="1">IF(Table1[[#This Row],[AREA]]="Thrissur",Table1[[#This Row],[INCOME ]],0)</f>
        <v>0</v>
      </c>
      <c r="BU58" s="10">
        <f ca="1">IF(Table1[[#This Row],[AREA]]="Wayanadu",Table1[[#This Row],[INCOME ]],0)</f>
        <v>0</v>
      </c>
      <c r="BW58" s="9">
        <f ca="1">IF(Table1[[#This Row],[FIELD OF WORK]]="IT",Table1[[#This Row],[INCOME ]],0)</f>
        <v>621209</v>
      </c>
      <c r="BX58" s="6">
        <f ca="1">IF(Table1[[#This Row],[FIELD OF WORK]]="Teaching",Table1[[#This Row],[INCOME ]],0)</f>
        <v>0</v>
      </c>
      <c r="BY58" s="6">
        <f ca="1">IF(Table1[[#This Row],[FIELD OF WORK]]="Construction",Table1[[#This Row],[INCOME ]],0)</f>
        <v>0</v>
      </c>
      <c r="BZ58" s="6">
        <f ca="1">IF(Table1[[#This Row],[FIELD OF WORK]]="Health",Table1[[#This Row],[INCOME ]],0)</f>
        <v>0</v>
      </c>
      <c r="CA58" s="10">
        <f ca="1">IF(Table1[[#This Row],[FIELD OF WORK]]="Others",Table1[[#This Row],[INCOME ]],0)</f>
        <v>0</v>
      </c>
      <c r="CC58" s="9">
        <f ca="1">IF(Table1[[#This Row],[EDUCATION]]="Highschool",Table1[[#This Row],[INCOME ]],0)</f>
        <v>0</v>
      </c>
      <c r="CD58" s="6">
        <f ca="1">IF(Table1[[#This Row],[EDUCATION]]="UG",Table1[[#This Row],[INCOME ]],0)</f>
        <v>0</v>
      </c>
      <c r="CE58" s="6">
        <f ca="1">IF(Table1[[#This Row],[EDUCATION]]="PG",Table1[[#This Row],[INCOME ]],0)</f>
        <v>621209</v>
      </c>
      <c r="CF58" s="6">
        <f ca="1">IF(Table1[[#This Row],[EDUCATION]]="PHD",Table1[[#This Row],[INCOME ]],0)</f>
        <v>0</v>
      </c>
      <c r="CG58" s="6">
        <f ca="1">IF(Table1[[#This Row],[EDUCATION]]="Plus Two",Table1[[#This Row],[INCOME ]],0)</f>
        <v>0</v>
      </c>
      <c r="CH58" s="10">
        <f ca="1">IF(Table1[[#This Row],[EDUCATION]]="Others",Table1[[#This Row],[INCOME ]],0)</f>
        <v>0</v>
      </c>
      <c r="CJ58" s="9">
        <f ca="1">IF(Table1[[#This Row],[NETWORTH]]&gt;$CK$3,Table1[[#This Row],[AGE]],0)</f>
        <v>39</v>
      </c>
      <c r="CK58" s="10"/>
    </row>
    <row r="59" spans="1:89" x14ac:dyDescent="0.3">
      <c r="A59">
        <f t="shared" ca="1" si="2"/>
        <v>0</v>
      </c>
      <c r="B59" t="str">
        <f t="shared" ca="1" si="3"/>
        <v>MALE</v>
      </c>
      <c r="C59">
        <f t="shared" ca="1" si="4"/>
        <v>32</v>
      </c>
      <c r="D59">
        <f t="shared" ca="1" si="5"/>
        <v>5</v>
      </c>
      <c r="E59" t="str">
        <f t="shared" ca="1" si="33"/>
        <v>Others</v>
      </c>
      <c r="F59">
        <f t="shared" ca="1" si="6"/>
        <v>2</v>
      </c>
      <c r="G59" t="str">
        <f t="shared" ca="1" si="7"/>
        <v>Plus Two</v>
      </c>
      <c r="H59">
        <f t="shared" ca="1" si="32"/>
        <v>1</v>
      </c>
      <c r="I59">
        <f t="shared" ca="1" si="1"/>
        <v>2</v>
      </c>
      <c r="J59">
        <f t="shared" ca="1" si="9"/>
        <v>193525</v>
      </c>
      <c r="K59">
        <f t="shared" ca="1" si="10"/>
        <v>2</v>
      </c>
      <c r="L59" t="str">
        <f t="shared" ca="1" si="11"/>
        <v>Kollam</v>
      </c>
      <c r="M59">
        <f t="shared" ca="1" si="26"/>
        <v>1161150</v>
      </c>
      <c r="N59">
        <f t="shared" ca="1" si="13"/>
        <v>720619.63781674753</v>
      </c>
      <c r="O59">
        <f t="shared" ca="1" si="27"/>
        <v>141775.43385943791</v>
      </c>
      <c r="P59">
        <f t="shared" ca="1" si="15"/>
        <v>104094</v>
      </c>
      <c r="Q59">
        <f t="shared" ca="1" si="28"/>
        <v>844865.63781674753</v>
      </c>
      <c r="R59">
        <f t="shared" ca="1" si="29"/>
        <v>152075.94676309457</v>
      </c>
      <c r="S59">
        <f t="shared" ca="1" si="30"/>
        <v>1455001.3806225325</v>
      </c>
      <c r="T59">
        <f t="shared" ca="1" si="31"/>
        <v>610135.74280578492</v>
      </c>
      <c r="V59" s="9">
        <f ca="1">IF(Table1[[#This Row],[GENDER]]="MALE",1,0)</f>
        <v>1</v>
      </c>
      <c r="W59" s="10">
        <f ca="1">IF(Table1[[#This Row],[GENDER]]="FEMALE",1,0)</f>
        <v>0</v>
      </c>
      <c r="AF59" s="9">
        <f t="shared" ca="1" si="20"/>
        <v>0</v>
      </c>
      <c r="AG59" s="6">
        <f t="shared" ca="1" si="21"/>
        <v>0</v>
      </c>
      <c r="AH59" s="6">
        <f t="shared" ca="1" si="22"/>
        <v>0</v>
      </c>
      <c r="AI59" s="6">
        <f t="shared" ca="1" si="23"/>
        <v>0</v>
      </c>
      <c r="AJ59" s="10">
        <f t="shared" ca="1" si="24"/>
        <v>1</v>
      </c>
      <c r="AL59" s="9">
        <f ca="1">IF(Table1[[#This Row],[EDUCATION]]="HIGHSCHOOL",1,0)</f>
        <v>0</v>
      </c>
      <c r="AM59" s="6">
        <f ca="1">IF(Table1[[#This Row],[EDUCATION]]="PLUS TWO",1,0)</f>
        <v>1</v>
      </c>
      <c r="AN59" s="6">
        <f ca="1">IF(Table1[[#This Row],[EDUCATION]]="UG",1,0)</f>
        <v>0</v>
      </c>
      <c r="AO59" s="6">
        <f ca="1">IF(Table1[[#This Row],[EDUCATION]]="PG",1,0)</f>
        <v>0</v>
      </c>
      <c r="AP59" s="6">
        <f ca="1">IF(Table1[[#This Row],[EDUCATION]]="PHD",1,0)</f>
        <v>0</v>
      </c>
      <c r="AQ59" s="10">
        <f ca="1">IF(Table1[[#This Row],[EDUCATION]]="OTHERS",1,0)</f>
        <v>0</v>
      </c>
      <c r="AU59" s="9">
        <f ca="1">Table1[[#This Row],[CARS VALUE]]/Table1[[#This Row],[CARS]]</f>
        <v>70887.716929718954</v>
      </c>
      <c r="AV59" s="10"/>
      <c r="AX59" s="9">
        <f ca="1">IF(Table1[[#This Row],[DEBTS]]&gt;$AY$3,1,0)</f>
        <v>0</v>
      </c>
      <c r="AY59" s="6"/>
      <c r="AZ59" s="23">
        <f ca="1">(Table1[[#This Row],[MORTAGE LEFT]]/Table1[[#This Row],[VALUE OF THE HOUSE]])</f>
        <v>0.62060856721073721</v>
      </c>
      <c r="BA59" s="6">
        <f t="shared" ca="1" si="25"/>
        <v>0</v>
      </c>
      <c r="BB59" s="6"/>
      <c r="BC59" s="6"/>
      <c r="BD59" s="6"/>
      <c r="BE59" s="9">
        <f ca="1">IF(Table1[[#This Row],[DEBTS]]&gt;Table1[[#This Row],[INCOME ]],1,0)</f>
        <v>1</v>
      </c>
      <c r="BF59" s="10"/>
      <c r="BH59" s="9">
        <f ca="1">IF(Table1[[#This Row],[AREA]]="Alappuzha",Table1[[#This Row],[INCOME ]],0)</f>
        <v>0</v>
      </c>
      <c r="BI59" s="6">
        <f ca="1">IF(Table1[[#This Row],[AREA]]="Ernakulam",Table1[[#This Row],[INCOME ]],0)</f>
        <v>0</v>
      </c>
      <c r="BJ59" s="6">
        <f ca="1">IF(Table1[[#This Row],[AREA]]="Idukki",Table1[[#This Row],[INCOME ]],0)</f>
        <v>0</v>
      </c>
      <c r="BK59" s="6">
        <f ca="1">IF(Table1[[#This Row],[AREA]]="kannur",Table1[[#This Row],[INCOME ]],0)</f>
        <v>0</v>
      </c>
      <c r="BL59" s="6">
        <f ca="1">IF(Table1[[#This Row],[AREA]]="Kasaragod",Table1[[#This Row],[INCOME ]],0)</f>
        <v>0</v>
      </c>
      <c r="BM59" s="6">
        <f ca="1">IF(Table1[[#This Row],[AREA]]="Kollam",Table1[[#This Row],[INCOME ]],0)</f>
        <v>193525</v>
      </c>
      <c r="BN59" s="6">
        <f ca="1">IF(Table1[[#This Row],[AREA]]="kottayam",Table1[[#This Row],[INCOME ]],0)</f>
        <v>0</v>
      </c>
      <c r="BO59" s="6">
        <f ca="1">IF(Table1[[#This Row],[AREA]]="Kozhikode",Table1[[#This Row],[INCOME ]],0)</f>
        <v>0</v>
      </c>
      <c r="BP59" s="6">
        <f ca="1">IF(Table1[[#This Row],[AREA]]="Malappuram",Table1[[#This Row],[INCOME ]],0)</f>
        <v>0</v>
      </c>
      <c r="BQ59" s="6">
        <f ca="1">IF(Table1[[#This Row],[AREA]]="Palakkad",Table1[[#This Row],[INCOME ]],0)</f>
        <v>0</v>
      </c>
      <c r="BR59" s="6">
        <f ca="1">IF(Table1[[#This Row],[AREA]]="Pathanamthitta",Table1[[#This Row],[INCOME ]],0)</f>
        <v>0</v>
      </c>
      <c r="BS59" s="6">
        <f ca="1">IF(Table1[[#This Row],[AREA]]="Thiruvananthapuram",Table1[[#This Row],[INCOME ]],0)</f>
        <v>0</v>
      </c>
      <c r="BT59" s="6">
        <f ca="1">IF(Table1[[#This Row],[AREA]]="Thrissur",Table1[[#This Row],[INCOME ]],0)</f>
        <v>0</v>
      </c>
      <c r="BU59" s="10">
        <f ca="1">IF(Table1[[#This Row],[AREA]]="Wayanadu",Table1[[#This Row],[INCOME ]],0)</f>
        <v>0</v>
      </c>
      <c r="BW59" s="9">
        <f ca="1">IF(Table1[[#This Row],[FIELD OF WORK]]="IT",Table1[[#This Row],[INCOME ]],0)</f>
        <v>0</v>
      </c>
      <c r="BX59" s="6">
        <f ca="1">IF(Table1[[#This Row],[FIELD OF WORK]]="Teaching",Table1[[#This Row],[INCOME ]],0)</f>
        <v>0</v>
      </c>
      <c r="BY59" s="6">
        <f ca="1">IF(Table1[[#This Row],[FIELD OF WORK]]="Construction",Table1[[#This Row],[INCOME ]],0)</f>
        <v>0</v>
      </c>
      <c r="BZ59" s="6">
        <f ca="1">IF(Table1[[#This Row],[FIELD OF WORK]]="Health",Table1[[#This Row],[INCOME ]],0)</f>
        <v>0</v>
      </c>
      <c r="CA59" s="10">
        <f ca="1">IF(Table1[[#This Row],[FIELD OF WORK]]="Others",Table1[[#This Row],[INCOME ]],0)</f>
        <v>193525</v>
      </c>
      <c r="CC59" s="9">
        <f ca="1">IF(Table1[[#This Row],[EDUCATION]]="Highschool",Table1[[#This Row],[INCOME ]],0)</f>
        <v>0</v>
      </c>
      <c r="CD59" s="6">
        <f ca="1">IF(Table1[[#This Row],[EDUCATION]]="UG",Table1[[#This Row],[INCOME ]],0)</f>
        <v>0</v>
      </c>
      <c r="CE59" s="6">
        <f ca="1">IF(Table1[[#This Row],[EDUCATION]]="PG",Table1[[#This Row],[INCOME ]],0)</f>
        <v>0</v>
      </c>
      <c r="CF59" s="6">
        <f ca="1">IF(Table1[[#This Row],[EDUCATION]]="PHD",Table1[[#This Row],[INCOME ]],0)</f>
        <v>0</v>
      </c>
      <c r="CG59" s="6">
        <f ca="1">IF(Table1[[#This Row],[EDUCATION]]="Plus Two",Table1[[#This Row],[INCOME ]],0)</f>
        <v>193525</v>
      </c>
      <c r="CH59" s="10">
        <f ca="1">IF(Table1[[#This Row],[EDUCATION]]="Others",Table1[[#This Row],[INCOME ]],0)</f>
        <v>0</v>
      </c>
      <c r="CJ59" s="9">
        <f ca="1">IF(Table1[[#This Row],[NETWORTH]]&gt;$CK$3,Table1[[#This Row],[AGE]],0)</f>
        <v>0</v>
      </c>
      <c r="CK59" s="10"/>
    </row>
    <row r="60" spans="1:89" x14ac:dyDescent="0.3">
      <c r="A60">
        <f t="shared" ca="1" si="2"/>
        <v>0</v>
      </c>
      <c r="B60" t="str">
        <f t="shared" ca="1" si="3"/>
        <v>MALE</v>
      </c>
      <c r="C60">
        <f t="shared" ca="1" si="4"/>
        <v>39</v>
      </c>
      <c r="D60">
        <f t="shared" ca="1" si="5"/>
        <v>2</v>
      </c>
      <c r="E60" t="str">
        <f t="shared" ca="1" si="33"/>
        <v>Construction</v>
      </c>
      <c r="F60">
        <f t="shared" ca="1" si="6"/>
        <v>3</v>
      </c>
      <c r="G60" t="str">
        <f t="shared" ca="1" si="7"/>
        <v>UG</v>
      </c>
      <c r="H60">
        <f t="shared" ca="1" si="32"/>
        <v>3</v>
      </c>
      <c r="I60">
        <f t="shared" ca="1" si="1"/>
        <v>1</v>
      </c>
      <c r="J60">
        <f t="shared" ca="1" si="9"/>
        <v>248653</v>
      </c>
      <c r="K60">
        <f t="shared" ca="1" si="10"/>
        <v>4</v>
      </c>
      <c r="L60" t="str">
        <f t="shared" ca="1" si="11"/>
        <v>Pathanamthitta</v>
      </c>
      <c r="M60">
        <f t="shared" ca="1" si="26"/>
        <v>745959</v>
      </c>
      <c r="N60">
        <f t="shared" ca="1" si="13"/>
        <v>200345.50668701882</v>
      </c>
      <c r="O60">
        <f t="shared" ca="1" si="27"/>
        <v>38230.837301343694</v>
      </c>
      <c r="P60">
        <f t="shared" ca="1" si="15"/>
        <v>35751</v>
      </c>
      <c r="Q60">
        <f t="shared" ca="1" si="28"/>
        <v>699636.50668701879</v>
      </c>
      <c r="R60">
        <f t="shared" ca="1" si="29"/>
        <v>134575.57986810317</v>
      </c>
      <c r="S60">
        <f t="shared" ca="1" si="30"/>
        <v>918765.41716944682</v>
      </c>
      <c r="T60">
        <f t="shared" ca="1" si="31"/>
        <v>219128.91048242804</v>
      </c>
      <c r="V60" s="9">
        <f ca="1">IF(Table1[[#This Row],[GENDER]]="MALE",1,0)</f>
        <v>1</v>
      </c>
      <c r="W60" s="10">
        <f ca="1">IF(Table1[[#This Row],[GENDER]]="FEMALE",1,0)</f>
        <v>0</v>
      </c>
      <c r="AF60" s="9">
        <f t="shared" ca="1" si="20"/>
        <v>1</v>
      </c>
      <c r="AG60" s="6">
        <f t="shared" ca="1" si="21"/>
        <v>0</v>
      </c>
      <c r="AH60" s="6">
        <f t="shared" ca="1" si="22"/>
        <v>0</v>
      </c>
      <c r="AI60" s="6">
        <f t="shared" ca="1" si="23"/>
        <v>0</v>
      </c>
      <c r="AJ60" s="10">
        <f t="shared" ca="1" si="24"/>
        <v>0</v>
      </c>
      <c r="AL60" s="9">
        <f ca="1">IF(Table1[[#This Row],[EDUCATION]]="HIGHSCHOOL",1,0)</f>
        <v>0</v>
      </c>
      <c r="AM60" s="6">
        <f ca="1">IF(Table1[[#This Row],[EDUCATION]]="PLUS TWO",1,0)</f>
        <v>0</v>
      </c>
      <c r="AN60" s="6">
        <f ca="1">IF(Table1[[#This Row],[EDUCATION]]="UG",1,0)</f>
        <v>1</v>
      </c>
      <c r="AO60" s="6">
        <f ca="1">IF(Table1[[#This Row],[EDUCATION]]="PG",1,0)</f>
        <v>0</v>
      </c>
      <c r="AP60" s="6">
        <f ca="1">IF(Table1[[#This Row],[EDUCATION]]="PHD",1,0)</f>
        <v>0</v>
      </c>
      <c r="AQ60" s="10">
        <f ca="1">IF(Table1[[#This Row],[EDUCATION]]="OTHERS",1,0)</f>
        <v>0</v>
      </c>
      <c r="AU60" s="9">
        <f ca="1">Table1[[#This Row],[CARS VALUE]]/Table1[[#This Row],[CARS]]</f>
        <v>38230.837301343694</v>
      </c>
      <c r="AV60" s="10"/>
      <c r="AX60" s="9">
        <f ca="1">IF(Table1[[#This Row],[DEBTS]]&gt;$AY$3,1,0)</f>
        <v>0</v>
      </c>
      <c r="AY60" s="6"/>
      <c r="AZ60" s="23">
        <f ca="1">(Table1[[#This Row],[MORTAGE LEFT]]/Table1[[#This Row],[VALUE OF THE HOUSE]])</f>
        <v>0.26857442123095077</v>
      </c>
      <c r="BA60" s="6">
        <f t="shared" ca="1" si="25"/>
        <v>1</v>
      </c>
      <c r="BB60" s="6"/>
      <c r="BC60" s="6"/>
      <c r="BD60" s="6"/>
      <c r="BE60" s="9">
        <f ca="1">IF(Table1[[#This Row],[DEBTS]]&gt;Table1[[#This Row],[INCOME ]],1,0)</f>
        <v>1</v>
      </c>
      <c r="BF60" s="10"/>
      <c r="BH60" s="9">
        <f ca="1">IF(Table1[[#This Row],[AREA]]="Alappuzha",Table1[[#This Row],[INCOME ]],0)</f>
        <v>0</v>
      </c>
      <c r="BI60" s="6">
        <f ca="1">IF(Table1[[#This Row],[AREA]]="Ernakulam",Table1[[#This Row],[INCOME ]],0)</f>
        <v>0</v>
      </c>
      <c r="BJ60" s="6">
        <f ca="1">IF(Table1[[#This Row],[AREA]]="Idukki",Table1[[#This Row],[INCOME ]],0)</f>
        <v>0</v>
      </c>
      <c r="BK60" s="6">
        <f ca="1">IF(Table1[[#This Row],[AREA]]="kannur",Table1[[#This Row],[INCOME ]],0)</f>
        <v>0</v>
      </c>
      <c r="BL60" s="6">
        <f ca="1">IF(Table1[[#This Row],[AREA]]="Kasaragod",Table1[[#This Row],[INCOME ]],0)</f>
        <v>0</v>
      </c>
      <c r="BM60" s="6">
        <f ca="1">IF(Table1[[#This Row],[AREA]]="Kollam",Table1[[#This Row],[INCOME ]],0)</f>
        <v>0</v>
      </c>
      <c r="BN60" s="6">
        <f ca="1">IF(Table1[[#This Row],[AREA]]="kottayam",Table1[[#This Row],[INCOME ]],0)</f>
        <v>0</v>
      </c>
      <c r="BO60" s="6">
        <f ca="1">IF(Table1[[#This Row],[AREA]]="Kozhikode",Table1[[#This Row],[INCOME ]],0)</f>
        <v>0</v>
      </c>
      <c r="BP60" s="6">
        <f ca="1">IF(Table1[[#This Row],[AREA]]="Malappuram",Table1[[#This Row],[INCOME ]],0)</f>
        <v>0</v>
      </c>
      <c r="BQ60" s="6">
        <f ca="1">IF(Table1[[#This Row],[AREA]]="Palakkad",Table1[[#This Row],[INCOME ]],0)</f>
        <v>0</v>
      </c>
      <c r="BR60" s="6">
        <f ca="1">IF(Table1[[#This Row],[AREA]]="Pathanamthitta",Table1[[#This Row],[INCOME ]],0)</f>
        <v>248653</v>
      </c>
      <c r="BS60" s="6">
        <f ca="1">IF(Table1[[#This Row],[AREA]]="Thiruvananthapuram",Table1[[#This Row],[INCOME ]],0)</f>
        <v>0</v>
      </c>
      <c r="BT60" s="6">
        <f ca="1">IF(Table1[[#This Row],[AREA]]="Thrissur",Table1[[#This Row],[INCOME ]],0)</f>
        <v>0</v>
      </c>
      <c r="BU60" s="10">
        <f ca="1">IF(Table1[[#This Row],[AREA]]="Wayanadu",Table1[[#This Row],[INCOME ]],0)</f>
        <v>0</v>
      </c>
      <c r="BW60" s="9">
        <f ca="1">IF(Table1[[#This Row],[FIELD OF WORK]]="IT",Table1[[#This Row],[INCOME ]],0)</f>
        <v>0</v>
      </c>
      <c r="BX60" s="6">
        <f ca="1">IF(Table1[[#This Row],[FIELD OF WORK]]="Teaching",Table1[[#This Row],[INCOME ]],0)</f>
        <v>0</v>
      </c>
      <c r="BY60" s="6">
        <f ca="1">IF(Table1[[#This Row],[FIELD OF WORK]]="Construction",Table1[[#This Row],[INCOME ]],0)</f>
        <v>248653</v>
      </c>
      <c r="BZ60" s="6">
        <f ca="1">IF(Table1[[#This Row],[FIELD OF WORK]]="Health",Table1[[#This Row],[INCOME ]],0)</f>
        <v>0</v>
      </c>
      <c r="CA60" s="10">
        <f ca="1">IF(Table1[[#This Row],[FIELD OF WORK]]="Others",Table1[[#This Row],[INCOME ]],0)</f>
        <v>0</v>
      </c>
      <c r="CC60" s="9">
        <f ca="1">IF(Table1[[#This Row],[EDUCATION]]="Highschool",Table1[[#This Row],[INCOME ]],0)</f>
        <v>0</v>
      </c>
      <c r="CD60" s="6">
        <f ca="1">IF(Table1[[#This Row],[EDUCATION]]="UG",Table1[[#This Row],[INCOME ]],0)</f>
        <v>248653</v>
      </c>
      <c r="CE60" s="6">
        <f ca="1">IF(Table1[[#This Row],[EDUCATION]]="PG",Table1[[#This Row],[INCOME ]],0)</f>
        <v>0</v>
      </c>
      <c r="CF60" s="6">
        <f ca="1">IF(Table1[[#This Row],[EDUCATION]]="PHD",Table1[[#This Row],[INCOME ]],0)</f>
        <v>0</v>
      </c>
      <c r="CG60" s="6">
        <f ca="1">IF(Table1[[#This Row],[EDUCATION]]="Plus Two",Table1[[#This Row],[INCOME ]],0)</f>
        <v>0</v>
      </c>
      <c r="CH60" s="10">
        <f ca="1">IF(Table1[[#This Row],[EDUCATION]]="Others",Table1[[#This Row],[INCOME ]],0)</f>
        <v>0</v>
      </c>
      <c r="CJ60" s="9">
        <f ca="1">IF(Table1[[#This Row],[NETWORTH]]&gt;$CK$3,Table1[[#This Row],[AGE]],0)</f>
        <v>0</v>
      </c>
      <c r="CK60" s="10"/>
    </row>
    <row r="61" spans="1:89" x14ac:dyDescent="0.3">
      <c r="A61">
        <f t="shared" ca="1" si="2"/>
        <v>1</v>
      </c>
      <c r="B61" t="str">
        <f t="shared" ca="1" si="3"/>
        <v>FEMALE</v>
      </c>
      <c r="C61">
        <f t="shared" ca="1" si="4"/>
        <v>39</v>
      </c>
      <c r="D61">
        <f t="shared" ca="1" si="5"/>
        <v>1</v>
      </c>
      <c r="E61" t="str">
        <f t="shared" ca="1" si="33"/>
        <v>Health</v>
      </c>
      <c r="F61">
        <f t="shared" ca="1" si="6"/>
        <v>5</v>
      </c>
      <c r="G61" t="str">
        <f t="shared" ca="1" si="7"/>
        <v>PHD</v>
      </c>
      <c r="H61">
        <f t="shared" ca="1" si="32"/>
        <v>0</v>
      </c>
      <c r="I61">
        <f t="shared" ca="1" si="1"/>
        <v>3</v>
      </c>
      <c r="J61">
        <f t="shared" ca="1" si="9"/>
        <v>816538</v>
      </c>
      <c r="K61">
        <f t="shared" ca="1" si="10"/>
        <v>12</v>
      </c>
      <c r="L61" t="str">
        <f t="shared" ca="1" si="11"/>
        <v>Wayanadu</v>
      </c>
      <c r="M61">
        <f t="shared" ca="1" si="26"/>
        <v>5715766</v>
      </c>
      <c r="N61">
        <f t="shared" ca="1" si="13"/>
        <v>5161748.3226355892</v>
      </c>
      <c r="O61">
        <f t="shared" ca="1" si="27"/>
        <v>198524.92360450068</v>
      </c>
      <c r="P61">
        <f t="shared" ca="1" si="15"/>
        <v>159420</v>
      </c>
      <c r="Q61">
        <f t="shared" ca="1" si="28"/>
        <v>5864628.3226355892</v>
      </c>
      <c r="R61">
        <f t="shared" ca="1" si="29"/>
        <v>591290.75094931165</v>
      </c>
      <c r="S61">
        <f t="shared" ca="1" si="30"/>
        <v>6505581.6745538125</v>
      </c>
      <c r="T61">
        <f t="shared" ca="1" si="31"/>
        <v>640953.35191822331</v>
      </c>
      <c r="V61" s="9">
        <f ca="1">IF(Table1[[#This Row],[GENDER]]="MALE",1,0)</f>
        <v>0</v>
      </c>
      <c r="W61" s="10">
        <f ca="1">IF(Table1[[#This Row],[GENDER]]="FEMALE",1,0)</f>
        <v>1</v>
      </c>
      <c r="AF61" s="9">
        <f t="shared" ca="1" si="20"/>
        <v>0</v>
      </c>
      <c r="AG61" s="6">
        <f t="shared" ca="1" si="21"/>
        <v>1</v>
      </c>
      <c r="AH61" s="6">
        <f t="shared" ca="1" si="22"/>
        <v>0</v>
      </c>
      <c r="AI61" s="6">
        <f t="shared" ca="1" si="23"/>
        <v>0</v>
      </c>
      <c r="AJ61" s="10">
        <f t="shared" ca="1" si="24"/>
        <v>0</v>
      </c>
      <c r="AL61" s="9">
        <f ca="1">IF(Table1[[#This Row],[EDUCATION]]="HIGHSCHOOL",1,0)</f>
        <v>0</v>
      </c>
      <c r="AM61" s="6">
        <f ca="1">IF(Table1[[#This Row],[EDUCATION]]="PLUS TWO",1,0)</f>
        <v>0</v>
      </c>
      <c r="AN61" s="6">
        <f ca="1">IF(Table1[[#This Row],[EDUCATION]]="UG",1,0)</f>
        <v>0</v>
      </c>
      <c r="AO61" s="6">
        <f ca="1">IF(Table1[[#This Row],[EDUCATION]]="PG",1,0)</f>
        <v>0</v>
      </c>
      <c r="AP61" s="6">
        <f ca="1">IF(Table1[[#This Row],[EDUCATION]]="PHD",1,0)</f>
        <v>1</v>
      </c>
      <c r="AQ61" s="10">
        <f ca="1">IF(Table1[[#This Row],[EDUCATION]]="OTHERS",1,0)</f>
        <v>0</v>
      </c>
      <c r="AU61" s="9">
        <f ca="1">Table1[[#This Row],[CARS VALUE]]/Table1[[#This Row],[CARS]]</f>
        <v>66174.974534833556</v>
      </c>
      <c r="AV61" s="10"/>
      <c r="AX61" s="9">
        <f ca="1">IF(Table1[[#This Row],[DEBTS]]&gt;$AY$3,1,0)</f>
        <v>1</v>
      </c>
      <c r="AY61" s="6"/>
      <c r="AZ61" s="23">
        <f ca="1">(Table1[[#This Row],[MORTAGE LEFT]]/Table1[[#This Row],[VALUE OF THE HOUSE]])</f>
        <v>0.90307201565557249</v>
      </c>
      <c r="BA61" s="6">
        <f t="shared" ca="1" si="25"/>
        <v>0</v>
      </c>
      <c r="BB61" s="6"/>
      <c r="BC61" s="6"/>
      <c r="BD61" s="6"/>
      <c r="BE61" s="9">
        <f ca="1">IF(Table1[[#This Row],[DEBTS]]&gt;Table1[[#This Row],[INCOME ]],1,0)</f>
        <v>1</v>
      </c>
      <c r="BF61" s="10"/>
      <c r="BH61" s="9">
        <f ca="1">IF(Table1[[#This Row],[AREA]]="Alappuzha",Table1[[#This Row],[INCOME ]],0)</f>
        <v>0</v>
      </c>
      <c r="BI61" s="6">
        <f ca="1">IF(Table1[[#This Row],[AREA]]="Ernakulam",Table1[[#This Row],[INCOME ]],0)</f>
        <v>0</v>
      </c>
      <c r="BJ61" s="6">
        <f ca="1">IF(Table1[[#This Row],[AREA]]="Idukki",Table1[[#This Row],[INCOME ]],0)</f>
        <v>0</v>
      </c>
      <c r="BK61" s="6">
        <f ca="1">IF(Table1[[#This Row],[AREA]]="kannur",Table1[[#This Row],[INCOME ]],0)</f>
        <v>0</v>
      </c>
      <c r="BL61" s="6">
        <f ca="1">IF(Table1[[#This Row],[AREA]]="Kasaragod",Table1[[#This Row],[INCOME ]],0)</f>
        <v>0</v>
      </c>
      <c r="BM61" s="6">
        <f ca="1">IF(Table1[[#This Row],[AREA]]="Kollam",Table1[[#This Row],[INCOME ]],0)</f>
        <v>0</v>
      </c>
      <c r="BN61" s="6">
        <f ca="1">IF(Table1[[#This Row],[AREA]]="kottayam",Table1[[#This Row],[INCOME ]],0)</f>
        <v>0</v>
      </c>
      <c r="BO61" s="6">
        <f ca="1">IF(Table1[[#This Row],[AREA]]="Kozhikode",Table1[[#This Row],[INCOME ]],0)</f>
        <v>0</v>
      </c>
      <c r="BP61" s="6">
        <f ca="1">IF(Table1[[#This Row],[AREA]]="Malappuram",Table1[[#This Row],[INCOME ]],0)</f>
        <v>0</v>
      </c>
      <c r="BQ61" s="6">
        <f ca="1">IF(Table1[[#This Row],[AREA]]="Palakkad",Table1[[#This Row],[INCOME ]],0)</f>
        <v>0</v>
      </c>
      <c r="BR61" s="6">
        <f ca="1">IF(Table1[[#This Row],[AREA]]="Pathanamthitta",Table1[[#This Row],[INCOME ]],0)</f>
        <v>0</v>
      </c>
      <c r="BS61" s="6">
        <f ca="1">IF(Table1[[#This Row],[AREA]]="Thiruvananthapuram",Table1[[#This Row],[INCOME ]],0)</f>
        <v>0</v>
      </c>
      <c r="BT61" s="6">
        <f ca="1">IF(Table1[[#This Row],[AREA]]="Thrissur",Table1[[#This Row],[INCOME ]],0)</f>
        <v>0</v>
      </c>
      <c r="BU61" s="10">
        <f ca="1">IF(Table1[[#This Row],[AREA]]="Wayanadu",Table1[[#This Row],[INCOME ]],0)</f>
        <v>816538</v>
      </c>
      <c r="BW61" s="9">
        <f ca="1">IF(Table1[[#This Row],[FIELD OF WORK]]="IT",Table1[[#This Row],[INCOME ]],0)</f>
        <v>0</v>
      </c>
      <c r="BX61" s="6">
        <f ca="1">IF(Table1[[#This Row],[FIELD OF WORK]]="Teaching",Table1[[#This Row],[INCOME ]],0)</f>
        <v>0</v>
      </c>
      <c r="BY61" s="6">
        <f ca="1">IF(Table1[[#This Row],[FIELD OF WORK]]="Construction",Table1[[#This Row],[INCOME ]],0)</f>
        <v>0</v>
      </c>
      <c r="BZ61" s="6">
        <f ca="1">IF(Table1[[#This Row],[FIELD OF WORK]]="Health",Table1[[#This Row],[INCOME ]],0)</f>
        <v>816538</v>
      </c>
      <c r="CA61" s="10">
        <f ca="1">IF(Table1[[#This Row],[FIELD OF WORK]]="Others",Table1[[#This Row],[INCOME ]],0)</f>
        <v>0</v>
      </c>
      <c r="CC61" s="9">
        <f ca="1">IF(Table1[[#This Row],[EDUCATION]]="Highschool",Table1[[#This Row],[INCOME ]],0)</f>
        <v>0</v>
      </c>
      <c r="CD61" s="6">
        <f ca="1">IF(Table1[[#This Row],[EDUCATION]]="UG",Table1[[#This Row],[INCOME ]],0)</f>
        <v>0</v>
      </c>
      <c r="CE61" s="6">
        <f ca="1">IF(Table1[[#This Row],[EDUCATION]]="PG",Table1[[#This Row],[INCOME ]],0)</f>
        <v>0</v>
      </c>
      <c r="CF61" s="6">
        <f ca="1">IF(Table1[[#This Row],[EDUCATION]]="PHD",Table1[[#This Row],[INCOME ]],0)</f>
        <v>816538</v>
      </c>
      <c r="CG61" s="6">
        <f ca="1">IF(Table1[[#This Row],[EDUCATION]]="Plus Two",Table1[[#This Row],[INCOME ]],0)</f>
        <v>0</v>
      </c>
      <c r="CH61" s="10">
        <f ca="1">IF(Table1[[#This Row],[EDUCATION]]="Others",Table1[[#This Row],[INCOME ]],0)</f>
        <v>0</v>
      </c>
      <c r="CJ61" s="9">
        <f ca="1">IF(Table1[[#This Row],[NETWORTH]]&gt;$CK$3,Table1[[#This Row],[AGE]],0)</f>
        <v>0</v>
      </c>
      <c r="CK61" s="10"/>
    </row>
    <row r="62" spans="1:89" x14ac:dyDescent="0.3">
      <c r="A62">
        <f t="shared" ca="1" si="2"/>
        <v>0</v>
      </c>
      <c r="B62" t="str">
        <f t="shared" ca="1" si="3"/>
        <v>MALE</v>
      </c>
      <c r="C62">
        <f t="shared" ca="1" si="4"/>
        <v>38</v>
      </c>
      <c r="D62">
        <f t="shared" ca="1" si="5"/>
        <v>4</v>
      </c>
      <c r="E62" t="str">
        <f t="shared" ca="1" si="33"/>
        <v>IT</v>
      </c>
      <c r="F62">
        <f t="shared" ca="1" si="6"/>
        <v>3</v>
      </c>
      <c r="G62" t="str">
        <f t="shared" ca="1" si="7"/>
        <v>UG</v>
      </c>
      <c r="H62">
        <f t="shared" ca="1" si="32"/>
        <v>0</v>
      </c>
      <c r="I62">
        <f t="shared" ca="1" si="1"/>
        <v>1</v>
      </c>
      <c r="J62">
        <f t="shared" ca="1" si="9"/>
        <v>862655</v>
      </c>
      <c r="K62">
        <f t="shared" ca="1" si="10"/>
        <v>12</v>
      </c>
      <c r="L62" t="str">
        <f t="shared" ca="1" si="11"/>
        <v>Wayanadu</v>
      </c>
      <c r="M62">
        <f t="shared" ca="1" si="26"/>
        <v>4313275</v>
      </c>
      <c r="N62">
        <f t="shared" ca="1" si="13"/>
        <v>28835.500009838914</v>
      </c>
      <c r="O62">
        <f t="shared" ca="1" si="27"/>
        <v>283959.07360463624</v>
      </c>
      <c r="P62">
        <f t="shared" ca="1" si="15"/>
        <v>125197</v>
      </c>
      <c r="Q62">
        <f t="shared" ca="1" si="28"/>
        <v>258613.5000098389</v>
      </c>
      <c r="R62">
        <f t="shared" ca="1" si="29"/>
        <v>11001.112784260618</v>
      </c>
      <c r="S62">
        <f t="shared" ca="1" si="30"/>
        <v>4608235.1863888968</v>
      </c>
      <c r="T62">
        <f t="shared" ca="1" si="31"/>
        <v>4349621.6863790583</v>
      </c>
      <c r="V62" s="9">
        <f ca="1">IF(Table1[[#This Row],[GENDER]]="MALE",1,0)</f>
        <v>1</v>
      </c>
      <c r="W62" s="10">
        <f ca="1">IF(Table1[[#This Row],[GENDER]]="FEMALE",1,0)</f>
        <v>0</v>
      </c>
      <c r="AF62" s="9">
        <f t="shared" ca="1" si="20"/>
        <v>0</v>
      </c>
      <c r="AG62" s="6">
        <f t="shared" ca="1" si="21"/>
        <v>0</v>
      </c>
      <c r="AH62" s="6">
        <f t="shared" ca="1" si="22"/>
        <v>1</v>
      </c>
      <c r="AI62" s="6">
        <f t="shared" ca="1" si="23"/>
        <v>0</v>
      </c>
      <c r="AJ62" s="10">
        <f t="shared" ca="1" si="24"/>
        <v>0</v>
      </c>
      <c r="AL62" s="9">
        <f ca="1">IF(Table1[[#This Row],[EDUCATION]]="HIGHSCHOOL",1,0)</f>
        <v>0</v>
      </c>
      <c r="AM62" s="6">
        <f ca="1">IF(Table1[[#This Row],[EDUCATION]]="PLUS TWO",1,0)</f>
        <v>0</v>
      </c>
      <c r="AN62" s="6">
        <f ca="1">IF(Table1[[#This Row],[EDUCATION]]="UG",1,0)</f>
        <v>1</v>
      </c>
      <c r="AO62" s="6">
        <f ca="1">IF(Table1[[#This Row],[EDUCATION]]="PG",1,0)</f>
        <v>0</v>
      </c>
      <c r="AP62" s="6">
        <f ca="1">IF(Table1[[#This Row],[EDUCATION]]="PHD",1,0)</f>
        <v>0</v>
      </c>
      <c r="AQ62" s="10">
        <f ca="1">IF(Table1[[#This Row],[EDUCATION]]="OTHERS",1,0)</f>
        <v>0</v>
      </c>
      <c r="AU62" s="9">
        <f ca="1">Table1[[#This Row],[CARS VALUE]]/Table1[[#This Row],[CARS]]</f>
        <v>283959.07360463624</v>
      </c>
      <c r="AV62" s="10"/>
      <c r="AX62" s="9">
        <f ca="1">IF(Table1[[#This Row],[DEBTS]]&gt;$AY$3,1,0)</f>
        <v>0</v>
      </c>
      <c r="AY62" s="6"/>
      <c r="AZ62" s="23">
        <f ca="1">(Table1[[#This Row],[MORTAGE LEFT]]/Table1[[#This Row],[VALUE OF THE HOUSE]])</f>
        <v>6.6852913412288606E-3</v>
      </c>
      <c r="BA62" s="6">
        <f t="shared" ca="1" si="25"/>
        <v>1</v>
      </c>
      <c r="BB62" s="6"/>
      <c r="BC62" s="6"/>
      <c r="BD62" s="6"/>
      <c r="BE62" s="9">
        <f ca="1">IF(Table1[[#This Row],[DEBTS]]&gt;Table1[[#This Row],[INCOME ]],1,0)</f>
        <v>0</v>
      </c>
      <c r="BF62" s="10"/>
      <c r="BH62" s="9">
        <f ca="1">IF(Table1[[#This Row],[AREA]]="Alappuzha",Table1[[#This Row],[INCOME ]],0)</f>
        <v>0</v>
      </c>
      <c r="BI62" s="6">
        <f ca="1">IF(Table1[[#This Row],[AREA]]="Ernakulam",Table1[[#This Row],[INCOME ]],0)</f>
        <v>0</v>
      </c>
      <c r="BJ62" s="6">
        <f ca="1">IF(Table1[[#This Row],[AREA]]="Idukki",Table1[[#This Row],[INCOME ]],0)</f>
        <v>0</v>
      </c>
      <c r="BK62" s="6">
        <f ca="1">IF(Table1[[#This Row],[AREA]]="kannur",Table1[[#This Row],[INCOME ]],0)</f>
        <v>0</v>
      </c>
      <c r="BL62" s="6">
        <f ca="1">IF(Table1[[#This Row],[AREA]]="Kasaragod",Table1[[#This Row],[INCOME ]],0)</f>
        <v>0</v>
      </c>
      <c r="BM62" s="6">
        <f ca="1">IF(Table1[[#This Row],[AREA]]="Kollam",Table1[[#This Row],[INCOME ]],0)</f>
        <v>0</v>
      </c>
      <c r="BN62" s="6">
        <f ca="1">IF(Table1[[#This Row],[AREA]]="kottayam",Table1[[#This Row],[INCOME ]],0)</f>
        <v>0</v>
      </c>
      <c r="BO62" s="6">
        <f ca="1">IF(Table1[[#This Row],[AREA]]="Kozhikode",Table1[[#This Row],[INCOME ]],0)</f>
        <v>0</v>
      </c>
      <c r="BP62" s="6">
        <f ca="1">IF(Table1[[#This Row],[AREA]]="Malappuram",Table1[[#This Row],[INCOME ]],0)</f>
        <v>0</v>
      </c>
      <c r="BQ62" s="6">
        <f ca="1">IF(Table1[[#This Row],[AREA]]="Palakkad",Table1[[#This Row],[INCOME ]],0)</f>
        <v>0</v>
      </c>
      <c r="BR62" s="6">
        <f ca="1">IF(Table1[[#This Row],[AREA]]="Pathanamthitta",Table1[[#This Row],[INCOME ]],0)</f>
        <v>0</v>
      </c>
      <c r="BS62" s="6">
        <f ca="1">IF(Table1[[#This Row],[AREA]]="Thiruvananthapuram",Table1[[#This Row],[INCOME ]],0)</f>
        <v>0</v>
      </c>
      <c r="BT62" s="6">
        <f ca="1">IF(Table1[[#This Row],[AREA]]="Thrissur",Table1[[#This Row],[INCOME ]],0)</f>
        <v>0</v>
      </c>
      <c r="BU62" s="10">
        <f ca="1">IF(Table1[[#This Row],[AREA]]="Wayanadu",Table1[[#This Row],[INCOME ]],0)</f>
        <v>862655</v>
      </c>
      <c r="BW62" s="9">
        <f ca="1">IF(Table1[[#This Row],[FIELD OF WORK]]="IT",Table1[[#This Row],[INCOME ]],0)</f>
        <v>862655</v>
      </c>
      <c r="BX62" s="6">
        <f ca="1">IF(Table1[[#This Row],[FIELD OF WORK]]="Teaching",Table1[[#This Row],[INCOME ]],0)</f>
        <v>0</v>
      </c>
      <c r="BY62" s="6">
        <f ca="1">IF(Table1[[#This Row],[FIELD OF WORK]]="Construction",Table1[[#This Row],[INCOME ]],0)</f>
        <v>0</v>
      </c>
      <c r="BZ62" s="6">
        <f ca="1">IF(Table1[[#This Row],[FIELD OF WORK]]="Health",Table1[[#This Row],[INCOME ]],0)</f>
        <v>0</v>
      </c>
      <c r="CA62" s="10">
        <f ca="1">IF(Table1[[#This Row],[FIELD OF WORK]]="Others",Table1[[#This Row],[INCOME ]],0)</f>
        <v>0</v>
      </c>
      <c r="CC62" s="9">
        <f ca="1">IF(Table1[[#This Row],[EDUCATION]]="Highschool",Table1[[#This Row],[INCOME ]],0)</f>
        <v>0</v>
      </c>
      <c r="CD62" s="6">
        <f ca="1">IF(Table1[[#This Row],[EDUCATION]]="UG",Table1[[#This Row],[INCOME ]],0)</f>
        <v>862655</v>
      </c>
      <c r="CE62" s="6">
        <f ca="1">IF(Table1[[#This Row],[EDUCATION]]="PG",Table1[[#This Row],[INCOME ]],0)</f>
        <v>0</v>
      </c>
      <c r="CF62" s="6">
        <f ca="1">IF(Table1[[#This Row],[EDUCATION]]="PHD",Table1[[#This Row],[INCOME ]],0)</f>
        <v>0</v>
      </c>
      <c r="CG62" s="6">
        <f ca="1">IF(Table1[[#This Row],[EDUCATION]]="Plus Two",Table1[[#This Row],[INCOME ]],0)</f>
        <v>0</v>
      </c>
      <c r="CH62" s="10">
        <f ca="1">IF(Table1[[#This Row],[EDUCATION]]="Others",Table1[[#This Row],[INCOME ]],0)</f>
        <v>0</v>
      </c>
      <c r="CJ62" s="9">
        <f ca="1">IF(Table1[[#This Row],[NETWORTH]]&gt;$CK$3,Table1[[#This Row],[AGE]],0)</f>
        <v>38</v>
      </c>
      <c r="CK62" s="10"/>
    </row>
    <row r="63" spans="1:89" x14ac:dyDescent="0.3">
      <c r="A63">
        <f t="shared" ca="1" si="2"/>
        <v>0</v>
      </c>
      <c r="B63" t="str">
        <f t="shared" ca="1" si="3"/>
        <v>MALE</v>
      </c>
      <c r="C63">
        <f t="shared" ca="1" si="4"/>
        <v>41</v>
      </c>
      <c r="D63">
        <f t="shared" ca="1" si="5"/>
        <v>3</v>
      </c>
      <c r="E63" t="str">
        <f t="shared" ca="1" si="33"/>
        <v>Teaching</v>
      </c>
      <c r="F63">
        <f t="shared" ca="1" si="6"/>
        <v>4</v>
      </c>
      <c r="G63" t="str">
        <f t="shared" ca="1" si="7"/>
        <v>PG</v>
      </c>
      <c r="H63">
        <f t="shared" ca="1" si="32"/>
        <v>0</v>
      </c>
      <c r="I63">
        <f t="shared" ca="1" si="1"/>
        <v>1</v>
      </c>
      <c r="J63">
        <f t="shared" ca="1" si="9"/>
        <v>829710</v>
      </c>
      <c r="K63">
        <f t="shared" ca="1" si="10"/>
        <v>1</v>
      </c>
      <c r="L63" t="str">
        <f t="shared" ca="1" si="11"/>
        <v>Thiruvananthapuram</v>
      </c>
      <c r="M63">
        <f t="shared" ca="1" si="26"/>
        <v>2489130</v>
      </c>
      <c r="N63">
        <f t="shared" ca="1" si="13"/>
        <v>1267575.1385098153</v>
      </c>
      <c r="O63">
        <f t="shared" ca="1" si="27"/>
        <v>568540.93873530964</v>
      </c>
      <c r="P63">
        <f t="shared" ca="1" si="15"/>
        <v>412837</v>
      </c>
      <c r="Q63">
        <f t="shared" ca="1" si="28"/>
        <v>2017581.1385098153</v>
      </c>
      <c r="R63">
        <f t="shared" ca="1" si="29"/>
        <v>883714.37329411926</v>
      </c>
      <c r="S63">
        <f t="shared" ca="1" si="30"/>
        <v>3941385.3120294288</v>
      </c>
      <c r="T63">
        <f t="shared" ca="1" si="31"/>
        <v>1923804.1735196135</v>
      </c>
      <c r="V63" s="9">
        <f ca="1">IF(Table1[[#This Row],[GENDER]]="MALE",1,0)</f>
        <v>1</v>
      </c>
      <c r="W63" s="10">
        <f ca="1">IF(Table1[[#This Row],[GENDER]]="FEMALE",1,0)</f>
        <v>0</v>
      </c>
      <c r="AF63" s="9">
        <f t="shared" ca="1" si="20"/>
        <v>0</v>
      </c>
      <c r="AG63" s="6">
        <f t="shared" ca="1" si="21"/>
        <v>0</v>
      </c>
      <c r="AH63" s="6">
        <f t="shared" ca="1" si="22"/>
        <v>0</v>
      </c>
      <c r="AI63" s="6">
        <f t="shared" ca="1" si="23"/>
        <v>1</v>
      </c>
      <c r="AJ63" s="10">
        <f t="shared" ca="1" si="24"/>
        <v>0</v>
      </c>
      <c r="AL63" s="9">
        <f ca="1">IF(Table1[[#This Row],[EDUCATION]]="HIGHSCHOOL",1,0)</f>
        <v>0</v>
      </c>
      <c r="AM63" s="6">
        <f ca="1">IF(Table1[[#This Row],[EDUCATION]]="PLUS TWO",1,0)</f>
        <v>0</v>
      </c>
      <c r="AN63" s="6">
        <f ca="1">IF(Table1[[#This Row],[EDUCATION]]="UG",1,0)</f>
        <v>0</v>
      </c>
      <c r="AO63" s="6">
        <f ca="1">IF(Table1[[#This Row],[EDUCATION]]="PG",1,0)</f>
        <v>1</v>
      </c>
      <c r="AP63" s="6">
        <f ca="1">IF(Table1[[#This Row],[EDUCATION]]="PHD",1,0)</f>
        <v>0</v>
      </c>
      <c r="AQ63" s="10">
        <f ca="1">IF(Table1[[#This Row],[EDUCATION]]="OTHERS",1,0)</f>
        <v>0</v>
      </c>
      <c r="AU63" s="9">
        <f ca="1">Table1[[#This Row],[CARS VALUE]]/Table1[[#This Row],[CARS]]</f>
        <v>568540.93873530964</v>
      </c>
      <c r="AV63" s="10"/>
      <c r="AX63" s="9">
        <f ca="1">IF(Table1[[#This Row],[DEBTS]]&gt;$AY$3,1,0)</f>
        <v>1</v>
      </c>
      <c r="AY63" s="6"/>
      <c r="AZ63" s="23">
        <f ca="1">(Table1[[#This Row],[MORTAGE LEFT]]/Table1[[#This Row],[VALUE OF THE HOUSE]])</f>
        <v>0.50924424940031876</v>
      </c>
      <c r="BA63" s="6">
        <f t="shared" ca="1" si="25"/>
        <v>0</v>
      </c>
      <c r="BB63" s="6"/>
      <c r="BC63" s="6"/>
      <c r="BD63" s="6"/>
      <c r="BE63" s="9">
        <f ca="1">IF(Table1[[#This Row],[DEBTS]]&gt;Table1[[#This Row],[INCOME ]],1,0)</f>
        <v>1</v>
      </c>
      <c r="BF63" s="10"/>
      <c r="BH63" s="9">
        <f ca="1">IF(Table1[[#This Row],[AREA]]="Alappuzha",Table1[[#This Row],[INCOME ]],0)</f>
        <v>0</v>
      </c>
      <c r="BI63" s="6">
        <f ca="1">IF(Table1[[#This Row],[AREA]]="Ernakulam",Table1[[#This Row],[INCOME ]],0)</f>
        <v>0</v>
      </c>
      <c r="BJ63" s="6">
        <f ca="1">IF(Table1[[#This Row],[AREA]]="Idukki",Table1[[#This Row],[INCOME ]],0)</f>
        <v>0</v>
      </c>
      <c r="BK63" s="6">
        <f ca="1">IF(Table1[[#This Row],[AREA]]="kannur",Table1[[#This Row],[INCOME ]],0)</f>
        <v>0</v>
      </c>
      <c r="BL63" s="6">
        <f ca="1">IF(Table1[[#This Row],[AREA]]="Kasaragod",Table1[[#This Row],[INCOME ]],0)</f>
        <v>0</v>
      </c>
      <c r="BM63" s="6">
        <f ca="1">IF(Table1[[#This Row],[AREA]]="Kollam",Table1[[#This Row],[INCOME ]],0)</f>
        <v>0</v>
      </c>
      <c r="BN63" s="6">
        <f ca="1">IF(Table1[[#This Row],[AREA]]="kottayam",Table1[[#This Row],[INCOME ]],0)</f>
        <v>0</v>
      </c>
      <c r="BO63" s="6">
        <f ca="1">IF(Table1[[#This Row],[AREA]]="Kozhikode",Table1[[#This Row],[INCOME ]],0)</f>
        <v>0</v>
      </c>
      <c r="BP63" s="6">
        <f ca="1">IF(Table1[[#This Row],[AREA]]="Malappuram",Table1[[#This Row],[INCOME ]],0)</f>
        <v>0</v>
      </c>
      <c r="BQ63" s="6">
        <f ca="1">IF(Table1[[#This Row],[AREA]]="Palakkad",Table1[[#This Row],[INCOME ]],0)</f>
        <v>0</v>
      </c>
      <c r="BR63" s="6">
        <f ca="1">IF(Table1[[#This Row],[AREA]]="Pathanamthitta",Table1[[#This Row],[INCOME ]],0)</f>
        <v>0</v>
      </c>
      <c r="BS63" s="6">
        <f ca="1">IF(Table1[[#This Row],[AREA]]="Thiruvananthapuram",Table1[[#This Row],[INCOME ]],0)</f>
        <v>829710</v>
      </c>
      <c r="BT63" s="6">
        <f ca="1">IF(Table1[[#This Row],[AREA]]="Thrissur",Table1[[#This Row],[INCOME ]],0)</f>
        <v>0</v>
      </c>
      <c r="BU63" s="10">
        <f ca="1">IF(Table1[[#This Row],[AREA]]="Wayanadu",Table1[[#This Row],[INCOME ]],0)</f>
        <v>0</v>
      </c>
      <c r="BW63" s="9">
        <f ca="1">IF(Table1[[#This Row],[FIELD OF WORK]]="IT",Table1[[#This Row],[INCOME ]],0)</f>
        <v>0</v>
      </c>
      <c r="BX63" s="6">
        <f ca="1">IF(Table1[[#This Row],[FIELD OF WORK]]="Teaching",Table1[[#This Row],[INCOME ]],0)</f>
        <v>829710</v>
      </c>
      <c r="BY63" s="6">
        <f ca="1">IF(Table1[[#This Row],[FIELD OF WORK]]="Construction",Table1[[#This Row],[INCOME ]],0)</f>
        <v>0</v>
      </c>
      <c r="BZ63" s="6">
        <f ca="1">IF(Table1[[#This Row],[FIELD OF WORK]]="Health",Table1[[#This Row],[INCOME ]],0)</f>
        <v>0</v>
      </c>
      <c r="CA63" s="10">
        <f ca="1">IF(Table1[[#This Row],[FIELD OF WORK]]="Others",Table1[[#This Row],[INCOME ]],0)</f>
        <v>0</v>
      </c>
      <c r="CC63" s="9">
        <f ca="1">IF(Table1[[#This Row],[EDUCATION]]="Highschool",Table1[[#This Row],[INCOME ]],0)</f>
        <v>0</v>
      </c>
      <c r="CD63" s="6">
        <f ca="1">IF(Table1[[#This Row],[EDUCATION]]="UG",Table1[[#This Row],[INCOME ]],0)</f>
        <v>0</v>
      </c>
      <c r="CE63" s="6">
        <f ca="1">IF(Table1[[#This Row],[EDUCATION]]="PG",Table1[[#This Row],[INCOME ]],0)</f>
        <v>829710</v>
      </c>
      <c r="CF63" s="6">
        <f ca="1">IF(Table1[[#This Row],[EDUCATION]]="PHD",Table1[[#This Row],[INCOME ]],0)</f>
        <v>0</v>
      </c>
      <c r="CG63" s="6">
        <f ca="1">IF(Table1[[#This Row],[EDUCATION]]="Plus Two",Table1[[#This Row],[INCOME ]],0)</f>
        <v>0</v>
      </c>
      <c r="CH63" s="10">
        <f ca="1">IF(Table1[[#This Row],[EDUCATION]]="Others",Table1[[#This Row],[INCOME ]],0)</f>
        <v>0</v>
      </c>
      <c r="CJ63" s="9">
        <f ca="1">IF(Table1[[#This Row],[NETWORTH]]&gt;$CK$3,Table1[[#This Row],[AGE]],0)</f>
        <v>41</v>
      </c>
      <c r="CK63" s="10"/>
    </row>
    <row r="64" spans="1:89" x14ac:dyDescent="0.3">
      <c r="A64">
        <f t="shared" ca="1" si="2"/>
        <v>0</v>
      </c>
      <c r="B64" t="str">
        <f t="shared" ca="1" si="3"/>
        <v>MALE</v>
      </c>
      <c r="C64">
        <f t="shared" ca="1" si="4"/>
        <v>33</v>
      </c>
      <c r="D64">
        <f t="shared" ca="1" si="5"/>
        <v>2</v>
      </c>
      <c r="E64" t="str">
        <f t="shared" ca="1" si="33"/>
        <v>Construction</v>
      </c>
      <c r="F64">
        <f t="shared" ca="1" si="6"/>
        <v>5</v>
      </c>
      <c r="G64" t="str">
        <f t="shared" ca="1" si="7"/>
        <v>PHD</v>
      </c>
      <c r="H64">
        <f t="shared" ca="1" si="32"/>
        <v>1</v>
      </c>
      <c r="I64">
        <f t="shared" ca="1" si="1"/>
        <v>1</v>
      </c>
      <c r="J64">
        <f t="shared" ca="1" si="9"/>
        <v>727615</v>
      </c>
      <c r="K64">
        <f t="shared" ca="1" si="10"/>
        <v>14</v>
      </c>
      <c r="L64" t="str">
        <f t="shared" ca="1" si="11"/>
        <v>Kasaragod</v>
      </c>
      <c r="M64">
        <f t="shared" ca="1" si="26"/>
        <v>5820920</v>
      </c>
      <c r="N64">
        <f t="shared" ca="1" si="13"/>
        <v>5554778.363399636</v>
      </c>
      <c r="O64">
        <f t="shared" ca="1" si="27"/>
        <v>695323.97858273459</v>
      </c>
      <c r="P64">
        <f t="shared" ca="1" si="15"/>
        <v>113964</v>
      </c>
      <c r="Q64">
        <f t="shared" ca="1" si="28"/>
        <v>5888113.363399636</v>
      </c>
      <c r="R64">
        <f t="shared" ca="1" si="29"/>
        <v>855088.12570896477</v>
      </c>
      <c r="S64">
        <f t="shared" ca="1" si="30"/>
        <v>7371332.1042916989</v>
      </c>
      <c r="T64">
        <f t="shared" ca="1" si="31"/>
        <v>1483218.7408920629</v>
      </c>
      <c r="V64" s="9">
        <f ca="1">IF(Table1[[#This Row],[GENDER]]="MALE",1,0)</f>
        <v>1</v>
      </c>
      <c r="W64" s="10">
        <f ca="1">IF(Table1[[#This Row],[GENDER]]="FEMALE",1,0)</f>
        <v>0</v>
      </c>
      <c r="AF64" s="9">
        <f t="shared" ca="1" si="20"/>
        <v>1</v>
      </c>
      <c r="AG64" s="6">
        <f t="shared" ca="1" si="21"/>
        <v>0</v>
      </c>
      <c r="AH64" s="6">
        <f t="shared" ca="1" si="22"/>
        <v>0</v>
      </c>
      <c r="AI64" s="6">
        <f t="shared" ca="1" si="23"/>
        <v>0</v>
      </c>
      <c r="AJ64" s="10">
        <f t="shared" ca="1" si="24"/>
        <v>0</v>
      </c>
      <c r="AL64" s="9">
        <f ca="1">IF(Table1[[#This Row],[EDUCATION]]="HIGHSCHOOL",1,0)</f>
        <v>0</v>
      </c>
      <c r="AM64" s="6">
        <f ca="1">IF(Table1[[#This Row],[EDUCATION]]="PLUS TWO",1,0)</f>
        <v>0</v>
      </c>
      <c r="AN64" s="6">
        <f ca="1">IF(Table1[[#This Row],[EDUCATION]]="UG",1,0)</f>
        <v>0</v>
      </c>
      <c r="AO64" s="6">
        <f ca="1">IF(Table1[[#This Row],[EDUCATION]]="PG",1,0)</f>
        <v>0</v>
      </c>
      <c r="AP64" s="6">
        <f ca="1">IF(Table1[[#This Row],[EDUCATION]]="PHD",1,0)</f>
        <v>1</v>
      </c>
      <c r="AQ64" s="10">
        <f ca="1">IF(Table1[[#This Row],[EDUCATION]]="OTHERS",1,0)</f>
        <v>0</v>
      </c>
      <c r="AU64" s="9">
        <f ca="1">Table1[[#This Row],[CARS VALUE]]/Table1[[#This Row],[CARS]]</f>
        <v>695323.97858273459</v>
      </c>
      <c r="AV64" s="10"/>
      <c r="AX64" s="9">
        <f ca="1">IF(Table1[[#This Row],[DEBTS]]&gt;$AY$3,1,0)</f>
        <v>1</v>
      </c>
      <c r="AY64" s="6"/>
      <c r="AZ64" s="23">
        <f ca="1">(Table1[[#This Row],[MORTAGE LEFT]]/Table1[[#This Row],[VALUE OF THE HOUSE]])</f>
        <v>0.95427842392605222</v>
      </c>
      <c r="BA64" s="6">
        <f t="shared" ca="1" si="25"/>
        <v>0</v>
      </c>
      <c r="BB64" s="6"/>
      <c r="BC64" s="6"/>
      <c r="BD64" s="6"/>
      <c r="BE64" s="9">
        <f ca="1">IF(Table1[[#This Row],[DEBTS]]&gt;Table1[[#This Row],[INCOME ]],1,0)</f>
        <v>1</v>
      </c>
      <c r="BF64" s="10"/>
      <c r="BH64" s="9">
        <f ca="1">IF(Table1[[#This Row],[AREA]]="Alappuzha",Table1[[#This Row],[INCOME ]],0)</f>
        <v>0</v>
      </c>
      <c r="BI64" s="6">
        <f ca="1">IF(Table1[[#This Row],[AREA]]="Ernakulam",Table1[[#This Row],[INCOME ]],0)</f>
        <v>0</v>
      </c>
      <c r="BJ64" s="6">
        <f ca="1">IF(Table1[[#This Row],[AREA]]="Idukki",Table1[[#This Row],[INCOME ]],0)</f>
        <v>0</v>
      </c>
      <c r="BK64" s="6">
        <f ca="1">IF(Table1[[#This Row],[AREA]]="kannur",Table1[[#This Row],[INCOME ]],0)</f>
        <v>0</v>
      </c>
      <c r="BL64" s="6">
        <f ca="1">IF(Table1[[#This Row],[AREA]]="Kasaragod",Table1[[#This Row],[INCOME ]],0)</f>
        <v>727615</v>
      </c>
      <c r="BM64" s="6">
        <f ca="1">IF(Table1[[#This Row],[AREA]]="Kollam",Table1[[#This Row],[INCOME ]],0)</f>
        <v>0</v>
      </c>
      <c r="BN64" s="6">
        <f ca="1">IF(Table1[[#This Row],[AREA]]="kottayam",Table1[[#This Row],[INCOME ]],0)</f>
        <v>0</v>
      </c>
      <c r="BO64" s="6">
        <f ca="1">IF(Table1[[#This Row],[AREA]]="Kozhikode",Table1[[#This Row],[INCOME ]],0)</f>
        <v>0</v>
      </c>
      <c r="BP64" s="6">
        <f ca="1">IF(Table1[[#This Row],[AREA]]="Malappuram",Table1[[#This Row],[INCOME ]],0)</f>
        <v>0</v>
      </c>
      <c r="BQ64" s="6">
        <f ca="1">IF(Table1[[#This Row],[AREA]]="Palakkad",Table1[[#This Row],[INCOME ]],0)</f>
        <v>0</v>
      </c>
      <c r="BR64" s="6">
        <f ca="1">IF(Table1[[#This Row],[AREA]]="Pathanamthitta",Table1[[#This Row],[INCOME ]],0)</f>
        <v>0</v>
      </c>
      <c r="BS64" s="6">
        <f ca="1">IF(Table1[[#This Row],[AREA]]="Thiruvananthapuram",Table1[[#This Row],[INCOME ]],0)</f>
        <v>0</v>
      </c>
      <c r="BT64" s="6">
        <f ca="1">IF(Table1[[#This Row],[AREA]]="Thrissur",Table1[[#This Row],[INCOME ]],0)</f>
        <v>0</v>
      </c>
      <c r="BU64" s="10">
        <f ca="1">IF(Table1[[#This Row],[AREA]]="Wayanadu",Table1[[#This Row],[INCOME ]],0)</f>
        <v>0</v>
      </c>
      <c r="BW64" s="9">
        <f ca="1">IF(Table1[[#This Row],[FIELD OF WORK]]="IT",Table1[[#This Row],[INCOME ]],0)</f>
        <v>0</v>
      </c>
      <c r="BX64" s="6">
        <f ca="1">IF(Table1[[#This Row],[FIELD OF WORK]]="Teaching",Table1[[#This Row],[INCOME ]],0)</f>
        <v>0</v>
      </c>
      <c r="BY64" s="6">
        <f ca="1">IF(Table1[[#This Row],[FIELD OF WORK]]="Construction",Table1[[#This Row],[INCOME ]],0)</f>
        <v>727615</v>
      </c>
      <c r="BZ64" s="6">
        <f ca="1">IF(Table1[[#This Row],[FIELD OF WORK]]="Health",Table1[[#This Row],[INCOME ]],0)</f>
        <v>0</v>
      </c>
      <c r="CA64" s="10">
        <f ca="1">IF(Table1[[#This Row],[FIELD OF WORK]]="Others",Table1[[#This Row],[INCOME ]],0)</f>
        <v>0</v>
      </c>
      <c r="CC64" s="9">
        <f ca="1">IF(Table1[[#This Row],[EDUCATION]]="Highschool",Table1[[#This Row],[INCOME ]],0)</f>
        <v>0</v>
      </c>
      <c r="CD64" s="6">
        <f ca="1">IF(Table1[[#This Row],[EDUCATION]]="UG",Table1[[#This Row],[INCOME ]],0)</f>
        <v>0</v>
      </c>
      <c r="CE64" s="6">
        <f ca="1">IF(Table1[[#This Row],[EDUCATION]]="PG",Table1[[#This Row],[INCOME ]],0)</f>
        <v>0</v>
      </c>
      <c r="CF64" s="6">
        <f ca="1">IF(Table1[[#This Row],[EDUCATION]]="PHD",Table1[[#This Row],[INCOME ]],0)</f>
        <v>727615</v>
      </c>
      <c r="CG64" s="6">
        <f ca="1">IF(Table1[[#This Row],[EDUCATION]]="Plus Two",Table1[[#This Row],[INCOME ]],0)</f>
        <v>0</v>
      </c>
      <c r="CH64" s="10">
        <f ca="1">IF(Table1[[#This Row],[EDUCATION]]="Others",Table1[[#This Row],[INCOME ]],0)</f>
        <v>0</v>
      </c>
      <c r="CJ64" s="9">
        <f ca="1">IF(Table1[[#This Row],[NETWORTH]]&gt;$CK$3,Table1[[#This Row],[AGE]],0)</f>
        <v>33</v>
      </c>
      <c r="CK64" s="10"/>
    </row>
    <row r="65" spans="1:89" x14ac:dyDescent="0.3">
      <c r="A65">
        <f t="shared" ca="1" si="2"/>
        <v>0</v>
      </c>
      <c r="B65" t="str">
        <f t="shared" ca="1" si="3"/>
        <v>MALE</v>
      </c>
      <c r="C65">
        <f t="shared" ca="1" si="4"/>
        <v>49</v>
      </c>
      <c r="D65">
        <f t="shared" ca="1" si="5"/>
        <v>2</v>
      </c>
      <c r="E65" t="str">
        <f t="shared" ca="1" si="33"/>
        <v>Construction</v>
      </c>
      <c r="F65">
        <f t="shared" ca="1" si="6"/>
        <v>2</v>
      </c>
      <c r="G65" t="str">
        <f t="shared" ca="1" si="7"/>
        <v>Plus Two</v>
      </c>
      <c r="H65">
        <f t="shared" ca="1" si="32"/>
        <v>0</v>
      </c>
      <c r="I65">
        <f t="shared" ca="1" si="1"/>
        <v>1</v>
      </c>
      <c r="J65">
        <f t="shared" ca="1" si="9"/>
        <v>378841</v>
      </c>
      <c r="K65">
        <f t="shared" ca="1" si="10"/>
        <v>9</v>
      </c>
      <c r="L65" t="str">
        <f t="shared" ca="1" si="11"/>
        <v>Palakkad</v>
      </c>
      <c r="M65">
        <f t="shared" ca="1" si="26"/>
        <v>2651887</v>
      </c>
      <c r="N65">
        <f t="shared" ca="1" si="13"/>
        <v>1568288.7764818594</v>
      </c>
      <c r="O65">
        <f t="shared" ca="1" si="27"/>
        <v>51737.166727748256</v>
      </c>
      <c r="P65">
        <f t="shared" ca="1" si="15"/>
        <v>46903</v>
      </c>
      <c r="Q65">
        <f t="shared" ca="1" si="28"/>
        <v>2021136.7764818594</v>
      </c>
      <c r="R65">
        <f t="shared" ca="1" si="29"/>
        <v>188453.84245262545</v>
      </c>
      <c r="S65">
        <f t="shared" ca="1" si="30"/>
        <v>2892078.0091803735</v>
      </c>
      <c r="T65">
        <f t="shared" ca="1" si="31"/>
        <v>870941.23269851413</v>
      </c>
      <c r="V65" s="9">
        <f ca="1">IF(Table1[[#This Row],[GENDER]]="MALE",1,0)</f>
        <v>1</v>
      </c>
      <c r="W65" s="10">
        <f ca="1">IF(Table1[[#This Row],[GENDER]]="FEMALE",1,0)</f>
        <v>0</v>
      </c>
      <c r="AF65" s="9">
        <f t="shared" ca="1" si="20"/>
        <v>1</v>
      </c>
      <c r="AG65" s="6">
        <f t="shared" ca="1" si="21"/>
        <v>0</v>
      </c>
      <c r="AH65" s="6">
        <f t="shared" ca="1" si="22"/>
        <v>0</v>
      </c>
      <c r="AI65" s="6">
        <f t="shared" ca="1" si="23"/>
        <v>0</v>
      </c>
      <c r="AJ65" s="10">
        <f t="shared" ca="1" si="24"/>
        <v>0</v>
      </c>
      <c r="AL65" s="9">
        <f ca="1">IF(Table1[[#This Row],[EDUCATION]]="HIGHSCHOOL",1,0)</f>
        <v>0</v>
      </c>
      <c r="AM65" s="6">
        <f ca="1">IF(Table1[[#This Row],[EDUCATION]]="PLUS TWO",1,0)</f>
        <v>1</v>
      </c>
      <c r="AN65" s="6">
        <f ca="1">IF(Table1[[#This Row],[EDUCATION]]="UG",1,0)</f>
        <v>0</v>
      </c>
      <c r="AO65" s="6">
        <f ca="1">IF(Table1[[#This Row],[EDUCATION]]="PG",1,0)</f>
        <v>0</v>
      </c>
      <c r="AP65" s="6">
        <f ca="1">IF(Table1[[#This Row],[EDUCATION]]="PHD",1,0)</f>
        <v>0</v>
      </c>
      <c r="AQ65" s="10">
        <f ca="1">IF(Table1[[#This Row],[EDUCATION]]="OTHERS",1,0)</f>
        <v>0</v>
      </c>
      <c r="AU65" s="9">
        <f ca="1">Table1[[#This Row],[CARS VALUE]]/Table1[[#This Row],[CARS]]</f>
        <v>51737.166727748256</v>
      </c>
      <c r="AV65" s="10"/>
      <c r="AX65" s="9">
        <f ca="1">IF(Table1[[#This Row],[DEBTS]]&gt;$AY$3,1,0)</f>
        <v>1</v>
      </c>
      <c r="AY65" s="6"/>
      <c r="AZ65" s="23">
        <f ca="1">(Table1[[#This Row],[MORTAGE LEFT]]/Table1[[#This Row],[VALUE OF THE HOUSE]])</f>
        <v>0.59138597401844772</v>
      </c>
      <c r="BA65" s="6">
        <f t="shared" ca="1" si="25"/>
        <v>0</v>
      </c>
      <c r="BB65" s="6"/>
      <c r="BC65" s="6"/>
      <c r="BD65" s="6"/>
      <c r="BE65" s="9">
        <f ca="1">IF(Table1[[#This Row],[DEBTS]]&gt;Table1[[#This Row],[INCOME ]],1,0)</f>
        <v>1</v>
      </c>
      <c r="BF65" s="10"/>
      <c r="BH65" s="9">
        <f ca="1">IF(Table1[[#This Row],[AREA]]="Alappuzha",Table1[[#This Row],[INCOME ]],0)</f>
        <v>0</v>
      </c>
      <c r="BI65" s="6">
        <f ca="1">IF(Table1[[#This Row],[AREA]]="Ernakulam",Table1[[#This Row],[INCOME ]],0)</f>
        <v>0</v>
      </c>
      <c r="BJ65" s="6">
        <f ca="1">IF(Table1[[#This Row],[AREA]]="Idukki",Table1[[#This Row],[INCOME ]],0)</f>
        <v>0</v>
      </c>
      <c r="BK65" s="6">
        <f ca="1">IF(Table1[[#This Row],[AREA]]="kannur",Table1[[#This Row],[INCOME ]],0)</f>
        <v>0</v>
      </c>
      <c r="BL65" s="6">
        <f ca="1">IF(Table1[[#This Row],[AREA]]="Kasaragod",Table1[[#This Row],[INCOME ]],0)</f>
        <v>0</v>
      </c>
      <c r="BM65" s="6">
        <f ca="1">IF(Table1[[#This Row],[AREA]]="Kollam",Table1[[#This Row],[INCOME ]],0)</f>
        <v>0</v>
      </c>
      <c r="BN65" s="6">
        <f ca="1">IF(Table1[[#This Row],[AREA]]="kottayam",Table1[[#This Row],[INCOME ]],0)</f>
        <v>0</v>
      </c>
      <c r="BO65" s="6">
        <f ca="1">IF(Table1[[#This Row],[AREA]]="Kozhikode",Table1[[#This Row],[INCOME ]],0)</f>
        <v>0</v>
      </c>
      <c r="BP65" s="6">
        <f ca="1">IF(Table1[[#This Row],[AREA]]="Malappuram",Table1[[#This Row],[INCOME ]],0)</f>
        <v>0</v>
      </c>
      <c r="BQ65" s="6">
        <f ca="1">IF(Table1[[#This Row],[AREA]]="Palakkad",Table1[[#This Row],[INCOME ]],0)</f>
        <v>378841</v>
      </c>
      <c r="BR65" s="6">
        <f ca="1">IF(Table1[[#This Row],[AREA]]="Pathanamthitta",Table1[[#This Row],[INCOME ]],0)</f>
        <v>0</v>
      </c>
      <c r="BS65" s="6">
        <f ca="1">IF(Table1[[#This Row],[AREA]]="Thiruvananthapuram",Table1[[#This Row],[INCOME ]],0)</f>
        <v>0</v>
      </c>
      <c r="BT65" s="6">
        <f ca="1">IF(Table1[[#This Row],[AREA]]="Thrissur",Table1[[#This Row],[INCOME ]],0)</f>
        <v>0</v>
      </c>
      <c r="BU65" s="10">
        <f ca="1">IF(Table1[[#This Row],[AREA]]="Wayanadu",Table1[[#This Row],[INCOME ]],0)</f>
        <v>0</v>
      </c>
      <c r="BW65" s="9">
        <f ca="1">IF(Table1[[#This Row],[FIELD OF WORK]]="IT",Table1[[#This Row],[INCOME ]],0)</f>
        <v>0</v>
      </c>
      <c r="BX65" s="6">
        <f ca="1">IF(Table1[[#This Row],[FIELD OF WORK]]="Teaching",Table1[[#This Row],[INCOME ]],0)</f>
        <v>0</v>
      </c>
      <c r="BY65" s="6">
        <f ca="1">IF(Table1[[#This Row],[FIELD OF WORK]]="Construction",Table1[[#This Row],[INCOME ]],0)</f>
        <v>378841</v>
      </c>
      <c r="BZ65" s="6">
        <f ca="1">IF(Table1[[#This Row],[FIELD OF WORK]]="Health",Table1[[#This Row],[INCOME ]],0)</f>
        <v>0</v>
      </c>
      <c r="CA65" s="10">
        <f ca="1">IF(Table1[[#This Row],[FIELD OF WORK]]="Others",Table1[[#This Row],[INCOME ]],0)</f>
        <v>0</v>
      </c>
      <c r="CC65" s="9">
        <f ca="1">IF(Table1[[#This Row],[EDUCATION]]="Highschool",Table1[[#This Row],[INCOME ]],0)</f>
        <v>0</v>
      </c>
      <c r="CD65" s="6">
        <f ca="1">IF(Table1[[#This Row],[EDUCATION]]="UG",Table1[[#This Row],[INCOME ]],0)</f>
        <v>0</v>
      </c>
      <c r="CE65" s="6">
        <f ca="1">IF(Table1[[#This Row],[EDUCATION]]="PG",Table1[[#This Row],[INCOME ]],0)</f>
        <v>0</v>
      </c>
      <c r="CF65" s="6">
        <f ca="1">IF(Table1[[#This Row],[EDUCATION]]="PHD",Table1[[#This Row],[INCOME ]],0)</f>
        <v>0</v>
      </c>
      <c r="CG65" s="6">
        <f ca="1">IF(Table1[[#This Row],[EDUCATION]]="Plus Two",Table1[[#This Row],[INCOME ]],0)</f>
        <v>378841</v>
      </c>
      <c r="CH65" s="10">
        <f ca="1">IF(Table1[[#This Row],[EDUCATION]]="Others",Table1[[#This Row],[INCOME ]],0)</f>
        <v>0</v>
      </c>
      <c r="CJ65" s="9">
        <f ca="1">IF(Table1[[#This Row],[NETWORTH]]&gt;$CK$3,Table1[[#This Row],[AGE]],0)</f>
        <v>0</v>
      </c>
      <c r="CK65" s="10"/>
    </row>
    <row r="66" spans="1:89" x14ac:dyDescent="0.3">
      <c r="A66">
        <f t="shared" ca="1" si="2"/>
        <v>0</v>
      </c>
      <c r="B66" t="str">
        <f t="shared" ca="1" si="3"/>
        <v>MALE</v>
      </c>
      <c r="C66">
        <f t="shared" ca="1" si="4"/>
        <v>27</v>
      </c>
      <c r="D66">
        <f t="shared" ca="1" si="5"/>
        <v>3</v>
      </c>
      <c r="E66" t="str">
        <f t="shared" ca="1" si="33"/>
        <v>Teaching</v>
      </c>
      <c r="F66">
        <f t="shared" ca="1" si="6"/>
        <v>1</v>
      </c>
      <c r="G66" t="str">
        <f t="shared" ca="1" si="7"/>
        <v>Highschool</v>
      </c>
      <c r="H66">
        <f t="shared" ca="1" si="32"/>
        <v>3</v>
      </c>
      <c r="I66">
        <f t="shared" ca="1" si="1"/>
        <v>2</v>
      </c>
      <c r="J66">
        <f t="shared" ca="1" si="9"/>
        <v>426699</v>
      </c>
      <c r="K66">
        <f t="shared" ca="1" si="10"/>
        <v>4</v>
      </c>
      <c r="L66" t="str">
        <f t="shared" ca="1" si="11"/>
        <v>Pathanamthitta</v>
      </c>
      <c r="M66">
        <f t="shared" ca="1" si="26"/>
        <v>2133495</v>
      </c>
      <c r="N66">
        <f t="shared" ca="1" si="13"/>
        <v>218355.85863035871</v>
      </c>
      <c r="O66">
        <f t="shared" ca="1" si="27"/>
        <v>376591.78980433661</v>
      </c>
      <c r="P66">
        <f t="shared" ca="1" si="15"/>
        <v>190950</v>
      </c>
      <c r="Q66">
        <f t="shared" ca="1" si="28"/>
        <v>1236909.8586303587</v>
      </c>
      <c r="R66">
        <f t="shared" ca="1" si="29"/>
        <v>406536.37605145015</v>
      </c>
      <c r="S66">
        <f t="shared" ca="1" si="30"/>
        <v>2916623.1658557868</v>
      </c>
      <c r="T66">
        <f t="shared" ca="1" si="31"/>
        <v>1679713.3072254281</v>
      </c>
      <c r="V66" s="9">
        <f ca="1">IF(Table1[[#This Row],[GENDER]]="MALE",1,0)</f>
        <v>1</v>
      </c>
      <c r="W66" s="10">
        <f ca="1">IF(Table1[[#This Row],[GENDER]]="FEMALE",1,0)</f>
        <v>0</v>
      </c>
      <c r="AF66" s="9">
        <f t="shared" ca="1" si="20"/>
        <v>0</v>
      </c>
      <c r="AG66" s="6">
        <f t="shared" ca="1" si="21"/>
        <v>0</v>
      </c>
      <c r="AH66" s="6">
        <f t="shared" ca="1" si="22"/>
        <v>0</v>
      </c>
      <c r="AI66" s="6">
        <f t="shared" ca="1" si="23"/>
        <v>1</v>
      </c>
      <c r="AJ66" s="10">
        <f t="shared" ca="1" si="24"/>
        <v>0</v>
      </c>
      <c r="AL66" s="9">
        <f ca="1">IF(Table1[[#This Row],[EDUCATION]]="HIGHSCHOOL",1,0)</f>
        <v>1</v>
      </c>
      <c r="AM66" s="6">
        <f ca="1">IF(Table1[[#This Row],[EDUCATION]]="PLUS TWO",1,0)</f>
        <v>0</v>
      </c>
      <c r="AN66" s="6">
        <f ca="1">IF(Table1[[#This Row],[EDUCATION]]="UG",1,0)</f>
        <v>0</v>
      </c>
      <c r="AO66" s="6">
        <f ca="1">IF(Table1[[#This Row],[EDUCATION]]="PG",1,0)</f>
        <v>0</v>
      </c>
      <c r="AP66" s="6">
        <f ca="1">IF(Table1[[#This Row],[EDUCATION]]="PHD",1,0)</f>
        <v>0</v>
      </c>
      <c r="AQ66" s="10">
        <f ca="1">IF(Table1[[#This Row],[EDUCATION]]="OTHERS",1,0)</f>
        <v>0</v>
      </c>
      <c r="AU66" s="9">
        <f ca="1">Table1[[#This Row],[CARS VALUE]]/Table1[[#This Row],[CARS]]</f>
        <v>188295.89490216831</v>
      </c>
      <c r="AV66" s="10"/>
      <c r="AX66" s="9">
        <f ca="1">IF(Table1[[#This Row],[DEBTS]]&gt;$AY$3,1,0)</f>
        <v>1</v>
      </c>
      <c r="AY66" s="6"/>
      <c r="AZ66" s="23">
        <f ca="1">(Table1[[#This Row],[MORTAGE LEFT]]/Table1[[#This Row],[VALUE OF THE HOUSE]])</f>
        <v>0.10234655278327753</v>
      </c>
      <c r="BA66" s="6">
        <f t="shared" ca="1" si="25"/>
        <v>1</v>
      </c>
      <c r="BB66" s="6"/>
      <c r="BC66" s="6"/>
      <c r="BD66" s="6"/>
      <c r="BE66" s="9">
        <f ca="1">IF(Table1[[#This Row],[DEBTS]]&gt;Table1[[#This Row],[INCOME ]],1,0)</f>
        <v>1</v>
      </c>
      <c r="BF66" s="10"/>
      <c r="BH66" s="9">
        <f ca="1">IF(Table1[[#This Row],[AREA]]="Alappuzha",Table1[[#This Row],[INCOME ]],0)</f>
        <v>0</v>
      </c>
      <c r="BI66" s="6">
        <f ca="1">IF(Table1[[#This Row],[AREA]]="Ernakulam",Table1[[#This Row],[INCOME ]],0)</f>
        <v>0</v>
      </c>
      <c r="BJ66" s="6">
        <f ca="1">IF(Table1[[#This Row],[AREA]]="Idukki",Table1[[#This Row],[INCOME ]],0)</f>
        <v>0</v>
      </c>
      <c r="BK66" s="6">
        <f ca="1">IF(Table1[[#This Row],[AREA]]="kannur",Table1[[#This Row],[INCOME ]],0)</f>
        <v>0</v>
      </c>
      <c r="BL66" s="6">
        <f ca="1">IF(Table1[[#This Row],[AREA]]="Kasaragod",Table1[[#This Row],[INCOME ]],0)</f>
        <v>0</v>
      </c>
      <c r="BM66" s="6">
        <f ca="1">IF(Table1[[#This Row],[AREA]]="Kollam",Table1[[#This Row],[INCOME ]],0)</f>
        <v>0</v>
      </c>
      <c r="BN66" s="6">
        <f ca="1">IF(Table1[[#This Row],[AREA]]="kottayam",Table1[[#This Row],[INCOME ]],0)</f>
        <v>0</v>
      </c>
      <c r="BO66" s="6">
        <f ca="1">IF(Table1[[#This Row],[AREA]]="Kozhikode",Table1[[#This Row],[INCOME ]],0)</f>
        <v>0</v>
      </c>
      <c r="BP66" s="6">
        <f ca="1">IF(Table1[[#This Row],[AREA]]="Malappuram",Table1[[#This Row],[INCOME ]],0)</f>
        <v>0</v>
      </c>
      <c r="BQ66" s="6">
        <f ca="1">IF(Table1[[#This Row],[AREA]]="Palakkad",Table1[[#This Row],[INCOME ]],0)</f>
        <v>0</v>
      </c>
      <c r="BR66" s="6">
        <f ca="1">IF(Table1[[#This Row],[AREA]]="Pathanamthitta",Table1[[#This Row],[INCOME ]],0)</f>
        <v>426699</v>
      </c>
      <c r="BS66" s="6">
        <f ca="1">IF(Table1[[#This Row],[AREA]]="Thiruvananthapuram",Table1[[#This Row],[INCOME ]],0)</f>
        <v>0</v>
      </c>
      <c r="BT66" s="6">
        <f ca="1">IF(Table1[[#This Row],[AREA]]="Thrissur",Table1[[#This Row],[INCOME ]],0)</f>
        <v>0</v>
      </c>
      <c r="BU66" s="10">
        <f ca="1">IF(Table1[[#This Row],[AREA]]="Wayanadu",Table1[[#This Row],[INCOME ]],0)</f>
        <v>0</v>
      </c>
      <c r="BW66" s="9">
        <f ca="1">IF(Table1[[#This Row],[FIELD OF WORK]]="IT",Table1[[#This Row],[INCOME ]],0)</f>
        <v>0</v>
      </c>
      <c r="BX66" s="6">
        <f ca="1">IF(Table1[[#This Row],[FIELD OF WORK]]="Teaching",Table1[[#This Row],[INCOME ]],0)</f>
        <v>426699</v>
      </c>
      <c r="BY66" s="6">
        <f ca="1">IF(Table1[[#This Row],[FIELD OF WORK]]="Construction",Table1[[#This Row],[INCOME ]],0)</f>
        <v>0</v>
      </c>
      <c r="BZ66" s="6">
        <f ca="1">IF(Table1[[#This Row],[FIELD OF WORK]]="Health",Table1[[#This Row],[INCOME ]],0)</f>
        <v>0</v>
      </c>
      <c r="CA66" s="10">
        <f ca="1">IF(Table1[[#This Row],[FIELD OF WORK]]="Others",Table1[[#This Row],[INCOME ]],0)</f>
        <v>0</v>
      </c>
      <c r="CC66" s="9">
        <f ca="1">IF(Table1[[#This Row],[EDUCATION]]="Highschool",Table1[[#This Row],[INCOME ]],0)</f>
        <v>426699</v>
      </c>
      <c r="CD66" s="6">
        <f ca="1">IF(Table1[[#This Row],[EDUCATION]]="UG",Table1[[#This Row],[INCOME ]],0)</f>
        <v>0</v>
      </c>
      <c r="CE66" s="6">
        <f ca="1">IF(Table1[[#This Row],[EDUCATION]]="PG",Table1[[#This Row],[INCOME ]],0)</f>
        <v>0</v>
      </c>
      <c r="CF66" s="6">
        <f ca="1">IF(Table1[[#This Row],[EDUCATION]]="PHD",Table1[[#This Row],[INCOME ]],0)</f>
        <v>0</v>
      </c>
      <c r="CG66" s="6">
        <f ca="1">IF(Table1[[#This Row],[EDUCATION]]="Plus Two",Table1[[#This Row],[INCOME ]],0)</f>
        <v>0</v>
      </c>
      <c r="CH66" s="10">
        <f ca="1">IF(Table1[[#This Row],[EDUCATION]]="Others",Table1[[#This Row],[INCOME ]],0)</f>
        <v>0</v>
      </c>
      <c r="CJ66" s="9">
        <f ca="1">IF(Table1[[#This Row],[NETWORTH]]&gt;$CK$3,Table1[[#This Row],[AGE]],0)</f>
        <v>27</v>
      </c>
      <c r="CK66" s="10"/>
    </row>
    <row r="67" spans="1:89" x14ac:dyDescent="0.3">
      <c r="A67">
        <f t="shared" ca="1" si="2"/>
        <v>1</v>
      </c>
      <c r="B67" t="str">
        <f t="shared" ca="1" si="3"/>
        <v>FEMALE</v>
      </c>
      <c r="C67">
        <f t="shared" ca="1" si="4"/>
        <v>39</v>
      </c>
      <c r="D67">
        <f t="shared" ca="1" si="5"/>
        <v>5</v>
      </c>
      <c r="E67" t="str">
        <f t="shared" ca="1" si="33"/>
        <v>Others</v>
      </c>
      <c r="F67">
        <f t="shared" ca="1" si="6"/>
        <v>1</v>
      </c>
      <c r="G67" t="str">
        <f t="shared" ca="1" si="7"/>
        <v>Highschool</v>
      </c>
      <c r="H67">
        <f t="shared" ca="1" si="32"/>
        <v>1</v>
      </c>
      <c r="I67">
        <f t="shared" ca="1" si="1"/>
        <v>1</v>
      </c>
      <c r="J67">
        <f t="shared" ca="1" si="9"/>
        <v>471327</v>
      </c>
      <c r="K67">
        <f t="shared" ca="1" si="10"/>
        <v>3</v>
      </c>
      <c r="L67" t="str">
        <f t="shared" ca="1" si="11"/>
        <v>Alappuzha</v>
      </c>
      <c r="M67">
        <f t="shared" ca="1" si="26"/>
        <v>3299289</v>
      </c>
      <c r="N67">
        <f t="shared" ca="1" si="13"/>
        <v>824805.82967752928</v>
      </c>
      <c r="O67">
        <f t="shared" ca="1" si="27"/>
        <v>241775.43789671402</v>
      </c>
      <c r="P67">
        <f t="shared" ca="1" si="15"/>
        <v>143189</v>
      </c>
      <c r="Q67">
        <f t="shared" ca="1" si="28"/>
        <v>1409934.8296775292</v>
      </c>
      <c r="R67">
        <f t="shared" ca="1" si="29"/>
        <v>533255.41059206403</v>
      </c>
      <c r="S67">
        <f t="shared" ca="1" si="30"/>
        <v>4074319.8484887779</v>
      </c>
      <c r="T67">
        <f t="shared" ca="1" si="31"/>
        <v>2664385.0188112487</v>
      </c>
      <c r="V67" s="9">
        <f ca="1">IF(Table1[[#This Row],[GENDER]]="MALE",1,0)</f>
        <v>0</v>
      </c>
      <c r="W67" s="10">
        <f ca="1">IF(Table1[[#This Row],[GENDER]]="FEMALE",1,0)</f>
        <v>1</v>
      </c>
      <c r="AF67" s="9">
        <f t="shared" ca="1" si="20"/>
        <v>0</v>
      </c>
      <c r="AG67" s="6">
        <f t="shared" ca="1" si="21"/>
        <v>0</v>
      </c>
      <c r="AH67" s="6">
        <f t="shared" ca="1" si="22"/>
        <v>0</v>
      </c>
      <c r="AI67" s="6">
        <f t="shared" ca="1" si="23"/>
        <v>0</v>
      </c>
      <c r="AJ67" s="10">
        <f t="shared" ca="1" si="24"/>
        <v>1</v>
      </c>
      <c r="AL67" s="9">
        <f ca="1">IF(Table1[[#This Row],[EDUCATION]]="HIGHSCHOOL",1,0)</f>
        <v>1</v>
      </c>
      <c r="AM67" s="6">
        <f ca="1">IF(Table1[[#This Row],[EDUCATION]]="PLUS TWO",1,0)</f>
        <v>0</v>
      </c>
      <c r="AN67" s="6">
        <f ca="1">IF(Table1[[#This Row],[EDUCATION]]="UG",1,0)</f>
        <v>0</v>
      </c>
      <c r="AO67" s="6">
        <f ca="1">IF(Table1[[#This Row],[EDUCATION]]="PG",1,0)</f>
        <v>0</v>
      </c>
      <c r="AP67" s="6">
        <f ca="1">IF(Table1[[#This Row],[EDUCATION]]="PHD",1,0)</f>
        <v>0</v>
      </c>
      <c r="AQ67" s="10">
        <f ca="1">IF(Table1[[#This Row],[EDUCATION]]="OTHERS",1,0)</f>
        <v>0</v>
      </c>
      <c r="AU67" s="9">
        <f ca="1">Table1[[#This Row],[CARS VALUE]]/Table1[[#This Row],[CARS]]</f>
        <v>241775.43789671402</v>
      </c>
      <c r="AV67" s="10"/>
      <c r="AX67" s="9">
        <f ca="1">IF(Table1[[#This Row],[DEBTS]]&gt;$AY$3,1,0)</f>
        <v>1</v>
      </c>
      <c r="AY67" s="6"/>
      <c r="AZ67" s="23">
        <f ca="1">(Table1[[#This Row],[MORTAGE LEFT]]/Table1[[#This Row],[VALUE OF THE HOUSE]])</f>
        <v>0.24999502307240418</v>
      </c>
      <c r="BA67" s="6">
        <f t="shared" ca="1" si="25"/>
        <v>1</v>
      </c>
      <c r="BB67" s="6"/>
      <c r="BC67" s="6"/>
      <c r="BD67" s="6"/>
      <c r="BE67" s="9">
        <f ca="1">IF(Table1[[#This Row],[DEBTS]]&gt;Table1[[#This Row],[INCOME ]],1,0)</f>
        <v>1</v>
      </c>
      <c r="BF67" s="10"/>
      <c r="BH67" s="9">
        <f ca="1">IF(Table1[[#This Row],[AREA]]="Alappuzha",Table1[[#This Row],[INCOME ]],0)</f>
        <v>471327</v>
      </c>
      <c r="BI67" s="6">
        <f ca="1">IF(Table1[[#This Row],[AREA]]="Ernakulam",Table1[[#This Row],[INCOME ]],0)</f>
        <v>0</v>
      </c>
      <c r="BJ67" s="6">
        <f ca="1">IF(Table1[[#This Row],[AREA]]="Idukki",Table1[[#This Row],[INCOME ]],0)</f>
        <v>0</v>
      </c>
      <c r="BK67" s="6">
        <f ca="1">IF(Table1[[#This Row],[AREA]]="kannur",Table1[[#This Row],[INCOME ]],0)</f>
        <v>0</v>
      </c>
      <c r="BL67" s="6">
        <f ca="1">IF(Table1[[#This Row],[AREA]]="Kasaragod",Table1[[#This Row],[INCOME ]],0)</f>
        <v>0</v>
      </c>
      <c r="BM67" s="6">
        <f ca="1">IF(Table1[[#This Row],[AREA]]="Kollam",Table1[[#This Row],[INCOME ]],0)</f>
        <v>0</v>
      </c>
      <c r="BN67" s="6">
        <f ca="1">IF(Table1[[#This Row],[AREA]]="kottayam",Table1[[#This Row],[INCOME ]],0)</f>
        <v>0</v>
      </c>
      <c r="BO67" s="6">
        <f ca="1">IF(Table1[[#This Row],[AREA]]="Kozhikode",Table1[[#This Row],[INCOME ]],0)</f>
        <v>0</v>
      </c>
      <c r="BP67" s="6">
        <f ca="1">IF(Table1[[#This Row],[AREA]]="Malappuram",Table1[[#This Row],[INCOME ]],0)</f>
        <v>0</v>
      </c>
      <c r="BQ67" s="6">
        <f ca="1">IF(Table1[[#This Row],[AREA]]="Palakkad",Table1[[#This Row],[INCOME ]],0)</f>
        <v>0</v>
      </c>
      <c r="BR67" s="6">
        <f ca="1">IF(Table1[[#This Row],[AREA]]="Pathanamthitta",Table1[[#This Row],[INCOME ]],0)</f>
        <v>0</v>
      </c>
      <c r="BS67" s="6">
        <f ca="1">IF(Table1[[#This Row],[AREA]]="Thiruvananthapuram",Table1[[#This Row],[INCOME ]],0)</f>
        <v>0</v>
      </c>
      <c r="BT67" s="6">
        <f ca="1">IF(Table1[[#This Row],[AREA]]="Thrissur",Table1[[#This Row],[INCOME ]],0)</f>
        <v>0</v>
      </c>
      <c r="BU67" s="10">
        <f ca="1">IF(Table1[[#This Row],[AREA]]="Wayanadu",Table1[[#This Row],[INCOME ]],0)</f>
        <v>0</v>
      </c>
      <c r="BW67" s="9">
        <f ca="1">IF(Table1[[#This Row],[FIELD OF WORK]]="IT",Table1[[#This Row],[INCOME ]],0)</f>
        <v>0</v>
      </c>
      <c r="BX67" s="6">
        <f ca="1">IF(Table1[[#This Row],[FIELD OF WORK]]="Teaching",Table1[[#This Row],[INCOME ]],0)</f>
        <v>0</v>
      </c>
      <c r="BY67" s="6">
        <f ca="1">IF(Table1[[#This Row],[FIELD OF WORK]]="Construction",Table1[[#This Row],[INCOME ]],0)</f>
        <v>0</v>
      </c>
      <c r="BZ67" s="6">
        <f ca="1">IF(Table1[[#This Row],[FIELD OF WORK]]="Health",Table1[[#This Row],[INCOME ]],0)</f>
        <v>0</v>
      </c>
      <c r="CA67" s="10">
        <f ca="1">IF(Table1[[#This Row],[FIELD OF WORK]]="Others",Table1[[#This Row],[INCOME ]],0)</f>
        <v>471327</v>
      </c>
      <c r="CC67" s="9">
        <f ca="1">IF(Table1[[#This Row],[EDUCATION]]="Highschool",Table1[[#This Row],[INCOME ]],0)</f>
        <v>471327</v>
      </c>
      <c r="CD67" s="6">
        <f ca="1">IF(Table1[[#This Row],[EDUCATION]]="UG",Table1[[#This Row],[INCOME ]],0)</f>
        <v>0</v>
      </c>
      <c r="CE67" s="6">
        <f ca="1">IF(Table1[[#This Row],[EDUCATION]]="PG",Table1[[#This Row],[INCOME ]],0)</f>
        <v>0</v>
      </c>
      <c r="CF67" s="6">
        <f ca="1">IF(Table1[[#This Row],[EDUCATION]]="PHD",Table1[[#This Row],[INCOME ]],0)</f>
        <v>0</v>
      </c>
      <c r="CG67" s="6">
        <f ca="1">IF(Table1[[#This Row],[EDUCATION]]="Plus Two",Table1[[#This Row],[INCOME ]],0)</f>
        <v>0</v>
      </c>
      <c r="CH67" s="10">
        <f ca="1">IF(Table1[[#This Row],[EDUCATION]]="Others",Table1[[#This Row],[INCOME ]],0)</f>
        <v>0</v>
      </c>
      <c r="CJ67" s="9">
        <f ca="1">IF(Table1[[#This Row],[NETWORTH]]&gt;$CK$3,Table1[[#This Row],[AGE]],0)</f>
        <v>39</v>
      </c>
      <c r="CK67" s="10"/>
    </row>
    <row r="68" spans="1:89" x14ac:dyDescent="0.3">
      <c r="A68">
        <f t="shared" ca="1" si="2"/>
        <v>1</v>
      </c>
      <c r="B68" t="str">
        <f t="shared" ca="1" si="3"/>
        <v>FEMALE</v>
      </c>
      <c r="C68">
        <f t="shared" ca="1" si="4"/>
        <v>27</v>
      </c>
      <c r="D68">
        <f t="shared" ca="1" si="5"/>
        <v>1</v>
      </c>
      <c r="E68" t="str">
        <f t="shared" ref="E68" ca="1" si="34">VLOOKUP(D68,$X$6:$Y$10,2)</f>
        <v>Health</v>
      </c>
      <c r="F68">
        <f t="shared" ca="1" si="6"/>
        <v>6</v>
      </c>
      <c r="G68" t="str">
        <f t="shared" ca="1" si="7"/>
        <v>Others</v>
      </c>
      <c r="H68">
        <f t="shared" ca="1" si="32"/>
        <v>1</v>
      </c>
      <c r="I68">
        <f t="shared" ref="I68:I131" ca="1" si="35">RANDBETWEEN(1,3)</f>
        <v>2</v>
      </c>
      <c r="J68">
        <f t="shared" ca="1" si="9"/>
        <v>700919</v>
      </c>
      <c r="K68">
        <f t="shared" ca="1" si="10"/>
        <v>10</v>
      </c>
      <c r="L68" t="str">
        <f t="shared" ca="1" si="11"/>
        <v>Malappuram</v>
      </c>
      <c r="M68">
        <f t="shared" ca="1" si="26"/>
        <v>3504595</v>
      </c>
      <c r="N68">
        <f t="shared" ca="1" si="13"/>
        <v>551319.28523288039</v>
      </c>
      <c r="O68">
        <f t="shared" ca="1" si="27"/>
        <v>1033278.9163654681</v>
      </c>
      <c r="P68">
        <f t="shared" ca="1" si="15"/>
        <v>524328</v>
      </c>
      <c r="Q68">
        <f t="shared" ca="1" si="28"/>
        <v>1493014.2852328804</v>
      </c>
      <c r="R68">
        <f t="shared" ca="1" si="29"/>
        <v>790408.65273593541</v>
      </c>
      <c r="S68">
        <f t="shared" ca="1" si="30"/>
        <v>5328282.5691014035</v>
      </c>
      <c r="T68">
        <f t="shared" ca="1" si="31"/>
        <v>3835268.2838685233</v>
      </c>
      <c r="V68" s="9">
        <f ca="1">IF(Table1[[#This Row],[GENDER]]="MALE",1,0)</f>
        <v>0</v>
      </c>
      <c r="W68" s="10">
        <f ca="1">IF(Table1[[#This Row],[GENDER]]="FEMALE",1,0)</f>
        <v>1</v>
      </c>
      <c r="AF68" s="9">
        <f t="shared" ca="1" si="20"/>
        <v>0</v>
      </c>
      <c r="AG68" s="6">
        <f t="shared" ca="1" si="21"/>
        <v>1</v>
      </c>
      <c r="AH68" s="6">
        <f t="shared" ca="1" si="22"/>
        <v>0</v>
      </c>
      <c r="AI68" s="6">
        <f t="shared" ca="1" si="23"/>
        <v>0</v>
      </c>
      <c r="AJ68" s="10">
        <f t="shared" ca="1" si="24"/>
        <v>0</v>
      </c>
      <c r="AL68" s="9">
        <f ca="1">IF(Table1[[#This Row],[EDUCATION]]="HIGHSCHOOL",1,0)</f>
        <v>0</v>
      </c>
      <c r="AM68" s="6">
        <f ca="1">IF(Table1[[#This Row],[EDUCATION]]="PLUS TWO",1,0)</f>
        <v>0</v>
      </c>
      <c r="AN68" s="6">
        <f ca="1">IF(Table1[[#This Row],[EDUCATION]]="UG",1,0)</f>
        <v>0</v>
      </c>
      <c r="AO68" s="6">
        <f ca="1">IF(Table1[[#This Row],[EDUCATION]]="PG",1,0)</f>
        <v>0</v>
      </c>
      <c r="AP68" s="6">
        <f ca="1">IF(Table1[[#This Row],[EDUCATION]]="PHD",1,0)</f>
        <v>0</v>
      </c>
      <c r="AQ68" s="10">
        <f ca="1">IF(Table1[[#This Row],[EDUCATION]]="OTHERS",1,0)</f>
        <v>1</v>
      </c>
      <c r="AU68" s="9">
        <f ca="1">Table1[[#This Row],[CARS VALUE]]/Table1[[#This Row],[CARS]]</f>
        <v>516639.45818273403</v>
      </c>
      <c r="AV68" s="10"/>
      <c r="AX68" s="9">
        <f ca="1">IF(Table1[[#This Row],[DEBTS]]&gt;$AY$3,1,0)</f>
        <v>1</v>
      </c>
      <c r="AY68" s="6"/>
      <c r="AZ68" s="23">
        <f ca="1">(Table1[[#This Row],[MORTAGE LEFT]]/Table1[[#This Row],[VALUE OF THE HOUSE]])</f>
        <v>0.15731326593597275</v>
      </c>
      <c r="BA68" s="6">
        <f t="shared" ca="1" si="25"/>
        <v>1</v>
      </c>
      <c r="BB68" s="6"/>
      <c r="BC68" s="6"/>
      <c r="BD68" s="6"/>
      <c r="BE68" s="9">
        <f ca="1">IF(Table1[[#This Row],[DEBTS]]&gt;Table1[[#This Row],[INCOME ]],1,0)</f>
        <v>1</v>
      </c>
      <c r="BF68" s="10"/>
      <c r="BH68" s="9">
        <f ca="1">IF(Table1[[#This Row],[AREA]]="Alappuzha",Table1[[#This Row],[INCOME ]],0)</f>
        <v>0</v>
      </c>
      <c r="BI68" s="6">
        <f ca="1">IF(Table1[[#This Row],[AREA]]="Ernakulam",Table1[[#This Row],[INCOME ]],0)</f>
        <v>0</v>
      </c>
      <c r="BJ68" s="6">
        <f ca="1">IF(Table1[[#This Row],[AREA]]="Idukki",Table1[[#This Row],[INCOME ]],0)</f>
        <v>0</v>
      </c>
      <c r="BK68" s="6">
        <f ca="1">IF(Table1[[#This Row],[AREA]]="kannur",Table1[[#This Row],[INCOME ]],0)</f>
        <v>0</v>
      </c>
      <c r="BL68" s="6">
        <f ca="1">IF(Table1[[#This Row],[AREA]]="Kasaragod",Table1[[#This Row],[INCOME ]],0)</f>
        <v>0</v>
      </c>
      <c r="BM68" s="6">
        <f ca="1">IF(Table1[[#This Row],[AREA]]="Kollam",Table1[[#This Row],[INCOME ]],0)</f>
        <v>0</v>
      </c>
      <c r="BN68" s="6">
        <f ca="1">IF(Table1[[#This Row],[AREA]]="kottayam",Table1[[#This Row],[INCOME ]],0)</f>
        <v>0</v>
      </c>
      <c r="BO68" s="6">
        <f ca="1">IF(Table1[[#This Row],[AREA]]="Kozhikode",Table1[[#This Row],[INCOME ]],0)</f>
        <v>0</v>
      </c>
      <c r="BP68" s="6">
        <f ca="1">IF(Table1[[#This Row],[AREA]]="Malappuram",Table1[[#This Row],[INCOME ]],0)</f>
        <v>700919</v>
      </c>
      <c r="BQ68" s="6">
        <f ca="1">IF(Table1[[#This Row],[AREA]]="Palakkad",Table1[[#This Row],[INCOME ]],0)</f>
        <v>0</v>
      </c>
      <c r="BR68" s="6">
        <f ca="1">IF(Table1[[#This Row],[AREA]]="Pathanamthitta",Table1[[#This Row],[INCOME ]],0)</f>
        <v>0</v>
      </c>
      <c r="BS68" s="6">
        <f ca="1">IF(Table1[[#This Row],[AREA]]="Thiruvananthapuram",Table1[[#This Row],[INCOME ]],0)</f>
        <v>0</v>
      </c>
      <c r="BT68" s="6">
        <f ca="1">IF(Table1[[#This Row],[AREA]]="Thrissur",Table1[[#This Row],[INCOME ]],0)</f>
        <v>0</v>
      </c>
      <c r="BU68" s="10">
        <f ca="1">IF(Table1[[#This Row],[AREA]]="Wayanadu",Table1[[#This Row],[INCOME ]],0)</f>
        <v>0</v>
      </c>
      <c r="BW68" s="9">
        <f ca="1">IF(Table1[[#This Row],[FIELD OF WORK]]="IT",Table1[[#This Row],[INCOME ]],0)</f>
        <v>0</v>
      </c>
      <c r="BX68" s="6">
        <f ca="1">IF(Table1[[#This Row],[FIELD OF WORK]]="Teaching",Table1[[#This Row],[INCOME ]],0)</f>
        <v>0</v>
      </c>
      <c r="BY68" s="6">
        <f ca="1">IF(Table1[[#This Row],[FIELD OF WORK]]="Construction",Table1[[#This Row],[INCOME ]],0)</f>
        <v>0</v>
      </c>
      <c r="BZ68" s="6">
        <f ca="1">IF(Table1[[#This Row],[FIELD OF WORK]]="Health",Table1[[#This Row],[INCOME ]],0)</f>
        <v>700919</v>
      </c>
      <c r="CA68" s="10">
        <f ca="1">IF(Table1[[#This Row],[FIELD OF WORK]]="Others",Table1[[#This Row],[INCOME ]],0)</f>
        <v>0</v>
      </c>
      <c r="CC68" s="9">
        <f ca="1">IF(Table1[[#This Row],[EDUCATION]]="Highschool",Table1[[#This Row],[INCOME ]],0)</f>
        <v>0</v>
      </c>
      <c r="CD68" s="6">
        <f ca="1">IF(Table1[[#This Row],[EDUCATION]]="UG",Table1[[#This Row],[INCOME ]],0)</f>
        <v>0</v>
      </c>
      <c r="CE68" s="6">
        <f ca="1">IF(Table1[[#This Row],[EDUCATION]]="PG",Table1[[#This Row],[INCOME ]],0)</f>
        <v>0</v>
      </c>
      <c r="CF68" s="6">
        <f ca="1">IF(Table1[[#This Row],[EDUCATION]]="PHD",Table1[[#This Row],[INCOME ]],0)</f>
        <v>0</v>
      </c>
      <c r="CG68" s="6">
        <f ca="1">IF(Table1[[#This Row],[EDUCATION]]="Plus Two",Table1[[#This Row],[INCOME ]],0)</f>
        <v>0</v>
      </c>
      <c r="CH68" s="10">
        <f ca="1">IF(Table1[[#This Row],[EDUCATION]]="Others",Table1[[#This Row],[INCOME ]],0)</f>
        <v>700919</v>
      </c>
      <c r="CJ68" s="9">
        <f ca="1">IF(Table1[[#This Row],[NETWORTH]]&gt;$CK$3,Table1[[#This Row],[AGE]],0)</f>
        <v>27</v>
      </c>
      <c r="CK68" s="10"/>
    </row>
    <row r="69" spans="1:89" x14ac:dyDescent="0.3">
      <c r="A69">
        <f t="shared" ref="A69:A132" ca="1" si="36">RANDBETWEEN(0,1)</f>
        <v>0</v>
      </c>
      <c r="B69" t="str">
        <f t="shared" ref="B69:B132" ca="1" si="37">IF(A69=0,"MALE","FEMALE")</f>
        <v>MALE</v>
      </c>
      <c r="C69">
        <f t="shared" ref="C69:C132" ca="1" si="38">RANDBETWEEN(24,50)</f>
        <v>47</v>
      </c>
      <c r="D69">
        <f t="shared" ref="D69:D132" ca="1" si="39">RANDBETWEEN(1,5)</f>
        <v>5</v>
      </c>
      <c r="E69" t="str">
        <f t="shared" ref="E69:E132" ca="1" si="40">VLOOKUP(D69,$X$6:$Y$10,2)</f>
        <v>Others</v>
      </c>
      <c r="F69">
        <f t="shared" ref="F69:F132" ca="1" si="41">RANDBETWEEN(1,6)</f>
        <v>5</v>
      </c>
      <c r="G69" t="str">
        <f t="shared" ref="G69:G132" ca="1" si="42">VLOOKUP(F69,$X$13:$Y$18,2)</f>
        <v>PHD</v>
      </c>
      <c r="H69">
        <f t="shared" ca="1" si="32"/>
        <v>2</v>
      </c>
      <c r="I69">
        <f t="shared" ca="1" si="35"/>
        <v>1</v>
      </c>
      <c r="J69">
        <f t="shared" ref="J69:J132" ca="1" si="43">RANDBETWEEN(100000,1000000)</f>
        <v>866857</v>
      </c>
      <c r="K69">
        <f t="shared" ref="K69:K132" ca="1" si="44">RANDBETWEEN(1,14)</f>
        <v>9</v>
      </c>
      <c r="L69" t="str">
        <f t="shared" ref="L69:L132" ca="1" si="45">VLOOKUP(K69,$AA$6:$AB$19,2)</f>
        <v>Palakkad</v>
      </c>
      <c r="M69">
        <f t="shared" ca="1" si="26"/>
        <v>6934856</v>
      </c>
      <c r="N69">
        <f t="shared" ref="N69:N132" ca="1" si="46">RAND()*M69</f>
        <v>1665806.4560482076</v>
      </c>
      <c r="O69">
        <f t="shared" ca="1" si="27"/>
        <v>387035.47068422841</v>
      </c>
      <c r="P69">
        <f t="shared" ref="P69:P132" ca="1" si="47">RANDBETWEEN(0,O69)</f>
        <v>139558</v>
      </c>
      <c r="Q69">
        <f t="shared" ca="1" si="28"/>
        <v>1927482.4560482076</v>
      </c>
      <c r="R69">
        <f t="shared" ca="1" si="29"/>
        <v>1173190.102540784</v>
      </c>
      <c r="S69">
        <f t="shared" ca="1" si="30"/>
        <v>8495081.573225012</v>
      </c>
      <c r="T69">
        <f t="shared" ca="1" si="31"/>
        <v>6567599.1171768047</v>
      </c>
      <c r="V69" s="9">
        <f ca="1">IF(Table1[[#This Row],[GENDER]]="MALE",1,0)</f>
        <v>1</v>
      </c>
      <c r="W69" s="10">
        <f ca="1">IF(Table1[[#This Row],[GENDER]]="FEMALE",1,0)</f>
        <v>0</v>
      </c>
      <c r="AF69" s="9">
        <f t="shared" ref="AF69:AF132" ca="1" si="48">IF(E69="CONSTRUCTION",1,0)</f>
        <v>0</v>
      </c>
      <c r="AG69" s="6">
        <f t="shared" ref="AG69:AG132" ca="1" si="49">IF(E69="HEALTH",1,0)</f>
        <v>0</v>
      </c>
      <c r="AH69" s="6">
        <f t="shared" ref="AH69:AH132" ca="1" si="50">IF(E69="IT",1,0)</f>
        <v>0</v>
      </c>
      <c r="AI69" s="6">
        <f t="shared" ref="AI69:AI132" ca="1" si="51">IF(E69="TEACHING",1,0)</f>
        <v>0</v>
      </c>
      <c r="AJ69" s="10">
        <f t="shared" ref="AJ69:AJ132" ca="1" si="52">IF(E69="OTHERS",1,0)</f>
        <v>1</v>
      </c>
      <c r="AL69" s="9">
        <f ca="1">IF(Table1[[#This Row],[EDUCATION]]="HIGHSCHOOL",1,0)</f>
        <v>0</v>
      </c>
      <c r="AM69" s="6">
        <f ca="1">IF(Table1[[#This Row],[EDUCATION]]="PLUS TWO",1,0)</f>
        <v>0</v>
      </c>
      <c r="AN69" s="6">
        <f ca="1">IF(Table1[[#This Row],[EDUCATION]]="UG",1,0)</f>
        <v>0</v>
      </c>
      <c r="AO69" s="6">
        <f ca="1">IF(Table1[[#This Row],[EDUCATION]]="PG",1,0)</f>
        <v>0</v>
      </c>
      <c r="AP69" s="6">
        <f ca="1">IF(Table1[[#This Row],[EDUCATION]]="PHD",1,0)</f>
        <v>1</v>
      </c>
      <c r="AQ69" s="10">
        <f ca="1">IF(Table1[[#This Row],[EDUCATION]]="OTHERS",1,0)</f>
        <v>0</v>
      </c>
      <c r="AU69" s="9">
        <f ca="1">Table1[[#This Row],[CARS VALUE]]/Table1[[#This Row],[CARS]]</f>
        <v>387035.47068422841</v>
      </c>
      <c r="AV69" s="10"/>
      <c r="AX69" s="9">
        <f ca="1">IF(Table1[[#This Row],[DEBTS]]&gt;$AY$3,1,0)</f>
        <v>1</v>
      </c>
      <c r="AY69" s="6"/>
      <c r="AZ69" s="23">
        <f ca="1">(Table1[[#This Row],[MORTAGE LEFT]]/Table1[[#This Row],[VALUE OF THE HOUSE]])</f>
        <v>0.24020779321851926</v>
      </c>
      <c r="BA69" s="6">
        <f t="shared" ref="BA69:BA132" ca="1" si="53">IF(AZ69&lt;$BB$3,1,0)</f>
        <v>1</v>
      </c>
      <c r="BB69" s="6"/>
      <c r="BC69" s="6"/>
      <c r="BD69" s="6"/>
      <c r="BE69" s="9">
        <f ca="1">IF(Table1[[#This Row],[DEBTS]]&gt;Table1[[#This Row],[INCOME ]],1,0)</f>
        <v>1</v>
      </c>
      <c r="BF69" s="10"/>
      <c r="BH69" s="9">
        <f ca="1">IF(Table1[[#This Row],[AREA]]="Alappuzha",Table1[[#This Row],[INCOME ]],0)</f>
        <v>0</v>
      </c>
      <c r="BI69" s="6">
        <f ca="1">IF(Table1[[#This Row],[AREA]]="Ernakulam",Table1[[#This Row],[INCOME ]],0)</f>
        <v>0</v>
      </c>
      <c r="BJ69" s="6">
        <f ca="1">IF(Table1[[#This Row],[AREA]]="Idukki",Table1[[#This Row],[INCOME ]],0)</f>
        <v>0</v>
      </c>
      <c r="BK69" s="6">
        <f ca="1">IF(Table1[[#This Row],[AREA]]="kannur",Table1[[#This Row],[INCOME ]],0)</f>
        <v>0</v>
      </c>
      <c r="BL69" s="6">
        <f ca="1">IF(Table1[[#This Row],[AREA]]="Kasaragod",Table1[[#This Row],[INCOME ]],0)</f>
        <v>0</v>
      </c>
      <c r="BM69" s="6">
        <f ca="1">IF(Table1[[#This Row],[AREA]]="Kollam",Table1[[#This Row],[INCOME ]],0)</f>
        <v>0</v>
      </c>
      <c r="BN69" s="6">
        <f ca="1">IF(Table1[[#This Row],[AREA]]="kottayam",Table1[[#This Row],[INCOME ]],0)</f>
        <v>0</v>
      </c>
      <c r="BO69" s="6">
        <f ca="1">IF(Table1[[#This Row],[AREA]]="Kozhikode",Table1[[#This Row],[INCOME ]],0)</f>
        <v>0</v>
      </c>
      <c r="BP69" s="6">
        <f ca="1">IF(Table1[[#This Row],[AREA]]="Malappuram",Table1[[#This Row],[INCOME ]],0)</f>
        <v>0</v>
      </c>
      <c r="BQ69" s="6">
        <f ca="1">IF(Table1[[#This Row],[AREA]]="Palakkad",Table1[[#This Row],[INCOME ]],0)</f>
        <v>866857</v>
      </c>
      <c r="BR69" s="6">
        <f ca="1">IF(Table1[[#This Row],[AREA]]="Pathanamthitta",Table1[[#This Row],[INCOME ]],0)</f>
        <v>0</v>
      </c>
      <c r="BS69" s="6">
        <f ca="1">IF(Table1[[#This Row],[AREA]]="Thiruvananthapuram",Table1[[#This Row],[INCOME ]],0)</f>
        <v>0</v>
      </c>
      <c r="BT69" s="6">
        <f ca="1">IF(Table1[[#This Row],[AREA]]="Thrissur",Table1[[#This Row],[INCOME ]],0)</f>
        <v>0</v>
      </c>
      <c r="BU69" s="10">
        <f ca="1">IF(Table1[[#This Row],[AREA]]="Wayanadu",Table1[[#This Row],[INCOME ]],0)</f>
        <v>0</v>
      </c>
      <c r="BW69" s="9">
        <f ca="1">IF(Table1[[#This Row],[FIELD OF WORK]]="IT",Table1[[#This Row],[INCOME ]],0)</f>
        <v>0</v>
      </c>
      <c r="BX69" s="6">
        <f ca="1">IF(Table1[[#This Row],[FIELD OF WORK]]="Teaching",Table1[[#This Row],[INCOME ]],0)</f>
        <v>0</v>
      </c>
      <c r="BY69" s="6">
        <f ca="1">IF(Table1[[#This Row],[FIELD OF WORK]]="Construction",Table1[[#This Row],[INCOME ]],0)</f>
        <v>0</v>
      </c>
      <c r="BZ69" s="6">
        <f ca="1">IF(Table1[[#This Row],[FIELD OF WORK]]="Health",Table1[[#This Row],[INCOME ]],0)</f>
        <v>0</v>
      </c>
      <c r="CA69" s="10">
        <f ca="1">IF(Table1[[#This Row],[FIELD OF WORK]]="Others",Table1[[#This Row],[INCOME ]],0)</f>
        <v>866857</v>
      </c>
      <c r="CC69" s="9">
        <f ca="1">IF(Table1[[#This Row],[EDUCATION]]="Highschool",Table1[[#This Row],[INCOME ]],0)</f>
        <v>0</v>
      </c>
      <c r="CD69" s="6">
        <f ca="1">IF(Table1[[#This Row],[EDUCATION]]="UG",Table1[[#This Row],[INCOME ]],0)</f>
        <v>0</v>
      </c>
      <c r="CE69" s="6">
        <f ca="1">IF(Table1[[#This Row],[EDUCATION]]="PG",Table1[[#This Row],[INCOME ]],0)</f>
        <v>0</v>
      </c>
      <c r="CF69" s="6">
        <f ca="1">IF(Table1[[#This Row],[EDUCATION]]="PHD",Table1[[#This Row],[INCOME ]],0)</f>
        <v>866857</v>
      </c>
      <c r="CG69" s="6">
        <f ca="1">IF(Table1[[#This Row],[EDUCATION]]="Plus Two",Table1[[#This Row],[INCOME ]],0)</f>
        <v>0</v>
      </c>
      <c r="CH69" s="10">
        <f ca="1">IF(Table1[[#This Row],[EDUCATION]]="Others",Table1[[#This Row],[INCOME ]],0)</f>
        <v>0</v>
      </c>
      <c r="CJ69" s="9">
        <f ca="1">IF(Table1[[#This Row],[NETWORTH]]&gt;$CK$3,Table1[[#This Row],[AGE]],0)</f>
        <v>47</v>
      </c>
      <c r="CK69" s="10"/>
    </row>
    <row r="70" spans="1:89" x14ac:dyDescent="0.3">
      <c r="A70">
        <f t="shared" ca="1" si="36"/>
        <v>0</v>
      </c>
      <c r="B70" t="str">
        <f t="shared" ca="1" si="37"/>
        <v>MALE</v>
      </c>
      <c r="C70">
        <f t="shared" ca="1" si="38"/>
        <v>37</v>
      </c>
      <c r="D70">
        <f t="shared" ca="1" si="39"/>
        <v>4</v>
      </c>
      <c r="E70" t="str">
        <f t="shared" ca="1" si="40"/>
        <v>IT</v>
      </c>
      <c r="F70">
        <f t="shared" ca="1" si="41"/>
        <v>5</v>
      </c>
      <c r="G70" t="str">
        <f t="shared" ca="1" si="42"/>
        <v>PHD</v>
      </c>
      <c r="H70">
        <f t="shared" ca="1" si="32"/>
        <v>2</v>
      </c>
      <c r="I70">
        <f t="shared" ca="1" si="35"/>
        <v>1</v>
      </c>
      <c r="J70">
        <f t="shared" ca="1" si="43"/>
        <v>350706</v>
      </c>
      <c r="K70">
        <f t="shared" ca="1" si="44"/>
        <v>12</v>
      </c>
      <c r="L70" t="str">
        <f t="shared" ca="1" si="45"/>
        <v>Wayanadu</v>
      </c>
      <c r="M70">
        <f t="shared" ca="1" si="26"/>
        <v>2805648</v>
      </c>
      <c r="N70">
        <f t="shared" ca="1" si="46"/>
        <v>1303839.6502948313</v>
      </c>
      <c r="O70">
        <f t="shared" ca="1" si="27"/>
        <v>125875.27115690963</v>
      </c>
      <c r="P70">
        <f t="shared" ca="1" si="47"/>
        <v>63952</v>
      </c>
      <c r="Q70">
        <f t="shared" ca="1" si="28"/>
        <v>1485134.6502948313</v>
      </c>
      <c r="R70">
        <f t="shared" ca="1" si="29"/>
        <v>276599.61548404838</v>
      </c>
      <c r="S70">
        <f t="shared" ca="1" si="30"/>
        <v>3208122.8866409576</v>
      </c>
      <c r="T70">
        <f t="shared" ca="1" si="31"/>
        <v>1722988.2363461263</v>
      </c>
      <c r="V70" s="9">
        <f ca="1">IF(Table1[[#This Row],[GENDER]]="MALE",1,0)</f>
        <v>1</v>
      </c>
      <c r="W70" s="10">
        <f ca="1">IF(Table1[[#This Row],[GENDER]]="FEMALE",1,0)</f>
        <v>0</v>
      </c>
      <c r="AF70" s="9">
        <f t="shared" ca="1" si="48"/>
        <v>0</v>
      </c>
      <c r="AG70" s="6">
        <f t="shared" ca="1" si="49"/>
        <v>0</v>
      </c>
      <c r="AH70" s="6">
        <f t="shared" ca="1" si="50"/>
        <v>1</v>
      </c>
      <c r="AI70" s="6">
        <f t="shared" ca="1" si="51"/>
        <v>0</v>
      </c>
      <c r="AJ70" s="10">
        <f t="shared" ca="1" si="52"/>
        <v>0</v>
      </c>
      <c r="AL70" s="9">
        <f ca="1">IF(Table1[[#This Row],[EDUCATION]]="HIGHSCHOOL",1,0)</f>
        <v>0</v>
      </c>
      <c r="AM70" s="6">
        <f ca="1">IF(Table1[[#This Row],[EDUCATION]]="PLUS TWO",1,0)</f>
        <v>0</v>
      </c>
      <c r="AN70" s="6">
        <f ca="1">IF(Table1[[#This Row],[EDUCATION]]="UG",1,0)</f>
        <v>0</v>
      </c>
      <c r="AO70" s="6">
        <f ca="1">IF(Table1[[#This Row],[EDUCATION]]="PG",1,0)</f>
        <v>0</v>
      </c>
      <c r="AP70" s="6">
        <f ca="1">IF(Table1[[#This Row],[EDUCATION]]="PHD",1,0)</f>
        <v>1</v>
      </c>
      <c r="AQ70" s="10">
        <f ca="1">IF(Table1[[#This Row],[EDUCATION]]="OTHERS",1,0)</f>
        <v>0</v>
      </c>
      <c r="AU70" s="9">
        <f ca="1">Table1[[#This Row],[CARS VALUE]]/Table1[[#This Row],[CARS]]</f>
        <v>125875.27115690963</v>
      </c>
      <c r="AV70" s="10"/>
      <c r="AX70" s="9">
        <f ca="1">IF(Table1[[#This Row],[DEBTS]]&gt;$AY$3,1,0)</f>
        <v>1</v>
      </c>
      <c r="AY70" s="6"/>
      <c r="AZ70" s="23">
        <f ca="1">(Table1[[#This Row],[MORTAGE LEFT]]/Table1[[#This Row],[VALUE OF THE HOUSE]])</f>
        <v>0.46471961211628515</v>
      </c>
      <c r="BA70" s="6">
        <f t="shared" ca="1" si="53"/>
        <v>1</v>
      </c>
      <c r="BB70" s="6"/>
      <c r="BC70" s="6"/>
      <c r="BD70" s="6"/>
      <c r="BE70" s="9">
        <f ca="1">IF(Table1[[#This Row],[DEBTS]]&gt;Table1[[#This Row],[INCOME ]],1,0)</f>
        <v>1</v>
      </c>
      <c r="BF70" s="10"/>
      <c r="BH70" s="9">
        <f ca="1">IF(Table1[[#This Row],[AREA]]="Alappuzha",Table1[[#This Row],[INCOME ]],0)</f>
        <v>0</v>
      </c>
      <c r="BI70" s="6">
        <f ca="1">IF(Table1[[#This Row],[AREA]]="Ernakulam",Table1[[#This Row],[INCOME ]],0)</f>
        <v>0</v>
      </c>
      <c r="BJ70" s="6">
        <f ca="1">IF(Table1[[#This Row],[AREA]]="Idukki",Table1[[#This Row],[INCOME ]],0)</f>
        <v>0</v>
      </c>
      <c r="BK70" s="6">
        <f ca="1">IF(Table1[[#This Row],[AREA]]="kannur",Table1[[#This Row],[INCOME ]],0)</f>
        <v>0</v>
      </c>
      <c r="BL70" s="6">
        <f ca="1">IF(Table1[[#This Row],[AREA]]="Kasaragod",Table1[[#This Row],[INCOME ]],0)</f>
        <v>0</v>
      </c>
      <c r="BM70" s="6">
        <f ca="1">IF(Table1[[#This Row],[AREA]]="Kollam",Table1[[#This Row],[INCOME ]],0)</f>
        <v>0</v>
      </c>
      <c r="BN70" s="6">
        <f ca="1">IF(Table1[[#This Row],[AREA]]="kottayam",Table1[[#This Row],[INCOME ]],0)</f>
        <v>0</v>
      </c>
      <c r="BO70" s="6">
        <f ca="1">IF(Table1[[#This Row],[AREA]]="Kozhikode",Table1[[#This Row],[INCOME ]],0)</f>
        <v>0</v>
      </c>
      <c r="BP70" s="6">
        <f ca="1">IF(Table1[[#This Row],[AREA]]="Malappuram",Table1[[#This Row],[INCOME ]],0)</f>
        <v>0</v>
      </c>
      <c r="BQ70" s="6">
        <f ca="1">IF(Table1[[#This Row],[AREA]]="Palakkad",Table1[[#This Row],[INCOME ]],0)</f>
        <v>0</v>
      </c>
      <c r="BR70" s="6">
        <f ca="1">IF(Table1[[#This Row],[AREA]]="Pathanamthitta",Table1[[#This Row],[INCOME ]],0)</f>
        <v>0</v>
      </c>
      <c r="BS70" s="6">
        <f ca="1">IF(Table1[[#This Row],[AREA]]="Thiruvananthapuram",Table1[[#This Row],[INCOME ]],0)</f>
        <v>0</v>
      </c>
      <c r="BT70" s="6">
        <f ca="1">IF(Table1[[#This Row],[AREA]]="Thrissur",Table1[[#This Row],[INCOME ]],0)</f>
        <v>0</v>
      </c>
      <c r="BU70" s="10">
        <f ca="1">IF(Table1[[#This Row],[AREA]]="Wayanadu",Table1[[#This Row],[INCOME ]],0)</f>
        <v>350706</v>
      </c>
      <c r="BW70" s="9">
        <f ca="1">IF(Table1[[#This Row],[FIELD OF WORK]]="IT",Table1[[#This Row],[INCOME ]],0)</f>
        <v>350706</v>
      </c>
      <c r="BX70" s="6">
        <f ca="1">IF(Table1[[#This Row],[FIELD OF WORK]]="Teaching",Table1[[#This Row],[INCOME ]],0)</f>
        <v>0</v>
      </c>
      <c r="BY70" s="6">
        <f ca="1">IF(Table1[[#This Row],[FIELD OF WORK]]="Construction",Table1[[#This Row],[INCOME ]],0)</f>
        <v>0</v>
      </c>
      <c r="BZ70" s="6">
        <f ca="1">IF(Table1[[#This Row],[FIELD OF WORK]]="Health",Table1[[#This Row],[INCOME ]],0)</f>
        <v>0</v>
      </c>
      <c r="CA70" s="10">
        <f ca="1">IF(Table1[[#This Row],[FIELD OF WORK]]="Others",Table1[[#This Row],[INCOME ]],0)</f>
        <v>0</v>
      </c>
      <c r="CC70" s="9">
        <f ca="1">IF(Table1[[#This Row],[EDUCATION]]="Highschool",Table1[[#This Row],[INCOME ]],0)</f>
        <v>0</v>
      </c>
      <c r="CD70" s="6">
        <f ca="1">IF(Table1[[#This Row],[EDUCATION]]="UG",Table1[[#This Row],[INCOME ]],0)</f>
        <v>0</v>
      </c>
      <c r="CE70" s="6">
        <f ca="1">IF(Table1[[#This Row],[EDUCATION]]="PG",Table1[[#This Row],[INCOME ]],0)</f>
        <v>0</v>
      </c>
      <c r="CF70" s="6">
        <f ca="1">IF(Table1[[#This Row],[EDUCATION]]="PHD",Table1[[#This Row],[INCOME ]],0)</f>
        <v>350706</v>
      </c>
      <c r="CG70" s="6">
        <f ca="1">IF(Table1[[#This Row],[EDUCATION]]="Plus Two",Table1[[#This Row],[INCOME ]],0)</f>
        <v>0</v>
      </c>
      <c r="CH70" s="10">
        <f ca="1">IF(Table1[[#This Row],[EDUCATION]]="Others",Table1[[#This Row],[INCOME ]],0)</f>
        <v>0</v>
      </c>
      <c r="CJ70" s="9">
        <f ca="1">IF(Table1[[#This Row],[NETWORTH]]&gt;$CK$3,Table1[[#This Row],[AGE]],0)</f>
        <v>37</v>
      </c>
      <c r="CK70" s="10"/>
    </row>
    <row r="71" spans="1:89" x14ac:dyDescent="0.3">
      <c r="A71">
        <f t="shared" ca="1" si="36"/>
        <v>0</v>
      </c>
      <c r="B71" t="str">
        <f t="shared" ca="1" si="37"/>
        <v>MALE</v>
      </c>
      <c r="C71">
        <f t="shared" ca="1" si="38"/>
        <v>32</v>
      </c>
      <c r="D71">
        <f t="shared" ca="1" si="39"/>
        <v>3</v>
      </c>
      <c r="E71" t="str">
        <f t="shared" ca="1" si="40"/>
        <v>Teaching</v>
      </c>
      <c r="F71">
        <f t="shared" ca="1" si="41"/>
        <v>1</v>
      </c>
      <c r="G71" t="str">
        <f t="shared" ca="1" si="42"/>
        <v>Highschool</v>
      </c>
      <c r="H71">
        <f t="shared" ca="1" si="32"/>
        <v>2</v>
      </c>
      <c r="I71">
        <f t="shared" ca="1" si="35"/>
        <v>3</v>
      </c>
      <c r="J71">
        <f t="shared" ca="1" si="43"/>
        <v>299609</v>
      </c>
      <c r="K71">
        <f t="shared" ca="1" si="44"/>
        <v>10</v>
      </c>
      <c r="L71" t="str">
        <f t="shared" ca="1" si="45"/>
        <v>Malappuram</v>
      </c>
      <c r="M71">
        <f t="shared" ca="1" si="26"/>
        <v>2097263</v>
      </c>
      <c r="N71">
        <f t="shared" ca="1" si="46"/>
        <v>2060956.2066276926</v>
      </c>
      <c r="O71">
        <f t="shared" ca="1" si="27"/>
        <v>706790.89287536347</v>
      </c>
      <c r="P71">
        <f t="shared" ca="1" si="47"/>
        <v>454855</v>
      </c>
      <c r="Q71">
        <f t="shared" ca="1" si="28"/>
        <v>2705011.2066276926</v>
      </c>
      <c r="R71">
        <f t="shared" ca="1" si="29"/>
        <v>124401.7287173341</v>
      </c>
      <c r="S71">
        <f t="shared" ca="1" si="30"/>
        <v>2928455.6215926977</v>
      </c>
      <c r="T71">
        <f t="shared" ca="1" si="31"/>
        <v>223444.41496500513</v>
      </c>
      <c r="V71" s="9">
        <f ca="1">IF(Table1[[#This Row],[GENDER]]="MALE",1,0)</f>
        <v>1</v>
      </c>
      <c r="W71" s="10">
        <f ca="1">IF(Table1[[#This Row],[GENDER]]="FEMALE",1,0)</f>
        <v>0</v>
      </c>
      <c r="AF71" s="9">
        <f t="shared" ca="1" si="48"/>
        <v>0</v>
      </c>
      <c r="AG71" s="6">
        <f t="shared" ca="1" si="49"/>
        <v>0</v>
      </c>
      <c r="AH71" s="6">
        <f t="shared" ca="1" si="50"/>
        <v>0</v>
      </c>
      <c r="AI71" s="6">
        <f t="shared" ca="1" si="51"/>
        <v>1</v>
      </c>
      <c r="AJ71" s="10">
        <f t="shared" ca="1" si="52"/>
        <v>0</v>
      </c>
      <c r="AL71" s="9">
        <f ca="1">IF(Table1[[#This Row],[EDUCATION]]="HIGHSCHOOL",1,0)</f>
        <v>1</v>
      </c>
      <c r="AM71" s="6">
        <f ca="1">IF(Table1[[#This Row],[EDUCATION]]="PLUS TWO",1,0)</f>
        <v>0</v>
      </c>
      <c r="AN71" s="6">
        <f ca="1">IF(Table1[[#This Row],[EDUCATION]]="UG",1,0)</f>
        <v>0</v>
      </c>
      <c r="AO71" s="6">
        <f ca="1">IF(Table1[[#This Row],[EDUCATION]]="PG",1,0)</f>
        <v>0</v>
      </c>
      <c r="AP71" s="6">
        <f ca="1">IF(Table1[[#This Row],[EDUCATION]]="PHD",1,0)</f>
        <v>0</v>
      </c>
      <c r="AQ71" s="10">
        <f ca="1">IF(Table1[[#This Row],[EDUCATION]]="OTHERS",1,0)</f>
        <v>0</v>
      </c>
      <c r="AU71" s="9">
        <f ca="1">Table1[[#This Row],[CARS VALUE]]/Table1[[#This Row],[CARS]]</f>
        <v>235596.96429178782</v>
      </c>
      <c r="AV71" s="10"/>
      <c r="AX71" s="9">
        <f ca="1">IF(Table1[[#This Row],[DEBTS]]&gt;$AY$3,1,0)</f>
        <v>1</v>
      </c>
      <c r="AY71" s="6"/>
      <c r="AZ71" s="23">
        <f ca="1">(Table1[[#This Row],[MORTAGE LEFT]]/Table1[[#This Row],[VALUE OF THE HOUSE]])</f>
        <v>0.98268848810458798</v>
      </c>
      <c r="BA71" s="6">
        <f t="shared" ca="1" si="53"/>
        <v>0</v>
      </c>
      <c r="BB71" s="6"/>
      <c r="BC71" s="6"/>
      <c r="BD71" s="6"/>
      <c r="BE71" s="9">
        <f ca="1">IF(Table1[[#This Row],[DEBTS]]&gt;Table1[[#This Row],[INCOME ]],1,0)</f>
        <v>1</v>
      </c>
      <c r="BF71" s="10"/>
      <c r="BH71" s="9">
        <f ca="1">IF(Table1[[#This Row],[AREA]]="Alappuzha",Table1[[#This Row],[INCOME ]],0)</f>
        <v>0</v>
      </c>
      <c r="BI71" s="6">
        <f ca="1">IF(Table1[[#This Row],[AREA]]="Ernakulam",Table1[[#This Row],[INCOME ]],0)</f>
        <v>0</v>
      </c>
      <c r="BJ71" s="6">
        <f ca="1">IF(Table1[[#This Row],[AREA]]="Idukki",Table1[[#This Row],[INCOME ]],0)</f>
        <v>0</v>
      </c>
      <c r="BK71" s="6">
        <f ca="1">IF(Table1[[#This Row],[AREA]]="kannur",Table1[[#This Row],[INCOME ]],0)</f>
        <v>0</v>
      </c>
      <c r="BL71" s="6">
        <f ca="1">IF(Table1[[#This Row],[AREA]]="Kasaragod",Table1[[#This Row],[INCOME ]],0)</f>
        <v>0</v>
      </c>
      <c r="BM71" s="6">
        <f ca="1">IF(Table1[[#This Row],[AREA]]="Kollam",Table1[[#This Row],[INCOME ]],0)</f>
        <v>0</v>
      </c>
      <c r="BN71" s="6">
        <f ca="1">IF(Table1[[#This Row],[AREA]]="kottayam",Table1[[#This Row],[INCOME ]],0)</f>
        <v>0</v>
      </c>
      <c r="BO71" s="6">
        <f ca="1">IF(Table1[[#This Row],[AREA]]="Kozhikode",Table1[[#This Row],[INCOME ]],0)</f>
        <v>0</v>
      </c>
      <c r="BP71" s="6">
        <f ca="1">IF(Table1[[#This Row],[AREA]]="Malappuram",Table1[[#This Row],[INCOME ]],0)</f>
        <v>299609</v>
      </c>
      <c r="BQ71" s="6">
        <f ca="1">IF(Table1[[#This Row],[AREA]]="Palakkad",Table1[[#This Row],[INCOME ]],0)</f>
        <v>0</v>
      </c>
      <c r="BR71" s="6">
        <f ca="1">IF(Table1[[#This Row],[AREA]]="Pathanamthitta",Table1[[#This Row],[INCOME ]],0)</f>
        <v>0</v>
      </c>
      <c r="BS71" s="6">
        <f ca="1">IF(Table1[[#This Row],[AREA]]="Thiruvananthapuram",Table1[[#This Row],[INCOME ]],0)</f>
        <v>0</v>
      </c>
      <c r="BT71" s="6">
        <f ca="1">IF(Table1[[#This Row],[AREA]]="Thrissur",Table1[[#This Row],[INCOME ]],0)</f>
        <v>0</v>
      </c>
      <c r="BU71" s="10">
        <f ca="1">IF(Table1[[#This Row],[AREA]]="Wayanadu",Table1[[#This Row],[INCOME ]],0)</f>
        <v>0</v>
      </c>
      <c r="BW71" s="9">
        <f ca="1">IF(Table1[[#This Row],[FIELD OF WORK]]="IT",Table1[[#This Row],[INCOME ]],0)</f>
        <v>0</v>
      </c>
      <c r="BX71" s="6">
        <f ca="1">IF(Table1[[#This Row],[FIELD OF WORK]]="Teaching",Table1[[#This Row],[INCOME ]],0)</f>
        <v>299609</v>
      </c>
      <c r="BY71" s="6">
        <f ca="1">IF(Table1[[#This Row],[FIELD OF WORK]]="Construction",Table1[[#This Row],[INCOME ]],0)</f>
        <v>0</v>
      </c>
      <c r="BZ71" s="6">
        <f ca="1">IF(Table1[[#This Row],[FIELD OF WORK]]="Health",Table1[[#This Row],[INCOME ]],0)</f>
        <v>0</v>
      </c>
      <c r="CA71" s="10">
        <f ca="1">IF(Table1[[#This Row],[FIELD OF WORK]]="Others",Table1[[#This Row],[INCOME ]],0)</f>
        <v>0</v>
      </c>
      <c r="CC71" s="9">
        <f ca="1">IF(Table1[[#This Row],[EDUCATION]]="Highschool",Table1[[#This Row],[INCOME ]],0)</f>
        <v>299609</v>
      </c>
      <c r="CD71" s="6">
        <f ca="1">IF(Table1[[#This Row],[EDUCATION]]="UG",Table1[[#This Row],[INCOME ]],0)</f>
        <v>0</v>
      </c>
      <c r="CE71" s="6">
        <f ca="1">IF(Table1[[#This Row],[EDUCATION]]="PG",Table1[[#This Row],[INCOME ]],0)</f>
        <v>0</v>
      </c>
      <c r="CF71" s="6">
        <f ca="1">IF(Table1[[#This Row],[EDUCATION]]="PHD",Table1[[#This Row],[INCOME ]],0)</f>
        <v>0</v>
      </c>
      <c r="CG71" s="6">
        <f ca="1">IF(Table1[[#This Row],[EDUCATION]]="Plus Two",Table1[[#This Row],[INCOME ]],0)</f>
        <v>0</v>
      </c>
      <c r="CH71" s="10">
        <f ca="1">IF(Table1[[#This Row],[EDUCATION]]="Others",Table1[[#This Row],[INCOME ]],0)</f>
        <v>0</v>
      </c>
      <c r="CJ71" s="9">
        <f ca="1">IF(Table1[[#This Row],[NETWORTH]]&gt;$CK$3,Table1[[#This Row],[AGE]],0)</f>
        <v>0</v>
      </c>
      <c r="CK71" s="10"/>
    </row>
    <row r="72" spans="1:89" x14ac:dyDescent="0.3">
      <c r="A72">
        <f t="shared" ca="1" si="36"/>
        <v>0</v>
      </c>
      <c r="B72" t="str">
        <f t="shared" ca="1" si="37"/>
        <v>MALE</v>
      </c>
      <c r="C72">
        <f t="shared" ca="1" si="38"/>
        <v>33</v>
      </c>
      <c r="D72">
        <f t="shared" ca="1" si="39"/>
        <v>4</v>
      </c>
      <c r="E72" t="str">
        <f t="shared" ca="1" si="40"/>
        <v>IT</v>
      </c>
      <c r="F72">
        <f t="shared" ca="1" si="41"/>
        <v>3</v>
      </c>
      <c r="G72" t="str">
        <f t="shared" ca="1" si="42"/>
        <v>UG</v>
      </c>
      <c r="H72">
        <f t="shared" ca="1" si="32"/>
        <v>0</v>
      </c>
      <c r="I72">
        <f t="shared" ca="1" si="35"/>
        <v>1</v>
      </c>
      <c r="J72">
        <f t="shared" ca="1" si="43"/>
        <v>325389</v>
      </c>
      <c r="K72">
        <f t="shared" ca="1" si="44"/>
        <v>3</v>
      </c>
      <c r="L72" t="str">
        <f t="shared" ca="1" si="45"/>
        <v>Alappuzha</v>
      </c>
      <c r="M72">
        <f t="shared" ca="1" si="26"/>
        <v>1626945</v>
      </c>
      <c r="N72">
        <f t="shared" ca="1" si="46"/>
        <v>52368.048208580483</v>
      </c>
      <c r="O72">
        <f t="shared" ca="1" si="27"/>
        <v>251899.33863724204</v>
      </c>
      <c r="P72">
        <f t="shared" ca="1" si="47"/>
        <v>117475</v>
      </c>
      <c r="Q72">
        <f t="shared" ca="1" si="28"/>
        <v>690818.04820858047</v>
      </c>
      <c r="R72">
        <f t="shared" ca="1" si="29"/>
        <v>369255.14150732243</v>
      </c>
      <c r="S72">
        <f t="shared" ca="1" si="30"/>
        <v>2248099.4801445645</v>
      </c>
      <c r="T72">
        <f t="shared" ca="1" si="31"/>
        <v>1557281.4319359842</v>
      </c>
      <c r="V72" s="9">
        <f ca="1">IF(Table1[[#This Row],[GENDER]]="MALE",1,0)</f>
        <v>1</v>
      </c>
      <c r="W72" s="10">
        <f ca="1">IF(Table1[[#This Row],[GENDER]]="FEMALE",1,0)</f>
        <v>0</v>
      </c>
      <c r="AF72" s="9">
        <f t="shared" ca="1" si="48"/>
        <v>0</v>
      </c>
      <c r="AG72" s="6">
        <f t="shared" ca="1" si="49"/>
        <v>0</v>
      </c>
      <c r="AH72" s="6">
        <f t="shared" ca="1" si="50"/>
        <v>1</v>
      </c>
      <c r="AI72" s="6">
        <f t="shared" ca="1" si="51"/>
        <v>0</v>
      </c>
      <c r="AJ72" s="10">
        <f t="shared" ca="1" si="52"/>
        <v>0</v>
      </c>
      <c r="AL72" s="9">
        <f ca="1">IF(Table1[[#This Row],[EDUCATION]]="HIGHSCHOOL",1,0)</f>
        <v>0</v>
      </c>
      <c r="AM72" s="6">
        <f ca="1">IF(Table1[[#This Row],[EDUCATION]]="PLUS TWO",1,0)</f>
        <v>0</v>
      </c>
      <c r="AN72" s="6">
        <f ca="1">IF(Table1[[#This Row],[EDUCATION]]="UG",1,0)</f>
        <v>1</v>
      </c>
      <c r="AO72" s="6">
        <f ca="1">IF(Table1[[#This Row],[EDUCATION]]="PG",1,0)</f>
        <v>0</v>
      </c>
      <c r="AP72" s="6">
        <f ca="1">IF(Table1[[#This Row],[EDUCATION]]="PHD",1,0)</f>
        <v>0</v>
      </c>
      <c r="AQ72" s="10">
        <f ca="1">IF(Table1[[#This Row],[EDUCATION]]="OTHERS",1,0)</f>
        <v>0</v>
      </c>
      <c r="AU72" s="9">
        <f ca="1">Table1[[#This Row],[CARS VALUE]]/Table1[[#This Row],[CARS]]</f>
        <v>251899.33863724204</v>
      </c>
      <c r="AV72" s="10"/>
      <c r="AX72" s="9">
        <f ca="1">IF(Table1[[#This Row],[DEBTS]]&gt;$AY$3,1,0)</f>
        <v>0</v>
      </c>
      <c r="AY72" s="6"/>
      <c r="AZ72" s="23">
        <f ca="1">(Table1[[#This Row],[MORTAGE LEFT]]/Table1[[#This Row],[VALUE OF THE HOUSE]])</f>
        <v>3.2187964687546589E-2</v>
      </c>
      <c r="BA72" s="6">
        <f t="shared" ca="1" si="53"/>
        <v>1</v>
      </c>
      <c r="BB72" s="6"/>
      <c r="BC72" s="6"/>
      <c r="BD72" s="6"/>
      <c r="BE72" s="9">
        <f ca="1">IF(Table1[[#This Row],[DEBTS]]&gt;Table1[[#This Row],[INCOME ]],1,0)</f>
        <v>1</v>
      </c>
      <c r="BF72" s="10"/>
      <c r="BH72" s="9">
        <f ca="1">IF(Table1[[#This Row],[AREA]]="Alappuzha",Table1[[#This Row],[INCOME ]],0)</f>
        <v>325389</v>
      </c>
      <c r="BI72" s="6">
        <f ca="1">IF(Table1[[#This Row],[AREA]]="Ernakulam",Table1[[#This Row],[INCOME ]],0)</f>
        <v>0</v>
      </c>
      <c r="BJ72" s="6">
        <f ca="1">IF(Table1[[#This Row],[AREA]]="Idukki",Table1[[#This Row],[INCOME ]],0)</f>
        <v>0</v>
      </c>
      <c r="BK72" s="6">
        <f ca="1">IF(Table1[[#This Row],[AREA]]="kannur",Table1[[#This Row],[INCOME ]],0)</f>
        <v>0</v>
      </c>
      <c r="BL72" s="6">
        <f ca="1">IF(Table1[[#This Row],[AREA]]="Kasaragod",Table1[[#This Row],[INCOME ]],0)</f>
        <v>0</v>
      </c>
      <c r="BM72" s="6">
        <f ca="1">IF(Table1[[#This Row],[AREA]]="Kollam",Table1[[#This Row],[INCOME ]],0)</f>
        <v>0</v>
      </c>
      <c r="BN72" s="6">
        <f ca="1">IF(Table1[[#This Row],[AREA]]="kottayam",Table1[[#This Row],[INCOME ]],0)</f>
        <v>0</v>
      </c>
      <c r="BO72" s="6">
        <f ca="1">IF(Table1[[#This Row],[AREA]]="Kozhikode",Table1[[#This Row],[INCOME ]],0)</f>
        <v>0</v>
      </c>
      <c r="BP72" s="6">
        <f ca="1">IF(Table1[[#This Row],[AREA]]="Malappuram",Table1[[#This Row],[INCOME ]],0)</f>
        <v>0</v>
      </c>
      <c r="BQ72" s="6">
        <f ca="1">IF(Table1[[#This Row],[AREA]]="Palakkad",Table1[[#This Row],[INCOME ]],0)</f>
        <v>0</v>
      </c>
      <c r="BR72" s="6">
        <f ca="1">IF(Table1[[#This Row],[AREA]]="Pathanamthitta",Table1[[#This Row],[INCOME ]],0)</f>
        <v>0</v>
      </c>
      <c r="BS72" s="6">
        <f ca="1">IF(Table1[[#This Row],[AREA]]="Thiruvananthapuram",Table1[[#This Row],[INCOME ]],0)</f>
        <v>0</v>
      </c>
      <c r="BT72" s="6">
        <f ca="1">IF(Table1[[#This Row],[AREA]]="Thrissur",Table1[[#This Row],[INCOME ]],0)</f>
        <v>0</v>
      </c>
      <c r="BU72" s="10">
        <f ca="1">IF(Table1[[#This Row],[AREA]]="Wayanadu",Table1[[#This Row],[INCOME ]],0)</f>
        <v>0</v>
      </c>
      <c r="BW72" s="9">
        <f ca="1">IF(Table1[[#This Row],[FIELD OF WORK]]="IT",Table1[[#This Row],[INCOME ]],0)</f>
        <v>325389</v>
      </c>
      <c r="BX72" s="6">
        <f ca="1">IF(Table1[[#This Row],[FIELD OF WORK]]="Teaching",Table1[[#This Row],[INCOME ]],0)</f>
        <v>0</v>
      </c>
      <c r="BY72" s="6">
        <f ca="1">IF(Table1[[#This Row],[FIELD OF WORK]]="Construction",Table1[[#This Row],[INCOME ]],0)</f>
        <v>0</v>
      </c>
      <c r="BZ72" s="6">
        <f ca="1">IF(Table1[[#This Row],[FIELD OF WORK]]="Health",Table1[[#This Row],[INCOME ]],0)</f>
        <v>0</v>
      </c>
      <c r="CA72" s="10">
        <f ca="1">IF(Table1[[#This Row],[FIELD OF WORK]]="Others",Table1[[#This Row],[INCOME ]],0)</f>
        <v>0</v>
      </c>
      <c r="CC72" s="9">
        <f ca="1">IF(Table1[[#This Row],[EDUCATION]]="Highschool",Table1[[#This Row],[INCOME ]],0)</f>
        <v>0</v>
      </c>
      <c r="CD72" s="6">
        <f ca="1">IF(Table1[[#This Row],[EDUCATION]]="UG",Table1[[#This Row],[INCOME ]],0)</f>
        <v>325389</v>
      </c>
      <c r="CE72" s="6">
        <f ca="1">IF(Table1[[#This Row],[EDUCATION]]="PG",Table1[[#This Row],[INCOME ]],0)</f>
        <v>0</v>
      </c>
      <c r="CF72" s="6">
        <f ca="1">IF(Table1[[#This Row],[EDUCATION]]="PHD",Table1[[#This Row],[INCOME ]],0)</f>
        <v>0</v>
      </c>
      <c r="CG72" s="6">
        <f ca="1">IF(Table1[[#This Row],[EDUCATION]]="Plus Two",Table1[[#This Row],[INCOME ]],0)</f>
        <v>0</v>
      </c>
      <c r="CH72" s="10">
        <f ca="1">IF(Table1[[#This Row],[EDUCATION]]="Others",Table1[[#This Row],[INCOME ]],0)</f>
        <v>0</v>
      </c>
      <c r="CJ72" s="9">
        <f ca="1">IF(Table1[[#This Row],[NETWORTH]]&gt;$CK$3,Table1[[#This Row],[AGE]],0)</f>
        <v>33</v>
      </c>
      <c r="CK72" s="10"/>
    </row>
    <row r="73" spans="1:89" x14ac:dyDescent="0.3">
      <c r="A73">
        <f t="shared" ca="1" si="36"/>
        <v>1</v>
      </c>
      <c r="B73" t="str">
        <f t="shared" ca="1" si="37"/>
        <v>FEMALE</v>
      </c>
      <c r="C73">
        <f t="shared" ca="1" si="38"/>
        <v>34</v>
      </c>
      <c r="D73">
        <f t="shared" ca="1" si="39"/>
        <v>5</v>
      </c>
      <c r="E73" t="str">
        <f t="shared" ca="1" si="40"/>
        <v>Others</v>
      </c>
      <c r="F73">
        <f t="shared" ca="1" si="41"/>
        <v>3</v>
      </c>
      <c r="G73" t="str">
        <f t="shared" ca="1" si="42"/>
        <v>UG</v>
      </c>
      <c r="H73">
        <f t="shared" ca="1" si="32"/>
        <v>3</v>
      </c>
      <c r="I73">
        <f t="shared" ca="1" si="35"/>
        <v>1</v>
      </c>
      <c r="J73">
        <f t="shared" ca="1" si="43"/>
        <v>770332</v>
      </c>
      <c r="K73">
        <f t="shared" ca="1" si="44"/>
        <v>5</v>
      </c>
      <c r="L73" t="str">
        <f t="shared" ca="1" si="45"/>
        <v>Kottayam</v>
      </c>
      <c r="M73">
        <f t="shared" ca="1" si="26"/>
        <v>4621992</v>
      </c>
      <c r="N73">
        <f t="shared" ca="1" si="46"/>
        <v>623928.83252894657</v>
      </c>
      <c r="O73">
        <f t="shared" ca="1" si="27"/>
        <v>21537.493276790927</v>
      </c>
      <c r="P73">
        <f t="shared" ca="1" si="47"/>
        <v>18510</v>
      </c>
      <c r="Q73">
        <f t="shared" ca="1" si="28"/>
        <v>1068530.8325289465</v>
      </c>
      <c r="R73">
        <f t="shared" ca="1" si="29"/>
        <v>1127745.517582179</v>
      </c>
      <c r="S73">
        <f t="shared" ca="1" si="30"/>
        <v>5771275.0108589698</v>
      </c>
      <c r="T73">
        <f t="shared" ca="1" si="31"/>
        <v>4702744.1783300228</v>
      </c>
      <c r="V73" s="9">
        <f ca="1">IF(Table1[[#This Row],[GENDER]]="MALE",1,0)</f>
        <v>0</v>
      </c>
      <c r="W73" s="10">
        <f ca="1">IF(Table1[[#This Row],[GENDER]]="FEMALE",1,0)</f>
        <v>1</v>
      </c>
      <c r="AF73" s="9">
        <f t="shared" ca="1" si="48"/>
        <v>0</v>
      </c>
      <c r="AG73" s="6">
        <f t="shared" ca="1" si="49"/>
        <v>0</v>
      </c>
      <c r="AH73" s="6">
        <f t="shared" ca="1" si="50"/>
        <v>0</v>
      </c>
      <c r="AI73" s="6">
        <f t="shared" ca="1" si="51"/>
        <v>0</v>
      </c>
      <c r="AJ73" s="10">
        <f t="shared" ca="1" si="52"/>
        <v>1</v>
      </c>
      <c r="AL73" s="9">
        <f ca="1">IF(Table1[[#This Row],[EDUCATION]]="HIGHSCHOOL",1,0)</f>
        <v>0</v>
      </c>
      <c r="AM73" s="6">
        <f ca="1">IF(Table1[[#This Row],[EDUCATION]]="PLUS TWO",1,0)</f>
        <v>0</v>
      </c>
      <c r="AN73" s="6">
        <f ca="1">IF(Table1[[#This Row],[EDUCATION]]="UG",1,0)</f>
        <v>1</v>
      </c>
      <c r="AO73" s="6">
        <f ca="1">IF(Table1[[#This Row],[EDUCATION]]="PG",1,0)</f>
        <v>0</v>
      </c>
      <c r="AP73" s="6">
        <f ca="1">IF(Table1[[#This Row],[EDUCATION]]="PHD",1,0)</f>
        <v>0</v>
      </c>
      <c r="AQ73" s="10">
        <f ca="1">IF(Table1[[#This Row],[EDUCATION]]="OTHERS",1,0)</f>
        <v>0</v>
      </c>
      <c r="AU73" s="9">
        <f ca="1">Table1[[#This Row],[CARS VALUE]]/Table1[[#This Row],[CARS]]</f>
        <v>21537.493276790927</v>
      </c>
      <c r="AV73" s="10"/>
      <c r="AX73" s="9">
        <f ca="1">IF(Table1[[#This Row],[DEBTS]]&gt;$AY$3,1,0)</f>
        <v>1</v>
      </c>
      <c r="AY73" s="6"/>
      <c r="AZ73" s="23">
        <f ca="1">(Table1[[#This Row],[MORTAGE LEFT]]/Table1[[#This Row],[VALUE OF THE HOUSE]])</f>
        <v>0.13499132679782799</v>
      </c>
      <c r="BA73" s="6">
        <f t="shared" ca="1" si="53"/>
        <v>1</v>
      </c>
      <c r="BB73" s="6"/>
      <c r="BC73" s="6"/>
      <c r="BD73" s="6"/>
      <c r="BE73" s="9">
        <f ca="1">IF(Table1[[#This Row],[DEBTS]]&gt;Table1[[#This Row],[INCOME ]],1,0)</f>
        <v>1</v>
      </c>
      <c r="BF73" s="10"/>
      <c r="BH73" s="9">
        <f ca="1">IF(Table1[[#This Row],[AREA]]="Alappuzha",Table1[[#This Row],[INCOME ]],0)</f>
        <v>0</v>
      </c>
      <c r="BI73" s="6">
        <f ca="1">IF(Table1[[#This Row],[AREA]]="Ernakulam",Table1[[#This Row],[INCOME ]],0)</f>
        <v>0</v>
      </c>
      <c r="BJ73" s="6">
        <f ca="1">IF(Table1[[#This Row],[AREA]]="Idukki",Table1[[#This Row],[INCOME ]],0)</f>
        <v>0</v>
      </c>
      <c r="BK73" s="6">
        <f ca="1">IF(Table1[[#This Row],[AREA]]="kannur",Table1[[#This Row],[INCOME ]],0)</f>
        <v>0</v>
      </c>
      <c r="BL73" s="6">
        <f ca="1">IF(Table1[[#This Row],[AREA]]="Kasaragod",Table1[[#This Row],[INCOME ]],0)</f>
        <v>0</v>
      </c>
      <c r="BM73" s="6">
        <f ca="1">IF(Table1[[#This Row],[AREA]]="Kollam",Table1[[#This Row],[INCOME ]],0)</f>
        <v>0</v>
      </c>
      <c r="BN73" s="6">
        <f ca="1">IF(Table1[[#This Row],[AREA]]="kottayam",Table1[[#This Row],[INCOME ]],0)</f>
        <v>770332</v>
      </c>
      <c r="BO73" s="6">
        <f ca="1">IF(Table1[[#This Row],[AREA]]="Kozhikode",Table1[[#This Row],[INCOME ]],0)</f>
        <v>0</v>
      </c>
      <c r="BP73" s="6">
        <f ca="1">IF(Table1[[#This Row],[AREA]]="Malappuram",Table1[[#This Row],[INCOME ]],0)</f>
        <v>0</v>
      </c>
      <c r="BQ73" s="6">
        <f ca="1">IF(Table1[[#This Row],[AREA]]="Palakkad",Table1[[#This Row],[INCOME ]],0)</f>
        <v>0</v>
      </c>
      <c r="BR73" s="6">
        <f ca="1">IF(Table1[[#This Row],[AREA]]="Pathanamthitta",Table1[[#This Row],[INCOME ]],0)</f>
        <v>0</v>
      </c>
      <c r="BS73" s="6">
        <f ca="1">IF(Table1[[#This Row],[AREA]]="Thiruvananthapuram",Table1[[#This Row],[INCOME ]],0)</f>
        <v>0</v>
      </c>
      <c r="BT73" s="6">
        <f ca="1">IF(Table1[[#This Row],[AREA]]="Thrissur",Table1[[#This Row],[INCOME ]],0)</f>
        <v>0</v>
      </c>
      <c r="BU73" s="10">
        <f ca="1">IF(Table1[[#This Row],[AREA]]="Wayanadu",Table1[[#This Row],[INCOME ]],0)</f>
        <v>0</v>
      </c>
      <c r="BW73" s="9">
        <f ca="1">IF(Table1[[#This Row],[FIELD OF WORK]]="IT",Table1[[#This Row],[INCOME ]],0)</f>
        <v>0</v>
      </c>
      <c r="BX73" s="6">
        <f ca="1">IF(Table1[[#This Row],[FIELD OF WORK]]="Teaching",Table1[[#This Row],[INCOME ]],0)</f>
        <v>0</v>
      </c>
      <c r="BY73" s="6">
        <f ca="1">IF(Table1[[#This Row],[FIELD OF WORK]]="Construction",Table1[[#This Row],[INCOME ]],0)</f>
        <v>0</v>
      </c>
      <c r="BZ73" s="6">
        <f ca="1">IF(Table1[[#This Row],[FIELD OF WORK]]="Health",Table1[[#This Row],[INCOME ]],0)</f>
        <v>0</v>
      </c>
      <c r="CA73" s="10">
        <f ca="1">IF(Table1[[#This Row],[FIELD OF WORK]]="Others",Table1[[#This Row],[INCOME ]],0)</f>
        <v>770332</v>
      </c>
      <c r="CC73" s="9">
        <f ca="1">IF(Table1[[#This Row],[EDUCATION]]="Highschool",Table1[[#This Row],[INCOME ]],0)</f>
        <v>0</v>
      </c>
      <c r="CD73" s="6">
        <f ca="1">IF(Table1[[#This Row],[EDUCATION]]="UG",Table1[[#This Row],[INCOME ]],0)</f>
        <v>770332</v>
      </c>
      <c r="CE73" s="6">
        <f ca="1">IF(Table1[[#This Row],[EDUCATION]]="PG",Table1[[#This Row],[INCOME ]],0)</f>
        <v>0</v>
      </c>
      <c r="CF73" s="6">
        <f ca="1">IF(Table1[[#This Row],[EDUCATION]]="PHD",Table1[[#This Row],[INCOME ]],0)</f>
        <v>0</v>
      </c>
      <c r="CG73" s="6">
        <f ca="1">IF(Table1[[#This Row],[EDUCATION]]="Plus Two",Table1[[#This Row],[INCOME ]],0)</f>
        <v>0</v>
      </c>
      <c r="CH73" s="10">
        <f ca="1">IF(Table1[[#This Row],[EDUCATION]]="Others",Table1[[#This Row],[INCOME ]],0)</f>
        <v>0</v>
      </c>
      <c r="CJ73" s="9">
        <f ca="1">IF(Table1[[#This Row],[NETWORTH]]&gt;$CK$3,Table1[[#This Row],[AGE]],0)</f>
        <v>34</v>
      </c>
      <c r="CK73" s="10"/>
    </row>
    <row r="74" spans="1:89" x14ac:dyDescent="0.3">
      <c r="A74">
        <f t="shared" ca="1" si="36"/>
        <v>1</v>
      </c>
      <c r="B74" t="str">
        <f t="shared" ca="1" si="37"/>
        <v>FEMALE</v>
      </c>
      <c r="C74">
        <f t="shared" ca="1" si="38"/>
        <v>36</v>
      </c>
      <c r="D74">
        <f t="shared" ca="1" si="39"/>
        <v>4</v>
      </c>
      <c r="E74" t="str">
        <f t="shared" ca="1" si="40"/>
        <v>IT</v>
      </c>
      <c r="F74">
        <f t="shared" ca="1" si="41"/>
        <v>6</v>
      </c>
      <c r="G74" t="str">
        <f t="shared" ca="1" si="42"/>
        <v>Others</v>
      </c>
      <c r="H74">
        <f t="shared" ca="1" si="32"/>
        <v>0</v>
      </c>
      <c r="I74">
        <f t="shared" ca="1" si="35"/>
        <v>2</v>
      </c>
      <c r="J74">
        <f t="shared" ca="1" si="43"/>
        <v>652781</v>
      </c>
      <c r="K74">
        <f t="shared" ca="1" si="44"/>
        <v>2</v>
      </c>
      <c r="L74" t="str">
        <f t="shared" ca="1" si="45"/>
        <v>Kollam</v>
      </c>
      <c r="M74">
        <f t="shared" ca="1" si="26"/>
        <v>2611124</v>
      </c>
      <c r="N74">
        <f t="shared" ca="1" si="46"/>
        <v>327456.55520891323</v>
      </c>
      <c r="O74">
        <f t="shared" ca="1" si="27"/>
        <v>796665.13652243849</v>
      </c>
      <c r="P74">
        <f t="shared" ca="1" si="47"/>
        <v>655154</v>
      </c>
      <c r="Q74">
        <f t="shared" ca="1" si="28"/>
        <v>1410745.5552089133</v>
      </c>
      <c r="R74">
        <f t="shared" ca="1" si="29"/>
        <v>507645.27949060872</v>
      </c>
      <c r="S74">
        <f t="shared" ca="1" si="30"/>
        <v>3915434.4160130471</v>
      </c>
      <c r="T74">
        <f t="shared" ca="1" si="31"/>
        <v>2504688.860804134</v>
      </c>
      <c r="V74" s="9">
        <f ca="1">IF(Table1[[#This Row],[GENDER]]="MALE",1,0)</f>
        <v>0</v>
      </c>
      <c r="W74" s="10">
        <f ca="1">IF(Table1[[#This Row],[GENDER]]="FEMALE",1,0)</f>
        <v>1</v>
      </c>
      <c r="AF74" s="9">
        <f t="shared" ca="1" si="48"/>
        <v>0</v>
      </c>
      <c r="AG74" s="6">
        <f t="shared" ca="1" si="49"/>
        <v>0</v>
      </c>
      <c r="AH74" s="6">
        <f t="shared" ca="1" si="50"/>
        <v>1</v>
      </c>
      <c r="AI74" s="6">
        <f t="shared" ca="1" si="51"/>
        <v>0</v>
      </c>
      <c r="AJ74" s="10">
        <f t="shared" ca="1" si="52"/>
        <v>0</v>
      </c>
      <c r="AL74" s="9">
        <f ca="1">IF(Table1[[#This Row],[EDUCATION]]="HIGHSCHOOL",1,0)</f>
        <v>0</v>
      </c>
      <c r="AM74" s="6">
        <f ca="1">IF(Table1[[#This Row],[EDUCATION]]="PLUS TWO",1,0)</f>
        <v>0</v>
      </c>
      <c r="AN74" s="6">
        <f ca="1">IF(Table1[[#This Row],[EDUCATION]]="UG",1,0)</f>
        <v>0</v>
      </c>
      <c r="AO74" s="6">
        <f ca="1">IF(Table1[[#This Row],[EDUCATION]]="PG",1,0)</f>
        <v>0</v>
      </c>
      <c r="AP74" s="6">
        <f ca="1">IF(Table1[[#This Row],[EDUCATION]]="PHD",1,0)</f>
        <v>0</v>
      </c>
      <c r="AQ74" s="10">
        <f ca="1">IF(Table1[[#This Row],[EDUCATION]]="OTHERS",1,0)</f>
        <v>1</v>
      </c>
      <c r="AU74" s="9">
        <f ca="1">Table1[[#This Row],[CARS VALUE]]/Table1[[#This Row],[CARS]]</f>
        <v>398332.56826121925</v>
      </c>
      <c r="AV74" s="10"/>
      <c r="AX74" s="9">
        <f ca="1">IF(Table1[[#This Row],[DEBTS]]&gt;$AY$3,1,0)</f>
        <v>1</v>
      </c>
      <c r="AY74" s="6"/>
      <c r="AZ74" s="23">
        <f ca="1">(Table1[[#This Row],[MORTAGE LEFT]]/Table1[[#This Row],[VALUE OF THE HOUSE]])</f>
        <v>0.12540827444767588</v>
      </c>
      <c r="BA74" s="6">
        <f t="shared" ca="1" si="53"/>
        <v>1</v>
      </c>
      <c r="BB74" s="6"/>
      <c r="BC74" s="6"/>
      <c r="BD74" s="6"/>
      <c r="BE74" s="9">
        <f ca="1">IF(Table1[[#This Row],[DEBTS]]&gt;Table1[[#This Row],[INCOME ]],1,0)</f>
        <v>1</v>
      </c>
      <c r="BF74" s="10"/>
      <c r="BH74" s="9">
        <f ca="1">IF(Table1[[#This Row],[AREA]]="Alappuzha",Table1[[#This Row],[INCOME ]],0)</f>
        <v>0</v>
      </c>
      <c r="BI74" s="6">
        <f ca="1">IF(Table1[[#This Row],[AREA]]="Ernakulam",Table1[[#This Row],[INCOME ]],0)</f>
        <v>0</v>
      </c>
      <c r="BJ74" s="6">
        <f ca="1">IF(Table1[[#This Row],[AREA]]="Idukki",Table1[[#This Row],[INCOME ]],0)</f>
        <v>0</v>
      </c>
      <c r="BK74" s="6">
        <f ca="1">IF(Table1[[#This Row],[AREA]]="kannur",Table1[[#This Row],[INCOME ]],0)</f>
        <v>0</v>
      </c>
      <c r="BL74" s="6">
        <f ca="1">IF(Table1[[#This Row],[AREA]]="Kasaragod",Table1[[#This Row],[INCOME ]],0)</f>
        <v>0</v>
      </c>
      <c r="BM74" s="6">
        <f ca="1">IF(Table1[[#This Row],[AREA]]="Kollam",Table1[[#This Row],[INCOME ]],0)</f>
        <v>652781</v>
      </c>
      <c r="BN74" s="6">
        <f ca="1">IF(Table1[[#This Row],[AREA]]="kottayam",Table1[[#This Row],[INCOME ]],0)</f>
        <v>0</v>
      </c>
      <c r="BO74" s="6">
        <f ca="1">IF(Table1[[#This Row],[AREA]]="Kozhikode",Table1[[#This Row],[INCOME ]],0)</f>
        <v>0</v>
      </c>
      <c r="BP74" s="6">
        <f ca="1">IF(Table1[[#This Row],[AREA]]="Malappuram",Table1[[#This Row],[INCOME ]],0)</f>
        <v>0</v>
      </c>
      <c r="BQ74" s="6">
        <f ca="1">IF(Table1[[#This Row],[AREA]]="Palakkad",Table1[[#This Row],[INCOME ]],0)</f>
        <v>0</v>
      </c>
      <c r="BR74" s="6">
        <f ca="1">IF(Table1[[#This Row],[AREA]]="Pathanamthitta",Table1[[#This Row],[INCOME ]],0)</f>
        <v>0</v>
      </c>
      <c r="BS74" s="6">
        <f ca="1">IF(Table1[[#This Row],[AREA]]="Thiruvananthapuram",Table1[[#This Row],[INCOME ]],0)</f>
        <v>0</v>
      </c>
      <c r="BT74" s="6">
        <f ca="1">IF(Table1[[#This Row],[AREA]]="Thrissur",Table1[[#This Row],[INCOME ]],0)</f>
        <v>0</v>
      </c>
      <c r="BU74" s="10">
        <f ca="1">IF(Table1[[#This Row],[AREA]]="Wayanadu",Table1[[#This Row],[INCOME ]],0)</f>
        <v>0</v>
      </c>
      <c r="BW74" s="9">
        <f ca="1">IF(Table1[[#This Row],[FIELD OF WORK]]="IT",Table1[[#This Row],[INCOME ]],0)</f>
        <v>652781</v>
      </c>
      <c r="BX74" s="6">
        <f ca="1">IF(Table1[[#This Row],[FIELD OF WORK]]="Teaching",Table1[[#This Row],[INCOME ]],0)</f>
        <v>0</v>
      </c>
      <c r="BY74" s="6">
        <f ca="1">IF(Table1[[#This Row],[FIELD OF WORK]]="Construction",Table1[[#This Row],[INCOME ]],0)</f>
        <v>0</v>
      </c>
      <c r="BZ74" s="6">
        <f ca="1">IF(Table1[[#This Row],[FIELD OF WORK]]="Health",Table1[[#This Row],[INCOME ]],0)</f>
        <v>0</v>
      </c>
      <c r="CA74" s="10">
        <f ca="1">IF(Table1[[#This Row],[FIELD OF WORK]]="Others",Table1[[#This Row],[INCOME ]],0)</f>
        <v>0</v>
      </c>
      <c r="CC74" s="9">
        <f ca="1">IF(Table1[[#This Row],[EDUCATION]]="Highschool",Table1[[#This Row],[INCOME ]],0)</f>
        <v>0</v>
      </c>
      <c r="CD74" s="6">
        <f ca="1">IF(Table1[[#This Row],[EDUCATION]]="UG",Table1[[#This Row],[INCOME ]],0)</f>
        <v>0</v>
      </c>
      <c r="CE74" s="6">
        <f ca="1">IF(Table1[[#This Row],[EDUCATION]]="PG",Table1[[#This Row],[INCOME ]],0)</f>
        <v>0</v>
      </c>
      <c r="CF74" s="6">
        <f ca="1">IF(Table1[[#This Row],[EDUCATION]]="PHD",Table1[[#This Row],[INCOME ]],0)</f>
        <v>0</v>
      </c>
      <c r="CG74" s="6">
        <f ca="1">IF(Table1[[#This Row],[EDUCATION]]="Plus Two",Table1[[#This Row],[INCOME ]],0)</f>
        <v>0</v>
      </c>
      <c r="CH74" s="10">
        <f ca="1">IF(Table1[[#This Row],[EDUCATION]]="Others",Table1[[#This Row],[INCOME ]],0)</f>
        <v>652781</v>
      </c>
      <c r="CJ74" s="9">
        <f ca="1">IF(Table1[[#This Row],[NETWORTH]]&gt;$CK$3,Table1[[#This Row],[AGE]],0)</f>
        <v>36</v>
      </c>
      <c r="CK74" s="10"/>
    </row>
    <row r="75" spans="1:89" x14ac:dyDescent="0.3">
      <c r="A75">
        <f t="shared" ca="1" si="36"/>
        <v>0</v>
      </c>
      <c r="B75" t="str">
        <f t="shared" ca="1" si="37"/>
        <v>MALE</v>
      </c>
      <c r="C75">
        <f t="shared" ca="1" si="38"/>
        <v>41</v>
      </c>
      <c r="D75">
        <f t="shared" ca="1" si="39"/>
        <v>2</v>
      </c>
      <c r="E75" t="str">
        <f t="shared" ca="1" si="40"/>
        <v>Construction</v>
      </c>
      <c r="F75">
        <f t="shared" ca="1" si="41"/>
        <v>5</v>
      </c>
      <c r="G75" t="str">
        <f t="shared" ca="1" si="42"/>
        <v>PHD</v>
      </c>
      <c r="H75">
        <f t="shared" ca="1" si="32"/>
        <v>2</v>
      </c>
      <c r="I75">
        <f t="shared" ca="1" si="35"/>
        <v>2</v>
      </c>
      <c r="J75">
        <f t="shared" ca="1" si="43"/>
        <v>374175</v>
      </c>
      <c r="K75">
        <f t="shared" ca="1" si="44"/>
        <v>8</v>
      </c>
      <c r="L75" t="str">
        <f t="shared" ca="1" si="45"/>
        <v>Thrissur</v>
      </c>
      <c r="M75">
        <f t="shared" ca="1" si="26"/>
        <v>1870875</v>
      </c>
      <c r="N75">
        <f t="shared" ca="1" si="46"/>
        <v>1121707.3503632001</v>
      </c>
      <c r="O75">
        <f t="shared" ca="1" si="27"/>
        <v>729449.45335755823</v>
      </c>
      <c r="P75">
        <f t="shared" ca="1" si="47"/>
        <v>394135</v>
      </c>
      <c r="Q75">
        <f t="shared" ca="1" si="28"/>
        <v>1999121.3503632001</v>
      </c>
      <c r="R75">
        <f t="shared" ca="1" si="29"/>
        <v>549691.42606128252</v>
      </c>
      <c r="S75">
        <f t="shared" ca="1" si="30"/>
        <v>3150015.8794188406</v>
      </c>
      <c r="T75">
        <f t="shared" ca="1" si="31"/>
        <v>1150894.5290556406</v>
      </c>
      <c r="V75" s="9">
        <f ca="1">IF(Table1[[#This Row],[GENDER]]="MALE",1,0)</f>
        <v>1</v>
      </c>
      <c r="W75" s="10">
        <f ca="1">IF(Table1[[#This Row],[GENDER]]="FEMALE",1,0)</f>
        <v>0</v>
      </c>
      <c r="AF75" s="9">
        <f t="shared" ca="1" si="48"/>
        <v>1</v>
      </c>
      <c r="AG75" s="6">
        <f t="shared" ca="1" si="49"/>
        <v>0</v>
      </c>
      <c r="AH75" s="6">
        <f t="shared" ca="1" si="50"/>
        <v>0</v>
      </c>
      <c r="AI75" s="6">
        <f t="shared" ca="1" si="51"/>
        <v>0</v>
      </c>
      <c r="AJ75" s="10">
        <f t="shared" ca="1" si="52"/>
        <v>0</v>
      </c>
      <c r="AL75" s="9">
        <f ca="1">IF(Table1[[#This Row],[EDUCATION]]="HIGHSCHOOL",1,0)</f>
        <v>0</v>
      </c>
      <c r="AM75" s="6">
        <f ca="1">IF(Table1[[#This Row],[EDUCATION]]="PLUS TWO",1,0)</f>
        <v>0</v>
      </c>
      <c r="AN75" s="6">
        <f ca="1">IF(Table1[[#This Row],[EDUCATION]]="UG",1,0)</f>
        <v>0</v>
      </c>
      <c r="AO75" s="6">
        <f ca="1">IF(Table1[[#This Row],[EDUCATION]]="PG",1,0)</f>
        <v>0</v>
      </c>
      <c r="AP75" s="6">
        <f ca="1">IF(Table1[[#This Row],[EDUCATION]]="PHD",1,0)</f>
        <v>1</v>
      </c>
      <c r="AQ75" s="10">
        <f ca="1">IF(Table1[[#This Row],[EDUCATION]]="OTHERS",1,0)</f>
        <v>0</v>
      </c>
      <c r="AU75" s="9">
        <f ca="1">Table1[[#This Row],[CARS VALUE]]/Table1[[#This Row],[CARS]]</f>
        <v>364724.72667877912</v>
      </c>
      <c r="AV75" s="10"/>
      <c r="AX75" s="9">
        <f ca="1">IF(Table1[[#This Row],[DEBTS]]&gt;$AY$3,1,0)</f>
        <v>1</v>
      </c>
      <c r="AY75" s="6"/>
      <c r="AZ75" s="23">
        <f ca="1">(Table1[[#This Row],[MORTAGE LEFT]]/Table1[[#This Row],[VALUE OF THE HOUSE]])</f>
        <v>0.59956295870285303</v>
      </c>
      <c r="BA75" s="6">
        <f t="shared" ca="1" si="53"/>
        <v>0</v>
      </c>
      <c r="BB75" s="6"/>
      <c r="BC75" s="6"/>
      <c r="BD75" s="6"/>
      <c r="BE75" s="9">
        <f ca="1">IF(Table1[[#This Row],[DEBTS]]&gt;Table1[[#This Row],[INCOME ]],1,0)</f>
        <v>1</v>
      </c>
      <c r="BF75" s="10"/>
      <c r="BH75" s="9">
        <f ca="1">IF(Table1[[#This Row],[AREA]]="Alappuzha",Table1[[#This Row],[INCOME ]],0)</f>
        <v>0</v>
      </c>
      <c r="BI75" s="6">
        <f ca="1">IF(Table1[[#This Row],[AREA]]="Ernakulam",Table1[[#This Row],[INCOME ]],0)</f>
        <v>0</v>
      </c>
      <c r="BJ75" s="6">
        <f ca="1">IF(Table1[[#This Row],[AREA]]="Idukki",Table1[[#This Row],[INCOME ]],0)</f>
        <v>0</v>
      </c>
      <c r="BK75" s="6">
        <f ca="1">IF(Table1[[#This Row],[AREA]]="kannur",Table1[[#This Row],[INCOME ]],0)</f>
        <v>0</v>
      </c>
      <c r="BL75" s="6">
        <f ca="1">IF(Table1[[#This Row],[AREA]]="Kasaragod",Table1[[#This Row],[INCOME ]],0)</f>
        <v>0</v>
      </c>
      <c r="BM75" s="6">
        <f ca="1">IF(Table1[[#This Row],[AREA]]="Kollam",Table1[[#This Row],[INCOME ]],0)</f>
        <v>0</v>
      </c>
      <c r="BN75" s="6">
        <f ca="1">IF(Table1[[#This Row],[AREA]]="kottayam",Table1[[#This Row],[INCOME ]],0)</f>
        <v>0</v>
      </c>
      <c r="BO75" s="6">
        <f ca="1">IF(Table1[[#This Row],[AREA]]="Kozhikode",Table1[[#This Row],[INCOME ]],0)</f>
        <v>0</v>
      </c>
      <c r="BP75" s="6">
        <f ca="1">IF(Table1[[#This Row],[AREA]]="Malappuram",Table1[[#This Row],[INCOME ]],0)</f>
        <v>0</v>
      </c>
      <c r="BQ75" s="6">
        <f ca="1">IF(Table1[[#This Row],[AREA]]="Palakkad",Table1[[#This Row],[INCOME ]],0)</f>
        <v>0</v>
      </c>
      <c r="BR75" s="6">
        <f ca="1">IF(Table1[[#This Row],[AREA]]="Pathanamthitta",Table1[[#This Row],[INCOME ]],0)</f>
        <v>0</v>
      </c>
      <c r="BS75" s="6">
        <f ca="1">IF(Table1[[#This Row],[AREA]]="Thiruvananthapuram",Table1[[#This Row],[INCOME ]],0)</f>
        <v>0</v>
      </c>
      <c r="BT75" s="6">
        <f ca="1">IF(Table1[[#This Row],[AREA]]="Thrissur",Table1[[#This Row],[INCOME ]],0)</f>
        <v>374175</v>
      </c>
      <c r="BU75" s="10">
        <f ca="1">IF(Table1[[#This Row],[AREA]]="Wayanadu",Table1[[#This Row],[INCOME ]],0)</f>
        <v>0</v>
      </c>
      <c r="BW75" s="9">
        <f ca="1">IF(Table1[[#This Row],[FIELD OF WORK]]="IT",Table1[[#This Row],[INCOME ]],0)</f>
        <v>0</v>
      </c>
      <c r="BX75" s="6">
        <f ca="1">IF(Table1[[#This Row],[FIELD OF WORK]]="Teaching",Table1[[#This Row],[INCOME ]],0)</f>
        <v>0</v>
      </c>
      <c r="BY75" s="6">
        <f ca="1">IF(Table1[[#This Row],[FIELD OF WORK]]="Construction",Table1[[#This Row],[INCOME ]],0)</f>
        <v>374175</v>
      </c>
      <c r="BZ75" s="6">
        <f ca="1">IF(Table1[[#This Row],[FIELD OF WORK]]="Health",Table1[[#This Row],[INCOME ]],0)</f>
        <v>0</v>
      </c>
      <c r="CA75" s="10">
        <f ca="1">IF(Table1[[#This Row],[FIELD OF WORK]]="Others",Table1[[#This Row],[INCOME ]],0)</f>
        <v>0</v>
      </c>
      <c r="CC75" s="9">
        <f ca="1">IF(Table1[[#This Row],[EDUCATION]]="Highschool",Table1[[#This Row],[INCOME ]],0)</f>
        <v>0</v>
      </c>
      <c r="CD75" s="6">
        <f ca="1">IF(Table1[[#This Row],[EDUCATION]]="UG",Table1[[#This Row],[INCOME ]],0)</f>
        <v>0</v>
      </c>
      <c r="CE75" s="6">
        <f ca="1">IF(Table1[[#This Row],[EDUCATION]]="PG",Table1[[#This Row],[INCOME ]],0)</f>
        <v>0</v>
      </c>
      <c r="CF75" s="6">
        <f ca="1">IF(Table1[[#This Row],[EDUCATION]]="PHD",Table1[[#This Row],[INCOME ]],0)</f>
        <v>374175</v>
      </c>
      <c r="CG75" s="6">
        <f ca="1">IF(Table1[[#This Row],[EDUCATION]]="Plus Two",Table1[[#This Row],[INCOME ]],0)</f>
        <v>0</v>
      </c>
      <c r="CH75" s="10">
        <f ca="1">IF(Table1[[#This Row],[EDUCATION]]="Others",Table1[[#This Row],[INCOME ]],0)</f>
        <v>0</v>
      </c>
      <c r="CJ75" s="9">
        <f ca="1">IF(Table1[[#This Row],[NETWORTH]]&gt;$CK$3,Table1[[#This Row],[AGE]],0)</f>
        <v>41</v>
      </c>
      <c r="CK75" s="10"/>
    </row>
    <row r="76" spans="1:89" x14ac:dyDescent="0.3">
      <c r="A76">
        <f t="shared" ca="1" si="36"/>
        <v>0</v>
      </c>
      <c r="B76" t="str">
        <f t="shared" ca="1" si="37"/>
        <v>MALE</v>
      </c>
      <c r="C76">
        <f t="shared" ca="1" si="38"/>
        <v>41</v>
      </c>
      <c r="D76">
        <f t="shared" ca="1" si="39"/>
        <v>2</v>
      </c>
      <c r="E76" t="str">
        <f t="shared" ca="1" si="40"/>
        <v>Construction</v>
      </c>
      <c r="F76">
        <f t="shared" ca="1" si="41"/>
        <v>3</v>
      </c>
      <c r="G76" t="str">
        <f t="shared" ca="1" si="42"/>
        <v>UG</v>
      </c>
      <c r="H76">
        <f t="shared" ca="1" si="32"/>
        <v>3</v>
      </c>
      <c r="I76">
        <f t="shared" ca="1" si="35"/>
        <v>3</v>
      </c>
      <c r="J76">
        <f t="shared" ca="1" si="43"/>
        <v>815226</v>
      </c>
      <c r="K76">
        <f t="shared" ca="1" si="44"/>
        <v>3</v>
      </c>
      <c r="L76" t="str">
        <f t="shared" ca="1" si="45"/>
        <v>Alappuzha</v>
      </c>
      <c r="M76">
        <f t="shared" ca="1" si="26"/>
        <v>4076130</v>
      </c>
      <c r="N76">
        <f t="shared" ca="1" si="46"/>
        <v>1484336.7295990214</v>
      </c>
      <c r="O76">
        <f t="shared" ca="1" si="27"/>
        <v>1659394.3690249564</v>
      </c>
      <c r="P76">
        <f t="shared" ca="1" si="47"/>
        <v>256563</v>
      </c>
      <c r="Q76">
        <f t="shared" ca="1" si="28"/>
        <v>3086787.7295990214</v>
      </c>
      <c r="R76">
        <f t="shared" ca="1" si="29"/>
        <v>788001.55159058468</v>
      </c>
      <c r="S76">
        <f t="shared" ca="1" si="30"/>
        <v>6523525.9206155408</v>
      </c>
      <c r="T76">
        <f t="shared" ca="1" si="31"/>
        <v>3436738.1910165194</v>
      </c>
      <c r="V76" s="9">
        <f ca="1">IF(Table1[[#This Row],[GENDER]]="MALE",1,0)</f>
        <v>1</v>
      </c>
      <c r="W76" s="10">
        <f ca="1">IF(Table1[[#This Row],[GENDER]]="FEMALE",1,0)</f>
        <v>0</v>
      </c>
      <c r="AF76" s="9">
        <f t="shared" ca="1" si="48"/>
        <v>1</v>
      </c>
      <c r="AG76" s="6">
        <f t="shared" ca="1" si="49"/>
        <v>0</v>
      </c>
      <c r="AH76" s="6">
        <f t="shared" ca="1" si="50"/>
        <v>0</v>
      </c>
      <c r="AI76" s="6">
        <f t="shared" ca="1" si="51"/>
        <v>0</v>
      </c>
      <c r="AJ76" s="10">
        <f t="shared" ca="1" si="52"/>
        <v>0</v>
      </c>
      <c r="AL76" s="9">
        <f ca="1">IF(Table1[[#This Row],[EDUCATION]]="HIGHSCHOOL",1,0)</f>
        <v>0</v>
      </c>
      <c r="AM76" s="6">
        <f ca="1">IF(Table1[[#This Row],[EDUCATION]]="PLUS TWO",1,0)</f>
        <v>0</v>
      </c>
      <c r="AN76" s="6">
        <f ca="1">IF(Table1[[#This Row],[EDUCATION]]="UG",1,0)</f>
        <v>1</v>
      </c>
      <c r="AO76" s="6">
        <f ca="1">IF(Table1[[#This Row],[EDUCATION]]="PG",1,0)</f>
        <v>0</v>
      </c>
      <c r="AP76" s="6">
        <f ca="1">IF(Table1[[#This Row],[EDUCATION]]="PHD",1,0)</f>
        <v>0</v>
      </c>
      <c r="AQ76" s="10">
        <f ca="1">IF(Table1[[#This Row],[EDUCATION]]="OTHERS",1,0)</f>
        <v>0</v>
      </c>
      <c r="AU76" s="9">
        <f ca="1">Table1[[#This Row],[CARS VALUE]]/Table1[[#This Row],[CARS]]</f>
        <v>553131.45634165208</v>
      </c>
      <c r="AV76" s="10"/>
      <c r="AX76" s="9">
        <f ca="1">IF(Table1[[#This Row],[DEBTS]]&gt;$AY$3,1,0)</f>
        <v>1</v>
      </c>
      <c r="AY76" s="6"/>
      <c r="AZ76" s="23">
        <f ca="1">(Table1[[#This Row],[MORTAGE LEFT]]/Table1[[#This Row],[VALUE OF THE HOUSE]])</f>
        <v>0.36415343220138252</v>
      </c>
      <c r="BA76" s="6">
        <f t="shared" ca="1" si="53"/>
        <v>1</v>
      </c>
      <c r="BB76" s="6"/>
      <c r="BC76" s="6"/>
      <c r="BD76" s="6"/>
      <c r="BE76" s="9">
        <f ca="1">IF(Table1[[#This Row],[DEBTS]]&gt;Table1[[#This Row],[INCOME ]],1,0)</f>
        <v>1</v>
      </c>
      <c r="BF76" s="10"/>
      <c r="BH76" s="9">
        <f ca="1">IF(Table1[[#This Row],[AREA]]="Alappuzha",Table1[[#This Row],[INCOME ]],0)</f>
        <v>815226</v>
      </c>
      <c r="BI76" s="6">
        <f ca="1">IF(Table1[[#This Row],[AREA]]="Ernakulam",Table1[[#This Row],[INCOME ]],0)</f>
        <v>0</v>
      </c>
      <c r="BJ76" s="6">
        <f ca="1">IF(Table1[[#This Row],[AREA]]="Idukki",Table1[[#This Row],[INCOME ]],0)</f>
        <v>0</v>
      </c>
      <c r="BK76" s="6">
        <f ca="1">IF(Table1[[#This Row],[AREA]]="kannur",Table1[[#This Row],[INCOME ]],0)</f>
        <v>0</v>
      </c>
      <c r="BL76" s="6">
        <f ca="1">IF(Table1[[#This Row],[AREA]]="Kasaragod",Table1[[#This Row],[INCOME ]],0)</f>
        <v>0</v>
      </c>
      <c r="BM76" s="6">
        <f ca="1">IF(Table1[[#This Row],[AREA]]="Kollam",Table1[[#This Row],[INCOME ]],0)</f>
        <v>0</v>
      </c>
      <c r="BN76" s="6">
        <f ca="1">IF(Table1[[#This Row],[AREA]]="kottayam",Table1[[#This Row],[INCOME ]],0)</f>
        <v>0</v>
      </c>
      <c r="BO76" s="6">
        <f ca="1">IF(Table1[[#This Row],[AREA]]="Kozhikode",Table1[[#This Row],[INCOME ]],0)</f>
        <v>0</v>
      </c>
      <c r="BP76" s="6">
        <f ca="1">IF(Table1[[#This Row],[AREA]]="Malappuram",Table1[[#This Row],[INCOME ]],0)</f>
        <v>0</v>
      </c>
      <c r="BQ76" s="6">
        <f ca="1">IF(Table1[[#This Row],[AREA]]="Palakkad",Table1[[#This Row],[INCOME ]],0)</f>
        <v>0</v>
      </c>
      <c r="BR76" s="6">
        <f ca="1">IF(Table1[[#This Row],[AREA]]="Pathanamthitta",Table1[[#This Row],[INCOME ]],0)</f>
        <v>0</v>
      </c>
      <c r="BS76" s="6">
        <f ca="1">IF(Table1[[#This Row],[AREA]]="Thiruvananthapuram",Table1[[#This Row],[INCOME ]],0)</f>
        <v>0</v>
      </c>
      <c r="BT76" s="6">
        <f ca="1">IF(Table1[[#This Row],[AREA]]="Thrissur",Table1[[#This Row],[INCOME ]],0)</f>
        <v>0</v>
      </c>
      <c r="BU76" s="10">
        <f ca="1">IF(Table1[[#This Row],[AREA]]="Wayanadu",Table1[[#This Row],[INCOME ]],0)</f>
        <v>0</v>
      </c>
      <c r="BW76" s="9">
        <f ca="1">IF(Table1[[#This Row],[FIELD OF WORK]]="IT",Table1[[#This Row],[INCOME ]],0)</f>
        <v>0</v>
      </c>
      <c r="BX76" s="6">
        <f ca="1">IF(Table1[[#This Row],[FIELD OF WORK]]="Teaching",Table1[[#This Row],[INCOME ]],0)</f>
        <v>0</v>
      </c>
      <c r="BY76" s="6">
        <f ca="1">IF(Table1[[#This Row],[FIELD OF WORK]]="Construction",Table1[[#This Row],[INCOME ]],0)</f>
        <v>815226</v>
      </c>
      <c r="BZ76" s="6">
        <f ca="1">IF(Table1[[#This Row],[FIELD OF WORK]]="Health",Table1[[#This Row],[INCOME ]],0)</f>
        <v>0</v>
      </c>
      <c r="CA76" s="10">
        <f ca="1">IF(Table1[[#This Row],[FIELD OF WORK]]="Others",Table1[[#This Row],[INCOME ]],0)</f>
        <v>0</v>
      </c>
      <c r="CC76" s="9">
        <f ca="1">IF(Table1[[#This Row],[EDUCATION]]="Highschool",Table1[[#This Row],[INCOME ]],0)</f>
        <v>0</v>
      </c>
      <c r="CD76" s="6">
        <f ca="1">IF(Table1[[#This Row],[EDUCATION]]="UG",Table1[[#This Row],[INCOME ]],0)</f>
        <v>815226</v>
      </c>
      <c r="CE76" s="6">
        <f ca="1">IF(Table1[[#This Row],[EDUCATION]]="PG",Table1[[#This Row],[INCOME ]],0)</f>
        <v>0</v>
      </c>
      <c r="CF76" s="6">
        <f ca="1">IF(Table1[[#This Row],[EDUCATION]]="PHD",Table1[[#This Row],[INCOME ]],0)</f>
        <v>0</v>
      </c>
      <c r="CG76" s="6">
        <f ca="1">IF(Table1[[#This Row],[EDUCATION]]="Plus Two",Table1[[#This Row],[INCOME ]],0)</f>
        <v>0</v>
      </c>
      <c r="CH76" s="10">
        <f ca="1">IF(Table1[[#This Row],[EDUCATION]]="Others",Table1[[#This Row],[INCOME ]],0)</f>
        <v>0</v>
      </c>
      <c r="CJ76" s="9">
        <f ca="1">IF(Table1[[#This Row],[NETWORTH]]&gt;$CK$3,Table1[[#This Row],[AGE]],0)</f>
        <v>41</v>
      </c>
      <c r="CK76" s="10"/>
    </row>
    <row r="77" spans="1:89" x14ac:dyDescent="0.3">
      <c r="A77">
        <f t="shared" ca="1" si="36"/>
        <v>0</v>
      </c>
      <c r="B77" t="str">
        <f t="shared" ca="1" si="37"/>
        <v>MALE</v>
      </c>
      <c r="C77">
        <f t="shared" ca="1" si="38"/>
        <v>46</v>
      </c>
      <c r="D77">
        <f t="shared" ca="1" si="39"/>
        <v>4</v>
      </c>
      <c r="E77" t="str">
        <f t="shared" ca="1" si="40"/>
        <v>IT</v>
      </c>
      <c r="F77">
        <f t="shared" ca="1" si="41"/>
        <v>6</v>
      </c>
      <c r="G77" t="str">
        <f t="shared" ca="1" si="42"/>
        <v>Others</v>
      </c>
      <c r="H77">
        <f t="shared" ca="1" si="32"/>
        <v>1</v>
      </c>
      <c r="I77">
        <f t="shared" ca="1" si="35"/>
        <v>3</v>
      </c>
      <c r="J77">
        <f t="shared" ca="1" si="43"/>
        <v>899932</v>
      </c>
      <c r="K77">
        <f t="shared" ca="1" si="44"/>
        <v>1</v>
      </c>
      <c r="L77" t="str">
        <f t="shared" ca="1" si="45"/>
        <v>Thiruvananthapuram</v>
      </c>
      <c r="M77">
        <f t="shared" ca="1" si="26"/>
        <v>7199456</v>
      </c>
      <c r="N77">
        <f t="shared" ca="1" si="46"/>
        <v>4628327.194240394</v>
      </c>
      <c r="O77">
        <f t="shared" ca="1" si="27"/>
        <v>228015.56102757633</v>
      </c>
      <c r="P77">
        <f t="shared" ca="1" si="47"/>
        <v>59372</v>
      </c>
      <c r="Q77">
        <f t="shared" ca="1" si="28"/>
        <v>5132919.194240394</v>
      </c>
      <c r="R77">
        <f t="shared" ca="1" si="29"/>
        <v>473630.19115689374</v>
      </c>
      <c r="S77">
        <f t="shared" ca="1" si="30"/>
        <v>7901101.7521844702</v>
      </c>
      <c r="T77">
        <f t="shared" ca="1" si="31"/>
        <v>2768182.5579440761</v>
      </c>
      <c r="V77" s="9">
        <f ca="1">IF(Table1[[#This Row],[GENDER]]="MALE",1,0)</f>
        <v>1</v>
      </c>
      <c r="W77" s="10">
        <f ca="1">IF(Table1[[#This Row],[GENDER]]="FEMALE",1,0)</f>
        <v>0</v>
      </c>
      <c r="AF77" s="9">
        <f t="shared" ca="1" si="48"/>
        <v>0</v>
      </c>
      <c r="AG77" s="6">
        <f t="shared" ca="1" si="49"/>
        <v>0</v>
      </c>
      <c r="AH77" s="6">
        <f t="shared" ca="1" si="50"/>
        <v>1</v>
      </c>
      <c r="AI77" s="6">
        <f t="shared" ca="1" si="51"/>
        <v>0</v>
      </c>
      <c r="AJ77" s="10">
        <f t="shared" ca="1" si="52"/>
        <v>0</v>
      </c>
      <c r="AL77" s="9">
        <f ca="1">IF(Table1[[#This Row],[EDUCATION]]="HIGHSCHOOL",1,0)</f>
        <v>0</v>
      </c>
      <c r="AM77" s="6">
        <f ca="1">IF(Table1[[#This Row],[EDUCATION]]="PLUS TWO",1,0)</f>
        <v>0</v>
      </c>
      <c r="AN77" s="6">
        <f ca="1">IF(Table1[[#This Row],[EDUCATION]]="UG",1,0)</f>
        <v>0</v>
      </c>
      <c r="AO77" s="6">
        <f ca="1">IF(Table1[[#This Row],[EDUCATION]]="PG",1,0)</f>
        <v>0</v>
      </c>
      <c r="AP77" s="6">
        <f ca="1">IF(Table1[[#This Row],[EDUCATION]]="PHD",1,0)</f>
        <v>0</v>
      </c>
      <c r="AQ77" s="10">
        <f ca="1">IF(Table1[[#This Row],[EDUCATION]]="OTHERS",1,0)</f>
        <v>1</v>
      </c>
      <c r="AU77" s="9">
        <f ca="1">Table1[[#This Row],[CARS VALUE]]/Table1[[#This Row],[CARS]]</f>
        <v>76005.187009192116</v>
      </c>
      <c r="AV77" s="10"/>
      <c r="AX77" s="9">
        <f ca="1">IF(Table1[[#This Row],[DEBTS]]&gt;$AY$3,1,0)</f>
        <v>1</v>
      </c>
      <c r="AY77" s="6"/>
      <c r="AZ77" s="23">
        <f ca="1">(Table1[[#This Row],[MORTAGE LEFT]]/Table1[[#This Row],[VALUE OF THE HOUSE]])</f>
        <v>0.64287179395782046</v>
      </c>
      <c r="BA77" s="6">
        <f t="shared" ca="1" si="53"/>
        <v>0</v>
      </c>
      <c r="BB77" s="6"/>
      <c r="BC77" s="6"/>
      <c r="BD77" s="6"/>
      <c r="BE77" s="9">
        <f ca="1">IF(Table1[[#This Row],[DEBTS]]&gt;Table1[[#This Row],[INCOME ]],1,0)</f>
        <v>1</v>
      </c>
      <c r="BF77" s="10"/>
      <c r="BH77" s="9">
        <f ca="1">IF(Table1[[#This Row],[AREA]]="Alappuzha",Table1[[#This Row],[INCOME ]],0)</f>
        <v>0</v>
      </c>
      <c r="BI77" s="6">
        <f ca="1">IF(Table1[[#This Row],[AREA]]="Ernakulam",Table1[[#This Row],[INCOME ]],0)</f>
        <v>0</v>
      </c>
      <c r="BJ77" s="6">
        <f ca="1">IF(Table1[[#This Row],[AREA]]="Idukki",Table1[[#This Row],[INCOME ]],0)</f>
        <v>0</v>
      </c>
      <c r="BK77" s="6">
        <f ca="1">IF(Table1[[#This Row],[AREA]]="kannur",Table1[[#This Row],[INCOME ]],0)</f>
        <v>0</v>
      </c>
      <c r="BL77" s="6">
        <f ca="1">IF(Table1[[#This Row],[AREA]]="Kasaragod",Table1[[#This Row],[INCOME ]],0)</f>
        <v>0</v>
      </c>
      <c r="BM77" s="6">
        <f ca="1">IF(Table1[[#This Row],[AREA]]="Kollam",Table1[[#This Row],[INCOME ]],0)</f>
        <v>0</v>
      </c>
      <c r="BN77" s="6">
        <f ca="1">IF(Table1[[#This Row],[AREA]]="kottayam",Table1[[#This Row],[INCOME ]],0)</f>
        <v>0</v>
      </c>
      <c r="BO77" s="6">
        <f ca="1">IF(Table1[[#This Row],[AREA]]="Kozhikode",Table1[[#This Row],[INCOME ]],0)</f>
        <v>0</v>
      </c>
      <c r="BP77" s="6">
        <f ca="1">IF(Table1[[#This Row],[AREA]]="Malappuram",Table1[[#This Row],[INCOME ]],0)</f>
        <v>0</v>
      </c>
      <c r="BQ77" s="6">
        <f ca="1">IF(Table1[[#This Row],[AREA]]="Palakkad",Table1[[#This Row],[INCOME ]],0)</f>
        <v>0</v>
      </c>
      <c r="BR77" s="6">
        <f ca="1">IF(Table1[[#This Row],[AREA]]="Pathanamthitta",Table1[[#This Row],[INCOME ]],0)</f>
        <v>0</v>
      </c>
      <c r="BS77" s="6">
        <f ca="1">IF(Table1[[#This Row],[AREA]]="Thiruvananthapuram",Table1[[#This Row],[INCOME ]],0)</f>
        <v>899932</v>
      </c>
      <c r="BT77" s="6">
        <f ca="1">IF(Table1[[#This Row],[AREA]]="Thrissur",Table1[[#This Row],[INCOME ]],0)</f>
        <v>0</v>
      </c>
      <c r="BU77" s="10">
        <f ca="1">IF(Table1[[#This Row],[AREA]]="Wayanadu",Table1[[#This Row],[INCOME ]],0)</f>
        <v>0</v>
      </c>
      <c r="BW77" s="9">
        <f ca="1">IF(Table1[[#This Row],[FIELD OF WORK]]="IT",Table1[[#This Row],[INCOME ]],0)</f>
        <v>899932</v>
      </c>
      <c r="BX77" s="6">
        <f ca="1">IF(Table1[[#This Row],[FIELD OF WORK]]="Teaching",Table1[[#This Row],[INCOME ]],0)</f>
        <v>0</v>
      </c>
      <c r="BY77" s="6">
        <f ca="1">IF(Table1[[#This Row],[FIELD OF WORK]]="Construction",Table1[[#This Row],[INCOME ]],0)</f>
        <v>0</v>
      </c>
      <c r="BZ77" s="6">
        <f ca="1">IF(Table1[[#This Row],[FIELD OF WORK]]="Health",Table1[[#This Row],[INCOME ]],0)</f>
        <v>0</v>
      </c>
      <c r="CA77" s="10">
        <f ca="1">IF(Table1[[#This Row],[FIELD OF WORK]]="Others",Table1[[#This Row],[INCOME ]],0)</f>
        <v>0</v>
      </c>
      <c r="CC77" s="9">
        <f ca="1">IF(Table1[[#This Row],[EDUCATION]]="Highschool",Table1[[#This Row],[INCOME ]],0)</f>
        <v>0</v>
      </c>
      <c r="CD77" s="6">
        <f ca="1">IF(Table1[[#This Row],[EDUCATION]]="UG",Table1[[#This Row],[INCOME ]],0)</f>
        <v>0</v>
      </c>
      <c r="CE77" s="6">
        <f ca="1">IF(Table1[[#This Row],[EDUCATION]]="PG",Table1[[#This Row],[INCOME ]],0)</f>
        <v>0</v>
      </c>
      <c r="CF77" s="6">
        <f ca="1">IF(Table1[[#This Row],[EDUCATION]]="PHD",Table1[[#This Row],[INCOME ]],0)</f>
        <v>0</v>
      </c>
      <c r="CG77" s="6">
        <f ca="1">IF(Table1[[#This Row],[EDUCATION]]="Plus Two",Table1[[#This Row],[INCOME ]],0)</f>
        <v>0</v>
      </c>
      <c r="CH77" s="10">
        <f ca="1">IF(Table1[[#This Row],[EDUCATION]]="Others",Table1[[#This Row],[INCOME ]],0)</f>
        <v>899932</v>
      </c>
      <c r="CJ77" s="9">
        <f ca="1">IF(Table1[[#This Row],[NETWORTH]]&gt;$CK$3,Table1[[#This Row],[AGE]],0)</f>
        <v>46</v>
      </c>
      <c r="CK77" s="10"/>
    </row>
    <row r="78" spans="1:89" x14ac:dyDescent="0.3">
      <c r="A78">
        <f t="shared" ca="1" si="36"/>
        <v>1</v>
      </c>
      <c r="B78" t="str">
        <f t="shared" ca="1" si="37"/>
        <v>FEMALE</v>
      </c>
      <c r="C78">
        <f t="shared" ca="1" si="38"/>
        <v>25</v>
      </c>
      <c r="D78">
        <f t="shared" ca="1" si="39"/>
        <v>5</v>
      </c>
      <c r="E78" t="str">
        <f t="shared" ca="1" si="40"/>
        <v>Others</v>
      </c>
      <c r="F78">
        <f t="shared" ca="1" si="41"/>
        <v>2</v>
      </c>
      <c r="G78" t="str">
        <f t="shared" ca="1" si="42"/>
        <v>Plus Two</v>
      </c>
      <c r="H78">
        <f t="shared" ca="1" si="32"/>
        <v>3</v>
      </c>
      <c r="I78">
        <f t="shared" ca="1" si="35"/>
        <v>1</v>
      </c>
      <c r="J78">
        <f t="shared" ca="1" si="43"/>
        <v>189713</v>
      </c>
      <c r="K78">
        <f t="shared" ca="1" si="44"/>
        <v>7</v>
      </c>
      <c r="L78" t="str">
        <f t="shared" ca="1" si="45"/>
        <v>Ernakulam</v>
      </c>
      <c r="M78">
        <f t="shared" ref="M78:M141" ca="1" si="54">J78*RANDBETWEEN(3,8)</f>
        <v>758852</v>
      </c>
      <c r="N78">
        <f t="shared" ca="1" si="46"/>
        <v>616478.54774451465</v>
      </c>
      <c r="O78">
        <f t="shared" ref="O78:O141" ca="1" si="55">RAND()*I78*J78</f>
        <v>120681.30057470353</v>
      </c>
      <c r="P78">
        <f t="shared" ca="1" si="47"/>
        <v>42417</v>
      </c>
      <c r="Q78">
        <f t="shared" ref="Q78:Q141" ca="1" si="56">P78+N78+RANDBETWEEN(0,2*J78)</f>
        <v>728603.54774451465</v>
      </c>
      <c r="R78">
        <f t="shared" ref="R78:R141" ca="1" si="57">RAND()*J78*1.5</f>
        <v>229472.18425655056</v>
      </c>
      <c r="S78">
        <f t="shared" ref="S78:S141" ca="1" si="58">M78+O78+R78</f>
        <v>1109005.484831254</v>
      </c>
      <c r="T78">
        <f t="shared" ref="T78:T141" ca="1" si="59">S78-Q78</f>
        <v>380401.93708673934</v>
      </c>
      <c r="V78" s="9">
        <f ca="1">IF(Table1[[#This Row],[GENDER]]="MALE",1,0)</f>
        <v>0</v>
      </c>
      <c r="W78" s="10">
        <f ca="1">IF(Table1[[#This Row],[GENDER]]="FEMALE",1,0)</f>
        <v>1</v>
      </c>
      <c r="AF78" s="9">
        <f t="shared" ca="1" si="48"/>
        <v>0</v>
      </c>
      <c r="AG78" s="6">
        <f t="shared" ca="1" si="49"/>
        <v>0</v>
      </c>
      <c r="AH78" s="6">
        <f t="shared" ca="1" si="50"/>
        <v>0</v>
      </c>
      <c r="AI78" s="6">
        <f t="shared" ca="1" si="51"/>
        <v>0</v>
      </c>
      <c r="AJ78" s="10">
        <f t="shared" ca="1" si="52"/>
        <v>1</v>
      </c>
      <c r="AL78" s="9">
        <f ca="1">IF(Table1[[#This Row],[EDUCATION]]="HIGHSCHOOL",1,0)</f>
        <v>0</v>
      </c>
      <c r="AM78" s="6">
        <f ca="1">IF(Table1[[#This Row],[EDUCATION]]="PLUS TWO",1,0)</f>
        <v>1</v>
      </c>
      <c r="AN78" s="6">
        <f ca="1">IF(Table1[[#This Row],[EDUCATION]]="UG",1,0)</f>
        <v>0</v>
      </c>
      <c r="AO78" s="6">
        <f ca="1">IF(Table1[[#This Row],[EDUCATION]]="PG",1,0)</f>
        <v>0</v>
      </c>
      <c r="AP78" s="6">
        <f ca="1">IF(Table1[[#This Row],[EDUCATION]]="PHD",1,0)</f>
        <v>0</v>
      </c>
      <c r="AQ78" s="10">
        <f ca="1">IF(Table1[[#This Row],[EDUCATION]]="OTHERS",1,0)</f>
        <v>0</v>
      </c>
      <c r="AU78" s="9">
        <f ca="1">Table1[[#This Row],[CARS VALUE]]/Table1[[#This Row],[CARS]]</f>
        <v>120681.30057470353</v>
      </c>
      <c r="AV78" s="10"/>
      <c r="AX78" s="9">
        <f ca="1">IF(Table1[[#This Row],[DEBTS]]&gt;$AY$3,1,0)</f>
        <v>0</v>
      </c>
      <c r="AY78" s="6"/>
      <c r="AZ78" s="23">
        <f ca="1">(Table1[[#This Row],[MORTAGE LEFT]]/Table1[[#This Row],[VALUE OF THE HOUSE]])</f>
        <v>0.81238310994042928</v>
      </c>
      <c r="BA78" s="6">
        <f t="shared" ca="1" si="53"/>
        <v>0</v>
      </c>
      <c r="BB78" s="6"/>
      <c r="BC78" s="6"/>
      <c r="BD78" s="6"/>
      <c r="BE78" s="9">
        <f ca="1">IF(Table1[[#This Row],[DEBTS]]&gt;Table1[[#This Row],[INCOME ]],1,0)</f>
        <v>1</v>
      </c>
      <c r="BF78" s="10"/>
      <c r="BH78" s="9">
        <f ca="1">IF(Table1[[#This Row],[AREA]]="Alappuzha",Table1[[#This Row],[INCOME ]],0)</f>
        <v>0</v>
      </c>
      <c r="BI78" s="6">
        <f ca="1">IF(Table1[[#This Row],[AREA]]="Ernakulam",Table1[[#This Row],[INCOME ]],0)</f>
        <v>189713</v>
      </c>
      <c r="BJ78" s="6">
        <f ca="1">IF(Table1[[#This Row],[AREA]]="Idukki",Table1[[#This Row],[INCOME ]],0)</f>
        <v>0</v>
      </c>
      <c r="BK78" s="6">
        <f ca="1">IF(Table1[[#This Row],[AREA]]="kannur",Table1[[#This Row],[INCOME ]],0)</f>
        <v>0</v>
      </c>
      <c r="BL78" s="6">
        <f ca="1">IF(Table1[[#This Row],[AREA]]="Kasaragod",Table1[[#This Row],[INCOME ]],0)</f>
        <v>0</v>
      </c>
      <c r="BM78" s="6">
        <f ca="1">IF(Table1[[#This Row],[AREA]]="Kollam",Table1[[#This Row],[INCOME ]],0)</f>
        <v>0</v>
      </c>
      <c r="BN78" s="6">
        <f ca="1">IF(Table1[[#This Row],[AREA]]="kottayam",Table1[[#This Row],[INCOME ]],0)</f>
        <v>0</v>
      </c>
      <c r="BO78" s="6">
        <f ca="1">IF(Table1[[#This Row],[AREA]]="Kozhikode",Table1[[#This Row],[INCOME ]],0)</f>
        <v>0</v>
      </c>
      <c r="BP78" s="6">
        <f ca="1">IF(Table1[[#This Row],[AREA]]="Malappuram",Table1[[#This Row],[INCOME ]],0)</f>
        <v>0</v>
      </c>
      <c r="BQ78" s="6">
        <f ca="1">IF(Table1[[#This Row],[AREA]]="Palakkad",Table1[[#This Row],[INCOME ]],0)</f>
        <v>0</v>
      </c>
      <c r="BR78" s="6">
        <f ca="1">IF(Table1[[#This Row],[AREA]]="Pathanamthitta",Table1[[#This Row],[INCOME ]],0)</f>
        <v>0</v>
      </c>
      <c r="BS78" s="6">
        <f ca="1">IF(Table1[[#This Row],[AREA]]="Thiruvananthapuram",Table1[[#This Row],[INCOME ]],0)</f>
        <v>0</v>
      </c>
      <c r="BT78" s="6">
        <f ca="1">IF(Table1[[#This Row],[AREA]]="Thrissur",Table1[[#This Row],[INCOME ]],0)</f>
        <v>0</v>
      </c>
      <c r="BU78" s="10">
        <f ca="1">IF(Table1[[#This Row],[AREA]]="Wayanadu",Table1[[#This Row],[INCOME ]],0)</f>
        <v>0</v>
      </c>
      <c r="BW78" s="9">
        <f ca="1">IF(Table1[[#This Row],[FIELD OF WORK]]="IT",Table1[[#This Row],[INCOME ]],0)</f>
        <v>0</v>
      </c>
      <c r="BX78" s="6">
        <f ca="1">IF(Table1[[#This Row],[FIELD OF WORK]]="Teaching",Table1[[#This Row],[INCOME ]],0)</f>
        <v>0</v>
      </c>
      <c r="BY78" s="6">
        <f ca="1">IF(Table1[[#This Row],[FIELD OF WORK]]="Construction",Table1[[#This Row],[INCOME ]],0)</f>
        <v>0</v>
      </c>
      <c r="BZ78" s="6">
        <f ca="1">IF(Table1[[#This Row],[FIELD OF WORK]]="Health",Table1[[#This Row],[INCOME ]],0)</f>
        <v>0</v>
      </c>
      <c r="CA78" s="10">
        <f ca="1">IF(Table1[[#This Row],[FIELD OF WORK]]="Others",Table1[[#This Row],[INCOME ]],0)</f>
        <v>189713</v>
      </c>
      <c r="CC78" s="9">
        <f ca="1">IF(Table1[[#This Row],[EDUCATION]]="Highschool",Table1[[#This Row],[INCOME ]],0)</f>
        <v>0</v>
      </c>
      <c r="CD78" s="6">
        <f ca="1">IF(Table1[[#This Row],[EDUCATION]]="UG",Table1[[#This Row],[INCOME ]],0)</f>
        <v>0</v>
      </c>
      <c r="CE78" s="6">
        <f ca="1">IF(Table1[[#This Row],[EDUCATION]]="PG",Table1[[#This Row],[INCOME ]],0)</f>
        <v>0</v>
      </c>
      <c r="CF78" s="6">
        <f ca="1">IF(Table1[[#This Row],[EDUCATION]]="PHD",Table1[[#This Row],[INCOME ]],0)</f>
        <v>0</v>
      </c>
      <c r="CG78" s="6">
        <f ca="1">IF(Table1[[#This Row],[EDUCATION]]="Plus Two",Table1[[#This Row],[INCOME ]],0)</f>
        <v>189713</v>
      </c>
      <c r="CH78" s="10">
        <f ca="1">IF(Table1[[#This Row],[EDUCATION]]="Others",Table1[[#This Row],[INCOME ]],0)</f>
        <v>0</v>
      </c>
      <c r="CJ78" s="9">
        <f ca="1">IF(Table1[[#This Row],[NETWORTH]]&gt;$CK$3,Table1[[#This Row],[AGE]],0)</f>
        <v>0</v>
      </c>
      <c r="CK78" s="10"/>
    </row>
    <row r="79" spans="1:89" x14ac:dyDescent="0.3">
      <c r="A79">
        <f t="shared" ca="1" si="36"/>
        <v>0</v>
      </c>
      <c r="B79" t="str">
        <f t="shared" ca="1" si="37"/>
        <v>MALE</v>
      </c>
      <c r="C79">
        <f t="shared" ca="1" si="38"/>
        <v>28</v>
      </c>
      <c r="D79">
        <f t="shared" ca="1" si="39"/>
        <v>3</v>
      </c>
      <c r="E79" t="str">
        <f t="shared" ca="1" si="40"/>
        <v>Teaching</v>
      </c>
      <c r="F79">
        <f t="shared" ca="1" si="41"/>
        <v>5</v>
      </c>
      <c r="G79" t="str">
        <f t="shared" ca="1" si="42"/>
        <v>PHD</v>
      </c>
      <c r="H79">
        <f t="shared" ca="1" si="32"/>
        <v>0</v>
      </c>
      <c r="I79">
        <f t="shared" ca="1" si="35"/>
        <v>2</v>
      </c>
      <c r="J79">
        <f t="shared" ca="1" si="43"/>
        <v>448677</v>
      </c>
      <c r="K79">
        <f t="shared" ca="1" si="44"/>
        <v>5</v>
      </c>
      <c r="L79" t="str">
        <f t="shared" ca="1" si="45"/>
        <v>Kottayam</v>
      </c>
      <c r="M79">
        <f t="shared" ca="1" si="54"/>
        <v>2243385</v>
      </c>
      <c r="N79">
        <f t="shared" ca="1" si="46"/>
        <v>2221791.1773562185</v>
      </c>
      <c r="O79">
        <f t="shared" ca="1" si="55"/>
        <v>39398.77985262734</v>
      </c>
      <c r="P79">
        <f t="shared" ca="1" si="47"/>
        <v>12247</v>
      </c>
      <c r="Q79">
        <f t="shared" ca="1" si="56"/>
        <v>3117860.1773562185</v>
      </c>
      <c r="R79">
        <f t="shared" ca="1" si="57"/>
        <v>517810.17054071743</v>
      </c>
      <c r="S79">
        <f t="shared" ca="1" si="58"/>
        <v>2800593.9503933447</v>
      </c>
      <c r="T79">
        <f t="shared" ca="1" si="59"/>
        <v>-317266.22696287371</v>
      </c>
      <c r="V79" s="9">
        <f ca="1">IF(Table1[[#This Row],[GENDER]]="MALE",1,0)</f>
        <v>1</v>
      </c>
      <c r="W79" s="10">
        <f ca="1">IF(Table1[[#This Row],[GENDER]]="FEMALE",1,0)</f>
        <v>0</v>
      </c>
      <c r="AF79" s="9">
        <f t="shared" ca="1" si="48"/>
        <v>0</v>
      </c>
      <c r="AG79" s="6">
        <f t="shared" ca="1" si="49"/>
        <v>0</v>
      </c>
      <c r="AH79" s="6">
        <f t="shared" ca="1" si="50"/>
        <v>0</v>
      </c>
      <c r="AI79" s="6">
        <f t="shared" ca="1" si="51"/>
        <v>1</v>
      </c>
      <c r="AJ79" s="10">
        <f t="shared" ca="1" si="52"/>
        <v>0</v>
      </c>
      <c r="AL79" s="9">
        <f ca="1">IF(Table1[[#This Row],[EDUCATION]]="HIGHSCHOOL",1,0)</f>
        <v>0</v>
      </c>
      <c r="AM79" s="6">
        <f ca="1">IF(Table1[[#This Row],[EDUCATION]]="PLUS TWO",1,0)</f>
        <v>0</v>
      </c>
      <c r="AN79" s="6">
        <f ca="1">IF(Table1[[#This Row],[EDUCATION]]="UG",1,0)</f>
        <v>0</v>
      </c>
      <c r="AO79" s="6">
        <f ca="1">IF(Table1[[#This Row],[EDUCATION]]="PG",1,0)</f>
        <v>0</v>
      </c>
      <c r="AP79" s="6">
        <f ca="1">IF(Table1[[#This Row],[EDUCATION]]="PHD",1,0)</f>
        <v>1</v>
      </c>
      <c r="AQ79" s="10">
        <f ca="1">IF(Table1[[#This Row],[EDUCATION]]="OTHERS",1,0)</f>
        <v>0</v>
      </c>
      <c r="AU79" s="9">
        <f ca="1">Table1[[#This Row],[CARS VALUE]]/Table1[[#This Row],[CARS]]</f>
        <v>19699.38992631367</v>
      </c>
      <c r="AV79" s="10"/>
      <c r="AX79" s="9">
        <f ca="1">IF(Table1[[#This Row],[DEBTS]]&gt;$AY$3,1,0)</f>
        <v>1</v>
      </c>
      <c r="AY79" s="6"/>
      <c r="AZ79" s="23">
        <f ca="1">(Table1[[#This Row],[MORTAGE LEFT]]/Table1[[#This Row],[VALUE OF THE HOUSE]])</f>
        <v>0.99037444636396266</v>
      </c>
      <c r="BA79" s="6">
        <f t="shared" ca="1" si="53"/>
        <v>0</v>
      </c>
      <c r="BB79" s="6"/>
      <c r="BC79" s="6"/>
      <c r="BD79" s="6"/>
      <c r="BE79" s="9">
        <f ca="1">IF(Table1[[#This Row],[DEBTS]]&gt;Table1[[#This Row],[INCOME ]],1,0)</f>
        <v>1</v>
      </c>
      <c r="BF79" s="10"/>
      <c r="BH79" s="9">
        <f ca="1">IF(Table1[[#This Row],[AREA]]="Alappuzha",Table1[[#This Row],[INCOME ]],0)</f>
        <v>0</v>
      </c>
      <c r="BI79" s="6">
        <f ca="1">IF(Table1[[#This Row],[AREA]]="Ernakulam",Table1[[#This Row],[INCOME ]],0)</f>
        <v>0</v>
      </c>
      <c r="BJ79" s="6">
        <f ca="1">IF(Table1[[#This Row],[AREA]]="Idukki",Table1[[#This Row],[INCOME ]],0)</f>
        <v>0</v>
      </c>
      <c r="BK79" s="6">
        <f ca="1">IF(Table1[[#This Row],[AREA]]="kannur",Table1[[#This Row],[INCOME ]],0)</f>
        <v>0</v>
      </c>
      <c r="BL79" s="6">
        <f ca="1">IF(Table1[[#This Row],[AREA]]="Kasaragod",Table1[[#This Row],[INCOME ]],0)</f>
        <v>0</v>
      </c>
      <c r="BM79" s="6">
        <f ca="1">IF(Table1[[#This Row],[AREA]]="Kollam",Table1[[#This Row],[INCOME ]],0)</f>
        <v>0</v>
      </c>
      <c r="BN79" s="6">
        <f ca="1">IF(Table1[[#This Row],[AREA]]="kottayam",Table1[[#This Row],[INCOME ]],0)</f>
        <v>448677</v>
      </c>
      <c r="BO79" s="6">
        <f ca="1">IF(Table1[[#This Row],[AREA]]="Kozhikode",Table1[[#This Row],[INCOME ]],0)</f>
        <v>0</v>
      </c>
      <c r="BP79" s="6">
        <f ca="1">IF(Table1[[#This Row],[AREA]]="Malappuram",Table1[[#This Row],[INCOME ]],0)</f>
        <v>0</v>
      </c>
      <c r="BQ79" s="6">
        <f ca="1">IF(Table1[[#This Row],[AREA]]="Palakkad",Table1[[#This Row],[INCOME ]],0)</f>
        <v>0</v>
      </c>
      <c r="BR79" s="6">
        <f ca="1">IF(Table1[[#This Row],[AREA]]="Pathanamthitta",Table1[[#This Row],[INCOME ]],0)</f>
        <v>0</v>
      </c>
      <c r="BS79" s="6">
        <f ca="1">IF(Table1[[#This Row],[AREA]]="Thiruvananthapuram",Table1[[#This Row],[INCOME ]],0)</f>
        <v>0</v>
      </c>
      <c r="BT79" s="6">
        <f ca="1">IF(Table1[[#This Row],[AREA]]="Thrissur",Table1[[#This Row],[INCOME ]],0)</f>
        <v>0</v>
      </c>
      <c r="BU79" s="10">
        <f ca="1">IF(Table1[[#This Row],[AREA]]="Wayanadu",Table1[[#This Row],[INCOME ]],0)</f>
        <v>0</v>
      </c>
      <c r="BW79" s="9">
        <f ca="1">IF(Table1[[#This Row],[FIELD OF WORK]]="IT",Table1[[#This Row],[INCOME ]],0)</f>
        <v>0</v>
      </c>
      <c r="BX79" s="6">
        <f ca="1">IF(Table1[[#This Row],[FIELD OF WORK]]="Teaching",Table1[[#This Row],[INCOME ]],0)</f>
        <v>448677</v>
      </c>
      <c r="BY79" s="6">
        <f ca="1">IF(Table1[[#This Row],[FIELD OF WORK]]="Construction",Table1[[#This Row],[INCOME ]],0)</f>
        <v>0</v>
      </c>
      <c r="BZ79" s="6">
        <f ca="1">IF(Table1[[#This Row],[FIELD OF WORK]]="Health",Table1[[#This Row],[INCOME ]],0)</f>
        <v>0</v>
      </c>
      <c r="CA79" s="10">
        <f ca="1">IF(Table1[[#This Row],[FIELD OF WORK]]="Others",Table1[[#This Row],[INCOME ]],0)</f>
        <v>0</v>
      </c>
      <c r="CC79" s="9">
        <f ca="1">IF(Table1[[#This Row],[EDUCATION]]="Highschool",Table1[[#This Row],[INCOME ]],0)</f>
        <v>0</v>
      </c>
      <c r="CD79" s="6">
        <f ca="1">IF(Table1[[#This Row],[EDUCATION]]="UG",Table1[[#This Row],[INCOME ]],0)</f>
        <v>0</v>
      </c>
      <c r="CE79" s="6">
        <f ca="1">IF(Table1[[#This Row],[EDUCATION]]="PG",Table1[[#This Row],[INCOME ]],0)</f>
        <v>0</v>
      </c>
      <c r="CF79" s="6">
        <f ca="1">IF(Table1[[#This Row],[EDUCATION]]="PHD",Table1[[#This Row],[INCOME ]],0)</f>
        <v>448677</v>
      </c>
      <c r="CG79" s="6">
        <f ca="1">IF(Table1[[#This Row],[EDUCATION]]="Plus Two",Table1[[#This Row],[INCOME ]],0)</f>
        <v>0</v>
      </c>
      <c r="CH79" s="10">
        <f ca="1">IF(Table1[[#This Row],[EDUCATION]]="Others",Table1[[#This Row],[INCOME ]],0)</f>
        <v>0</v>
      </c>
      <c r="CJ79" s="9">
        <f ca="1">IF(Table1[[#This Row],[NETWORTH]]&gt;$CK$3,Table1[[#This Row],[AGE]],0)</f>
        <v>0</v>
      </c>
      <c r="CK79" s="10"/>
    </row>
    <row r="80" spans="1:89" x14ac:dyDescent="0.3">
      <c r="A80">
        <f t="shared" ca="1" si="36"/>
        <v>0</v>
      </c>
      <c r="B80" t="str">
        <f t="shared" ca="1" si="37"/>
        <v>MALE</v>
      </c>
      <c r="C80">
        <f t="shared" ca="1" si="38"/>
        <v>45</v>
      </c>
      <c r="D80">
        <f t="shared" ca="1" si="39"/>
        <v>1</v>
      </c>
      <c r="E80" t="str">
        <f t="shared" ca="1" si="40"/>
        <v>Health</v>
      </c>
      <c r="F80">
        <f t="shared" ca="1" si="41"/>
        <v>5</v>
      </c>
      <c r="G80" t="str">
        <f t="shared" ca="1" si="42"/>
        <v>PHD</v>
      </c>
      <c r="H80">
        <f t="shared" ca="1" si="32"/>
        <v>2</v>
      </c>
      <c r="I80">
        <f t="shared" ca="1" si="35"/>
        <v>2</v>
      </c>
      <c r="J80">
        <f t="shared" ca="1" si="43"/>
        <v>795516</v>
      </c>
      <c r="K80">
        <f t="shared" ca="1" si="44"/>
        <v>11</v>
      </c>
      <c r="L80" t="str">
        <f t="shared" ca="1" si="45"/>
        <v>Kozhikode</v>
      </c>
      <c r="M80">
        <f t="shared" ca="1" si="54"/>
        <v>5568612</v>
      </c>
      <c r="N80">
        <f t="shared" ca="1" si="46"/>
        <v>2774145.94354507</v>
      </c>
      <c r="O80">
        <f t="shared" ca="1" si="55"/>
        <v>844740.78058613383</v>
      </c>
      <c r="P80">
        <f t="shared" ca="1" si="47"/>
        <v>3636</v>
      </c>
      <c r="Q80">
        <f t="shared" ca="1" si="56"/>
        <v>3073006.94354507</v>
      </c>
      <c r="R80">
        <f t="shared" ca="1" si="57"/>
        <v>57905.425522616184</v>
      </c>
      <c r="S80">
        <f t="shared" ca="1" si="58"/>
        <v>6471258.2061087498</v>
      </c>
      <c r="T80">
        <f t="shared" ca="1" si="59"/>
        <v>3398251.2625636798</v>
      </c>
      <c r="V80" s="9">
        <f ca="1">IF(Table1[[#This Row],[GENDER]]="MALE",1,0)</f>
        <v>1</v>
      </c>
      <c r="W80" s="10">
        <f ca="1">IF(Table1[[#This Row],[GENDER]]="FEMALE",1,0)</f>
        <v>0</v>
      </c>
      <c r="AF80" s="9">
        <f t="shared" ca="1" si="48"/>
        <v>0</v>
      </c>
      <c r="AG80" s="6">
        <f t="shared" ca="1" si="49"/>
        <v>1</v>
      </c>
      <c r="AH80" s="6">
        <f t="shared" ca="1" si="50"/>
        <v>0</v>
      </c>
      <c r="AI80" s="6">
        <f t="shared" ca="1" si="51"/>
        <v>0</v>
      </c>
      <c r="AJ80" s="10">
        <f t="shared" ca="1" si="52"/>
        <v>0</v>
      </c>
      <c r="AL80" s="9">
        <f ca="1">IF(Table1[[#This Row],[EDUCATION]]="HIGHSCHOOL",1,0)</f>
        <v>0</v>
      </c>
      <c r="AM80" s="6">
        <f ca="1">IF(Table1[[#This Row],[EDUCATION]]="PLUS TWO",1,0)</f>
        <v>0</v>
      </c>
      <c r="AN80" s="6">
        <f ca="1">IF(Table1[[#This Row],[EDUCATION]]="UG",1,0)</f>
        <v>0</v>
      </c>
      <c r="AO80" s="6">
        <f ca="1">IF(Table1[[#This Row],[EDUCATION]]="PG",1,0)</f>
        <v>0</v>
      </c>
      <c r="AP80" s="6">
        <f ca="1">IF(Table1[[#This Row],[EDUCATION]]="PHD",1,0)</f>
        <v>1</v>
      </c>
      <c r="AQ80" s="10">
        <f ca="1">IF(Table1[[#This Row],[EDUCATION]]="OTHERS",1,0)</f>
        <v>0</v>
      </c>
      <c r="AU80" s="9">
        <f ca="1">Table1[[#This Row],[CARS VALUE]]/Table1[[#This Row],[CARS]]</f>
        <v>422370.39029306691</v>
      </c>
      <c r="AV80" s="10"/>
      <c r="AX80" s="9">
        <f ca="1">IF(Table1[[#This Row],[DEBTS]]&gt;$AY$3,1,0)</f>
        <v>1</v>
      </c>
      <c r="AY80" s="6"/>
      <c r="AZ80" s="23">
        <f ca="1">(Table1[[#This Row],[MORTAGE LEFT]]/Table1[[#This Row],[VALUE OF THE HOUSE]])</f>
        <v>0.49817547775730647</v>
      </c>
      <c r="BA80" s="6">
        <f t="shared" ca="1" si="53"/>
        <v>1</v>
      </c>
      <c r="BB80" s="6"/>
      <c r="BC80" s="6"/>
      <c r="BD80" s="6"/>
      <c r="BE80" s="9">
        <f ca="1">IF(Table1[[#This Row],[DEBTS]]&gt;Table1[[#This Row],[INCOME ]],1,0)</f>
        <v>1</v>
      </c>
      <c r="BF80" s="10"/>
      <c r="BH80" s="9">
        <f ca="1">IF(Table1[[#This Row],[AREA]]="Alappuzha",Table1[[#This Row],[INCOME ]],0)</f>
        <v>0</v>
      </c>
      <c r="BI80" s="6">
        <f ca="1">IF(Table1[[#This Row],[AREA]]="Ernakulam",Table1[[#This Row],[INCOME ]],0)</f>
        <v>0</v>
      </c>
      <c r="BJ80" s="6">
        <f ca="1">IF(Table1[[#This Row],[AREA]]="Idukki",Table1[[#This Row],[INCOME ]],0)</f>
        <v>0</v>
      </c>
      <c r="BK80" s="6">
        <f ca="1">IF(Table1[[#This Row],[AREA]]="kannur",Table1[[#This Row],[INCOME ]],0)</f>
        <v>0</v>
      </c>
      <c r="BL80" s="6">
        <f ca="1">IF(Table1[[#This Row],[AREA]]="Kasaragod",Table1[[#This Row],[INCOME ]],0)</f>
        <v>0</v>
      </c>
      <c r="BM80" s="6">
        <f ca="1">IF(Table1[[#This Row],[AREA]]="Kollam",Table1[[#This Row],[INCOME ]],0)</f>
        <v>0</v>
      </c>
      <c r="BN80" s="6">
        <f ca="1">IF(Table1[[#This Row],[AREA]]="kottayam",Table1[[#This Row],[INCOME ]],0)</f>
        <v>0</v>
      </c>
      <c r="BO80" s="6">
        <f ca="1">IF(Table1[[#This Row],[AREA]]="Kozhikode",Table1[[#This Row],[INCOME ]],0)</f>
        <v>795516</v>
      </c>
      <c r="BP80" s="6">
        <f ca="1">IF(Table1[[#This Row],[AREA]]="Malappuram",Table1[[#This Row],[INCOME ]],0)</f>
        <v>0</v>
      </c>
      <c r="BQ80" s="6">
        <f ca="1">IF(Table1[[#This Row],[AREA]]="Palakkad",Table1[[#This Row],[INCOME ]],0)</f>
        <v>0</v>
      </c>
      <c r="BR80" s="6">
        <f ca="1">IF(Table1[[#This Row],[AREA]]="Pathanamthitta",Table1[[#This Row],[INCOME ]],0)</f>
        <v>0</v>
      </c>
      <c r="BS80" s="6">
        <f ca="1">IF(Table1[[#This Row],[AREA]]="Thiruvananthapuram",Table1[[#This Row],[INCOME ]],0)</f>
        <v>0</v>
      </c>
      <c r="BT80" s="6">
        <f ca="1">IF(Table1[[#This Row],[AREA]]="Thrissur",Table1[[#This Row],[INCOME ]],0)</f>
        <v>0</v>
      </c>
      <c r="BU80" s="10">
        <f ca="1">IF(Table1[[#This Row],[AREA]]="Wayanadu",Table1[[#This Row],[INCOME ]],0)</f>
        <v>0</v>
      </c>
      <c r="BW80" s="9">
        <f ca="1">IF(Table1[[#This Row],[FIELD OF WORK]]="IT",Table1[[#This Row],[INCOME ]],0)</f>
        <v>0</v>
      </c>
      <c r="BX80" s="6">
        <f ca="1">IF(Table1[[#This Row],[FIELD OF WORK]]="Teaching",Table1[[#This Row],[INCOME ]],0)</f>
        <v>0</v>
      </c>
      <c r="BY80" s="6">
        <f ca="1">IF(Table1[[#This Row],[FIELD OF WORK]]="Construction",Table1[[#This Row],[INCOME ]],0)</f>
        <v>0</v>
      </c>
      <c r="BZ80" s="6">
        <f ca="1">IF(Table1[[#This Row],[FIELD OF WORK]]="Health",Table1[[#This Row],[INCOME ]],0)</f>
        <v>795516</v>
      </c>
      <c r="CA80" s="10">
        <f ca="1">IF(Table1[[#This Row],[FIELD OF WORK]]="Others",Table1[[#This Row],[INCOME ]],0)</f>
        <v>0</v>
      </c>
      <c r="CC80" s="9">
        <f ca="1">IF(Table1[[#This Row],[EDUCATION]]="Highschool",Table1[[#This Row],[INCOME ]],0)</f>
        <v>0</v>
      </c>
      <c r="CD80" s="6">
        <f ca="1">IF(Table1[[#This Row],[EDUCATION]]="UG",Table1[[#This Row],[INCOME ]],0)</f>
        <v>0</v>
      </c>
      <c r="CE80" s="6">
        <f ca="1">IF(Table1[[#This Row],[EDUCATION]]="PG",Table1[[#This Row],[INCOME ]],0)</f>
        <v>0</v>
      </c>
      <c r="CF80" s="6">
        <f ca="1">IF(Table1[[#This Row],[EDUCATION]]="PHD",Table1[[#This Row],[INCOME ]],0)</f>
        <v>795516</v>
      </c>
      <c r="CG80" s="6">
        <f ca="1">IF(Table1[[#This Row],[EDUCATION]]="Plus Two",Table1[[#This Row],[INCOME ]],0)</f>
        <v>0</v>
      </c>
      <c r="CH80" s="10">
        <f ca="1">IF(Table1[[#This Row],[EDUCATION]]="Others",Table1[[#This Row],[INCOME ]],0)</f>
        <v>0</v>
      </c>
      <c r="CJ80" s="9">
        <f ca="1">IF(Table1[[#This Row],[NETWORTH]]&gt;$CK$3,Table1[[#This Row],[AGE]],0)</f>
        <v>45</v>
      </c>
      <c r="CK80" s="10"/>
    </row>
    <row r="81" spans="1:89" x14ac:dyDescent="0.3">
      <c r="A81">
        <f t="shared" ca="1" si="36"/>
        <v>0</v>
      </c>
      <c r="B81" t="str">
        <f t="shared" ca="1" si="37"/>
        <v>MALE</v>
      </c>
      <c r="C81">
        <f t="shared" ca="1" si="38"/>
        <v>50</v>
      </c>
      <c r="D81">
        <f t="shared" ca="1" si="39"/>
        <v>5</v>
      </c>
      <c r="E81" t="str">
        <f t="shared" ca="1" si="40"/>
        <v>Others</v>
      </c>
      <c r="F81">
        <f t="shared" ca="1" si="41"/>
        <v>3</v>
      </c>
      <c r="G81" t="str">
        <f t="shared" ca="1" si="42"/>
        <v>UG</v>
      </c>
      <c r="H81">
        <f t="shared" ca="1" si="32"/>
        <v>3</v>
      </c>
      <c r="I81">
        <f t="shared" ca="1" si="35"/>
        <v>3</v>
      </c>
      <c r="J81">
        <f t="shared" ca="1" si="43"/>
        <v>752607</v>
      </c>
      <c r="K81">
        <f t="shared" ca="1" si="44"/>
        <v>5</v>
      </c>
      <c r="L81" t="str">
        <f t="shared" ca="1" si="45"/>
        <v>Kottayam</v>
      </c>
      <c r="M81">
        <f t="shared" ca="1" si="54"/>
        <v>6020856</v>
      </c>
      <c r="N81">
        <f t="shared" ca="1" si="46"/>
        <v>1547609.9499106789</v>
      </c>
      <c r="O81">
        <f t="shared" ca="1" si="55"/>
        <v>1022446.3091334691</v>
      </c>
      <c r="P81">
        <f t="shared" ca="1" si="47"/>
        <v>393049</v>
      </c>
      <c r="Q81">
        <f t="shared" ca="1" si="56"/>
        <v>2668173.9499106789</v>
      </c>
      <c r="R81">
        <f t="shared" ca="1" si="57"/>
        <v>460407.56115840189</v>
      </c>
      <c r="S81">
        <f t="shared" ca="1" si="58"/>
        <v>7503709.870291871</v>
      </c>
      <c r="T81">
        <f t="shared" ca="1" si="59"/>
        <v>4835535.9203811921</v>
      </c>
      <c r="V81" s="9">
        <f ca="1">IF(Table1[[#This Row],[GENDER]]="MALE",1,0)</f>
        <v>1</v>
      </c>
      <c r="W81" s="10">
        <f ca="1">IF(Table1[[#This Row],[GENDER]]="FEMALE",1,0)</f>
        <v>0</v>
      </c>
      <c r="AF81" s="9">
        <f t="shared" ca="1" si="48"/>
        <v>0</v>
      </c>
      <c r="AG81" s="6">
        <f t="shared" ca="1" si="49"/>
        <v>0</v>
      </c>
      <c r="AH81" s="6">
        <f t="shared" ca="1" si="50"/>
        <v>0</v>
      </c>
      <c r="AI81" s="6">
        <f t="shared" ca="1" si="51"/>
        <v>0</v>
      </c>
      <c r="AJ81" s="10">
        <f t="shared" ca="1" si="52"/>
        <v>1</v>
      </c>
      <c r="AL81" s="9">
        <f ca="1">IF(Table1[[#This Row],[EDUCATION]]="HIGHSCHOOL",1,0)</f>
        <v>0</v>
      </c>
      <c r="AM81" s="6">
        <f ca="1">IF(Table1[[#This Row],[EDUCATION]]="PLUS TWO",1,0)</f>
        <v>0</v>
      </c>
      <c r="AN81" s="6">
        <f ca="1">IF(Table1[[#This Row],[EDUCATION]]="UG",1,0)</f>
        <v>1</v>
      </c>
      <c r="AO81" s="6">
        <f ca="1">IF(Table1[[#This Row],[EDUCATION]]="PG",1,0)</f>
        <v>0</v>
      </c>
      <c r="AP81" s="6">
        <f ca="1">IF(Table1[[#This Row],[EDUCATION]]="PHD",1,0)</f>
        <v>0</v>
      </c>
      <c r="AQ81" s="10">
        <f ca="1">IF(Table1[[#This Row],[EDUCATION]]="OTHERS",1,0)</f>
        <v>0</v>
      </c>
      <c r="AU81" s="9">
        <f ca="1">Table1[[#This Row],[CARS VALUE]]/Table1[[#This Row],[CARS]]</f>
        <v>340815.43637782306</v>
      </c>
      <c r="AV81" s="10"/>
      <c r="AX81" s="9">
        <f ca="1">IF(Table1[[#This Row],[DEBTS]]&gt;$AY$3,1,0)</f>
        <v>1</v>
      </c>
      <c r="AY81" s="6"/>
      <c r="AZ81" s="23">
        <f ca="1">(Table1[[#This Row],[MORTAGE LEFT]]/Table1[[#This Row],[VALUE OF THE HOUSE]])</f>
        <v>0.25704151534444253</v>
      </c>
      <c r="BA81" s="6">
        <f t="shared" ca="1" si="53"/>
        <v>1</v>
      </c>
      <c r="BB81" s="6"/>
      <c r="BC81" s="6"/>
      <c r="BD81" s="6"/>
      <c r="BE81" s="9">
        <f ca="1">IF(Table1[[#This Row],[DEBTS]]&gt;Table1[[#This Row],[INCOME ]],1,0)</f>
        <v>1</v>
      </c>
      <c r="BF81" s="10"/>
      <c r="BH81" s="9">
        <f ca="1">IF(Table1[[#This Row],[AREA]]="Alappuzha",Table1[[#This Row],[INCOME ]],0)</f>
        <v>0</v>
      </c>
      <c r="BI81" s="6">
        <f ca="1">IF(Table1[[#This Row],[AREA]]="Ernakulam",Table1[[#This Row],[INCOME ]],0)</f>
        <v>0</v>
      </c>
      <c r="BJ81" s="6">
        <f ca="1">IF(Table1[[#This Row],[AREA]]="Idukki",Table1[[#This Row],[INCOME ]],0)</f>
        <v>0</v>
      </c>
      <c r="BK81" s="6">
        <f ca="1">IF(Table1[[#This Row],[AREA]]="kannur",Table1[[#This Row],[INCOME ]],0)</f>
        <v>0</v>
      </c>
      <c r="BL81" s="6">
        <f ca="1">IF(Table1[[#This Row],[AREA]]="Kasaragod",Table1[[#This Row],[INCOME ]],0)</f>
        <v>0</v>
      </c>
      <c r="BM81" s="6">
        <f ca="1">IF(Table1[[#This Row],[AREA]]="Kollam",Table1[[#This Row],[INCOME ]],0)</f>
        <v>0</v>
      </c>
      <c r="BN81" s="6">
        <f ca="1">IF(Table1[[#This Row],[AREA]]="kottayam",Table1[[#This Row],[INCOME ]],0)</f>
        <v>752607</v>
      </c>
      <c r="BO81" s="6">
        <f ca="1">IF(Table1[[#This Row],[AREA]]="Kozhikode",Table1[[#This Row],[INCOME ]],0)</f>
        <v>0</v>
      </c>
      <c r="BP81" s="6">
        <f ca="1">IF(Table1[[#This Row],[AREA]]="Malappuram",Table1[[#This Row],[INCOME ]],0)</f>
        <v>0</v>
      </c>
      <c r="BQ81" s="6">
        <f ca="1">IF(Table1[[#This Row],[AREA]]="Palakkad",Table1[[#This Row],[INCOME ]],0)</f>
        <v>0</v>
      </c>
      <c r="BR81" s="6">
        <f ca="1">IF(Table1[[#This Row],[AREA]]="Pathanamthitta",Table1[[#This Row],[INCOME ]],0)</f>
        <v>0</v>
      </c>
      <c r="BS81" s="6">
        <f ca="1">IF(Table1[[#This Row],[AREA]]="Thiruvananthapuram",Table1[[#This Row],[INCOME ]],0)</f>
        <v>0</v>
      </c>
      <c r="BT81" s="6">
        <f ca="1">IF(Table1[[#This Row],[AREA]]="Thrissur",Table1[[#This Row],[INCOME ]],0)</f>
        <v>0</v>
      </c>
      <c r="BU81" s="10">
        <f ca="1">IF(Table1[[#This Row],[AREA]]="Wayanadu",Table1[[#This Row],[INCOME ]],0)</f>
        <v>0</v>
      </c>
      <c r="BW81" s="9">
        <f ca="1">IF(Table1[[#This Row],[FIELD OF WORK]]="IT",Table1[[#This Row],[INCOME ]],0)</f>
        <v>0</v>
      </c>
      <c r="BX81" s="6">
        <f ca="1">IF(Table1[[#This Row],[FIELD OF WORK]]="Teaching",Table1[[#This Row],[INCOME ]],0)</f>
        <v>0</v>
      </c>
      <c r="BY81" s="6">
        <f ca="1">IF(Table1[[#This Row],[FIELD OF WORK]]="Construction",Table1[[#This Row],[INCOME ]],0)</f>
        <v>0</v>
      </c>
      <c r="BZ81" s="6">
        <f ca="1">IF(Table1[[#This Row],[FIELD OF WORK]]="Health",Table1[[#This Row],[INCOME ]],0)</f>
        <v>0</v>
      </c>
      <c r="CA81" s="10">
        <f ca="1">IF(Table1[[#This Row],[FIELD OF WORK]]="Others",Table1[[#This Row],[INCOME ]],0)</f>
        <v>752607</v>
      </c>
      <c r="CC81" s="9">
        <f ca="1">IF(Table1[[#This Row],[EDUCATION]]="Highschool",Table1[[#This Row],[INCOME ]],0)</f>
        <v>0</v>
      </c>
      <c r="CD81" s="6">
        <f ca="1">IF(Table1[[#This Row],[EDUCATION]]="UG",Table1[[#This Row],[INCOME ]],0)</f>
        <v>752607</v>
      </c>
      <c r="CE81" s="6">
        <f ca="1">IF(Table1[[#This Row],[EDUCATION]]="PG",Table1[[#This Row],[INCOME ]],0)</f>
        <v>0</v>
      </c>
      <c r="CF81" s="6">
        <f ca="1">IF(Table1[[#This Row],[EDUCATION]]="PHD",Table1[[#This Row],[INCOME ]],0)</f>
        <v>0</v>
      </c>
      <c r="CG81" s="6">
        <f ca="1">IF(Table1[[#This Row],[EDUCATION]]="Plus Two",Table1[[#This Row],[INCOME ]],0)</f>
        <v>0</v>
      </c>
      <c r="CH81" s="10">
        <f ca="1">IF(Table1[[#This Row],[EDUCATION]]="Others",Table1[[#This Row],[INCOME ]],0)</f>
        <v>0</v>
      </c>
      <c r="CJ81" s="9">
        <f ca="1">IF(Table1[[#This Row],[NETWORTH]]&gt;$CK$3,Table1[[#This Row],[AGE]],0)</f>
        <v>50</v>
      </c>
      <c r="CK81" s="10"/>
    </row>
    <row r="82" spans="1:89" x14ac:dyDescent="0.3">
      <c r="A82">
        <f t="shared" ca="1" si="36"/>
        <v>0</v>
      </c>
      <c r="B82" t="str">
        <f t="shared" ca="1" si="37"/>
        <v>MALE</v>
      </c>
      <c r="C82">
        <f t="shared" ca="1" si="38"/>
        <v>26</v>
      </c>
      <c r="D82">
        <f t="shared" ca="1" si="39"/>
        <v>1</v>
      </c>
      <c r="E82" t="str">
        <f t="shared" ca="1" si="40"/>
        <v>Health</v>
      </c>
      <c r="F82">
        <f t="shared" ca="1" si="41"/>
        <v>5</v>
      </c>
      <c r="G82" t="str">
        <f t="shared" ca="1" si="42"/>
        <v>PHD</v>
      </c>
      <c r="H82">
        <f t="shared" ca="1" si="32"/>
        <v>3</v>
      </c>
      <c r="I82">
        <f t="shared" ca="1" si="35"/>
        <v>1</v>
      </c>
      <c r="J82">
        <f t="shared" ca="1" si="43"/>
        <v>861820</v>
      </c>
      <c r="K82">
        <f t="shared" ca="1" si="44"/>
        <v>2</v>
      </c>
      <c r="L82" t="str">
        <f t="shared" ca="1" si="45"/>
        <v>Kollam</v>
      </c>
      <c r="M82">
        <f t="shared" ca="1" si="54"/>
        <v>3447280</v>
      </c>
      <c r="N82">
        <f t="shared" ca="1" si="46"/>
        <v>2231488.5600782903</v>
      </c>
      <c r="O82">
        <f t="shared" ca="1" si="55"/>
        <v>338066.02965904091</v>
      </c>
      <c r="P82">
        <f t="shared" ca="1" si="47"/>
        <v>96597</v>
      </c>
      <c r="Q82">
        <f t="shared" ca="1" si="56"/>
        <v>3992895.5600782903</v>
      </c>
      <c r="R82">
        <f t="shared" ca="1" si="57"/>
        <v>1124343.0500232209</v>
      </c>
      <c r="S82">
        <f t="shared" ca="1" si="58"/>
        <v>4909689.0796822617</v>
      </c>
      <c r="T82">
        <f t="shared" ca="1" si="59"/>
        <v>916793.51960397139</v>
      </c>
      <c r="V82" s="9">
        <f ca="1">IF(Table1[[#This Row],[GENDER]]="MALE",1,0)</f>
        <v>1</v>
      </c>
      <c r="W82" s="10">
        <f ca="1">IF(Table1[[#This Row],[GENDER]]="FEMALE",1,0)</f>
        <v>0</v>
      </c>
      <c r="AF82" s="9">
        <f t="shared" ca="1" si="48"/>
        <v>0</v>
      </c>
      <c r="AG82" s="6">
        <f t="shared" ca="1" si="49"/>
        <v>1</v>
      </c>
      <c r="AH82" s="6">
        <f t="shared" ca="1" si="50"/>
        <v>0</v>
      </c>
      <c r="AI82" s="6">
        <f t="shared" ca="1" si="51"/>
        <v>0</v>
      </c>
      <c r="AJ82" s="10">
        <f t="shared" ca="1" si="52"/>
        <v>0</v>
      </c>
      <c r="AL82" s="9">
        <f ca="1">IF(Table1[[#This Row],[EDUCATION]]="HIGHSCHOOL",1,0)</f>
        <v>0</v>
      </c>
      <c r="AM82" s="6">
        <f ca="1">IF(Table1[[#This Row],[EDUCATION]]="PLUS TWO",1,0)</f>
        <v>0</v>
      </c>
      <c r="AN82" s="6">
        <f ca="1">IF(Table1[[#This Row],[EDUCATION]]="UG",1,0)</f>
        <v>0</v>
      </c>
      <c r="AO82" s="6">
        <f ca="1">IF(Table1[[#This Row],[EDUCATION]]="PG",1,0)</f>
        <v>0</v>
      </c>
      <c r="AP82" s="6">
        <f ca="1">IF(Table1[[#This Row],[EDUCATION]]="PHD",1,0)</f>
        <v>1</v>
      </c>
      <c r="AQ82" s="10">
        <f ca="1">IF(Table1[[#This Row],[EDUCATION]]="OTHERS",1,0)</f>
        <v>0</v>
      </c>
      <c r="AU82" s="9">
        <f ca="1">Table1[[#This Row],[CARS VALUE]]/Table1[[#This Row],[CARS]]</f>
        <v>338066.02965904091</v>
      </c>
      <c r="AV82" s="10"/>
      <c r="AX82" s="9">
        <f ca="1">IF(Table1[[#This Row],[DEBTS]]&gt;$AY$3,1,0)</f>
        <v>1</v>
      </c>
      <c r="AY82" s="6"/>
      <c r="AZ82" s="23">
        <f ca="1">(Table1[[#This Row],[MORTAGE LEFT]]/Table1[[#This Row],[VALUE OF THE HOUSE]])</f>
        <v>0.64731862804248286</v>
      </c>
      <c r="BA82" s="6">
        <f t="shared" ca="1" si="53"/>
        <v>0</v>
      </c>
      <c r="BB82" s="6"/>
      <c r="BC82" s="6"/>
      <c r="BD82" s="6"/>
      <c r="BE82" s="9">
        <f ca="1">IF(Table1[[#This Row],[DEBTS]]&gt;Table1[[#This Row],[INCOME ]],1,0)</f>
        <v>1</v>
      </c>
      <c r="BF82" s="10"/>
      <c r="BH82" s="9">
        <f ca="1">IF(Table1[[#This Row],[AREA]]="Alappuzha",Table1[[#This Row],[INCOME ]],0)</f>
        <v>0</v>
      </c>
      <c r="BI82" s="6">
        <f ca="1">IF(Table1[[#This Row],[AREA]]="Ernakulam",Table1[[#This Row],[INCOME ]],0)</f>
        <v>0</v>
      </c>
      <c r="BJ82" s="6">
        <f ca="1">IF(Table1[[#This Row],[AREA]]="Idukki",Table1[[#This Row],[INCOME ]],0)</f>
        <v>0</v>
      </c>
      <c r="BK82" s="6">
        <f ca="1">IF(Table1[[#This Row],[AREA]]="kannur",Table1[[#This Row],[INCOME ]],0)</f>
        <v>0</v>
      </c>
      <c r="BL82" s="6">
        <f ca="1">IF(Table1[[#This Row],[AREA]]="Kasaragod",Table1[[#This Row],[INCOME ]],0)</f>
        <v>0</v>
      </c>
      <c r="BM82" s="6">
        <f ca="1">IF(Table1[[#This Row],[AREA]]="Kollam",Table1[[#This Row],[INCOME ]],0)</f>
        <v>861820</v>
      </c>
      <c r="BN82" s="6">
        <f ca="1">IF(Table1[[#This Row],[AREA]]="kottayam",Table1[[#This Row],[INCOME ]],0)</f>
        <v>0</v>
      </c>
      <c r="BO82" s="6">
        <f ca="1">IF(Table1[[#This Row],[AREA]]="Kozhikode",Table1[[#This Row],[INCOME ]],0)</f>
        <v>0</v>
      </c>
      <c r="BP82" s="6">
        <f ca="1">IF(Table1[[#This Row],[AREA]]="Malappuram",Table1[[#This Row],[INCOME ]],0)</f>
        <v>0</v>
      </c>
      <c r="BQ82" s="6">
        <f ca="1">IF(Table1[[#This Row],[AREA]]="Palakkad",Table1[[#This Row],[INCOME ]],0)</f>
        <v>0</v>
      </c>
      <c r="BR82" s="6">
        <f ca="1">IF(Table1[[#This Row],[AREA]]="Pathanamthitta",Table1[[#This Row],[INCOME ]],0)</f>
        <v>0</v>
      </c>
      <c r="BS82" s="6">
        <f ca="1">IF(Table1[[#This Row],[AREA]]="Thiruvananthapuram",Table1[[#This Row],[INCOME ]],0)</f>
        <v>0</v>
      </c>
      <c r="BT82" s="6">
        <f ca="1">IF(Table1[[#This Row],[AREA]]="Thrissur",Table1[[#This Row],[INCOME ]],0)</f>
        <v>0</v>
      </c>
      <c r="BU82" s="10">
        <f ca="1">IF(Table1[[#This Row],[AREA]]="Wayanadu",Table1[[#This Row],[INCOME ]],0)</f>
        <v>0</v>
      </c>
      <c r="BW82" s="9">
        <f ca="1">IF(Table1[[#This Row],[FIELD OF WORK]]="IT",Table1[[#This Row],[INCOME ]],0)</f>
        <v>0</v>
      </c>
      <c r="BX82" s="6">
        <f ca="1">IF(Table1[[#This Row],[FIELD OF WORK]]="Teaching",Table1[[#This Row],[INCOME ]],0)</f>
        <v>0</v>
      </c>
      <c r="BY82" s="6">
        <f ca="1">IF(Table1[[#This Row],[FIELD OF WORK]]="Construction",Table1[[#This Row],[INCOME ]],0)</f>
        <v>0</v>
      </c>
      <c r="BZ82" s="6">
        <f ca="1">IF(Table1[[#This Row],[FIELD OF WORK]]="Health",Table1[[#This Row],[INCOME ]],0)</f>
        <v>861820</v>
      </c>
      <c r="CA82" s="10">
        <f ca="1">IF(Table1[[#This Row],[FIELD OF WORK]]="Others",Table1[[#This Row],[INCOME ]],0)</f>
        <v>0</v>
      </c>
      <c r="CC82" s="9">
        <f ca="1">IF(Table1[[#This Row],[EDUCATION]]="Highschool",Table1[[#This Row],[INCOME ]],0)</f>
        <v>0</v>
      </c>
      <c r="CD82" s="6">
        <f ca="1">IF(Table1[[#This Row],[EDUCATION]]="UG",Table1[[#This Row],[INCOME ]],0)</f>
        <v>0</v>
      </c>
      <c r="CE82" s="6">
        <f ca="1">IF(Table1[[#This Row],[EDUCATION]]="PG",Table1[[#This Row],[INCOME ]],0)</f>
        <v>0</v>
      </c>
      <c r="CF82" s="6">
        <f ca="1">IF(Table1[[#This Row],[EDUCATION]]="PHD",Table1[[#This Row],[INCOME ]],0)</f>
        <v>861820</v>
      </c>
      <c r="CG82" s="6">
        <f ca="1">IF(Table1[[#This Row],[EDUCATION]]="Plus Two",Table1[[#This Row],[INCOME ]],0)</f>
        <v>0</v>
      </c>
      <c r="CH82" s="10">
        <f ca="1">IF(Table1[[#This Row],[EDUCATION]]="Others",Table1[[#This Row],[INCOME ]],0)</f>
        <v>0</v>
      </c>
      <c r="CJ82" s="9">
        <f ca="1">IF(Table1[[#This Row],[NETWORTH]]&gt;$CK$3,Table1[[#This Row],[AGE]],0)</f>
        <v>0</v>
      </c>
      <c r="CK82" s="10"/>
    </row>
    <row r="83" spans="1:89" x14ac:dyDescent="0.3">
      <c r="A83">
        <f t="shared" ca="1" si="36"/>
        <v>1</v>
      </c>
      <c r="B83" t="str">
        <f t="shared" ca="1" si="37"/>
        <v>FEMALE</v>
      </c>
      <c r="C83">
        <f t="shared" ca="1" si="38"/>
        <v>50</v>
      </c>
      <c r="D83">
        <f t="shared" ca="1" si="39"/>
        <v>5</v>
      </c>
      <c r="E83" t="str">
        <f t="shared" ca="1" si="40"/>
        <v>Others</v>
      </c>
      <c r="F83">
        <f t="shared" ca="1" si="41"/>
        <v>3</v>
      </c>
      <c r="G83" t="str">
        <f t="shared" ca="1" si="42"/>
        <v>UG</v>
      </c>
      <c r="H83">
        <f t="shared" ca="1" si="32"/>
        <v>1</v>
      </c>
      <c r="I83">
        <f t="shared" ca="1" si="35"/>
        <v>1</v>
      </c>
      <c r="J83">
        <f t="shared" ca="1" si="43"/>
        <v>874231</v>
      </c>
      <c r="K83">
        <f t="shared" ca="1" si="44"/>
        <v>4</v>
      </c>
      <c r="L83" t="str">
        <f t="shared" ca="1" si="45"/>
        <v>Pathanamthitta</v>
      </c>
      <c r="M83">
        <f t="shared" ca="1" si="54"/>
        <v>4371155</v>
      </c>
      <c r="N83">
        <f t="shared" ca="1" si="46"/>
        <v>1344982.3479511887</v>
      </c>
      <c r="O83">
        <f t="shared" ca="1" si="55"/>
        <v>383523.89564567438</v>
      </c>
      <c r="P83">
        <f t="shared" ca="1" si="47"/>
        <v>139341</v>
      </c>
      <c r="Q83">
        <f t="shared" ca="1" si="56"/>
        <v>2754320.3479511887</v>
      </c>
      <c r="R83">
        <f t="shared" ca="1" si="57"/>
        <v>302087.13118981745</v>
      </c>
      <c r="S83">
        <f t="shared" ca="1" si="58"/>
        <v>5056766.0268354919</v>
      </c>
      <c r="T83">
        <f t="shared" ca="1" si="59"/>
        <v>2302445.6788843032</v>
      </c>
      <c r="V83" s="9">
        <f ca="1">IF(Table1[[#This Row],[GENDER]]="MALE",1,0)</f>
        <v>0</v>
      </c>
      <c r="W83" s="10">
        <f ca="1">IF(Table1[[#This Row],[GENDER]]="FEMALE",1,0)</f>
        <v>1</v>
      </c>
      <c r="AF83" s="9">
        <f t="shared" ca="1" si="48"/>
        <v>0</v>
      </c>
      <c r="AG83" s="6">
        <f t="shared" ca="1" si="49"/>
        <v>0</v>
      </c>
      <c r="AH83" s="6">
        <f t="shared" ca="1" si="50"/>
        <v>0</v>
      </c>
      <c r="AI83" s="6">
        <f t="shared" ca="1" si="51"/>
        <v>0</v>
      </c>
      <c r="AJ83" s="10">
        <f t="shared" ca="1" si="52"/>
        <v>1</v>
      </c>
      <c r="AL83" s="9">
        <f ca="1">IF(Table1[[#This Row],[EDUCATION]]="HIGHSCHOOL",1,0)</f>
        <v>0</v>
      </c>
      <c r="AM83" s="6">
        <f ca="1">IF(Table1[[#This Row],[EDUCATION]]="PLUS TWO",1,0)</f>
        <v>0</v>
      </c>
      <c r="AN83" s="6">
        <f ca="1">IF(Table1[[#This Row],[EDUCATION]]="UG",1,0)</f>
        <v>1</v>
      </c>
      <c r="AO83" s="6">
        <f ca="1">IF(Table1[[#This Row],[EDUCATION]]="PG",1,0)</f>
        <v>0</v>
      </c>
      <c r="AP83" s="6">
        <f ca="1">IF(Table1[[#This Row],[EDUCATION]]="PHD",1,0)</f>
        <v>0</v>
      </c>
      <c r="AQ83" s="10">
        <f ca="1">IF(Table1[[#This Row],[EDUCATION]]="OTHERS",1,0)</f>
        <v>0</v>
      </c>
      <c r="AU83" s="9">
        <f ca="1">Table1[[#This Row],[CARS VALUE]]/Table1[[#This Row],[CARS]]</f>
        <v>383523.89564567438</v>
      </c>
      <c r="AV83" s="10"/>
      <c r="AX83" s="9">
        <f ca="1">IF(Table1[[#This Row],[DEBTS]]&gt;$AY$3,1,0)</f>
        <v>1</v>
      </c>
      <c r="AY83" s="6"/>
      <c r="AZ83" s="23">
        <f ca="1">(Table1[[#This Row],[MORTAGE LEFT]]/Table1[[#This Row],[VALUE OF THE HOUSE]])</f>
        <v>0.30769495658497326</v>
      </c>
      <c r="BA83" s="6">
        <f t="shared" ca="1" si="53"/>
        <v>1</v>
      </c>
      <c r="BB83" s="6"/>
      <c r="BC83" s="6"/>
      <c r="BD83" s="6"/>
      <c r="BE83" s="9">
        <f ca="1">IF(Table1[[#This Row],[DEBTS]]&gt;Table1[[#This Row],[INCOME ]],1,0)</f>
        <v>1</v>
      </c>
      <c r="BF83" s="10"/>
      <c r="BH83" s="9">
        <f ca="1">IF(Table1[[#This Row],[AREA]]="Alappuzha",Table1[[#This Row],[INCOME ]],0)</f>
        <v>0</v>
      </c>
      <c r="BI83" s="6">
        <f ca="1">IF(Table1[[#This Row],[AREA]]="Ernakulam",Table1[[#This Row],[INCOME ]],0)</f>
        <v>0</v>
      </c>
      <c r="BJ83" s="6">
        <f ca="1">IF(Table1[[#This Row],[AREA]]="Idukki",Table1[[#This Row],[INCOME ]],0)</f>
        <v>0</v>
      </c>
      <c r="BK83" s="6">
        <f ca="1">IF(Table1[[#This Row],[AREA]]="kannur",Table1[[#This Row],[INCOME ]],0)</f>
        <v>0</v>
      </c>
      <c r="BL83" s="6">
        <f ca="1">IF(Table1[[#This Row],[AREA]]="Kasaragod",Table1[[#This Row],[INCOME ]],0)</f>
        <v>0</v>
      </c>
      <c r="BM83" s="6">
        <f ca="1">IF(Table1[[#This Row],[AREA]]="Kollam",Table1[[#This Row],[INCOME ]],0)</f>
        <v>0</v>
      </c>
      <c r="BN83" s="6">
        <f ca="1">IF(Table1[[#This Row],[AREA]]="kottayam",Table1[[#This Row],[INCOME ]],0)</f>
        <v>0</v>
      </c>
      <c r="BO83" s="6">
        <f ca="1">IF(Table1[[#This Row],[AREA]]="Kozhikode",Table1[[#This Row],[INCOME ]],0)</f>
        <v>0</v>
      </c>
      <c r="BP83" s="6">
        <f ca="1">IF(Table1[[#This Row],[AREA]]="Malappuram",Table1[[#This Row],[INCOME ]],0)</f>
        <v>0</v>
      </c>
      <c r="BQ83" s="6">
        <f ca="1">IF(Table1[[#This Row],[AREA]]="Palakkad",Table1[[#This Row],[INCOME ]],0)</f>
        <v>0</v>
      </c>
      <c r="BR83" s="6">
        <f ca="1">IF(Table1[[#This Row],[AREA]]="Pathanamthitta",Table1[[#This Row],[INCOME ]],0)</f>
        <v>874231</v>
      </c>
      <c r="BS83" s="6">
        <f ca="1">IF(Table1[[#This Row],[AREA]]="Thiruvananthapuram",Table1[[#This Row],[INCOME ]],0)</f>
        <v>0</v>
      </c>
      <c r="BT83" s="6">
        <f ca="1">IF(Table1[[#This Row],[AREA]]="Thrissur",Table1[[#This Row],[INCOME ]],0)</f>
        <v>0</v>
      </c>
      <c r="BU83" s="10">
        <f ca="1">IF(Table1[[#This Row],[AREA]]="Wayanadu",Table1[[#This Row],[INCOME ]],0)</f>
        <v>0</v>
      </c>
      <c r="BW83" s="9">
        <f ca="1">IF(Table1[[#This Row],[FIELD OF WORK]]="IT",Table1[[#This Row],[INCOME ]],0)</f>
        <v>0</v>
      </c>
      <c r="BX83" s="6">
        <f ca="1">IF(Table1[[#This Row],[FIELD OF WORK]]="Teaching",Table1[[#This Row],[INCOME ]],0)</f>
        <v>0</v>
      </c>
      <c r="BY83" s="6">
        <f ca="1">IF(Table1[[#This Row],[FIELD OF WORK]]="Construction",Table1[[#This Row],[INCOME ]],0)</f>
        <v>0</v>
      </c>
      <c r="BZ83" s="6">
        <f ca="1">IF(Table1[[#This Row],[FIELD OF WORK]]="Health",Table1[[#This Row],[INCOME ]],0)</f>
        <v>0</v>
      </c>
      <c r="CA83" s="10">
        <f ca="1">IF(Table1[[#This Row],[FIELD OF WORK]]="Others",Table1[[#This Row],[INCOME ]],0)</f>
        <v>874231</v>
      </c>
      <c r="CC83" s="9">
        <f ca="1">IF(Table1[[#This Row],[EDUCATION]]="Highschool",Table1[[#This Row],[INCOME ]],0)</f>
        <v>0</v>
      </c>
      <c r="CD83" s="6">
        <f ca="1">IF(Table1[[#This Row],[EDUCATION]]="UG",Table1[[#This Row],[INCOME ]],0)</f>
        <v>874231</v>
      </c>
      <c r="CE83" s="6">
        <f ca="1">IF(Table1[[#This Row],[EDUCATION]]="PG",Table1[[#This Row],[INCOME ]],0)</f>
        <v>0</v>
      </c>
      <c r="CF83" s="6">
        <f ca="1">IF(Table1[[#This Row],[EDUCATION]]="PHD",Table1[[#This Row],[INCOME ]],0)</f>
        <v>0</v>
      </c>
      <c r="CG83" s="6">
        <f ca="1">IF(Table1[[#This Row],[EDUCATION]]="Plus Two",Table1[[#This Row],[INCOME ]],0)</f>
        <v>0</v>
      </c>
      <c r="CH83" s="10">
        <f ca="1">IF(Table1[[#This Row],[EDUCATION]]="Others",Table1[[#This Row],[INCOME ]],0)</f>
        <v>0</v>
      </c>
      <c r="CJ83" s="9">
        <f ca="1">IF(Table1[[#This Row],[NETWORTH]]&gt;$CK$3,Table1[[#This Row],[AGE]],0)</f>
        <v>50</v>
      </c>
      <c r="CK83" s="10"/>
    </row>
    <row r="84" spans="1:89" x14ac:dyDescent="0.3">
      <c r="A84">
        <f t="shared" ca="1" si="36"/>
        <v>0</v>
      </c>
      <c r="B84" t="str">
        <f t="shared" ca="1" si="37"/>
        <v>MALE</v>
      </c>
      <c r="C84">
        <f t="shared" ca="1" si="38"/>
        <v>27</v>
      </c>
      <c r="D84">
        <f t="shared" ca="1" si="39"/>
        <v>1</v>
      </c>
      <c r="E84" t="str">
        <f t="shared" ca="1" si="40"/>
        <v>Health</v>
      </c>
      <c r="F84">
        <f t="shared" ca="1" si="41"/>
        <v>5</v>
      </c>
      <c r="G84" t="str">
        <f t="shared" ca="1" si="42"/>
        <v>PHD</v>
      </c>
      <c r="H84">
        <f t="shared" ca="1" si="32"/>
        <v>3</v>
      </c>
      <c r="I84">
        <f t="shared" ca="1" si="35"/>
        <v>2</v>
      </c>
      <c r="J84">
        <f t="shared" ca="1" si="43"/>
        <v>564190</v>
      </c>
      <c r="K84">
        <f t="shared" ca="1" si="44"/>
        <v>4</v>
      </c>
      <c r="L84" t="str">
        <f t="shared" ca="1" si="45"/>
        <v>Pathanamthitta</v>
      </c>
      <c r="M84">
        <f t="shared" ca="1" si="54"/>
        <v>3385140</v>
      </c>
      <c r="N84">
        <f t="shared" ca="1" si="46"/>
        <v>1182571.8486907266</v>
      </c>
      <c r="O84">
        <f t="shared" ca="1" si="55"/>
        <v>376095.17874995345</v>
      </c>
      <c r="P84">
        <f t="shared" ca="1" si="47"/>
        <v>15869</v>
      </c>
      <c r="Q84">
        <f t="shared" ca="1" si="56"/>
        <v>1488498.8486907266</v>
      </c>
      <c r="R84">
        <f t="shared" ca="1" si="57"/>
        <v>238698.54564340523</v>
      </c>
      <c r="S84">
        <f t="shared" ca="1" si="58"/>
        <v>3999933.7243933585</v>
      </c>
      <c r="T84">
        <f t="shared" ca="1" si="59"/>
        <v>2511434.8757026317</v>
      </c>
      <c r="V84" s="9">
        <f ca="1">IF(Table1[[#This Row],[GENDER]]="MALE",1,0)</f>
        <v>1</v>
      </c>
      <c r="W84" s="10">
        <f ca="1">IF(Table1[[#This Row],[GENDER]]="FEMALE",1,0)</f>
        <v>0</v>
      </c>
      <c r="AF84" s="9">
        <f t="shared" ca="1" si="48"/>
        <v>0</v>
      </c>
      <c r="AG84" s="6">
        <f t="shared" ca="1" si="49"/>
        <v>1</v>
      </c>
      <c r="AH84" s="6">
        <f t="shared" ca="1" si="50"/>
        <v>0</v>
      </c>
      <c r="AI84" s="6">
        <f t="shared" ca="1" si="51"/>
        <v>0</v>
      </c>
      <c r="AJ84" s="10">
        <f t="shared" ca="1" si="52"/>
        <v>0</v>
      </c>
      <c r="AL84" s="9">
        <f ca="1">IF(Table1[[#This Row],[EDUCATION]]="HIGHSCHOOL",1,0)</f>
        <v>0</v>
      </c>
      <c r="AM84" s="6">
        <f ca="1">IF(Table1[[#This Row],[EDUCATION]]="PLUS TWO",1,0)</f>
        <v>0</v>
      </c>
      <c r="AN84" s="6">
        <f ca="1">IF(Table1[[#This Row],[EDUCATION]]="UG",1,0)</f>
        <v>0</v>
      </c>
      <c r="AO84" s="6">
        <f ca="1">IF(Table1[[#This Row],[EDUCATION]]="PG",1,0)</f>
        <v>0</v>
      </c>
      <c r="AP84" s="6">
        <f ca="1">IF(Table1[[#This Row],[EDUCATION]]="PHD",1,0)</f>
        <v>1</v>
      </c>
      <c r="AQ84" s="10">
        <f ca="1">IF(Table1[[#This Row],[EDUCATION]]="OTHERS",1,0)</f>
        <v>0</v>
      </c>
      <c r="AU84" s="9">
        <f ca="1">Table1[[#This Row],[CARS VALUE]]/Table1[[#This Row],[CARS]]</f>
        <v>188047.58937497673</v>
      </c>
      <c r="AV84" s="10"/>
      <c r="AX84" s="9">
        <f ca="1">IF(Table1[[#This Row],[DEBTS]]&gt;$AY$3,1,0)</f>
        <v>1</v>
      </c>
      <c r="AY84" s="6"/>
      <c r="AZ84" s="23">
        <f ca="1">(Table1[[#This Row],[MORTAGE LEFT]]/Table1[[#This Row],[VALUE OF THE HOUSE]])</f>
        <v>0.34934207999986017</v>
      </c>
      <c r="BA84" s="6">
        <f t="shared" ca="1" si="53"/>
        <v>1</v>
      </c>
      <c r="BB84" s="6"/>
      <c r="BC84" s="6"/>
      <c r="BD84" s="6"/>
      <c r="BE84" s="9">
        <f ca="1">IF(Table1[[#This Row],[DEBTS]]&gt;Table1[[#This Row],[INCOME ]],1,0)</f>
        <v>1</v>
      </c>
      <c r="BF84" s="10"/>
      <c r="BH84" s="9">
        <f ca="1">IF(Table1[[#This Row],[AREA]]="Alappuzha",Table1[[#This Row],[INCOME ]],0)</f>
        <v>0</v>
      </c>
      <c r="BI84" s="6">
        <f ca="1">IF(Table1[[#This Row],[AREA]]="Ernakulam",Table1[[#This Row],[INCOME ]],0)</f>
        <v>0</v>
      </c>
      <c r="BJ84" s="6">
        <f ca="1">IF(Table1[[#This Row],[AREA]]="Idukki",Table1[[#This Row],[INCOME ]],0)</f>
        <v>0</v>
      </c>
      <c r="BK84" s="6">
        <f ca="1">IF(Table1[[#This Row],[AREA]]="kannur",Table1[[#This Row],[INCOME ]],0)</f>
        <v>0</v>
      </c>
      <c r="BL84" s="6">
        <f ca="1">IF(Table1[[#This Row],[AREA]]="Kasaragod",Table1[[#This Row],[INCOME ]],0)</f>
        <v>0</v>
      </c>
      <c r="BM84" s="6">
        <f ca="1">IF(Table1[[#This Row],[AREA]]="Kollam",Table1[[#This Row],[INCOME ]],0)</f>
        <v>0</v>
      </c>
      <c r="BN84" s="6">
        <f ca="1">IF(Table1[[#This Row],[AREA]]="kottayam",Table1[[#This Row],[INCOME ]],0)</f>
        <v>0</v>
      </c>
      <c r="BO84" s="6">
        <f ca="1">IF(Table1[[#This Row],[AREA]]="Kozhikode",Table1[[#This Row],[INCOME ]],0)</f>
        <v>0</v>
      </c>
      <c r="BP84" s="6">
        <f ca="1">IF(Table1[[#This Row],[AREA]]="Malappuram",Table1[[#This Row],[INCOME ]],0)</f>
        <v>0</v>
      </c>
      <c r="BQ84" s="6">
        <f ca="1">IF(Table1[[#This Row],[AREA]]="Palakkad",Table1[[#This Row],[INCOME ]],0)</f>
        <v>0</v>
      </c>
      <c r="BR84" s="6">
        <f ca="1">IF(Table1[[#This Row],[AREA]]="Pathanamthitta",Table1[[#This Row],[INCOME ]],0)</f>
        <v>564190</v>
      </c>
      <c r="BS84" s="6">
        <f ca="1">IF(Table1[[#This Row],[AREA]]="Thiruvananthapuram",Table1[[#This Row],[INCOME ]],0)</f>
        <v>0</v>
      </c>
      <c r="BT84" s="6">
        <f ca="1">IF(Table1[[#This Row],[AREA]]="Thrissur",Table1[[#This Row],[INCOME ]],0)</f>
        <v>0</v>
      </c>
      <c r="BU84" s="10">
        <f ca="1">IF(Table1[[#This Row],[AREA]]="Wayanadu",Table1[[#This Row],[INCOME ]],0)</f>
        <v>0</v>
      </c>
      <c r="BW84" s="9">
        <f ca="1">IF(Table1[[#This Row],[FIELD OF WORK]]="IT",Table1[[#This Row],[INCOME ]],0)</f>
        <v>0</v>
      </c>
      <c r="BX84" s="6">
        <f ca="1">IF(Table1[[#This Row],[FIELD OF WORK]]="Teaching",Table1[[#This Row],[INCOME ]],0)</f>
        <v>0</v>
      </c>
      <c r="BY84" s="6">
        <f ca="1">IF(Table1[[#This Row],[FIELD OF WORK]]="Construction",Table1[[#This Row],[INCOME ]],0)</f>
        <v>0</v>
      </c>
      <c r="BZ84" s="6">
        <f ca="1">IF(Table1[[#This Row],[FIELD OF WORK]]="Health",Table1[[#This Row],[INCOME ]],0)</f>
        <v>564190</v>
      </c>
      <c r="CA84" s="10">
        <f ca="1">IF(Table1[[#This Row],[FIELD OF WORK]]="Others",Table1[[#This Row],[INCOME ]],0)</f>
        <v>0</v>
      </c>
      <c r="CC84" s="9">
        <f ca="1">IF(Table1[[#This Row],[EDUCATION]]="Highschool",Table1[[#This Row],[INCOME ]],0)</f>
        <v>0</v>
      </c>
      <c r="CD84" s="6">
        <f ca="1">IF(Table1[[#This Row],[EDUCATION]]="UG",Table1[[#This Row],[INCOME ]],0)</f>
        <v>0</v>
      </c>
      <c r="CE84" s="6">
        <f ca="1">IF(Table1[[#This Row],[EDUCATION]]="PG",Table1[[#This Row],[INCOME ]],0)</f>
        <v>0</v>
      </c>
      <c r="CF84" s="6">
        <f ca="1">IF(Table1[[#This Row],[EDUCATION]]="PHD",Table1[[#This Row],[INCOME ]],0)</f>
        <v>564190</v>
      </c>
      <c r="CG84" s="6">
        <f ca="1">IF(Table1[[#This Row],[EDUCATION]]="Plus Two",Table1[[#This Row],[INCOME ]],0)</f>
        <v>0</v>
      </c>
      <c r="CH84" s="10">
        <f ca="1">IF(Table1[[#This Row],[EDUCATION]]="Others",Table1[[#This Row],[INCOME ]],0)</f>
        <v>0</v>
      </c>
      <c r="CJ84" s="9">
        <f ca="1">IF(Table1[[#This Row],[NETWORTH]]&gt;$CK$3,Table1[[#This Row],[AGE]],0)</f>
        <v>27</v>
      </c>
      <c r="CK84" s="10"/>
    </row>
    <row r="85" spans="1:89" x14ac:dyDescent="0.3">
      <c r="A85">
        <f t="shared" ca="1" si="36"/>
        <v>1</v>
      </c>
      <c r="B85" t="str">
        <f t="shared" ca="1" si="37"/>
        <v>FEMALE</v>
      </c>
      <c r="C85">
        <f t="shared" ca="1" si="38"/>
        <v>28</v>
      </c>
      <c r="D85">
        <f t="shared" ca="1" si="39"/>
        <v>2</v>
      </c>
      <c r="E85" t="str">
        <f t="shared" ca="1" si="40"/>
        <v>Construction</v>
      </c>
      <c r="F85">
        <f t="shared" ca="1" si="41"/>
        <v>4</v>
      </c>
      <c r="G85" t="str">
        <f t="shared" ca="1" si="42"/>
        <v>PG</v>
      </c>
      <c r="H85">
        <f t="shared" ref="H85:H148" ca="1" si="60">RANDBETWEEN(0,3)</f>
        <v>0</v>
      </c>
      <c r="I85">
        <f t="shared" ca="1" si="35"/>
        <v>3</v>
      </c>
      <c r="J85">
        <f t="shared" ca="1" si="43"/>
        <v>953101</v>
      </c>
      <c r="K85">
        <f t="shared" ca="1" si="44"/>
        <v>14</v>
      </c>
      <c r="L85" t="str">
        <f t="shared" ca="1" si="45"/>
        <v>Kasaragod</v>
      </c>
      <c r="M85">
        <f t="shared" ca="1" si="54"/>
        <v>2859303</v>
      </c>
      <c r="N85">
        <f t="shared" ca="1" si="46"/>
        <v>1653049.0107069269</v>
      </c>
      <c r="O85">
        <f t="shared" ca="1" si="55"/>
        <v>64512.918816034049</v>
      </c>
      <c r="P85">
        <f t="shared" ca="1" si="47"/>
        <v>20489</v>
      </c>
      <c r="Q85">
        <f t="shared" ca="1" si="56"/>
        <v>2626956.0107069267</v>
      </c>
      <c r="R85">
        <f t="shared" ca="1" si="57"/>
        <v>916797.02384672896</v>
      </c>
      <c r="S85">
        <f t="shared" ca="1" si="58"/>
        <v>3840612.9426627634</v>
      </c>
      <c r="T85">
        <f t="shared" ca="1" si="59"/>
        <v>1213656.9319558367</v>
      </c>
      <c r="V85" s="9">
        <f ca="1">IF(Table1[[#This Row],[GENDER]]="MALE",1,0)</f>
        <v>0</v>
      </c>
      <c r="W85" s="10">
        <f ca="1">IF(Table1[[#This Row],[GENDER]]="FEMALE",1,0)</f>
        <v>1</v>
      </c>
      <c r="AF85" s="9">
        <f t="shared" ca="1" si="48"/>
        <v>1</v>
      </c>
      <c r="AG85" s="6">
        <f t="shared" ca="1" si="49"/>
        <v>0</v>
      </c>
      <c r="AH85" s="6">
        <f t="shared" ca="1" si="50"/>
        <v>0</v>
      </c>
      <c r="AI85" s="6">
        <f t="shared" ca="1" si="51"/>
        <v>0</v>
      </c>
      <c r="AJ85" s="10">
        <f t="shared" ca="1" si="52"/>
        <v>0</v>
      </c>
      <c r="AL85" s="9">
        <f ca="1">IF(Table1[[#This Row],[EDUCATION]]="HIGHSCHOOL",1,0)</f>
        <v>0</v>
      </c>
      <c r="AM85" s="6">
        <f ca="1">IF(Table1[[#This Row],[EDUCATION]]="PLUS TWO",1,0)</f>
        <v>0</v>
      </c>
      <c r="AN85" s="6">
        <f ca="1">IF(Table1[[#This Row],[EDUCATION]]="UG",1,0)</f>
        <v>0</v>
      </c>
      <c r="AO85" s="6">
        <f ca="1">IF(Table1[[#This Row],[EDUCATION]]="PG",1,0)</f>
        <v>1</v>
      </c>
      <c r="AP85" s="6">
        <f ca="1">IF(Table1[[#This Row],[EDUCATION]]="PHD",1,0)</f>
        <v>0</v>
      </c>
      <c r="AQ85" s="10">
        <f ca="1">IF(Table1[[#This Row],[EDUCATION]]="OTHERS",1,0)</f>
        <v>0</v>
      </c>
      <c r="AU85" s="9">
        <f ca="1">Table1[[#This Row],[CARS VALUE]]/Table1[[#This Row],[CARS]]</f>
        <v>21504.306272011348</v>
      </c>
      <c r="AV85" s="10"/>
      <c r="AX85" s="9">
        <f ca="1">IF(Table1[[#This Row],[DEBTS]]&gt;$AY$3,1,0)</f>
        <v>1</v>
      </c>
      <c r="AY85" s="6"/>
      <c r="AZ85" s="23">
        <f ca="1">(Table1[[#This Row],[MORTAGE LEFT]]/Table1[[#This Row],[VALUE OF THE HOUSE]])</f>
        <v>0.57813005851668287</v>
      </c>
      <c r="BA85" s="6">
        <f t="shared" ca="1" si="53"/>
        <v>0</v>
      </c>
      <c r="BB85" s="6"/>
      <c r="BC85" s="6"/>
      <c r="BD85" s="6"/>
      <c r="BE85" s="9">
        <f ca="1">IF(Table1[[#This Row],[DEBTS]]&gt;Table1[[#This Row],[INCOME ]],1,0)</f>
        <v>1</v>
      </c>
      <c r="BF85" s="10"/>
      <c r="BH85" s="9">
        <f ca="1">IF(Table1[[#This Row],[AREA]]="Alappuzha",Table1[[#This Row],[INCOME ]],0)</f>
        <v>0</v>
      </c>
      <c r="BI85" s="6">
        <f ca="1">IF(Table1[[#This Row],[AREA]]="Ernakulam",Table1[[#This Row],[INCOME ]],0)</f>
        <v>0</v>
      </c>
      <c r="BJ85" s="6">
        <f ca="1">IF(Table1[[#This Row],[AREA]]="Idukki",Table1[[#This Row],[INCOME ]],0)</f>
        <v>0</v>
      </c>
      <c r="BK85" s="6">
        <f ca="1">IF(Table1[[#This Row],[AREA]]="kannur",Table1[[#This Row],[INCOME ]],0)</f>
        <v>0</v>
      </c>
      <c r="BL85" s="6">
        <f ca="1">IF(Table1[[#This Row],[AREA]]="Kasaragod",Table1[[#This Row],[INCOME ]],0)</f>
        <v>953101</v>
      </c>
      <c r="BM85" s="6">
        <f ca="1">IF(Table1[[#This Row],[AREA]]="Kollam",Table1[[#This Row],[INCOME ]],0)</f>
        <v>0</v>
      </c>
      <c r="BN85" s="6">
        <f ca="1">IF(Table1[[#This Row],[AREA]]="kottayam",Table1[[#This Row],[INCOME ]],0)</f>
        <v>0</v>
      </c>
      <c r="BO85" s="6">
        <f ca="1">IF(Table1[[#This Row],[AREA]]="Kozhikode",Table1[[#This Row],[INCOME ]],0)</f>
        <v>0</v>
      </c>
      <c r="BP85" s="6">
        <f ca="1">IF(Table1[[#This Row],[AREA]]="Malappuram",Table1[[#This Row],[INCOME ]],0)</f>
        <v>0</v>
      </c>
      <c r="BQ85" s="6">
        <f ca="1">IF(Table1[[#This Row],[AREA]]="Palakkad",Table1[[#This Row],[INCOME ]],0)</f>
        <v>0</v>
      </c>
      <c r="BR85" s="6">
        <f ca="1">IF(Table1[[#This Row],[AREA]]="Pathanamthitta",Table1[[#This Row],[INCOME ]],0)</f>
        <v>0</v>
      </c>
      <c r="BS85" s="6">
        <f ca="1">IF(Table1[[#This Row],[AREA]]="Thiruvananthapuram",Table1[[#This Row],[INCOME ]],0)</f>
        <v>0</v>
      </c>
      <c r="BT85" s="6">
        <f ca="1">IF(Table1[[#This Row],[AREA]]="Thrissur",Table1[[#This Row],[INCOME ]],0)</f>
        <v>0</v>
      </c>
      <c r="BU85" s="10">
        <f ca="1">IF(Table1[[#This Row],[AREA]]="Wayanadu",Table1[[#This Row],[INCOME ]],0)</f>
        <v>0</v>
      </c>
      <c r="BW85" s="9">
        <f ca="1">IF(Table1[[#This Row],[FIELD OF WORK]]="IT",Table1[[#This Row],[INCOME ]],0)</f>
        <v>0</v>
      </c>
      <c r="BX85" s="6">
        <f ca="1">IF(Table1[[#This Row],[FIELD OF WORK]]="Teaching",Table1[[#This Row],[INCOME ]],0)</f>
        <v>0</v>
      </c>
      <c r="BY85" s="6">
        <f ca="1">IF(Table1[[#This Row],[FIELD OF WORK]]="Construction",Table1[[#This Row],[INCOME ]],0)</f>
        <v>953101</v>
      </c>
      <c r="BZ85" s="6">
        <f ca="1">IF(Table1[[#This Row],[FIELD OF WORK]]="Health",Table1[[#This Row],[INCOME ]],0)</f>
        <v>0</v>
      </c>
      <c r="CA85" s="10">
        <f ca="1">IF(Table1[[#This Row],[FIELD OF WORK]]="Others",Table1[[#This Row],[INCOME ]],0)</f>
        <v>0</v>
      </c>
      <c r="CC85" s="9">
        <f ca="1">IF(Table1[[#This Row],[EDUCATION]]="Highschool",Table1[[#This Row],[INCOME ]],0)</f>
        <v>0</v>
      </c>
      <c r="CD85" s="6">
        <f ca="1">IF(Table1[[#This Row],[EDUCATION]]="UG",Table1[[#This Row],[INCOME ]],0)</f>
        <v>0</v>
      </c>
      <c r="CE85" s="6">
        <f ca="1">IF(Table1[[#This Row],[EDUCATION]]="PG",Table1[[#This Row],[INCOME ]],0)</f>
        <v>953101</v>
      </c>
      <c r="CF85" s="6">
        <f ca="1">IF(Table1[[#This Row],[EDUCATION]]="PHD",Table1[[#This Row],[INCOME ]],0)</f>
        <v>0</v>
      </c>
      <c r="CG85" s="6">
        <f ca="1">IF(Table1[[#This Row],[EDUCATION]]="Plus Two",Table1[[#This Row],[INCOME ]],0)</f>
        <v>0</v>
      </c>
      <c r="CH85" s="10">
        <f ca="1">IF(Table1[[#This Row],[EDUCATION]]="Others",Table1[[#This Row],[INCOME ]],0)</f>
        <v>0</v>
      </c>
      <c r="CJ85" s="9">
        <f ca="1">IF(Table1[[#This Row],[NETWORTH]]&gt;$CK$3,Table1[[#This Row],[AGE]],0)</f>
        <v>28</v>
      </c>
      <c r="CK85" s="10"/>
    </row>
    <row r="86" spans="1:89" x14ac:dyDescent="0.3">
      <c r="A86">
        <f t="shared" ca="1" si="36"/>
        <v>1</v>
      </c>
      <c r="B86" t="str">
        <f t="shared" ca="1" si="37"/>
        <v>FEMALE</v>
      </c>
      <c r="C86">
        <f t="shared" ca="1" si="38"/>
        <v>29</v>
      </c>
      <c r="D86">
        <f t="shared" ca="1" si="39"/>
        <v>3</v>
      </c>
      <c r="E86" t="str">
        <f t="shared" ca="1" si="40"/>
        <v>Teaching</v>
      </c>
      <c r="F86">
        <f t="shared" ca="1" si="41"/>
        <v>2</v>
      </c>
      <c r="G86" t="str">
        <f t="shared" ca="1" si="42"/>
        <v>Plus Two</v>
      </c>
      <c r="H86">
        <f t="shared" ca="1" si="60"/>
        <v>3</v>
      </c>
      <c r="I86">
        <f t="shared" ca="1" si="35"/>
        <v>2</v>
      </c>
      <c r="J86">
        <f t="shared" ca="1" si="43"/>
        <v>290352</v>
      </c>
      <c r="K86">
        <f t="shared" ca="1" si="44"/>
        <v>10</v>
      </c>
      <c r="L86" t="str">
        <f t="shared" ca="1" si="45"/>
        <v>Malappuram</v>
      </c>
      <c r="M86">
        <f t="shared" ca="1" si="54"/>
        <v>1742112</v>
      </c>
      <c r="N86">
        <f t="shared" ca="1" si="46"/>
        <v>760418.04308887431</v>
      </c>
      <c r="O86">
        <f t="shared" ca="1" si="55"/>
        <v>194995.35534869731</v>
      </c>
      <c r="P86">
        <f t="shared" ca="1" si="47"/>
        <v>63062</v>
      </c>
      <c r="Q86">
        <f t="shared" ca="1" si="56"/>
        <v>933413.04308887431</v>
      </c>
      <c r="R86">
        <f t="shared" ca="1" si="57"/>
        <v>317172.3097886109</v>
      </c>
      <c r="S86">
        <f t="shared" ca="1" si="58"/>
        <v>2254279.6651373082</v>
      </c>
      <c r="T86">
        <f t="shared" ca="1" si="59"/>
        <v>1320866.6220484339</v>
      </c>
      <c r="V86" s="9">
        <f ca="1">IF(Table1[[#This Row],[GENDER]]="MALE",1,0)</f>
        <v>0</v>
      </c>
      <c r="W86" s="10">
        <f ca="1">IF(Table1[[#This Row],[GENDER]]="FEMALE",1,0)</f>
        <v>1</v>
      </c>
      <c r="AF86" s="9">
        <f t="shared" ca="1" si="48"/>
        <v>0</v>
      </c>
      <c r="AG86" s="6">
        <f t="shared" ca="1" si="49"/>
        <v>0</v>
      </c>
      <c r="AH86" s="6">
        <f t="shared" ca="1" si="50"/>
        <v>0</v>
      </c>
      <c r="AI86" s="6">
        <f t="shared" ca="1" si="51"/>
        <v>1</v>
      </c>
      <c r="AJ86" s="10">
        <f t="shared" ca="1" si="52"/>
        <v>0</v>
      </c>
      <c r="AL86" s="9">
        <f ca="1">IF(Table1[[#This Row],[EDUCATION]]="HIGHSCHOOL",1,0)</f>
        <v>0</v>
      </c>
      <c r="AM86" s="6">
        <f ca="1">IF(Table1[[#This Row],[EDUCATION]]="PLUS TWO",1,0)</f>
        <v>1</v>
      </c>
      <c r="AN86" s="6">
        <f ca="1">IF(Table1[[#This Row],[EDUCATION]]="UG",1,0)</f>
        <v>0</v>
      </c>
      <c r="AO86" s="6">
        <f ca="1">IF(Table1[[#This Row],[EDUCATION]]="PG",1,0)</f>
        <v>0</v>
      </c>
      <c r="AP86" s="6">
        <f ca="1">IF(Table1[[#This Row],[EDUCATION]]="PHD",1,0)</f>
        <v>0</v>
      </c>
      <c r="AQ86" s="10">
        <f ca="1">IF(Table1[[#This Row],[EDUCATION]]="OTHERS",1,0)</f>
        <v>0</v>
      </c>
      <c r="AU86" s="9">
        <f ca="1">Table1[[#This Row],[CARS VALUE]]/Table1[[#This Row],[CARS]]</f>
        <v>97497.677674348655</v>
      </c>
      <c r="AV86" s="10"/>
      <c r="AX86" s="9">
        <f ca="1">IF(Table1[[#This Row],[DEBTS]]&gt;$AY$3,1,0)</f>
        <v>0</v>
      </c>
      <c r="AY86" s="6"/>
      <c r="AZ86" s="23">
        <f ca="1">(Table1[[#This Row],[MORTAGE LEFT]]/Table1[[#This Row],[VALUE OF THE HOUSE]])</f>
        <v>0.43649205280078107</v>
      </c>
      <c r="BA86" s="6">
        <f t="shared" ca="1" si="53"/>
        <v>1</v>
      </c>
      <c r="BB86" s="6"/>
      <c r="BC86" s="6"/>
      <c r="BD86" s="6"/>
      <c r="BE86" s="9">
        <f ca="1">IF(Table1[[#This Row],[DEBTS]]&gt;Table1[[#This Row],[INCOME ]],1,0)</f>
        <v>1</v>
      </c>
      <c r="BF86" s="10"/>
      <c r="BH86" s="9">
        <f ca="1">IF(Table1[[#This Row],[AREA]]="Alappuzha",Table1[[#This Row],[INCOME ]],0)</f>
        <v>0</v>
      </c>
      <c r="BI86" s="6">
        <f ca="1">IF(Table1[[#This Row],[AREA]]="Ernakulam",Table1[[#This Row],[INCOME ]],0)</f>
        <v>0</v>
      </c>
      <c r="BJ86" s="6">
        <f ca="1">IF(Table1[[#This Row],[AREA]]="Idukki",Table1[[#This Row],[INCOME ]],0)</f>
        <v>0</v>
      </c>
      <c r="BK86" s="6">
        <f ca="1">IF(Table1[[#This Row],[AREA]]="kannur",Table1[[#This Row],[INCOME ]],0)</f>
        <v>0</v>
      </c>
      <c r="BL86" s="6">
        <f ca="1">IF(Table1[[#This Row],[AREA]]="Kasaragod",Table1[[#This Row],[INCOME ]],0)</f>
        <v>0</v>
      </c>
      <c r="BM86" s="6">
        <f ca="1">IF(Table1[[#This Row],[AREA]]="Kollam",Table1[[#This Row],[INCOME ]],0)</f>
        <v>0</v>
      </c>
      <c r="BN86" s="6">
        <f ca="1">IF(Table1[[#This Row],[AREA]]="kottayam",Table1[[#This Row],[INCOME ]],0)</f>
        <v>0</v>
      </c>
      <c r="BO86" s="6">
        <f ca="1">IF(Table1[[#This Row],[AREA]]="Kozhikode",Table1[[#This Row],[INCOME ]],0)</f>
        <v>0</v>
      </c>
      <c r="BP86" s="6">
        <f ca="1">IF(Table1[[#This Row],[AREA]]="Malappuram",Table1[[#This Row],[INCOME ]],0)</f>
        <v>290352</v>
      </c>
      <c r="BQ86" s="6">
        <f ca="1">IF(Table1[[#This Row],[AREA]]="Palakkad",Table1[[#This Row],[INCOME ]],0)</f>
        <v>0</v>
      </c>
      <c r="BR86" s="6">
        <f ca="1">IF(Table1[[#This Row],[AREA]]="Pathanamthitta",Table1[[#This Row],[INCOME ]],0)</f>
        <v>0</v>
      </c>
      <c r="BS86" s="6">
        <f ca="1">IF(Table1[[#This Row],[AREA]]="Thiruvananthapuram",Table1[[#This Row],[INCOME ]],0)</f>
        <v>0</v>
      </c>
      <c r="BT86" s="6">
        <f ca="1">IF(Table1[[#This Row],[AREA]]="Thrissur",Table1[[#This Row],[INCOME ]],0)</f>
        <v>0</v>
      </c>
      <c r="BU86" s="10">
        <f ca="1">IF(Table1[[#This Row],[AREA]]="Wayanadu",Table1[[#This Row],[INCOME ]],0)</f>
        <v>0</v>
      </c>
      <c r="BW86" s="9">
        <f ca="1">IF(Table1[[#This Row],[FIELD OF WORK]]="IT",Table1[[#This Row],[INCOME ]],0)</f>
        <v>0</v>
      </c>
      <c r="BX86" s="6">
        <f ca="1">IF(Table1[[#This Row],[FIELD OF WORK]]="Teaching",Table1[[#This Row],[INCOME ]],0)</f>
        <v>290352</v>
      </c>
      <c r="BY86" s="6">
        <f ca="1">IF(Table1[[#This Row],[FIELD OF WORK]]="Construction",Table1[[#This Row],[INCOME ]],0)</f>
        <v>0</v>
      </c>
      <c r="BZ86" s="6">
        <f ca="1">IF(Table1[[#This Row],[FIELD OF WORK]]="Health",Table1[[#This Row],[INCOME ]],0)</f>
        <v>0</v>
      </c>
      <c r="CA86" s="10">
        <f ca="1">IF(Table1[[#This Row],[FIELD OF WORK]]="Others",Table1[[#This Row],[INCOME ]],0)</f>
        <v>0</v>
      </c>
      <c r="CC86" s="9">
        <f ca="1">IF(Table1[[#This Row],[EDUCATION]]="Highschool",Table1[[#This Row],[INCOME ]],0)</f>
        <v>0</v>
      </c>
      <c r="CD86" s="6">
        <f ca="1">IF(Table1[[#This Row],[EDUCATION]]="UG",Table1[[#This Row],[INCOME ]],0)</f>
        <v>0</v>
      </c>
      <c r="CE86" s="6">
        <f ca="1">IF(Table1[[#This Row],[EDUCATION]]="PG",Table1[[#This Row],[INCOME ]],0)</f>
        <v>0</v>
      </c>
      <c r="CF86" s="6">
        <f ca="1">IF(Table1[[#This Row],[EDUCATION]]="PHD",Table1[[#This Row],[INCOME ]],0)</f>
        <v>0</v>
      </c>
      <c r="CG86" s="6">
        <f ca="1">IF(Table1[[#This Row],[EDUCATION]]="Plus Two",Table1[[#This Row],[INCOME ]],0)</f>
        <v>290352</v>
      </c>
      <c r="CH86" s="10">
        <f ca="1">IF(Table1[[#This Row],[EDUCATION]]="Others",Table1[[#This Row],[INCOME ]],0)</f>
        <v>0</v>
      </c>
      <c r="CJ86" s="9">
        <f ca="1">IF(Table1[[#This Row],[NETWORTH]]&gt;$CK$3,Table1[[#This Row],[AGE]],0)</f>
        <v>29</v>
      </c>
      <c r="CK86" s="10"/>
    </row>
    <row r="87" spans="1:89" x14ac:dyDescent="0.3">
      <c r="A87">
        <f t="shared" ca="1" si="36"/>
        <v>0</v>
      </c>
      <c r="B87" t="str">
        <f t="shared" ca="1" si="37"/>
        <v>MALE</v>
      </c>
      <c r="C87">
        <f t="shared" ca="1" si="38"/>
        <v>33</v>
      </c>
      <c r="D87">
        <f t="shared" ca="1" si="39"/>
        <v>2</v>
      </c>
      <c r="E87" t="str">
        <f t="shared" ca="1" si="40"/>
        <v>Construction</v>
      </c>
      <c r="F87">
        <f t="shared" ca="1" si="41"/>
        <v>2</v>
      </c>
      <c r="G87" t="str">
        <f t="shared" ca="1" si="42"/>
        <v>Plus Two</v>
      </c>
      <c r="H87">
        <f t="shared" ca="1" si="60"/>
        <v>0</v>
      </c>
      <c r="I87">
        <f t="shared" ca="1" si="35"/>
        <v>1</v>
      </c>
      <c r="J87">
        <f t="shared" ca="1" si="43"/>
        <v>441818</v>
      </c>
      <c r="K87">
        <f t="shared" ca="1" si="44"/>
        <v>13</v>
      </c>
      <c r="L87" t="str">
        <f t="shared" ca="1" si="45"/>
        <v>Kannur</v>
      </c>
      <c r="M87">
        <f t="shared" ca="1" si="54"/>
        <v>2650908</v>
      </c>
      <c r="N87">
        <f t="shared" ca="1" si="46"/>
        <v>113840.78189149973</v>
      </c>
      <c r="O87">
        <f t="shared" ca="1" si="55"/>
        <v>114611.20353626416</v>
      </c>
      <c r="P87">
        <f t="shared" ca="1" si="47"/>
        <v>17565</v>
      </c>
      <c r="Q87">
        <f t="shared" ca="1" si="56"/>
        <v>475795.78189149976</v>
      </c>
      <c r="R87">
        <f t="shared" ca="1" si="57"/>
        <v>215780.6478959104</v>
      </c>
      <c r="S87">
        <f t="shared" ca="1" si="58"/>
        <v>2981299.8514321744</v>
      </c>
      <c r="T87">
        <f t="shared" ca="1" si="59"/>
        <v>2505504.0695406748</v>
      </c>
      <c r="V87" s="9">
        <f ca="1">IF(Table1[[#This Row],[GENDER]]="MALE",1,0)</f>
        <v>1</v>
      </c>
      <c r="W87" s="10">
        <f ca="1">IF(Table1[[#This Row],[GENDER]]="FEMALE",1,0)</f>
        <v>0</v>
      </c>
      <c r="AF87" s="9">
        <f t="shared" ca="1" si="48"/>
        <v>1</v>
      </c>
      <c r="AG87" s="6">
        <f t="shared" ca="1" si="49"/>
        <v>0</v>
      </c>
      <c r="AH87" s="6">
        <f t="shared" ca="1" si="50"/>
        <v>0</v>
      </c>
      <c r="AI87" s="6">
        <f t="shared" ca="1" si="51"/>
        <v>0</v>
      </c>
      <c r="AJ87" s="10">
        <f t="shared" ca="1" si="52"/>
        <v>0</v>
      </c>
      <c r="AL87" s="9">
        <f ca="1">IF(Table1[[#This Row],[EDUCATION]]="HIGHSCHOOL",1,0)</f>
        <v>0</v>
      </c>
      <c r="AM87" s="6">
        <f ca="1">IF(Table1[[#This Row],[EDUCATION]]="PLUS TWO",1,0)</f>
        <v>1</v>
      </c>
      <c r="AN87" s="6">
        <f ca="1">IF(Table1[[#This Row],[EDUCATION]]="UG",1,0)</f>
        <v>0</v>
      </c>
      <c r="AO87" s="6">
        <f ca="1">IF(Table1[[#This Row],[EDUCATION]]="PG",1,0)</f>
        <v>0</v>
      </c>
      <c r="AP87" s="6">
        <f ca="1">IF(Table1[[#This Row],[EDUCATION]]="PHD",1,0)</f>
        <v>0</v>
      </c>
      <c r="AQ87" s="10">
        <f ca="1">IF(Table1[[#This Row],[EDUCATION]]="OTHERS",1,0)</f>
        <v>0</v>
      </c>
      <c r="AU87" s="9">
        <f ca="1">Table1[[#This Row],[CARS VALUE]]/Table1[[#This Row],[CARS]]</f>
        <v>114611.20353626416</v>
      </c>
      <c r="AV87" s="10"/>
      <c r="AX87" s="9">
        <f ca="1">IF(Table1[[#This Row],[DEBTS]]&gt;$AY$3,1,0)</f>
        <v>0</v>
      </c>
      <c r="AY87" s="6"/>
      <c r="AZ87" s="23">
        <f ca="1">(Table1[[#This Row],[MORTAGE LEFT]]/Table1[[#This Row],[VALUE OF THE HOUSE]])</f>
        <v>4.2944071198057321E-2</v>
      </c>
      <c r="BA87" s="6">
        <f t="shared" ca="1" si="53"/>
        <v>1</v>
      </c>
      <c r="BB87" s="6"/>
      <c r="BC87" s="6"/>
      <c r="BD87" s="6"/>
      <c r="BE87" s="9">
        <f ca="1">IF(Table1[[#This Row],[DEBTS]]&gt;Table1[[#This Row],[INCOME ]],1,0)</f>
        <v>1</v>
      </c>
      <c r="BF87" s="10"/>
      <c r="BH87" s="9">
        <f ca="1">IF(Table1[[#This Row],[AREA]]="Alappuzha",Table1[[#This Row],[INCOME ]],0)</f>
        <v>0</v>
      </c>
      <c r="BI87" s="6">
        <f ca="1">IF(Table1[[#This Row],[AREA]]="Ernakulam",Table1[[#This Row],[INCOME ]],0)</f>
        <v>0</v>
      </c>
      <c r="BJ87" s="6">
        <f ca="1">IF(Table1[[#This Row],[AREA]]="Idukki",Table1[[#This Row],[INCOME ]],0)</f>
        <v>0</v>
      </c>
      <c r="BK87" s="6">
        <f ca="1">IF(Table1[[#This Row],[AREA]]="kannur",Table1[[#This Row],[INCOME ]],0)</f>
        <v>441818</v>
      </c>
      <c r="BL87" s="6">
        <f ca="1">IF(Table1[[#This Row],[AREA]]="Kasaragod",Table1[[#This Row],[INCOME ]],0)</f>
        <v>0</v>
      </c>
      <c r="BM87" s="6">
        <f ca="1">IF(Table1[[#This Row],[AREA]]="Kollam",Table1[[#This Row],[INCOME ]],0)</f>
        <v>0</v>
      </c>
      <c r="BN87" s="6">
        <f ca="1">IF(Table1[[#This Row],[AREA]]="kottayam",Table1[[#This Row],[INCOME ]],0)</f>
        <v>0</v>
      </c>
      <c r="BO87" s="6">
        <f ca="1">IF(Table1[[#This Row],[AREA]]="Kozhikode",Table1[[#This Row],[INCOME ]],0)</f>
        <v>0</v>
      </c>
      <c r="BP87" s="6">
        <f ca="1">IF(Table1[[#This Row],[AREA]]="Malappuram",Table1[[#This Row],[INCOME ]],0)</f>
        <v>0</v>
      </c>
      <c r="BQ87" s="6">
        <f ca="1">IF(Table1[[#This Row],[AREA]]="Palakkad",Table1[[#This Row],[INCOME ]],0)</f>
        <v>0</v>
      </c>
      <c r="BR87" s="6">
        <f ca="1">IF(Table1[[#This Row],[AREA]]="Pathanamthitta",Table1[[#This Row],[INCOME ]],0)</f>
        <v>0</v>
      </c>
      <c r="BS87" s="6">
        <f ca="1">IF(Table1[[#This Row],[AREA]]="Thiruvananthapuram",Table1[[#This Row],[INCOME ]],0)</f>
        <v>0</v>
      </c>
      <c r="BT87" s="6">
        <f ca="1">IF(Table1[[#This Row],[AREA]]="Thrissur",Table1[[#This Row],[INCOME ]],0)</f>
        <v>0</v>
      </c>
      <c r="BU87" s="10">
        <f ca="1">IF(Table1[[#This Row],[AREA]]="Wayanadu",Table1[[#This Row],[INCOME ]],0)</f>
        <v>0</v>
      </c>
      <c r="BW87" s="9">
        <f ca="1">IF(Table1[[#This Row],[FIELD OF WORK]]="IT",Table1[[#This Row],[INCOME ]],0)</f>
        <v>0</v>
      </c>
      <c r="BX87" s="6">
        <f ca="1">IF(Table1[[#This Row],[FIELD OF WORK]]="Teaching",Table1[[#This Row],[INCOME ]],0)</f>
        <v>0</v>
      </c>
      <c r="BY87" s="6">
        <f ca="1">IF(Table1[[#This Row],[FIELD OF WORK]]="Construction",Table1[[#This Row],[INCOME ]],0)</f>
        <v>441818</v>
      </c>
      <c r="BZ87" s="6">
        <f ca="1">IF(Table1[[#This Row],[FIELD OF WORK]]="Health",Table1[[#This Row],[INCOME ]],0)</f>
        <v>0</v>
      </c>
      <c r="CA87" s="10">
        <f ca="1">IF(Table1[[#This Row],[FIELD OF WORK]]="Others",Table1[[#This Row],[INCOME ]],0)</f>
        <v>0</v>
      </c>
      <c r="CC87" s="9">
        <f ca="1">IF(Table1[[#This Row],[EDUCATION]]="Highschool",Table1[[#This Row],[INCOME ]],0)</f>
        <v>0</v>
      </c>
      <c r="CD87" s="6">
        <f ca="1">IF(Table1[[#This Row],[EDUCATION]]="UG",Table1[[#This Row],[INCOME ]],0)</f>
        <v>0</v>
      </c>
      <c r="CE87" s="6">
        <f ca="1">IF(Table1[[#This Row],[EDUCATION]]="PG",Table1[[#This Row],[INCOME ]],0)</f>
        <v>0</v>
      </c>
      <c r="CF87" s="6">
        <f ca="1">IF(Table1[[#This Row],[EDUCATION]]="PHD",Table1[[#This Row],[INCOME ]],0)</f>
        <v>0</v>
      </c>
      <c r="CG87" s="6">
        <f ca="1">IF(Table1[[#This Row],[EDUCATION]]="Plus Two",Table1[[#This Row],[INCOME ]],0)</f>
        <v>441818</v>
      </c>
      <c r="CH87" s="10">
        <f ca="1">IF(Table1[[#This Row],[EDUCATION]]="Others",Table1[[#This Row],[INCOME ]],0)</f>
        <v>0</v>
      </c>
      <c r="CJ87" s="9">
        <f ca="1">IF(Table1[[#This Row],[NETWORTH]]&gt;$CK$3,Table1[[#This Row],[AGE]],0)</f>
        <v>33</v>
      </c>
      <c r="CK87" s="10"/>
    </row>
    <row r="88" spans="1:89" x14ac:dyDescent="0.3">
      <c r="A88">
        <f t="shared" ca="1" si="36"/>
        <v>1</v>
      </c>
      <c r="B88" t="str">
        <f t="shared" ca="1" si="37"/>
        <v>FEMALE</v>
      </c>
      <c r="C88">
        <f t="shared" ca="1" si="38"/>
        <v>25</v>
      </c>
      <c r="D88">
        <f t="shared" ca="1" si="39"/>
        <v>2</v>
      </c>
      <c r="E88" t="str">
        <f t="shared" ca="1" si="40"/>
        <v>Construction</v>
      </c>
      <c r="F88">
        <f t="shared" ca="1" si="41"/>
        <v>3</v>
      </c>
      <c r="G88" t="str">
        <f t="shared" ca="1" si="42"/>
        <v>UG</v>
      </c>
      <c r="H88">
        <f t="shared" ca="1" si="60"/>
        <v>3</v>
      </c>
      <c r="I88">
        <f t="shared" ca="1" si="35"/>
        <v>1</v>
      </c>
      <c r="J88">
        <f t="shared" ca="1" si="43"/>
        <v>634482</v>
      </c>
      <c r="K88">
        <f t="shared" ca="1" si="44"/>
        <v>3</v>
      </c>
      <c r="L88" t="str">
        <f t="shared" ca="1" si="45"/>
        <v>Alappuzha</v>
      </c>
      <c r="M88">
        <f t="shared" ca="1" si="54"/>
        <v>3172410</v>
      </c>
      <c r="N88">
        <f t="shared" ca="1" si="46"/>
        <v>2226548.9000227391</v>
      </c>
      <c r="O88">
        <f t="shared" ca="1" si="55"/>
        <v>504721.45991075528</v>
      </c>
      <c r="P88">
        <f t="shared" ca="1" si="47"/>
        <v>232145</v>
      </c>
      <c r="Q88">
        <f t="shared" ca="1" si="56"/>
        <v>3381256.9000227391</v>
      </c>
      <c r="R88">
        <f t="shared" ca="1" si="57"/>
        <v>120005.79136631574</v>
      </c>
      <c r="S88">
        <f t="shared" ca="1" si="58"/>
        <v>3797137.251277071</v>
      </c>
      <c r="T88">
        <f t="shared" ca="1" si="59"/>
        <v>415880.35125433188</v>
      </c>
      <c r="V88" s="9">
        <f ca="1">IF(Table1[[#This Row],[GENDER]]="MALE",1,0)</f>
        <v>0</v>
      </c>
      <c r="W88" s="10">
        <f ca="1">IF(Table1[[#This Row],[GENDER]]="FEMALE",1,0)</f>
        <v>1</v>
      </c>
      <c r="AF88" s="9">
        <f t="shared" ca="1" si="48"/>
        <v>1</v>
      </c>
      <c r="AG88" s="6">
        <f t="shared" ca="1" si="49"/>
        <v>0</v>
      </c>
      <c r="AH88" s="6">
        <f t="shared" ca="1" si="50"/>
        <v>0</v>
      </c>
      <c r="AI88" s="6">
        <f t="shared" ca="1" si="51"/>
        <v>0</v>
      </c>
      <c r="AJ88" s="10">
        <f t="shared" ca="1" si="52"/>
        <v>0</v>
      </c>
      <c r="AL88" s="9">
        <f ca="1">IF(Table1[[#This Row],[EDUCATION]]="HIGHSCHOOL",1,0)</f>
        <v>0</v>
      </c>
      <c r="AM88" s="6">
        <f ca="1">IF(Table1[[#This Row],[EDUCATION]]="PLUS TWO",1,0)</f>
        <v>0</v>
      </c>
      <c r="AN88" s="6">
        <f ca="1">IF(Table1[[#This Row],[EDUCATION]]="UG",1,0)</f>
        <v>1</v>
      </c>
      <c r="AO88" s="6">
        <f ca="1">IF(Table1[[#This Row],[EDUCATION]]="PG",1,0)</f>
        <v>0</v>
      </c>
      <c r="AP88" s="6">
        <f ca="1">IF(Table1[[#This Row],[EDUCATION]]="PHD",1,0)</f>
        <v>0</v>
      </c>
      <c r="AQ88" s="10">
        <f ca="1">IF(Table1[[#This Row],[EDUCATION]]="OTHERS",1,0)</f>
        <v>0</v>
      </c>
      <c r="AU88" s="9">
        <f ca="1">Table1[[#This Row],[CARS VALUE]]/Table1[[#This Row],[CARS]]</f>
        <v>504721.45991075528</v>
      </c>
      <c r="AV88" s="10"/>
      <c r="AX88" s="9">
        <f ca="1">IF(Table1[[#This Row],[DEBTS]]&gt;$AY$3,1,0)</f>
        <v>1</v>
      </c>
      <c r="AY88" s="6"/>
      <c r="AZ88" s="23">
        <f ca="1">(Table1[[#This Row],[MORTAGE LEFT]]/Table1[[#This Row],[VALUE OF THE HOUSE]])</f>
        <v>0.70184777504255091</v>
      </c>
      <c r="BA88" s="6">
        <f t="shared" ca="1" si="53"/>
        <v>0</v>
      </c>
      <c r="BB88" s="6"/>
      <c r="BC88" s="6"/>
      <c r="BD88" s="6"/>
      <c r="BE88" s="9">
        <f ca="1">IF(Table1[[#This Row],[DEBTS]]&gt;Table1[[#This Row],[INCOME ]],1,0)</f>
        <v>1</v>
      </c>
      <c r="BF88" s="10"/>
      <c r="BH88" s="9">
        <f ca="1">IF(Table1[[#This Row],[AREA]]="Alappuzha",Table1[[#This Row],[INCOME ]],0)</f>
        <v>634482</v>
      </c>
      <c r="BI88" s="6">
        <f ca="1">IF(Table1[[#This Row],[AREA]]="Ernakulam",Table1[[#This Row],[INCOME ]],0)</f>
        <v>0</v>
      </c>
      <c r="BJ88" s="6">
        <f ca="1">IF(Table1[[#This Row],[AREA]]="Idukki",Table1[[#This Row],[INCOME ]],0)</f>
        <v>0</v>
      </c>
      <c r="BK88" s="6">
        <f ca="1">IF(Table1[[#This Row],[AREA]]="kannur",Table1[[#This Row],[INCOME ]],0)</f>
        <v>0</v>
      </c>
      <c r="BL88" s="6">
        <f ca="1">IF(Table1[[#This Row],[AREA]]="Kasaragod",Table1[[#This Row],[INCOME ]],0)</f>
        <v>0</v>
      </c>
      <c r="BM88" s="6">
        <f ca="1">IF(Table1[[#This Row],[AREA]]="Kollam",Table1[[#This Row],[INCOME ]],0)</f>
        <v>0</v>
      </c>
      <c r="BN88" s="6">
        <f ca="1">IF(Table1[[#This Row],[AREA]]="kottayam",Table1[[#This Row],[INCOME ]],0)</f>
        <v>0</v>
      </c>
      <c r="BO88" s="6">
        <f ca="1">IF(Table1[[#This Row],[AREA]]="Kozhikode",Table1[[#This Row],[INCOME ]],0)</f>
        <v>0</v>
      </c>
      <c r="BP88" s="6">
        <f ca="1">IF(Table1[[#This Row],[AREA]]="Malappuram",Table1[[#This Row],[INCOME ]],0)</f>
        <v>0</v>
      </c>
      <c r="BQ88" s="6">
        <f ca="1">IF(Table1[[#This Row],[AREA]]="Palakkad",Table1[[#This Row],[INCOME ]],0)</f>
        <v>0</v>
      </c>
      <c r="BR88" s="6">
        <f ca="1">IF(Table1[[#This Row],[AREA]]="Pathanamthitta",Table1[[#This Row],[INCOME ]],0)</f>
        <v>0</v>
      </c>
      <c r="BS88" s="6">
        <f ca="1">IF(Table1[[#This Row],[AREA]]="Thiruvananthapuram",Table1[[#This Row],[INCOME ]],0)</f>
        <v>0</v>
      </c>
      <c r="BT88" s="6">
        <f ca="1">IF(Table1[[#This Row],[AREA]]="Thrissur",Table1[[#This Row],[INCOME ]],0)</f>
        <v>0</v>
      </c>
      <c r="BU88" s="10">
        <f ca="1">IF(Table1[[#This Row],[AREA]]="Wayanadu",Table1[[#This Row],[INCOME ]],0)</f>
        <v>0</v>
      </c>
      <c r="BW88" s="9">
        <f ca="1">IF(Table1[[#This Row],[FIELD OF WORK]]="IT",Table1[[#This Row],[INCOME ]],0)</f>
        <v>0</v>
      </c>
      <c r="BX88" s="6">
        <f ca="1">IF(Table1[[#This Row],[FIELD OF WORK]]="Teaching",Table1[[#This Row],[INCOME ]],0)</f>
        <v>0</v>
      </c>
      <c r="BY88" s="6">
        <f ca="1">IF(Table1[[#This Row],[FIELD OF WORK]]="Construction",Table1[[#This Row],[INCOME ]],0)</f>
        <v>634482</v>
      </c>
      <c r="BZ88" s="6">
        <f ca="1">IF(Table1[[#This Row],[FIELD OF WORK]]="Health",Table1[[#This Row],[INCOME ]],0)</f>
        <v>0</v>
      </c>
      <c r="CA88" s="10">
        <f ca="1">IF(Table1[[#This Row],[FIELD OF WORK]]="Others",Table1[[#This Row],[INCOME ]],0)</f>
        <v>0</v>
      </c>
      <c r="CC88" s="9">
        <f ca="1">IF(Table1[[#This Row],[EDUCATION]]="Highschool",Table1[[#This Row],[INCOME ]],0)</f>
        <v>0</v>
      </c>
      <c r="CD88" s="6">
        <f ca="1">IF(Table1[[#This Row],[EDUCATION]]="UG",Table1[[#This Row],[INCOME ]],0)</f>
        <v>634482</v>
      </c>
      <c r="CE88" s="6">
        <f ca="1">IF(Table1[[#This Row],[EDUCATION]]="PG",Table1[[#This Row],[INCOME ]],0)</f>
        <v>0</v>
      </c>
      <c r="CF88" s="6">
        <f ca="1">IF(Table1[[#This Row],[EDUCATION]]="PHD",Table1[[#This Row],[INCOME ]],0)</f>
        <v>0</v>
      </c>
      <c r="CG88" s="6">
        <f ca="1">IF(Table1[[#This Row],[EDUCATION]]="Plus Two",Table1[[#This Row],[INCOME ]],0)</f>
        <v>0</v>
      </c>
      <c r="CH88" s="10">
        <f ca="1">IF(Table1[[#This Row],[EDUCATION]]="Others",Table1[[#This Row],[INCOME ]],0)</f>
        <v>0</v>
      </c>
      <c r="CJ88" s="9">
        <f ca="1">IF(Table1[[#This Row],[NETWORTH]]&gt;$CK$3,Table1[[#This Row],[AGE]],0)</f>
        <v>0</v>
      </c>
      <c r="CK88" s="10"/>
    </row>
    <row r="89" spans="1:89" x14ac:dyDescent="0.3">
      <c r="A89">
        <f t="shared" ca="1" si="36"/>
        <v>1</v>
      </c>
      <c r="B89" t="str">
        <f t="shared" ca="1" si="37"/>
        <v>FEMALE</v>
      </c>
      <c r="C89">
        <f t="shared" ca="1" si="38"/>
        <v>42</v>
      </c>
      <c r="D89">
        <f t="shared" ca="1" si="39"/>
        <v>5</v>
      </c>
      <c r="E89" t="str">
        <f t="shared" ca="1" si="40"/>
        <v>Others</v>
      </c>
      <c r="F89">
        <f t="shared" ca="1" si="41"/>
        <v>4</v>
      </c>
      <c r="G89" t="str">
        <f t="shared" ca="1" si="42"/>
        <v>PG</v>
      </c>
      <c r="H89">
        <f t="shared" ca="1" si="60"/>
        <v>2</v>
      </c>
      <c r="I89">
        <f t="shared" ca="1" si="35"/>
        <v>2</v>
      </c>
      <c r="J89">
        <f t="shared" ca="1" si="43"/>
        <v>354066</v>
      </c>
      <c r="K89">
        <f t="shared" ca="1" si="44"/>
        <v>10</v>
      </c>
      <c r="L89" t="str">
        <f t="shared" ca="1" si="45"/>
        <v>Malappuram</v>
      </c>
      <c r="M89">
        <f t="shared" ca="1" si="54"/>
        <v>1416264</v>
      </c>
      <c r="N89">
        <f t="shared" ca="1" si="46"/>
        <v>839022.5951866376</v>
      </c>
      <c r="O89">
        <f t="shared" ca="1" si="55"/>
        <v>469080.40410694102</v>
      </c>
      <c r="P89">
        <f t="shared" ca="1" si="47"/>
        <v>430499</v>
      </c>
      <c r="Q89">
        <f t="shared" ca="1" si="56"/>
        <v>1790483.5951866377</v>
      </c>
      <c r="R89">
        <f t="shared" ca="1" si="57"/>
        <v>140315.46058605384</v>
      </c>
      <c r="S89">
        <f t="shared" ca="1" si="58"/>
        <v>2025659.8646929949</v>
      </c>
      <c r="T89">
        <f t="shared" ca="1" si="59"/>
        <v>235176.26950635714</v>
      </c>
      <c r="V89" s="9">
        <f ca="1">IF(Table1[[#This Row],[GENDER]]="MALE",1,0)</f>
        <v>0</v>
      </c>
      <c r="W89" s="10">
        <f ca="1">IF(Table1[[#This Row],[GENDER]]="FEMALE",1,0)</f>
        <v>1</v>
      </c>
      <c r="AF89" s="9">
        <f t="shared" ca="1" si="48"/>
        <v>0</v>
      </c>
      <c r="AG89" s="6">
        <f t="shared" ca="1" si="49"/>
        <v>0</v>
      </c>
      <c r="AH89" s="6">
        <f t="shared" ca="1" si="50"/>
        <v>0</v>
      </c>
      <c r="AI89" s="6">
        <f t="shared" ca="1" si="51"/>
        <v>0</v>
      </c>
      <c r="AJ89" s="10">
        <f t="shared" ca="1" si="52"/>
        <v>1</v>
      </c>
      <c r="AL89" s="9">
        <f ca="1">IF(Table1[[#This Row],[EDUCATION]]="HIGHSCHOOL",1,0)</f>
        <v>0</v>
      </c>
      <c r="AM89" s="6">
        <f ca="1">IF(Table1[[#This Row],[EDUCATION]]="PLUS TWO",1,0)</f>
        <v>0</v>
      </c>
      <c r="AN89" s="6">
        <f ca="1">IF(Table1[[#This Row],[EDUCATION]]="UG",1,0)</f>
        <v>0</v>
      </c>
      <c r="AO89" s="6">
        <f ca="1">IF(Table1[[#This Row],[EDUCATION]]="PG",1,0)</f>
        <v>1</v>
      </c>
      <c r="AP89" s="6">
        <f ca="1">IF(Table1[[#This Row],[EDUCATION]]="PHD",1,0)</f>
        <v>0</v>
      </c>
      <c r="AQ89" s="10">
        <f ca="1">IF(Table1[[#This Row],[EDUCATION]]="OTHERS",1,0)</f>
        <v>0</v>
      </c>
      <c r="AU89" s="9">
        <f ca="1">Table1[[#This Row],[CARS VALUE]]/Table1[[#This Row],[CARS]]</f>
        <v>234540.20205347051</v>
      </c>
      <c r="AV89" s="10"/>
      <c r="AX89" s="9">
        <f ca="1">IF(Table1[[#This Row],[DEBTS]]&gt;$AY$3,1,0)</f>
        <v>1</v>
      </c>
      <c r="AY89" s="6"/>
      <c r="AZ89" s="23">
        <f ca="1">(Table1[[#This Row],[MORTAGE LEFT]]/Table1[[#This Row],[VALUE OF THE HOUSE]])</f>
        <v>0.59241963022899513</v>
      </c>
      <c r="BA89" s="6">
        <f t="shared" ca="1" si="53"/>
        <v>0</v>
      </c>
      <c r="BB89" s="6"/>
      <c r="BC89" s="6"/>
      <c r="BD89" s="6"/>
      <c r="BE89" s="9">
        <f ca="1">IF(Table1[[#This Row],[DEBTS]]&gt;Table1[[#This Row],[INCOME ]],1,0)</f>
        <v>1</v>
      </c>
      <c r="BF89" s="10"/>
      <c r="BH89" s="9">
        <f ca="1">IF(Table1[[#This Row],[AREA]]="Alappuzha",Table1[[#This Row],[INCOME ]],0)</f>
        <v>0</v>
      </c>
      <c r="BI89" s="6">
        <f ca="1">IF(Table1[[#This Row],[AREA]]="Ernakulam",Table1[[#This Row],[INCOME ]],0)</f>
        <v>0</v>
      </c>
      <c r="BJ89" s="6">
        <f ca="1">IF(Table1[[#This Row],[AREA]]="Idukki",Table1[[#This Row],[INCOME ]],0)</f>
        <v>0</v>
      </c>
      <c r="BK89" s="6">
        <f ca="1">IF(Table1[[#This Row],[AREA]]="kannur",Table1[[#This Row],[INCOME ]],0)</f>
        <v>0</v>
      </c>
      <c r="BL89" s="6">
        <f ca="1">IF(Table1[[#This Row],[AREA]]="Kasaragod",Table1[[#This Row],[INCOME ]],0)</f>
        <v>0</v>
      </c>
      <c r="BM89" s="6">
        <f ca="1">IF(Table1[[#This Row],[AREA]]="Kollam",Table1[[#This Row],[INCOME ]],0)</f>
        <v>0</v>
      </c>
      <c r="BN89" s="6">
        <f ca="1">IF(Table1[[#This Row],[AREA]]="kottayam",Table1[[#This Row],[INCOME ]],0)</f>
        <v>0</v>
      </c>
      <c r="BO89" s="6">
        <f ca="1">IF(Table1[[#This Row],[AREA]]="Kozhikode",Table1[[#This Row],[INCOME ]],0)</f>
        <v>0</v>
      </c>
      <c r="BP89" s="6">
        <f ca="1">IF(Table1[[#This Row],[AREA]]="Malappuram",Table1[[#This Row],[INCOME ]],0)</f>
        <v>354066</v>
      </c>
      <c r="BQ89" s="6">
        <f ca="1">IF(Table1[[#This Row],[AREA]]="Palakkad",Table1[[#This Row],[INCOME ]],0)</f>
        <v>0</v>
      </c>
      <c r="BR89" s="6">
        <f ca="1">IF(Table1[[#This Row],[AREA]]="Pathanamthitta",Table1[[#This Row],[INCOME ]],0)</f>
        <v>0</v>
      </c>
      <c r="BS89" s="6">
        <f ca="1">IF(Table1[[#This Row],[AREA]]="Thiruvananthapuram",Table1[[#This Row],[INCOME ]],0)</f>
        <v>0</v>
      </c>
      <c r="BT89" s="6">
        <f ca="1">IF(Table1[[#This Row],[AREA]]="Thrissur",Table1[[#This Row],[INCOME ]],0)</f>
        <v>0</v>
      </c>
      <c r="BU89" s="10">
        <f ca="1">IF(Table1[[#This Row],[AREA]]="Wayanadu",Table1[[#This Row],[INCOME ]],0)</f>
        <v>0</v>
      </c>
      <c r="BW89" s="9">
        <f ca="1">IF(Table1[[#This Row],[FIELD OF WORK]]="IT",Table1[[#This Row],[INCOME ]],0)</f>
        <v>0</v>
      </c>
      <c r="BX89" s="6">
        <f ca="1">IF(Table1[[#This Row],[FIELD OF WORK]]="Teaching",Table1[[#This Row],[INCOME ]],0)</f>
        <v>0</v>
      </c>
      <c r="BY89" s="6">
        <f ca="1">IF(Table1[[#This Row],[FIELD OF WORK]]="Construction",Table1[[#This Row],[INCOME ]],0)</f>
        <v>0</v>
      </c>
      <c r="BZ89" s="6">
        <f ca="1">IF(Table1[[#This Row],[FIELD OF WORK]]="Health",Table1[[#This Row],[INCOME ]],0)</f>
        <v>0</v>
      </c>
      <c r="CA89" s="10">
        <f ca="1">IF(Table1[[#This Row],[FIELD OF WORK]]="Others",Table1[[#This Row],[INCOME ]],0)</f>
        <v>354066</v>
      </c>
      <c r="CC89" s="9">
        <f ca="1">IF(Table1[[#This Row],[EDUCATION]]="Highschool",Table1[[#This Row],[INCOME ]],0)</f>
        <v>0</v>
      </c>
      <c r="CD89" s="6">
        <f ca="1">IF(Table1[[#This Row],[EDUCATION]]="UG",Table1[[#This Row],[INCOME ]],0)</f>
        <v>0</v>
      </c>
      <c r="CE89" s="6">
        <f ca="1">IF(Table1[[#This Row],[EDUCATION]]="PG",Table1[[#This Row],[INCOME ]],0)</f>
        <v>354066</v>
      </c>
      <c r="CF89" s="6">
        <f ca="1">IF(Table1[[#This Row],[EDUCATION]]="PHD",Table1[[#This Row],[INCOME ]],0)</f>
        <v>0</v>
      </c>
      <c r="CG89" s="6">
        <f ca="1">IF(Table1[[#This Row],[EDUCATION]]="Plus Two",Table1[[#This Row],[INCOME ]],0)</f>
        <v>0</v>
      </c>
      <c r="CH89" s="10">
        <f ca="1">IF(Table1[[#This Row],[EDUCATION]]="Others",Table1[[#This Row],[INCOME ]],0)</f>
        <v>0</v>
      </c>
      <c r="CJ89" s="9">
        <f ca="1">IF(Table1[[#This Row],[NETWORTH]]&gt;$CK$3,Table1[[#This Row],[AGE]],0)</f>
        <v>0</v>
      </c>
      <c r="CK89" s="10"/>
    </row>
    <row r="90" spans="1:89" x14ac:dyDescent="0.3">
      <c r="A90">
        <f t="shared" ca="1" si="36"/>
        <v>0</v>
      </c>
      <c r="B90" t="str">
        <f t="shared" ca="1" si="37"/>
        <v>MALE</v>
      </c>
      <c r="C90">
        <f t="shared" ca="1" si="38"/>
        <v>46</v>
      </c>
      <c r="D90">
        <f t="shared" ca="1" si="39"/>
        <v>5</v>
      </c>
      <c r="E90" t="str">
        <f t="shared" ca="1" si="40"/>
        <v>Others</v>
      </c>
      <c r="F90">
        <f t="shared" ca="1" si="41"/>
        <v>6</v>
      </c>
      <c r="G90" t="str">
        <f t="shared" ca="1" si="42"/>
        <v>Others</v>
      </c>
      <c r="H90">
        <f t="shared" ca="1" si="60"/>
        <v>0</v>
      </c>
      <c r="I90">
        <f t="shared" ca="1" si="35"/>
        <v>2</v>
      </c>
      <c r="J90">
        <f t="shared" ca="1" si="43"/>
        <v>718782</v>
      </c>
      <c r="K90">
        <f t="shared" ca="1" si="44"/>
        <v>4</v>
      </c>
      <c r="L90" t="str">
        <f t="shared" ca="1" si="45"/>
        <v>Pathanamthitta</v>
      </c>
      <c r="M90">
        <f t="shared" ca="1" si="54"/>
        <v>5750256</v>
      </c>
      <c r="N90">
        <f t="shared" ca="1" si="46"/>
        <v>1389644.5535318791</v>
      </c>
      <c r="O90">
        <f t="shared" ca="1" si="55"/>
        <v>596909.85503170569</v>
      </c>
      <c r="P90">
        <f t="shared" ca="1" si="47"/>
        <v>565519</v>
      </c>
      <c r="Q90">
        <f t="shared" ca="1" si="56"/>
        <v>2478997.5535318791</v>
      </c>
      <c r="R90">
        <f t="shared" ca="1" si="57"/>
        <v>386778.56707307877</v>
      </c>
      <c r="S90">
        <f t="shared" ca="1" si="58"/>
        <v>6733944.4221047843</v>
      </c>
      <c r="T90">
        <f t="shared" ca="1" si="59"/>
        <v>4254946.8685729057</v>
      </c>
      <c r="V90" s="9">
        <f ca="1">IF(Table1[[#This Row],[GENDER]]="MALE",1,0)</f>
        <v>1</v>
      </c>
      <c r="W90" s="10">
        <f ca="1">IF(Table1[[#This Row],[GENDER]]="FEMALE",1,0)</f>
        <v>0</v>
      </c>
      <c r="AF90" s="9">
        <f t="shared" ca="1" si="48"/>
        <v>0</v>
      </c>
      <c r="AG90" s="6">
        <f t="shared" ca="1" si="49"/>
        <v>0</v>
      </c>
      <c r="AH90" s="6">
        <f t="shared" ca="1" si="50"/>
        <v>0</v>
      </c>
      <c r="AI90" s="6">
        <f t="shared" ca="1" si="51"/>
        <v>0</v>
      </c>
      <c r="AJ90" s="10">
        <f t="shared" ca="1" si="52"/>
        <v>1</v>
      </c>
      <c r="AL90" s="9">
        <f ca="1">IF(Table1[[#This Row],[EDUCATION]]="HIGHSCHOOL",1,0)</f>
        <v>0</v>
      </c>
      <c r="AM90" s="6">
        <f ca="1">IF(Table1[[#This Row],[EDUCATION]]="PLUS TWO",1,0)</f>
        <v>0</v>
      </c>
      <c r="AN90" s="6">
        <f ca="1">IF(Table1[[#This Row],[EDUCATION]]="UG",1,0)</f>
        <v>0</v>
      </c>
      <c r="AO90" s="6">
        <f ca="1">IF(Table1[[#This Row],[EDUCATION]]="PG",1,0)</f>
        <v>0</v>
      </c>
      <c r="AP90" s="6">
        <f ca="1">IF(Table1[[#This Row],[EDUCATION]]="PHD",1,0)</f>
        <v>0</v>
      </c>
      <c r="AQ90" s="10">
        <f ca="1">IF(Table1[[#This Row],[EDUCATION]]="OTHERS",1,0)</f>
        <v>1</v>
      </c>
      <c r="AU90" s="9">
        <f ca="1">Table1[[#This Row],[CARS VALUE]]/Table1[[#This Row],[CARS]]</f>
        <v>298454.92751585285</v>
      </c>
      <c r="AV90" s="10"/>
      <c r="AX90" s="9">
        <f ca="1">IF(Table1[[#This Row],[DEBTS]]&gt;$AY$3,1,0)</f>
        <v>1</v>
      </c>
      <c r="AY90" s="6"/>
      <c r="AZ90" s="23">
        <f ca="1">(Table1[[#This Row],[MORTAGE LEFT]]/Table1[[#This Row],[VALUE OF THE HOUSE]])</f>
        <v>0.24166655424243358</v>
      </c>
      <c r="BA90" s="6">
        <f t="shared" ca="1" si="53"/>
        <v>1</v>
      </c>
      <c r="BB90" s="6"/>
      <c r="BC90" s="6"/>
      <c r="BD90" s="6"/>
      <c r="BE90" s="9">
        <f ca="1">IF(Table1[[#This Row],[DEBTS]]&gt;Table1[[#This Row],[INCOME ]],1,0)</f>
        <v>1</v>
      </c>
      <c r="BF90" s="10"/>
      <c r="BH90" s="9">
        <f ca="1">IF(Table1[[#This Row],[AREA]]="Alappuzha",Table1[[#This Row],[INCOME ]],0)</f>
        <v>0</v>
      </c>
      <c r="BI90" s="6">
        <f ca="1">IF(Table1[[#This Row],[AREA]]="Ernakulam",Table1[[#This Row],[INCOME ]],0)</f>
        <v>0</v>
      </c>
      <c r="BJ90" s="6">
        <f ca="1">IF(Table1[[#This Row],[AREA]]="Idukki",Table1[[#This Row],[INCOME ]],0)</f>
        <v>0</v>
      </c>
      <c r="BK90" s="6">
        <f ca="1">IF(Table1[[#This Row],[AREA]]="kannur",Table1[[#This Row],[INCOME ]],0)</f>
        <v>0</v>
      </c>
      <c r="BL90" s="6">
        <f ca="1">IF(Table1[[#This Row],[AREA]]="Kasaragod",Table1[[#This Row],[INCOME ]],0)</f>
        <v>0</v>
      </c>
      <c r="BM90" s="6">
        <f ca="1">IF(Table1[[#This Row],[AREA]]="Kollam",Table1[[#This Row],[INCOME ]],0)</f>
        <v>0</v>
      </c>
      <c r="BN90" s="6">
        <f ca="1">IF(Table1[[#This Row],[AREA]]="kottayam",Table1[[#This Row],[INCOME ]],0)</f>
        <v>0</v>
      </c>
      <c r="BO90" s="6">
        <f ca="1">IF(Table1[[#This Row],[AREA]]="Kozhikode",Table1[[#This Row],[INCOME ]],0)</f>
        <v>0</v>
      </c>
      <c r="BP90" s="6">
        <f ca="1">IF(Table1[[#This Row],[AREA]]="Malappuram",Table1[[#This Row],[INCOME ]],0)</f>
        <v>0</v>
      </c>
      <c r="BQ90" s="6">
        <f ca="1">IF(Table1[[#This Row],[AREA]]="Palakkad",Table1[[#This Row],[INCOME ]],0)</f>
        <v>0</v>
      </c>
      <c r="BR90" s="6">
        <f ca="1">IF(Table1[[#This Row],[AREA]]="Pathanamthitta",Table1[[#This Row],[INCOME ]],0)</f>
        <v>718782</v>
      </c>
      <c r="BS90" s="6">
        <f ca="1">IF(Table1[[#This Row],[AREA]]="Thiruvananthapuram",Table1[[#This Row],[INCOME ]],0)</f>
        <v>0</v>
      </c>
      <c r="BT90" s="6">
        <f ca="1">IF(Table1[[#This Row],[AREA]]="Thrissur",Table1[[#This Row],[INCOME ]],0)</f>
        <v>0</v>
      </c>
      <c r="BU90" s="10">
        <f ca="1">IF(Table1[[#This Row],[AREA]]="Wayanadu",Table1[[#This Row],[INCOME ]],0)</f>
        <v>0</v>
      </c>
      <c r="BW90" s="9">
        <f ca="1">IF(Table1[[#This Row],[FIELD OF WORK]]="IT",Table1[[#This Row],[INCOME ]],0)</f>
        <v>0</v>
      </c>
      <c r="BX90" s="6">
        <f ca="1">IF(Table1[[#This Row],[FIELD OF WORK]]="Teaching",Table1[[#This Row],[INCOME ]],0)</f>
        <v>0</v>
      </c>
      <c r="BY90" s="6">
        <f ca="1">IF(Table1[[#This Row],[FIELD OF WORK]]="Construction",Table1[[#This Row],[INCOME ]],0)</f>
        <v>0</v>
      </c>
      <c r="BZ90" s="6">
        <f ca="1">IF(Table1[[#This Row],[FIELD OF WORK]]="Health",Table1[[#This Row],[INCOME ]],0)</f>
        <v>0</v>
      </c>
      <c r="CA90" s="10">
        <f ca="1">IF(Table1[[#This Row],[FIELD OF WORK]]="Others",Table1[[#This Row],[INCOME ]],0)</f>
        <v>718782</v>
      </c>
      <c r="CC90" s="9">
        <f ca="1">IF(Table1[[#This Row],[EDUCATION]]="Highschool",Table1[[#This Row],[INCOME ]],0)</f>
        <v>0</v>
      </c>
      <c r="CD90" s="6">
        <f ca="1">IF(Table1[[#This Row],[EDUCATION]]="UG",Table1[[#This Row],[INCOME ]],0)</f>
        <v>0</v>
      </c>
      <c r="CE90" s="6">
        <f ca="1">IF(Table1[[#This Row],[EDUCATION]]="PG",Table1[[#This Row],[INCOME ]],0)</f>
        <v>0</v>
      </c>
      <c r="CF90" s="6">
        <f ca="1">IF(Table1[[#This Row],[EDUCATION]]="PHD",Table1[[#This Row],[INCOME ]],0)</f>
        <v>0</v>
      </c>
      <c r="CG90" s="6">
        <f ca="1">IF(Table1[[#This Row],[EDUCATION]]="Plus Two",Table1[[#This Row],[INCOME ]],0)</f>
        <v>0</v>
      </c>
      <c r="CH90" s="10">
        <f ca="1">IF(Table1[[#This Row],[EDUCATION]]="Others",Table1[[#This Row],[INCOME ]],0)</f>
        <v>718782</v>
      </c>
      <c r="CJ90" s="9">
        <f ca="1">IF(Table1[[#This Row],[NETWORTH]]&gt;$CK$3,Table1[[#This Row],[AGE]],0)</f>
        <v>46</v>
      </c>
      <c r="CK90" s="10"/>
    </row>
    <row r="91" spans="1:89" x14ac:dyDescent="0.3">
      <c r="A91">
        <f t="shared" ca="1" si="36"/>
        <v>1</v>
      </c>
      <c r="B91" t="str">
        <f t="shared" ca="1" si="37"/>
        <v>FEMALE</v>
      </c>
      <c r="C91">
        <f t="shared" ca="1" si="38"/>
        <v>34</v>
      </c>
      <c r="D91">
        <f t="shared" ca="1" si="39"/>
        <v>4</v>
      </c>
      <c r="E91" t="str">
        <f t="shared" ca="1" si="40"/>
        <v>IT</v>
      </c>
      <c r="F91">
        <f t="shared" ca="1" si="41"/>
        <v>3</v>
      </c>
      <c r="G91" t="str">
        <f t="shared" ca="1" si="42"/>
        <v>UG</v>
      </c>
      <c r="H91">
        <f t="shared" ca="1" si="60"/>
        <v>0</v>
      </c>
      <c r="I91">
        <f t="shared" ca="1" si="35"/>
        <v>3</v>
      </c>
      <c r="J91">
        <f t="shared" ca="1" si="43"/>
        <v>973884</v>
      </c>
      <c r="K91">
        <f t="shared" ca="1" si="44"/>
        <v>12</v>
      </c>
      <c r="L91" t="str">
        <f t="shared" ca="1" si="45"/>
        <v>Wayanadu</v>
      </c>
      <c r="M91">
        <f t="shared" ca="1" si="54"/>
        <v>4869420</v>
      </c>
      <c r="N91">
        <f t="shared" ca="1" si="46"/>
        <v>1625112.1609009737</v>
      </c>
      <c r="O91">
        <f t="shared" ca="1" si="55"/>
        <v>2477184.1554703875</v>
      </c>
      <c r="P91">
        <f t="shared" ca="1" si="47"/>
        <v>1709585</v>
      </c>
      <c r="Q91">
        <f t="shared" ca="1" si="56"/>
        <v>4976442.1609009737</v>
      </c>
      <c r="R91">
        <f t="shared" ca="1" si="57"/>
        <v>620384.3495755312</v>
      </c>
      <c r="S91">
        <f t="shared" ca="1" si="58"/>
        <v>7966988.5050459187</v>
      </c>
      <c r="T91">
        <f t="shared" ca="1" si="59"/>
        <v>2990546.344144945</v>
      </c>
      <c r="V91" s="9">
        <f ca="1">IF(Table1[[#This Row],[GENDER]]="MALE",1,0)</f>
        <v>0</v>
      </c>
      <c r="W91" s="10">
        <f ca="1">IF(Table1[[#This Row],[GENDER]]="FEMALE",1,0)</f>
        <v>1</v>
      </c>
      <c r="AF91" s="9">
        <f t="shared" ca="1" si="48"/>
        <v>0</v>
      </c>
      <c r="AG91" s="6">
        <f t="shared" ca="1" si="49"/>
        <v>0</v>
      </c>
      <c r="AH91" s="6">
        <f t="shared" ca="1" si="50"/>
        <v>1</v>
      </c>
      <c r="AI91" s="6">
        <f t="shared" ca="1" si="51"/>
        <v>0</v>
      </c>
      <c r="AJ91" s="10">
        <f t="shared" ca="1" si="52"/>
        <v>0</v>
      </c>
      <c r="AL91" s="9">
        <f ca="1">IF(Table1[[#This Row],[EDUCATION]]="HIGHSCHOOL",1,0)</f>
        <v>0</v>
      </c>
      <c r="AM91" s="6">
        <f ca="1">IF(Table1[[#This Row],[EDUCATION]]="PLUS TWO",1,0)</f>
        <v>0</v>
      </c>
      <c r="AN91" s="6">
        <f ca="1">IF(Table1[[#This Row],[EDUCATION]]="UG",1,0)</f>
        <v>1</v>
      </c>
      <c r="AO91" s="6">
        <f ca="1">IF(Table1[[#This Row],[EDUCATION]]="PG",1,0)</f>
        <v>0</v>
      </c>
      <c r="AP91" s="6">
        <f ca="1">IF(Table1[[#This Row],[EDUCATION]]="PHD",1,0)</f>
        <v>0</v>
      </c>
      <c r="AQ91" s="10">
        <f ca="1">IF(Table1[[#This Row],[EDUCATION]]="OTHERS",1,0)</f>
        <v>0</v>
      </c>
      <c r="AU91" s="9">
        <f ca="1">Table1[[#This Row],[CARS VALUE]]/Table1[[#This Row],[CARS]]</f>
        <v>825728.05182346248</v>
      </c>
      <c r="AV91" s="10"/>
      <c r="AX91" s="9">
        <f ca="1">IF(Table1[[#This Row],[DEBTS]]&gt;$AY$3,1,0)</f>
        <v>1</v>
      </c>
      <c r="AY91" s="6"/>
      <c r="AZ91" s="23">
        <f ca="1">(Table1[[#This Row],[MORTAGE LEFT]]/Table1[[#This Row],[VALUE OF THE HOUSE]])</f>
        <v>0.33373834273917091</v>
      </c>
      <c r="BA91" s="6">
        <f t="shared" ca="1" si="53"/>
        <v>1</v>
      </c>
      <c r="BB91" s="6"/>
      <c r="BC91" s="6"/>
      <c r="BD91" s="6"/>
      <c r="BE91" s="9">
        <f ca="1">IF(Table1[[#This Row],[DEBTS]]&gt;Table1[[#This Row],[INCOME ]],1,0)</f>
        <v>1</v>
      </c>
      <c r="BF91" s="10"/>
      <c r="BH91" s="9">
        <f ca="1">IF(Table1[[#This Row],[AREA]]="Alappuzha",Table1[[#This Row],[INCOME ]],0)</f>
        <v>0</v>
      </c>
      <c r="BI91" s="6">
        <f ca="1">IF(Table1[[#This Row],[AREA]]="Ernakulam",Table1[[#This Row],[INCOME ]],0)</f>
        <v>0</v>
      </c>
      <c r="BJ91" s="6">
        <f ca="1">IF(Table1[[#This Row],[AREA]]="Idukki",Table1[[#This Row],[INCOME ]],0)</f>
        <v>0</v>
      </c>
      <c r="BK91" s="6">
        <f ca="1">IF(Table1[[#This Row],[AREA]]="kannur",Table1[[#This Row],[INCOME ]],0)</f>
        <v>0</v>
      </c>
      <c r="BL91" s="6">
        <f ca="1">IF(Table1[[#This Row],[AREA]]="Kasaragod",Table1[[#This Row],[INCOME ]],0)</f>
        <v>0</v>
      </c>
      <c r="BM91" s="6">
        <f ca="1">IF(Table1[[#This Row],[AREA]]="Kollam",Table1[[#This Row],[INCOME ]],0)</f>
        <v>0</v>
      </c>
      <c r="BN91" s="6">
        <f ca="1">IF(Table1[[#This Row],[AREA]]="kottayam",Table1[[#This Row],[INCOME ]],0)</f>
        <v>0</v>
      </c>
      <c r="BO91" s="6">
        <f ca="1">IF(Table1[[#This Row],[AREA]]="Kozhikode",Table1[[#This Row],[INCOME ]],0)</f>
        <v>0</v>
      </c>
      <c r="BP91" s="6">
        <f ca="1">IF(Table1[[#This Row],[AREA]]="Malappuram",Table1[[#This Row],[INCOME ]],0)</f>
        <v>0</v>
      </c>
      <c r="BQ91" s="6">
        <f ca="1">IF(Table1[[#This Row],[AREA]]="Palakkad",Table1[[#This Row],[INCOME ]],0)</f>
        <v>0</v>
      </c>
      <c r="BR91" s="6">
        <f ca="1">IF(Table1[[#This Row],[AREA]]="Pathanamthitta",Table1[[#This Row],[INCOME ]],0)</f>
        <v>0</v>
      </c>
      <c r="BS91" s="6">
        <f ca="1">IF(Table1[[#This Row],[AREA]]="Thiruvananthapuram",Table1[[#This Row],[INCOME ]],0)</f>
        <v>0</v>
      </c>
      <c r="BT91" s="6">
        <f ca="1">IF(Table1[[#This Row],[AREA]]="Thrissur",Table1[[#This Row],[INCOME ]],0)</f>
        <v>0</v>
      </c>
      <c r="BU91" s="10">
        <f ca="1">IF(Table1[[#This Row],[AREA]]="Wayanadu",Table1[[#This Row],[INCOME ]],0)</f>
        <v>973884</v>
      </c>
      <c r="BW91" s="9">
        <f ca="1">IF(Table1[[#This Row],[FIELD OF WORK]]="IT",Table1[[#This Row],[INCOME ]],0)</f>
        <v>973884</v>
      </c>
      <c r="BX91" s="6">
        <f ca="1">IF(Table1[[#This Row],[FIELD OF WORK]]="Teaching",Table1[[#This Row],[INCOME ]],0)</f>
        <v>0</v>
      </c>
      <c r="BY91" s="6">
        <f ca="1">IF(Table1[[#This Row],[FIELD OF WORK]]="Construction",Table1[[#This Row],[INCOME ]],0)</f>
        <v>0</v>
      </c>
      <c r="BZ91" s="6">
        <f ca="1">IF(Table1[[#This Row],[FIELD OF WORK]]="Health",Table1[[#This Row],[INCOME ]],0)</f>
        <v>0</v>
      </c>
      <c r="CA91" s="10">
        <f ca="1">IF(Table1[[#This Row],[FIELD OF WORK]]="Others",Table1[[#This Row],[INCOME ]],0)</f>
        <v>0</v>
      </c>
      <c r="CC91" s="9">
        <f ca="1">IF(Table1[[#This Row],[EDUCATION]]="Highschool",Table1[[#This Row],[INCOME ]],0)</f>
        <v>0</v>
      </c>
      <c r="CD91" s="6">
        <f ca="1">IF(Table1[[#This Row],[EDUCATION]]="UG",Table1[[#This Row],[INCOME ]],0)</f>
        <v>973884</v>
      </c>
      <c r="CE91" s="6">
        <f ca="1">IF(Table1[[#This Row],[EDUCATION]]="PG",Table1[[#This Row],[INCOME ]],0)</f>
        <v>0</v>
      </c>
      <c r="CF91" s="6">
        <f ca="1">IF(Table1[[#This Row],[EDUCATION]]="PHD",Table1[[#This Row],[INCOME ]],0)</f>
        <v>0</v>
      </c>
      <c r="CG91" s="6">
        <f ca="1">IF(Table1[[#This Row],[EDUCATION]]="Plus Two",Table1[[#This Row],[INCOME ]],0)</f>
        <v>0</v>
      </c>
      <c r="CH91" s="10">
        <f ca="1">IF(Table1[[#This Row],[EDUCATION]]="Others",Table1[[#This Row],[INCOME ]],0)</f>
        <v>0</v>
      </c>
      <c r="CJ91" s="9">
        <f ca="1">IF(Table1[[#This Row],[NETWORTH]]&gt;$CK$3,Table1[[#This Row],[AGE]],0)</f>
        <v>34</v>
      </c>
      <c r="CK91" s="10"/>
    </row>
    <row r="92" spans="1:89" x14ac:dyDescent="0.3">
      <c r="A92">
        <f t="shared" ca="1" si="36"/>
        <v>0</v>
      </c>
      <c r="B92" t="str">
        <f t="shared" ca="1" si="37"/>
        <v>MALE</v>
      </c>
      <c r="C92">
        <f t="shared" ca="1" si="38"/>
        <v>50</v>
      </c>
      <c r="D92">
        <f t="shared" ca="1" si="39"/>
        <v>2</v>
      </c>
      <c r="E92" t="str">
        <f t="shared" ca="1" si="40"/>
        <v>Construction</v>
      </c>
      <c r="F92">
        <f t="shared" ca="1" si="41"/>
        <v>4</v>
      </c>
      <c r="G92" t="str">
        <f t="shared" ca="1" si="42"/>
        <v>PG</v>
      </c>
      <c r="H92">
        <f t="shared" ca="1" si="60"/>
        <v>0</v>
      </c>
      <c r="I92">
        <f t="shared" ca="1" si="35"/>
        <v>2</v>
      </c>
      <c r="J92">
        <f t="shared" ca="1" si="43"/>
        <v>173613</v>
      </c>
      <c r="K92">
        <f t="shared" ca="1" si="44"/>
        <v>14</v>
      </c>
      <c r="L92" t="str">
        <f t="shared" ca="1" si="45"/>
        <v>Kasaragod</v>
      </c>
      <c r="M92">
        <f t="shared" ca="1" si="54"/>
        <v>520839</v>
      </c>
      <c r="N92">
        <f t="shared" ca="1" si="46"/>
        <v>26118.080634658967</v>
      </c>
      <c r="O92">
        <f t="shared" ca="1" si="55"/>
        <v>28304.544078444935</v>
      </c>
      <c r="P92">
        <f t="shared" ca="1" si="47"/>
        <v>15772</v>
      </c>
      <c r="Q92">
        <f t="shared" ca="1" si="56"/>
        <v>312237.08063465898</v>
      </c>
      <c r="R92">
        <f t="shared" ca="1" si="57"/>
        <v>39700.373193780433</v>
      </c>
      <c r="S92">
        <f t="shared" ca="1" si="58"/>
        <v>588843.91727222537</v>
      </c>
      <c r="T92">
        <f t="shared" ca="1" si="59"/>
        <v>276606.83663756639</v>
      </c>
      <c r="V92" s="9">
        <f ca="1">IF(Table1[[#This Row],[GENDER]]="MALE",1,0)</f>
        <v>1</v>
      </c>
      <c r="W92" s="10">
        <f ca="1">IF(Table1[[#This Row],[GENDER]]="FEMALE",1,0)</f>
        <v>0</v>
      </c>
      <c r="AF92" s="9">
        <f t="shared" ca="1" si="48"/>
        <v>1</v>
      </c>
      <c r="AG92" s="6">
        <f t="shared" ca="1" si="49"/>
        <v>0</v>
      </c>
      <c r="AH92" s="6">
        <f t="shared" ca="1" si="50"/>
        <v>0</v>
      </c>
      <c r="AI92" s="6">
        <f t="shared" ca="1" si="51"/>
        <v>0</v>
      </c>
      <c r="AJ92" s="10">
        <f t="shared" ca="1" si="52"/>
        <v>0</v>
      </c>
      <c r="AL92" s="9">
        <f ca="1">IF(Table1[[#This Row],[EDUCATION]]="HIGHSCHOOL",1,0)</f>
        <v>0</v>
      </c>
      <c r="AM92" s="6">
        <f ca="1">IF(Table1[[#This Row],[EDUCATION]]="PLUS TWO",1,0)</f>
        <v>0</v>
      </c>
      <c r="AN92" s="6">
        <f ca="1">IF(Table1[[#This Row],[EDUCATION]]="UG",1,0)</f>
        <v>0</v>
      </c>
      <c r="AO92" s="6">
        <f ca="1">IF(Table1[[#This Row],[EDUCATION]]="PG",1,0)</f>
        <v>1</v>
      </c>
      <c r="AP92" s="6">
        <f ca="1">IF(Table1[[#This Row],[EDUCATION]]="PHD",1,0)</f>
        <v>0</v>
      </c>
      <c r="AQ92" s="10">
        <f ca="1">IF(Table1[[#This Row],[EDUCATION]]="OTHERS",1,0)</f>
        <v>0</v>
      </c>
      <c r="AU92" s="9">
        <f ca="1">Table1[[#This Row],[CARS VALUE]]/Table1[[#This Row],[CARS]]</f>
        <v>14152.272039222467</v>
      </c>
      <c r="AV92" s="10"/>
      <c r="AX92" s="9">
        <f ca="1">IF(Table1[[#This Row],[DEBTS]]&gt;$AY$3,1,0)</f>
        <v>0</v>
      </c>
      <c r="AY92" s="6"/>
      <c r="AZ92" s="23">
        <f ca="1">(Table1[[#This Row],[MORTAGE LEFT]]/Table1[[#This Row],[VALUE OF THE HOUSE]])</f>
        <v>5.0146169228224013E-2</v>
      </c>
      <c r="BA92" s="6">
        <f t="shared" ca="1" si="53"/>
        <v>1</v>
      </c>
      <c r="BB92" s="6"/>
      <c r="BC92" s="6"/>
      <c r="BD92" s="6"/>
      <c r="BE92" s="9">
        <f ca="1">IF(Table1[[#This Row],[DEBTS]]&gt;Table1[[#This Row],[INCOME ]],1,0)</f>
        <v>1</v>
      </c>
      <c r="BF92" s="10"/>
      <c r="BH92" s="9">
        <f ca="1">IF(Table1[[#This Row],[AREA]]="Alappuzha",Table1[[#This Row],[INCOME ]],0)</f>
        <v>0</v>
      </c>
      <c r="BI92" s="6">
        <f ca="1">IF(Table1[[#This Row],[AREA]]="Ernakulam",Table1[[#This Row],[INCOME ]],0)</f>
        <v>0</v>
      </c>
      <c r="BJ92" s="6">
        <f ca="1">IF(Table1[[#This Row],[AREA]]="Idukki",Table1[[#This Row],[INCOME ]],0)</f>
        <v>0</v>
      </c>
      <c r="BK92" s="6">
        <f ca="1">IF(Table1[[#This Row],[AREA]]="kannur",Table1[[#This Row],[INCOME ]],0)</f>
        <v>0</v>
      </c>
      <c r="BL92" s="6">
        <f ca="1">IF(Table1[[#This Row],[AREA]]="Kasaragod",Table1[[#This Row],[INCOME ]],0)</f>
        <v>173613</v>
      </c>
      <c r="BM92" s="6">
        <f ca="1">IF(Table1[[#This Row],[AREA]]="Kollam",Table1[[#This Row],[INCOME ]],0)</f>
        <v>0</v>
      </c>
      <c r="BN92" s="6">
        <f ca="1">IF(Table1[[#This Row],[AREA]]="kottayam",Table1[[#This Row],[INCOME ]],0)</f>
        <v>0</v>
      </c>
      <c r="BO92" s="6">
        <f ca="1">IF(Table1[[#This Row],[AREA]]="Kozhikode",Table1[[#This Row],[INCOME ]],0)</f>
        <v>0</v>
      </c>
      <c r="BP92" s="6">
        <f ca="1">IF(Table1[[#This Row],[AREA]]="Malappuram",Table1[[#This Row],[INCOME ]],0)</f>
        <v>0</v>
      </c>
      <c r="BQ92" s="6">
        <f ca="1">IF(Table1[[#This Row],[AREA]]="Palakkad",Table1[[#This Row],[INCOME ]],0)</f>
        <v>0</v>
      </c>
      <c r="BR92" s="6">
        <f ca="1">IF(Table1[[#This Row],[AREA]]="Pathanamthitta",Table1[[#This Row],[INCOME ]],0)</f>
        <v>0</v>
      </c>
      <c r="BS92" s="6">
        <f ca="1">IF(Table1[[#This Row],[AREA]]="Thiruvananthapuram",Table1[[#This Row],[INCOME ]],0)</f>
        <v>0</v>
      </c>
      <c r="BT92" s="6">
        <f ca="1">IF(Table1[[#This Row],[AREA]]="Thrissur",Table1[[#This Row],[INCOME ]],0)</f>
        <v>0</v>
      </c>
      <c r="BU92" s="10">
        <f ca="1">IF(Table1[[#This Row],[AREA]]="Wayanadu",Table1[[#This Row],[INCOME ]],0)</f>
        <v>0</v>
      </c>
      <c r="BW92" s="9">
        <f ca="1">IF(Table1[[#This Row],[FIELD OF WORK]]="IT",Table1[[#This Row],[INCOME ]],0)</f>
        <v>0</v>
      </c>
      <c r="BX92" s="6">
        <f ca="1">IF(Table1[[#This Row],[FIELD OF WORK]]="Teaching",Table1[[#This Row],[INCOME ]],0)</f>
        <v>0</v>
      </c>
      <c r="BY92" s="6">
        <f ca="1">IF(Table1[[#This Row],[FIELD OF WORK]]="Construction",Table1[[#This Row],[INCOME ]],0)</f>
        <v>173613</v>
      </c>
      <c r="BZ92" s="6">
        <f ca="1">IF(Table1[[#This Row],[FIELD OF WORK]]="Health",Table1[[#This Row],[INCOME ]],0)</f>
        <v>0</v>
      </c>
      <c r="CA92" s="10">
        <f ca="1">IF(Table1[[#This Row],[FIELD OF WORK]]="Others",Table1[[#This Row],[INCOME ]],0)</f>
        <v>0</v>
      </c>
      <c r="CC92" s="9">
        <f ca="1">IF(Table1[[#This Row],[EDUCATION]]="Highschool",Table1[[#This Row],[INCOME ]],0)</f>
        <v>0</v>
      </c>
      <c r="CD92" s="6">
        <f ca="1">IF(Table1[[#This Row],[EDUCATION]]="UG",Table1[[#This Row],[INCOME ]],0)</f>
        <v>0</v>
      </c>
      <c r="CE92" s="6">
        <f ca="1">IF(Table1[[#This Row],[EDUCATION]]="PG",Table1[[#This Row],[INCOME ]],0)</f>
        <v>173613</v>
      </c>
      <c r="CF92" s="6">
        <f ca="1">IF(Table1[[#This Row],[EDUCATION]]="PHD",Table1[[#This Row],[INCOME ]],0)</f>
        <v>0</v>
      </c>
      <c r="CG92" s="6">
        <f ca="1">IF(Table1[[#This Row],[EDUCATION]]="Plus Two",Table1[[#This Row],[INCOME ]],0)</f>
        <v>0</v>
      </c>
      <c r="CH92" s="10">
        <f ca="1">IF(Table1[[#This Row],[EDUCATION]]="Others",Table1[[#This Row],[INCOME ]],0)</f>
        <v>0</v>
      </c>
      <c r="CJ92" s="9">
        <f ca="1">IF(Table1[[#This Row],[NETWORTH]]&gt;$CK$3,Table1[[#This Row],[AGE]],0)</f>
        <v>0</v>
      </c>
      <c r="CK92" s="10"/>
    </row>
    <row r="93" spans="1:89" x14ac:dyDescent="0.3">
      <c r="A93">
        <f t="shared" ca="1" si="36"/>
        <v>0</v>
      </c>
      <c r="B93" t="str">
        <f t="shared" ca="1" si="37"/>
        <v>MALE</v>
      </c>
      <c r="C93">
        <f t="shared" ca="1" si="38"/>
        <v>39</v>
      </c>
      <c r="D93">
        <f t="shared" ca="1" si="39"/>
        <v>5</v>
      </c>
      <c r="E93" t="str">
        <f t="shared" ca="1" si="40"/>
        <v>Others</v>
      </c>
      <c r="F93">
        <f t="shared" ca="1" si="41"/>
        <v>3</v>
      </c>
      <c r="G93" t="str">
        <f t="shared" ca="1" si="42"/>
        <v>UG</v>
      </c>
      <c r="H93">
        <f t="shared" ca="1" si="60"/>
        <v>1</v>
      </c>
      <c r="I93">
        <f t="shared" ca="1" si="35"/>
        <v>3</v>
      </c>
      <c r="J93">
        <f t="shared" ca="1" si="43"/>
        <v>659882</v>
      </c>
      <c r="K93">
        <f t="shared" ca="1" si="44"/>
        <v>7</v>
      </c>
      <c r="L93" t="str">
        <f t="shared" ca="1" si="45"/>
        <v>Ernakulam</v>
      </c>
      <c r="M93">
        <f t="shared" ca="1" si="54"/>
        <v>1979646</v>
      </c>
      <c r="N93">
        <f t="shared" ca="1" si="46"/>
        <v>1684361.4303554255</v>
      </c>
      <c r="O93">
        <f t="shared" ca="1" si="55"/>
        <v>31410.422892496641</v>
      </c>
      <c r="P93">
        <f t="shared" ca="1" si="47"/>
        <v>3899</v>
      </c>
      <c r="Q93">
        <f t="shared" ca="1" si="56"/>
        <v>2837475.4303554255</v>
      </c>
      <c r="R93">
        <f t="shared" ca="1" si="57"/>
        <v>822404.69675178756</v>
      </c>
      <c r="S93">
        <f t="shared" ca="1" si="58"/>
        <v>2833461.1196442842</v>
      </c>
      <c r="T93">
        <f t="shared" ca="1" si="59"/>
        <v>-4014.31071114121</v>
      </c>
      <c r="V93" s="9">
        <f ca="1">IF(Table1[[#This Row],[GENDER]]="MALE",1,0)</f>
        <v>1</v>
      </c>
      <c r="W93" s="10">
        <f ca="1">IF(Table1[[#This Row],[GENDER]]="FEMALE",1,0)</f>
        <v>0</v>
      </c>
      <c r="AF93" s="9">
        <f t="shared" ca="1" si="48"/>
        <v>0</v>
      </c>
      <c r="AG93" s="6">
        <f t="shared" ca="1" si="49"/>
        <v>0</v>
      </c>
      <c r="AH93" s="6">
        <f t="shared" ca="1" si="50"/>
        <v>0</v>
      </c>
      <c r="AI93" s="6">
        <f t="shared" ca="1" si="51"/>
        <v>0</v>
      </c>
      <c r="AJ93" s="10">
        <f t="shared" ca="1" si="52"/>
        <v>1</v>
      </c>
      <c r="AL93" s="9">
        <f ca="1">IF(Table1[[#This Row],[EDUCATION]]="HIGHSCHOOL",1,0)</f>
        <v>0</v>
      </c>
      <c r="AM93" s="6">
        <f ca="1">IF(Table1[[#This Row],[EDUCATION]]="PLUS TWO",1,0)</f>
        <v>0</v>
      </c>
      <c r="AN93" s="6">
        <f ca="1">IF(Table1[[#This Row],[EDUCATION]]="UG",1,0)</f>
        <v>1</v>
      </c>
      <c r="AO93" s="6">
        <f ca="1">IF(Table1[[#This Row],[EDUCATION]]="PG",1,0)</f>
        <v>0</v>
      </c>
      <c r="AP93" s="6">
        <f ca="1">IF(Table1[[#This Row],[EDUCATION]]="PHD",1,0)</f>
        <v>0</v>
      </c>
      <c r="AQ93" s="10">
        <f ca="1">IF(Table1[[#This Row],[EDUCATION]]="OTHERS",1,0)</f>
        <v>0</v>
      </c>
      <c r="AU93" s="9">
        <f ca="1">Table1[[#This Row],[CARS VALUE]]/Table1[[#This Row],[CARS]]</f>
        <v>10470.140964165546</v>
      </c>
      <c r="AV93" s="10"/>
      <c r="AX93" s="9">
        <f ca="1">IF(Table1[[#This Row],[DEBTS]]&gt;$AY$3,1,0)</f>
        <v>1</v>
      </c>
      <c r="AY93" s="6"/>
      <c r="AZ93" s="23">
        <f ca="1">(Table1[[#This Row],[MORTAGE LEFT]]/Table1[[#This Row],[VALUE OF THE HOUSE]])</f>
        <v>0.85083971091570187</v>
      </c>
      <c r="BA93" s="6">
        <f t="shared" ca="1" si="53"/>
        <v>0</v>
      </c>
      <c r="BB93" s="6"/>
      <c r="BC93" s="6"/>
      <c r="BD93" s="6"/>
      <c r="BE93" s="9">
        <f ca="1">IF(Table1[[#This Row],[DEBTS]]&gt;Table1[[#This Row],[INCOME ]],1,0)</f>
        <v>1</v>
      </c>
      <c r="BF93" s="10"/>
      <c r="BH93" s="9">
        <f ca="1">IF(Table1[[#This Row],[AREA]]="Alappuzha",Table1[[#This Row],[INCOME ]],0)</f>
        <v>0</v>
      </c>
      <c r="BI93" s="6">
        <f ca="1">IF(Table1[[#This Row],[AREA]]="Ernakulam",Table1[[#This Row],[INCOME ]],0)</f>
        <v>659882</v>
      </c>
      <c r="BJ93" s="6">
        <f ca="1">IF(Table1[[#This Row],[AREA]]="Idukki",Table1[[#This Row],[INCOME ]],0)</f>
        <v>0</v>
      </c>
      <c r="BK93" s="6">
        <f ca="1">IF(Table1[[#This Row],[AREA]]="kannur",Table1[[#This Row],[INCOME ]],0)</f>
        <v>0</v>
      </c>
      <c r="BL93" s="6">
        <f ca="1">IF(Table1[[#This Row],[AREA]]="Kasaragod",Table1[[#This Row],[INCOME ]],0)</f>
        <v>0</v>
      </c>
      <c r="BM93" s="6">
        <f ca="1">IF(Table1[[#This Row],[AREA]]="Kollam",Table1[[#This Row],[INCOME ]],0)</f>
        <v>0</v>
      </c>
      <c r="BN93" s="6">
        <f ca="1">IF(Table1[[#This Row],[AREA]]="kottayam",Table1[[#This Row],[INCOME ]],0)</f>
        <v>0</v>
      </c>
      <c r="BO93" s="6">
        <f ca="1">IF(Table1[[#This Row],[AREA]]="Kozhikode",Table1[[#This Row],[INCOME ]],0)</f>
        <v>0</v>
      </c>
      <c r="BP93" s="6">
        <f ca="1">IF(Table1[[#This Row],[AREA]]="Malappuram",Table1[[#This Row],[INCOME ]],0)</f>
        <v>0</v>
      </c>
      <c r="BQ93" s="6">
        <f ca="1">IF(Table1[[#This Row],[AREA]]="Palakkad",Table1[[#This Row],[INCOME ]],0)</f>
        <v>0</v>
      </c>
      <c r="BR93" s="6">
        <f ca="1">IF(Table1[[#This Row],[AREA]]="Pathanamthitta",Table1[[#This Row],[INCOME ]],0)</f>
        <v>0</v>
      </c>
      <c r="BS93" s="6">
        <f ca="1">IF(Table1[[#This Row],[AREA]]="Thiruvananthapuram",Table1[[#This Row],[INCOME ]],0)</f>
        <v>0</v>
      </c>
      <c r="BT93" s="6">
        <f ca="1">IF(Table1[[#This Row],[AREA]]="Thrissur",Table1[[#This Row],[INCOME ]],0)</f>
        <v>0</v>
      </c>
      <c r="BU93" s="10">
        <f ca="1">IF(Table1[[#This Row],[AREA]]="Wayanadu",Table1[[#This Row],[INCOME ]],0)</f>
        <v>0</v>
      </c>
      <c r="BW93" s="9">
        <f ca="1">IF(Table1[[#This Row],[FIELD OF WORK]]="IT",Table1[[#This Row],[INCOME ]],0)</f>
        <v>0</v>
      </c>
      <c r="BX93" s="6">
        <f ca="1">IF(Table1[[#This Row],[FIELD OF WORK]]="Teaching",Table1[[#This Row],[INCOME ]],0)</f>
        <v>0</v>
      </c>
      <c r="BY93" s="6">
        <f ca="1">IF(Table1[[#This Row],[FIELD OF WORK]]="Construction",Table1[[#This Row],[INCOME ]],0)</f>
        <v>0</v>
      </c>
      <c r="BZ93" s="6">
        <f ca="1">IF(Table1[[#This Row],[FIELD OF WORK]]="Health",Table1[[#This Row],[INCOME ]],0)</f>
        <v>0</v>
      </c>
      <c r="CA93" s="10">
        <f ca="1">IF(Table1[[#This Row],[FIELD OF WORK]]="Others",Table1[[#This Row],[INCOME ]],0)</f>
        <v>659882</v>
      </c>
      <c r="CC93" s="9">
        <f ca="1">IF(Table1[[#This Row],[EDUCATION]]="Highschool",Table1[[#This Row],[INCOME ]],0)</f>
        <v>0</v>
      </c>
      <c r="CD93" s="6">
        <f ca="1">IF(Table1[[#This Row],[EDUCATION]]="UG",Table1[[#This Row],[INCOME ]],0)</f>
        <v>659882</v>
      </c>
      <c r="CE93" s="6">
        <f ca="1">IF(Table1[[#This Row],[EDUCATION]]="PG",Table1[[#This Row],[INCOME ]],0)</f>
        <v>0</v>
      </c>
      <c r="CF93" s="6">
        <f ca="1">IF(Table1[[#This Row],[EDUCATION]]="PHD",Table1[[#This Row],[INCOME ]],0)</f>
        <v>0</v>
      </c>
      <c r="CG93" s="6">
        <f ca="1">IF(Table1[[#This Row],[EDUCATION]]="Plus Two",Table1[[#This Row],[INCOME ]],0)</f>
        <v>0</v>
      </c>
      <c r="CH93" s="10">
        <f ca="1">IF(Table1[[#This Row],[EDUCATION]]="Others",Table1[[#This Row],[INCOME ]],0)</f>
        <v>0</v>
      </c>
      <c r="CJ93" s="9">
        <f ca="1">IF(Table1[[#This Row],[NETWORTH]]&gt;$CK$3,Table1[[#This Row],[AGE]],0)</f>
        <v>0</v>
      </c>
      <c r="CK93" s="10"/>
    </row>
    <row r="94" spans="1:89" x14ac:dyDescent="0.3">
      <c r="A94">
        <f t="shared" ca="1" si="36"/>
        <v>1</v>
      </c>
      <c r="B94" t="str">
        <f t="shared" ca="1" si="37"/>
        <v>FEMALE</v>
      </c>
      <c r="C94">
        <f t="shared" ca="1" si="38"/>
        <v>28</v>
      </c>
      <c r="D94">
        <f t="shared" ca="1" si="39"/>
        <v>2</v>
      </c>
      <c r="E94" t="str">
        <f t="shared" ca="1" si="40"/>
        <v>Construction</v>
      </c>
      <c r="F94">
        <f t="shared" ca="1" si="41"/>
        <v>2</v>
      </c>
      <c r="G94" t="str">
        <f t="shared" ca="1" si="42"/>
        <v>Plus Two</v>
      </c>
      <c r="H94">
        <f t="shared" ca="1" si="60"/>
        <v>2</v>
      </c>
      <c r="I94">
        <f t="shared" ca="1" si="35"/>
        <v>1</v>
      </c>
      <c r="J94">
        <f t="shared" ca="1" si="43"/>
        <v>818906</v>
      </c>
      <c r="K94">
        <f t="shared" ca="1" si="44"/>
        <v>3</v>
      </c>
      <c r="L94" t="str">
        <f t="shared" ca="1" si="45"/>
        <v>Alappuzha</v>
      </c>
      <c r="M94">
        <f t="shared" ca="1" si="54"/>
        <v>2456718</v>
      </c>
      <c r="N94">
        <f t="shared" ca="1" si="46"/>
        <v>1496032.6647261644</v>
      </c>
      <c r="O94">
        <f t="shared" ca="1" si="55"/>
        <v>411128.23747895786</v>
      </c>
      <c r="P94">
        <f t="shared" ca="1" si="47"/>
        <v>50617</v>
      </c>
      <c r="Q94">
        <f t="shared" ca="1" si="56"/>
        <v>2090472.6647261644</v>
      </c>
      <c r="R94">
        <f t="shared" ca="1" si="57"/>
        <v>891503.49591907486</v>
      </c>
      <c r="S94">
        <f t="shared" ca="1" si="58"/>
        <v>3759349.7333980328</v>
      </c>
      <c r="T94">
        <f t="shared" ca="1" si="59"/>
        <v>1668877.0686718684</v>
      </c>
      <c r="V94" s="9">
        <f ca="1">IF(Table1[[#This Row],[GENDER]]="MALE",1,0)</f>
        <v>0</v>
      </c>
      <c r="W94" s="10">
        <f ca="1">IF(Table1[[#This Row],[GENDER]]="FEMALE",1,0)</f>
        <v>1</v>
      </c>
      <c r="AF94" s="9">
        <f t="shared" ca="1" si="48"/>
        <v>1</v>
      </c>
      <c r="AG94" s="6">
        <f t="shared" ca="1" si="49"/>
        <v>0</v>
      </c>
      <c r="AH94" s="6">
        <f t="shared" ca="1" si="50"/>
        <v>0</v>
      </c>
      <c r="AI94" s="6">
        <f t="shared" ca="1" si="51"/>
        <v>0</v>
      </c>
      <c r="AJ94" s="10">
        <f t="shared" ca="1" si="52"/>
        <v>0</v>
      </c>
      <c r="AL94" s="9">
        <f ca="1">IF(Table1[[#This Row],[EDUCATION]]="HIGHSCHOOL",1,0)</f>
        <v>0</v>
      </c>
      <c r="AM94" s="6">
        <f ca="1">IF(Table1[[#This Row],[EDUCATION]]="PLUS TWO",1,0)</f>
        <v>1</v>
      </c>
      <c r="AN94" s="6">
        <f ca="1">IF(Table1[[#This Row],[EDUCATION]]="UG",1,0)</f>
        <v>0</v>
      </c>
      <c r="AO94" s="6">
        <f ca="1">IF(Table1[[#This Row],[EDUCATION]]="PG",1,0)</f>
        <v>0</v>
      </c>
      <c r="AP94" s="6">
        <f ca="1">IF(Table1[[#This Row],[EDUCATION]]="PHD",1,0)</f>
        <v>0</v>
      </c>
      <c r="AQ94" s="10">
        <f ca="1">IF(Table1[[#This Row],[EDUCATION]]="OTHERS",1,0)</f>
        <v>0</v>
      </c>
      <c r="AU94" s="9">
        <f ca="1">Table1[[#This Row],[CARS VALUE]]/Table1[[#This Row],[CARS]]</f>
        <v>411128.23747895786</v>
      </c>
      <c r="AV94" s="10"/>
      <c r="AX94" s="9">
        <f ca="1">IF(Table1[[#This Row],[DEBTS]]&gt;$AY$3,1,0)</f>
        <v>1</v>
      </c>
      <c r="AY94" s="6"/>
      <c r="AZ94" s="23">
        <f ca="1">(Table1[[#This Row],[MORTAGE LEFT]]/Table1[[#This Row],[VALUE OF THE HOUSE]])</f>
        <v>0.60895579579185088</v>
      </c>
      <c r="BA94" s="6">
        <f t="shared" ca="1" si="53"/>
        <v>0</v>
      </c>
      <c r="BB94" s="6"/>
      <c r="BC94" s="6"/>
      <c r="BD94" s="6"/>
      <c r="BE94" s="9">
        <f ca="1">IF(Table1[[#This Row],[DEBTS]]&gt;Table1[[#This Row],[INCOME ]],1,0)</f>
        <v>1</v>
      </c>
      <c r="BF94" s="10"/>
      <c r="BH94" s="9">
        <f ca="1">IF(Table1[[#This Row],[AREA]]="Alappuzha",Table1[[#This Row],[INCOME ]],0)</f>
        <v>818906</v>
      </c>
      <c r="BI94" s="6">
        <f ca="1">IF(Table1[[#This Row],[AREA]]="Ernakulam",Table1[[#This Row],[INCOME ]],0)</f>
        <v>0</v>
      </c>
      <c r="BJ94" s="6">
        <f ca="1">IF(Table1[[#This Row],[AREA]]="Idukki",Table1[[#This Row],[INCOME ]],0)</f>
        <v>0</v>
      </c>
      <c r="BK94" s="6">
        <f ca="1">IF(Table1[[#This Row],[AREA]]="kannur",Table1[[#This Row],[INCOME ]],0)</f>
        <v>0</v>
      </c>
      <c r="BL94" s="6">
        <f ca="1">IF(Table1[[#This Row],[AREA]]="Kasaragod",Table1[[#This Row],[INCOME ]],0)</f>
        <v>0</v>
      </c>
      <c r="BM94" s="6">
        <f ca="1">IF(Table1[[#This Row],[AREA]]="Kollam",Table1[[#This Row],[INCOME ]],0)</f>
        <v>0</v>
      </c>
      <c r="BN94" s="6">
        <f ca="1">IF(Table1[[#This Row],[AREA]]="kottayam",Table1[[#This Row],[INCOME ]],0)</f>
        <v>0</v>
      </c>
      <c r="BO94" s="6">
        <f ca="1">IF(Table1[[#This Row],[AREA]]="Kozhikode",Table1[[#This Row],[INCOME ]],0)</f>
        <v>0</v>
      </c>
      <c r="BP94" s="6">
        <f ca="1">IF(Table1[[#This Row],[AREA]]="Malappuram",Table1[[#This Row],[INCOME ]],0)</f>
        <v>0</v>
      </c>
      <c r="BQ94" s="6">
        <f ca="1">IF(Table1[[#This Row],[AREA]]="Palakkad",Table1[[#This Row],[INCOME ]],0)</f>
        <v>0</v>
      </c>
      <c r="BR94" s="6">
        <f ca="1">IF(Table1[[#This Row],[AREA]]="Pathanamthitta",Table1[[#This Row],[INCOME ]],0)</f>
        <v>0</v>
      </c>
      <c r="BS94" s="6">
        <f ca="1">IF(Table1[[#This Row],[AREA]]="Thiruvananthapuram",Table1[[#This Row],[INCOME ]],0)</f>
        <v>0</v>
      </c>
      <c r="BT94" s="6">
        <f ca="1">IF(Table1[[#This Row],[AREA]]="Thrissur",Table1[[#This Row],[INCOME ]],0)</f>
        <v>0</v>
      </c>
      <c r="BU94" s="10">
        <f ca="1">IF(Table1[[#This Row],[AREA]]="Wayanadu",Table1[[#This Row],[INCOME ]],0)</f>
        <v>0</v>
      </c>
      <c r="BW94" s="9">
        <f ca="1">IF(Table1[[#This Row],[FIELD OF WORK]]="IT",Table1[[#This Row],[INCOME ]],0)</f>
        <v>0</v>
      </c>
      <c r="BX94" s="6">
        <f ca="1">IF(Table1[[#This Row],[FIELD OF WORK]]="Teaching",Table1[[#This Row],[INCOME ]],0)</f>
        <v>0</v>
      </c>
      <c r="BY94" s="6">
        <f ca="1">IF(Table1[[#This Row],[FIELD OF WORK]]="Construction",Table1[[#This Row],[INCOME ]],0)</f>
        <v>818906</v>
      </c>
      <c r="BZ94" s="6">
        <f ca="1">IF(Table1[[#This Row],[FIELD OF WORK]]="Health",Table1[[#This Row],[INCOME ]],0)</f>
        <v>0</v>
      </c>
      <c r="CA94" s="10">
        <f ca="1">IF(Table1[[#This Row],[FIELD OF WORK]]="Others",Table1[[#This Row],[INCOME ]],0)</f>
        <v>0</v>
      </c>
      <c r="CC94" s="9">
        <f ca="1">IF(Table1[[#This Row],[EDUCATION]]="Highschool",Table1[[#This Row],[INCOME ]],0)</f>
        <v>0</v>
      </c>
      <c r="CD94" s="6">
        <f ca="1">IF(Table1[[#This Row],[EDUCATION]]="UG",Table1[[#This Row],[INCOME ]],0)</f>
        <v>0</v>
      </c>
      <c r="CE94" s="6">
        <f ca="1">IF(Table1[[#This Row],[EDUCATION]]="PG",Table1[[#This Row],[INCOME ]],0)</f>
        <v>0</v>
      </c>
      <c r="CF94" s="6">
        <f ca="1">IF(Table1[[#This Row],[EDUCATION]]="PHD",Table1[[#This Row],[INCOME ]],0)</f>
        <v>0</v>
      </c>
      <c r="CG94" s="6">
        <f ca="1">IF(Table1[[#This Row],[EDUCATION]]="Plus Two",Table1[[#This Row],[INCOME ]],0)</f>
        <v>818906</v>
      </c>
      <c r="CH94" s="10">
        <f ca="1">IF(Table1[[#This Row],[EDUCATION]]="Others",Table1[[#This Row],[INCOME ]],0)</f>
        <v>0</v>
      </c>
      <c r="CJ94" s="9">
        <f ca="1">IF(Table1[[#This Row],[NETWORTH]]&gt;$CK$3,Table1[[#This Row],[AGE]],0)</f>
        <v>28</v>
      </c>
      <c r="CK94" s="10"/>
    </row>
    <row r="95" spans="1:89" x14ac:dyDescent="0.3">
      <c r="A95">
        <f t="shared" ca="1" si="36"/>
        <v>1</v>
      </c>
      <c r="B95" t="str">
        <f t="shared" ca="1" si="37"/>
        <v>FEMALE</v>
      </c>
      <c r="C95">
        <f t="shared" ca="1" si="38"/>
        <v>46</v>
      </c>
      <c r="D95">
        <f t="shared" ca="1" si="39"/>
        <v>2</v>
      </c>
      <c r="E95" t="str">
        <f t="shared" ca="1" si="40"/>
        <v>Construction</v>
      </c>
      <c r="F95">
        <f t="shared" ca="1" si="41"/>
        <v>2</v>
      </c>
      <c r="G95" t="str">
        <f t="shared" ca="1" si="42"/>
        <v>Plus Two</v>
      </c>
      <c r="H95">
        <f t="shared" ca="1" si="60"/>
        <v>0</v>
      </c>
      <c r="I95">
        <f t="shared" ca="1" si="35"/>
        <v>3</v>
      </c>
      <c r="J95">
        <f t="shared" ca="1" si="43"/>
        <v>608070</v>
      </c>
      <c r="K95">
        <f t="shared" ca="1" si="44"/>
        <v>14</v>
      </c>
      <c r="L95" t="str">
        <f t="shared" ca="1" si="45"/>
        <v>Kasaragod</v>
      </c>
      <c r="M95">
        <f t="shared" ca="1" si="54"/>
        <v>3040350</v>
      </c>
      <c r="N95">
        <f t="shared" ca="1" si="46"/>
        <v>1583654.8797275804</v>
      </c>
      <c r="O95">
        <f t="shared" ca="1" si="55"/>
        <v>1580398.2076223411</v>
      </c>
      <c r="P95">
        <f t="shared" ca="1" si="47"/>
        <v>627235</v>
      </c>
      <c r="Q95">
        <f t="shared" ca="1" si="56"/>
        <v>3166346.8797275806</v>
      </c>
      <c r="R95">
        <f t="shared" ca="1" si="57"/>
        <v>544628.11660547566</v>
      </c>
      <c r="S95">
        <f t="shared" ca="1" si="58"/>
        <v>5165376.3242278164</v>
      </c>
      <c r="T95">
        <f t="shared" ca="1" si="59"/>
        <v>1999029.4445002358</v>
      </c>
      <c r="V95" s="9">
        <f ca="1">IF(Table1[[#This Row],[GENDER]]="MALE",1,0)</f>
        <v>0</v>
      </c>
      <c r="W95" s="10">
        <f ca="1">IF(Table1[[#This Row],[GENDER]]="FEMALE",1,0)</f>
        <v>1</v>
      </c>
      <c r="AF95" s="9">
        <f t="shared" ca="1" si="48"/>
        <v>1</v>
      </c>
      <c r="AG95" s="6">
        <f t="shared" ca="1" si="49"/>
        <v>0</v>
      </c>
      <c r="AH95" s="6">
        <f t="shared" ca="1" si="50"/>
        <v>0</v>
      </c>
      <c r="AI95" s="6">
        <f t="shared" ca="1" si="51"/>
        <v>0</v>
      </c>
      <c r="AJ95" s="10">
        <f t="shared" ca="1" si="52"/>
        <v>0</v>
      </c>
      <c r="AL95" s="9">
        <f ca="1">IF(Table1[[#This Row],[EDUCATION]]="HIGHSCHOOL",1,0)</f>
        <v>0</v>
      </c>
      <c r="AM95" s="6">
        <f ca="1">IF(Table1[[#This Row],[EDUCATION]]="PLUS TWO",1,0)</f>
        <v>1</v>
      </c>
      <c r="AN95" s="6">
        <f ca="1">IF(Table1[[#This Row],[EDUCATION]]="UG",1,0)</f>
        <v>0</v>
      </c>
      <c r="AO95" s="6">
        <f ca="1">IF(Table1[[#This Row],[EDUCATION]]="PG",1,0)</f>
        <v>0</v>
      </c>
      <c r="AP95" s="6">
        <f ca="1">IF(Table1[[#This Row],[EDUCATION]]="PHD",1,0)</f>
        <v>0</v>
      </c>
      <c r="AQ95" s="10">
        <f ca="1">IF(Table1[[#This Row],[EDUCATION]]="OTHERS",1,0)</f>
        <v>0</v>
      </c>
      <c r="AU95" s="9">
        <f ca="1">Table1[[#This Row],[CARS VALUE]]/Table1[[#This Row],[CARS]]</f>
        <v>526799.40254078037</v>
      </c>
      <c r="AV95" s="10"/>
      <c r="AX95" s="9">
        <f ca="1">IF(Table1[[#This Row],[DEBTS]]&gt;$AY$3,1,0)</f>
        <v>1</v>
      </c>
      <c r="AY95" s="6"/>
      <c r="AZ95" s="23">
        <f ca="1">(Table1[[#This Row],[MORTAGE LEFT]]/Table1[[#This Row],[VALUE OF THE HOUSE]])</f>
        <v>0.52087913553623111</v>
      </c>
      <c r="BA95" s="6">
        <f t="shared" ca="1" si="53"/>
        <v>0</v>
      </c>
      <c r="BB95" s="6"/>
      <c r="BC95" s="6"/>
      <c r="BD95" s="6"/>
      <c r="BE95" s="9">
        <f ca="1">IF(Table1[[#This Row],[DEBTS]]&gt;Table1[[#This Row],[INCOME ]],1,0)</f>
        <v>1</v>
      </c>
      <c r="BF95" s="10"/>
      <c r="BH95" s="9">
        <f ca="1">IF(Table1[[#This Row],[AREA]]="Alappuzha",Table1[[#This Row],[INCOME ]],0)</f>
        <v>0</v>
      </c>
      <c r="BI95" s="6">
        <f ca="1">IF(Table1[[#This Row],[AREA]]="Ernakulam",Table1[[#This Row],[INCOME ]],0)</f>
        <v>0</v>
      </c>
      <c r="BJ95" s="6">
        <f ca="1">IF(Table1[[#This Row],[AREA]]="Idukki",Table1[[#This Row],[INCOME ]],0)</f>
        <v>0</v>
      </c>
      <c r="BK95" s="6">
        <f ca="1">IF(Table1[[#This Row],[AREA]]="kannur",Table1[[#This Row],[INCOME ]],0)</f>
        <v>0</v>
      </c>
      <c r="BL95" s="6">
        <f ca="1">IF(Table1[[#This Row],[AREA]]="Kasaragod",Table1[[#This Row],[INCOME ]],0)</f>
        <v>608070</v>
      </c>
      <c r="BM95" s="6">
        <f ca="1">IF(Table1[[#This Row],[AREA]]="Kollam",Table1[[#This Row],[INCOME ]],0)</f>
        <v>0</v>
      </c>
      <c r="BN95" s="6">
        <f ca="1">IF(Table1[[#This Row],[AREA]]="kottayam",Table1[[#This Row],[INCOME ]],0)</f>
        <v>0</v>
      </c>
      <c r="BO95" s="6">
        <f ca="1">IF(Table1[[#This Row],[AREA]]="Kozhikode",Table1[[#This Row],[INCOME ]],0)</f>
        <v>0</v>
      </c>
      <c r="BP95" s="6">
        <f ca="1">IF(Table1[[#This Row],[AREA]]="Malappuram",Table1[[#This Row],[INCOME ]],0)</f>
        <v>0</v>
      </c>
      <c r="BQ95" s="6">
        <f ca="1">IF(Table1[[#This Row],[AREA]]="Palakkad",Table1[[#This Row],[INCOME ]],0)</f>
        <v>0</v>
      </c>
      <c r="BR95" s="6">
        <f ca="1">IF(Table1[[#This Row],[AREA]]="Pathanamthitta",Table1[[#This Row],[INCOME ]],0)</f>
        <v>0</v>
      </c>
      <c r="BS95" s="6">
        <f ca="1">IF(Table1[[#This Row],[AREA]]="Thiruvananthapuram",Table1[[#This Row],[INCOME ]],0)</f>
        <v>0</v>
      </c>
      <c r="BT95" s="6">
        <f ca="1">IF(Table1[[#This Row],[AREA]]="Thrissur",Table1[[#This Row],[INCOME ]],0)</f>
        <v>0</v>
      </c>
      <c r="BU95" s="10">
        <f ca="1">IF(Table1[[#This Row],[AREA]]="Wayanadu",Table1[[#This Row],[INCOME ]],0)</f>
        <v>0</v>
      </c>
      <c r="BW95" s="9">
        <f ca="1">IF(Table1[[#This Row],[FIELD OF WORK]]="IT",Table1[[#This Row],[INCOME ]],0)</f>
        <v>0</v>
      </c>
      <c r="BX95" s="6">
        <f ca="1">IF(Table1[[#This Row],[FIELD OF WORK]]="Teaching",Table1[[#This Row],[INCOME ]],0)</f>
        <v>0</v>
      </c>
      <c r="BY95" s="6">
        <f ca="1">IF(Table1[[#This Row],[FIELD OF WORK]]="Construction",Table1[[#This Row],[INCOME ]],0)</f>
        <v>608070</v>
      </c>
      <c r="BZ95" s="6">
        <f ca="1">IF(Table1[[#This Row],[FIELD OF WORK]]="Health",Table1[[#This Row],[INCOME ]],0)</f>
        <v>0</v>
      </c>
      <c r="CA95" s="10">
        <f ca="1">IF(Table1[[#This Row],[FIELD OF WORK]]="Others",Table1[[#This Row],[INCOME ]],0)</f>
        <v>0</v>
      </c>
      <c r="CC95" s="9">
        <f ca="1">IF(Table1[[#This Row],[EDUCATION]]="Highschool",Table1[[#This Row],[INCOME ]],0)</f>
        <v>0</v>
      </c>
      <c r="CD95" s="6">
        <f ca="1">IF(Table1[[#This Row],[EDUCATION]]="UG",Table1[[#This Row],[INCOME ]],0)</f>
        <v>0</v>
      </c>
      <c r="CE95" s="6">
        <f ca="1">IF(Table1[[#This Row],[EDUCATION]]="PG",Table1[[#This Row],[INCOME ]],0)</f>
        <v>0</v>
      </c>
      <c r="CF95" s="6">
        <f ca="1">IF(Table1[[#This Row],[EDUCATION]]="PHD",Table1[[#This Row],[INCOME ]],0)</f>
        <v>0</v>
      </c>
      <c r="CG95" s="6">
        <f ca="1">IF(Table1[[#This Row],[EDUCATION]]="Plus Two",Table1[[#This Row],[INCOME ]],0)</f>
        <v>608070</v>
      </c>
      <c r="CH95" s="10">
        <f ca="1">IF(Table1[[#This Row],[EDUCATION]]="Others",Table1[[#This Row],[INCOME ]],0)</f>
        <v>0</v>
      </c>
      <c r="CJ95" s="9">
        <f ca="1">IF(Table1[[#This Row],[NETWORTH]]&gt;$CK$3,Table1[[#This Row],[AGE]],0)</f>
        <v>46</v>
      </c>
      <c r="CK95" s="10"/>
    </row>
    <row r="96" spans="1:89" x14ac:dyDescent="0.3">
      <c r="A96">
        <f t="shared" ca="1" si="36"/>
        <v>1</v>
      </c>
      <c r="B96" t="str">
        <f t="shared" ca="1" si="37"/>
        <v>FEMALE</v>
      </c>
      <c r="C96">
        <f t="shared" ca="1" si="38"/>
        <v>42</v>
      </c>
      <c r="D96">
        <f t="shared" ca="1" si="39"/>
        <v>1</v>
      </c>
      <c r="E96" t="str">
        <f t="shared" ca="1" si="40"/>
        <v>Health</v>
      </c>
      <c r="F96">
        <f t="shared" ca="1" si="41"/>
        <v>2</v>
      </c>
      <c r="G96" t="str">
        <f t="shared" ca="1" si="42"/>
        <v>Plus Two</v>
      </c>
      <c r="H96">
        <f t="shared" ca="1" si="60"/>
        <v>1</v>
      </c>
      <c r="I96">
        <f t="shared" ca="1" si="35"/>
        <v>3</v>
      </c>
      <c r="J96">
        <f t="shared" ca="1" si="43"/>
        <v>303981</v>
      </c>
      <c r="K96">
        <f t="shared" ca="1" si="44"/>
        <v>5</v>
      </c>
      <c r="L96" t="str">
        <f t="shared" ca="1" si="45"/>
        <v>Kottayam</v>
      </c>
      <c r="M96">
        <f t="shared" ca="1" si="54"/>
        <v>1823886</v>
      </c>
      <c r="N96">
        <f t="shared" ca="1" si="46"/>
        <v>831542.42424756277</v>
      </c>
      <c r="O96">
        <f t="shared" ca="1" si="55"/>
        <v>207834.6524977439</v>
      </c>
      <c r="P96">
        <f t="shared" ca="1" si="47"/>
        <v>143436</v>
      </c>
      <c r="Q96">
        <f t="shared" ca="1" si="56"/>
        <v>1574253.4242475629</v>
      </c>
      <c r="R96">
        <f t="shared" ca="1" si="57"/>
        <v>383134.71341671806</v>
      </c>
      <c r="S96">
        <f t="shared" ca="1" si="58"/>
        <v>2414855.3659144621</v>
      </c>
      <c r="T96">
        <f t="shared" ca="1" si="59"/>
        <v>840601.94166689925</v>
      </c>
      <c r="V96" s="9">
        <f ca="1">IF(Table1[[#This Row],[GENDER]]="MALE",1,0)</f>
        <v>0</v>
      </c>
      <c r="W96" s="10">
        <f ca="1">IF(Table1[[#This Row],[GENDER]]="FEMALE",1,0)</f>
        <v>1</v>
      </c>
      <c r="AF96" s="9">
        <f t="shared" ca="1" si="48"/>
        <v>0</v>
      </c>
      <c r="AG96" s="6">
        <f t="shared" ca="1" si="49"/>
        <v>1</v>
      </c>
      <c r="AH96" s="6">
        <f t="shared" ca="1" si="50"/>
        <v>0</v>
      </c>
      <c r="AI96" s="6">
        <f t="shared" ca="1" si="51"/>
        <v>0</v>
      </c>
      <c r="AJ96" s="10">
        <f t="shared" ca="1" si="52"/>
        <v>0</v>
      </c>
      <c r="AL96" s="9">
        <f ca="1">IF(Table1[[#This Row],[EDUCATION]]="HIGHSCHOOL",1,0)</f>
        <v>0</v>
      </c>
      <c r="AM96" s="6">
        <f ca="1">IF(Table1[[#This Row],[EDUCATION]]="PLUS TWO",1,0)</f>
        <v>1</v>
      </c>
      <c r="AN96" s="6">
        <f ca="1">IF(Table1[[#This Row],[EDUCATION]]="UG",1,0)</f>
        <v>0</v>
      </c>
      <c r="AO96" s="6">
        <f ca="1">IF(Table1[[#This Row],[EDUCATION]]="PG",1,0)</f>
        <v>0</v>
      </c>
      <c r="AP96" s="6">
        <f ca="1">IF(Table1[[#This Row],[EDUCATION]]="PHD",1,0)</f>
        <v>0</v>
      </c>
      <c r="AQ96" s="10">
        <f ca="1">IF(Table1[[#This Row],[EDUCATION]]="OTHERS",1,0)</f>
        <v>0</v>
      </c>
      <c r="AU96" s="9">
        <f ca="1">Table1[[#This Row],[CARS VALUE]]/Table1[[#This Row],[CARS]]</f>
        <v>69278.21749924797</v>
      </c>
      <c r="AV96" s="10"/>
      <c r="AX96" s="9">
        <f ca="1">IF(Table1[[#This Row],[DEBTS]]&gt;$AY$3,1,0)</f>
        <v>1</v>
      </c>
      <c r="AY96" s="6"/>
      <c r="AZ96" s="23">
        <f ca="1">(Table1[[#This Row],[MORTAGE LEFT]]/Table1[[#This Row],[VALUE OF THE HOUSE]])</f>
        <v>0.45591798185169619</v>
      </c>
      <c r="BA96" s="6">
        <f t="shared" ca="1" si="53"/>
        <v>1</v>
      </c>
      <c r="BB96" s="6"/>
      <c r="BC96" s="6"/>
      <c r="BD96" s="6"/>
      <c r="BE96" s="9">
        <f ca="1">IF(Table1[[#This Row],[DEBTS]]&gt;Table1[[#This Row],[INCOME ]],1,0)</f>
        <v>1</v>
      </c>
      <c r="BF96" s="10"/>
      <c r="BH96" s="9">
        <f ca="1">IF(Table1[[#This Row],[AREA]]="Alappuzha",Table1[[#This Row],[INCOME ]],0)</f>
        <v>0</v>
      </c>
      <c r="BI96" s="6">
        <f ca="1">IF(Table1[[#This Row],[AREA]]="Ernakulam",Table1[[#This Row],[INCOME ]],0)</f>
        <v>0</v>
      </c>
      <c r="BJ96" s="6">
        <f ca="1">IF(Table1[[#This Row],[AREA]]="Idukki",Table1[[#This Row],[INCOME ]],0)</f>
        <v>0</v>
      </c>
      <c r="BK96" s="6">
        <f ca="1">IF(Table1[[#This Row],[AREA]]="kannur",Table1[[#This Row],[INCOME ]],0)</f>
        <v>0</v>
      </c>
      <c r="BL96" s="6">
        <f ca="1">IF(Table1[[#This Row],[AREA]]="Kasaragod",Table1[[#This Row],[INCOME ]],0)</f>
        <v>0</v>
      </c>
      <c r="BM96" s="6">
        <f ca="1">IF(Table1[[#This Row],[AREA]]="Kollam",Table1[[#This Row],[INCOME ]],0)</f>
        <v>0</v>
      </c>
      <c r="BN96" s="6">
        <f ca="1">IF(Table1[[#This Row],[AREA]]="kottayam",Table1[[#This Row],[INCOME ]],0)</f>
        <v>303981</v>
      </c>
      <c r="BO96" s="6">
        <f ca="1">IF(Table1[[#This Row],[AREA]]="Kozhikode",Table1[[#This Row],[INCOME ]],0)</f>
        <v>0</v>
      </c>
      <c r="BP96" s="6">
        <f ca="1">IF(Table1[[#This Row],[AREA]]="Malappuram",Table1[[#This Row],[INCOME ]],0)</f>
        <v>0</v>
      </c>
      <c r="BQ96" s="6">
        <f ca="1">IF(Table1[[#This Row],[AREA]]="Palakkad",Table1[[#This Row],[INCOME ]],0)</f>
        <v>0</v>
      </c>
      <c r="BR96" s="6">
        <f ca="1">IF(Table1[[#This Row],[AREA]]="Pathanamthitta",Table1[[#This Row],[INCOME ]],0)</f>
        <v>0</v>
      </c>
      <c r="BS96" s="6">
        <f ca="1">IF(Table1[[#This Row],[AREA]]="Thiruvananthapuram",Table1[[#This Row],[INCOME ]],0)</f>
        <v>0</v>
      </c>
      <c r="BT96" s="6">
        <f ca="1">IF(Table1[[#This Row],[AREA]]="Thrissur",Table1[[#This Row],[INCOME ]],0)</f>
        <v>0</v>
      </c>
      <c r="BU96" s="10">
        <f ca="1">IF(Table1[[#This Row],[AREA]]="Wayanadu",Table1[[#This Row],[INCOME ]],0)</f>
        <v>0</v>
      </c>
      <c r="BW96" s="9">
        <f ca="1">IF(Table1[[#This Row],[FIELD OF WORK]]="IT",Table1[[#This Row],[INCOME ]],0)</f>
        <v>0</v>
      </c>
      <c r="BX96" s="6">
        <f ca="1">IF(Table1[[#This Row],[FIELD OF WORK]]="Teaching",Table1[[#This Row],[INCOME ]],0)</f>
        <v>0</v>
      </c>
      <c r="BY96" s="6">
        <f ca="1">IF(Table1[[#This Row],[FIELD OF WORK]]="Construction",Table1[[#This Row],[INCOME ]],0)</f>
        <v>0</v>
      </c>
      <c r="BZ96" s="6">
        <f ca="1">IF(Table1[[#This Row],[FIELD OF WORK]]="Health",Table1[[#This Row],[INCOME ]],0)</f>
        <v>303981</v>
      </c>
      <c r="CA96" s="10">
        <f ca="1">IF(Table1[[#This Row],[FIELD OF WORK]]="Others",Table1[[#This Row],[INCOME ]],0)</f>
        <v>0</v>
      </c>
      <c r="CC96" s="9">
        <f ca="1">IF(Table1[[#This Row],[EDUCATION]]="Highschool",Table1[[#This Row],[INCOME ]],0)</f>
        <v>0</v>
      </c>
      <c r="CD96" s="6">
        <f ca="1">IF(Table1[[#This Row],[EDUCATION]]="UG",Table1[[#This Row],[INCOME ]],0)</f>
        <v>0</v>
      </c>
      <c r="CE96" s="6">
        <f ca="1">IF(Table1[[#This Row],[EDUCATION]]="PG",Table1[[#This Row],[INCOME ]],0)</f>
        <v>0</v>
      </c>
      <c r="CF96" s="6">
        <f ca="1">IF(Table1[[#This Row],[EDUCATION]]="PHD",Table1[[#This Row],[INCOME ]],0)</f>
        <v>0</v>
      </c>
      <c r="CG96" s="6">
        <f ca="1">IF(Table1[[#This Row],[EDUCATION]]="Plus Two",Table1[[#This Row],[INCOME ]],0)</f>
        <v>303981</v>
      </c>
      <c r="CH96" s="10">
        <f ca="1">IF(Table1[[#This Row],[EDUCATION]]="Others",Table1[[#This Row],[INCOME ]],0)</f>
        <v>0</v>
      </c>
      <c r="CJ96" s="9">
        <f ca="1">IF(Table1[[#This Row],[NETWORTH]]&gt;$CK$3,Table1[[#This Row],[AGE]],0)</f>
        <v>0</v>
      </c>
      <c r="CK96" s="10"/>
    </row>
    <row r="97" spans="1:89" x14ac:dyDescent="0.3">
      <c r="A97">
        <f t="shared" ca="1" si="36"/>
        <v>1</v>
      </c>
      <c r="B97" t="str">
        <f t="shared" ca="1" si="37"/>
        <v>FEMALE</v>
      </c>
      <c r="C97">
        <f t="shared" ca="1" si="38"/>
        <v>31</v>
      </c>
      <c r="D97">
        <f t="shared" ca="1" si="39"/>
        <v>3</v>
      </c>
      <c r="E97" t="str">
        <f t="shared" ca="1" si="40"/>
        <v>Teaching</v>
      </c>
      <c r="F97">
        <f t="shared" ca="1" si="41"/>
        <v>2</v>
      </c>
      <c r="G97" t="str">
        <f t="shared" ca="1" si="42"/>
        <v>Plus Two</v>
      </c>
      <c r="H97">
        <f t="shared" ca="1" si="60"/>
        <v>0</v>
      </c>
      <c r="I97">
        <f t="shared" ca="1" si="35"/>
        <v>3</v>
      </c>
      <c r="J97">
        <f t="shared" ca="1" si="43"/>
        <v>557418</v>
      </c>
      <c r="K97">
        <f t="shared" ca="1" si="44"/>
        <v>2</v>
      </c>
      <c r="L97" t="str">
        <f t="shared" ca="1" si="45"/>
        <v>Kollam</v>
      </c>
      <c r="M97">
        <f t="shared" ca="1" si="54"/>
        <v>3344508</v>
      </c>
      <c r="N97">
        <f t="shared" ca="1" si="46"/>
        <v>3020265.7215528837</v>
      </c>
      <c r="O97">
        <f t="shared" ca="1" si="55"/>
        <v>1521939.7878026341</v>
      </c>
      <c r="P97">
        <f t="shared" ca="1" si="47"/>
        <v>1435632</v>
      </c>
      <c r="Q97">
        <f t="shared" ca="1" si="56"/>
        <v>5425366.7215528842</v>
      </c>
      <c r="R97">
        <f t="shared" ca="1" si="57"/>
        <v>537481.29762904486</v>
      </c>
      <c r="S97">
        <f t="shared" ca="1" si="58"/>
        <v>5403929.0854316782</v>
      </c>
      <c r="T97">
        <f t="shared" ca="1" si="59"/>
        <v>-21437.636121205986</v>
      </c>
      <c r="V97" s="9">
        <f ca="1">IF(Table1[[#This Row],[GENDER]]="MALE",1,0)</f>
        <v>0</v>
      </c>
      <c r="W97" s="10">
        <f ca="1">IF(Table1[[#This Row],[GENDER]]="FEMALE",1,0)</f>
        <v>1</v>
      </c>
      <c r="AF97" s="9">
        <f t="shared" ca="1" si="48"/>
        <v>0</v>
      </c>
      <c r="AG97" s="6">
        <f t="shared" ca="1" si="49"/>
        <v>0</v>
      </c>
      <c r="AH97" s="6">
        <f t="shared" ca="1" si="50"/>
        <v>0</v>
      </c>
      <c r="AI97" s="6">
        <f t="shared" ca="1" si="51"/>
        <v>1</v>
      </c>
      <c r="AJ97" s="10">
        <f t="shared" ca="1" si="52"/>
        <v>0</v>
      </c>
      <c r="AL97" s="9">
        <f ca="1">IF(Table1[[#This Row],[EDUCATION]]="HIGHSCHOOL",1,0)</f>
        <v>0</v>
      </c>
      <c r="AM97" s="6">
        <f ca="1">IF(Table1[[#This Row],[EDUCATION]]="PLUS TWO",1,0)</f>
        <v>1</v>
      </c>
      <c r="AN97" s="6">
        <f ca="1">IF(Table1[[#This Row],[EDUCATION]]="UG",1,0)</f>
        <v>0</v>
      </c>
      <c r="AO97" s="6">
        <f ca="1">IF(Table1[[#This Row],[EDUCATION]]="PG",1,0)</f>
        <v>0</v>
      </c>
      <c r="AP97" s="6">
        <f ca="1">IF(Table1[[#This Row],[EDUCATION]]="PHD",1,0)</f>
        <v>0</v>
      </c>
      <c r="AQ97" s="10">
        <f ca="1">IF(Table1[[#This Row],[EDUCATION]]="OTHERS",1,0)</f>
        <v>0</v>
      </c>
      <c r="AU97" s="9">
        <f ca="1">Table1[[#This Row],[CARS VALUE]]/Table1[[#This Row],[CARS]]</f>
        <v>507313.26260087802</v>
      </c>
      <c r="AV97" s="10"/>
      <c r="AX97" s="9">
        <f ca="1">IF(Table1[[#This Row],[DEBTS]]&gt;$AY$3,1,0)</f>
        <v>1</v>
      </c>
      <c r="AY97" s="6"/>
      <c r="AZ97" s="23">
        <f ca="1">(Table1[[#This Row],[MORTAGE LEFT]]/Table1[[#This Row],[VALUE OF THE HOUSE]])</f>
        <v>0.90305232385537237</v>
      </c>
      <c r="BA97" s="6">
        <f t="shared" ca="1" si="53"/>
        <v>0</v>
      </c>
      <c r="BB97" s="6"/>
      <c r="BC97" s="6"/>
      <c r="BD97" s="6"/>
      <c r="BE97" s="9">
        <f ca="1">IF(Table1[[#This Row],[DEBTS]]&gt;Table1[[#This Row],[INCOME ]],1,0)</f>
        <v>1</v>
      </c>
      <c r="BF97" s="10"/>
      <c r="BH97" s="9">
        <f ca="1">IF(Table1[[#This Row],[AREA]]="Alappuzha",Table1[[#This Row],[INCOME ]],0)</f>
        <v>0</v>
      </c>
      <c r="BI97" s="6">
        <f ca="1">IF(Table1[[#This Row],[AREA]]="Ernakulam",Table1[[#This Row],[INCOME ]],0)</f>
        <v>0</v>
      </c>
      <c r="BJ97" s="6">
        <f ca="1">IF(Table1[[#This Row],[AREA]]="Idukki",Table1[[#This Row],[INCOME ]],0)</f>
        <v>0</v>
      </c>
      <c r="BK97" s="6">
        <f ca="1">IF(Table1[[#This Row],[AREA]]="kannur",Table1[[#This Row],[INCOME ]],0)</f>
        <v>0</v>
      </c>
      <c r="BL97" s="6">
        <f ca="1">IF(Table1[[#This Row],[AREA]]="Kasaragod",Table1[[#This Row],[INCOME ]],0)</f>
        <v>0</v>
      </c>
      <c r="BM97" s="6">
        <f ca="1">IF(Table1[[#This Row],[AREA]]="Kollam",Table1[[#This Row],[INCOME ]],0)</f>
        <v>557418</v>
      </c>
      <c r="BN97" s="6">
        <f ca="1">IF(Table1[[#This Row],[AREA]]="kottayam",Table1[[#This Row],[INCOME ]],0)</f>
        <v>0</v>
      </c>
      <c r="BO97" s="6">
        <f ca="1">IF(Table1[[#This Row],[AREA]]="Kozhikode",Table1[[#This Row],[INCOME ]],0)</f>
        <v>0</v>
      </c>
      <c r="BP97" s="6">
        <f ca="1">IF(Table1[[#This Row],[AREA]]="Malappuram",Table1[[#This Row],[INCOME ]],0)</f>
        <v>0</v>
      </c>
      <c r="BQ97" s="6">
        <f ca="1">IF(Table1[[#This Row],[AREA]]="Palakkad",Table1[[#This Row],[INCOME ]],0)</f>
        <v>0</v>
      </c>
      <c r="BR97" s="6">
        <f ca="1">IF(Table1[[#This Row],[AREA]]="Pathanamthitta",Table1[[#This Row],[INCOME ]],0)</f>
        <v>0</v>
      </c>
      <c r="BS97" s="6">
        <f ca="1">IF(Table1[[#This Row],[AREA]]="Thiruvananthapuram",Table1[[#This Row],[INCOME ]],0)</f>
        <v>0</v>
      </c>
      <c r="BT97" s="6">
        <f ca="1">IF(Table1[[#This Row],[AREA]]="Thrissur",Table1[[#This Row],[INCOME ]],0)</f>
        <v>0</v>
      </c>
      <c r="BU97" s="10">
        <f ca="1">IF(Table1[[#This Row],[AREA]]="Wayanadu",Table1[[#This Row],[INCOME ]],0)</f>
        <v>0</v>
      </c>
      <c r="BW97" s="9">
        <f ca="1">IF(Table1[[#This Row],[FIELD OF WORK]]="IT",Table1[[#This Row],[INCOME ]],0)</f>
        <v>0</v>
      </c>
      <c r="BX97" s="6">
        <f ca="1">IF(Table1[[#This Row],[FIELD OF WORK]]="Teaching",Table1[[#This Row],[INCOME ]],0)</f>
        <v>557418</v>
      </c>
      <c r="BY97" s="6">
        <f ca="1">IF(Table1[[#This Row],[FIELD OF WORK]]="Construction",Table1[[#This Row],[INCOME ]],0)</f>
        <v>0</v>
      </c>
      <c r="BZ97" s="6">
        <f ca="1">IF(Table1[[#This Row],[FIELD OF WORK]]="Health",Table1[[#This Row],[INCOME ]],0)</f>
        <v>0</v>
      </c>
      <c r="CA97" s="10">
        <f ca="1">IF(Table1[[#This Row],[FIELD OF WORK]]="Others",Table1[[#This Row],[INCOME ]],0)</f>
        <v>0</v>
      </c>
      <c r="CC97" s="9">
        <f ca="1">IF(Table1[[#This Row],[EDUCATION]]="Highschool",Table1[[#This Row],[INCOME ]],0)</f>
        <v>0</v>
      </c>
      <c r="CD97" s="6">
        <f ca="1">IF(Table1[[#This Row],[EDUCATION]]="UG",Table1[[#This Row],[INCOME ]],0)</f>
        <v>0</v>
      </c>
      <c r="CE97" s="6">
        <f ca="1">IF(Table1[[#This Row],[EDUCATION]]="PG",Table1[[#This Row],[INCOME ]],0)</f>
        <v>0</v>
      </c>
      <c r="CF97" s="6">
        <f ca="1">IF(Table1[[#This Row],[EDUCATION]]="PHD",Table1[[#This Row],[INCOME ]],0)</f>
        <v>0</v>
      </c>
      <c r="CG97" s="6">
        <f ca="1">IF(Table1[[#This Row],[EDUCATION]]="Plus Two",Table1[[#This Row],[INCOME ]],0)</f>
        <v>557418</v>
      </c>
      <c r="CH97" s="10">
        <f ca="1">IF(Table1[[#This Row],[EDUCATION]]="Others",Table1[[#This Row],[INCOME ]],0)</f>
        <v>0</v>
      </c>
      <c r="CJ97" s="9">
        <f ca="1">IF(Table1[[#This Row],[NETWORTH]]&gt;$CK$3,Table1[[#This Row],[AGE]],0)</f>
        <v>0</v>
      </c>
      <c r="CK97" s="10"/>
    </row>
    <row r="98" spans="1:89" x14ac:dyDescent="0.3">
      <c r="A98">
        <f t="shared" ca="1" si="36"/>
        <v>0</v>
      </c>
      <c r="B98" t="str">
        <f t="shared" ca="1" si="37"/>
        <v>MALE</v>
      </c>
      <c r="C98">
        <f t="shared" ca="1" si="38"/>
        <v>42</v>
      </c>
      <c r="D98">
        <f t="shared" ca="1" si="39"/>
        <v>5</v>
      </c>
      <c r="E98" t="str">
        <f t="shared" ca="1" si="40"/>
        <v>Others</v>
      </c>
      <c r="F98">
        <f t="shared" ca="1" si="41"/>
        <v>2</v>
      </c>
      <c r="G98" t="str">
        <f t="shared" ca="1" si="42"/>
        <v>Plus Two</v>
      </c>
      <c r="H98">
        <f t="shared" ca="1" si="60"/>
        <v>0</v>
      </c>
      <c r="I98">
        <f t="shared" ca="1" si="35"/>
        <v>1</v>
      </c>
      <c r="J98">
        <f t="shared" ca="1" si="43"/>
        <v>669752</v>
      </c>
      <c r="K98">
        <f t="shared" ca="1" si="44"/>
        <v>12</v>
      </c>
      <c r="L98" t="str">
        <f t="shared" ca="1" si="45"/>
        <v>Wayanadu</v>
      </c>
      <c r="M98">
        <f t="shared" ca="1" si="54"/>
        <v>4018512</v>
      </c>
      <c r="N98">
        <f t="shared" ca="1" si="46"/>
        <v>2225278.2602791693</v>
      </c>
      <c r="O98">
        <f t="shared" ca="1" si="55"/>
        <v>151351.21725335155</v>
      </c>
      <c r="P98">
        <f t="shared" ca="1" si="47"/>
        <v>80347</v>
      </c>
      <c r="Q98">
        <f t="shared" ca="1" si="56"/>
        <v>3197651.2602791693</v>
      </c>
      <c r="R98">
        <f t="shared" ca="1" si="57"/>
        <v>769496.64346725657</v>
      </c>
      <c r="S98">
        <f t="shared" ca="1" si="58"/>
        <v>4939359.8607206084</v>
      </c>
      <c r="T98">
        <f t="shared" ca="1" si="59"/>
        <v>1741708.6004414391</v>
      </c>
      <c r="V98" s="9">
        <f ca="1">IF(Table1[[#This Row],[GENDER]]="MALE",1,0)</f>
        <v>1</v>
      </c>
      <c r="W98" s="10">
        <f ca="1">IF(Table1[[#This Row],[GENDER]]="FEMALE",1,0)</f>
        <v>0</v>
      </c>
      <c r="AF98" s="9">
        <f t="shared" ca="1" si="48"/>
        <v>0</v>
      </c>
      <c r="AG98" s="6">
        <f t="shared" ca="1" si="49"/>
        <v>0</v>
      </c>
      <c r="AH98" s="6">
        <f t="shared" ca="1" si="50"/>
        <v>0</v>
      </c>
      <c r="AI98" s="6">
        <f t="shared" ca="1" si="51"/>
        <v>0</v>
      </c>
      <c r="AJ98" s="10">
        <f t="shared" ca="1" si="52"/>
        <v>1</v>
      </c>
      <c r="AL98" s="9">
        <f ca="1">IF(Table1[[#This Row],[EDUCATION]]="HIGHSCHOOL",1,0)</f>
        <v>0</v>
      </c>
      <c r="AM98" s="6">
        <f ca="1">IF(Table1[[#This Row],[EDUCATION]]="PLUS TWO",1,0)</f>
        <v>1</v>
      </c>
      <c r="AN98" s="6">
        <f ca="1">IF(Table1[[#This Row],[EDUCATION]]="UG",1,0)</f>
        <v>0</v>
      </c>
      <c r="AO98" s="6">
        <f ca="1">IF(Table1[[#This Row],[EDUCATION]]="PG",1,0)</f>
        <v>0</v>
      </c>
      <c r="AP98" s="6">
        <f ca="1">IF(Table1[[#This Row],[EDUCATION]]="PHD",1,0)</f>
        <v>0</v>
      </c>
      <c r="AQ98" s="10">
        <f ca="1">IF(Table1[[#This Row],[EDUCATION]]="OTHERS",1,0)</f>
        <v>0</v>
      </c>
      <c r="AU98" s="9">
        <f ca="1">Table1[[#This Row],[CARS VALUE]]/Table1[[#This Row],[CARS]]</f>
        <v>151351.21725335155</v>
      </c>
      <c r="AV98" s="10"/>
      <c r="AX98" s="9">
        <f ca="1">IF(Table1[[#This Row],[DEBTS]]&gt;$AY$3,1,0)</f>
        <v>1</v>
      </c>
      <c r="AY98" s="6"/>
      <c r="AZ98" s="23">
        <f ca="1">(Table1[[#This Row],[MORTAGE LEFT]]/Table1[[#This Row],[VALUE OF THE HOUSE]])</f>
        <v>0.55375677869797812</v>
      </c>
      <c r="BA98" s="6">
        <f t="shared" ca="1" si="53"/>
        <v>0</v>
      </c>
      <c r="BB98" s="6"/>
      <c r="BC98" s="6"/>
      <c r="BD98" s="6"/>
      <c r="BE98" s="9">
        <f ca="1">IF(Table1[[#This Row],[DEBTS]]&gt;Table1[[#This Row],[INCOME ]],1,0)</f>
        <v>1</v>
      </c>
      <c r="BF98" s="10"/>
      <c r="BH98" s="9">
        <f ca="1">IF(Table1[[#This Row],[AREA]]="Alappuzha",Table1[[#This Row],[INCOME ]],0)</f>
        <v>0</v>
      </c>
      <c r="BI98" s="6">
        <f ca="1">IF(Table1[[#This Row],[AREA]]="Ernakulam",Table1[[#This Row],[INCOME ]],0)</f>
        <v>0</v>
      </c>
      <c r="BJ98" s="6">
        <f ca="1">IF(Table1[[#This Row],[AREA]]="Idukki",Table1[[#This Row],[INCOME ]],0)</f>
        <v>0</v>
      </c>
      <c r="BK98" s="6">
        <f ca="1">IF(Table1[[#This Row],[AREA]]="kannur",Table1[[#This Row],[INCOME ]],0)</f>
        <v>0</v>
      </c>
      <c r="BL98" s="6">
        <f ca="1">IF(Table1[[#This Row],[AREA]]="Kasaragod",Table1[[#This Row],[INCOME ]],0)</f>
        <v>0</v>
      </c>
      <c r="BM98" s="6">
        <f ca="1">IF(Table1[[#This Row],[AREA]]="Kollam",Table1[[#This Row],[INCOME ]],0)</f>
        <v>0</v>
      </c>
      <c r="BN98" s="6">
        <f ca="1">IF(Table1[[#This Row],[AREA]]="kottayam",Table1[[#This Row],[INCOME ]],0)</f>
        <v>0</v>
      </c>
      <c r="BO98" s="6">
        <f ca="1">IF(Table1[[#This Row],[AREA]]="Kozhikode",Table1[[#This Row],[INCOME ]],0)</f>
        <v>0</v>
      </c>
      <c r="BP98" s="6">
        <f ca="1">IF(Table1[[#This Row],[AREA]]="Malappuram",Table1[[#This Row],[INCOME ]],0)</f>
        <v>0</v>
      </c>
      <c r="BQ98" s="6">
        <f ca="1">IF(Table1[[#This Row],[AREA]]="Palakkad",Table1[[#This Row],[INCOME ]],0)</f>
        <v>0</v>
      </c>
      <c r="BR98" s="6">
        <f ca="1">IF(Table1[[#This Row],[AREA]]="Pathanamthitta",Table1[[#This Row],[INCOME ]],0)</f>
        <v>0</v>
      </c>
      <c r="BS98" s="6">
        <f ca="1">IF(Table1[[#This Row],[AREA]]="Thiruvananthapuram",Table1[[#This Row],[INCOME ]],0)</f>
        <v>0</v>
      </c>
      <c r="BT98" s="6">
        <f ca="1">IF(Table1[[#This Row],[AREA]]="Thrissur",Table1[[#This Row],[INCOME ]],0)</f>
        <v>0</v>
      </c>
      <c r="BU98" s="10">
        <f ca="1">IF(Table1[[#This Row],[AREA]]="Wayanadu",Table1[[#This Row],[INCOME ]],0)</f>
        <v>669752</v>
      </c>
      <c r="BW98" s="9">
        <f ca="1">IF(Table1[[#This Row],[FIELD OF WORK]]="IT",Table1[[#This Row],[INCOME ]],0)</f>
        <v>0</v>
      </c>
      <c r="BX98" s="6">
        <f ca="1">IF(Table1[[#This Row],[FIELD OF WORK]]="Teaching",Table1[[#This Row],[INCOME ]],0)</f>
        <v>0</v>
      </c>
      <c r="BY98" s="6">
        <f ca="1">IF(Table1[[#This Row],[FIELD OF WORK]]="Construction",Table1[[#This Row],[INCOME ]],0)</f>
        <v>0</v>
      </c>
      <c r="BZ98" s="6">
        <f ca="1">IF(Table1[[#This Row],[FIELD OF WORK]]="Health",Table1[[#This Row],[INCOME ]],0)</f>
        <v>0</v>
      </c>
      <c r="CA98" s="10">
        <f ca="1">IF(Table1[[#This Row],[FIELD OF WORK]]="Others",Table1[[#This Row],[INCOME ]],0)</f>
        <v>669752</v>
      </c>
      <c r="CC98" s="9">
        <f ca="1">IF(Table1[[#This Row],[EDUCATION]]="Highschool",Table1[[#This Row],[INCOME ]],0)</f>
        <v>0</v>
      </c>
      <c r="CD98" s="6">
        <f ca="1">IF(Table1[[#This Row],[EDUCATION]]="UG",Table1[[#This Row],[INCOME ]],0)</f>
        <v>0</v>
      </c>
      <c r="CE98" s="6">
        <f ca="1">IF(Table1[[#This Row],[EDUCATION]]="PG",Table1[[#This Row],[INCOME ]],0)</f>
        <v>0</v>
      </c>
      <c r="CF98" s="6">
        <f ca="1">IF(Table1[[#This Row],[EDUCATION]]="PHD",Table1[[#This Row],[INCOME ]],0)</f>
        <v>0</v>
      </c>
      <c r="CG98" s="6">
        <f ca="1">IF(Table1[[#This Row],[EDUCATION]]="Plus Two",Table1[[#This Row],[INCOME ]],0)</f>
        <v>669752</v>
      </c>
      <c r="CH98" s="10">
        <f ca="1">IF(Table1[[#This Row],[EDUCATION]]="Others",Table1[[#This Row],[INCOME ]],0)</f>
        <v>0</v>
      </c>
      <c r="CJ98" s="9">
        <f ca="1">IF(Table1[[#This Row],[NETWORTH]]&gt;$CK$3,Table1[[#This Row],[AGE]],0)</f>
        <v>42</v>
      </c>
      <c r="CK98" s="10"/>
    </row>
    <row r="99" spans="1:89" x14ac:dyDescent="0.3">
      <c r="A99">
        <f t="shared" ca="1" si="36"/>
        <v>1</v>
      </c>
      <c r="B99" t="str">
        <f t="shared" ca="1" si="37"/>
        <v>FEMALE</v>
      </c>
      <c r="C99">
        <f t="shared" ca="1" si="38"/>
        <v>47</v>
      </c>
      <c r="D99">
        <f t="shared" ca="1" si="39"/>
        <v>5</v>
      </c>
      <c r="E99" t="str">
        <f t="shared" ca="1" si="40"/>
        <v>Others</v>
      </c>
      <c r="F99">
        <f t="shared" ca="1" si="41"/>
        <v>1</v>
      </c>
      <c r="G99" t="str">
        <f t="shared" ca="1" si="42"/>
        <v>Highschool</v>
      </c>
      <c r="H99">
        <f t="shared" ca="1" si="60"/>
        <v>3</v>
      </c>
      <c r="I99">
        <f t="shared" ca="1" si="35"/>
        <v>3</v>
      </c>
      <c r="J99">
        <f t="shared" ca="1" si="43"/>
        <v>831682</v>
      </c>
      <c r="K99">
        <f t="shared" ca="1" si="44"/>
        <v>10</v>
      </c>
      <c r="L99" t="str">
        <f t="shared" ca="1" si="45"/>
        <v>Malappuram</v>
      </c>
      <c r="M99">
        <f t="shared" ca="1" si="54"/>
        <v>2495046</v>
      </c>
      <c r="N99">
        <f t="shared" ca="1" si="46"/>
        <v>511601.43185393745</v>
      </c>
      <c r="O99">
        <f t="shared" ca="1" si="55"/>
        <v>1336021.7518510188</v>
      </c>
      <c r="P99">
        <f t="shared" ca="1" si="47"/>
        <v>579518</v>
      </c>
      <c r="Q99">
        <f t="shared" ca="1" si="56"/>
        <v>1723540.4318539375</v>
      </c>
      <c r="R99">
        <f t="shared" ca="1" si="57"/>
        <v>513521.47007476306</v>
      </c>
      <c r="S99">
        <f t="shared" ca="1" si="58"/>
        <v>4344589.221925782</v>
      </c>
      <c r="T99">
        <f t="shared" ca="1" si="59"/>
        <v>2621048.7900718446</v>
      </c>
      <c r="V99" s="9">
        <f ca="1">IF(Table1[[#This Row],[GENDER]]="MALE",1,0)</f>
        <v>0</v>
      </c>
      <c r="W99" s="10">
        <f ca="1">IF(Table1[[#This Row],[GENDER]]="FEMALE",1,0)</f>
        <v>1</v>
      </c>
      <c r="AF99" s="9">
        <f t="shared" ca="1" si="48"/>
        <v>0</v>
      </c>
      <c r="AG99" s="6">
        <f t="shared" ca="1" si="49"/>
        <v>0</v>
      </c>
      <c r="AH99" s="6">
        <f t="shared" ca="1" si="50"/>
        <v>0</v>
      </c>
      <c r="AI99" s="6">
        <f t="shared" ca="1" si="51"/>
        <v>0</v>
      </c>
      <c r="AJ99" s="10">
        <f t="shared" ca="1" si="52"/>
        <v>1</v>
      </c>
      <c r="AL99" s="9">
        <f ca="1">IF(Table1[[#This Row],[EDUCATION]]="HIGHSCHOOL",1,0)</f>
        <v>1</v>
      </c>
      <c r="AM99" s="6">
        <f ca="1">IF(Table1[[#This Row],[EDUCATION]]="PLUS TWO",1,0)</f>
        <v>0</v>
      </c>
      <c r="AN99" s="6">
        <f ca="1">IF(Table1[[#This Row],[EDUCATION]]="UG",1,0)</f>
        <v>0</v>
      </c>
      <c r="AO99" s="6">
        <f ca="1">IF(Table1[[#This Row],[EDUCATION]]="PG",1,0)</f>
        <v>0</v>
      </c>
      <c r="AP99" s="6">
        <f ca="1">IF(Table1[[#This Row],[EDUCATION]]="PHD",1,0)</f>
        <v>0</v>
      </c>
      <c r="AQ99" s="10">
        <f ca="1">IF(Table1[[#This Row],[EDUCATION]]="OTHERS",1,0)</f>
        <v>0</v>
      </c>
      <c r="AU99" s="9">
        <f ca="1">Table1[[#This Row],[CARS VALUE]]/Table1[[#This Row],[CARS]]</f>
        <v>445340.58395033958</v>
      </c>
      <c r="AV99" s="10"/>
      <c r="AX99" s="9">
        <f ca="1">IF(Table1[[#This Row],[DEBTS]]&gt;$AY$3,1,0)</f>
        <v>1</v>
      </c>
      <c r="AY99" s="6"/>
      <c r="AZ99" s="23">
        <f ca="1">(Table1[[#This Row],[MORTAGE LEFT]]/Table1[[#This Row],[VALUE OF THE HOUSE]])</f>
        <v>0.20504689366606366</v>
      </c>
      <c r="BA99" s="6">
        <f t="shared" ca="1" si="53"/>
        <v>1</v>
      </c>
      <c r="BB99" s="6"/>
      <c r="BC99" s="6"/>
      <c r="BD99" s="6"/>
      <c r="BE99" s="9">
        <f ca="1">IF(Table1[[#This Row],[DEBTS]]&gt;Table1[[#This Row],[INCOME ]],1,0)</f>
        <v>1</v>
      </c>
      <c r="BF99" s="10"/>
      <c r="BH99" s="9">
        <f ca="1">IF(Table1[[#This Row],[AREA]]="Alappuzha",Table1[[#This Row],[INCOME ]],0)</f>
        <v>0</v>
      </c>
      <c r="BI99" s="6">
        <f ca="1">IF(Table1[[#This Row],[AREA]]="Ernakulam",Table1[[#This Row],[INCOME ]],0)</f>
        <v>0</v>
      </c>
      <c r="BJ99" s="6">
        <f ca="1">IF(Table1[[#This Row],[AREA]]="Idukki",Table1[[#This Row],[INCOME ]],0)</f>
        <v>0</v>
      </c>
      <c r="BK99" s="6">
        <f ca="1">IF(Table1[[#This Row],[AREA]]="kannur",Table1[[#This Row],[INCOME ]],0)</f>
        <v>0</v>
      </c>
      <c r="BL99" s="6">
        <f ca="1">IF(Table1[[#This Row],[AREA]]="Kasaragod",Table1[[#This Row],[INCOME ]],0)</f>
        <v>0</v>
      </c>
      <c r="BM99" s="6">
        <f ca="1">IF(Table1[[#This Row],[AREA]]="Kollam",Table1[[#This Row],[INCOME ]],0)</f>
        <v>0</v>
      </c>
      <c r="BN99" s="6">
        <f ca="1">IF(Table1[[#This Row],[AREA]]="kottayam",Table1[[#This Row],[INCOME ]],0)</f>
        <v>0</v>
      </c>
      <c r="BO99" s="6">
        <f ca="1">IF(Table1[[#This Row],[AREA]]="Kozhikode",Table1[[#This Row],[INCOME ]],0)</f>
        <v>0</v>
      </c>
      <c r="BP99" s="6">
        <f ca="1">IF(Table1[[#This Row],[AREA]]="Malappuram",Table1[[#This Row],[INCOME ]],0)</f>
        <v>831682</v>
      </c>
      <c r="BQ99" s="6">
        <f ca="1">IF(Table1[[#This Row],[AREA]]="Palakkad",Table1[[#This Row],[INCOME ]],0)</f>
        <v>0</v>
      </c>
      <c r="BR99" s="6">
        <f ca="1">IF(Table1[[#This Row],[AREA]]="Pathanamthitta",Table1[[#This Row],[INCOME ]],0)</f>
        <v>0</v>
      </c>
      <c r="BS99" s="6">
        <f ca="1">IF(Table1[[#This Row],[AREA]]="Thiruvananthapuram",Table1[[#This Row],[INCOME ]],0)</f>
        <v>0</v>
      </c>
      <c r="BT99" s="6">
        <f ca="1">IF(Table1[[#This Row],[AREA]]="Thrissur",Table1[[#This Row],[INCOME ]],0)</f>
        <v>0</v>
      </c>
      <c r="BU99" s="10">
        <f ca="1">IF(Table1[[#This Row],[AREA]]="Wayanadu",Table1[[#This Row],[INCOME ]],0)</f>
        <v>0</v>
      </c>
      <c r="BW99" s="9">
        <f ca="1">IF(Table1[[#This Row],[FIELD OF WORK]]="IT",Table1[[#This Row],[INCOME ]],0)</f>
        <v>0</v>
      </c>
      <c r="BX99" s="6">
        <f ca="1">IF(Table1[[#This Row],[FIELD OF WORK]]="Teaching",Table1[[#This Row],[INCOME ]],0)</f>
        <v>0</v>
      </c>
      <c r="BY99" s="6">
        <f ca="1">IF(Table1[[#This Row],[FIELD OF WORK]]="Construction",Table1[[#This Row],[INCOME ]],0)</f>
        <v>0</v>
      </c>
      <c r="BZ99" s="6">
        <f ca="1">IF(Table1[[#This Row],[FIELD OF WORK]]="Health",Table1[[#This Row],[INCOME ]],0)</f>
        <v>0</v>
      </c>
      <c r="CA99" s="10">
        <f ca="1">IF(Table1[[#This Row],[FIELD OF WORK]]="Others",Table1[[#This Row],[INCOME ]],0)</f>
        <v>831682</v>
      </c>
      <c r="CC99" s="9">
        <f ca="1">IF(Table1[[#This Row],[EDUCATION]]="Highschool",Table1[[#This Row],[INCOME ]],0)</f>
        <v>831682</v>
      </c>
      <c r="CD99" s="6">
        <f ca="1">IF(Table1[[#This Row],[EDUCATION]]="UG",Table1[[#This Row],[INCOME ]],0)</f>
        <v>0</v>
      </c>
      <c r="CE99" s="6">
        <f ca="1">IF(Table1[[#This Row],[EDUCATION]]="PG",Table1[[#This Row],[INCOME ]],0)</f>
        <v>0</v>
      </c>
      <c r="CF99" s="6">
        <f ca="1">IF(Table1[[#This Row],[EDUCATION]]="PHD",Table1[[#This Row],[INCOME ]],0)</f>
        <v>0</v>
      </c>
      <c r="CG99" s="6">
        <f ca="1">IF(Table1[[#This Row],[EDUCATION]]="Plus Two",Table1[[#This Row],[INCOME ]],0)</f>
        <v>0</v>
      </c>
      <c r="CH99" s="10">
        <f ca="1">IF(Table1[[#This Row],[EDUCATION]]="Others",Table1[[#This Row],[INCOME ]],0)</f>
        <v>0</v>
      </c>
      <c r="CJ99" s="9">
        <f ca="1">IF(Table1[[#This Row],[NETWORTH]]&gt;$CK$3,Table1[[#This Row],[AGE]],0)</f>
        <v>47</v>
      </c>
      <c r="CK99" s="10"/>
    </row>
    <row r="100" spans="1:89" x14ac:dyDescent="0.3">
      <c r="A100">
        <f t="shared" ca="1" si="36"/>
        <v>0</v>
      </c>
      <c r="B100" t="str">
        <f t="shared" ca="1" si="37"/>
        <v>MALE</v>
      </c>
      <c r="C100">
        <f t="shared" ca="1" si="38"/>
        <v>44</v>
      </c>
      <c r="D100">
        <f t="shared" ca="1" si="39"/>
        <v>4</v>
      </c>
      <c r="E100" t="str">
        <f t="shared" ca="1" si="40"/>
        <v>IT</v>
      </c>
      <c r="F100">
        <f t="shared" ca="1" si="41"/>
        <v>3</v>
      </c>
      <c r="G100" t="str">
        <f t="shared" ca="1" si="42"/>
        <v>UG</v>
      </c>
      <c r="H100">
        <f t="shared" ca="1" si="60"/>
        <v>2</v>
      </c>
      <c r="I100">
        <f t="shared" ca="1" si="35"/>
        <v>1</v>
      </c>
      <c r="J100">
        <f t="shared" ca="1" si="43"/>
        <v>824372</v>
      </c>
      <c r="K100">
        <f t="shared" ca="1" si="44"/>
        <v>9</v>
      </c>
      <c r="L100" t="str">
        <f t="shared" ca="1" si="45"/>
        <v>Palakkad</v>
      </c>
      <c r="M100">
        <f t="shared" ca="1" si="54"/>
        <v>6594976</v>
      </c>
      <c r="N100">
        <f t="shared" ca="1" si="46"/>
        <v>4846688.2865476217</v>
      </c>
      <c r="O100">
        <f t="shared" ca="1" si="55"/>
        <v>760893.9707340087</v>
      </c>
      <c r="P100">
        <f t="shared" ca="1" si="47"/>
        <v>174912</v>
      </c>
      <c r="Q100">
        <f t="shared" ca="1" si="56"/>
        <v>5177319.2865476217</v>
      </c>
      <c r="R100">
        <f t="shared" ca="1" si="57"/>
        <v>403845.40479688277</v>
      </c>
      <c r="S100">
        <f t="shared" ca="1" si="58"/>
        <v>7759715.3755308911</v>
      </c>
      <c r="T100">
        <f t="shared" ca="1" si="59"/>
        <v>2582396.0889832694</v>
      </c>
      <c r="V100" s="9">
        <f ca="1">IF(Table1[[#This Row],[GENDER]]="MALE",1,0)</f>
        <v>1</v>
      </c>
      <c r="W100" s="10">
        <f ca="1">IF(Table1[[#This Row],[GENDER]]="FEMALE",1,0)</f>
        <v>0</v>
      </c>
      <c r="AF100" s="9">
        <f t="shared" ca="1" si="48"/>
        <v>0</v>
      </c>
      <c r="AG100" s="6">
        <f t="shared" ca="1" si="49"/>
        <v>0</v>
      </c>
      <c r="AH100" s="6">
        <f t="shared" ca="1" si="50"/>
        <v>1</v>
      </c>
      <c r="AI100" s="6">
        <f t="shared" ca="1" si="51"/>
        <v>0</v>
      </c>
      <c r="AJ100" s="10">
        <f t="shared" ca="1" si="52"/>
        <v>0</v>
      </c>
      <c r="AL100" s="9">
        <f ca="1">IF(Table1[[#This Row],[EDUCATION]]="HIGHSCHOOL",1,0)</f>
        <v>0</v>
      </c>
      <c r="AM100" s="6">
        <f ca="1">IF(Table1[[#This Row],[EDUCATION]]="PLUS TWO",1,0)</f>
        <v>0</v>
      </c>
      <c r="AN100" s="6">
        <f ca="1">IF(Table1[[#This Row],[EDUCATION]]="UG",1,0)</f>
        <v>1</v>
      </c>
      <c r="AO100" s="6">
        <f ca="1">IF(Table1[[#This Row],[EDUCATION]]="PG",1,0)</f>
        <v>0</v>
      </c>
      <c r="AP100" s="6">
        <f ca="1">IF(Table1[[#This Row],[EDUCATION]]="PHD",1,0)</f>
        <v>0</v>
      </c>
      <c r="AQ100" s="10">
        <f ca="1">IF(Table1[[#This Row],[EDUCATION]]="OTHERS",1,0)</f>
        <v>0</v>
      </c>
      <c r="AU100" s="9">
        <f ca="1">Table1[[#This Row],[CARS VALUE]]/Table1[[#This Row],[CARS]]</f>
        <v>760893.9707340087</v>
      </c>
      <c r="AV100" s="10"/>
      <c r="AX100" s="9">
        <f ca="1">IF(Table1[[#This Row],[DEBTS]]&gt;$AY$3,1,0)</f>
        <v>1</v>
      </c>
      <c r="AY100" s="6"/>
      <c r="AZ100" s="23">
        <f ca="1">(Table1[[#This Row],[MORTAGE LEFT]]/Table1[[#This Row],[VALUE OF THE HOUSE]])</f>
        <v>0.7349061295367294</v>
      </c>
      <c r="BA100" s="6">
        <f t="shared" ca="1" si="53"/>
        <v>0</v>
      </c>
      <c r="BB100" s="6"/>
      <c r="BC100" s="6"/>
      <c r="BD100" s="6"/>
      <c r="BE100" s="9">
        <f ca="1">IF(Table1[[#This Row],[DEBTS]]&gt;Table1[[#This Row],[INCOME ]],1,0)</f>
        <v>1</v>
      </c>
      <c r="BF100" s="10"/>
      <c r="BH100" s="9">
        <f ca="1">IF(Table1[[#This Row],[AREA]]="Alappuzha",Table1[[#This Row],[INCOME ]],0)</f>
        <v>0</v>
      </c>
      <c r="BI100" s="6">
        <f ca="1">IF(Table1[[#This Row],[AREA]]="Ernakulam",Table1[[#This Row],[INCOME ]],0)</f>
        <v>0</v>
      </c>
      <c r="BJ100" s="6">
        <f ca="1">IF(Table1[[#This Row],[AREA]]="Idukki",Table1[[#This Row],[INCOME ]],0)</f>
        <v>0</v>
      </c>
      <c r="BK100" s="6">
        <f ca="1">IF(Table1[[#This Row],[AREA]]="kannur",Table1[[#This Row],[INCOME ]],0)</f>
        <v>0</v>
      </c>
      <c r="BL100" s="6">
        <f ca="1">IF(Table1[[#This Row],[AREA]]="Kasaragod",Table1[[#This Row],[INCOME ]],0)</f>
        <v>0</v>
      </c>
      <c r="BM100" s="6">
        <f ca="1">IF(Table1[[#This Row],[AREA]]="Kollam",Table1[[#This Row],[INCOME ]],0)</f>
        <v>0</v>
      </c>
      <c r="BN100" s="6">
        <f ca="1">IF(Table1[[#This Row],[AREA]]="kottayam",Table1[[#This Row],[INCOME ]],0)</f>
        <v>0</v>
      </c>
      <c r="BO100" s="6">
        <f ca="1">IF(Table1[[#This Row],[AREA]]="Kozhikode",Table1[[#This Row],[INCOME ]],0)</f>
        <v>0</v>
      </c>
      <c r="BP100" s="6">
        <f ca="1">IF(Table1[[#This Row],[AREA]]="Malappuram",Table1[[#This Row],[INCOME ]],0)</f>
        <v>0</v>
      </c>
      <c r="BQ100" s="6">
        <f ca="1">IF(Table1[[#This Row],[AREA]]="Palakkad",Table1[[#This Row],[INCOME ]],0)</f>
        <v>824372</v>
      </c>
      <c r="BR100" s="6">
        <f ca="1">IF(Table1[[#This Row],[AREA]]="Pathanamthitta",Table1[[#This Row],[INCOME ]],0)</f>
        <v>0</v>
      </c>
      <c r="BS100" s="6">
        <f ca="1">IF(Table1[[#This Row],[AREA]]="Thiruvananthapuram",Table1[[#This Row],[INCOME ]],0)</f>
        <v>0</v>
      </c>
      <c r="BT100" s="6">
        <f ca="1">IF(Table1[[#This Row],[AREA]]="Thrissur",Table1[[#This Row],[INCOME ]],0)</f>
        <v>0</v>
      </c>
      <c r="BU100" s="10">
        <f ca="1">IF(Table1[[#This Row],[AREA]]="Wayanadu",Table1[[#This Row],[INCOME ]],0)</f>
        <v>0</v>
      </c>
      <c r="BW100" s="9">
        <f ca="1">IF(Table1[[#This Row],[FIELD OF WORK]]="IT",Table1[[#This Row],[INCOME ]],0)</f>
        <v>824372</v>
      </c>
      <c r="BX100" s="6">
        <f ca="1">IF(Table1[[#This Row],[FIELD OF WORK]]="Teaching",Table1[[#This Row],[INCOME ]],0)</f>
        <v>0</v>
      </c>
      <c r="BY100" s="6">
        <f ca="1">IF(Table1[[#This Row],[FIELD OF WORK]]="Construction",Table1[[#This Row],[INCOME ]],0)</f>
        <v>0</v>
      </c>
      <c r="BZ100" s="6">
        <f ca="1">IF(Table1[[#This Row],[FIELD OF WORK]]="Health",Table1[[#This Row],[INCOME ]],0)</f>
        <v>0</v>
      </c>
      <c r="CA100" s="10">
        <f ca="1">IF(Table1[[#This Row],[FIELD OF WORK]]="Others",Table1[[#This Row],[INCOME ]],0)</f>
        <v>0</v>
      </c>
      <c r="CC100" s="9">
        <f ca="1">IF(Table1[[#This Row],[EDUCATION]]="Highschool",Table1[[#This Row],[INCOME ]],0)</f>
        <v>0</v>
      </c>
      <c r="CD100" s="6">
        <f ca="1">IF(Table1[[#This Row],[EDUCATION]]="UG",Table1[[#This Row],[INCOME ]],0)</f>
        <v>824372</v>
      </c>
      <c r="CE100" s="6">
        <f ca="1">IF(Table1[[#This Row],[EDUCATION]]="PG",Table1[[#This Row],[INCOME ]],0)</f>
        <v>0</v>
      </c>
      <c r="CF100" s="6">
        <f ca="1">IF(Table1[[#This Row],[EDUCATION]]="PHD",Table1[[#This Row],[INCOME ]],0)</f>
        <v>0</v>
      </c>
      <c r="CG100" s="6">
        <f ca="1">IF(Table1[[#This Row],[EDUCATION]]="Plus Two",Table1[[#This Row],[INCOME ]],0)</f>
        <v>0</v>
      </c>
      <c r="CH100" s="10">
        <f ca="1">IF(Table1[[#This Row],[EDUCATION]]="Others",Table1[[#This Row],[INCOME ]],0)</f>
        <v>0</v>
      </c>
      <c r="CJ100" s="9">
        <f ca="1">IF(Table1[[#This Row],[NETWORTH]]&gt;$CK$3,Table1[[#This Row],[AGE]],0)</f>
        <v>44</v>
      </c>
      <c r="CK100" s="10"/>
    </row>
    <row r="101" spans="1:89" x14ac:dyDescent="0.3">
      <c r="A101">
        <f t="shared" ca="1" si="36"/>
        <v>1</v>
      </c>
      <c r="B101" t="str">
        <f t="shared" ca="1" si="37"/>
        <v>FEMALE</v>
      </c>
      <c r="C101">
        <f t="shared" ca="1" si="38"/>
        <v>48</v>
      </c>
      <c r="D101">
        <f t="shared" ca="1" si="39"/>
        <v>4</v>
      </c>
      <c r="E101" t="str">
        <f t="shared" ca="1" si="40"/>
        <v>IT</v>
      </c>
      <c r="F101">
        <f t="shared" ca="1" si="41"/>
        <v>2</v>
      </c>
      <c r="G101" t="str">
        <f t="shared" ca="1" si="42"/>
        <v>Plus Two</v>
      </c>
      <c r="H101">
        <f t="shared" ca="1" si="60"/>
        <v>3</v>
      </c>
      <c r="I101">
        <f t="shared" ca="1" si="35"/>
        <v>3</v>
      </c>
      <c r="J101">
        <f t="shared" ca="1" si="43"/>
        <v>136361</v>
      </c>
      <c r="K101">
        <f t="shared" ca="1" si="44"/>
        <v>5</v>
      </c>
      <c r="L101" t="str">
        <f t="shared" ca="1" si="45"/>
        <v>Kottayam</v>
      </c>
      <c r="M101">
        <f t="shared" ca="1" si="54"/>
        <v>545444</v>
      </c>
      <c r="N101">
        <f t="shared" ca="1" si="46"/>
        <v>48839.544081874592</v>
      </c>
      <c r="O101">
        <f t="shared" ca="1" si="55"/>
        <v>225707.36178143384</v>
      </c>
      <c r="P101">
        <f t="shared" ca="1" si="47"/>
        <v>135391</v>
      </c>
      <c r="Q101">
        <f t="shared" ca="1" si="56"/>
        <v>249000.5440818746</v>
      </c>
      <c r="R101">
        <f t="shared" ca="1" si="57"/>
        <v>120707.00262691194</v>
      </c>
      <c r="S101">
        <f t="shared" ca="1" si="58"/>
        <v>891858.36440834578</v>
      </c>
      <c r="T101">
        <f t="shared" ca="1" si="59"/>
        <v>642857.82032647124</v>
      </c>
      <c r="V101" s="9">
        <f ca="1">IF(Table1[[#This Row],[GENDER]]="MALE",1,0)</f>
        <v>0</v>
      </c>
      <c r="W101" s="10">
        <f ca="1">IF(Table1[[#This Row],[GENDER]]="FEMALE",1,0)</f>
        <v>1</v>
      </c>
      <c r="AF101" s="9">
        <f t="shared" ca="1" si="48"/>
        <v>0</v>
      </c>
      <c r="AG101" s="6">
        <f t="shared" ca="1" si="49"/>
        <v>0</v>
      </c>
      <c r="AH101" s="6">
        <f t="shared" ca="1" si="50"/>
        <v>1</v>
      </c>
      <c r="AI101" s="6">
        <f t="shared" ca="1" si="51"/>
        <v>0</v>
      </c>
      <c r="AJ101" s="10">
        <f t="shared" ca="1" si="52"/>
        <v>0</v>
      </c>
      <c r="AL101" s="9">
        <f ca="1">IF(Table1[[#This Row],[EDUCATION]]="HIGHSCHOOL",1,0)</f>
        <v>0</v>
      </c>
      <c r="AM101" s="6">
        <f ca="1">IF(Table1[[#This Row],[EDUCATION]]="PLUS TWO",1,0)</f>
        <v>1</v>
      </c>
      <c r="AN101" s="6">
        <f ca="1">IF(Table1[[#This Row],[EDUCATION]]="UG",1,0)</f>
        <v>0</v>
      </c>
      <c r="AO101" s="6">
        <f ca="1">IF(Table1[[#This Row],[EDUCATION]]="PG",1,0)</f>
        <v>0</v>
      </c>
      <c r="AP101" s="6">
        <f ca="1">IF(Table1[[#This Row],[EDUCATION]]="PHD",1,0)</f>
        <v>0</v>
      </c>
      <c r="AQ101" s="10">
        <f ca="1">IF(Table1[[#This Row],[EDUCATION]]="OTHERS",1,0)</f>
        <v>0</v>
      </c>
      <c r="AU101" s="9">
        <f ca="1">Table1[[#This Row],[CARS VALUE]]/Table1[[#This Row],[CARS]]</f>
        <v>75235.78726047794</v>
      </c>
      <c r="AV101" s="10"/>
      <c r="AX101" s="9">
        <f ca="1">IF(Table1[[#This Row],[DEBTS]]&gt;$AY$3,1,0)</f>
        <v>0</v>
      </c>
      <c r="AY101" s="6"/>
      <c r="AZ101" s="23">
        <f ca="1">(Table1[[#This Row],[MORTAGE LEFT]]/Table1[[#This Row],[VALUE OF THE HOUSE]])</f>
        <v>8.9540895274078713E-2</v>
      </c>
      <c r="BA101" s="6">
        <f t="shared" ca="1" si="53"/>
        <v>1</v>
      </c>
      <c r="BB101" s="6"/>
      <c r="BC101" s="6"/>
      <c r="BD101" s="6"/>
      <c r="BE101" s="9">
        <f ca="1">IF(Table1[[#This Row],[DEBTS]]&gt;Table1[[#This Row],[INCOME ]],1,0)</f>
        <v>1</v>
      </c>
      <c r="BF101" s="10"/>
      <c r="BH101" s="9">
        <f ca="1">IF(Table1[[#This Row],[AREA]]="Alappuzha",Table1[[#This Row],[INCOME ]],0)</f>
        <v>0</v>
      </c>
      <c r="BI101" s="6">
        <f ca="1">IF(Table1[[#This Row],[AREA]]="Ernakulam",Table1[[#This Row],[INCOME ]],0)</f>
        <v>0</v>
      </c>
      <c r="BJ101" s="6">
        <f ca="1">IF(Table1[[#This Row],[AREA]]="Idukki",Table1[[#This Row],[INCOME ]],0)</f>
        <v>0</v>
      </c>
      <c r="BK101" s="6">
        <f ca="1">IF(Table1[[#This Row],[AREA]]="kannur",Table1[[#This Row],[INCOME ]],0)</f>
        <v>0</v>
      </c>
      <c r="BL101" s="6">
        <f ca="1">IF(Table1[[#This Row],[AREA]]="Kasaragod",Table1[[#This Row],[INCOME ]],0)</f>
        <v>0</v>
      </c>
      <c r="BM101" s="6">
        <f ca="1">IF(Table1[[#This Row],[AREA]]="Kollam",Table1[[#This Row],[INCOME ]],0)</f>
        <v>0</v>
      </c>
      <c r="BN101" s="6">
        <f ca="1">IF(Table1[[#This Row],[AREA]]="kottayam",Table1[[#This Row],[INCOME ]],0)</f>
        <v>136361</v>
      </c>
      <c r="BO101" s="6">
        <f ca="1">IF(Table1[[#This Row],[AREA]]="Kozhikode",Table1[[#This Row],[INCOME ]],0)</f>
        <v>0</v>
      </c>
      <c r="BP101" s="6">
        <f ca="1">IF(Table1[[#This Row],[AREA]]="Malappuram",Table1[[#This Row],[INCOME ]],0)</f>
        <v>0</v>
      </c>
      <c r="BQ101" s="6">
        <f ca="1">IF(Table1[[#This Row],[AREA]]="Palakkad",Table1[[#This Row],[INCOME ]],0)</f>
        <v>0</v>
      </c>
      <c r="BR101" s="6">
        <f ca="1">IF(Table1[[#This Row],[AREA]]="Pathanamthitta",Table1[[#This Row],[INCOME ]],0)</f>
        <v>0</v>
      </c>
      <c r="BS101" s="6">
        <f ca="1">IF(Table1[[#This Row],[AREA]]="Thiruvananthapuram",Table1[[#This Row],[INCOME ]],0)</f>
        <v>0</v>
      </c>
      <c r="BT101" s="6">
        <f ca="1">IF(Table1[[#This Row],[AREA]]="Thrissur",Table1[[#This Row],[INCOME ]],0)</f>
        <v>0</v>
      </c>
      <c r="BU101" s="10">
        <f ca="1">IF(Table1[[#This Row],[AREA]]="Wayanadu",Table1[[#This Row],[INCOME ]],0)</f>
        <v>0</v>
      </c>
      <c r="BW101" s="9">
        <f ca="1">IF(Table1[[#This Row],[FIELD OF WORK]]="IT",Table1[[#This Row],[INCOME ]],0)</f>
        <v>136361</v>
      </c>
      <c r="BX101" s="6">
        <f ca="1">IF(Table1[[#This Row],[FIELD OF WORK]]="Teaching",Table1[[#This Row],[INCOME ]],0)</f>
        <v>0</v>
      </c>
      <c r="BY101" s="6">
        <f ca="1">IF(Table1[[#This Row],[FIELD OF WORK]]="Construction",Table1[[#This Row],[INCOME ]],0)</f>
        <v>0</v>
      </c>
      <c r="BZ101" s="6">
        <f ca="1">IF(Table1[[#This Row],[FIELD OF WORK]]="Health",Table1[[#This Row],[INCOME ]],0)</f>
        <v>0</v>
      </c>
      <c r="CA101" s="10">
        <f ca="1">IF(Table1[[#This Row],[FIELD OF WORK]]="Others",Table1[[#This Row],[INCOME ]],0)</f>
        <v>0</v>
      </c>
      <c r="CC101" s="9">
        <f ca="1">IF(Table1[[#This Row],[EDUCATION]]="Highschool",Table1[[#This Row],[INCOME ]],0)</f>
        <v>0</v>
      </c>
      <c r="CD101" s="6">
        <f ca="1">IF(Table1[[#This Row],[EDUCATION]]="UG",Table1[[#This Row],[INCOME ]],0)</f>
        <v>0</v>
      </c>
      <c r="CE101" s="6">
        <f ca="1">IF(Table1[[#This Row],[EDUCATION]]="PG",Table1[[#This Row],[INCOME ]],0)</f>
        <v>0</v>
      </c>
      <c r="CF101" s="6">
        <f ca="1">IF(Table1[[#This Row],[EDUCATION]]="PHD",Table1[[#This Row],[INCOME ]],0)</f>
        <v>0</v>
      </c>
      <c r="CG101" s="6">
        <f ca="1">IF(Table1[[#This Row],[EDUCATION]]="Plus Two",Table1[[#This Row],[INCOME ]],0)</f>
        <v>136361</v>
      </c>
      <c r="CH101" s="10">
        <f ca="1">IF(Table1[[#This Row],[EDUCATION]]="Others",Table1[[#This Row],[INCOME ]],0)</f>
        <v>0</v>
      </c>
      <c r="CJ101" s="9">
        <f ca="1">IF(Table1[[#This Row],[NETWORTH]]&gt;$CK$3,Table1[[#This Row],[AGE]],0)</f>
        <v>0</v>
      </c>
      <c r="CK101" s="10"/>
    </row>
    <row r="102" spans="1:89" x14ac:dyDescent="0.3">
      <c r="A102">
        <f t="shared" ca="1" si="36"/>
        <v>1</v>
      </c>
      <c r="B102" t="str">
        <f t="shared" ca="1" si="37"/>
        <v>FEMALE</v>
      </c>
      <c r="C102">
        <f t="shared" ca="1" si="38"/>
        <v>39</v>
      </c>
      <c r="D102">
        <f t="shared" ca="1" si="39"/>
        <v>1</v>
      </c>
      <c r="E102" t="str">
        <f t="shared" ca="1" si="40"/>
        <v>Health</v>
      </c>
      <c r="F102">
        <f t="shared" ca="1" si="41"/>
        <v>5</v>
      </c>
      <c r="G102" t="str">
        <f t="shared" ca="1" si="42"/>
        <v>PHD</v>
      </c>
      <c r="H102">
        <f t="shared" ca="1" si="60"/>
        <v>1</v>
      </c>
      <c r="I102">
        <f t="shared" ca="1" si="35"/>
        <v>2</v>
      </c>
      <c r="J102">
        <f t="shared" ca="1" si="43"/>
        <v>654617</v>
      </c>
      <c r="K102">
        <f t="shared" ca="1" si="44"/>
        <v>6</v>
      </c>
      <c r="L102" t="str">
        <f t="shared" ca="1" si="45"/>
        <v>Idukki</v>
      </c>
      <c r="M102">
        <f t="shared" ca="1" si="54"/>
        <v>5236936</v>
      </c>
      <c r="N102">
        <f t="shared" ca="1" si="46"/>
        <v>1937965.1766165383</v>
      </c>
      <c r="O102">
        <f t="shared" ca="1" si="55"/>
        <v>1172286.0391694137</v>
      </c>
      <c r="P102">
        <f t="shared" ca="1" si="47"/>
        <v>957326</v>
      </c>
      <c r="Q102">
        <f t="shared" ca="1" si="56"/>
        <v>3589812.1766165383</v>
      </c>
      <c r="R102">
        <f t="shared" ca="1" si="57"/>
        <v>290899.35398527468</v>
      </c>
      <c r="S102">
        <f t="shared" ca="1" si="58"/>
        <v>6700121.3931546882</v>
      </c>
      <c r="T102">
        <f t="shared" ca="1" si="59"/>
        <v>3110309.2165381499</v>
      </c>
      <c r="V102" s="9">
        <f ca="1">IF(Table1[[#This Row],[GENDER]]="MALE",1,0)</f>
        <v>0</v>
      </c>
      <c r="W102" s="10">
        <f ca="1">IF(Table1[[#This Row],[GENDER]]="FEMALE",1,0)</f>
        <v>1</v>
      </c>
      <c r="AF102" s="9">
        <f t="shared" ca="1" si="48"/>
        <v>0</v>
      </c>
      <c r="AG102" s="6">
        <f t="shared" ca="1" si="49"/>
        <v>1</v>
      </c>
      <c r="AH102" s="6">
        <f t="shared" ca="1" si="50"/>
        <v>0</v>
      </c>
      <c r="AI102" s="6">
        <f t="shared" ca="1" si="51"/>
        <v>0</v>
      </c>
      <c r="AJ102" s="10">
        <f t="shared" ca="1" si="52"/>
        <v>0</v>
      </c>
      <c r="AL102" s="9">
        <f ca="1">IF(Table1[[#This Row],[EDUCATION]]="HIGHSCHOOL",1,0)</f>
        <v>0</v>
      </c>
      <c r="AM102" s="6">
        <f ca="1">IF(Table1[[#This Row],[EDUCATION]]="PLUS TWO",1,0)</f>
        <v>0</v>
      </c>
      <c r="AN102" s="6">
        <f ca="1">IF(Table1[[#This Row],[EDUCATION]]="UG",1,0)</f>
        <v>0</v>
      </c>
      <c r="AO102" s="6">
        <f ca="1">IF(Table1[[#This Row],[EDUCATION]]="PG",1,0)</f>
        <v>0</v>
      </c>
      <c r="AP102" s="6">
        <f ca="1">IF(Table1[[#This Row],[EDUCATION]]="PHD",1,0)</f>
        <v>1</v>
      </c>
      <c r="AQ102" s="10">
        <f ca="1">IF(Table1[[#This Row],[EDUCATION]]="OTHERS",1,0)</f>
        <v>0</v>
      </c>
      <c r="AU102" s="9">
        <f ca="1">Table1[[#This Row],[CARS VALUE]]/Table1[[#This Row],[CARS]]</f>
        <v>586143.01958470687</v>
      </c>
      <c r="AV102" s="10"/>
      <c r="AX102" s="9">
        <f ca="1">IF(Table1[[#This Row],[DEBTS]]&gt;$AY$3,1,0)</f>
        <v>1</v>
      </c>
      <c r="AY102" s="6"/>
      <c r="AZ102" s="23">
        <f ca="1">(Table1[[#This Row],[MORTAGE LEFT]]/Table1[[#This Row],[VALUE OF THE HOUSE]])</f>
        <v>0.37005706707443786</v>
      </c>
      <c r="BA102" s="6">
        <f t="shared" ca="1" si="53"/>
        <v>1</v>
      </c>
      <c r="BB102" s="6"/>
      <c r="BC102" s="6"/>
      <c r="BD102" s="6"/>
      <c r="BE102" s="9">
        <f ca="1">IF(Table1[[#This Row],[DEBTS]]&gt;Table1[[#This Row],[INCOME ]],1,0)</f>
        <v>1</v>
      </c>
      <c r="BF102" s="10"/>
      <c r="BH102" s="9">
        <f ca="1">IF(Table1[[#This Row],[AREA]]="Alappuzha",Table1[[#This Row],[INCOME ]],0)</f>
        <v>0</v>
      </c>
      <c r="BI102" s="6">
        <f ca="1">IF(Table1[[#This Row],[AREA]]="Ernakulam",Table1[[#This Row],[INCOME ]],0)</f>
        <v>0</v>
      </c>
      <c r="BJ102" s="6">
        <f ca="1">IF(Table1[[#This Row],[AREA]]="Idukki",Table1[[#This Row],[INCOME ]],0)</f>
        <v>654617</v>
      </c>
      <c r="BK102" s="6">
        <f ca="1">IF(Table1[[#This Row],[AREA]]="kannur",Table1[[#This Row],[INCOME ]],0)</f>
        <v>0</v>
      </c>
      <c r="BL102" s="6">
        <f ca="1">IF(Table1[[#This Row],[AREA]]="Kasaragod",Table1[[#This Row],[INCOME ]],0)</f>
        <v>0</v>
      </c>
      <c r="BM102" s="6">
        <f ca="1">IF(Table1[[#This Row],[AREA]]="Kollam",Table1[[#This Row],[INCOME ]],0)</f>
        <v>0</v>
      </c>
      <c r="BN102" s="6">
        <f ca="1">IF(Table1[[#This Row],[AREA]]="kottayam",Table1[[#This Row],[INCOME ]],0)</f>
        <v>0</v>
      </c>
      <c r="BO102" s="6">
        <f ca="1">IF(Table1[[#This Row],[AREA]]="Kozhikode",Table1[[#This Row],[INCOME ]],0)</f>
        <v>0</v>
      </c>
      <c r="BP102" s="6">
        <f ca="1">IF(Table1[[#This Row],[AREA]]="Malappuram",Table1[[#This Row],[INCOME ]],0)</f>
        <v>0</v>
      </c>
      <c r="BQ102" s="6">
        <f ca="1">IF(Table1[[#This Row],[AREA]]="Palakkad",Table1[[#This Row],[INCOME ]],0)</f>
        <v>0</v>
      </c>
      <c r="BR102" s="6">
        <f ca="1">IF(Table1[[#This Row],[AREA]]="Pathanamthitta",Table1[[#This Row],[INCOME ]],0)</f>
        <v>0</v>
      </c>
      <c r="BS102" s="6">
        <f ca="1">IF(Table1[[#This Row],[AREA]]="Thiruvananthapuram",Table1[[#This Row],[INCOME ]],0)</f>
        <v>0</v>
      </c>
      <c r="BT102" s="6">
        <f ca="1">IF(Table1[[#This Row],[AREA]]="Thrissur",Table1[[#This Row],[INCOME ]],0)</f>
        <v>0</v>
      </c>
      <c r="BU102" s="10">
        <f ca="1">IF(Table1[[#This Row],[AREA]]="Wayanadu",Table1[[#This Row],[INCOME ]],0)</f>
        <v>0</v>
      </c>
      <c r="BW102" s="9">
        <f ca="1">IF(Table1[[#This Row],[FIELD OF WORK]]="IT",Table1[[#This Row],[INCOME ]],0)</f>
        <v>0</v>
      </c>
      <c r="BX102" s="6">
        <f ca="1">IF(Table1[[#This Row],[FIELD OF WORK]]="Teaching",Table1[[#This Row],[INCOME ]],0)</f>
        <v>0</v>
      </c>
      <c r="BY102" s="6">
        <f ca="1">IF(Table1[[#This Row],[FIELD OF WORK]]="Construction",Table1[[#This Row],[INCOME ]],0)</f>
        <v>0</v>
      </c>
      <c r="BZ102" s="6">
        <f ca="1">IF(Table1[[#This Row],[FIELD OF WORK]]="Health",Table1[[#This Row],[INCOME ]],0)</f>
        <v>654617</v>
      </c>
      <c r="CA102" s="10">
        <f ca="1">IF(Table1[[#This Row],[FIELD OF WORK]]="Others",Table1[[#This Row],[INCOME ]],0)</f>
        <v>0</v>
      </c>
      <c r="CC102" s="9">
        <f ca="1">IF(Table1[[#This Row],[EDUCATION]]="Highschool",Table1[[#This Row],[INCOME ]],0)</f>
        <v>0</v>
      </c>
      <c r="CD102" s="6">
        <f ca="1">IF(Table1[[#This Row],[EDUCATION]]="UG",Table1[[#This Row],[INCOME ]],0)</f>
        <v>0</v>
      </c>
      <c r="CE102" s="6">
        <f ca="1">IF(Table1[[#This Row],[EDUCATION]]="PG",Table1[[#This Row],[INCOME ]],0)</f>
        <v>0</v>
      </c>
      <c r="CF102" s="6">
        <f ca="1">IF(Table1[[#This Row],[EDUCATION]]="PHD",Table1[[#This Row],[INCOME ]],0)</f>
        <v>654617</v>
      </c>
      <c r="CG102" s="6">
        <f ca="1">IF(Table1[[#This Row],[EDUCATION]]="Plus Two",Table1[[#This Row],[INCOME ]],0)</f>
        <v>0</v>
      </c>
      <c r="CH102" s="10">
        <f ca="1">IF(Table1[[#This Row],[EDUCATION]]="Others",Table1[[#This Row],[INCOME ]],0)</f>
        <v>0</v>
      </c>
      <c r="CJ102" s="9">
        <f ca="1">IF(Table1[[#This Row],[NETWORTH]]&gt;$CK$3,Table1[[#This Row],[AGE]],0)</f>
        <v>39</v>
      </c>
      <c r="CK102" s="10"/>
    </row>
    <row r="103" spans="1:89" x14ac:dyDescent="0.3">
      <c r="A103">
        <f t="shared" ca="1" si="36"/>
        <v>1</v>
      </c>
      <c r="B103" t="str">
        <f t="shared" ca="1" si="37"/>
        <v>FEMALE</v>
      </c>
      <c r="C103">
        <f t="shared" ca="1" si="38"/>
        <v>41</v>
      </c>
      <c r="D103">
        <f t="shared" ca="1" si="39"/>
        <v>1</v>
      </c>
      <c r="E103" t="str">
        <f t="shared" ca="1" si="40"/>
        <v>Health</v>
      </c>
      <c r="F103">
        <f t="shared" ca="1" si="41"/>
        <v>4</v>
      </c>
      <c r="G103" t="str">
        <f t="shared" ca="1" si="42"/>
        <v>PG</v>
      </c>
      <c r="H103">
        <f t="shared" ca="1" si="60"/>
        <v>3</v>
      </c>
      <c r="I103">
        <f t="shared" ca="1" si="35"/>
        <v>2</v>
      </c>
      <c r="J103">
        <f t="shared" ca="1" si="43"/>
        <v>640387</v>
      </c>
      <c r="K103">
        <f t="shared" ca="1" si="44"/>
        <v>12</v>
      </c>
      <c r="L103" t="str">
        <f t="shared" ca="1" si="45"/>
        <v>Wayanadu</v>
      </c>
      <c r="M103">
        <f t="shared" ca="1" si="54"/>
        <v>4482709</v>
      </c>
      <c r="N103">
        <f t="shared" ca="1" si="46"/>
        <v>1135967.3294443164</v>
      </c>
      <c r="O103">
        <f t="shared" ca="1" si="55"/>
        <v>34703.469837259268</v>
      </c>
      <c r="P103">
        <f t="shared" ca="1" si="47"/>
        <v>29311</v>
      </c>
      <c r="Q103">
        <f t="shared" ca="1" si="56"/>
        <v>2024876.3294443164</v>
      </c>
      <c r="R103">
        <f t="shared" ca="1" si="57"/>
        <v>556599.35186607903</v>
      </c>
      <c r="S103">
        <f t="shared" ca="1" si="58"/>
        <v>5074011.821703339</v>
      </c>
      <c r="T103">
        <f t="shared" ca="1" si="59"/>
        <v>3049135.4922590228</v>
      </c>
      <c r="V103" s="9">
        <f ca="1">IF(Table1[[#This Row],[GENDER]]="MALE",1,0)</f>
        <v>0</v>
      </c>
      <c r="W103" s="10">
        <f ca="1">IF(Table1[[#This Row],[GENDER]]="FEMALE",1,0)</f>
        <v>1</v>
      </c>
      <c r="AF103" s="9">
        <f t="shared" ca="1" si="48"/>
        <v>0</v>
      </c>
      <c r="AG103" s="6">
        <f t="shared" ca="1" si="49"/>
        <v>1</v>
      </c>
      <c r="AH103" s="6">
        <f t="shared" ca="1" si="50"/>
        <v>0</v>
      </c>
      <c r="AI103" s="6">
        <f t="shared" ca="1" si="51"/>
        <v>0</v>
      </c>
      <c r="AJ103" s="10">
        <f t="shared" ca="1" si="52"/>
        <v>0</v>
      </c>
      <c r="AL103" s="9">
        <f ca="1">IF(Table1[[#This Row],[EDUCATION]]="HIGHSCHOOL",1,0)</f>
        <v>0</v>
      </c>
      <c r="AM103" s="6">
        <f ca="1">IF(Table1[[#This Row],[EDUCATION]]="PLUS TWO",1,0)</f>
        <v>0</v>
      </c>
      <c r="AN103" s="6">
        <f ca="1">IF(Table1[[#This Row],[EDUCATION]]="UG",1,0)</f>
        <v>0</v>
      </c>
      <c r="AO103" s="6">
        <f ca="1">IF(Table1[[#This Row],[EDUCATION]]="PG",1,0)</f>
        <v>1</v>
      </c>
      <c r="AP103" s="6">
        <f ca="1">IF(Table1[[#This Row],[EDUCATION]]="PHD",1,0)</f>
        <v>0</v>
      </c>
      <c r="AQ103" s="10">
        <f ca="1">IF(Table1[[#This Row],[EDUCATION]]="OTHERS",1,0)</f>
        <v>0</v>
      </c>
      <c r="AU103" s="9">
        <f ca="1">Table1[[#This Row],[CARS VALUE]]/Table1[[#This Row],[CARS]]</f>
        <v>17351.734918629634</v>
      </c>
      <c r="AV103" s="10"/>
      <c r="AX103" s="9">
        <f ca="1">IF(Table1[[#This Row],[DEBTS]]&gt;$AY$3,1,0)</f>
        <v>1</v>
      </c>
      <c r="AY103" s="6"/>
      <c r="AZ103" s="23">
        <f ca="1">(Table1[[#This Row],[MORTAGE LEFT]]/Table1[[#This Row],[VALUE OF THE HOUSE]])</f>
        <v>0.25341090163209712</v>
      </c>
      <c r="BA103" s="6">
        <f t="shared" ca="1" si="53"/>
        <v>1</v>
      </c>
      <c r="BB103" s="6"/>
      <c r="BC103" s="6"/>
      <c r="BD103" s="6"/>
      <c r="BE103" s="9">
        <f ca="1">IF(Table1[[#This Row],[DEBTS]]&gt;Table1[[#This Row],[INCOME ]],1,0)</f>
        <v>1</v>
      </c>
      <c r="BF103" s="10"/>
      <c r="BH103" s="9">
        <f ca="1">IF(Table1[[#This Row],[AREA]]="Alappuzha",Table1[[#This Row],[INCOME ]],0)</f>
        <v>0</v>
      </c>
      <c r="BI103" s="6">
        <f ca="1">IF(Table1[[#This Row],[AREA]]="Ernakulam",Table1[[#This Row],[INCOME ]],0)</f>
        <v>0</v>
      </c>
      <c r="BJ103" s="6">
        <f ca="1">IF(Table1[[#This Row],[AREA]]="Idukki",Table1[[#This Row],[INCOME ]],0)</f>
        <v>0</v>
      </c>
      <c r="BK103" s="6">
        <f ca="1">IF(Table1[[#This Row],[AREA]]="kannur",Table1[[#This Row],[INCOME ]],0)</f>
        <v>0</v>
      </c>
      <c r="BL103" s="6">
        <f ca="1">IF(Table1[[#This Row],[AREA]]="Kasaragod",Table1[[#This Row],[INCOME ]],0)</f>
        <v>0</v>
      </c>
      <c r="BM103" s="6">
        <f ca="1">IF(Table1[[#This Row],[AREA]]="Kollam",Table1[[#This Row],[INCOME ]],0)</f>
        <v>0</v>
      </c>
      <c r="BN103" s="6">
        <f ca="1">IF(Table1[[#This Row],[AREA]]="kottayam",Table1[[#This Row],[INCOME ]],0)</f>
        <v>0</v>
      </c>
      <c r="BO103" s="6">
        <f ca="1">IF(Table1[[#This Row],[AREA]]="Kozhikode",Table1[[#This Row],[INCOME ]],0)</f>
        <v>0</v>
      </c>
      <c r="BP103" s="6">
        <f ca="1">IF(Table1[[#This Row],[AREA]]="Malappuram",Table1[[#This Row],[INCOME ]],0)</f>
        <v>0</v>
      </c>
      <c r="BQ103" s="6">
        <f ca="1">IF(Table1[[#This Row],[AREA]]="Palakkad",Table1[[#This Row],[INCOME ]],0)</f>
        <v>0</v>
      </c>
      <c r="BR103" s="6">
        <f ca="1">IF(Table1[[#This Row],[AREA]]="Pathanamthitta",Table1[[#This Row],[INCOME ]],0)</f>
        <v>0</v>
      </c>
      <c r="BS103" s="6">
        <f ca="1">IF(Table1[[#This Row],[AREA]]="Thiruvananthapuram",Table1[[#This Row],[INCOME ]],0)</f>
        <v>0</v>
      </c>
      <c r="BT103" s="6">
        <f ca="1">IF(Table1[[#This Row],[AREA]]="Thrissur",Table1[[#This Row],[INCOME ]],0)</f>
        <v>0</v>
      </c>
      <c r="BU103" s="10">
        <f ca="1">IF(Table1[[#This Row],[AREA]]="Wayanadu",Table1[[#This Row],[INCOME ]],0)</f>
        <v>640387</v>
      </c>
      <c r="BW103" s="9">
        <f ca="1">IF(Table1[[#This Row],[FIELD OF WORK]]="IT",Table1[[#This Row],[INCOME ]],0)</f>
        <v>0</v>
      </c>
      <c r="BX103" s="6">
        <f ca="1">IF(Table1[[#This Row],[FIELD OF WORK]]="Teaching",Table1[[#This Row],[INCOME ]],0)</f>
        <v>0</v>
      </c>
      <c r="BY103" s="6">
        <f ca="1">IF(Table1[[#This Row],[FIELD OF WORK]]="Construction",Table1[[#This Row],[INCOME ]],0)</f>
        <v>0</v>
      </c>
      <c r="BZ103" s="6">
        <f ca="1">IF(Table1[[#This Row],[FIELD OF WORK]]="Health",Table1[[#This Row],[INCOME ]],0)</f>
        <v>640387</v>
      </c>
      <c r="CA103" s="10">
        <f ca="1">IF(Table1[[#This Row],[FIELD OF WORK]]="Others",Table1[[#This Row],[INCOME ]],0)</f>
        <v>0</v>
      </c>
      <c r="CC103" s="9">
        <f ca="1">IF(Table1[[#This Row],[EDUCATION]]="Highschool",Table1[[#This Row],[INCOME ]],0)</f>
        <v>0</v>
      </c>
      <c r="CD103" s="6">
        <f ca="1">IF(Table1[[#This Row],[EDUCATION]]="UG",Table1[[#This Row],[INCOME ]],0)</f>
        <v>0</v>
      </c>
      <c r="CE103" s="6">
        <f ca="1">IF(Table1[[#This Row],[EDUCATION]]="PG",Table1[[#This Row],[INCOME ]],0)</f>
        <v>640387</v>
      </c>
      <c r="CF103" s="6">
        <f ca="1">IF(Table1[[#This Row],[EDUCATION]]="PHD",Table1[[#This Row],[INCOME ]],0)</f>
        <v>0</v>
      </c>
      <c r="CG103" s="6">
        <f ca="1">IF(Table1[[#This Row],[EDUCATION]]="Plus Two",Table1[[#This Row],[INCOME ]],0)</f>
        <v>0</v>
      </c>
      <c r="CH103" s="10">
        <f ca="1">IF(Table1[[#This Row],[EDUCATION]]="Others",Table1[[#This Row],[INCOME ]],0)</f>
        <v>0</v>
      </c>
      <c r="CJ103" s="9">
        <f ca="1">IF(Table1[[#This Row],[NETWORTH]]&gt;$CK$3,Table1[[#This Row],[AGE]],0)</f>
        <v>41</v>
      </c>
      <c r="CK103" s="10"/>
    </row>
    <row r="104" spans="1:89" x14ac:dyDescent="0.3">
      <c r="A104">
        <f t="shared" ca="1" si="36"/>
        <v>1</v>
      </c>
      <c r="B104" t="str">
        <f t="shared" ca="1" si="37"/>
        <v>FEMALE</v>
      </c>
      <c r="C104">
        <f t="shared" ca="1" si="38"/>
        <v>41</v>
      </c>
      <c r="D104">
        <f t="shared" ca="1" si="39"/>
        <v>2</v>
      </c>
      <c r="E104" t="str">
        <f t="shared" ca="1" si="40"/>
        <v>Construction</v>
      </c>
      <c r="F104">
        <f t="shared" ca="1" si="41"/>
        <v>2</v>
      </c>
      <c r="G104" t="str">
        <f t="shared" ca="1" si="42"/>
        <v>Plus Two</v>
      </c>
      <c r="H104">
        <f t="shared" ca="1" si="60"/>
        <v>2</v>
      </c>
      <c r="I104">
        <f t="shared" ca="1" si="35"/>
        <v>1</v>
      </c>
      <c r="J104">
        <f t="shared" ca="1" si="43"/>
        <v>375524</v>
      </c>
      <c r="K104">
        <f t="shared" ca="1" si="44"/>
        <v>6</v>
      </c>
      <c r="L104" t="str">
        <f t="shared" ca="1" si="45"/>
        <v>Idukki</v>
      </c>
      <c r="M104">
        <f t="shared" ca="1" si="54"/>
        <v>1877620</v>
      </c>
      <c r="N104">
        <f t="shared" ca="1" si="46"/>
        <v>791140.080592499</v>
      </c>
      <c r="O104">
        <f t="shared" ca="1" si="55"/>
        <v>314652.798002241</v>
      </c>
      <c r="P104">
        <f t="shared" ca="1" si="47"/>
        <v>43134</v>
      </c>
      <c r="Q104">
        <f t="shared" ca="1" si="56"/>
        <v>1213337.0805924991</v>
      </c>
      <c r="R104">
        <f t="shared" ca="1" si="57"/>
        <v>30726.415605533286</v>
      </c>
      <c r="S104">
        <f t="shared" ca="1" si="58"/>
        <v>2222999.2136077746</v>
      </c>
      <c r="T104">
        <f t="shared" ca="1" si="59"/>
        <v>1009662.1330152755</v>
      </c>
      <c r="V104" s="9">
        <f ca="1">IF(Table1[[#This Row],[GENDER]]="MALE",1,0)</f>
        <v>0</v>
      </c>
      <c r="W104" s="10">
        <f ca="1">IF(Table1[[#This Row],[GENDER]]="FEMALE",1,0)</f>
        <v>1</v>
      </c>
      <c r="AF104" s="9">
        <f t="shared" ca="1" si="48"/>
        <v>1</v>
      </c>
      <c r="AG104" s="6">
        <f t="shared" ca="1" si="49"/>
        <v>0</v>
      </c>
      <c r="AH104" s="6">
        <f t="shared" ca="1" si="50"/>
        <v>0</v>
      </c>
      <c r="AI104" s="6">
        <f t="shared" ca="1" si="51"/>
        <v>0</v>
      </c>
      <c r="AJ104" s="10">
        <f t="shared" ca="1" si="52"/>
        <v>0</v>
      </c>
      <c r="AL104" s="9">
        <f ca="1">IF(Table1[[#This Row],[EDUCATION]]="HIGHSCHOOL",1,0)</f>
        <v>0</v>
      </c>
      <c r="AM104" s="6">
        <f ca="1">IF(Table1[[#This Row],[EDUCATION]]="PLUS TWO",1,0)</f>
        <v>1</v>
      </c>
      <c r="AN104" s="6">
        <f ca="1">IF(Table1[[#This Row],[EDUCATION]]="UG",1,0)</f>
        <v>0</v>
      </c>
      <c r="AO104" s="6">
        <f ca="1">IF(Table1[[#This Row],[EDUCATION]]="PG",1,0)</f>
        <v>0</v>
      </c>
      <c r="AP104" s="6">
        <f ca="1">IF(Table1[[#This Row],[EDUCATION]]="PHD",1,0)</f>
        <v>0</v>
      </c>
      <c r="AQ104" s="10">
        <f ca="1">IF(Table1[[#This Row],[EDUCATION]]="OTHERS",1,0)</f>
        <v>0</v>
      </c>
      <c r="AU104" s="9">
        <f ca="1">Table1[[#This Row],[CARS VALUE]]/Table1[[#This Row],[CARS]]</f>
        <v>314652.798002241</v>
      </c>
      <c r="AV104" s="10"/>
      <c r="AX104" s="9">
        <f ca="1">IF(Table1[[#This Row],[DEBTS]]&gt;$AY$3,1,0)</f>
        <v>1</v>
      </c>
      <c r="AY104" s="6"/>
      <c r="AZ104" s="23">
        <f ca="1">(Table1[[#This Row],[MORTAGE LEFT]]/Table1[[#This Row],[VALUE OF THE HOUSE]])</f>
        <v>0.42135260627416571</v>
      </c>
      <c r="BA104" s="6">
        <f t="shared" ca="1" si="53"/>
        <v>1</v>
      </c>
      <c r="BB104" s="6"/>
      <c r="BC104" s="6"/>
      <c r="BD104" s="6"/>
      <c r="BE104" s="9">
        <f ca="1">IF(Table1[[#This Row],[DEBTS]]&gt;Table1[[#This Row],[INCOME ]],1,0)</f>
        <v>1</v>
      </c>
      <c r="BF104" s="10"/>
      <c r="BH104" s="9">
        <f ca="1">IF(Table1[[#This Row],[AREA]]="Alappuzha",Table1[[#This Row],[INCOME ]],0)</f>
        <v>0</v>
      </c>
      <c r="BI104" s="6">
        <f ca="1">IF(Table1[[#This Row],[AREA]]="Ernakulam",Table1[[#This Row],[INCOME ]],0)</f>
        <v>0</v>
      </c>
      <c r="BJ104" s="6">
        <f ca="1">IF(Table1[[#This Row],[AREA]]="Idukki",Table1[[#This Row],[INCOME ]],0)</f>
        <v>375524</v>
      </c>
      <c r="BK104" s="6">
        <f ca="1">IF(Table1[[#This Row],[AREA]]="kannur",Table1[[#This Row],[INCOME ]],0)</f>
        <v>0</v>
      </c>
      <c r="BL104" s="6">
        <f ca="1">IF(Table1[[#This Row],[AREA]]="Kasaragod",Table1[[#This Row],[INCOME ]],0)</f>
        <v>0</v>
      </c>
      <c r="BM104" s="6">
        <f ca="1">IF(Table1[[#This Row],[AREA]]="Kollam",Table1[[#This Row],[INCOME ]],0)</f>
        <v>0</v>
      </c>
      <c r="BN104" s="6">
        <f ca="1">IF(Table1[[#This Row],[AREA]]="kottayam",Table1[[#This Row],[INCOME ]],0)</f>
        <v>0</v>
      </c>
      <c r="BO104" s="6">
        <f ca="1">IF(Table1[[#This Row],[AREA]]="Kozhikode",Table1[[#This Row],[INCOME ]],0)</f>
        <v>0</v>
      </c>
      <c r="BP104" s="6">
        <f ca="1">IF(Table1[[#This Row],[AREA]]="Malappuram",Table1[[#This Row],[INCOME ]],0)</f>
        <v>0</v>
      </c>
      <c r="BQ104" s="6">
        <f ca="1">IF(Table1[[#This Row],[AREA]]="Palakkad",Table1[[#This Row],[INCOME ]],0)</f>
        <v>0</v>
      </c>
      <c r="BR104" s="6">
        <f ca="1">IF(Table1[[#This Row],[AREA]]="Pathanamthitta",Table1[[#This Row],[INCOME ]],0)</f>
        <v>0</v>
      </c>
      <c r="BS104" s="6">
        <f ca="1">IF(Table1[[#This Row],[AREA]]="Thiruvananthapuram",Table1[[#This Row],[INCOME ]],0)</f>
        <v>0</v>
      </c>
      <c r="BT104" s="6">
        <f ca="1">IF(Table1[[#This Row],[AREA]]="Thrissur",Table1[[#This Row],[INCOME ]],0)</f>
        <v>0</v>
      </c>
      <c r="BU104" s="10">
        <f ca="1">IF(Table1[[#This Row],[AREA]]="Wayanadu",Table1[[#This Row],[INCOME ]],0)</f>
        <v>0</v>
      </c>
      <c r="BW104" s="9">
        <f ca="1">IF(Table1[[#This Row],[FIELD OF WORK]]="IT",Table1[[#This Row],[INCOME ]],0)</f>
        <v>0</v>
      </c>
      <c r="BX104" s="6">
        <f ca="1">IF(Table1[[#This Row],[FIELD OF WORK]]="Teaching",Table1[[#This Row],[INCOME ]],0)</f>
        <v>0</v>
      </c>
      <c r="BY104" s="6">
        <f ca="1">IF(Table1[[#This Row],[FIELD OF WORK]]="Construction",Table1[[#This Row],[INCOME ]],0)</f>
        <v>375524</v>
      </c>
      <c r="BZ104" s="6">
        <f ca="1">IF(Table1[[#This Row],[FIELD OF WORK]]="Health",Table1[[#This Row],[INCOME ]],0)</f>
        <v>0</v>
      </c>
      <c r="CA104" s="10">
        <f ca="1">IF(Table1[[#This Row],[FIELD OF WORK]]="Others",Table1[[#This Row],[INCOME ]],0)</f>
        <v>0</v>
      </c>
      <c r="CC104" s="9">
        <f ca="1">IF(Table1[[#This Row],[EDUCATION]]="Highschool",Table1[[#This Row],[INCOME ]],0)</f>
        <v>0</v>
      </c>
      <c r="CD104" s="6">
        <f ca="1">IF(Table1[[#This Row],[EDUCATION]]="UG",Table1[[#This Row],[INCOME ]],0)</f>
        <v>0</v>
      </c>
      <c r="CE104" s="6">
        <f ca="1">IF(Table1[[#This Row],[EDUCATION]]="PG",Table1[[#This Row],[INCOME ]],0)</f>
        <v>0</v>
      </c>
      <c r="CF104" s="6">
        <f ca="1">IF(Table1[[#This Row],[EDUCATION]]="PHD",Table1[[#This Row],[INCOME ]],0)</f>
        <v>0</v>
      </c>
      <c r="CG104" s="6">
        <f ca="1">IF(Table1[[#This Row],[EDUCATION]]="Plus Two",Table1[[#This Row],[INCOME ]],0)</f>
        <v>375524</v>
      </c>
      <c r="CH104" s="10">
        <f ca="1">IF(Table1[[#This Row],[EDUCATION]]="Others",Table1[[#This Row],[INCOME ]],0)</f>
        <v>0</v>
      </c>
      <c r="CJ104" s="9">
        <f ca="1">IF(Table1[[#This Row],[NETWORTH]]&gt;$CK$3,Table1[[#This Row],[AGE]],0)</f>
        <v>41</v>
      </c>
      <c r="CK104" s="10"/>
    </row>
    <row r="105" spans="1:89" x14ac:dyDescent="0.3">
      <c r="A105">
        <f t="shared" ca="1" si="36"/>
        <v>0</v>
      </c>
      <c r="B105" t="str">
        <f t="shared" ca="1" si="37"/>
        <v>MALE</v>
      </c>
      <c r="C105">
        <f t="shared" ca="1" si="38"/>
        <v>42</v>
      </c>
      <c r="D105">
        <f t="shared" ca="1" si="39"/>
        <v>5</v>
      </c>
      <c r="E105" t="str">
        <f t="shared" ca="1" si="40"/>
        <v>Others</v>
      </c>
      <c r="F105">
        <f t="shared" ca="1" si="41"/>
        <v>1</v>
      </c>
      <c r="G105" t="str">
        <f t="shared" ca="1" si="42"/>
        <v>Highschool</v>
      </c>
      <c r="H105">
        <f t="shared" ca="1" si="60"/>
        <v>2</v>
      </c>
      <c r="I105">
        <f t="shared" ca="1" si="35"/>
        <v>1</v>
      </c>
      <c r="J105">
        <f t="shared" ca="1" si="43"/>
        <v>332789</v>
      </c>
      <c r="K105">
        <f t="shared" ca="1" si="44"/>
        <v>4</v>
      </c>
      <c r="L105" t="str">
        <f t="shared" ca="1" si="45"/>
        <v>Pathanamthitta</v>
      </c>
      <c r="M105">
        <f t="shared" ca="1" si="54"/>
        <v>1996734</v>
      </c>
      <c r="N105">
        <f t="shared" ca="1" si="46"/>
        <v>1808423.4403211612</v>
      </c>
      <c r="O105">
        <f t="shared" ca="1" si="55"/>
        <v>197119.75910499183</v>
      </c>
      <c r="P105">
        <f t="shared" ca="1" si="47"/>
        <v>196260</v>
      </c>
      <c r="Q105">
        <f t="shared" ca="1" si="56"/>
        <v>2423475.4403211614</v>
      </c>
      <c r="R105">
        <f t="shared" ca="1" si="57"/>
        <v>278827.60889510502</v>
      </c>
      <c r="S105">
        <f t="shared" ca="1" si="58"/>
        <v>2472681.3680000966</v>
      </c>
      <c r="T105">
        <f t="shared" ca="1" si="59"/>
        <v>49205.92767893523</v>
      </c>
      <c r="V105" s="9">
        <f ca="1">IF(Table1[[#This Row],[GENDER]]="MALE",1,0)</f>
        <v>1</v>
      </c>
      <c r="W105" s="10">
        <f ca="1">IF(Table1[[#This Row],[GENDER]]="FEMALE",1,0)</f>
        <v>0</v>
      </c>
      <c r="AF105" s="9">
        <f t="shared" ca="1" si="48"/>
        <v>0</v>
      </c>
      <c r="AG105" s="6">
        <f t="shared" ca="1" si="49"/>
        <v>0</v>
      </c>
      <c r="AH105" s="6">
        <f t="shared" ca="1" si="50"/>
        <v>0</v>
      </c>
      <c r="AI105" s="6">
        <f t="shared" ca="1" si="51"/>
        <v>0</v>
      </c>
      <c r="AJ105" s="10">
        <f t="shared" ca="1" si="52"/>
        <v>1</v>
      </c>
      <c r="AL105" s="9">
        <f ca="1">IF(Table1[[#This Row],[EDUCATION]]="HIGHSCHOOL",1,0)</f>
        <v>1</v>
      </c>
      <c r="AM105" s="6">
        <f ca="1">IF(Table1[[#This Row],[EDUCATION]]="PLUS TWO",1,0)</f>
        <v>0</v>
      </c>
      <c r="AN105" s="6">
        <f ca="1">IF(Table1[[#This Row],[EDUCATION]]="UG",1,0)</f>
        <v>0</v>
      </c>
      <c r="AO105" s="6">
        <f ca="1">IF(Table1[[#This Row],[EDUCATION]]="PG",1,0)</f>
        <v>0</v>
      </c>
      <c r="AP105" s="6">
        <f ca="1">IF(Table1[[#This Row],[EDUCATION]]="PHD",1,0)</f>
        <v>0</v>
      </c>
      <c r="AQ105" s="10">
        <f ca="1">IF(Table1[[#This Row],[EDUCATION]]="OTHERS",1,0)</f>
        <v>0</v>
      </c>
      <c r="AU105" s="9">
        <f ca="1">Table1[[#This Row],[CARS VALUE]]/Table1[[#This Row],[CARS]]</f>
        <v>197119.75910499183</v>
      </c>
      <c r="AV105" s="10"/>
      <c r="AX105" s="9">
        <f ca="1">IF(Table1[[#This Row],[DEBTS]]&gt;$AY$3,1,0)</f>
        <v>1</v>
      </c>
      <c r="AY105" s="6"/>
      <c r="AZ105" s="23">
        <f ca="1">(Table1[[#This Row],[MORTAGE LEFT]]/Table1[[#This Row],[VALUE OF THE HOUSE]])</f>
        <v>0.90569071309506488</v>
      </c>
      <c r="BA105" s="6">
        <f t="shared" ca="1" si="53"/>
        <v>0</v>
      </c>
      <c r="BB105" s="6"/>
      <c r="BC105" s="6"/>
      <c r="BD105" s="6"/>
      <c r="BE105" s="9">
        <f ca="1">IF(Table1[[#This Row],[DEBTS]]&gt;Table1[[#This Row],[INCOME ]],1,0)</f>
        <v>1</v>
      </c>
      <c r="BF105" s="10"/>
      <c r="BH105" s="9">
        <f ca="1">IF(Table1[[#This Row],[AREA]]="Alappuzha",Table1[[#This Row],[INCOME ]],0)</f>
        <v>0</v>
      </c>
      <c r="BI105" s="6">
        <f ca="1">IF(Table1[[#This Row],[AREA]]="Ernakulam",Table1[[#This Row],[INCOME ]],0)</f>
        <v>0</v>
      </c>
      <c r="BJ105" s="6">
        <f ca="1">IF(Table1[[#This Row],[AREA]]="Idukki",Table1[[#This Row],[INCOME ]],0)</f>
        <v>0</v>
      </c>
      <c r="BK105" s="6">
        <f ca="1">IF(Table1[[#This Row],[AREA]]="kannur",Table1[[#This Row],[INCOME ]],0)</f>
        <v>0</v>
      </c>
      <c r="BL105" s="6">
        <f ca="1">IF(Table1[[#This Row],[AREA]]="Kasaragod",Table1[[#This Row],[INCOME ]],0)</f>
        <v>0</v>
      </c>
      <c r="BM105" s="6">
        <f ca="1">IF(Table1[[#This Row],[AREA]]="Kollam",Table1[[#This Row],[INCOME ]],0)</f>
        <v>0</v>
      </c>
      <c r="BN105" s="6">
        <f ca="1">IF(Table1[[#This Row],[AREA]]="kottayam",Table1[[#This Row],[INCOME ]],0)</f>
        <v>0</v>
      </c>
      <c r="BO105" s="6">
        <f ca="1">IF(Table1[[#This Row],[AREA]]="Kozhikode",Table1[[#This Row],[INCOME ]],0)</f>
        <v>0</v>
      </c>
      <c r="BP105" s="6">
        <f ca="1">IF(Table1[[#This Row],[AREA]]="Malappuram",Table1[[#This Row],[INCOME ]],0)</f>
        <v>0</v>
      </c>
      <c r="BQ105" s="6">
        <f ca="1">IF(Table1[[#This Row],[AREA]]="Palakkad",Table1[[#This Row],[INCOME ]],0)</f>
        <v>0</v>
      </c>
      <c r="BR105" s="6">
        <f ca="1">IF(Table1[[#This Row],[AREA]]="Pathanamthitta",Table1[[#This Row],[INCOME ]],0)</f>
        <v>332789</v>
      </c>
      <c r="BS105" s="6">
        <f ca="1">IF(Table1[[#This Row],[AREA]]="Thiruvananthapuram",Table1[[#This Row],[INCOME ]],0)</f>
        <v>0</v>
      </c>
      <c r="BT105" s="6">
        <f ca="1">IF(Table1[[#This Row],[AREA]]="Thrissur",Table1[[#This Row],[INCOME ]],0)</f>
        <v>0</v>
      </c>
      <c r="BU105" s="10">
        <f ca="1">IF(Table1[[#This Row],[AREA]]="Wayanadu",Table1[[#This Row],[INCOME ]],0)</f>
        <v>0</v>
      </c>
      <c r="BW105" s="9">
        <f ca="1">IF(Table1[[#This Row],[FIELD OF WORK]]="IT",Table1[[#This Row],[INCOME ]],0)</f>
        <v>0</v>
      </c>
      <c r="BX105" s="6">
        <f ca="1">IF(Table1[[#This Row],[FIELD OF WORK]]="Teaching",Table1[[#This Row],[INCOME ]],0)</f>
        <v>0</v>
      </c>
      <c r="BY105" s="6">
        <f ca="1">IF(Table1[[#This Row],[FIELD OF WORK]]="Construction",Table1[[#This Row],[INCOME ]],0)</f>
        <v>0</v>
      </c>
      <c r="BZ105" s="6">
        <f ca="1">IF(Table1[[#This Row],[FIELD OF WORK]]="Health",Table1[[#This Row],[INCOME ]],0)</f>
        <v>0</v>
      </c>
      <c r="CA105" s="10">
        <f ca="1">IF(Table1[[#This Row],[FIELD OF WORK]]="Others",Table1[[#This Row],[INCOME ]],0)</f>
        <v>332789</v>
      </c>
      <c r="CC105" s="9">
        <f ca="1">IF(Table1[[#This Row],[EDUCATION]]="Highschool",Table1[[#This Row],[INCOME ]],0)</f>
        <v>332789</v>
      </c>
      <c r="CD105" s="6">
        <f ca="1">IF(Table1[[#This Row],[EDUCATION]]="UG",Table1[[#This Row],[INCOME ]],0)</f>
        <v>0</v>
      </c>
      <c r="CE105" s="6">
        <f ca="1">IF(Table1[[#This Row],[EDUCATION]]="PG",Table1[[#This Row],[INCOME ]],0)</f>
        <v>0</v>
      </c>
      <c r="CF105" s="6">
        <f ca="1">IF(Table1[[#This Row],[EDUCATION]]="PHD",Table1[[#This Row],[INCOME ]],0)</f>
        <v>0</v>
      </c>
      <c r="CG105" s="6">
        <f ca="1">IF(Table1[[#This Row],[EDUCATION]]="Plus Two",Table1[[#This Row],[INCOME ]],0)</f>
        <v>0</v>
      </c>
      <c r="CH105" s="10">
        <f ca="1">IF(Table1[[#This Row],[EDUCATION]]="Others",Table1[[#This Row],[INCOME ]],0)</f>
        <v>0</v>
      </c>
      <c r="CJ105" s="9">
        <f ca="1">IF(Table1[[#This Row],[NETWORTH]]&gt;$CK$3,Table1[[#This Row],[AGE]],0)</f>
        <v>0</v>
      </c>
      <c r="CK105" s="10"/>
    </row>
    <row r="106" spans="1:89" x14ac:dyDescent="0.3">
      <c r="A106">
        <f t="shared" ca="1" si="36"/>
        <v>1</v>
      </c>
      <c r="B106" t="str">
        <f t="shared" ca="1" si="37"/>
        <v>FEMALE</v>
      </c>
      <c r="C106">
        <f t="shared" ca="1" si="38"/>
        <v>40</v>
      </c>
      <c r="D106">
        <f t="shared" ca="1" si="39"/>
        <v>3</v>
      </c>
      <c r="E106" t="str">
        <f t="shared" ca="1" si="40"/>
        <v>Teaching</v>
      </c>
      <c r="F106">
        <f t="shared" ca="1" si="41"/>
        <v>4</v>
      </c>
      <c r="G106" t="str">
        <f t="shared" ca="1" si="42"/>
        <v>PG</v>
      </c>
      <c r="H106">
        <f t="shared" ca="1" si="60"/>
        <v>0</v>
      </c>
      <c r="I106">
        <f t="shared" ca="1" si="35"/>
        <v>2</v>
      </c>
      <c r="J106">
        <f t="shared" ca="1" si="43"/>
        <v>815449</v>
      </c>
      <c r="K106">
        <f t="shared" ca="1" si="44"/>
        <v>8</v>
      </c>
      <c r="L106" t="str">
        <f t="shared" ca="1" si="45"/>
        <v>Thrissur</v>
      </c>
      <c r="M106">
        <f t="shared" ca="1" si="54"/>
        <v>4077245</v>
      </c>
      <c r="N106">
        <f t="shared" ca="1" si="46"/>
        <v>562969.16310001852</v>
      </c>
      <c r="O106">
        <f t="shared" ca="1" si="55"/>
        <v>978500.58817732939</v>
      </c>
      <c r="P106">
        <f t="shared" ca="1" si="47"/>
        <v>560618</v>
      </c>
      <c r="Q106">
        <f t="shared" ca="1" si="56"/>
        <v>1464783.1631000186</v>
      </c>
      <c r="R106">
        <f t="shared" ca="1" si="57"/>
        <v>309603.09393357579</v>
      </c>
      <c r="S106">
        <f t="shared" ca="1" si="58"/>
        <v>5365348.6821109047</v>
      </c>
      <c r="T106">
        <f t="shared" ca="1" si="59"/>
        <v>3900565.5190108861</v>
      </c>
      <c r="V106" s="9">
        <f ca="1">IF(Table1[[#This Row],[GENDER]]="MALE",1,0)</f>
        <v>0</v>
      </c>
      <c r="W106" s="10">
        <f ca="1">IF(Table1[[#This Row],[GENDER]]="FEMALE",1,0)</f>
        <v>1</v>
      </c>
      <c r="AF106" s="9">
        <f t="shared" ca="1" si="48"/>
        <v>0</v>
      </c>
      <c r="AG106" s="6">
        <f t="shared" ca="1" si="49"/>
        <v>0</v>
      </c>
      <c r="AH106" s="6">
        <f t="shared" ca="1" si="50"/>
        <v>0</v>
      </c>
      <c r="AI106" s="6">
        <f t="shared" ca="1" si="51"/>
        <v>1</v>
      </c>
      <c r="AJ106" s="10">
        <f t="shared" ca="1" si="52"/>
        <v>0</v>
      </c>
      <c r="AL106" s="9">
        <f ca="1">IF(Table1[[#This Row],[EDUCATION]]="HIGHSCHOOL",1,0)</f>
        <v>0</v>
      </c>
      <c r="AM106" s="6">
        <f ca="1">IF(Table1[[#This Row],[EDUCATION]]="PLUS TWO",1,0)</f>
        <v>0</v>
      </c>
      <c r="AN106" s="6">
        <f ca="1">IF(Table1[[#This Row],[EDUCATION]]="UG",1,0)</f>
        <v>0</v>
      </c>
      <c r="AO106" s="6">
        <f ca="1">IF(Table1[[#This Row],[EDUCATION]]="PG",1,0)</f>
        <v>1</v>
      </c>
      <c r="AP106" s="6">
        <f ca="1">IF(Table1[[#This Row],[EDUCATION]]="PHD",1,0)</f>
        <v>0</v>
      </c>
      <c r="AQ106" s="10">
        <f ca="1">IF(Table1[[#This Row],[EDUCATION]]="OTHERS",1,0)</f>
        <v>0</v>
      </c>
      <c r="AU106" s="9">
        <f ca="1">Table1[[#This Row],[CARS VALUE]]/Table1[[#This Row],[CARS]]</f>
        <v>489250.2940886647</v>
      </c>
      <c r="AV106" s="10"/>
      <c r="AX106" s="9">
        <f ca="1">IF(Table1[[#This Row],[DEBTS]]&gt;$AY$3,1,0)</f>
        <v>1</v>
      </c>
      <c r="AY106" s="6"/>
      <c r="AZ106" s="23">
        <f ca="1">(Table1[[#This Row],[MORTAGE LEFT]]/Table1[[#This Row],[VALUE OF THE HOUSE]])</f>
        <v>0.13807587307115921</v>
      </c>
      <c r="BA106" s="6">
        <f t="shared" ca="1" si="53"/>
        <v>1</v>
      </c>
      <c r="BB106" s="6"/>
      <c r="BC106" s="6"/>
      <c r="BD106" s="6"/>
      <c r="BE106" s="9">
        <f ca="1">IF(Table1[[#This Row],[DEBTS]]&gt;Table1[[#This Row],[INCOME ]],1,0)</f>
        <v>1</v>
      </c>
      <c r="BF106" s="10"/>
      <c r="BH106" s="9">
        <f ca="1">IF(Table1[[#This Row],[AREA]]="Alappuzha",Table1[[#This Row],[INCOME ]],0)</f>
        <v>0</v>
      </c>
      <c r="BI106" s="6">
        <f ca="1">IF(Table1[[#This Row],[AREA]]="Ernakulam",Table1[[#This Row],[INCOME ]],0)</f>
        <v>0</v>
      </c>
      <c r="BJ106" s="6">
        <f ca="1">IF(Table1[[#This Row],[AREA]]="Idukki",Table1[[#This Row],[INCOME ]],0)</f>
        <v>0</v>
      </c>
      <c r="BK106" s="6">
        <f ca="1">IF(Table1[[#This Row],[AREA]]="kannur",Table1[[#This Row],[INCOME ]],0)</f>
        <v>0</v>
      </c>
      <c r="BL106" s="6">
        <f ca="1">IF(Table1[[#This Row],[AREA]]="Kasaragod",Table1[[#This Row],[INCOME ]],0)</f>
        <v>0</v>
      </c>
      <c r="BM106" s="6">
        <f ca="1">IF(Table1[[#This Row],[AREA]]="Kollam",Table1[[#This Row],[INCOME ]],0)</f>
        <v>0</v>
      </c>
      <c r="BN106" s="6">
        <f ca="1">IF(Table1[[#This Row],[AREA]]="kottayam",Table1[[#This Row],[INCOME ]],0)</f>
        <v>0</v>
      </c>
      <c r="BO106" s="6">
        <f ca="1">IF(Table1[[#This Row],[AREA]]="Kozhikode",Table1[[#This Row],[INCOME ]],0)</f>
        <v>0</v>
      </c>
      <c r="BP106" s="6">
        <f ca="1">IF(Table1[[#This Row],[AREA]]="Malappuram",Table1[[#This Row],[INCOME ]],0)</f>
        <v>0</v>
      </c>
      <c r="BQ106" s="6">
        <f ca="1">IF(Table1[[#This Row],[AREA]]="Palakkad",Table1[[#This Row],[INCOME ]],0)</f>
        <v>0</v>
      </c>
      <c r="BR106" s="6">
        <f ca="1">IF(Table1[[#This Row],[AREA]]="Pathanamthitta",Table1[[#This Row],[INCOME ]],0)</f>
        <v>0</v>
      </c>
      <c r="BS106" s="6">
        <f ca="1">IF(Table1[[#This Row],[AREA]]="Thiruvananthapuram",Table1[[#This Row],[INCOME ]],0)</f>
        <v>0</v>
      </c>
      <c r="BT106" s="6">
        <f ca="1">IF(Table1[[#This Row],[AREA]]="Thrissur",Table1[[#This Row],[INCOME ]],0)</f>
        <v>815449</v>
      </c>
      <c r="BU106" s="10">
        <f ca="1">IF(Table1[[#This Row],[AREA]]="Wayanadu",Table1[[#This Row],[INCOME ]],0)</f>
        <v>0</v>
      </c>
      <c r="BW106" s="9">
        <f ca="1">IF(Table1[[#This Row],[FIELD OF WORK]]="IT",Table1[[#This Row],[INCOME ]],0)</f>
        <v>0</v>
      </c>
      <c r="BX106" s="6">
        <f ca="1">IF(Table1[[#This Row],[FIELD OF WORK]]="Teaching",Table1[[#This Row],[INCOME ]],0)</f>
        <v>815449</v>
      </c>
      <c r="BY106" s="6">
        <f ca="1">IF(Table1[[#This Row],[FIELD OF WORK]]="Construction",Table1[[#This Row],[INCOME ]],0)</f>
        <v>0</v>
      </c>
      <c r="BZ106" s="6">
        <f ca="1">IF(Table1[[#This Row],[FIELD OF WORK]]="Health",Table1[[#This Row],[INCOME ]],0)</f>
        <v>0</v>
      </c>
      <c r="CA106" s="10">
        <f ca="1">IF(Table1[[#This Row],[FIELD OF WORK]]="Others",Table1[[#This Row],[INCOME ]],0)</f>
        <v>0</v>
      </c>
      <c r="CC106" s="9">
        <f ca="1">IF(Table1[[#This Row],[EDUCATION]]="Highschool",Table1[[#This Row],[INCOME ]],0)</f>
        <v>0</v>
      </c>
      <c r="CD106" s="6">
        <f ca="1">IF(Table1[[#This Row],[EDUCATION]]="UG",Table1[[#This Row],[INCOME ]],0)</f>
        <v>0</v>
      </c>
      <c r="CE106" s="6">
        <f ca="1">IF(Table1[[#This Row],[EDUCATION]]="PG",Table1[[#This Row],[INCOME ]],0)</f>
        <v>815449</v>
      </c>
      <c r="CF106" s="6">
        <f ca="1">IF(Table1[[#This Row],[EDUCATION]]="PHD",Table1[[#This Row],[INCOME ]],0)</f>
        <v>0</v>
      </c>
      <c r="CG106" s="6">
        <f ca="1">IF(Table1[[#This Row],[EDUCATION]]="Plus Two",Table1[[#This Row],[INCOME ]],0)</f>
        <v>0</v>
      </c>
      <c r="CH106" s="10">
        <f ca="1">IF(Table1[[#This Row],[EDUCATION]]="Others",Table1[[#This Row],[INCOME ]],0)</f>
        <v>0</v>
      </c>
      <c r="CJ106" s="9">
        <f ca="1">IF(Table1[[#This Row],[NETWORTH]]&gt;$CK$3,Table1[[#This Row],[AGE]],0)</f>
        <v>40</v>
      </c>
      <c r="CK106" s="10"/>
    </row>
    <row r="107" spans="1:89" x14ac:dyDescent="0.3">
      <c r="A107">
        <f t="shared" ca="1" si="36"/>
        <v>0</v>
      </c>
      <c r="B107" t="str">
        <f t="shared" ca="1" si="37"/>
        <v>MALE</v>
      </c>
      <c r="C107">
        <f t="shared" ca="1" si="38"/>
        <v>24</v>
      </c>
      <c r="D107">
        <f t="shared" ca="1" si="39"/>
        <v>3</v>
      </c>
      <c r="E107" t="str">
        <f t="shared" ca="1" si="40"/>
        <v>Teaching</v>
      </c>
      <c r="F107">
        <f t="shared" ca="1" si="41"/>
        <v>6</v>
      </c>
      <c r="G107" t="str">
        <f t="shared" ca="1" si="42"/>
        <v>Others</v>
      </c>
      <c r="H107">
        <f t="shared" ca="1" si="60"/>
        <v>0</v>
      </c>
      <c r="I107">
        <f t="shared" ca="1" si="35"/>
        <v>1</v>
      </c>
      <c r="J107">
        <f t="shared" ca="1" si="43"/>
        <v>779536</v>
      </c>
      <c r="K107">
        <f t="shared" ca="1" si="44"/>
        <v>8</v>
      </c>
      <c r="L107" t="str">
        <f t="shared" ca="1" si="45"/>
        <v>Thrissur</v>
      </c>
      <c r="M107">
        <f t="shared" ca="1" si="54"/>
        <v>2338608</v>
      </c>
      <c r="N107">
        <f t="shared" ca="1" si="46"/>
        <v>473010.27729258197</v>
      </c>
      <c r="O107">
        <f t="shared" ca="1" si="55"/>
        <v>675992.71161342761</v>
      </c>
      <c r="P107">
        <f t="shared" ca="1" si="47"/>
        <v>65803</v>
      </c>
      <c r="Q107">
        <f t="shared" ca="1" si="56"/>
        <v>1620666.277292582</v>
      </c>
      <c r="R107">
        <f t="shared" ca="1" si="57"/>
        <v>727794.78645947296</v>
      </c>
      <c r="S107">
        <f t="shared" ca="1" si="58"/>
        <v>3742395.4980729008</v>
      </c>
      <c r="T107">
        <f t="shared" ca="1" si="59"/>
        <v>2121729.2207803186</v>
      </c>
      <c r="V107" s="9">
        <f ca="1">IF(Table1[[#This Row],[GENDER]]="MALE",1,0)</f>
        <v>1</v>
      </c>
      <c r="W107" s="10">
        <f ca="1">IF(Table1[[#This Row],[GENDER]]="FEMALE",1,0)</f>
        <v>0</v>
      </c>
      <c r="AF107" s="9">
        <f t="shared" ca="1" si="48"/>
        <v>0</v>
      </c>
      <c r="AG107" s="6">
        <f t="shared" ca="1" si="49"/>
        <v>0</v>
      </c>
      <c r="AH107" s="6">
        <f t="shared" ca="1" si="50"/>
        <v>0</v>
      </c>
      <c r="AI107" s="6">
        <f t="shared" ca="1" si="51"/>
        <v>1</v>
      </c>
      <c r="AJ107" s="10">
        <f t="shared" ca="1" si="52"/>
        <v>0</v>
      </c>
      <c r="AL107" s="9">
        <f ca="1">IF(Table1[[#This Row],[EDUCATION]]="HIGHSCHOOL",1,0)</f>
        <v>0</v>
      </c>
      <c r="AM107" s="6">
        <f ca="1">IF(Table1[[#This Row],[EDUCATION]]="PLUS TWO",1,0)</f>
        <v>0</v>
      </c>
      <c r="AN107" s="6">
        <f ca="1">IF(Table1[[#This Row],[EDUCATION]]="UG",1,0)</f>
        <v>0</v>
      </c>
      <c r="AO107" s="6">
        <f ca="1">IF(Table1[[#This Row],[EDUCATION]]="PG",1,0)</f>
        <v>0</v>
      </c>
      <c r="AP107" s="6">
        <f ca="1">IF(Table1[[#This Row],[EDUCATION]]="PHD",1,0)</f>
        <v>0</v>
      </c>
      <c r="AQ107" s="10">
        <f ca="1">IF(Table1[[#This Row],[EDUCATION]]="OTHERS",1,0)</f>
        <v>1</v>
      </c>
      <c r="AU107" s="9">
        <f ca="1">Table1[[#This Row],[CARS VALUE]]/Table1[[#This Row],[CARS]]</f>
        <v>675992.71161342761</v>
      </c>
      <c r="AV107" s="10"/>
      <c r="AX107" s="9">
        <f ca="1">IF(Table1[[#This Row],[DEBTS]]&gt;$AY$3,1,0)</f>
        <v>1</v>
      </c>
      <c r="AY107" s="6"/>
      <c r="AZ107" s="23">
        <f ca="1">(Table1[[#This Row],[MORTAGE LEFT]]/Table1[[#This Row],[VALUE OF THE HOUSE]])</f>
        <v>0.20226146378212251</v>
      </c>
      <c r="BA107" s="6">
        <f t="shared" ca="1" si="53"/>
        <v>1</v>
      </c>
      <c r="BB107" s="6"/>
      <c r="BC107" s="6"/>
      <c r="BD107" s="6"/>
      <c r="BE107" s="9">
        <f ca="1">IF(Table1[[#This Row],[DEBTS]]&gt;Table1[[#This Row],[INCOME ]],1,0)</f>
        <v>1</v>
      </c>
      <c r="BF107" s="10"/>
      <c r="BH107" s="9">
        <f ca="1">IF(Table1[[#This Row],[AREA]]="Alappuzha",Table1[[#This Row],[INCOME ]],0)</f>
        <v>0</v>
      </c>
      <c r="BI107" s="6">
        <f ca="1">IF(Table1[[#This Row],[AREA]]="Ernakulam",Table1[[#This Row],[INCOME ]],0)</f>
        <v>0</v>
      </c>
      <c r="BJ107" s="6">
        <f ca="1">IF(Table1[[#This Row],[AREA]]="Idukki",Table1[[#This Row],[INCOME ]],0)</f>
        <v>0</v>
      </c>
      <c r="BK107" s="6">
        <f ca="1">IF(Table1[[#This Row],[AREA]]="kannur",Table1[[#This Row],[INCOME ]],0)</f>
        <v>0</v>
      </c>
      <c r="BL107" s="6">
        <f ca="1">IF(Table1[[#This Row],[AREA]]="Kasaragod",Table1[[#This Row],[INCOME ]],0)</f>
        <v>0</v>
      </c>
      <c r="BM107" s="6">
        <f ca="1">IF(Table1[[#This Row],[AREA]]="Kollam",Table1[[#This Row],[INCOME ]],0)</f>
        <v>0</v>
      </c>
      <c r="BN107" s="6">
        <f ca="1">IF(Table1[[#This Row],[AREA]]="kottayam",Table1[[#This Row],[INCOME ]],0)</f>
        <v>0</v>
      </c>
      <c r="BO107" s="6">
        <f ca="1">IF(Table1[[#This Row],[AREA]]="Kozhikode",Table1[[#This Row],[INCOME ]],0)</f>
        <v>0</v>
      </c>
      <c r="BP107" s="6">
        <f ca="1">IF(Table1[[#This Row],[AREA]]="Malappuram",Table1[[#This Row],[INCOME ]],0)</f>
        <v>0</v>
      </c>
      <c r="BQ107" s="6">
        <f ca="1">IF(Table1[[#This Row],[AREA]]="Palakkad",Table1[[#This Row],[INCOME ]],0)</f>
        <v>0</v>
      </c>
      <c r="BR107" s="6">
        <f ca="1">IF(Table1[[#This Row],[AREA]]="Pathanamthitta",Table1[[#This Row],[INCOME ]],0)</f>
        <v>0</v>
      </c>
      <c r="BS107" s="6">
        <f ca="1">IF(Table1[[#This Row],[AREA]]="Thiruvananthapuram",Table1[[#This Row],[INCOME ]],0)</f>
        <v>0</v>
      </c>
      <c r="BT107" s="6">
        <f ca="1">IF(Table1[[#This Row],[AREA]]="Thrissur",Table1[[#This Row],[INCOME ]],0)</f>
        <v>779536</v>
      </c>
      <c r="BU107" s="10">
        <f ca="1">IF(Table1[[#This Row],[AREA]]="Wayanadu",Table1[[#This Row],[INCOME ]],0)</f>
        <v>0</v>
      </c>
      <c r="BW107" s="9">
        <f ca="1">IF(Table1[[#This Row],[FIELD OF WORK]]="IT",Table1[[#This Row],[INCOME ]],0)</f>
        <v>0</v>
      </c>
      <c r="BX107" s="6">
        <f ca="1">IF(Table1[[#This Row],[FIELD OF WORK]]="Teaching",Table1[[#This Row],[INCOME ]],0)</f>
        <v>779536</v>
      </c>
      <c r="BY107" s="6">
        <f ca="1">IF(Table1[[#This Row],[FIELD OF WORK]]="Construction",Table1[[#This Row],[INCOME ]],0)</f>
        <v>0</v>
      </c>
      <c r="BZ107" s="6">
        <f ca="1">IF(Table1[[#This Row],[FIELD OF WORK]]="Health",Table1[[#This Row],[INCOME ]],0)</f>
        <v>0</v>
      </c>
      <c r="CA107" s="10">
        <f ca="1">IF(Table1[[#This Row],[FIELD OF WORK]]="Others",Table1[[#This Row],[INCOME ]],0)</f>
        <v>0</v>
      </c>
      <c r="CC107" s="9">
        <f ca="1">IF(Table1[[#This Row],[EDUCATION]]="Highschool",Table1[[#This Row],[INCOME ]],0)</f>
        <v>0</v>
      </c>
      <c r="CD107" s="6">
        <f ca="1">IF(Table1[[#This Row],[EDUCATION]]="UG",Table1[[#This Row],[INCOME ]],0)</f>
        <v>0</v>
      </c>
      <c r="CE107" s="6">
        <f ca="1">IF(Table1[[#This Row],[EDUCATION]]="PG",Table1[[#This Row],[INCOME ]],0)</f>
        <v>0</v>
      </c>
      <c r="CF107" s="6">
        <f ca="1">IF(Table1[[#This Row],[EDUCATION]]="PHD",Table1[[#This Row],[INCOME ]],0)</f>
        <v>0</v>
      </c>
      <c r="CG107" s="6">
        <f ca="1">IF(Table1[[#This Row],[EDUCATION]]="Plus Two",Table1[[#This Row],[INCOME ]],0)</f>
        <v>0</v>
      </c>
      <c r="CH107" s="10">
        <f ca="1">IF(Table1[[#This Row],[EDUCATION]]="Others",Table1[[#This Row],[INCOME ]],0)</f>
        <v>779536</v>
      </c>
      <c r="CJ107" s="9">
        <f ca="1">IF(Table1[[#This Row],[NETWORTH]]&gt;$CK$3,Table1[[#This Row],[AGE]],0)</f>
        <v>24</v>
      </c>
      <c r="CK107" s="10"/>
    </row>
    <row r="108" spans="1:89" x14ac:dyDescent="0.3">
      <c r="A108">
        <f t="shared" ca="1" si="36"/>
        <v>1</v>
      </c>
      <c r="B108" t="str">
        <f t="shared" ca="1" si="37"/>
        <v>FEMALE</v>
      </c>
      <c r="C108">
        <f t="shared" ca="1" si="38"/>
        <v>42</v>
      </c>
      <c r="D108">
        <f t="shared" ca="1" si="39"/>
        <v>5</v>
      </c>
      <c r="E108" t="str">
        <f t="shared" ca="1" si="40"/>
        <v>Others</v>
      </c>
      <c r="F108">
        <f t="shared" ca="1" si="41"/>
        <v>2</v>
      </c>
      <c r="G108" t="str">
        <f t="shared" ca="1" si="42"/>
        <v>Plus Two</v>
      </c>
      <c r="H108">
        <f t="shared" ca="1" si="60"/>
        <v>1</v>
      </c>
      <c r="I108">
        <f t="shared" ca="1" si="35"/>
        <v>3</v>
      </c>
      <c r="J108">
        <f t="shared" ca="1" si="43"/>
        <v>942720</v>
      </c>
      <c r="K108">
        <f t="shared" ca="1" si="44"/>
        <v>2</v>
      </c>
      <c r="L108" t="str">
        <f t="shared" ca="1" si="45"/>
        <v>Kollam</v>
      </c>
      <c r="M108">
        <f t="shared" ca="1" si="54"/>
        <v>2828160</v>
      </c>
      <c r="N108">
        <f t="shared" ca="1" si="46"/>
        <v>2262802.793371072</v>
      </c>
      <c r="O108">
        <f t="shared" ca="1" si="55"/>
        <v>2404962.2018817742</v>
      </c>
      <c r="P108">
        <f t="shared" ca="1" si="47"/>
        <v>1369492</v>
      </c>
      <c r="Q108">
        <f t="shared" ca="1" si="56"/>
        <v>4816498.793371072</v>
      </c>
      <c r="R108">
        <f t="shared" ca="1" si="57"/>
        <v>800855.55545996781</v>
      </c>
      <c r="S108">
        <f t="shared" ca="1" si="58"/>
        <v>6033977.7573417416</v>
      </c>
      <c r="T108">
        <f t="shared" ca="1" si="59"/>
        <v>1217478.9639706695</v>
      </c>
      <c r="V108" s="9">
        <f ca="1">IF(Table1[[#This Row],[GENDER]]="MALE",1,0)</f>
        <v>0</v>
      </c>
      <c r="W108" s="10">
        <f ca="1">IF(Table1[[#This Row],[GENDER]]="FEMALE",1,0)</f>
        <v>1</v>
      </c>
      <c r="AF108" s="9">
        <f t="shared" ca="1" si="48"/>
        <v>0</v>
      </c>
      <c r="AG108" s="6">
        <f t="shared" ca="1" si="49"/>
        <v>0</v>
      </c>
      <c r="AH108" s="6">
        <f t="shared" ca="1" si="50"/>
        <v>0</v>
      </c>
      <c r="AI108" s="6">
        <f t="shared" ca="1" si="51"/>
        <v>0</v>
      </c>
      <c r="AJ108" s="10">
        <f t="shared" ca="1" si="52"/>
        <v>1</v>
      </c>
      <c r="AL108" s="9">
        <f ca="1">IF(Table1[[#This Row],[EDUCATION]]="HIGHSCHOOL",1,0)</f>
        <v>0</v>
      </c>
      <c r="AM108" s="6">
        <f ca="1">IF(Table1[[#This Row],[EDUCATION]]="PLUS TWO",1,0)</f>
        <v>1</v>
      </c>
      <c r="AN108" s="6">
        <f ca="1">IF(Table1[[#This Row],[EDUCATION]]="UG",1,0)</f>
        <v>0</v>
      </c>
      <c r="AO108" s="6">
        <f ca="1">IF(Table1[[#This Row],[EDUCATION]]="PG",1,0)</f>
        <v>0</v>
      </c>
      <c r="AP108" s="6">
        <f ca="1">IF(Table1[[#This Row],[EDUCATION]]="PHD",1,0)</f>
        <v>0</v>
      </c>
      <c r="AQ108" s="10">
        <f ca="1">IF(Table1[[#This Row],[EDUCATION]]="OTHERS",1,0)</f>
        <v>0</v>
      </c>
      <c r="AU108" s="9">
        <f ca="1">Table1[[#This Row],[CARS VALUE]]/Table1[[#This Row],[CARS]]</f>
        <v>801654.06729392475</v>
      </c>
      <c r="AV108" s="10"/>
      <c r="AX108" s="9">
        <f ca="1">IF(Table1[[#This Row],[DEBTS]]&gt;$AY$3,1,0)</f>
        <v>1</v>
      </c>
      <c r="AY108" s="6"/>
      <c r="AZ108" s="23">
        <f ca="1">(Table1[[#This Row],[MORTAGE LEFT]]/Table1[[#This Row],[VALUE OF THE HOUSE]])</f>
        <v>0.80009716330443537</v>
      </c>
      <c r="BA108" s="6">
        <f t="shared" ca="1" si="53"/>
        <v>0</v>
      </c>
      <c r="BB108" s="6"/>
      <c r="BC108" s="6"/>
      <c r="BD108" s="6"/>
      <c r="BE108" s="9">
        <f ca="1">IF(Table1[[#This Row],[DEBTS]]&gt;Table1[[#This Row],[INCOME ]],1,0)</f>
        <v>1</v>
      </c>
      <c r="BF108" s="10"/>
      <c r="BH108" s="9">
        <f ca="1">IF(Table1[[#This Row],[AREA]]="Alappuzha",Table1[[#This Row],[INCOME ]],0)</f>
        <v>0</v>
      </c>
      <c r="BI108" s="6">
        <f ca="1">IF(Table1[[#This Row],[AREA]]="Ernakulam",Table1[[#This Row],[INCOME ]],0)</f>
        <v>0</v>
      </c>
      <c r="BJ108" s="6">
        <f ca="1">IF(Table1[[#This Row],[AREA]]="Idukki",Table1[[#This Row],[INCOME ]],0)</f>
        <v>0</v>
      </c>
      <c r="BK108" s="6">
        <f ca="1">IF(Table1[[#This Row],[AREA]]="kannur",Table1[[#This Row],[INCOME ]],0)</f>
        <v>0</v>
      </c>
      <c r="BL108" s="6">
        <f ca="1">IF(Table1[[#This Row],[AREA]]="Kasaragod",Table1[[#This Row],[INCOME ]],0)</f>
        <v>0</v>
      </c>
      <c r="BM108" s="6">
        <f ca="1">IF(Table1[[#This Row],[AREA]]="Kollam",Table1[[#This Row],[INCOME ]],0)</f>
        <v>942720</v>
      </c>
      <c r="BN108" s="6">
        <f ca="1">IF(Table1[[#This Row],[AREA]]="kottayam",Table1[[#This Row],[INCOME ]],0)</f>
        <v>0</v>
      </c>
      <c r="BO108" s="6">
        <f ca="1">IF(Table1[[#This Row],[AREA]]="Kozhikode",Table1[[#This Row],[INCOME ]],0)</f>
        <v>0</v>
      </c>
      <c r="BP108" s="6">
        <f ca="1">IF(Table1[[#This Row],[AREA]]="Malappuram",Table1[[#This Row],[INCOME ]],0)</f>
        <v>0</v>
      </c>
      <c r="BQ108" s="6">
        <f ca="1">IF(Table1[[#This Row],[AREA]]="Palakkad",Table1[[#This Row],[INCOME ]],0)</f>
        <v>0</v>
      </c>
      <c r="BR108" s="6">
        <f ca="1">IF(Table1[[#This Row],[AREA]]="Pathanamthitta",Table1[[#This Row],[INCOME ]],0)</f>
        <v>0</v>
      </c>
      <c r="BS108" s="6">
        <f ca="1">IF(Table1[[#This Row],[AREA]]="Thiruvananthapuram",Table1[[#This Row],[INCOME ]],0)</f>
        <v>0</v>
      </c>
      <c r="BT108" s="6">
        <f ca="1">IF(Table1[[#This Row],[AREA]]="Thrissur",Table1[[#This Row],[INCOME ]],0)</f>
        <v>0</v>
      </c>
      <c r="BU108" s="10">
        <f ca="1">IF(Table1[[#This Row],[AREA]]="Wayanadu",Table1[[#This Row],[INCOME ]],0)</f>
        <v>0</v>
      </c>
      <c r="BW108" s="9">
        <f ca="1">IF(Table1[[#This Row],[FIELD OF WORK]]="IT",Table1[[#This Row],[INCOME ]],0)</f>
        <v>0</v>
      </c>
      <c r="BX108" s="6">
        <f ca="1">IF(Table1[[#This Row],[FIELD OF WORK]]="Teaching",Table1[[#This Row],[INCOME ]],0)</f>
        <v>0</v>
      </c>
      <c r="BY108" s="6">
        <f ca="1">IF(Table1[[#This Row],[FIELD OF WORK]]="Construction",Table1[[#This Row],[INCOME ]],0)</f>
        <v>0</v>
      </c>
      <c r="BZ108" s="6">
        <f ca="1">IF(Table1[[#This Row],[FIELD OF WORK]]="Health",Table1[[#This Row],[INCOME ]],0)</f>
        <v>0</v>
      </c>
      <c r="CA108" s="10">
        <f ca="1">IF(Table1[[#This Row],[FIELD OF WORK]]="Others",Table1[[#This Row],[INCOME ]],0)</f>
        <v>942720</v>
      </c>
      <c r="CC108" s="9">
        <f ca="1">IF(Table1[[#This Row],[EDUCATION]]="Highschool",Table1[[#This Row],[INCOME ]],0)</f>
        <v>0</v>
      </c>
      <c r="CD108" s="6">
        <f ca="1">IF(Table1[[#This Row],[EDUCATION]]="UG",Table1[[#This Row],[INCOME ]],0)</f>
        <v>0</v>
      </c>
      <c r="CE108" s="6">
        <f ca="1">IF(Table1[[#This Row],[EDUCATION]]="PG",Table1[[#This Row],[INCOME ]],0)</f>
        <v>0</v>
      </c>
      <c r="CF108" s="6">
        <f ca="1">IF(Table1[[#This Row],[EDUCATION]]="PHD",Table1[[#This Row],[INCOME ]],0)</f>
        <v>0</v>
      </c>
      <c r="CG108" s="6">
        <f ca="1">IF(Table1[[#This Row],[EDUCATION]]="Plus Two",Table1[[#This Row],[INCOME ]],0)</f>
        <v>942720</v>
      </c>
      <c r="CH108" s="10">
        <f ca="1">IF(Table1[[#This Row],[EDUCATION]]="Others",Table1[[#This Row],[INCOME ]],0)</f>
        <v>0</v>
      </c>
      <c r="CJ108" s="9">
        <f ca="1">IF(Table1[[#This Row],[NETWORTH]]&gt;$CK$3,Table1[[#This Row],[AGE]],0)</f>
        <v>42</v>
      </c>
      <c r="CK108" s="10"/>
    </row>
    <row r="109" spans="1:89" x14ac:dyDescent="0.3">
      <c r="A109">
        <f t="shared" ca="1" si="36"/>
        <v>0</v>
      </c>
      <c r="B109" t="str">
        <f t="shared" ca="1" si="37"/>
        <v>MALE</v>
      </c>
      <c r="C109">
        <f t="shared" ca="1" si="38"/>
        <v>28</v>
      </c>
      <c r="D109">
        <f t="shared" ca="1" si="39"/>
        <v>5</v>
      </c>
      <c r="E109" t="str">
        <f t="shared" ca="1" si="40"/>
        <v>Others</v>
      </c>
      <c r="F109">
        <f t="shared" ca="1" si="41"/>
        <v>6</v>
      </c>
      <c r="G109" t="str">
        <f t="shared" ca="1" si="42"/>
        <v>Others</v>
      </c>
      <c r="H109">
        <f t="shared" ca="1" si="60"/>
        <v>0</v>
      </c>
      <c r="I109">
        <f t="shared" ca="1" si="35"/>
        <v>2</v>
      </c>
      <c r="J109">
        <f t="shared" ca="1" si="43"/>
        <v>354465</v>
      </c>
      <c r="K109">
        <f t="shared" ca="1" si="44"/>
        <v>8</v>
      </c>
      <c r="L109" t="str">
        <f t="shared" ca="1" si="45"/>
        <v>Thrissur</v>
      </c>
      <c r="M109">
        <f t="shared" ca="1" si="54"/>
        <v>1772325</v>
      </c>
      <c r="N109">
        <f t="shared" ca="1" si="46"/>
        <v>1007033.3170048353</v>
      </c>
      <c r="O109">
        <f t="shared" ca="1" si="55"/>
        <v>469140.78383463999</v>
      </c>
      <c r="P109">
        <f t="shared" ca="1" si="47"/>
        <v>77280</v>
      </c>
      <c r="Q109">
        <f t="shared" ca="1" si="56"/>
        <v>1708638.3170048352</v>
      </c>
      <c r="R109">
        <f t="shared" ca="1" si="57"/>
        <v>317625.34677892877</v>
      </c>
      <c r="S109">
        <f t="shared" ca="1" si="58"/>
        <v>2559091.1306135687</v>
      </c>
      <c r="T109">
        <f t="shared" ca="1" si="59"/>
        <v>850452.81360873347</v>
      </c>
      <c r="V109" s="9">
        <f ca="1">IF(Table1[[#This Row],[GENDER]]="MALE",1,0)</f>
        <v>1</v>
      </c>
      <c r="W109" s="10">
        <f ca="1">IF(Table1[[#This Row],[GENDER]]="FEMALE",1,0)</f>
        <v>0</v>
      </c>
      <c r="AF109" s="9">
        <f t="shared" ca="1" si="48"/>
        <v>0</v>
      </c>
      <c r="AG109" s="6">
        <f t="shared" ca="1" si="49"/>
        <v>0</v>
      </c>
      <c r="AH109" s="6">
        <f t="shared" ca="1" si="50"/>
        <v>0</v>
      </c>
      <c r="AI109" s="6">
        <f t="shared" ca="1" si="51"/>
        <v>0</v>
      </c>
      <c r="AJ109" s="10">
        <f t="shared" ca="1" si="52"/>
        <v>1</v>
      </c>
      <c r="AL109" s="9">
        <f ca="1">IF(Table1[[#This Row],[EDUCATION]]="HIGHSCHOOL",1,0)</f>
        <v>0</v>
      </c>
      <c r="AM109" s="6">
        <f ca="1">IF(Table1[[#This Row],[EDUCATION]]="PLUS TWO",1,0)</f>
        <v>0</v>
      </c>
      <c r="AN109" s="6">
        <f ca="1">IF(Table1[[#This Row],[EDUCATION]]="UG",1,0)</f>
        <v>0</v>
      </c>
      <c r="AO109" s="6">
        <f ca="1">IF(Table1[[#This Row],[EDUCATION]]="PG",1,0)</f>
        <v>0</v>
      </c>
      <c r="AP109" s="6">
        <f ca="1">IF(Table1[[#This Row],[EDUCATION]]="PHD",1,0)</f>
        <v>0</v>
      </c>
      <c r="AQ109" s="10">
        <f ca="1">IF(Table1[[#This Row],[EDUCATION]]="OTHERS",1,0)</f>
        <v>1</v>
      </c>
      <c r="AU109" s="9">
        <f ca="1">Table1[[#This Row],[CARS VALUE]]/Table1[[#This Row],[CARS]]</f>
        <v>234570.39191732</v>
      </c>
      <c r="AV109" s="10"/>
      <c r="AX109" s="9">
        <f ca="1">IF(Table1[[#This Row],[DEBTS]]&gt;$AY$3,1,0)</f>
        <v>1</v>
      </c>
      <c r="AY109" s="6"/>
      <c r="AZ109" s="23">
        <f ca="1">(Table1[[#This Row],[MORTAGE LEFT]]/Table1[[#This Row],[VALUE OF THE HOUSE]])</f>
        <v>0.56819901372763759</v>
      </c>
      <c r="BA109" s="6">
        <f t="shared" ca="1" si="53"/>
        <v>0</v>
      </c>
      <c r="BB109" s="6"/>
      <c r="BC109" s="6"/>
      <c r="BD109" s="6"/>
      <c r="BE109" s="9">
        <f ca="1">IF(Table1[[#This Row],[DEBTS]]&gt;Table1[[#This Row],[INCOME ]],1,0)</f>
        <v>1</v>
      </c>
      <c r="BF109" s="10"/>
      <c r="BH109" s="9">
        <f ca="1">IF(Table1[[#This Row],[AREA]]="Alappuzha",Table1[[#This Row],[INCOME ]],0)</f>
        <v>0</v>
      </c>
      <c r="BI109" s="6">
        <f ca="1">IF(Table1[[#This Row],[AREA]]="Ernakulam",Table1[[#This Row],[INCOME ]],0)</f>
        <v>0</v>
      </c>
      <c r="BJ109" s="6">
        <f ca="1">IF(Table1[[#This Row],[AREA]]="Idukki",Table1[[#This Row],[INCOME ]],0)</f>
        <v>0</v>
      </c>
      <c r="BK109" s="6">
        <f ca="1">IF(Table1[[#This Row],[AREA]]="kannur",Table1[[#This Row],[INCOME ]],0)</f>
        <v>0</v>
      </c>
      <c r="BL109" s="6">
        <f ca="1">IF(Table1[[#This Row],[AREA]]="Kasaragod",Table1[[#This Row],[INCOME ]],0)</f>
        <v>0</v>
      </c>
      <c r="BM109" s="6">
        <f ca="1">IF(Table1[[#This Row],[AREA]]="Kollam",Table1[[#This Row],[INCOME ]],0)</f>
        <v>0</v>
      </c>
      <c r="BN109" s="6">
        <f ca="1">IF(Table1[[#This Row],[AREA]]="kottayam",Table1[[#This Row],[INCOME ]],0)</f>
        <v>0</v>
      </c>
      <c r="BO109" s="6">
        <f ca="1">IF(Table1[[#This Row],[AREA]]="Kozhikode",Table1[[#This Row],[INCOME ]],0)</f>
        <v>0</v>
      </c>
      <c r="BP109" s="6">
        <f ca="1">IF(Table1[[#This Row],[AREA]]="Malappuram",Table1[[#This Row],[INCOME ]],0)</f>
        <v>0</v>
      </c>
      <c r="BQ109" s="6">
        <f ca="1">IF(Table1[[#This Row],[AREA]]="Palakkad",Table1[[#This Row],[INCOME ]],0)</f>
        <v>0</v>
      </c>
      <c r="BR109" s="6">
        <f ca="1">IF(Table1[[#This Row],[AREA]]="Pathanamthitta",Table1[[#This Row],[INCOME ]],0)</f>
        <v>0</v>
      </c>
      <c r="BS109" s="6">
        <f ca="1">IF(Table1[[#This Row],[AREA]]="Thiruvananthapuram",Table1[[#This Row],[INCOME ]],0)</f>
        <v>0</v>
      </c>
      <c r="BT109" s="6">
        <f ca="1">IF(Table1[[#This Row],[AREA]]="Thrissur",Table1[[#This Row],[INCOME ]],0)</f>
        <v>354465</v>
      </c>
      <c r="BU109" s="10">
        <f ca="1">IF(Table1[[#This Row],[AREA]]="Wayanadu",Table1[[#This Row],[INCOME ]],0)</f>
        <v>0</v>
      </c>
      <c r="BW109" s="9">
        <f ca="1">IF(Table1[[#This Row],[FIELD OF WORK]]="IT",Table1[[#This Row],[INCOME ]],0)</f>
        <v>0</v>
      </c>
      <c r="BX109" s="6">
        <f ca="1">IF(Table1[[#This Row],[FIELD OF WORK]]="Teaching",Table1[[#This Row],[INCOME ]],0)</f>
        <v>0</v>
      </c>
      <c r="BY109" s="6">
        <f ca="1">IF(Table1[[#This Row],[FIELD OF WORK]]="Construction",Table1[[#This Row],[INCOME ]],0)</f>
        <v>0</v>
      </c>
      <c r="BZ109" s="6">
        <f ca="1">IF(Table1[[#This Row],[FIELD OF WORK]]="Health",Table1[[#This Row],[INCOME ]],0)</f>
        <v>0</v>
      </c>
      <c r="CA109" s="10">
        <f ca="1">IF(Table1[[#This Row],[FIELD OF WORK]]="Others",Table1[[#This Row],[INCOME ]],0)</f>
        <v>354465</v>
      </c>
      <c r="CC109" s="9">
        <f ca="1">IF(Table1[[#This Row],[EDUCATION]]="Highschool",Table1[[#This Row],[INCOME ]],0)</f>
        <v>0</v>
      </c>
      <c r="CD109" s="6">
        <f ca="1">IF(Table1[[#This Row],[EDUCATION]]="UG",Table1[[#This Row],[INCOME ]],0)</f>
        <v>0</v>
      </c>
      <c r="CE109" s="6">
        <f ca="1">IF(Table1[[#This Row],[EDUCATION]]="PG",Table1[[#This Row],[INCOME ]],0)</f>
        <v>0</v>
      </c>
      <c r="CF109" s="6">
        <f ca="1">IF(Table1[[#This Row],[EDUCATION]]="PHD",Table1[[#This Row],[INCOME ]],0)</f>
        <v>0</v>
      </c>
      <c r="CG109" s="6">
        <f ca="1">IF(Table1[[#This Row],[EDUCATION]]="Plus Two",Table1[[#This Row],[INCOME ]],0)</f>
        <v>0</v>
      </c>
      <c r="CH109" s="10">
        <f ca="1">IF(Table1[[#This Row],[EDUCATION]]="Others",Table1[[#This Row],[INCOME ]],0)</f>
        <v>354465</v>
      </c>
      <c r="CJ109" s="9">
        <f ca="1">IF(Table1[[#This Row],[NETWORTH]]&gt;$CK$3,Table1[[#This Row],[AGE]],0)</f>
        <v>0</v>
      </c>
      <c r="CK109" s="10"/>
    </row>
    <row r="110" spans="1:89" x14ac:dyDescent="0.3">
      <c r="A110">
        <f t="shared" ca="1" si="36"/>
        <v>0</v>
      </c>
      <c r="B110" t="str">
        <f t="shared" ca="1" si="37"/>
        <v>MALE</v>
      </c>
      <c r="C110">
        <f t="shared" ca="1" si="38"/>
        <v>34</v>
      </c>
      <c r="D110">
        <f t="shared" ca="1" si="39"/>
        <v>4</v>
      </c>
      <c r="E110" t="str">
        <f t="shared" ca="1" si="40"/>
        <v>IT</v>
      </c>
      <c r="F110">
        <f t="shared" ca="1" si="41"/>
        <v>5</v>
      </c>
      <c r="G110" t="str">
        <f t="shared" ca="1" si="42"/>
        <v>PHD</v>
      </c>
      <c r="H110">
        <f t="shared" ca="1" si="60"/>
        <v>2</v>
      </c>
      <c r="I110">
        <f t="shared" ca="1" si="35"/>
        <v>2</v>
      </c>
      <c r="J110">
        <f t="shared" ca="1" si="43"/>
        <v>116840</v>
      </c>
      <c r="K110">
        <f t="shared" ca="1" si="44"/>
        <v>3</v>
      </c>
      <c r="L110" t="str">
        <f t="shared" ca="1" si="45"/>
        <v>Alappuzha</v>
      </c>
      <c r="M110">
        <f t="shared" ca="1" si="54"/>
        <v>934720</v>
      </c>
      <c r="N110">
        <f t="shared" ca="1" si="46"/>
        <v>279599.53252019879</v>
      </c>
      <c r="O110">
        <f t="shared" ca="1" si="55"/>
        <v>59173.863245157758</v>
      </c>
      <c r="P110">
        <f t="shared" ca="1" si="47"/>
        <v>24506</v>
      </c>
      <c r="Q110">
        <f t="shared" ca="1" si="56"/>
        <v>316421.53252019879</v>
      </c>
      <c r="R110">
        <f t="shared" ca="1" si="57"/>
        <v>135279.75010267034</v>
      </c>
      <c r="S110">
        <f t="shared" ca="1" si="58"/>
        <v>1129173.6133478282</v>
      </c>
      <c r="T110">
        <f t="shared" ca="1" si="59"/>
        <v>812752.08082762943</v>
      </c>
      <c r="V110" s="9">
        <f ca="1">IF(Table1[[#This Row],[GENDER]]="MALE",1,0)</f>
        <v>1</v>
      </c>
      <c r="W110" s="10">
        <f ca="1">IF(Table1[[#This Row],[GENDER]]="FEMALE",1,0)</f>
        <v>0</v>
      </c>
      <c r="AF110" s="9">
        <f t="shared" ca="1" si="48"/>
        <v>0</v>
      </c>
      <c r="AG110" s="6">
        <f t="shared" ca="1" si="49"/>
        <v>0</v>
      </c>
      <c r="AH110" s="6">
        <f t="shared" ca="1" si="50"/>
        <v>1</v>
      </c>
      <c r="AI110" s="6">
        <f t="shared" ca="1" si="51"/>
        <v>0</v>
      </c>
      <c r="AJ110" s="10">
        <f t="shared" ca="1" si="52"/>
        <v>0</v>
      </c>
      <c r="AL110" s="9">
        <f ca="1">IF(Table1[[#This Row],[EDUCATION]]="HIGHSCHOOL",1,0)</f>
        <v>0</v>
      </c>
      <c r="AM110" s="6">
        <f ca="1">IF(Table1[[#This Row],[EDUCATION]]="PLUS TWO",1,0)</f>
        <v>0</v>
      </c>
      <c r="AN110" s="6">
        <f ca="1">IF(Table1[[#This Row],[EDUCATION]]="UG",1,0)</f>
        <v>0</v>
      </c>
      <c r="AO110" s="6">
        <f ca="1">IF(Table1[[#This Row],[EDUCATION]]="PG",1,0)</f>
        <v>0</v>
      </c>
      <c r="AP110" s="6">
        <f ca="1">IF(Table1[[#This Row],[EDUCATION]]="PHD",1,0)</f>
        <v>1</v>
      </c>
      <c r="AQ110" s="10">
        <f ca="1">IF(Table1[[#This Row],[EDUCATION]]="OTHERS",1,0)</f>
        <v>0</v>
      </c>
      <c r="AU110" s="9">
        <f ca="1">Table1[[#This Row],[CARS VALUE]]/Table1[[#This Row],[CARS]]</f>
        <v>29586.931622578879</v>
      </c>
      <c r="AV110" s="10"/>
      <c r="AX110" s="9">
        <f ca="1">IF(Table1[[#This Row],[DEBTS]]&gt;$AY$3,1,0)</f>
        <v>0</v>
      </c>
      <c r="AY110" s="6"/>
      <c r="AZ110" s="23">
        <f ca="1">(Table1[[#This Row],[MORTAGE LEFT]]/Table1[[#This Row],[VALUE OF THE HOUSE]])</f>
        <v>0.29912651116933281</v>
      </c>
      <c r="BA110" s="6">
        <f t="shared" ca="1" si="53"/>
        <v>1</v>
      </c>
      <c r="BB110" s="6"/>
      <c r="BC110" s="6"/>
      <c r="BD110" s="6"/>
      <c r="BE110" s="9">
        <f ca="1">IF(Table1[[#This Row],[DEBTS]]&gt;Table1[[#This Row],[INCOME ]],1,0)</f>
        <v>1</v>
      </c>
      <c r="BF110" s="10"/>
      <c r="BH110" s="9">
        <f ca="1">IF(Table1[[#This Row],[AREA]]="Alappuzha",Table1[[#This Row],[INCOME ]],0)</f>
        <v>116840</v>
      </c>
      <c r="BI110" s="6">
        <f ca="1">IF(Table1[[#This Row],[AREA]]="Ernakulam",Table1[[#This Row],[INCOME ]],0)</f>
        <v>0</v>
      </c>
      <c r="BJ110" s="6">
        <f ca="1">IF(Table1[[#This Row],[AREA]]="Idukki",Table1[[#This Row],[INCOME ]],0)</f>
        <v>0</v>
      </c>
      <c r="BK110" s="6">
        <f ca="1">IF(Table1[[#This Row],[AREA]]="kannur",Table1[[#This Row],[INCOME ]],0)</f>
        <v>0</v>
      </c>
      <c r="BL110" s="6">
        <f ca="1">IF(Table1[[#This Row],[AREA]]="Kasaragod",Table1[[#This Row],[INCOME ]],0)</f>
        <v>0</v>
      </c>
      <c r="BM110" s="6">
        <f ca="1">IF(Table1[[#This Row],[AREA]]="Kollam",Table1[[#This Row],[INCOME ]],0)</f>
        <v>0</v>
      </c>
      <c r="BN110" s="6">
        <f ca="1">IF(Table1[[#This Row],[AREA]]="kottayam",Table1[[#This Row],[INCOME ]],0)</f>
        <v>0</v>
      </c>
      <c r="BO110" s="6">
        <f ca="1">IF(Table1[[#This Row],[AREA]]="Kozhikode",Table1[[#This Row],[INCOME ]],0)</f>
        <v>0</v>
      </c>
      <c r="BP110" s="6">
        <f ca="1">IF(Table1[[#This Row],[AREA]]="Malappuram",Table1[[#This Row],[INCOME ]],0)</f>
        <v>0</v>
      </c>
      <c r="BQ110" s="6">
        <f ca="1">IF(Table1[[#This Row],[AREA]]="Palakkad",Table1[[#This Row],[INCOME ]],0)</f>
        <v>0</v>
      </c>
      <c r="BR110" s="6">
        <f ca="1">IF(Table1[[#This Row],[AREA]]="Pathanamthitta",Table1[[#This Row],[INCOME ]],0)</f>
        <v>0</v>
      </c>
      <c r="BS110" s="6">
        <f ca="1">IF(Table1[[#This Row],[AREA]]="Thiruvananthapuram",Table1[[#This Row],[INCOME ]],0)</f>
        <v>0</v>
      </c>
      <c r="BT110" s="6">
        <f ca="1">IF(Table1[[#This Row],[AREA]]="Thrissur",Table1[[#This Row],[INCOME ]],0)</f>
        <v>0</v>
      </c>
      <c r="BU110" s="10">
        <f ca="1">IF(Table1[[#This Row],[AREA]]="Wayanadu",Table1[[#This Row],[INCOME ]],0)</f>
        <v>0</v>
      </c>
      <c r="BW110" s="9">
        <f ca="1">IF(Table1[[#This Row],[FIELD OF WORK]]="IT",Table1[[#This Row],[INCOME ]],0)</f>
        <v>116840</v>
      </c>
      <c r="BX110" s="6">
        <f ca="1">IF(Table1[[#This Row],[FIELD OF WORK]]="Teaching",Table1[[#This Row],[INCOME ]],0)</f>
        <v>0</v>
      </c>
      <c r="BY110" s="6">
        <f ca="1">IF(Table1[[#This Row],[FIELD OF WORK]]="Construction",Table1[[#This Row],[INCOME ]],0)</f>
        <v>0</v>
      </c>
      <c r="BZ110" s="6">
        <f ca="1">IF(Table1[[#This Row],[FIELD OF WORK]]="Health",Table1[[#This Row],[INCOME ]],0)</f>
        <v>0</v>
      </c>
      <c r="CA110" s="10">
        <f ca="1">IF(Table1[[#This Row],[FIELD OF WORK]]="Others",Table1[[#This Row],[INCOME ]],0)</f>
        <v>0</v>
      </c>
      <c r="CC110" s="9">
        <f ca="1">IF(Table1[[#This Row],[EDUCATION]]="Highschool",Table1[[#This Row],[INCOME ]],0)</f>
        <v>0</v>
      </c>
      <c r="CD110" s="6">
        <f ca="1">IF(Table1[[#This Row],[EDUCATION]]="UG",Table1[[#This Row],[INCOME ]],0)</f>
        <v>0</v>
      </c>
      <c r="CE110" s="6">
        <f ca="1">IF(Table1[[#This Row],[EDUCATION]]="PG",Table1[[#This Row],[INCOME ]],0)</f>
        <v>0</v>
      </c>
      <c r="CF110" s="6">
        <f ca="1">IF(Table1[[#This Row],[EDUCATION]]="PHD",Table1[[#This Row],[INCOME ]],0)</f>
        <v>116840</v>
      </c>
      <c r="CG110" s="6">
        <f ca="1">IF(Table1[[#This Row],[EDUCATION]]="Plus Two",Table1[[#This Row],[INCOME ]],0)</f>
        <v>0</v>
      </c>
      <c r="CH110" s="10">
        <f ca="1">IF(Table1[[#This Row],[EDUCATION]]="Others",Table1[[#This Row],[INCOME ]],0)</f>
        <v>0</v>
      </c>
      <c r="CJ110" s="9">
        <f ca="1">IF(Table1[[#This Row],[NETWORTH]]&gt;$CK$3,Table1[[#This Row],[AGE]],0)</f>
        <v>0</v>
      </c>
      <c r="CK110" s="10"/>
    </row>
    <row r="111" spans="1:89" x14ac:dyDescent="0.3">
      <c r="A111">
        <f t="shared" ca="1" si="36"/>
        <v>0</v>
      </c>
      <c r="B111" t="str">
        <f t="shared" ca="1" si="37"/>
        <v>MALE</v>
      </c>
      <c r="C111">
        <f t="shared" ca="1" si="38"/>
        <v>28</v>
      </c>
      <c r="D111">
        <f t="shared" ca="1" si="39"/>
        <v>5</v>
      </c>
      <c r="E111" t="str">
        <f t="shared" ca="1" si="40"/>
        <v>Others</v>
      </c>
      <c r="F111">
        <f t="shared" ca="1" si="41"/>
        <v>2</v>
      </c>
      <c r="G111" t="str">
        <f t="shared" ca="1" si="42"/>
        <v>Plus Two</v>
      </c>
      <c r="H111">
        <f t="shared" ca="1" si="60"/>
        <v>0</v>
      </c>
      <c r="I111">
        <f t="shared" ca="1" si="35"/>
        <v>3</v>
      </c>
      <c r="J111">
        <f t="shared" ca="1" si="43"/>
        <v>601877</v>
      </c>
      <c r="K111">
        <f t="shared" ca="1" si="44"/>
        <v>6</v>
      </c>
      <c r="L111" t="str">
        <f t="shared" ca="1" si="45"/>
        <v>Idukki</v>
      </c>
      <c r="M111">
        <f t="shared" ca="1" si="54"/>
        <v>4815016</v>
      </c>
      <c r="N111">
        <f t="shared" ca="1" si="46"/>
        <v>2071944.8078132502</v>
      </c>
      <c r="O111">
        <f t="shared" ca="1" si="55"/>
        <v>510124.34849445015</v>
      </c>
      <c r="P111">
        <f t="shared" ca="1" si="47"/>
        <v>300884</v>
      </c>
      <c r="Q111">
        <f t="shared" ca="1" si="56"/>
        <v>2717844.8078132505</v>
      </c>
      <c r="R111">
        <f t="shared" ca="1" si="57"/>
        <v>619328.42681947432</v>
      </c>
      <c r="S111">
        <f t="shared" ca="1" si="58"/>
        <v>5944468.775313925</v>
      </c>
      <c r="T111">
        <f t="shared" ca="1" si="59"/>
        <v>3226623.9675006745</v>
      </c>
      <c r="V111" s="9">
        <f ca="1">IF(Table1[[#This Row],[GENDER]]="MALE",1,0)</f>
        <v>1</v>
      </c>
      <c r="W111" s="10">
        <f ca="1">IF(Table1[[#This Row],[GENDER]]="FEMALE",1,0)</f>
        <v>0</v>
      </c>
      <c r="AF111" s="9">
        <f t="shared" ca="1" si="48"/>
        <v>0</v>
      </c>
      <c r="AG111" s="6">
        <f t="shared" ca="1" si="49"/>
        <v>0</v>
      </c>
      <c r="AH111" s="6">
        <f t="shared" ca="1" si="50"/>
        <v>0</v>
      </c>
      <c r="AI111" s="6">
        <f t="shared" ca="1" si="51"/>
        <v>0</v>
      </c>
      <c r="AJ111" s="10">
        <f t="shared" ca="1" si="52"/>
        <v>1</v>
      </c>
      <c r="AL111" s="9">
        <f ca="1">IF(Table1[[#This Row],[EDUCATION]]="HIGHSCHOOL",1,0)</f>
        <v>0</v>
      </c>
      <c r="AM111" s="6">
        <f ca="1">IF(Table1[[#This Row],[EDUCATION]]="PLUS TWO",1,0)</f>
        <v>1</v>
      </c>
      <c r="AN111" s="6">
        <f ca="1">IF(Table1[[#This Row],[EDUCATION]]="UG",1,0)</f>
        <v>0</v>
      </c>
      <c r="AO111" s="6">
        <f ca="1">IF(Table1[[#This Row],[EDUCATION]]="PG",1,0)</f>
        <v>0</v>
      </c>
      <c r="AP111" s="6">
        <f ca="1">IF(Table1[[#This Row],[EDUCATION]]="PHD",1,0)</f>
        <v>0</v>
      </c>
      <c r="AQ111" s="10">
        <f ca="1">IF(Table1[[#This Row],[EDUCATION]]="OTHERS",1,0)</f>
        <v>0</v>
      </c>
      <c r="AU111" s="9">
        <f ca="1">Table1[[#This Row],[CARS VALUE]]/Table1[[#This Row],[CARS]]</f>
        <v>170041.44949815006</v>
      </c>
      <c r="AV111" s="10"/>
      <c r="AX111" s="9">
        <f ca="1">IF(Table1[[#This Row],[DEBTS]]&gt;$AY$3,1,0)</f>
        <v>1</v>
      </c>
      <c r="AY111" s="6"/>
      <c r="AZ111" s="23">
        <f ca="1">(Table1[[#This Row],[MORTAGE LEFT]]/Table1[[#This Row],[VALUE OF THE HOUSE]])</f>
        <v>0.4303090182490048</v>
      </c>
      <c r="BA111" s="6">
        <f t="shared" ca="1" si="53"/>
        <v>1</v>
      </c>
      <c r="BB111" s="6"/>
      <c r="BC111" s="6"/>
      <c r="BD111" s="6"/>
      <c r="BE111" s="9">
        <f ca="1">IF(Table1[[#This Row],[DEBTS]]&gt;Table1[[#This Row],[INCOME ]],1,0)</f>
        <v>1</v>
      </c>
      <c r="BF111" s="10"/>
      <c r="BH111" s="9">
        <f ca="1">IF(Table1[[#This Row],[AREA]]="Alappuzha",Table1[[#This Row],[INCOME ]],0)</f>
        <v>0</v>
      </c>
      <c r="BI111" s="6">
        <f ca="1">IF(Table1[[#This Row],[AREA]]="Ernakulam",Table1[[#This Row],[INCOME ]],0)</f>
        <v>0</v>
      </c>
      <c r="BJ111" s="6">
        <f ca="1">IF(Table1[[#This Row],[AREA]]="Idukki",Table1[[#This Row],[INCOME ]],0)</f>
        <v>601877</v>
      </c>
      <c r="BK111" s="6">
        <f ca="1">IF(Table1[[#This Row],[AREA]]="kannur",Table1[[#This Row],[INCOME ]],0)</f>
        <v>0</v>
      </c>
      <c r="BL111" s="6">
        <f ca="1">IF(Table1[[#This Row],[AREA]]="Kasaragod",Table1[[#This Row],[INCOME ]],0)</f>
        <v>0</v>
      </c>
      <c r="BM111" s="6">
        <f ca="1">IF(Table1[[#This Row],[AREA]]="Kollam",Table1[[#This Row],[INCOME ]],0)</f>
        <v>0</v>
      </c>
      <c r="BN111" s="6">
        <f ca="1">IF(Table1[[#This Row],[AREA]]="kottayam",Table1[[#This Row],[INCOME ]],0)</f>
        <v>0</v>
      </c>
      <c r="BO111" s="6">
        <f ca="1">IF(Table1[[#This Row],[AREA]]="Kozhikode",Table1[[#This Row],[INCOME ]],0)</f>
        <v>0</v>
      </c>
      <c r="BP111" s="6">
        <f ca="1">IF(Table1[[#This Row],[AREA]]="Malappuram",Table1[[#This Row],[INCOME ]],0)</f>
        <v>0</v>
      </c>
      <c r="BQ111" s="6">
        <f ca="1">IF(Table1[[#This Row],[AREA]]="Palakkad",Table1[[#This Row],[INCOME ]],0)</f>
        <v>0</v>
      </c>
      <c r="BR111" s="6">
        <f ca="1">IF(Table1[[#This Row],[AREA]]="Pathanamthitta",Table1[[#This Row],[INCOME ]],0)</f>
        <v>0</v>
      </c>
      <c r="BS111" s="6">
        <f ca="1">IF(Table1[[#This Row],[AREA]]="Thiruvananthapuram",Table1[[#This Row],[INCOME ]],0)</f>
        <v>0</v>
      </c>
      <c r="BT111" s="6">
        <f ca="1">IF(Table1[[#This Row],[AREA]]="Thrissur",Table1[[#This Row],[INCOME ]],0)</f>
        <v>0</v>
      </c>
      <c r="BU111" s="10">
        <f ca="1">IF(Table1[[#This Row],[AREA]]="Wayanadu",Table1[[#This Row],[INCOME ]],0)</f>
        <v>0</v>
      </c>
      <c r="BW111" s="9">
        <f ca="1">IF(Table1[[#This Row],[FIELD OF WORK]]="IT",Table1[[#This Row],[INCOME ]],0)</f>
        <v>0</v>
      </c>
      <c r="BX111" s="6">
        <f ca="1">IF(Table1[[#This Row],[FIELD OF WORK]]="Teaching",Table1[[#This Row],[INCOME ]],0)</f>
        <v>0</v>
      </c>
      <c r="BY111" s="6">
        <f ca="1">IF(Table1[[#This Row],[FIELD OF WORK]]="Construction",Table1[[#This Row],[INCOME ]],0)</f>
        <v>0</v>
      </c>
      <c r="BZ111" s="6">
        <f ca="1">IF(Table1[[#This Row],[FIELD OF WORK]]="Health",Table1[[#This Row],[INCOME ]],0)</f>
        <v>0</v>
      </c>
      <c r="CA111" s="10">
        <f ca="1">IF(Table1[[#This Row],[FIELD OF WORK]]="Others",Table1[[#This Row],[INCOME ]],0)</f>
        <v>601877</v>
      </c>
      <c r="CC111" s="9">
        <f ca="1">IF(Table1[[#This Row],[EDUCATION]]="Highschool",Table1[[#This Row],[INCOME ]],0)</f>
        <v>0</v>
      </c>
      <c r="CD111" s="6">
        <f ca="1">IF(Table1[[#This Row],[EDUCATION]]="UG",Table1[[#This Row],[INCOME ]],0)</f>
        <v>0</v>
      </c>
      <c r="CE111" s="6">
        <f ca="1">IF(Table1[[#This Row],[EDUCATION]]="PG",Table1[[#This Row],[INCOME ]],0)</f>
        <v>0</v>
      </c>
      <c r="CF111" s="6">
        <f ca="1">IF(Table1[[#This Row],[EDUCATION]]="PHD",Table1[[#This Row],[INCOME ]],0)</f>
        <v>0</v>
      </c>
      <c r="CG111" s="6">
        <f ca="1">IF(Table1[[#This Row],[EDUCATION]]="Plus Two",Table1[[#This Row],[INCOME ]],0)</f>
        <v>601877</v>
      </c>
      <c r="CH111" s="10">
        <f ca="1">IF(Table1[[#This Row],[EDUCATION]]="Others",Table1[[#This Row],[INCOME ]],0)</f>
        <v>0</v>
      </c>
      <c r="CJ111" s="9">
        <f ca="1">IF(Table1[[#This Row],[NETWORTH]]&gt;$CK$3,Table1[[#This Row],[AGE]],0)</f>
        <v>28</v>
      </c>
      <c r="CK111" s="10"/>
    </row>
    <row r="112" spans="1:89" x14ac:dyDescent="0.3">
      <c r="A112">
        <f t="shared" ca="1" si="36"/>
        <v>1</v>
      </c>
      <c r="B112" t="str">
        <f t="shared" ca="1" si="37"/>
        <v>FEMALE</v>
      </c>
      <c r="C112">
        <f t="shared" ca="1" si="38"/>
        <v>45</v>
      </c>
      <c r="D112">
        <f t="shared" ca="1" si="39"/>
        <v>2</v>
      </c>
      <c r="E112" t="str">
        <f t="shared" ca="1" si="40"/>
        <v>Construction</v>
      </c>
      <c r="F112">
        <f t="shared" ca="1" si="41"/>
        <v>2</v>
      </c>
      <c r="G112" t="str">
        <f t="shared" ca="1" si="42"/>
        <v>Plus Two</v>
      </c>
      <c r="H112">
        <f t="shared" ca="1" si="60"/>
        <v>1</v>
      </c>
      <c r="I112">
        <f t="shared" ca="1" si="35"/>
        <v>2</v>
      </c>
      <c r="J112">
        <f t="shared" ca="1" si="43"/>
        <v>593339</v>
      </c>
      <c r="K112">
        <f t="shared" ca="1" si="44"/>
        <v>12</v>
      </c>
      <c r="L112" t="str">
        <f t="shared" ca="1" si="45"/>
        <v>Wayanadu</v>
      </c>
      <c r="M112">
        <f t="shared" ca="1" si="54"/>
        <v>4746712</v>
      </c>
      <c r="N112">
        <f t="shared" ca="1" si="46"/>
        <v>1560351.1935523362</v>
      </c>
      <c r="O112">
        <f t="shared" ca="1" si="55"/>
        <v>51875.564902821061</v>
      </c>
      <c r="P112">
        <f t="shared" ca="1" si="47"/>
        <v>7223</v>
      </c>
      <c r="Q112">
        <f t="shared" ca="1" si="56"/>
        <v>1611057.1935523362</v>
      </c>
      <c r="R112">
        <f t="shared" ca="1" si="57"/>
        <v>55970.411010192474</v>
      </c>
      <c r="S112">
        <f t="shared" ca="1" si="58"/>
        <v>4854557.9759130133</v>
      </c>
      <c r="T112">
        <f t="shared" ca="1" si="59"/>
        <v>3243500.7823606771</v>
      </c>
      <c r="V112" s="9">
        <f ca="1">IF(Table1[[#This Row],[GENDER]]="MALE",1,0)</f>
        <v>0</v>
      </c>
      <c r="W112" s="10">
        <f ca="1">IF(Table1[[#This Row],[GENDER]]="FEMALE",1,0)</f>
        <v>1</v>
      </c>
      <c r="AF112" s="9">
        <f t="shared" ca="1" si="48"/>
        <v>1</v>
      </c>
      <c r="AG112" s="6">
        <f t="shared" ca="1" si="49"/>
        <v>0</v>
      </c>
      <c r="AH112" s="6">
        <f t="shared" ca="1" si="50"/>
        <v>0</v>
      </c>
      <c r="AI112" s="6">
        <f t="shared" ca="1" si="51"/>
        <v>0</v>
      </c>
      <c r="AJ112" s="10">
        <f t="shared" ca="1" si="52"/>
        <v>0</v>
      </c>
      <c r="AL112" s="9">
        <f ca="1">IF(Table1[[#This Row],[EDUCATION]]="HIGHSCHOOL",1,0)</f>
        <v>0</v>
      </c>
      <c r="AM112" s="6">
        <f ca="1">IF(Table1[[#This Row],[EDUCATION]]="PLUS TWO",1,0)</f>
        <v>1</v>
      </c>
      <c r="AN112" s="6">
        <f ca="1">IF(Table1[[#This Row],[EDUCATION]]="UG",1,0)</f>
        <v>0</v>
      </c>
      <c r="AO112" s="6">
        <f ca="1">IF(Table1[[#This Row],[EDUCATION]]="PG",1,0)</f>
        <v>0</v>
      </c>
      <c r="AP112" s="6">
        <f ca="1">IF(Table1[[#This Row],[EDUCATION]]="PHD",1,0)</f>
        <v>0</v>
      </c>
      <c r="AQ112" s="10">
        <f ca="1">IF(Table1[[#This Row],[EDUCATION]]="OTHERS",1,0)</f>
        <v>0</v>
      </c>
      <c r="AU112" s="9">
        <f ca="1">Table1[[#This Row],[CARS VALUE]]/Table1[[#This Row],[CARS]]</f>
        <v>25937.78245141053</v>
      </c>
      <c r="AV112" s="10"/>
      <c r="AX112" s="9">
        <f ca="1">IF(Table1[[#This Row],[DEBTS]]&gt;$AY$3,1,0)</f>
        <v>1</v>
      </c>
      <c r="AY112" s="6"/>
      <c r="AZ112" s="23">
        <f ca="1">(Table1[[#This Row],[MORTAGE LEFT]]/Table1[[#This Row],[VALUE OF THE HOUSE]])</f>
        <v>0.32872253331407852</v>
      </c>
      <c r="BA112" s="6">
        <f t="shared" ca="1" si="53"/>
        <v>1</v>
      </c>
      <c r="BB112" s="6"/>
      <c r="BC112" s="6"/>
      <c r="BD112" s="6"/>
      <c r="BE112" s="9">
        <f ca="1">IF(Table1[[#This Row],[DEBTS]]&gt;Table1[[#This Row],[INCOME ]],1,0)</f>
        <v>1</v>
      </c>
      <c r="BF112" s="10"/>
      <c r="BH112" s="9">
        <f ca="1">IF(Table1[[#This Row],[AREA]]="Alappuzha",Table1[[#This Row],[INCOME ]],0)</f>
        <v>0</v>
      </c>
      <c r="BI112" s="6">
        <f ca="1">IF(Table1[[#This Row],[AREA]]="Ernakulam",Table1[[#This Row],[INCOME ]],0)</f>
        <v>0</v>
      </c>
      <c r="BJ112" s="6">
        <f ca="1">IF(Table1[[#This Row],[AREA]]="Idukki",Table1[[#This Row],[INCOME ]],0)</f>
        <v>0</v>
      </c>
      <c r="BK112" s="6">
        <f ca="1">IF(Table1[[#This Row],[AREA]]="kannur",Table1[[#This Row],[INCOME ]],0)</f>
        <v>0</v>
      </c>
      <c r="BL112" s="6">
        <f ca="1">IF(Table1[[#This Row],[AREA]]="Kasaragod",Table1[[#This Row],[INCOME ]],0)</f>
        <v>0</v>
      </c>
      <c r="BM112" s="6">
        <f ca="1">IF(Table1[[#This Row],[AREA]]="Kollam",Table1[[#This Row],[INCOME ]],0)</f>
        <v>0</v>
      </c>
      <c r="BN112" s="6">
        <f ca="1">IF(Table1[[#This Row],[AREA]]="kottayam",Table1[[#This Row],[INCOME ]],0)</f>
        <v>0</v>
      </c>
      <c r="BO112" s="6">
        <f ca="1">IF(Table1[[#This Row],[AREA]]="Kozhikode",Table1[[#This Row],[INCOME ]],0)</f>
        <v>0</v>
      </c>
      <c r="BP112" s="6">
        <f ca="1">IF(Table1[[#This Row],[AREA]]="Malappuram",Table1[[#This Row],[INCOME ]],0)</f>
        <v>0</v>
      </c>
      <c r="BQ112" s="6">
        <f ca="1">IF(Table1[[#This Row],[AREA]]="Palakkad",Table1[[#This Row],[INCOME ]],0)</f>
        <v>0</v>
      </c>
      <c r="BR112" s="6">
        <f ca="1">IF(Table1[[#This Row],[AREA]]="Pathanamthitta",Table1[[#This Row],[INCOME ]],0)</f>
        <v>0</v>
      </c>
      <c r="BS112" s="6">
        <f ca="1">IF(Table1[[#This Row],[AREA]]="Thiruvananthapuram",Table1[[#This Row],[INCOME ]],0)</f>
        <v>0</v>
      </c>
      <c r="BT112" s="6">
        <f ca="1">IF(Table1[[#This Row],[AREA]]="Thrissur",Table1[[#This Row],[INCOME ]],0)</f>
        <v>0</v>
      </c>
      <c r="BU112" s="10">
        <f ca="1">IF(Table1[[#This Row],[AREA]]="Wayanadu",Table1[[#This Row],[INCOME ]],0)</f>
        <v>593339</v>
      </c>
      <c r="BW112" s="9">
        <f ca="1">IF(Table1[[#This Row],[FIELD OF WORK]]="IT",Table1[[#This Row],[INCOME ]],0)</f>
        <v>0</v>
      </c>
      <c r="BX112" s="6">
        <f ca="1">IF(Table1[[#This Row],[FIELD OF WORK]]="Teaching",Table1[[#This Row],[INCOME ]],0)</f>
        <v>0</v>
      </c>
      <c r="BY112" s="6">
        <f ca="1">IF(Table1[[#This Row],[FIELD OF WORK]]="Construction",Table1[[#This Row],[INCOME ]],0)</f>
        <v>593339</v>
      </c>
      <c r="BZ112" s="6">
        <f ca="1">IF(Table1[[#This Row],[FIELD OF WORK]]="Health",Table1[[#This Row],[INCOME ]],0)</f>
        <v>0</v>
      </c>
      <c r="CA112" s="10">
        <f ca="1">IF(Table1[[#This Row],[FIELD OF WORK]]="Others",Table1[[#This Row],[INCOME ]],0)</f>
        <v>0</v>
      </c>
      <c r="CC112" s="9">
        <f ca="1">IF(Table1[[#This Row],[EDUCATION]]="Highschool",Table1[[#This Row],[INCOME ]],0)</f>
        <v>0</v>
      </c>
      <c r="CD112" s="6">
        <f ca="1">IF(Table1[[#This Row],[EDUCATION]]="UG",Table1[[#This Row],[INCOME ]],0)</f>
        <v>0</v>
      </c>
      <c r="CE112" s="6">
        <f ca="1">IF(Table1[[#This Row],[EDUCATION]]="PG",Table1[[#This Row],[INCOME ]],0)</f>
        <v>0</v>
      </c>
      <c r="CF112" s="6">
        <f ca="1">IF(Table1[[#This Row],[EDUCATION]]="PHD",Table1[[#This Row],[INCOME ]],0)</f>
        <v>0</v>
      </c>
      <c r="CG112" s="6">
        <f ca="1">IF(Table1[[#This Row],[EDUCATION]]="Plus Two",Table1[[#This Row],[INCOME ]],0)</f>
        <v>593339</v>
      </c>
      <c r="CH112" s="10">
        <f ca="1">IF(Table1[[#This Row],[EDUCATION]]="Others",Table1[[#This Row],[INCOME ]],0)</f>
        <v>0</v>
      </c>
      <c r="CJ112" s="9">
        <f ca="1">IF(Table1[[#This Row],[NETWORTH]]&gt;$CK$3,Table1[[#This Row],[AGE]],0)</f>
        <v>45</v>
      </c>
      <c r="CK112" s="10"/>
    </row>
    <row r="113" spans="1:89" x14ac:dyDescent="0.3">
      <c r="A113">
        <f t="shared" ca="1" si="36"/>
        <v>1</v>
      </c>
      <c r="B113" t="str">
        <f t="shared" ca="1" si="37"/>
        <v>FEMALE</v>
      </c>
      <c r="C113">
        <f t="shared" ca="1" si="38"/>
        <v>35</v>
      </c>
      <c r="D113">
        <f t="shared" ca="1" si="39"/>
        <v>4</v>
      </c>
      <c r="E113" t="str">
        <f t="shared" ca="1" si="40"/>
        <v>IT</v>
      </c>
      <c r="F113">
        <f t="shared" ca="1" si="41"/>
        <v>1</v>
      </c>
      <c r="G113" t="str">
        <f t="shared" ca="1" si="42"/>
        <v>Highschool</v>
      </c>
      <c r="H113">
        <f t="shared" ca="1" si="60"/>
        <v>1</v>
      </c>
      <c r="I113">
        <f t="shared" ca="1" si="35"/>
        <v>2</v>
      </c>
      <c r="J113">
        <f t="shared" ca="1" si="43"/>
        <v>684242</v>
      </c>
      <c r="K113">
        <f t="shared" ca="1" si="44"/>
        <v>10</v>
      </c>
      <c r="L113" t="str">
        <f t="shared" ca="1" si="45"/>
        <v>Malappuram</v>
      </c>
      <c r="M113">
        <f t="shared" ca="1" si="54"/>
        <v>2736968</v>
      </c>
      <c r="N113">
        <f t="shared" ca="1" si="46"/>
        <v>1909866.2072159003</v>
      </c>
      <c r="O113">
        <f t="shared" ca="1" si="55"/>
        <v>67431.857464848421</v>
      </c>
      <c r="P113">
        <f t="shared" ca="1" si="47"/>
        <v>19576</v>
      </c>
      <c r="Q113">
        <f t="shared" ca="1" si="56"/>
        <v>2710005.2072159005</v>
      </c>
      <c r="R113">
        <f t="shared" ca="1" si="57"/>
        <v>384837.57794322789</v>
      </c>
      <c r="S113">
        <f t="shared" ca="1" si="58"/>
        <v>3189237.4354080763</v>
      </c>
      <c r="T113">
        <f t="shared" ca="1" si="59"/>
        <v>479232.22819217574</v>
      </c>
      <c r="V113" s="9">
        <f ca="1">IF(Table1[[#This Row],[GENDER]]="MALE",1,0)</f>
        <v>0</v>
      </c>
      <c r="W113" s="10">
        <f ca="1">IF(Table1[[#This Row],[GENDER]]="FEMALE",1,0)</f>
        <v>1</v>
      </c>
      <c r="AF113" s="9">
        <f t="shared" ca="1" si="48"/>
        <v>0</v>
      </c>
      <c r="AG113" s="6">
        <f t="shared" ca="1" si="49"/>
        <v>0</v>
      </c>
      <c r="AH113" s="6">
        <f t="shared" ca="1" si="50"/>
        <v>1</v>
      </c>
      <c r="AI113" s="6">
        <f t="shared" ca="1" si="51"/>
        <v>0</v>
      </c>
      <c r="AJ113" s="10">
        <f t="shared" ca="1" si="52"/>
        <v>0</v>
      </c>
      <c r="AL113" s="9">
        <f ca="1">IF(Table1[[#This Row],[EDUCATION]]="HIGHSCHOOL",1,0)</f>
        <v>1</v>
      </c>
      <c r="AM113" s="6">
        <f ca="1">IF(Table1[[#This Row],[EDUCATION]]="PLUS TWO",1,0)</f>
        <v>0</v>
      </c>
      <c r="AN113" s="6">
        <f ca="1">IF(Table1[[#This Row],[EDUCATION]]="UG",1,0)</f>
        <v>0</v>
      </c>
      <c r="AO113" s="6">
        <f ca="1">IF(Table1[[#This Row],[EDUCATION]]="PG",1,0)</f>
        <v>0</v>
      </c>
      <c r="AP113" s="6">
        <f ca="1">IF(Table1[[#This Row],[EDUCATION]]="PHD",1,0)</f>
        <v>0</v>
      </c>
      <c r="AQ113" s="10">
        <f ca="1">IF(Table1[[#This Row],[EDUCATION]]="OTHERS",1,0)</f>
        <v>0</v>
      </c>
      <c r="AU113" s="9">
        <f ca="1">Table1[[#This Row],[CARS VALUE]]/Table1[[#This Row],[CARS]]</f>
        <v>33715.92873242421</v>
      </c>
      <c r="AV113" s="10"/>
      <c r="AX113" s="9">
        <f ca="1">IF(Table1[[#This Row],[DEBTS]]&gt;$AY$3,1,0)</f>
        <v>1</v>
      </c>
      <c r="AY113" s="6"/>
      <c r="AZ113" s="23">
        <f ca="1">(Table1[[#This Row],[MORTAGE LEFT]]/Table1[[#This Row],[VALUE OF THE HOUSE]])</f>
        <v>0.6978036305926486</v>
      </c>
      <c r="BA113" s="6">
        <f t="shared" ca="1" si="53"/>
        <v>0</v>
      </c>
      <c r="BB113" s="6"/>
      <c r="BC113" s="6"/>
      <c r="BD113" s="6"/>
      <c r="BE113" s="9">
        <f ca="1">IF(Table1[[#This Row],[DEBTS]]&gt;Table1[[#This Row],[INCOME ]],1,0)</f>
        <v>1</v>
      </c>
      <c r="BF113" s="10"/>
      <c r="BH113" s="9">
        <f ca="1">IF(Table1[[#This Row],[AREA]]="Alappuzha",Table1[[#This Row],[INCOME ]],0)</f>
        <v>0</v>
      </c>
      <c r="BI113" s="6">
        <f ca="1">IF(Table1[[#This Row],[AREA]]="Ernakulam",Table1[[#This Row],[INCOME ]],0)</f>
        <v>0</v>
      </c>
      <c r="BJ113" s="6">
        <f ca="1">IF(Table1[[#This Row],[AREA]]="Idukki",Table1[[#This Row],[INCOME ]],0)</f>
        <v>0</v>
      </c>
      <c r="BK113" s="6">
        <f ca="1">IF(Table1[[#This Row],[AREA]]="kannur",Table1[[#This Row],[INCOME ]],0)</f>
        <v>0</v>
      </c>
      <c r="BL113" s="6">
        <f ca="1">IF(Table1[[#This Row],[AREA]]="Kasaragod",Table1[[#This Row],[INCOME ]],0)</f>
        <v>0</v>
      </c>
      <c r="BM113" s="6">
        <f ca="1">IF(Table1[[#This Row],[AREA]]="Kollam",Table1[[#This Row],[INCOME ]],0)</f>
        <v>0</v>
      </c>
      <c r="BN113" s="6">
        <f ca="1">IF(Table1[[#This Row],[AREA]]="kottayam",Table1[[#This Row],[INCOME ]],0)</f>
        <v>0</v>
      </c>
      <c r="BO113" s="6">
        <f ca="1">IF(Table1[[#This Row],[AREA]]="Kozhikode",Table1[[#This Row],[INCOME ]],0)</f>
        <v>0</v>
      </c>
      <c r="BP113" s="6">
        <f ca="1">IF(Table1[[#This Row],[AREA]]="Malappuram",Table1[[#This Row],[INCOME ]],0)</f>
        <v>684242</v>
      </c>
      <c r="BQ113" s="6">
        <f ca="1">IF(Table1[[#This Row],[AREA]]="Palakkad",Table1[[#This Row],[INCOME ]],0)</f>
        <v>0</v>
      </c>
      <c r="BR113" s="6">
        <f ca="1">IF(Table1[[#This Row],[AREA]]="Pathanamthitta",Table1[[#This Row],[INCOME ]],0)</f>
        <v>0</v>
      </c>
      <c r="BS113" s="6">
        <f ca="1">IF(Table1[[#This Row],[AREA]]="Thiruvananthapuram",Table1[[#This Row],[INCOME ]],0)</f>
        <v>0</v>
      </c>
      <c r="BT113" s="6">
        <f ca="1">IF(Table1[[#This Row],[AREA]]="Thrissur",Table1[[#This Row],[INCOME ]],0)</f>
        <v>0</v>
      </c>
      <c r="BU113" s="10">
        <f ca="1">IF(Table1[[#This Row],[AREA]]="Wayanadu",Table1[[#This Row],[INCOME ]],0)</f>
        <v>0</v>
      </c>
      <c r="BW113" s="9">
        <f ca="1">IF(Table1[[#This Row],[FIELD OF WORK]]="IT",Table1[[#This Row],[INCOME ]],0)</f>
        <v>684242</v>
      </c>
      <c r="BX113" s="6">
        <f ca="1">IF(Table1[[#This Row],[FIELD OF WORK]]="Teaching",Table1[[#This Row],[INCOME ]],0)</f>
        <v>0</v>
      </c>
      <c r="BY113" s="6">
        <f ca="1">IF(Table1[[#This Row],[FIELD OF WORK]]="Construction",Table1[[#This Row],[INCOME ]],0)</f>
        <v>0</v>
      </c>
      <c r="BZ113" s="6">
        <f ca="1">IF(Table1[[#This Row],[FIELD OF WORK]]="Health",Table1[[#This Row],[INCOME ]],0)</f>
        <v>0</v>
      </c>
      <c r="CA113" s="10">
        <f ca="1">IF(Table1[[#This Row],[FIELD OF WORK]]="Others",Table1[[#This Row],[INCOME ]],0)</f>
        <v>0</v>
      </c>
      <c r="CC113" s="9">
        <f ca="1">IF(Table1[[#This Row],[EDUCATION]]="Highschool",Table1[[#This Row],[INCOME ]],0)</f>
        <v>684242</v>
      </c>
      <c r="CD113" s="6">
        <f ca="1">IF(Table1[[#This Row],[EDUCATION]]="UG",Table1[[#This Row],[INCOME ]],0)</f>
        <v>0</v>
      </c>
      <c r="CE113" s="6">
        <f ca="1">IF(Table1[[#This Row],[EDUCATION]]="PG",Table1[[#This Row],[INCOME ]],0)</f>
        <v>0</v>
      </c>
      <c r="CF113" s="6">
        <f ca="1">IF(Table1[[#This Row],[EDUCATION]]="PHD",Table1[[#This Row],[INCOME ]],0)</f>
        <v>0</v>
      </c>
      <c r="CG113" s="6">
        <f ca="1">IF(Table1[[#This Row],[EDUCATION]]="Plus Two",Table1[[#This Row],[INCOME ]],0)</f>
        <v>0</v>
      </c>
      <c r="CH113" s="10">
        <f ca="1">IF(Table1[[#This Row],[EDUCATION]]="Others",Table1[[#This Row],[INCOME ]],0)</f>
        <v>0</v>
      </c>
      <c r="CJ113" s="9">
        <f ca="1">IF(Table1[[#This Row],[NETWORTH]]&gt;$CK$3,Table1[[#This Row],[AGE]],0)</f>
        <v>0</v>
      </c>
      <c r="CK113" s="10"/>
    </row>
    <row r="114" spans="1:89" x14ac:dyDescent="0.3">
      <c r="A114">
        <f t="shared" ca="1" si="36"/>
        <v>0</v>
      </c>
      <c r="B114" t="str">
        <f t="shared" ca="1" si="37"/>
        <v>MALE</v>
      </c>
      <c r="C114">
        <f t="shared" ca="1" si="38"/>
        <v>38</v>
      </c>
      <c r="D114">
        <f t="shared" ca="1" si="39"/>
        <v>2</v>
      </c>
      <c r="E114" t="str">
        <f t="shared" ca="1" si="40"/>
        <v>Construction</v>
      </c>
      <c r="F114">
        <f t="shared" ca="1" si="41"/>
        <v>2</v>
      </c>
      <c r="G114" t="str">
        <f t="shared" ca="1" si="42"/>
        <v>Plus Two</v>
      </c>
      <c r="H114">
        <f t="shared" ca="1" si="60"/>
        <v>0</v>
      </c>
      <c r="I114">
        <f t="shared" ca="1" si="35"/>
        <v>2</v>
      </c>
      <c r="J114">
        <f t="shared" ca="1" si="43"/>
        <v>801079</v>
      </c>
      <c r="K114">
        <f t="shared" ca="1" si="44"/>
        <v>12</v>
      </c>
      <c r="L114" t="str">
        <f t="shared" ca="1" si="45"/>
        <v>Wayanadu</v>
      </c>
      <c r="M114">
        <f t="shared" ca="1" si="54"/>
        <v>3204316</v>
      </c>
      <c r="N114">
        <f t="shared" ca="1" si="46"/>
        <v>534204.36295555846</v>
      </c>
      <c r="O114">
        <f t="shared" ca="1" si="55"/>
        <v>360760.58685826766</v>
      </c>
      <c r="P114">
        <f t="shared" ca="1" si="47"/>
        <v>19763</v>
      </c>
      <c r="Q114">
        <f t="shared" ca="1" si="56"/>
        <v>2109845.3629555586</v>
      </c>
      <c r="R114">
        <f t="shared" ca="1" si="57"/>
        <v>521783.46736202255</v>
      </c>
      <c r="S114">
        <f t="shared" ca="1" si="58"/>
        <v>4086860.0542202904</v>
      </c>
      <c r="T114">
        <f t="shared" ca="1" si="59"/>
        <v>1977014.6912647318</v>
      </c>
      <c r="V114" s="9">
        <f ca="1">IF(Table1[[#This Row],[GENDER]]="MALE",1,0)</f>
        <v>1</v>
      </c>
      <c r="W114" s="10">
        <f ca="1">IF(Table1[[#This Row],[GENDER]]="FEMALE",1,0)</f>
        <v>0</v>
      </c>
      <c r="AF114" s="9">
        <f t="shared" ca="1" si="48"/>
        <v>1</v>
      </c>
      <c r="AG114" s="6">
        <f t="shared" ca="1" si="49"/>
        <v>0</v>
      </c>
      <c r="AH114" s="6">
        <f t="shared" ca="1" si="50"/>
        <v>0</v>
      </c>
      <c r="AI114" s="6">
        <f t="shared" ca="1" si="51"/>
        <v>0</v>
      </c>
      <c r="AJ114" s="10">
        <f t="shared" ca="1" si="52"/>
        <v>0</v>
      </c>
      <c r="AL114" s="9">
        <f ca="1">IF(Table1[[#This Row],[EDUCATION]]="HIGHSCHOOL",1,0)</f>
        <v>0</v>
      </c>
      <c r="AM114" s="6">
        <f ca="1">IF(Table1[[#This Row],[EDUCATION]]="PLUS TWO",1,0)</f>
        <v>1</v>
      </c>
      <c r="AN114" s="6">
        <f ca="1">IF(Table1[[#This Row],[EDUCATION]]="UG",1,0)</f>
        <v>0</v>
      </c>
      <c r="AO114" s="6">
        <f ca="1">IF(Table1[[#This Row],[EDUCATION]]="PG",1,0)</f>
        <v>0</v>
      </c>
      <c r="AP114" s="6">
        <f ca="1">IF(Table1[[#This Row],[EDUCATION]]="PHD",1,0)</f>
        <v>0</v>
      </c>
      <c r="AQ114" s="10">
        <f ca="1">IF(Table1[[#This Row],[EDUCATION]]="OTHERS",1,0)</f>
        <v>0</v>
      </c>
      <c r="AU114" s="9">
        <f ca="1">Table1[[#This Row],[CARS VALUE]]/Table1[[#This Row],[CARS]]</f>
        <v>180380.29342913383</v>
      </c>
      <c r="AV114" s="10"/>
      <c r="AX114" s="9">
        <f ca="1">IF(Table1[[#This Row],[DEBTS]]&gt;$AY$3,1,0)</f>
        <v>1</v>
      </c>
      <c r="AY114" s="6"/>
      <c r="AZ114" s="23">
        <f ca="1">(Table1[[#This Row],[MORTAGE LEFT]]/Table1[[#This Row],[VALUE OF THE HOUSE]])</f>
        <v>0.16671400790544955</v>
      </c>
      <c r="BA114" s="6">
        <f t="shared" ca="1" si="53"/>
        <v>1</v>
      </c>
      <c r="BB114" s="6"/>
      <c r="BC114" s="6"/>
      <c r="BD114" s="6"/>
      <c r="BE114" s="9">
        <f ca="1">IF(Table1[[#This Row],[DEBTS]]&gt;Table1[[#This Row],[INCOME ]],1,0)</f>
        <v>1</v>
      </c>
      <c r="BF114" s="10"/>
      <c r="BH114" s="9">
        <f ca="1">IF(Table1[[#This Row],[AREA]]="Alappuzha",Table1[[#This Row],[INCOME ]],0)</f>
        <v>0</v>
      </c>
      <c r="BI114" s="6">
        <f ca="1">IF(Table1[[#This Row],[AREA]]="Ernakulam",Table1[[#This Row],[INCOME ]],0)</f>
        <v>0</v>
      </c>
      <c r="BJ114" s="6">
        <f ca="1">IF(Table1[[#This Row],[AREA]]="Idukki",Table1[[#This Row],[INCOME ]],0)</f>
        <v>0</v>
      </c>
      <c r="BK114" s="6">
        <f ca="1">IF(Table1[[#This Row],[AREA]]="kannur",Table1[[#This Row],[INCOME ]],0)</f>
        <v>0</v>
      </c>
      <c r="BL114" s="6">
        <f ca="1">IF(Table1[[#This Row],[AREA]]="Kasaragod",Table1[[#This Row],[INCOME ]],0)</f>
        <v>0</v>
      </c>
      <c r="BM114" s="6">
        <f ca="1">IF(Table1[[#This Row],[AREA]]="Kollam",Table1[[#This Row],[INCOME ]],0)</f>
        <v>0</v>
      </c>
      <c r="BN114" s="6">
        <f ca="1">IF(Table1[[#This Row],[AREA]]="kottayam",Table1[[#This Row],[INCOME ]],0)</f>
        <v>0</v>
      </c>
      <c r="BO114" s="6">
        <f ca="1">IF(Table1[[#This Row],[AREA]]="Kozhikode",Table1[[#This Row],[INCOME ]],0)</f>
        <v>0</v>
      </c>
      <c r="BP114" s="6">
        <f ca="1">IF(Table1[[#This Row],[AREA]]="Malappuram",Table1[[#This Row],[INCOME ]],0)</f>
        <v>0</v>
      </c>
      <c r="BQ114" s="6">
        <f ca="1">IF(Table1[[#This Row],[AREA]]="Palakkad",Table1[[#This Row],[INCOME ]],0)</f>
        <v>0</v>
      </c>
      <c r="BR114" s="6">
        <f ca="1">IF(Table1[[#This Row],[AREA]]="Pathanamthitta",Table1[[#This Row],[INCOME ]],0)</f>
        <v>0</v>
      </c>
      <c r="BS114" s="6">
        <f ca="1">IF(Table1[[#This Row],[AREA]]="Thiruvananthapuram",Table1[[#This Row],[INCOME ]],0)</f>
        <v>0</v>
      </c>
      <c r="BT114" s="6">
        <f ca="1">IF(Table1[[#This Row],[AREA]]="Thrissur",Table1[[#This Row],[INCOME ]],0)</f>
        <v>0</v>
      </c>
      <c r="BU114" s="10">
        <f ca="1">IF(Table1[[#This Row],[AREA]]="Wayanadu",Table1[[#This Row],[INCOME ]],0)</f>
        <v>801079</v>
      </c>
      <c r="BW114" s="9">
        <f ca="1">IF(Table1[[#This Row],[FIELD OF WORK]]="IT",Table1[[#This Row],[INCOME ]],0)</f>
        <v>0</v>
      </c>
      <c r="BX114" s="6">
        <f ca="1">IF(Table1[[#This Row],[FIELD OF WORK]]="Teaching",Table1[[#This Row],[INCOME ]],0)</f>
        <v>0</v>
      </c>
      <c r="BY114" s="6">
        <f ca="1">IF(Table1[[#This Row],[FIELD OF WORK]]="Construction",Table1[[#This Row],[INCOME ]],0)</f>
        <v>801079</v>
      </c>
      <c r="BZ114" s="6">
        <f ca="1">IF(Table1[[#This Row],[FIELD OF WORK]]="Health",Table1[[#This Row],[INCOME ]],0)</f>
        <v>0</v>
      </c>
      <c r="CA114" s="10">
        <f ca="1">IF(Table1[[#This Row],[FIELD OF WORK]]="Others",Table1[[#This Row],[INCOME ]],0)</f>
        <v>0</v>
      </c>
      <c r="CC114" s="9">
        <f ca="1">IF(Table1[[#This Row],[EDUCATION]]="Highschool",Table1[[#This Row],[INCOME ]],0)</f>
        <v>0</v>
      </c>
      <c r="CD114" s="6">
        <f ca="1">IF(Table1[[#This Row],[EDUCATION]]="UG",Table1[[#This Row],[INCOME ]],0)</f>
        <v>0</v>
      </c>
      <c r="CE114" s="6">
        <f ca="1">IF(Table1[[#This Row],[EDUCATION]]="PG",Table1[[#This Row],[INCOME ]],0)</f>
        <v>0</v>
      </c>
      <c r="CF114" s="6">
        <f ca="1">IF(Table1[[#This Row],[EDUCATION]]="PHD",Table1[[#This Row],[INCOME ]],0)</f>
        <v>0</v>
      </c>
      <c r="CG114" s="6">
        <f ca="1">IF(Table1[[#This Row],[EDUCATION]]="Plus Two",Table1[[#This Row],[INCOME ]],0)</f>
        <v>801079</v>
      </c>
      <c r="CH114" s="10">
        <f ca="1">IF(Table1[[#This Row],[EDUCATION]]="Others",Table1[[#This Row],[INCOME ]],0)</f>
        <v>0</v>
      </c>
      <c r="CJ114" s="9">
        <f ca="1">IF(Table1[[#This Row],[NETWORTH]]&gt;$CK$3,Table1[[#This Row],[AGE]],0)</f>
        <v>38</v>
      </c>
      <c r="CK114" s="10"/>
    </row>
    <row r="115" spans="1:89" x14ac:dyDescent="0.3">
      <c r="A115">
        <f t="shared" ca="1" si="36"/>
        <v>0</v>
      </c>
      <c r="B115" t="str">
        <f t="shared" ca="1" si="37"/>
        <v>MALE</v>
      </c>
      <c r="C115">
        <f t="shared" ca="1" si="38"/>
        <v>49</v>
      </c>
      <c r="D115">
        <f t="shared" ca="1" si="39"/>
        <v>3</v>
      </c>
      <c r="E115" t="str">
        <f t="shared" ca="1" si="40"/>
        <v>Teaching</v>
      </c>
      <c r="F115">
        <f t="shared" ca="1" si="41"/>
        <v>3</v>
      </c>
      <c r="G115" t="str">
        <f t="shared" ca="1" si="42"/>
        <v>UG</v>
      </c>
      <c r="H115">
        <f t="shared" ca="1" si="60"/>
        <v>0</v>
      </c>
      <c r="I115">
        <f t="shared" ca="1" si="35"/>
        <v>2</v>
      </c>
      <c r="J115">
        <f t="shared" ca="1" si="43"/>
        <v>597319</v>
      </c>
      <c r="K115">
        <f t="shared" ca="1" si="44"/>
        <v>6</v>
      </c>
      <c r="L115" t="str">
        <f t="shared" ca="1" si="45"/>
        <v>Idukki</v>
      </c>
      <c r="M115">
        <f t="shared" ca="1" si="54"/>
        <v>1791957</v>
      </c>
      <c r="N115">
        <f t="shared" ca="1" si="46"/>
        <v>487222.61962006235</v>
      </c>
      <c r="O115">
        <f t="shared" ca="1" si="55"/>
        <v>1067454.7290774535</v>
      </c>
      <c r="P115">
        <f t="shared" ca="1" si="47"/>
        <v>99139</v>
      </c>
      <c r="Q115">
        <f t="shared" ca="1" si="56"/>
        <v>1057552.6196200624</v>
      </c>
      <c r="R115">
        <f t="shared" ca="1" si="57"/>
        <v>615600.80719328462</v>
      </c>
      <c r="S115">
        <f t="shared" ca="1" si="58"/>
        <v>3475012.5362707386</v>
      </c>
      <c r="T115">
        <f t="shared" ca="1" si="59"/>
        <v>2417459.9166506762</v>
      </c>
      <c r="V115" s="9">
        <f ca="1">IF(Table1[[#This Row],[GENDER]]="MALE",1,0)</f>
        <v>1</v>
      </c>
      <c r="W115" s="10">
        <f ca="1">IF(Table1[[#This Row],[GENDER]]="FEMALE",1,0)</f>
        <v>0</v>
      </c>
      <c r="AF115" s="9">
        <f t="shared" ca="1" si="48"/>
        <v>0</v>
      </c>
      <c r="AG115" s="6">
        <f t="shared" ca="1" si="49"/>
        <v>0</v>
      </c>
      <c r="AH115" s="6">
        <f t="shared" ca="1" si="50"/>
        <v>0</v>
      </c>
      <c r="AI115" s="6">
        <f t="shared" ca="1" si="51"/>
        <v>1</v>
      </c>
      <c r="AJ115" s="10">
        <f t="shared" ca="1" si="52"/>
        <v>0</v>
      </c>
      <c r="AL115" s="9">
        <f ca="1">IF(Table1[[#This Row],[EDUCATION]]="HIGHSCHOOL",1,0)</f>
        <v>0</v>
      </c>
      <c r="AM115" s="6">
        <f ca="1">IF(Table1[[#This Row],[EDUCATION]]="PLUS TWO",1,0)</f>
        <v>0</v>
      </c>
      <c r="AN115" s="6">
        <f ca="1">IF(Table1[[#This Row],[EDUCATION]]="UG",1,0)</f>
        <v>1</v>
      </c>
      <c r="AO115" s="6">
        <f ca="1">IF(Table1[[#This Row],[EDUCATION]]="PG",1,0)</f>
        <v>0</v>
      </c>
      <c r="AP115" s="6">
        <f ca="1">IF(Table1[[#This Row],[EDUCATION]]="PHD",1,0)</f>
        <v>0</v>
      </c>
      <c r="AQ115" s="10">
        <f ca="1">IF(Table1[[#This Row],[EDUCATION]]="OTHERS",1,0)</f>
        <v>0</v>
      </c>
      <c r="AU115" s="9">
        <f ca="1">Table1[[#This Row],[CARS VALUE]]/Table1[[#This Row],[CARS]]</f>
        <v>533727.36453872675</v>
      </c>
      <c r="AV115" s="10"/>
      <c r="AX115" s="9">
        <f ca="1">IF(Table1[[#This Row],[DEBTS]]&gt;$AY$3,1,0)</f>
        <v>1</v>
      </c>
      <c r="AY115" s="6"/>
      <c r="AZ115" s="23">
        <f ca="1">(Table1[[#This Row],[MORTAGE LEFT]]/Table1[[#This Row],[VALUE OF THE HOUSE]])</f>
        <v>0.27189414680154844</v>
      </c>
      <c r="BA115" s="6">
        <f t="shared" ca="1" si="53"/>
        <v>1</v>
      </c>
      <c r="BB115" s="6"/>
      <c r="BC115" s="6"/>
      <c r="BD115" s="6"/>
      <c r="BE115" s="9">
        <f ca="1">IF(Table1[[#This Row],[DEBTS]]&gt;Table1[[#This Row],[INCOME ]],1,0)</f>
        <v>1</v>
      </c>
      <c r="BF115" s="10"/>
      <c r="BH115" s="9">
        <f ca="1">IF(Table1[[#This Row],[AREA]]="Alappuzha",Table1[[#This Row],[INCOME ]],0)</f>
        <v>0</v>
      </c>
      <c r="BI115" s="6">
        <f ca="1">IF(Table1[[#This Row],[AREA]]="Ernakulam",Table1[[#This Row],[INCOME ]],0)</f>
        <v>0</v>
      </c>
      <c r="BJ115" s="6">
        <f ca="1">IF(Table1[[#This Row],[AREA]]="Idukki",Table1[[#This Row],[INCOME ]],0)</f>
        <v>597319</v>
      </c>
      <c r="BK115" s="6">
        <f ca="1">IF(Table1[[#This Row],[AREA]]="kannur",Table1[[#This Row],[INCOME ]],0)</f>
        <v>0</v>
      </c>
      <c r="BL115" s="6">
        <f ca="1">IF(Table1[[#This Row],[AREA]]="Kasaragod",Table1[[#This Row],[INCOME ]],0)</f>
        <v>0</v>
      </c>
      <c r="BM115" s="6">
        <f ca="1">IF(Table1[[#This Row],[AREA]]="Kollam",Table1[[#This Row],[INCOME ]],0)</f>
        <v>0</v>
      </c>
      <c r="BN115" s="6">
        <f ca="1">IF(Table1[[#This Row],[AREA]]="kottayam",Table1[[#This Row],[INCOME ]],0)</f>
        <v>0</v>
      </c>
      <c r="BO115" s="6">
        <f ca="1">IF(Table1[[#This Row],[AREA]]="Kozhikode",Table1[[#This Row],[INCOME ]],0)</f>
        <v>0</v>
      </c>
      <c r="BP115" s="6">
        <f ca="1">IF(Table1[[#This Row],[AREA]]="Malappuram",Table1[[#This Row],[INCOME ]],0)</f>
        <v>0</v>
      </c>
      <c r="BQ115" s="6">
        <f ca="1">IF(Table1[[#This Row],[AREA]]="Palakkad",Table1[[#This Row],[INCOME ]],0)</f>
        <v>0</v>
      </c>
      <c r="BR115" s="6">
        <f ca="1">IF(Table1[[#This Row],[AREA]]="Pathanamthitta",Table1[[#This Row],[INCOME ]],0)</f>
        <v>0</v>
      </c>
      <c r="BS115" s="6">
        <f ca="1">IF(Table1[[#This Row],[AREA]]="Thiruvananthapuram",Table1[[#This Row],[INCOME ]],0)</f>
        <v>0</v>
      </c>
      <c r="BT115" s="6">
        <f ca="1">IF(Table1[[#This Row],[AREA]]="Thrissur",Table1[[#This Row],[INCOME ]],0)</f>
        <v>0</v>
      </c>
      <c r="BU115" s="10">
        <f ca="1">IF(Table1[[#This Row],[AREA]]="Wayanadu",Table1[[#This Row],[INCOME ]],0)</f>
        <v>0</v>
      </c>
      <c r="BW115" s="9">
        <f ca="1">IF(Table1[[#This Row],[FIELD OF WORK]]="IT",Table1[[#This Row],[INCOME ]],0)</f>
        <v>0</v>
      </c>
      <c r="BX115" s="6">
        <f ca="1">IF(Table1[[#This Row],[FIELD OF WORK]]="Teaching",Table1[[#This Row],[INCOME ]],0)</f>
        <v>597319</v>
      </c>
      <c r="BY115" s="6">
        <f ca="1">IF(Table1[[#This Row],[FIELD OF WORK]]="Construction",Table1[[#This Row],[INCOME ]],0)</f>
        <v>0</v>
      </c>
      <c r="BZ115" s="6">
        <f ca="1">IF(Table1[[#This Row],[FIELD OF WORK]]="Health",Table1[[#This Row],[INCOME ]],0)</f>
        <v>0</v>
      </c>
      <c r="CA115" s="10">
        <f ca="1">IF(Table1[[#This Row],[FIELD OF WORK]]="Others",Table1[[#This Row],[INCOME ]],0)</f>
        <v>0</v>
      </c>
      <c r="CC115" s="9">
        <f ca="1">IF(Table1[[#This Row],[EDUCATION]]="Highschool",Table1[[#This Row],[INCOME ]],0)</f>
        <v>0</v>
      </c>
      <c r="CD115" s="6">
        <f ca="1">IF(Table1[[#This Row],[EDUCATION]]="UG",Table1[[#This Row],[INCOME ]],0)</f>
        <v>597319</v>
      </c>
      <c r="CE115" s="6">
        <f ca="1">IF(Table1[[#This Row],[EDUCATION]]="PG",Table1[[#This Row],[INCOME ]],0)</f>
        <v>0</v>
      </c>
      <c r="CF115" s="6">
        <f ca="1">IF(Table1[[#This Row],[EDUCATION]]="PHD",Table1[[#This Row],[INCOME ]],0)</f>
        <v>0</v>
      </c>
      <c r="CG115" s="6">
        <f ca="1">IF(Table1[[#This Row],[EDUCATION]]="Plus Two",Table1[[#This Row],[INCOME ]],0)</f>
        <v>0</v>
      </c>
      <c r="CH115" s="10">
        <f ca="1">IF(Table1[[#This Row],[EDUCATION]]="Others",Table1[[#This Row],[INCOME ]],0)</f>
        <v>0</v>
      </c>
      <c r="CJ115" s="9">
        <f ca="1">IF(Table1[[#This Row],[NETWORTH]]&gt;$CK$3,Table1[[#This Row],[AGE]],0)</f>
        <v>49</v>
      </c>
      <c r="CK115" s="10"/>
    </row>
    <row r="116" spans="1:89" x14ac:dyDescent="0.3">
      <c r="A116">
        <f t="shared" ca="1" si="36"/>
        <v>1</v>
      </c>
      <c r="B116" t="str">
        <f t="shared" ca="1" si="37"/>
        <v>FEMALE</v>
      </c>
      <c r="C116">
        <f t="shared" ca="1" si="38"/>
        <v>35</v>
      </c>
      <c r="D116">
        <f t="shared" ca="1" si="39"/>
        <v>3</v>
      </c>
      <c r="E116" t="str">
        <f t="shared" ca="1" si="40"/>
        <v>Teaching</v>
      </c>
      <c r="F116">
        <f t="shared" ca="1" si="41"/>
        <v>1</v>
      </c>
      <c r="G116" t="str">
        <f t="shared" ca="1" si="42"/>
        <v>Highschool</v>
      </c>
      <c r="H116">
        <f t="shared" ca="1" si="60"/>
        <v>2</v>
      </c>
      <c r="I116">
        <f t="shared" ca="1" si="35"/>
        <v>3</v>
      </c>
      <c r="J116">
        <f t="shared" ca="1" si="43"/>
        <v>492747</v>
      </c>
      <c r="K116">
        <f t="shared" ca="1" si="44"/>
        <v>9</v>
      </c>
      <c r="L116" t="str">
        <f t="shared" ca="1" si="45"/>
        <v>Palakkad</v>
      </c>
      <c r="M116">
        <f t="shared" ca="1" si="54"/>
        <v>1478241</v>
      </c>
      <c r="N116">
        <f t="shared" ca="1" si="46"/>
        <v>935399.45152795513</v>
      </c>
      <c r="O116">
        <f t="shared" ca="1" si="55"/>
        <v>403555.02010488813</v>
      </c>
      <c r="P116">
        <f t="shared" ca="1" si="47"/>
        <v>258945</v>
      </c>
      <c r="Q116">
        <f t="shared" ca="1" si="56"/>
        <v>1303315.451527955</v>
      </c>
      <c r="R116">
        <f t="shared" ca="1" si="57"/>
        <v>132495.78310507475</v>
      </c>
      <c r="S116">
        <f t="shared" ca="1" si="58"/>
        <v>2014291.8032099628</v>
      </c>
      <c r="T116">
        <f t="shared" ca="1" si="59"/>
        <v>710976.35168200778</v>
      </c>
      <c r="V116" s="9">
        <f ca="1">IF(Table1[[#This Row],[GENDER]]="MALE",1,0)</f>
        <v>0</v>
      </c>
      <c r="W116" s="10">
        <f ca="1">IF(Table1[[#This Row],[GENDER]]="FEMALE",1,0)</f>
        <v>1</v>
      </c>
      <c r="AF116" s="9">
        <f t="shared" ca="1" si="48"/>
        <v>0</v>
      </c>
      <c r="AG116" s="6">
        <f t="shared" ca="1" si="49"/>
        <v>0</v>
      </c>
      <c r="AH116" s="6">
        <f t="shared" ca="1" si="50"/>
        <v>0</v>
      </c>
      <c r="AI116" s="6">
        <f t="shared" ca="1" si="51"/>
        <v>1</v>
      </c>
      <c r="AJ116" s="10">
        <f t="shared" ca="1" si="52"/>
        <v>0</v>
      </c>
      <c r="AL116" s="9">
        <f ca="1">IF(Table1[[#This Row],[EDUCATION]]="HIGHSCHOOL",1,0)</f>
        <v>1</v>
      </c>
      <c r="AM116" s="6">
        <f ca="1">IF(Table1[[#This Row],[EDUCATION]]="PLUS TWO",1,0)</f>
        <v>0</v>
      </c>
      <c r="AN116" s="6">
        <f ca="1">IF(Table1[[#This Row],[EDUCATION]]="UG",1,0)</f>
        <v>0</v>
      </c>
      <c r="AO116" s="6">
        <f ca="1">IF(Table1[[#This Row],[EDUCATION]]="PG",1,0)</f>
        <v>0</v>
      </c>
      <c r="AP116" s="6">
        <f ca="1">IF(Table1[[#This Row],[EDUCATION]]="PHD",1,0)</f>
        <v>0</v>
      </c>
      <c r="AQ116" s="10">
        <f ca="1">IF(Table1[[#This Row],[EDUCATION]]="OTHERS",1,0)</f>
        <v>0</v>
      </c>
      <c r="AU116" s="9">
        <f ca="1">Table1[[#This Row],[CARS VALUE]]/Table1[[#This Row],[CARS]]</f>
        <v>134518.34003496272</v>
      </c>
      <c r="AV116" s="10"/>
      <c r="AX116" s="9">
        <f ca="1">IF(Table1[[#This Row],[DEBTS]]&gt;$AY$3,1,0)</f>
        <v>1</v>
      </c>
      <c r="AY116" s="6"/>
      <c r="AZ116" s="23">
        <f ca="1">(Table1[[#This Row],[MORTAGE LEFT]]/Table1[[#This Row],[VALUE OF THE HOUSE]])</f>
        <v>0.63277872250056322</v>
      </c>
      <c r="BA116" s="6">
        <f t="shared" ca="1" si="53"/>
        <v>0</v>
      </c>
      <c r="BB116" s="6"/>
      <c r="BC116" s="6"/>
      <c r="BD116" s="6"/>
      <c r="BE116" s="9">
        <f ca="1">IF(Table1[[#This Row],[DEBTS]]&gt;Table1[[#This Row],[INCOME ]],1,0)</f>
        <v>1</v>
      </c>
      <c r="BF116" s="10"/>
      <c r="BH116" s="9">
        <f ca="1">IF(Table1[[#This Row],[AREA]]="Alappuzha",Table1[[#This Row],[INCOME ]],0)</f>
        <v>0</v>
      </c>
      <c r="BI116" s="6">
        <f ca="1">IF(Table1[[#This Row],[AREA]]="Ernakulam",Table1[[#This Row],[INCOME ]],0)</f>
        <v>0</v>
      </c>
      <c r="BJ116" s="6">
        <f ca="1">IF(Table1[[#This Row],[AREA]]="Idukki",Table1[[#This Row],[INCOME ]],0)</f>
        <v>0</v>
      </c>
      <c r="BK116" s="6">
        <f ca="1">IF(Table1[[#This Row],[AREA]]="kannur",Table1[[#This Row],[INCOME ]],0)</f>
        <v>0</v>
      </c>
      <c r="BL116" s="6">
        <f ca="1">IF(Table1[[#This Row],[AREA]]="Kasaragod",Table1[[#This Row],[INCOME ]],0)</f>
        <v>0</v>
      </c>
      <c r="BM116" s="6">
        <f ca="1">IF(Table1[[#This Row],[AREA]]="Kollam",Table1[[#This Row],[INCOME ]],0)</f>
        <v>0</v>
      </c>
      <c r="BN116" s="6">
        <f ca="1">IF(Table1[[#This Row],[AREA]]="kottayam",Table1[[#This Row],[INCOME ]],0)</f>
        <v>0</v>
      </c>
      <c r="BO116" s="6">
        <f ca="1">IF(Table1[[#This Row],[AREA]]="Kozhikode",Table1[[#This Row],[INCOME ]],0)</f>
        <v>0</v>
      </c>
      <c r="BP116" s="6">
        <f ca="1">IF(Table1[[#This Row],[AREA]]="Malappuram",Table1[[#This Row],[INCOME ]],0)</f>
        <v>0</v>
      </c>
      <c r="BQ116" s="6">
        <f ca="1">IF(Table1[[#This Row],[AREA]]="Palakkad",Table1[[#This Row],[INCOME ]],0)</f>
        <v>492747</v>
      </c>
      <c r="BR116" s="6">
        <f ca="1">IF(Table1[[#This Row],[AREA]]="Pathanamthitta",Table1[[#This Row],[INCOME ]],0)</f>
        <v>0</v>
      </c>
      <c r="BS116" s="6">
        <f ca="1">IF(Table1[[#This Row],[AREA]]="Thiruvananthapuram",Table1[[#This Row],[INCOME ]],0)</f>
        <v>0</v>
      </c>
      <c r="BT116" s="6">
        <f ca="1">IF(Table1[[#This Row],[AREA]]="Thrissur",Table1[[#This Row],[INCOME ]],0)</f>
        <v>0</v>
      </c>
      <c r="BU116" s="10">
        <f ca="1">IF(Table1[[#This Row],[AREA]]="Wayanadu",Table1[[#This Row],[INCOME ]],0)</f>
        <v>0</v>
      </c>
      <c r="BW116" s="9">
        <f ca="1">IF(Table1[[#This Row],[FIELD OF WORK]]="IT",Table1[[#This Row],[INCOME ]],0)</f>
        <v>0</v>
      </c>
      <c r="BX116" s="6">
        <f ca="1">IF(Table1[[#This Row],[FIELD OF WORK]]="Teaching",Table1[[#This Row],[INCOME ]],0)</f>
        <v>492747</v>
      </c>
      <c r="BY116" s="6">
        <f ca="1">IF(Table1[[#This Row],[FIELD OF WORK]]="Construction",Table1[[#This Row],[INCOME ]],0)</f>
        <v>0</v>
      </c>
      <c r="BZ116" s="6">
        <f ca="1">IF(Table1[[#This Row],[FIELD OF WORK]]="Health",Table1[[#This Row],[INCOME ]],0)</f>
        <v>0</v>
      </c>
      <c r="CA116" s="10">
        <f ca="1">IF(Table1[[#This Row],[FIELD OF WORK]]="Others",Table1[[#This Row],[INCOME ]],0)</f>
        <v>0</v>
      </c>
      <c r="CC116" s="9">
        <f ca="1">IF(Table1[[#This Row],[EDUCATION]]="Highschool",Table1[[#This Row],[INCOME ]],0)</f>
        <v>492747</v>
      </c>
      <c r="CD116" s="6">
        <f ca="1">IF(Table1[[#This Row],[EDUCATION]]="UG",Table1[[#This Row],[INCOME ]],0)</f>
        <v>0</v>
      </c>
      <c r="CE116" s="6">
        <f ca="1">IF(Table1[[#This Row],[EDUCATION]]="PG",Table1[[#This Row],[INCOME ]],0)</f>
        <v>0</v>
      </c>
      <c r="CF116" s="6">
        <f ca="1">IF(Table1[[#This Row],[EDUCATION]]="PHD",Table1[[#This Row],[INCOME ]],0)</f>
        <v>0</v>
      </c>
      <c r="CG116" s="6">
        <f ca="1">IF(Table1[[#This Row],[EDUCATION]]="Plus Two",Table1[[#This Row],[INCOME ]],0)</f>
        <v>0</v>
      </c>
      <c r="CH116" s="10">
        <f ca="1">IF(Table1[[#This Row],[EDUCATION]]="Others",Table1[[#This Row],[INCOME ]],0)</f>
        <v>0</v>
      </c>
      <c r="CJ116" s="9">
        <f ca="1">IF(Table1[[#This Row],[NETWORTH]]&gt;$CK$3,Table1[[#This Row],[AGE]],0)</f>
        <v>0</v>
      </c>
      <c r="CK116" s="10"/>
    </row>
    <row r="117" spans="1:89" x14ac:dyDescent="0.3">
      <c r="A117">
        <f t="shared" ca="1" si="36"/>
        <v>1</v>
      </c>
      <c r="B117" t="str">
        <f t="shared" ca="1" si="37"/>
        <v>FEMALE</v>
      </c>
      <c r="C117">
        <f t="shared" ca="1" si="38"/>
        <v>24</v>
      </c>
      <c r="D117">
        <f t="shared" ca="1" si="39"/>
        <v>1</v>
      </c>
      <c r="E117" t="str">
        <f t="shared" ca="1" si="40"/>
        <v>Health</v>
      </c>
      <c r="F117">
        <f t="shared" ca="1" si="41"/>
        <v>4</v>
      </c>
      <c r="G117" t="str">
        <f t="shared" ca="1" si="42"/>
        <v>PG</v>
      </c>
      <c r="H117">
        <f t="shared" ca="1" si="60"/>
        <v>0</v>
      </c>
      <c r="I117">
        <f t="shared" ca="1" si="35"/>
        <v>2</v>
      </c>
      <c r="J117">
        <f t="shared" ca="1" si="43"/>
        <v>961365</v>
      </c>
      <c r="K117">
        <f t="shared" ca="1" si="44"/>
        <v>7</v>
      </c>
      <c r="L117" t="str">
        <f t="shared" ca="1" si="45"/>
        <v>Ernakulam</v>
      </c>
      <c r="M117">
        <f t="shared" ca="1" si="54"/>
        <v>2884095</v>
      </c>
      <c r="N117">
        <f t="shared" ca="1" si="46"/>
        <v>490938.79612386564</v>
      </c>
      <c r="O117">
        <f t="shared" ca="1" si="55"/>
        <v>1799559.5386026572</v>
      </c>
      <c r="P117">
        <f t="shared" ca="1" si="47"/>
        <v>95841</v>
      </c>
      <c r="Q117">
        <f t="shared" ca="1" si="56"/>
        <v>1942869.7961238655</v>
      </c>
      <c r="R117">
        <f t="shared" ca="1" si="57"/>
        <v>72714.964161478085</v>
      </c>
      <c r="S117">
        <f t="shared" ca="1" si="58"/>
        <v>4756369.5027641356</v>
      </c>
      <c r="T117">
        <f t="shared" ca="1" si="59"/>
        <v>2813499.7066402701</v>
      </c>
      <c r="V117" s="9">
        <f ca="1">IF(Table1[[#This Row],[GENDER]]="MALE",1,0)</f>
        <v>0</v>
      </c>
      <c r="W117" s="10">
        <f ca="1">IF(Table1[[#This Row],[GENDER]]="FEMALE",1,0)</f>
        <v>1</v>
      </c>
      <c r="AF117" s="9">
        <f t="shared" ca="1" si="48"/>
        <v>0</v>
      </c>
      <c r="AG117" s="6">
        <f t="shared" ca="1" si="49"/>
        <v>1</v>
      </c>
      <c r="AH117" s="6">
        <f t="shared" ca="1" si="50"/>
        <v>0</v>
      </c>
      <c r="AI117" s="6">
        <f t="shared" ca="1" si="51"/>
        <v>0</v>
      </c>
      <c r="AJ117" s="10">
        <f t="shared" ca="1" si="52"/>
        <v>0</v>
      </c>
      <c r="AL117" s="9">
        <f ca="1">IF(Table1[[#This Row],[EDUCATION]]="HIGHSCHOOL",1,0)</f>
        <v>0</v>
      </c>
      <c r="AM117" s="6">
        <f ca="1">IF(Table1[[#This Row],[EDUCATION]]="PLUS TWO",1,0)</f>
        <v>0</v>
      </c>
      <c r="AN117" s="6">
        <f ca="1">IF(Table1[[#This Row],[EDUCATION]]="UG",1,0)</f>
        <v>0</v>
      </c>
      <c r="AO117" s="6">
        <f ca="1">IF(Table1[[#This Row],[EDUCATION]]="PG",1,0)</f>
        <v>1</v>
      </c>
      <c r="AP117" s="6">
        <f ca="1">IF(Table1[[#This Row],[EDUCATION]]="PHD",1,0)</f>
        <v>0</v>
      </c>
      <c r="AQ117" s="10">
        <f ca="1">IF(Table1[[#This Row],[EDUCATION]]="OTHERS",1,0)</f>
        <v>0</v>
      </c>
      <c r="AU117" s="9">
        <f ca="1">Table1[[#This Row],[CARS VALUE]]/Table1[[#This Row],[CARS]]</f>
        <v>899779.76930132858</v>
      </c>
      <c r="AV117" s="10"/>
      <c r="AX117" s="9">
        <f ca="1">IF(Table1[[#This Row],[DEBTS]]&gt;$AY$3,1,0)</f>
        <v>1</v>
      </c>
      <c r="AY117" s="6"/>
      <c r="AZ117" s="23">
        <f ca="1">(Table1[[#This Row],[MORTAGE LEFT]]/Table1[[#This Row],[VALUE OF THE HOUSE]])</f>
        <v>0.17022282418709012</v>
      </c>
      <c r="BA117" s="6">
        <f t="shared" ca="1" si="53"/>
        <v>1</v>
      </c>
      <c r="BB117" s="6"/>
      <c r="BC117" s="6"/>
      <c r="BD117" s="6"/>
      <c r="BE117" s="9">
        <f ca="1">IF(Table1[[#This Row],[DEBTS]]&gt;Table1[[#This Row],[INCOME ]],1,0)</f>
        <v>1</v>
      </c>
      <c r="BF117" s="10"/>
      <c r="BH117" s="9">
        <f ca="1">IF(Table1[[#This Row],[AREA]]="Alappuzha",Table1[[#This Row],[INCOME ]],0)</f>
        <v>0</v>
      </c>
      <c r="BI117" s="6">
        <f ca="1">IF(Table1[[#This Row],[AREA]]="Ernakulam",Table1[[#This Row],[INCOME ]],0)</f>
        <v>961365</v>
      </c>
      <c r="BJ117" s="6">
        <f ca="1">IF(Table1[[#This Row],[AREA]]="Idukki",Table1[[#This Row],[INCOME ]],0)</f>
        <v>0</v>
      </c>
      <c r="BK117" s="6">
        <f ca="1">IF(Table1[[#This Row],[AREA]]="kannur",Table1[[#This Row],[INCOME ]],0)</f>
        <v>0</v>
      </c>
      <c r="BL117" s="6">
        <f ca="1">IF(Table1[[#This Row],[AREA]]="Kasaragod",Table1[[#This Row],[INCOME ]],0)</f>
        <v>0</v>
      </c>
      <c r="BM117" s="6">
        <f ca="1">IF(Table1[[#This Row],[AREA]]="Kollam",Table1[[#This Row],[INCOME ]],0)</f>
        <v>0</v>
      </c>
      <c r="BN117" s="6">
        <f ca="1">IF(Table1[[#This Row],[AREA]]="kottayam",Table1[[#This Row],[INCOME ]],0)</f>
        <v>0</v>
      </c>
      <c r="BO117" s="6">
        <f ca="1">IF(Table1[[#This Row],[AREA]]="Kozhikode",Table1[[#This Row],[INCOME ]],0)</f>
        <v>0</v>
      </c>
      <c r="BP117" s="6">
        <f ca="1">IF(Table1[[#This Row],[AREA]]="Malappuram",Table1[[#This Row],[INCOME ]],0)</f>
        <v>0</v>
      </c>
      <c r="BQ117" s="6">
        <f ca="1">IF(Table1[[#This Row],[AREA]]="Palakkad",Table1[[#This Row],[INCOME ]],0)</f>
        <v>0</v>
      </c>
      <c r="BR117" s="6">
        <f ca="1">IF(Table1[[#This Row],[AREA]]="Pathanamthitta",Table1[[#This Row],[INCOME ]],0)</f>
        <v>0</v>
      </c>
      <c r="BS117" s="6">
        <f ca="1">IF(Table1[[#This Row],[AREA]]="Thiruvananthapuram",Table1[[#This Row],[INCOME ]],0)</f>
        <v>0</v>
      </c>
      <c r="BT117" s="6">
        <f ca="1">IF(Table1[[#This Row],[AREA]]="Thrissur",Table1[[#This Row],[INCOME ]],0)</f>
        <v>0</v>
      </c>
      <c r="BU117" s="10">
        <f ca="1">IF(Table1[[#This Row],[AREA]]="Wayanadu",Table1[[#This Row],[INCOME ]],0)</f>
        <v>0</v>
      </c>
      <c r="BW117" s="9">
        <f ca="1">IF(Table1[[#This Row],[FIELD OF WORK]]="IT",Table1[[#This Row],[INCOME ]],0)</f>
        <v>0</v>
      </c>
      <c r="BX117" s="6">
        <f ca="1">IF(Table1[[#This Row],[FIELD OF WORK]]="Teaching",Table1[[#This Row],[INCOME ]],0)</f>
        <v>0</v>
      </c>
      <c r="BY117" s="6">
        <f ca="1">IF(Table1[[#This Row],[FIELD OF WORK]]="Construction",Table1[[#This Row],[INCOME ]],0)</f>
        <v>0</v>
      </c>
      <c r="BZ117" s="6">
        <f ca="1">IF(Table1[[#This Row],[FIELD OF WORK]]="Health",Table1[[#This Row],[INCOME ]],0)</f>
        <v>961365</v>
      </c>
      <c r="CA117" s="10">
        <f ca="1">IF(Table1[[#This Row],[FIELD OF WORK]]="Others",Table1[[#This Row],[INCOME ]],0)</f>
        <v>0</v>
      </c>
      <c r="CC117" s="9">
        <f ca="1">IF(Table1[[#This Row],[EDUCATION]]="Highschool",Table1[[#This Row],[INCOME ]],0)</f>
        <v>0</v>
      </c>
      <c r="CD117" s="6">
        <f ca="1">IF(Table1[[#This Row],[EDUCATION]]="UG",Table1[[#This Row],[INCOME ]],0)</f>
        <v>0</v>
      </c>
      <c r="CE117" s="6">
        <f ca="1">IF(Table1[[#This Row],[EDUCATION]]="PG",Table1[[#This Row],[INCOME ]],0)</f>
        <v>961365</v>
      </c>
      <c r="CF117" s="6">
        <f ca="1">IF(Table1[[#This Row],[EDUCATION]]="PHD",Table1[[#This Row],[INCOME ]],0)</f>
        <v>0</v>
      </c>
      <c r="CG117" s="6">
        <f ca="1">IF(Table1[[#This Row],[EDUCATION]]="Plus Two",Table1[[#This Row],[INCOME ]],0)</f>
        <v>0</v>
      </c>
      <c r="CH117" s="10">
        <f ca="1">IF(Table1[[#This Row],[EDUCATION]]="Others",Table1[[#This Row],[INCOME ]],0)</f>
        <v>0</v>
      </c>
      <c r="CJ117" s="9">
        <f ca="1">IF(Table1[[#This Row],[NETWORTH]]&gt;$CK$3,Table1[[#This Row],[AGE]],0)</f>
        <v>24</v>
      </c>
      <c r="CK117" s="10"/>
    </row>
    <row r="118" spans="1:89" x14ac:dyDescent="0.3">
      <c r="A118">
        <f t="shared" ca="1" si="36"/>
        <v>0</v>
      </c>
      <c r="B118" t="str">
        <f t="shared" ca="1" si="37"/>
        <v>MALE</v>
      </c>
      <c r="C118">
        <f t="shared" ca="1" si="38"/>
        <v>24</v>
      </c>
      <c r="D118">
        <f t="shared" ca="1" si="39"/>
        <v>4</v>
      </c>
      <c r="E118" t="str">
        <f t="shared" ca="1" si="40"/>
        <v>IT</v>
      </c>
      <c r="F118">
        <f t="shared" ca="1" si="41"/>
        <v>3</v>
      </c>
      <c r="G118" t="str">
        <f t="shared" ca="1" si="42"/>
        <v>UG</v>
      </c>
      <c r="H118">
        <f t="shared" ca="1" si="60"/>
        <v>0</v>
      </c>
      <c r="I118">
        <f t="shared" ca="1" si="35"/>
        <v>1</v>
      </c>
      <c r="J118">
        <f t="shared" ca="1" si="43"/>
        <v>338258</v>
      </c>
      <c r="K118">
        <f t="shared" ca="1" si="44"/>
        <v>4</v>
      </c>
      <c r="L118" t="str">
        <f t="shared" ca="1" si="45"/>
        <v>Pathanamthitta</v>
      </c>
      <c r="M118">
        <f t="shared" ca="1" si="54"/>
        <v>2706064</v>
      </c>
      <c r="N118">
        <f t="shared" ca="1" si="46"/>
        <v>2219908.60478462</v>
      </c>
      <c r="O118">
        <f t="shared" ca="1" si="55"/>
        <v>222343.64081686366</v>
      </c>
      <c r="P118">
        <f t="shared" ca="1" si="47"/>
        <v>199527</v>
      </c>
      <c r="Q118">
        <f t="shared" ca="1" si="56"/>
        <v>2474804.60478462</v>
      </c>
      <c r="R118">
        <f t="shared" ca="1" si="57"/>
        <v>157564.53359261277</v>
      </c>
      <c r="S118">
        <f t="shared" ca="1" si="58"/>
        <v>3085972.1744094766</v>
      </c>
      <c r="T118">
        <f t="shared" ca="1" si="59"/>
        <v>611167.56962485658</v>
      </c>
      <c r="V118" s="9">
        <f ca="1">IF(Table1[[#This Row],[GENDER]]="MALE",1,0)</f>
        <v>1</v>
      </c>
      <c r="W118" s="10">
        <f ca="1">IF(Table1[[#This Row],[GENDER]]="FEMALE",1,0)</f>
        <v>0</v>
      </c>
      <c r="AF118" s="9">
        <f t="shared" ca="1" si="48"/>
        <v>0</v>
      </c>
      <c r="AG118" s="6">
        <f t="shared" ca="1" si="49"/>
        <v>0</v>
      </c>
      <c r="AH118" s="6">
        <f t="shared" ca="1" si="50"/>
        <v>1</v>
      </c>
      <c r="AI118" s="6">
        <f t="shared" ca="1" si="51"/>
        <v>0</v>
      </c>
      <c r="AJ118" s="10">
        <f t="shared" ca="1" si="52"/>
        <v>0</v>
      </c>
      <c r="AL118" s="9">
        <f ca="1">IF(Table1[[#This Row],[EDUCATION]]="HIGHSCHOOL",1,0)</f>
        <v>0</v>
      </c>
      <c r="AM118" s="6">
        <f ca="1">IF(Table1[[#This Row],[EDUCATION]]="PLUS TWO",1,0)</f>
        <v>0</v>
      </c>
      <c r="AN118" s="6">
        <f ca="1">IF(Table1[[#This Row],[EDUCATION]]="UG",1,0)</f>
        <v>1</v>
      </c>
      <c r="AO118" s="6">
        <f ca="1">IF(Table1[[#This Row],[EDUCATION]]="PG",1,0)</f>
        <v>0</v>
      </c>
      <c r="AP118" s="6">
        <f ca="1">IF(Table1[[#This Row],[EDUCATION]]="PHD",1,0)</f>
        <v>0</v>
      </c>
      <c r="AQ118" s="10">
        <f ca="1">IF(Table1[[#This Row],[EDUCATION]]="OTHERS",1,0)</f>
        <v>0</v>
      </c>
      <c r="AU118" s="9">
        <f ca="1">Table1[[#This Row],[CARS VALUE]]/Table1[[#This Row],[CARS]]</f>
        <v>222343.64081686366</v>
      </c>
      <c r="AV118" s="10"/>
      <c r="AX118" s="9">
        <f ca="1">IF(Table1[[#This Row],[DEBTS]]&gt;$AY$3,1,0)</f>
        <v>1</v>
      </c>
      <c r="AY118" s="6"/>
      <c r="AZ118" s="23">
        <f ca="1">(Table1[[#This Row],[MORTAGE LEFT]]/Table1[[#This Row],[VALUE OF THE HOUSE]])</f>
        <v>0.82034593593670369</v>
      </c>
      <c r="BA118" s="6">
        <f t="shared" ca="1" si="53"/>
        <v>0</v>
      </c>
      <c r="BB118" s="6"/>
      <c r="BC118" s="6"/>
      <c r="BD118" s="6"/>
      <c r="BE118" s="9">
        <f ca="1">IF(Table1[[#This Row],[DEBTS]]&gt;Table1[[#This Row],[INCOME ]],1,0)</f>
        <v>1</v>
      </c>
      <c r="BF118" s="10"/>
      <c r="BH118" s="9">
        <f ca="1">IF(Table1[[#This Row],[AREA]]="Alappuzha",Table1[[#This Row],[INCOME ]],0)</f>
        <v>0</v>
      </c>
      <c r="BI118" s="6">
        <f ca="1">IF(Table1[[#This Row],[AREA]]="Ernakulam",Table1[[#This Row],[INCOME ]],0)</f>
        <v>0</v>
      </c>
      <c r="BJ118" s="6">
        <f ca="1">IF(Table1[[#This Row],[AREA]]="Idukki",Table1[[#This Row],[INCOME ]],0)</f>
        <v>0</v>
      </c>
      <c r="BK118" s="6">
        <f ca="1">IF(Table1[[#This Row],[AREA]]="kannur",Table1[[#This Row],[INCOME ]],0)</f>
        <v>0</v>
      </c>
      <c r="BL118" s="6">
        <f ca="1">IF(Table1[[#This Row],[AREA]]="Kasaragod",Table1[[#This Row],[INCOME ]],0)</f>
        <v>0</v>
      </c>
      <c r="BM118" s="6">
        <f ca="1">IF(Table1[[#This Row],[AREA]]="Kollam",Table1[[#This Row],[INCOME ]],0)</f>
        <v>0</v>
      </c>
      <c r="BN118" s="6">
        <f ca="1">IF(Table1[[#This Row],[AREA]]="kottayam",Table1[[#This Row],[INCOME ]],0)</f>
        <v>0</v>
      </c>
      <c r="BO118" s="6">
        <f ca="1">IF(Table1[[#This Row],[AREA]]="Kozhikode",Table1[[#This Row],[INCOME ]],0)</f>
        <v>0</v>
      </c>
      <c r="BP118" s="6">
        <f ca="1">IF(Table1[[#This Row],[AREA]]="Malappuram",Table1[[#This Row],[INCOME ]],0)</f>
        <v>0</v>
      </c>
      <c r="BQ118" s="6">
        <f ca="1">IF(Table1[[#This Row],[AREA]]="Palakkad",Table1[[#This Row],[INCOME ]],0)</f>
        <v>0</v>
      </c>
      <c r="BR118" s="6">
        <f ca="1">IF(Table1[[#This Row],[AREA]]="Pathanamthitta",Table1[[#This Row],[INCOME ]],0)</f>
        <v>338258</v>
      </c>
      <c r="BS118" s="6">
        <f ca="1">IF(Table1[[#This Row],[AREA]]="Thiruvananthapuram",Table1[[#This Row],[INCOME ]],0)</f>
        <v>0</v>
      </c>
      <c r="BT118" s="6">
        <f ca="1">IF(Table1[[#This Row],[AREA]]="Thrissur",Table1[[#This Row],[INCOME ]],0)</f>
        <v>0</v>
      </c>
      <c r="BU118" s="10">
        <f ca="1">IF(Table1[[#This Row],[AREA]]="Wayanadu",Table1[[#This Row],[INCOME ]],0)</f>
        <v>0</v>
      </c>
      <c r="BW118" s="9">
        <f ca="1">IF(Table1[[#This Row],[FIELD OF WORK]]="IT",Table1[[#This Row],[INCOME ]],0)</f>
        <v>338258</v>
      </c>
      <c r="BX118" s="6">
        <f ca="1">IF(Table1[[#This Row],[FIELD OF WORK]]="Teaching",Table1[[#This Row],[INCOME ]],0)</f>
        <v>0</v>
      </c>
      <c r="BY118" s="6">
        <f ca="1">IF(Table1[[#This Row],[FIELD OF WORK]]="Construction",Table1[[#This Row],[INCOME ]],0)</f>
        <v>0</v>
      </c>
      <c r="BZ118" s="6">
        <f ca="1">IF(Table1[[#This Row],[FIELD OF WORK]]="Health",Table1[[#This Row],[INCOME ]],0)</f>
        <v>0</v>
      </c>
      <c r="CA118" s="10">
        <f ca="1">IF(Table1[[#This Row],[FIELD OF WORK]]="Others",Table1[[#This Row],[INCOME ]],0)</f>
        <v>0</v>
      </c>
      <c r="CC118" s="9">
        <f ca="1">IF(Table1[[#This Row],[EDUCATION]]="Highschool",Table1[[#This Row],[INCOME ]],0)</f>
        <v>0</v>
      </c>
      <c r="CD118" s="6">
        <f ca="1">IF(Table1[[#This Row],[EDUCATION]]="UG",Table1[[#This Row],[INCOME ]],0)</f>
        <v>338258</v>
      </c>
      <c r="CE118" s="6">
        <f ca="1">IF(Table1[[#This Row],[EDUCATION]]="PG",Table1[[#This Row],[INCOME ]],0)</f>
        <v>0</v>
      </c>
      <c r="CF118" s="6">
        <f ca="1">IF(Table1[[#This Row],[EDUCATION]]="PHD",Table1[[#This Row],[INCOME ]],0)</f>
        <v>0</v>
      </c>
      <c r="CG118" s="6">
        <f ca="1">IF(Table1[[#This Row],[EDUCATION]]="Plus Two",Table1[[#This Row],[INCOME ]],0)</f>
        <v>0</v>
      </c>
      <c r="CH118" s="10">
        <f ca="1">IF(Table1[[#This Row],[EDUCATION]]="Others",Table1[[#This Row],[INCOME ]],0)</f>
        <v>0</v>
      </c>
      <c r="CJ118" s="9">
        <f ca="1">IF(Table1[[#This Row],[NETWORTH]]&gt;$CK$3,Table1[[#This Row],[AGE]],0)</f>
        <v>0</v>
      </c>
      <c r="CK118" s="10"/>
    </row>
    <row r="119" spans="1:89" x14ac:dyDescent="0.3">
      <c r="A119">
        <f t="shared" ca="1" si="36"/>
        <v>1</v>
      </c>
      <c r="B119" t="str">
        <f t="shared" ca="1" si="37"/>
        <v>FEMALE</v>
      </c>
      <c r="C119">
        <f t="shared" ca="1" si="38"/>
        <v>26</v>
      </c>
      <c r="D119">
        <f t="shared" ca="1" si="39"/>
        <v>3</v>
      </c>
      <c r="E119" t="str">
        <f t="shared" ca="1" si="40"/>
        <v>Teaching</v>
      </c>
      <c r="F119">
        <f t="shared" ca="1" si="41"/>
        <v>6</v>
      </c>
      <c r="G119" t="str">
        <f t="shared" ca="1" si="42"/>
        <v>Others</v>
      </c>
      <c r="H119">
        <f t="shared" ca="1" si="60"/>
        <v>0</v>
      </c>
      <c r="I119">
        <f t="shared" ca="1" si="35"/>
        <v>1</v>
      </c>
      <c r="J119">
        <f t="shared" ca="1" si="43"/>
        <v>325963</v>
      </c>
      <c r="K119">
        <f t="shared" ca="1" si="44"/>
        <v>12</v>
      </c>
      <c r="L119" t="str">
        <f t="shared" ca="1" si="45"/>
        <v>Wayanadu</v>
      </c>
      <c r="M119">
        <f t="shared" ca="1" si="54"/>
        <v>2607704</v>
      </c>
      <c r="N119">
        <f t="shared" ca="1" si="46"/>
        <v>1943474.9133995282</v>
      </c>
      <c r="O119">
        <f t="shared" ca="1" si="55"/>
        <v>256883.01437533309</v>
      </c>
      <c r="P119">
        <f t="shared" ca="1" si="47"/>
        <v>95935</v>
      </c>
      <c r="Q119">
        <f t="shared" ca="1" si="56"/>
        <v>2360540.9133995282</v>
      </c>
      <c r="R119">
        <f t="shared" ca="1" si="57"/>
        <v>62155.089514816289</v>
      </c>
      <c r="S119">
        <f t="shared" ca="1" si="58"/>
        <v>2926742.1038901494</v>
      </c>
      <c r="T119">
        <f t="shared" ca="1" si="59"/>
        <v>566201.19049062114</v>
      </c>
      <c r="V119" s="9">
        <f ca="1">IF(Table1[[#This Row],[GENDER]]="MALE",1,0)</f>
        <v>0</v>
      </c>
      <c r="W119" s="10">
        <f ca="1">IF(Table1[[#This Row],[GENDER]]="FEMALE",1,0)</f>
        <v>1</v>
      </c>
      <c r="AF119" s="9">
        <f t="shared" ca="1" si="48"/>
        <v>0</v>
      </c>
      <c r="AG119" s="6">
        <f t="shared" ca="1" si="49"/>
        <v>0</v>
      </c>
      <c r="AH119" s="6">
        <f t="shared" ca="1" si="50"/>
        <v>0</v>
      </c>
      <c r="AI119" s="6">
        <f t="shared" ca="1" si="51"/>
        <v>1</v>
      </c>
      <c r="AJ119" s="10">
        <f t="shared" ca="1" si="52"/>
        <v>0</v>
      </c>
      <c r="AL119" s="9">
        <f ca="1">IF(Table1[[#This Row],[EDUCATION]]="HIGHSCHOOL",1,0)</f>
        <v>0</v>
      </c>
      <c r="AM119" s="6">
        <f ca="1">IF(Table1[[#This Row],[EDUCATION]]="PLUS TWO",1,0)</f>
        <v>0</v>
      </c>
      <c r="AN119" s="6">
        <f ca="1">IF(Table1[[#This Row],[EDUCATION]]="UG",1,0)</f>
        <v>0</v>
      </c>
      <c r="AO119" s="6">
        <f ca="1">IF(Table1[[#This Row],[EDUCATION]]="PG",1,0)</f>
        <v>0</v>
      </c>
      <c r="AP119" s="6">
        <f ca="1">IF(Table1[[#This Row],[EDUCATION]]="PHD",1,0)</f>
        <v>0</v>
      </c>
      <c r="AQ119" s="10">
        <f ca="1">IF(Table1[[#This Row],[EDUCATION]]="OTHERS",1,0)</f>
        <v>1</v>
      </c>
      <c r="AU119" s="9">
        <f ca="1">Table1[[#This Row],[CARS VALUE]]/Table1[[#This Row],[CARS]]</f>
        <v>256883.01437533309</v>
      </c>
      <c r="AV119" s="10"/>
      <c r="AX119" s="9">
        <f ca="1">IF(Table1[[#This Row],[DEBTS]]&gt;$AY$3,1,0)</f>
        <v>1</v>
      </c>
      <c r="AY119" s="6"/>
      <c r="AZ119" s="23">
        <f ca="1">(Table1[[#This Row],[MORTAGE LEFT]]/Table1[[#This Row],[VALUE OF THE HOUSE]])</f>
        <v>0.74528202334295923</v>
      </c>
      <c r="BA119" s="6">
        <f t="shared" ca="1" si="53"/>
        <v>0</v>
      </c>
      <c r="BB119" s="6"/>
      <c r="BC119" s="6"/>
      <c r="BD119" s="6"/>
      <c r="BE119" s="9">
        <f ca="1">IF(Table1[[#This Row],[DEBTS]]&gt;Table1[[#This Row],[INCOME ]],1,0)</f>
        <v>1</v>
      </c>
      <c r="BF119" s="10"/>
      <c r="BH119" s="9">
        <f ca="1">IF(Table1[[#This Row],[AREA]]="Alappuzha",Table1[[#This Row],[INCOME ]],0)</f>
        <v>0</v>
      </c>
      <c r="BI119" s="6">
        <f ca="1">IF(Table1[[#This Row],[AREA]]="Ernakulam",Table1[[#This Row],[INCOME ]],0)</f>
        <v>0</v>
      </c>
      <c r="BJ119" s="6">
        <f ca="1">IF(Table1[[#This Row],[AREA]]="Idukki",Table1[[#This Row],[INCOME ]],0)</f>
        <v>0</v>
      </c>
      <c r="BK119" s="6">
        <f ca="1">IF(Table1[[#This Row],[AREA]]="kannur",Table1[[#This Row],[INCOME ]],0)</f>
        <v>0</v>
      </c>
      <c r="BL119" s="6">
        <f ca="1">IF(Table1[[#This Row],[AREA]]="Kasaragod",Table1[[#This Row],[INCOME ]],0)</f>
        <v>0</v>
      </c>
      <c r="BM119" s="6">
        <f ca="1">IF(Table1[[#This Row],[AREA]]="Kollam",Table1[[#This Row],[INCOME ]],0)</f>
        <v>0</v>
      </c>
      <c r="BN119" s="6">
        <f ca="1">IF(Table1[[#This Row],[AREA]]="kottayam",Table1[[#This Row],[INCOME ]],0)</f>
        <v>0</v>
      </c>
      <c r="BO119" s="6">
        <f ca="1">IF(Table1[[#This Row],[AREA]]="Kozhikode",Table1[[#This Row],[INCOME ]],0)</f>
        <v>0</v>
      </c>
      <c r="BP119" s="6">
        <f ca="1">IF(Table1[[#This Row],[AREA]]="Malappuram",Table1[[#This Row],[INCOME ]],0)</f>
        <v>0</v>
      </c>
      <c r="BQ119" s="6">
        <f ca="1">IF(Table1[[#This Row],[AREA]]="Palakkad",Table1[[#This Row],[INCOME ]],0)</f>
        <v>0</v>
      </c>
      <c r="BR119" s="6">
        <f ca="1">IF(Table1[[#This Row],[AREA]]="Pathanamthitta",Table1[[#This Row],[INCOME ]],0)</f>
        <v>0</v>
      </c>
      <c r="BS119" s="6">
        <f ca="1">IF(Table1[[#This Row],[AREA]]="Thiruvananthapuram",Table1[[#This Row],[INCOME ]],0)</f>
        <v>0</v>
      </c>
      <c r="BT119" s="6">
        <f ca="1">IF(Table1[[#This Row],[AREA]]="Thrissur",Table1[[#This Row],[INCOME ]],0)</f>
        <v>0</v>
      </c>
      <c r="BU119" s="10">
        <f ca="1">IF(Table1[[#This Row],[AREA]]="Wayanadu",Table1[[#This Row],[INCOME ]],0)</f>
        <v>325963</v>
      </c>
      <c r="BW119" s="9">
        <f ca="1">IF(Table1[[#This Row],[FIELD OF WORK]]="IT",Table1[[#This Row],[INCOME ]],0)</f>
        <v>0</v>
      </c>
      <c r="BX119" s="6">
        <f ca="1">IF(Table1[[#This Row],[FIELD OF WORK]]="Teaching",Table1[[#This Row],[INCOME ]],0)</f>
        <v>325963</v>
      </c>
      <c r="BY119" s="6">
        <f ca="1">IF(Table1[[#This Row],[FIELD OF WORK]]="Construction",Table1[[#This Row],[INCOME ]],0)</f>
        <v>0</v>
      </c>
      <c r="BZ119" s="6">
        <f ca="1">IF(Table1[[#This Row],[FIELD OF WORK]]="Health",Table1[[#This Row],[INCOME ]],0)</f>
        <v>0</v>
      </c>
      <c r="CA119" s="10">
        <f ca="1">IF(Table1[[#This Row],[FIELD OF WORK]]="Others",Table1[[#This Row],[INCOME ]],0)</f>
        <v>0</v>
      </c>
      <c r="CC119" s="9">
        <f ca="1">IF(Table1[[#This Row],[EDUCATION]]="Highschool",Table1[[#This Row],[INCOME ]],0)</f>
        <v>0</v>
      </c>
      <c r="CD119" s="6">
        <f ca="1">IF(Table1[[#This Row],[EDUCATION]]="UG",Table1[[#This Row],[INCOME ]],0)</f>
        <v>0</v>
      </c>
      <c r="CE119" s="6">
        <f ca="1">IF(Table1[[#This Row],[EDUCATION]]="PG",Table1[[#This Row],[INCOME ]],0)</f>
        <v>0</v>
      </c>
      <c r="CF119" s="6">
        <f ca="1">IF(Table1[[#This Row],[EDUCATION]]="PHD",Table1[[#This Row],[INCOME ]],0)</f>
        <v>0</v>
      </c>
      <c r="CG119" s="6">
        <f ca="1">IF(Table1[[#This Row],[EDUCATION]]="Plus Two",Table1[[#This Row],[INCOME ]],0)</f>
        <v>0</v>
      </c>
      <c r="CH119" s="10">
        <f ca="1">IF(Table1[[#This Row],[EDUCATION]]="Others",Table1[[#This Row],[INCOME ]],0)</f>
        <v>325963</v>
      </c>
      <c r="CJ119" s="9">
        <f ca="1">IF(Table1[[#This Row],[NETWORTH]]&gt;$CK$3,Table1[[#This Row],[AGE]],0)</f>
        <v>0</v>
      </c>
      <c r="CK119" s="10"/>
    </row>
    <row r="120" spans="1:89" x14ac:dyDescent="0.3">
      <c r="A120">
        <f t="shared" ca="1" si="36"/>
        <v>1</v>
      </c>
      <c r="B120" t="str">
        <f t="shared" ca="1" si="37"/>
        <v>FEMALE</v>
      </c>
      <c r="C120">
        <f t="shared" ca="1" si="38"/>
        <v>30</v>
      </c>
      <c r="D120">
        <f t="shared" ca="1" si="39"/>
        <v>1</v>
      </c>
      <c r="E120" t="str">
        <f t="shared" ca="1" si="40"/>
        <v>Health</v>
      </c>
      <c r="F120">
        <f t="shared" ca="1" si="41"/>
        <v>4</v>
      </c>
      <c r="G120" t="str">
        <f t="shared" ca="1" si="42"/>
        <v>PG</v>
      </c>
      <c r="H120">
        <f t="shared" ca="1" si="60"/>
        <v>2</v>
      </c>
      <c r="I120">
        <f t="shared" ca="1" si="35"/>
        <v>1</v>
      </c>
      <c r="J120">
        <f t="shared" ca="1" si="43"/>
        <v>679531</v>
      </c>
      <c r="K120">
        <f t="shared" ca="1" si="44"/>
        <v>8</v>
      </c>
      <c r="L120" t="str">
        <f t="shared" ca="1" si="45"/>
        <v>Thrissur</v>
      </c>
      <c r="M120">
        <f t="shared" ca="1" si="54"/>
        <v>2038593</v>
      </c>
      <c r="N120">
        <f t="shared" ca="1" si="46"/>
        <v>1461250.2982788663</v>
      </c>
      <c r="O120">
        <f t="shared" ca="1" si="55"/>
        <v>322397.32488186617</v>
      </c>
      <c r="P120">
        <f t="shared" ca="1" si="47"/>
        <v>299326</v>
      </c>
      <c r="Q120">
        <f t="shared" ca="1" si="56"/>
        <v>2587434.2982788663</v>
      </c>
      <c r="R120">
        <f t="shared" ca="1" si="57"/>
        <v>148575.53117449617</v>
      </c>
      <c r="S120">
        <f t="shared" ca="1" si="58"/>
        <v>2509565.8560563624</v>
      </c>
      <c r="T120">
        <f t="shared" ca="1" si="59"/>
        <v>-77868.442222503945</v>
      </c>
      <c r="V120" s="9">
        <f ca="1">IF(Table1[[#This Row],[GENDER]]="MALE",1,0)</f>
        <v>0</v>
      </c>
      <c r="W120" s="10">
        <f ca="1">IF(Table1[[#This Row],[GENDER]]="FEMALE",1,0)</f>
        <v>1</v>
      </c>
      <c r="AF120" s="9">
        <f t="shared" ca="1" si="48"/>
        <v>0</v>
      </c>
      <c r="AG120" s="6">
        <f t="shared" ca="1" si="49"/>
        <v>1</v>
      </c>
      <c r="AH120" s="6">
        <f t="shared" ca="1" si="50"/>
        <v>0</v>
      </c>
      <c r="AI120" s="6">
        <f t="shared" ca="1" si="51"/>
        <v>0</v>
      </c>
      <c r="AJ120" s="10">
        <f t="shared" ca="1" si="52"/>
        <v>0</v>
      </c>
      <c r="AL120" s="9">
        <f ca="1">IF(Table1[[#This Row],[EDUCATION]]="HIGHSCHOOL",1,0)</f>
        <v>0</v>
      </c>
      <c r="AM120" s="6">
        <f ca="1">IF(Table1[[#This Row],[EDUCATION]]="PLUS TWO",1,0)</f>
        <v>0</v>
      </c>
      <c r="AN120" s="6">
        <f ca="1">IF(Table1[[#This Row],[EDUCATION]]="UG",1,0)</f>
        <v>0</v>
      </c>
      <c r="AO120" s="6">
        <f ca="1">IF(Table1[[#This Row],[EDUCATION]]="PG",1,0)</f>
        <v>1</v>
      </c>
      <c r="AP120" s="6">
        <f ca="1">IF(Table1[[#This Row],[EDUCATION]]="PHD",1,0)</f>
        <v>0</v>
      </c>
      <c r="AQ120" s="10">
        <f ca="1">IF(Table1[[#This Row],[EDUCATION]]="OTHERS",1,0)</f>
        <v>0</v>
      </c>
      <c r="AU120" s="9">
        <f ca="1">Table1[[#This Row],[CARS VALUE]]/Table1[[#This Row],[CARS]]</f>
        <v>322397.32488186617</v>
      </c>
      <c r="AV120" s="10"/>
      <c r="AX120" s="9">
        <f ca="1">IF(Table1[[#This Row],[DEBTS]]&gt;$AY$3,1,0)</f>
        <v>1</v>
      </c>
      <c r="AY120" s="6"/>
      <c r="AZ120" s="23">
        <f ca="1">(Table1[[#This Row],[MORTAGE LEFT]]/Table1[[#This Row],[VALUE OF THE HOUSE]])</f>
        <v>0.71679354254570005</v>
      </c>
      <c r="BA120" s="6">
        <f t="shared" ca="1" si="53"/>
        <v>0</v>
      </c>
      <c r="BB120" s="6"/>
      <c r="BC120" s="6"/>
      <c r="BD120" s="6"/>
      <c r="BE120" s="9">
        <f ca="1">IF(Table1[[#This Row],[DEBTS]]&gt;Table1[[#This Row],[INCOME ]],1,0)</f>
        <v>1</v>
      </c>
      <c r="BF120" s="10"/>
      <c r="BH120" s="9">
        <f ca="1">IF(Table1[[#This Row],[AREA]]="Alappuzha",Table1[[#This Row],[INCOME ]],0)</f>
        <v>0</v>
      </c>
      <c r="BI120" s="6">
        <f ca="1">IF(Table1[[#This Row],[AREA]]="Ernakulam",Table1[[#This Row],[INCOME ]],0)</f>
        <v>0</v>
      </c>
      <c r="BJ120" s="6">
        <f ca="1">IF(Table1[[#This Row],[AREA]]="Idukki",Table1[[#This Row],[INCOME ]],0)</f>
        <v>0</v>
      </c>
      <c r="BK120" s="6">
        <f ca="1">IF(Table1[[#This Row],[AREA]]="kannur",Table1[[#This Row],[INCOME ]],0)</f>
        <v>0</v>
      </c>
      <c r="BL120" s="6">
        <f ca="1">IF(Table1[[#This Row],[AREA]]="Kasaragod",Table1[[#This Row],[INCOME ]],0)</f>
        <v>0</v>
      </c>
      <c r="BM120" s="6">
        <f ca="1">IF(Table1[[#This Row],[AREA]]="Kollam",Table1[[#This Row],[INCOME ]],0)</f>
        <v>0</v>
      </c>
      <c r="BN120" s="6">
        <f ca="1">IF(Table1[[#This Row],[AREA]]="kottayam",Table1[[#This Row],[INCOME ]],0)</f>
        <v>0</v>
      </c>
      <c r="BO120" s="6">
        <f ca="1">IF(Table1[[#This Row],[AREA]]="Kozhikode",Table1[[#This Row],[INCOME ]],0)</f>
        <v>0</v>
      </c>
      <c r="BP120" s="6">
        <f ca="1">IF(Table1[[#This Row],[AREA]]="Malappuram",Table1[[#This Row],[INCOME ]],0)</f>
        <v>0</v>
      </c>
      <c r="BQ120" s="6">
        <f ca="1">IF(Table1[[#This Row],[AREA]]="Palakkad",Table1[[#This Row],[INCOME ]],0)</f>
        <v>0</v>
      </c>
      <c r="BR120" s="6">
        <f ca="1">IF(Table1[[#This Row],[AREA]]="Pathanamthitta",Table1[[#This Row],[INCOME ]],0)</f>
        <v>0</v>
      </c>
      <c r="BS120" s="6">
        <f ca="1">IF(Table1[[#This Row],[AREA]]="Thiruvananthapuram",Table1[[#This Row],[INCOME ]],0)</f>
        <v>0</v>
      </c>
      <c r="BT120" s="6">
        <f ca="1">IF(Table1[[#This Row],[AREA]]="Thrissur",Table1[[#This Row],[INCOME ]],0)</f>
        <v>679531</v>
      </c>
      <c r="BU120" s="10">
        <f ca="1">IF(Table1[[#This Row],[AREA]]="Wayanadu",Table1[[#This Row],[INCOME ]],0)</f>
        <v>0</v>
      </c>
      <c r="BW120" s="9">
        <f ca="1">IF(Table1[[#This Row],[FIELD OF WORK]]="IT",Table1[[#This Row],[INCOME ]],0)</f>
        <v>0</v>
      </c>
      <c r="BX120" s="6">
        <f ca="1">IF(Table1[[#This Row],[FIELD OF WORK]]="Teaching",Table1[[#This Row],[INCOME ]],0)</f>
        <v>0</v>
      </c>
      <c r="BY120" s="6">
        <f ca="1">IF(Table1[[#This Row],[FIELD OF WORK]]="Construction",Table1[[#This Row],[INCOME ]],0)</f>
        <v>0</v>
      </c>
      <c r="BZ120" s="6">
        <f ca="1">IF(Table1[[#This Row],[FIELD OF WORK]]="Health",Table1[[#This Row],[INCOME ]],0)</f>
        <v>679531</v>
      </c>
      <c r="CA120" s="10">
        <f ca="1">IF(Table1[[#This Row],[FIELD OF WORK]]="Others",Table1[[#This Row],[INCOME ]],0)</f>
        <v>0</v>
      </c>
      <c r="CC120" s="9">
        <f ca="1">IF(Table1[[#This Row],[EDUCATION]]="Highschool",Table1[[#This Row],[INCOME ]],0)</f>
        <v>0</v>
      </c>
      <c r="CD120" s="6">
        <f ca="1">IF(Table1[[#This Row],[EDUCATION]]="UG",Table1[[#This Row],[INCOME ]],0)</f>
        <v>0</v>
      </c>
      <c r="CE120" s="6">
        <f ca="1">IF(Table1[[#This Row],[EDUCATION]]="PG",Table1[[#This Row],[INCOME ]],0)</f>
        <v>679531</v>
      </c>
      <c r="CF120" s="6">
        <f ca="1">IF(Table1[[#This Row],[EDUCATION]]="PHD",Table1[[#This Row],[INCOME ]],0)</f>
        <v>0</v>
      </c>
      <c r="CG120" s="6">
        <f ca="1">IF(Table1[[#This Row],[EDUCATION]]="Plus Two",Table1[[#This Row],[INCOME ]],0)</f>
        <v>0</v>
      </c>
      <c r="CH120" s="10">
        <f ca="1">IF(Table1[[#This Row],[EDUCATION]]="Others",Table1[[#This Row],[INCOME ]],0)</f>
        <v>0</v>
      </c>
      <c r="CJ120" s="9">
        <f ca="1">IF(Table1[[#This Row],[NETWORTH]]&gt;$CK$3,Table1[[#This Row],[AGE]],0)</f>
        <v>0</v>
      </c>
      <c r="CK120" s="10"/>
    </row>
    <row r="121" spans="1:89" x14ac:dyDescent="0.3">
      <c r="A121">
        <f t="shared" ca="1" si="36"/>
        <v>1</v>
      </c>
      <c r="B121" t="str">
        <f t="shared" ca="1" si="37"/>
        <v>FEMALE</v>
      </c>
      <c r="C121">
        <f t="shared" ca="1" si="38"/>
        <v>28</v>
      </c>
      <c r="D121">
        <f t="shared" ca="1" si="39"/>
        <v>3</v>
      </c>
      <c r="E121" t="str">
        <f t="shared" ca="1" si="40"/>
        <v>Teaching</v>
      </c>
      <c r="F121">
        <f t="shared" ca="1" si="41"/>
        <v>6</v>
      </c>
      <c r="G121" t="str">
        <f t="shared" ca="1" si="42"/>
        <v>Others</v>
      </c>
      <c r="H121">
        <f t="shared" ca="1" si="60"/>
        <v>1</v>
      </c>
      <c r="I121">
        <f t="shared" ca="1" si="35"/>
        <v>3</v>
      </c>
      <c r="J121">
        <f t="shared" ca="1" si="43"/>
        <v>932572</v>
      </c>
      <c r="K121">
        <f t="shared" ca="1" si="44"/>
        <v>11</v>
      </c>
      <c r="L121" t="str">
        <f t="shared" ca="1" si="45"/>
        <v>Kozhikode</v>
      </c>
      <c r="M121">
        <f t="shared" ca="1" si="54"/>
        <v>7460576</v>
      </c>
      <c r="N121">
        <f t="shared" ca="1" si="46"/>
        <v>3669385.9062326723</v>
      </c>
      <c r="O121">
        <f t="shared" ca="1" si="55"/>
        <v>2519594.8975965581</v>
      </c>
      <c r="P121">
        <f t="shared" ca="1" si="47"/>
        <v>1870962</v>
      </c>
      <c r="Q121">
        <f t="shared" ca="1" si="56"/>
        <v>6389199.9062326718</v>
      </c>
      <c r="R121">
        <f t="shared" ca="1" si="57"/>
        <v>1048908.8078139999</v>
      </c>
      <c r="S121">
        <f t="shared" ca="1" si="58"/>
        <v>11029079.705410559</v>
      </c>
      <c r="T121">
        <f t="shared" ca="1" si="59"/>
        <v>4639879.7991778869</v>
      </c>
      <c r="V121" s="9">
        <f ca="1">IF(Table1[[#This Row],[GENDER]]="MALE",1,0)</f>
        <v>0</v>
      </c>
      <c r="W121" s="10">
        <f ca="1">IF(Table1[[#This Row],[GENDER]]="FEMALE",1,0)</f>
        <v>1</v>
      </c>
      <c r="AF121" s="9">
        <f t="shared" ca="1" si="48"/>
        <v>0</v>
      </c>
      <c r="AG121" s="6">
        <f t="shared" ca="1" si="49"/>
        <v>0</v>
      </c>
      <c r="AH121" s="6">
        <f t="shared" ca="1" si="50"/>
        <v>0</v>
      </c>
      <c r="AI121" s="6">
        <f t="shared" ca="1" si="51"/>
        <v>1</v>
      </c>
      <c r="AJ121" s="10">
        <f t="shared" ca="1" si="52"/>
        <v>0</v>
      </c>
      <c r="AL121" s="9">
        <f ca="1">IF(Table1[[#This Row],[EDUCATION]]="HIGHSCHOOL",1,0)</f>
        <v>0</v>
      </c>
      <c r="AM121" s="6">
        <f ca="1">IF(Table1[[#This Row],[EDUCATION]]="PLUS TWO",1,0)</f>
        <v>0</v>
      </c>
      <c r="AN121" s="6">
        <f ca="1">IF(Table1[[#This Row],[EDUCATION]]="UG",1,0)</f>
        <v>0</v>
      </c>
      <c r="AO121" s="6">
        <f ca="1">IF(Table1[[#This Row],[EDUCATION]]="PG",1,0)</f>
        <v>0</v>
      </c>
      <c r="AP121" s="6">
        <f ca="1">IF(Table1[[#This Row],[EDUCATION]]="PHD",1,0)</f>
        <v>0</v>
      </c>
      <c r="AQ121" s="10">
        <f ca="1">IF(Table1[[#This Row],[EDUCATION]]="OTHERS",1,0)</f>
        <v>1</v>
      </c>
      <c r="AU121" s="9">
        <f ca="1">Table1[[#This Row],[CARS VALUE]]/Table1[[#This Row],[CARS]]</f>
        <v>839864.96586551936</v>
      </c>
      <c r="AV121" s="10"/>
      <c r="AX121" s="9">
        <f ca="1">IF(Table1[[#This Row],[DEBTS]]&gt;$AY$3,1,0)</f>
        <v>1</v>
      </c>
      <c r="AY121" s="6"/>
      <c r="AZ121" s="23">
        <f ca="1">(Table1[[#This Row],[MORTAGE LEFT]]/Table1[[#This Row],[VALUE OF THE HOUSE]])</f>
        <v>0.49183681075464847</v>
      </c>
      <c r="BA121" s="6">
        <f t="shared" ca="1" si="53"/>
        <v>1</v>
      </c>
      <c r="BB121" s="6"/>
      <c r="BC121" s="6"/>
      <c r="BD121" s="6"/>
      <c r="BE121" s="9">
        <f ca="1">IF(Table1[[#This Row],[DEBTS]]&gt;Table1[[#This Row],[INCOME ]],1,0)</f>
        <v>1</v>
      </c>
      <c r="BF121" s="10"/>
      <c r="BH121" s="9">
        <f ca="1">IF(Table1[[#This Row],[AREA]]="Alappuzha",Table1[[#This Row],[INCOME ]],0)</f>
        <v>0</v>
      </c>
      <c r="BI121" s="6">
        <f ca="1">IF(Table1[[#This Row],[AREA]]="Ernakulam",Table1[[#This Row],[INCOME ]],0)</f>
        <v>0</v>
      </c>
      <c r="BJ121" s="6">
        <f ca="1">IF(Table1[[#This Row],[AREA]]="Idukki",Table1[[#This Row],[INCOME ]],0)</f>
        <v>0</v>
      </c>
      <c r="BK121" s="6">
        <f ca="1">IF(Table1[[#This Row],[AREA]]="kannur",Table1[[#This Row],[INCOME ]],0)</f>
        <v>0</v>
      </c>
      <c r="BL121" s="6">
        <f ca="1">IF(Table1[[#This Row],[AREA]]="Kasaragod",Table1[[#This Row],[INCOME ]],0)</f>
        <v>0</v>
      </c>
      <c r="BM121" s="6">
        <f ca="1">IF(Table1[[#This Row],[AREA]]="Kollam",Table1[[#This Row],[INCOME ]],0)</f>
        <v>0</v>
      </c>
      <c r="BN121" s="6">
        <f ca="1">IF(Table1[[#This Row],[AREA]]="kottayam",Table1[[#This Row],[INCOME ]],0)</f>
        <v>0</v>
      </c>
      <c r="BO121" s="6">
        <f ca="1">IF(Table1[[#This Row],[AREA]]="Kozhikode",Table1[[#This Row],[INCOME ]],0)</f>
        <v>932572</v>
      </c>
      <c r="BP121" s="6">
        <f ca="1">IF(Table1[[#This Row],[AREA]]="Malappuram",Table1[[#This Row],[INCOME ]],0)</f>
        <v>0</v>
      </c>
      <c r="BQ121" s="6">
        <f ca="1">IF(Table1[[#This Row],[AREA]]="Palakkad",Table1[[#This Row],[INCOME ]],0)</f>
        <v>0</v>
      </c>
      <c r="BR121" s="6">
        <f ca="1">IF(Table1[[#This Row],[AREA]]="Pathanamthitta",Table1[[#This Row],[INCOME ]],0)</f>
        <v>0</v>
      </c>
      <c r="BS121" s="6">
        <f ca="1">IF(Table1[[#This Row],[AREA]]="Thiruvananthapuram",Table1[[#This Row],[INCOME ]],0)</f>
        <v>0</v>
      </c>
      <c r="BT121" s="6">
        <f ca="1">IF(Table1[[#This Row],[AREA]]="Thrissur",Table1[[#This Row],[INCOME ]],0)</f>
        <v>0</v>
      </c>
      <c r="BU121" s="10">
        <f ca="1">IF(Table1[[#This Row],[AREA]]="Wayanadu",Table1[[#This Row],[INCOME ]],0)</f>
        <v>0</v>
      </c>
      <c r="BW121" s="9">
        <f ca="1">IF(Table1[[#This Row],[FIELD OF WORK]]="IT",Table1[[#This Row],[INCOME ]],0)</f>
        <v>0</v>
      </c>
      <c r="BX121" s="6">
        <f ca="1">IF(Table1[[#This Row],[FIELD OF WORK]]="Teaching",Table1[[#This Row],[INCOME ]],0)</f>
        <v>932572</v>
      </c>
      <c r="BY121" s="6">
        <f ca="1">IF(Table1[[#This Row],[FIELD OF WORK]]="Construction",Table1[[#This Row],[INCOME ]],0)</f>
        <v>0</v>
      </c>
      <c r="BZ121" s="6">
        <f ca="1">IF(Table1[[#This Row],[FIELD OF WORK]]="Health",Table1[[#This Row],[INCOME ]],0)</f>
        <v>0</v>
      </c>
      <c r="CA121" s="10">
        <f ca="1">IF(Table1[[#This Row],[FIELD OF WORK]]="Others",Table1[[#This Row],[INCOME ]],0)</f>
        <v>0</v>
      </c>
      <c r="CC121" s="9">
        <f ca="1">IF(Table1[[#This Row],[EDUCATION]]="Highschool",Table1[[#This Row],[INCOME ]],0)</f>
        <v>0</v>
      </c>
      <c r="CD121" s="6">
        <f ca="1">IF(Table1[[#This Row],[EDUCATION]]="UG",Table1[[#This Row],[INCOME ]],0)</f>
        <v>0</v>
      </c>
      <c r="CE121" s="6">
        <f ca="1">IF(Table1[[#This Row],[EDUCATION]]="PG",Table1[[#This Row],[INCOME ]],0)</f>
        <v>0</v>
      </c>
      <c r="CF121" s="6">
        <f ca="1">IF(Table1[[#This Row],[EDUCATION]]="PHD",Table1[[#This Row],[INCOME ]],0)</f>
        <v>0</v>
      </c>
      <c r="CG121" s="6">
        <f ca="1">IF(Table1[[#This Row],[EDUCATION]]="Plus Two",Table1[[#This Row],[INCOME ]],0)</f>
        <v>0</v>
      </c>
      <c r="CH121" s="10">
        <f ca="1">IF(Table1[[#This Row],[EDUCATION]]="Others",Table1[[#This Row],[INCOME ]],0)</f>
        <v>932572</v>
      </c>
      <c r="CJ121" s="9">
        <f ca="1">IF(Table1[[#This Row],[NETWORTH]]&gt;$CK$3,Table1[[#This Row],[AGE]],0)</f>
        <v>28</v>
      </c>
      <c r="CK121" s="10"/>
    </row>
    <row r="122" spans="1:89" x14ac:dyDescent="0.3">
      <c r="A122">
        <f t="shared" ca="1" si="36"/>
        <v>0</v>
      </c>
      <c r="B122" t="str">
        <f t="shared" ca="1" si="37"/>
        <v>MALE</v>
      </c>
      <c r="C122">
        <f t="shared" ca="1" si="38"/>
        <v>44</v>
      </c>
      <c r="D122">
        <f t="shared" ca="1" si="39"/>
        <v>2</v>
      </c>
      <c r="E122" t="str">
        <f t="shared" ca="1" si="40"/>
        <v>Construction</v>
      </c>
      <c r="F122">
        <f t="shared" ca="1" si="41"/>
        <v>2</v>
      </c>
      <c r="G122" t="str">
        <f t="shared" ca="1" si="42"/>
        <v>Plus Two</v>
      </c>
      <c r="H122">
        <f t="shared" ca="1" si="60"/>
        <v>1</v>
      </c>
      <c r="I122">
        <f t="shared" ca="1" si="35"/>
        <v>1</v>
      </c>
      <c r="J122">
        <f t="shared" ca="1" si="43"/>
        <v>869647</v>
      </c>
      <c r="K122">
        <f t="shared" ca="1" si="44"/>
        <v>9</v>
      </c>
      <c r="L122" t="str">
        <f t="shared" ca="1" si="45"/>
        <v>Palakkad</v>
      </c>
      <c r="M122">
        <f t="shared" ca="1" si="54"/>
        <v>5217882</v>
      </c>
      <c r="N122">
        <f t="shared" ca="1" si="46"/>
        <v>4551042.1969127599</v>
      </c>
      <c r="O122">
        <f t="shared" ca="1" si="55"/>
        <v>606461.97560701787</v>
      </c>
      <c r="P122">
        <f t="shared" ca="1" si="47"/>
        <v>413376</v>
      </c>
      <c r="Q122">
        <f t="shared" ca="1" si="56"/>
        <v>5439919.1969127599</v>
      </c>
      <c r="R122">
        <f t="shared" ca="1" si="57"/>
        <v>74059.262939490582</v>
      </c>
      <c r="S122">
        <f t="shared" ca="1" si="58"/>
        <v>5898403.2385465084</v>
      </c>
      <c r="T122">
        <f t="shared" ca="1" si="59"/>
        <v>458484.04163374845</v>
      </c>
      <c r="V122" s="9">
        <f ca="1">IF(Table1[[#This Row],[GENDER]]="MALE",1,0)</f>
        <v>1</v>
      </c>
      <c r="W122" s="10">
        <f ca="1">IF(Table1[[#This Row],[GENDER]]="FEMALE",1,0)</f>
        <v>0</v>
      </c>
      <c r="AF122" s="9">
        <f t="shared" ca="1" si="48"/>
        <v>1</v>
      </c>
      <c r="AG122" s="6">
        <f t="shared" ca="1" si="49"/>
        <v>0</v>
      </c>
      <c r="AH122" s="6">
        <f t="shared" ca="1" si="50"/>
        <v>0</v>
      </c>
      <c r="AI122" s="6">
        <f t="shared" ca="1" si="51"/>
        <v>0</v>
      </c>
      <c r="AJ122" s="10">
        <f t="shared" ca="1" si="52"/>
        <v>0</v>
      </c>
      <c r="AL122" s="9">
        <f ca="1">IF(Table1[[#This Row],[EDUCATION]]="HIGHSCHOOL",1,0)</f>
        <v>0</v>
      </c>
      <c r="AM122" s="6">
        <f ca="1">IF(Table1[[#This Row],[EDUCATION]]="PLUS TWO",1,0)</f>
        <v>1</v>
      </c>
      <c r="AN122" s="6">
        <f ca="1">IF(Table1[[#This Row],[EDUCATION]]="UG",1,0)</f>
        <v>0</v>
      </c>
      <c r="AO122" s="6">
        <f ca="1">IF(Table1[[#This Row],[EDUCATION]]="PG",1,0)</f>
        <v>0</v>
      </c>
      <c r="AP122" s="6">
        <f ca="1">IF(Table1[[#This Row],[EDUCATION]]="PHD",1,0)</f>
        <v>0</v>
      </c>
      <c r="AQ122" s="10">
        <f ca="1">IF(Table1[[#This Row],[EDUCATION]]="OTHERS",1,0)</f>
        <v>0</v>
      </c>
      <c r="AU122" s="9">
        <f ca="1">Table1[[#This Row],[CARS VALUE]]/Table1[[#This Row],[CARS]]</f>
        <v>606461.97560701787</v>
      </c>
      <c r="AV122" s="10"/>
      <c r="AX122" s="9">
        <f ca="1">IF(Table1[[#This Row],[DEBTS]]&gt;$AY$3,1,0)</f>
        <v>1</v>
      </c>
      <c r="AY122" s="6"/>
      <c r="AZ122" s="23">
        <f ca="1">(Table1[[#This Row],[MORTAGE LEFT]]/Table1[[#This Row],[VALUE OF THE HOUSE]])</f>
        <v>0.87220105723217967</v>
      </c>
      <c r="BA122" s="6">
        <f t="shared" ca="1" si="53"/>
        <v>0</v>
      </c>
      <c r="BB122" s="6"/>
      <c r="BC122" s="6"/>
      <c r="BD122" s="6"/>
      <c r="BE122" s="9">
        <f ca="1">IF(Table1[[#This Row],[DEBTS]]&gt;Table1[[#This Row],[INCOME ]],1,0)</f>
        <v>1</v>
      </c>
      <c r="BF122" s="10"/>
      <c r="BH122" s="9">
        <f ca="1">IF(Table1[[#This Row],[AREA]]="Alappuzha",Table1[[#This Row],[INCOME ]],0)</f>
        <v>0</v>
      </c>
      <c r="BI122" s="6">
        <f ca="1">IF(Table1[[#This Row],[AREA]]="Ernakulam",Table1[[#This Row],[INCOME ]],0)</f>
        <v>0</v>
      </c>
      <c r="BJ122" s="6">
        <f ca="1">IF(Table1[[#This Row],[AREA]]="Idukki",Table1[[#This Row],[INCOME ]],0)</f>
        <v>0</v>
      </c>
      <c r="BK122" s="6">
        <f ca="1">IF(Table1[[#This Row],[AREA]]="kannur",Table1[[#This Row],[INCOME ]],0)</f>
        <v>0</v>
      </c>
      <c r="BL122" s="6">
        <f ca="1">IF(Table1[[#This Row],[AREA]]="Kasaragod",Table1[[#This Row],[INCOME ]],0)</f>
        <v>0</v>
      </c>
      <c r="BM122" s="6">
        <f ca="1">IF(Table1[[#This Row],[AREA]]="Kollam",Table1[[#This Row],[INCOME ]],0)</f>
        <v>0</v>
      </c>
      <c r="BN122" s="6">
        <f ca="1">IF(Table1[[#This Row],[AREA]]="kottayam",Table1[[#This Row],[INCOME ]],0)</f>
        <v>0</v>
      </c>
      <c r="BO122" s="6">
        <f ca="1">IF(Table1[[#This Row],[AREA]]="Kozhikode",Table1[[#This Row],[INCOME ]],0)</f>
        <v>0</v>
      </c>
      <c r="BP122" s="6">
        <f ca="1">IF(Table1[[#This Row],[AREA]]="Malappuram",Table1[[#This Row],[INCOME ]],0)</f>
        <v>0</v>
      </c>
      <c r="BQ122" s="6">
        <f ca="1">IF(Table1[[#This Row],[AREA]]="Palakkad",Table1[[#This Row],[INCOME ]],0)</f>
        <v>869647</v>
      </c>
      <c r="BR122" s="6">
        <f ca="1">IF(Table1[[#This Row],[AREA]]="Pathanamthitta",Table1[[#This Row],[INCOME ]],0)</f>
        <v>0</v>
      </c>
      <c r="BS122" s="6">
        <f ca="1">IF(Table1[[#This Row],[AREA]]="Thiruvananthapuram",Table1[[#This Row],[INCOME ]],0)</f>
        <v>0</v>
      </c>
      <c r="BT122" s="6">
        <f ca="1">IF(Table1[[#This Row],[AREA]]="Thrissur",Table1[[#This Row],[INCOME ]],0)</f>
        <v>0</v>
      </c>
      <c r="BU122" s="10">
        <f ca="1">IF(Table1[[#This Row],[AREA]]="Wayanadu",Table1[[#This Row],[INCOME ]],0)</f>
        <v>0</v>
      </c>
      <c r="BW122" s="9">
        <f ca="1">IF(Table1[[#This Row],[FIELD OF WORK]]="IT",Table1[[#This Row],[INCOME ]],0)</f>
        <v>0</v>
      </c>
      <c r="BX122" s="6">
        <f ca="1">IF(Table1[[#This Row],[FIELD OF WORK]]="Teaching",Table1[[#This Row],[INCOME ]],0)</f>
        <v>0</v>
      </c>
      <c r="BY122" s="6">
        <f ca="1">IF(Table1[[#This Row],[FIELD OF WORK]]="Construction",Table1[[#This Row],[INCOME ]],0)</f>
        <v>869647</v>
      </c>
      <c r="BZ122" s="6">
        <f ca="1">IF(Table1[[#This Row],[FIELD OF WORK]]="Health",Table1[[#This Row],[INCOME ]],0)</f>
        <v>0</v>
      </c>
      <c r="CA122" s="10">
        <f ca="1">IF(Table1[[#This Row],[FIELD OF WORK]]="Others",Table1[[#This Row],[INCOME ]],0)</f>
        <v>0</v>
      </c>
      <c r="CC122" s="9">
        <f ca="1">IF(Table1[[#This Row],[EDUCATION]]="Highschool",Table1[[#This Row],[INCOME ]],0)</f>
        <v>0</v>
      </c>
      <c r="CD122" s="6">
        <f ca="1">IF(Table1[[#This Row],[EDUCATION]]="UG",Table1[[#This Row],[INCOME ]],0)</f>
        <v>0</v>
      </c>
      <c r="CE122" s="6">
        <f ca="1">IF(Table1[[#This Row],[EDUCATION]]="PG",Table1[[#This Row],[INCOME ]],0)</f>
        <v>0</v>
      </c>
      <c r="CF122" s="6">
        <f ca="1">IF(Table1[[#This Row],[EDUCATION]]="PHD",Table1[[#This Row],[INCOME ]],0)</f>
        <v>0</v>
      </c>
      <c r="CG122" s="6">
        <f ca="1">IF(Table1[[#This Row],[EDUCATION]]="Plus Two",Table1[[#This Row],[INCOME ]],0)</f>
        <v>869647</v>
      </c>
      <c r="CH122" s="10">
        <f ca="1">IF(Table1[[#This Row],[EDUCATION]]="Others",Table1[[#This Row],[INCOME ]],0)</f>
        <v>0</v>
      </c>
      <c r="CJ122" s="9">
        <f ca="1">IF(Table1[[#This Row],[NETWORTH]]&gt;$CK$3,Table1[[#This Row],[AGE]],0)</f>
        <v>0</v>
      </c>
      <c r="CK122" s="10"/>
    </row>
    <row r="123" spans="1:89" x14ac:dyDescent="0.3">
      <c r="A123">
        <f t="shared" ca="1" si="36"/>
        <v>1</v>
      </c>
      <c r="B123" t="str">
        <f t="shared" ca="1" si="37"/>
        <v>FEMALE</v>
      </c>
      <c r="C123">
        <f t="shared" ca="1" si="38"/>
        <v>47</v>
      </c>
      <c r="D123">
        <f t="shared" ca="1" si="39"/>
        <v>4</v>
      </c>
      <c r="E123" t="str">
        <f t="shared" ca="1" si="40"/>
        <v>IT</v>
      </c>
      <c r="F123">
        <f t="shared" ca="1" si="41"/>
        <v>2</v>
      </c>
      <c r="G123" t="str">
        <f t="shared" ca="1" si="42"/>
        <v>Plus Two</v>
      </c>
      <c r="H123">
        <f t="shared" ca="1" si="60"/>
        <v>0</v>
      </c>
      <c r="I123">
        <f t="shared" ca="1" si="35"/>
        <v>2</v>
      </c>
      <c r="J123">
        <f t="shared" ca="1" si="43"/>
        <v>224081</v>
      </c>
      <c r="K123">
        <f t="shared" ca="1" si="44"/>
        <v>13</v>
      </c>
      <c r="L123" t="str">
        <f t="shared" ca="1" si="45"/>
        <v>Kannur</v>
      </c>
      <c r="M123">
        <f t="shared" ca="1" si="54"/>
        <v>1344486</v>
      </c>
      <c r="N123">
        <f t="shared" ca="1" si="46"/>
        <v>629310.40517020947</v>
      </c>
      <c r="O123">
        <f t="shared" ca="1" si="55"/>
        <v>20972.483295722479</v>
      </c>
      <c r="P123">
        <f t="shared" ca="1" si="47"/>
        <v>5724</v>
      </c>
      <c r="Q123">
        <f t="shared" ca="1" si="56"/>
        <v>899100.40517020947</v>
      </c>
      <c r="R123">
        <f t="shared" ca="1" si="57"/>
        <v>287535.15679148119</v>
      </c>
      <c r="S123">
        <f t="shared" ca="1" si="58"/>
        <v>1652993.6400872036</v>
      </c>
      <c r="T123">
        <f t="shared" ca="1" si="59"/>
        <v>753893.23491699412</v>
      </c>
      <c r="V123" s="9">
        <f ca="1">IF(Table1[[#This Row],[GENDER]]="MALE",1,0)</f>
        <v>0</v>
      </c>
      <c r="W123" s="10">
        <f ca="1">IF(Table1[[#This Row],[GENDER]]="FEMALE",1,0)</f>
        <v>1</v>
      </c>
      <c r="AF123" s="9">
        <f t="shared" ca="1" si="48"/>
        <v>0</v>
      </c>
      <c r="AG123" s="6">
        <f t="shared" ca="1" si="49"/>
        <v>0</v>
      </c>
      <c r="AH123" s="6">
        <f t="shared" ca="1" si="50"/>
        <v>1</v>
      </c>
      <c r="AI123" s="6">
        <f t="shared" ca="1" si="51"/>
        <v>0</v>
      </c>
      <c r="AJ123" s="10">
        <f t="shared" ca="1" si="52"/>
        <v>0</v>
      </c>
      <c r="AL123" s="9">
        <f ca="1">IF(Table1[[#This Row],[EDUCATION]]="HIGHSCHOOL",1,0)</f>
        <v>0</v>
      </c>
      <c r="AM123" s="6">
        <f ca="1">IF(Table1[[#This Row],[EDUCATION]]="PLUS TWO",1,0)</f>
        <v>1</v>
      </c>
      <c r="AN123" s="6">
        <f ca="1">IF(Table1[[#This Row],[EDUCATION]]="UG",1,0)</f>
        <v>0</v>
      </c>
      <c r="AO123" s="6">
        <f ca="1">IF(Table1[[#This Row],[EDUCATION]]="PG",1,0)</f>
        <v>0</v>
      </c>
      <c r="AP123" s="6">
        <f ca="1">IF(Table1[[#This Row],[EDUCATION]]="PHD",1,0)</f>
        <v>0</v>
      </c>
      <c r="AQ123" s="10">
        <f ca="1">IF(Table1[[#This Row],[EDUCATION]]="OTHERS",1,0)</f>
        <v>0</v>
      </c>
      <c r="AU123" s="9">
        <f ca="1">Table1[[#This Row],[CARS VALUE]]/Table1[[#This Row],[CARS]]</f>
        <v>10486.241647861239</v>
      </c>
      <c r="AV123" s="10"/>
      <c r="AX123" s="9">
        <f ca="1">IF(Table1[[#This Row],[DEBTS]]&gt;$AY$3,1,0)</f>
        <v>0</v>
      </c>
      <c r="AY123" s="6"/>
      <c r="AZ123" s="23">
        <f ca="1">(Table1[[#This Row],[MORTAGE LEFT]]/Table1[[#This Row],[VALUE OF THE HOUSE]])</f>
        <v>0.46806765200248235</v>
      </c>
      <c r="BA123" s="6">
        <f t="shared" ca="1" si="53"/>
        <v>1</v>
      </c>
      <c r="BB123" s="6"/>
      <c r="BC123" s="6"/>
      <c r="BD123" s="6"/>
      <c r="BE123" s="9">
        <f ca="1">IF(Table1[[#This Row],[DEBTS]]&gt;Table1[[#This Row],[INCOME ]],1,0)</f>
        <v>1</v>
      </c>
      <c r="BF123" s="10"/>
      <c r="BH123" s="9">
        <f ca="1">IF(Table1[[#This Row],[AREA]]="Alappuzha",Table1[[#This Row],[INCOME ]],0)</f>
        <v>0</v>
      </c>
      <c r="BI123" s="6">
        <f ca="1">IF(Table1[[#This Row],[AREA]]="Ernakulam",Table1[[#This Row],[INCOME ]],0)</f>
        <v>0</v>
      </c>
      <c r="BJ123" s="6">
        <f ca="1">IF(Table1[[#This Row],[AREA]]="Idukki",Table1[[#This Row],[INCOME ]],0)</f>
        <v>0</v>
      </c>
      <c r="BK123" s="6">
        <f ca="1">IF(Table1[[#This Row],[AREA]]="kannur",Table1[[#This Row],[INCOME ]],0)</f>
        <v>224081</v>
      </c>
      <c r="BL123" s="6">
        <f ca="1">IF(Table1[[#This Row],[AREA]]="Kasaragod",Table1[[#This Row],[INCOME ]],0)</f>
        <v>0</v>
      </c>
      <c r="BM123" s="6">
        <f ca="1">IF(Table1[[#This Row],[AREA]]="Kollam",Table1[[#This Row],[INCOME ]],0)</f>
        <v>0</v>
      </c>
      <c r="BN123" s="6">
        <f ca="1">IF(Table1[[#This Row],[AREA]]="kottayam",Table1[[#This Row],[INCOME ]],0)</f>
        <v>0</v>
      </c>
      <c r="BO123" s="6">
        <f ca="1">IF(Table1[[#This Row],[AREA]]="Kozhikode",Table1[[#This Row],[INCOME ]],0)</f>
        <v>0</v>
      </c>
      <c r="BP123" s="6">
        <f ca="1">IF(Table1[[#This Row],[AREA]]="Malappuram",Table1[[#This Row],[INCOME ]],0)</f>
        <v>0</v>
      </c>
      <c r="BQ123" s="6">
        <f ca="1">IF(Table1[[#This Row],[AREA]]="Palakkad",Table1[[#This Row],[INCOME ]],0)</f>
        <v>0</v>
      </c>
      <c r="BR123" s="6">
        <f ca="1">IF(Table1[[#This Row],[AREA]]="Pathanamthitta",Table1[[#This Row],[INCOME ]],0)</f>
        <v>0</v>
      </c>
      <c r="BS123" s="6">
        <f ca="1">IF(Table1[[#This Row],[AREA]]="Thiruvananthapuram",Table1[[#This Row],[INCOME ]],0)</f>
        <v>0</v>
      </c>
      <c r="BT123" s="6">
        <f ca="1">IF(Table1[[#This Row],[AREA]]="Thrissur",Table1[[#This Row],[INCOME ]],0)</f>
        <v>0</v>
      </c>
      <c r="BU123" s="10">
        <f ca="1">IF(Table1[[#This Row],[AREA]]="Wayanadu",Table1[[#This Row],[INCOME ]],0)</f>
        <v>0</v>
      </c>
      <c r="BW123" s="9">
        <f ca="1">IF(Table1[[#This Row],[FIELD OF WORK]]="IT",Table1[[#This Row],[INCOME ]],0)</f>
        <v>224081</v>
      </c>
      <c r="BX123" s="6">
        <f ca="1">IF(Table1[[#This Row],[FIELD OF WORK]]="Teaching",Table1[[#This Row],[INCOME ]],0)</f>
        <v>0</v>
      </c>
      <c r="BY123" s="6">
        <f ca="1">IF(Table1[[#This Row],[FIELD OF WORK]]="Construction",Table1[[#This Row],[INCOME ]],0)</f>
        <v>0</v>
      </c>
      <c r="BZ123" s="6">
        <f ca="1">IF(Table1[[#This Row],[FIELD OF WORK]]="Health",Table1[[#This Row],[INCOME ]],0)</f>
        <v>0</v>
      </c>
      <c r="CA123" s="10">
        <f ca="1">IF(Table1[[#This Row],[FIELD OF WORK]]="Others",Table1[[#This Row],[INCOME ]],0)</f>
        <v>0</v>
      </c>
      <c r="CC123" s="9">
        <f ca="1">IF(Table1[[#This Row],[EDUCATION]]="Highschool",Table1[[#This Row],[INCOME ]],0)</f>
        <v>0</v>
      </c>
      <c r="CD123" s="6">
        <f ca="1">IF(Table1[[#This Row],[EDUCATION]]="UG",Table1[[#This Row],[INCOME ]],0)</f>
        <v>0</v>
      </c>
      <c r="CE123" s="6">
        <f ca="1">IF(Table1[[#This Row],[EDUCATION]]="PG",Table1[[#This Row],[INCOME ]],0)</f>
        <v>0</v>
      </c>
      <c r="CF123" s="6">
        <f ca="1">IF(Table1[[#This Row],[EDUCATION]]="PHD",Table1[[#This Row],[INCOME ]],0)</f>
        <v>0</v>
      </c>
      <c r="CG123" s="6">
        <f ca="1">IF(Table1[[#This Row],[EDUCATION]]="Plus Two",Table1[[#This Row],[INCOME ]],0)</f>
        <v>224081</v>
      </c>
      <c r="CH123" s="10">
        <f ca="1">IF(Table1[[#This Row],[EDUCATION]]="Others",Table1[[#This Row],[INCOME ]],0)</f>
        <v>0</v>
      </c>
      <c r="CJ123" s="9">
        <f ca="1">IF(Table1[[#This Row],[NETWORTH]]&gt;$CK$3,Table1[[#This Row],[AGE]],0)</f>
        <v>0</v>
      </c>
      <c r="CK123" s="10"/>
    </row>
    <row r="124" spans="1:89" x14ac:dyDescent="0.3">
      <c r="A124">
        <f t="shared" ca="1" si="36"/>
        <v>1</v>
      </c>
      <c r="B124" t="str">
        <f t="shared" ca="1" si="37"/>
        <v>FEMALE</v>
      </c>
      <c r="C124">
        <f t="shared" ca="1" si="38"/>
        <v>29</v>
      </c>
      <c r="D124">
        <f t="shared" ca="1" si="39"/>
        <v>5</v>
      </c>
      <c r="E124" t="str">
        <f t="shared" ca="1" si="40"/>
        <v>Others</v>
      </c>
      <c r="F124">
        <f t="shared" ca="1" si="41"/>
        <v>4</v>
      </c>
      <c r="G124" t="str">
        <f t="shared" ca="1" si="42"/>
        <v>PG</v>
      </c>
      <c r="H124">
        <f t="shared" ca="1" si="60"/>
        <v>0</v>
      </c>
      <c r="I124">
        <f t="shared" ca="1" si="35"/>
        <v>3</v>
      </c>
      <c r="J124">
        <f t="shared" ca="1" si="43"/>
        <v>958791</v>
      </c>
      <c r="K124">
        <f t="shared" ca="1" si="44"/>
        <v>3</v>
      </c>
      <c r="L124" t="str">
        <f t="shared" ca="1" si="45"/>
        <v>Alappuzha</v>
      </c>
      <c r="M124">
        <f t="shared" ca="1" si="54"/>
        <v>5752746</v>
      </c>
      <c r="N124">
        <f t="shared" ca="1" si="46"/>
        <v>1494631.1007615435</v>
      </c>
      <c r="O124">
        <f t="shared" ca="1" si="55"/>
        <v>2631298.7366680345</v>
      </c>
      <c r="P124">
        <f t="shared" ca="1" si="47"/>
        <v>1649765</v>
      </c>
      <c r="Q124">
        <f t="shared" ca="1" si="56"/>
        <v>3332276.1007615435</v>
      </c>
      <c r="R124">
        <f t="shared" ca="1" si="57"/>
        <v>600288.45676645683</v>
      </c>
      <c r="S124">
        <f t="shared" ca="1" si="58"/>
        <v>8984333.1934344918</v>
      </c>
      <c r="T124">
        <f t="shared" ca="1" si="59"/>
        <v>5652057.0926729478</v>
      </c>
      <c r="V124" s="9">
        <f ca="1">IF(Table1[[#This Row],[GENDER]]="MALE",1,0)</f>
        <v>0</v>
      </c>
      <c r="W124" s="10">
        <f ca="1">IF(Table1[[#This Row],[GENDER]]="FEMALE",1,0)</f>
        <v>1</v>
      </c>
      <c r="AF124" s="9">
        <f t="shared" ca="1" si="48"/>
        <v>0</v>
      </c>
      <c r="AG124" s="6">
        <f t="shared" ca="1" si="49"/>
        <v>0</v>
      </c>
      <c r="AH124" s="6">
        <f t="shared" ca="1" si="50"/>
        <v>0</v>
      </c>
      <c r="AI124" s="6">
        <f t="shared" ca="1" si="51"/>
        <v>0</v>
      </c>
      <c r="AJ124" s="10">
        <f t="shared" ca="1" si="52"/>
        <v>1</v>
      </c>
      <c r="AL124" s="9">
        <f ca="1">IF(Table1[[#This Row],[EDUCATION]]="HIGHSCHOOL",1,0)</f>
        <v>0</v>
      </c>
      <c r="AM124" s="6">
        <f ca="1">IF(Table1[[#This Row],[EDUCATION]]="PLUS TWO",1,0)</f>
        <v>0</v>
      </c>
      <c r="AN124" s="6">
        <f ca="1">IF(Table1[[#This Row],[EDUCATION]]="UG",1,0)</f>
        <v>0</v>
      </c>
      <c r="AO124" s="6">
        <f ca="1">IF(Table1[[#This Row],[EDUCATION]]="PG",1,0)</f>
        <v>1</v>
      </c>
      <c r="AP124" s="6">
        <f ca="1">IF(Table1[[#This Row],[EDUCATION]]="PHD",1,0)</f>
        <v>0</v>
      </c>
      <c r="AQ124" s="10">
        <f ca="1">IF(Table1[[#This Row],[EDUCATION]]="OTHERS",1,0)</f>
        <v>0</v>
      </c>
      <c r="AU124" s="9">
        <f ca="1">Table1[[#This Row],[CARS VALUE]]/Table1[[#This Row],[CARS]]</f>
        <v>877099.57888934482</v>
      </c>
      <c r="AV124" s="10"/>
      <c r="AX124" s="9">
        <f ca="1">IF(Table1[[#This Row],[DEBTS]]&gt;$AY$3,1,0)</f>
        <v>1</v>
      </c>
      <c r="AY124" s="6"/>
      <c r="AZ124" s="23">
        <f ca="1">(Table1[[#This Row],[MORTAGE LEFT]]/Table1[[#This Row],[VALUE OF THE HOUSE]])</f>
        <v>0.25981176654793092</v>
      </c>
      <c r="BA124" s="6">
        <f t="shared" ca="1" si="53"/>
        <v>1</v>
      </c>
      <c r="BB124" s="6"/>
      <c r="BC124" s="6"/>
      <c r="BD124" s="6"/>
      <c r="BE124" s="9">
        <f ca="1">IF(Table1[[#This Row],[DEBTS]]&gt;Table1[[#This Row],[INCOME ]],1,0)</f>
        <v>1</v>
      </c>
      <c r="BF124" s="10"/>
      <c r="BH124" s="9">
        <f ca="1">IF(Table1[[#This Row],[AREA]]="Alappuzha",Table1[[#This Row],[INCOME ]],0)</f>
        <v>958791</v>
      </c>
      <c r="BI124" s="6">
        <f ca="1">IF(Table1[[#This Row],[AREA]]="Ernakulam",Table1[[#This Row],[INCOME ]],0)</f>
        <v>0</v>
      </c>
      <c r="BJ124" s="6">
        <f ca="1">IF(Table1[[#This Row],[AREA]]="Idukki",Table1[[#This Row],[INCOME ]],0)</f>
        <v>0</v>
      </c>
      <c r="BK124" s="6">
        <f ca="1">IF(Table1[[#This Row],[AREA]]="kannur",Table1[[#This Row],[INCOME ]],0)</f>
        <v>0</v>
      </c>
      <c r="BL124" s="6">
        <f ca="1">IF(Table1[[#This Row],[AREA]]="Kasaragod",Table1[[#This Row],[INCOME ]],0)</f>
        <v>0</v>
      </c>
      <c r="BM124" s="6">
        <f ca="1">IF(Table1[[#This Row],[AREA]]="Kollam",Table1[[#This Row],[INCOME ]],0)</f>
        <v>0</v>
      </c>
      <c r="BN124" s="6">
        <f ca="1">IF(Table1[[#This Row],[AREA]]="kottayam",Table1[[#This Row],[INCOME ]],0)</f>
        <v>0</v>
      </c>
      <c r="BO124" s="6">
        <f ca="1">IF(Table1[[#This Row],[AREA]]="Kozhikode",Table1[[#This Row],[INCOME ]],0)</f>
        <v>0</v>
      </c>
      <c r="BP124" s="6">
        <f ca="1">IF(Table1[[#This Row],[AREA]]="Malappuram",Table1[[#This Row],[INCOME ]],0)</f>
        <v>0</v>
      </c>
      <c r="BQ124" s="6">
        <f ca="1">IF(Table1[[#This Row],[AREA]]="Palakkad",Table1[[#This Row],[INCOME ]],0)</f>
        <v>0</v>
      </c>
      <c r="BR124" s="6">
        <f ca="1">IF(Table1[[#This Row],[AREA]]="Pathanamthitta",Table1[[#This Row],[INCOME ]],0)</f>
        <v>0</v>
      </c>
      <c r="BS124" s="6">
        <f ca="1">IF(Table1[[#This Row],[AREA]]="Thiruvananthapuram",Table1[[#This Row],[INCOME ]],0)</f>
        <v>0</v>
      </c>
      <c r="BT124" s="6">
        <f ca="1">IF(Table1[[#This Row],[AREA]]="Thrissur",Table1[[#This Row],[INCOME ]],0)</f>
        <v>0</v>
      </c>
      <c r="BU124" s="10">
        <f ca="1">IF(Table1[[#This Row],[AREA]]="Wayanadu",Table1[[#This Row],[INCOME ]],0)</f>
        <v>0</v>
      </c>
      <c r="BW124" s="9">
        <f ca="1">IF(Table1[[#This Row],[FIELD OF WORK]]="IT",Table1[[#This Row],[INCOME ]],0)</f>
        <v>0</v>
      </c>
      <c r="BX124" s="6">
        <f ca="1">IF(Table1[[#This Row],[FIELD OF WORK]]="Teaching",Table1[[#This Row],[INCOME ]],0)</f>
        <v>0</v>
      </c>
      <c r="BY124" s="6">
        <f ca="1">IF(Table1[[#This Row],[FIELD OF WORK]]="Construction",Table1[[#This Row],[INCOME ]],0)</f>
        <v>0</v>
      </c>
      <c r="BZ124" s="6">
        <f ca="1">IF(Table1[[#This Row],[FIELD OF WORK]]="Health",Table1[[#This Row],[INCOME ]],0)</f>
        <v>0</v>
      </c>
      <c r="CA124" s="10">
        <f ca="1">IF(Table1[[#This Row],[FIELD OF WORK]]="Others",Table1[[#This Row],[INCOME ]],0)</f>
        <v>958791</v>
      </c>
      <c r="CC124" s="9">
        <f ca="1">IF(Table1[[#This Row],[EDUCATION]]="Highschool",Table1[[#This Row],[INCOME ]],0)</f>
        <v>0</v>
      </c>
      <c r="CD124" s="6">
        <f ca="1">IF(Table1[[#This Row],[EDUCATION]]="UG",Table1[[#This Row],[INCOME ]],0)</f>
        <v>0</v>
      </c>
      <c r="CE124" s="6">
        <f ca="1">IF(Table1[[#This Row],[EDUCATION]]="PG",Table1[[#This Row],[INCOME ]],0)</f>
        <v>958791</v>
      </c>
      <c r="CF124" s="6">
        <f ca="1">IF(Table1[[#This Row],[EDUCATION]]="PHD",Table1[[#This Row],[INCOME ]],0)</f>
        <v>0</v>
      </c>
      <c r="CG124" s="6">
        <f ca="1">IF(Table1[[#This Row],[EDUCATION]]="Plus Two",Table1[[#This Row],[INCOME ]],0)</f>
        <v>0</v>
      </c>
      <c r="CH124" s="10">
        <f ca="1">IF(Table1[[#This Row],[EDUCATION]]="Others",Table1[[#This Row],[INCOME ]],0)</f>
        <v>0</v>
      </c>
      <c r="CJ124" s="9">
        <f ca="1">IF(Table1[[#This Row],[NETWORTH]]&gt;$CK$3,Table1[[#This Row],[AGE]],0)</f>
        <v>29</v>
      </c>
      <c r="CK124" s="10"/>
    </row>
    <row r="125" spans="1:89" x14ac:dyDescent="0.3">
      <c r="A125">
        <f t="shared" ca="1" si="36"/>
        <v>1</v>
      </c>
      <c r="B125" t="str">
        <f t="shared" ca="1" si="37"/>
        <v>FEMALE</v>
      </c>
      <c r="C125">
        <f t="shared" ca="1" si="38"/>
        <v>29</v>
      </c>
      <c r="D125">
        <f t="shared" ca="1" si="39"/>
        <v>4</v>
      </c>
      <c r="E125" t="str">
        <f t="shared" ca="1" si="40"/>
        <v>IT</v>
      </c>
      <c r="F125">
        <f t="shared" ca="1" si="41"/>
        <v>3</v>
      </c>
      <c r="G125" t="str">
        <f t="shared" ca="1" si="42"/>
        <v>UG</v>
      </c>
      <c r="H125">
        <f t="shared" ca="1" si="60"/>
        <v>3</v>
      </c>
      <c r="I125">
        <f t="shared" ca="1" si="35"/>
        <v>2</v>
      </c>
      <c r="J125">
        <f t="shared" ca="1" si="43"/>
        <v>529027</v>
      </c>
      <c r="K125">
        <f t="shared" ca="1" si="44"/>
        <v>4</v>
      </c>
      <c r="L125" t="str">
        <f t="shared" ca="1" si="45"/>
        <v>Pathanamthitta</v>
      </c>
      <c r="M125">
        <f t="shared" ca="1" si="54"/>
        <v>4232216</v>
      </c>
      <c r="N125">
        <f t="shared" ca="1" si="46"/>
        <v>2386762.0920669455</v>
      </c>
      <c r="O125">
        <f t="shared" ca="1" si="55"/>
        <v>450415.04110778304</v>
      </c>
      <c r="P125">
        <f t="shared" ca="1" si="47"/>
        <v>18165</v>
      </c>
      <c r="Q125">
        <f t="shared" ca="1" si="56"/>
        <v>3086972.0920669455</v>
      </c>
      <c r="R125">
        <f t="shared" ca="1" si="57"/>
        <v>518785.94541264535</v>
      </c>
      <c r="S125">
        <f t="shared" ca="1" si="58"/>
        <v>5201416.9865204282</v>
      </c>
      <c r="T125">
        <f t="shared" ca="1" si="59"/>
        <v>2114444.8944534827</v>
      </c>
      <c r="V125" s="9">
        <f ca="1">IF(Table1[[#This Row],[GENDER]]="MALE",1,0)</f>
        <v>0</v>
      </c>
      <c r="W125" s="10">
        <f ca="1">IF(Table1[[#This Row],[GENDER]]="FEMALE",1,0)</f>
        <v>1</v>
      </c>
      <c r="AF125" s="9">
        <f t="shared" ca="1" si="48"/>
        <v>0</v>
      </c>
      <c r="AG125" s="6">
        <f t="shared" ca="1" si="49"/>
        <v>0</v>
      </c>
      <c r="AH125" s="6">
        <f t="shared" ca="1" si="50"/>
        <v>1</v>
      </c>
      <c r="AI125" s="6">
        <f t="shared" ca="1" si="51"/>
        <v>0</v>
      </c>
      <c r="AJ125" s="10">
        <f t="shared" ca="1" si="52"/>
        <v>0</v>
      </c>
      <c r="AL125" s="9">
        <f ca="1">IF(Table1[[#This Row],[EDUCATION]]="HIGHSCHOOL",1,0)</f>
        <v>0</v>
      </c>
      <c r="AM125" s="6">
        <f ca="1">IF(Table1[[#This Row],[EDUCATION]]="PLUS TWO",1,0)</f>
        <v>0</v>
      </c>
      <c r="AN125" s="6">
        <f ca="1">IF(Table1[[#This Row],[EDUCATION]]="UG",1,0)</f>
        <v>1</v>
      </c>
      <c r="AO125" s="6">
        <f ca="1">IF(Table1[[#This Row],[EDUCATION]]="PG",1,0)</f>
        <v>0</v>
      </c>
      <c r="AP125" s="6">
        <f ca="1">IF(Table1[[#This Row],[EDUCATION]]="PHD",1,0)</f>
        <v>0</v>
      </c>
      <c r="AQ125" s="10">
        <f ca="1">IF(Table1[[#This Row],[EDUCATION]]="OTHERS",1,0)</f>
        <v>0</v>
      </c>
      <c r="AU125" s="9">
        <f ca="1">Table1[[#This Row],[CARS VALUE]]/Table1[[#This Row],[CARS]]</f>
        <v>225207.52055389152</v>
      </c>
      <c r="AV125" s="10"/>
      <c r="AX125" s="9">
        <f ca="1">IF(Table1[[#This Row],[DEBTS]]&gt;$AY$3,1,0)</f>
        <v>1</v>
      </c>
      <c r="AY125" s="6"/>
      <c r="AZ125" s="23">
        <f ca="1">(Table1[[#This Row],[MORTAGE LEFT]]/Table1[[#This Row],[VALUE OF THE HOUSE]])</f>
        <v>0.56395091650968321</v>
      </c>
      <c r="BA125" s="6">
        <f t="shared" ca="1" si="53"/>
        <v>0</v>
      </c>
      <c r="BB125" s="6"/>
      <c r="BC125" s="6"/>
      <c r="BD125" s="6"/>
      <c r="BE125" s="9">
        <f ca="1">IF(Table1[[#This Row],[DEBTS]]&gt;Table1[[#This Row],[INCOME ]],1,0)</f>
        <v>1</v>
      </c>
      <c r="BF125" s="10"/>
      <c r="BH125" s="9">
        <f ca="1">IF(Table1[[#This Row],[AREA]]="Alappuzha",Table1[[#This Row],[INCOME ]],0)</f>
        <v>0</v>
      </c>
      <c r="BI125" s="6">
        <f ca="1">IF(Table1[[#This Row],[AREA]]="Ernakulam",Table1[[#This Row],[INCOME ]],0)</f>
        <v>0</v>
      </c>
      <c r="BJ125" s="6">
        <f ca="1">IF(Table1[[#This Row],[AREA]]="Idukki",Table1[[#This Row],[INCOME ]],0)</f>
        <v>0</v>
      </c>
      <c r="BK125" s="6">
        <f ca="1">IF(Table1[[#This Row],[AREA]]="kannur",Table1[[#This Row],[INCOME ]],0)</f>
        <v>0</v>
      </c>
      <c r="BL125" s="6">
        <f ca="1">IF(Table1[[#This Row],[AREA]]="Kasaragod",Table1[[#This Row],[INCOME ]],0)</f>
        <v>0</v>
      </c>
      <c r="BM125" s="6">
        <f ca="1">IF(Table1[[#This Row],[AREA]]="Kollam",Table1[[#This Row],[INCOME ]],0)</f>
        <v>0</v>
      </c>
      <c r="BN125" s="6">
        <f ca="1">IF(Table1[[#This Row],[AREA]]="kottayam",Table1[[#This Row],[INCOME ]],0)</f>
        <v>0</v>
      </c>
      <c r="BO125" s="6">
        <f ca="1">IF(Table1[[#This Row],[AREA]]="Kozhikode",Table1[[#This Row],[INCOME ]],0)</f>
        <v>0</v>
      </c>
      <c r="BP125" s="6">
        <f ca="1">IF(Table1[[#This Row],[AREA]]="Malappuram",Table1[[#This Row],[INCOME ]],0)</f>
        <v>0</v>
      </c>
      <c r="BQ125" s="6">
        <f ca="1">IF(Table1[[#This Row],[AREA]]="Palakkad",Table1[[#This Row],[INCOME ]],0)</f>
        <v>0</v>
      </c>
      <c r="BR125" s="6">
        <f ca="1">IF(Table1[[#This Row],[AREA]]="Pathanamthitta",Table1[[#This Row],[INCOME ]],0)</f>
        <v>529027</v>
      </c>
      <c r="BS125" s="6">
        <f ca="1">IF(Table1[[#This Row],[AREA]]="Thiruvananthapuram",Table1[[#This Row],[INCOME ]],0)</f>
        <v>0</v>
      </c>
      <c r="BT125" s="6">
        <f ca="1">IF(Table1[[#This Row],[AREA]]="Thrissur",Table1[[#This Row],[INCOME ]],0)</f>
        <v>0</v>
      </c>
      <c r="BU125" s="10">
        <f ca="1">IF(Table1[[#This Row],[AREA]]="Wayanadu",Table1[[#This Row],[INCOME ]],0)</f>
        <v>0</v>
      </c>
      <c r="BW125" s="9">
        <f ca="1">IF(Table1[[#This Row],[FIELD OF WORK]]="IT",Table1[[#This Row],[INCOME ]],0)</f>
        <v>529027</v>
      </c>
      <c r="BX125" s="6">
        <f ca="1">IF(Table1[[#This Row],[FIELD OF WORK]]="Teaching",Table1[[#This Row],[INCOME ]],0)</f>
        <v>0</v>
      </c>
      <c r="BY125" s="6">
        <f ca="1">IF(Table1[[#This Row],[FIELD OF WORK]]="Construction",Table1[[#This Row],[INCOME ]],0)</f>
        <v>0</v>
      </c>
      <c r="BZ125" s="6">
        <f ca="1">IF(Table1[[#This Row],[FIELD OF WORK]]="Health",Table1[[#This Row],[INCOME ]],0)</f>
        <v>0</v>
      </c>
      <c r="CA125" s="10">
        <f ca="1">IF(Table1[[#This Row],[FIELD OF WORK]]="Others",Table1[[#This Row],[INCOME ]],0)</f>
        <v>0</v>
      </c>
      <c r="CC125" s="9">
        <f ca="1">IF(Table1[[#This Row],[EDUCATION]]="Highschool",Table1[[#This Row],[INCOME ]],0)</f>
        <v>0</v>
      </c>
      <c r="CD125" s="6">
        <f ca="1">IF(Table1[[#This Row],[EDUCATION]]="UG",Table1[[#This Row],[INCOME ]],0)</f>
        <v>529027</v>
      </c>
      <c r="CE125" s="6">
        <f ca="1">IF(Table1[[#This Row],[EDUCATION]]="PG",Table1[[#This Row],[INCOME ]],0)</f>
        <v>0</v>
      </c>
      <c r="CF125" s="6">
        <f ca="1">IF(Table1[[#This Row],[EDUCATION]]="PHD",Table1[[#This Row],[INCOME ]],0)</f>
        <v>0</v>
      </c>
      <c r="CG125" s="6">
        <f ca="1">IF(Table1[[#This Row],[EDUCATION]]="Plus Two",Table1[[#This Row],[INCOME ]],0)</f>
        <v>0</v>
      </c>
      <c r="CH125" s="10">
        <f ca="1">IF(Table1[[#This Row],[EDUCATION]]="Others",Table1[[#This Row],[INCOME ]],0)</f>
        <v>0</v>
      </c>
      <c r="CJ125" s="9">
        <f ca="1">IF(Table1[[#This Row],[NETWORTH]]&gt;$CK$3,Table1[[#This Row],[AGE]],0)</f>
        <v>29</v>
      </c>
      <c r="CK125" s="10"/>
    </row>
    <row r="126" spans="1:89" x14ac:dyDescent="0.3">
      <c r="A126">
        <f t="shared" ca="1" si="36"/>
        <v>0</v>
      </c>
      <c r="B126" t="str">
        <f t="shared" ca="1" si="37"/>
        <v>MALE</v>
      </c>
      <c r="C126">
        <f t="shared" ca="1" si="38"/>
        <v>25</v>
      </c>
      <c r="D126">
        <f t="shared" ca="1" si="39"/>
        <v>1</v>
      </c>
      <c r="E126" t="str">
        <f t="shared" ca="1" si="40"/>
        <v>Health</v>
      </c>
      <c r="F126">
        <f t="shared" ca="1" si="41"/>
        <v>1</v>
      </c>
      <c r="G126" t="str">
        <f t="shared" ca="1" si="42"/>
        <v>Highschool</v>
      </c>
      <c r="H126">
        <f t="shared" ca="1" si="60"/>
        <v>0</v>
      </c>
      <c r="I126">
        <f t="shared" ca="1" si="35"/>
        <v>2</v>
      </c>
      <c r="J126">
        <f t="shared" ca="1" si="43"/>
        <v>218571</v>
      </c>
      <c r="K126">
        <f t="shared" ca="1" si="44"/>
        <v>9</v>
      </c>
      <c r="L126" t="str">
        <f t="shared" ca="1" si="45"/>
        <v>Palakkad</v>
      </c>
      <c r="M126">
        <f t="shared" ca="1" si="54"/>
        <v>1092855</v>
      </c>
      <c r="N126">
        <f t="shared" ca="1" si="46"/>
        <v>388470.38359483099</v>
      </c>
      <c r="O126">
        <f t="shared" ca="1" si="55"/>
        <v>246772.38368639312</v>
      </c>
      <c r="P126">
        <f t="shared" ca="1" si="47"/>
        <v>79313</v>
      </c>
      <c r="Q126">
        <f t="shared" ca="1" si="56"/>
        <v>871376.38359483099</v>
      </c>
      <c r="R126">
        <f t="shared" ca="1" si="57"/>
        <v>150928.57155837887</v>
      </c>
      <c r="S126">
        <f t="shared" ca="1" si="58"/>
        <v>1490555.9552447719</v>
      </c>
      <c r="T126">
        <f t="shared" ca="1" si="59"/>
        <v>619179.57164994092</v>
      </c>
      <c r="V126" s="9">
        <f ca="1">IF(Table1[[#This Row],[GENDER]]="MALE",1,0)</f>
        <v>1</v>
      </c>
      <c r="W126" s="10">
        <f ca="1">IF(Table1[[#This Row],[GENDER]]="FEMALE",1,0)</f>
        <v>0</v>
      </c>
      <c r="AF126" s="9">
        <f t="shared" ca="1" si="48"/>
        <v>0</v>
      </c>
      <c r="AG126" s="6">
        <f t="shared" ca="1" si="49"/>
        <v>1</v>
      </c>
      <c r="AH126" s="6">
        <f t="shared" ca="1" si="50"/>
        <v>0</v>
      </c>
      <c r="AI126" s="6">
        <f t="shared" ca="1" si="51"/>
        <v>0</v>
      </c>
      <c r="AJ126" s="10">
        <f t="shared" ca="1" si="52"/>
        <v>0</v>
      </c>
      <c r="AL126" s="9">
        <f ca="1">IF(Table1[[#This Row],[EDUCATION]]="HIGHSCHOOL",1,0)</f>
        <v>1</v>
      </c>
      <c r="AM126" s="6">
        <f ca="1">IF(Table1[[#This Row],[EDUCATION]]="PLUS TWO",1,0)</f>
        <v>0</v>
      </c>
      <c r="AN126" s="6">
        <f ca="1">IF(Table1[[#This Row],[EDUCATION]]="UG",1,0)</f>
        <v>0</v>
      </c>
      <c r="AO126" s="6">
        <f ca="1">IF(Table1[[#This Row],[EDUCATION]]="PG",1,0)</f>
        <v>0</v>
      </c>
      <c r="AP126" s="6">
        <f ca="1">IF(Table1[[#This Row],[EDUCATION]]="PHD",1,0)</f>
        <v>0</v>
      </c>
      <c r="AQ126" s="10">
        <f ca="1">IF(Table1[[#This Row],[EDUCATION]]="OTHERS",1,0)</f>
        <v>0</v>
      </c>
      <c r="AU126" s="9">
        <f ca="1">Table1[[#This Row],[CARS VALUE]]/Table1[[#This Row],[CARS]]</f>
        <v>123386.19184319656</v>
      </c>
      <c r="AV126" s="10"/>
      <c r="AX126" s="9">
        <f ca="1">IF(Table1[[#This Row],[DEBTS]]&gt;$AY$3,1,0)</f>
        <v>0</v>
      </c>
      <c r="AY126" s="6"/>
      <c r="AZ126" s="23">
        <f ca="1">(Table1[[#This Row],[MORTAGE LEFT]]/Table1[[#This Row],[VALUE OF THE HOUSE]])</f>
        <v>0.35546379308767495</v>
      </c>
      <c r="BA126" s="6">
        <f t="shared" ca="1" si="53"/>
        <v>1</v>
      </c>
      <c r="BB126" s="6"/>
      <c r="BC126" s="6"/>
      <c r="BD126" s="6"/>
      <c r="BE126" s="9">
        <f ca="1">IF(Table1[[#This Row],[DEBTS]]&gt;Table1[[#This Row],[INCOME ]],1,0)</f>
        <v>1</v>
      </c>
      <c r="BF126" s="10"/>
      <c r="BH126" s="9">
        <f ca="1">IF(Table1[[#This Row],[AREA]]="Alappuzha",Table1[[#This Row],[INCOME ]],0)</f>
        <v>0</v>
      </c>
      <c r="BI126" s="6">
        <f ca="1">IF(Table1[[#This Row],[AREA]]="Ernakulam",Table1[[#This Row],[INCOME ]],0)</f>
        <v>0</v>
      </c>
      <c r="BJ126" s="6">
        <f ca="1">IF(Table1[[#This Row],[AREA]]="Idukki",Table1[[#This Row],[INCOME ]],0)</f>
        <v>0</v>
      </c>
      <c r="BK126" s="6">
        <f ca="1">IF(Table1[[#This Row],[AREA]]="kannur",Table1[[#This Row],[INCOME ]],0)</f>
        <v>0</v>
      </c>
      <c r="BL126" s="6">
        <f ca="1">IF(Table1[[#This Row],[AREA]]="Kasaragod",Table1[[#This Row],[INCOME ]],0)</f>
        <v>0</v>
      </c>
      <c r="BM126" s="6">
        <f ca="1">IF(Table1[[#This Row],[AREA]]="Kollam",Table1[[#This Row],[INCOME ]],0)</f>
        <v>0</v>
      </c>
      <c r="BN126" s="6">
        <f ca="1">IF(Table1[[#This Row],[AREA]]="kottayam",Table1[[#This Row],[INCOME ]],0)</f>
        <v>0</v>
      </c>
      <c r="BO126" s="6">
        <f ca="1">IF(Table1[[#This Row],[AREA]]="Kozhikode",Table1[[#This Row],[INCOME ]],0)</f>
        <v>0</v>
      </c>
      <c r="BP126" s="6">
        <f ca="1">IF(Table1[[#This Row],[AREA]]="Malappuram",Table1[[#This Row],[INCOME ]],0)</f>
        <v>0</v>
      </c>
      <c r="BQ126" s="6">
        <f ca="1">IF(Table1[[#This Row],[AREA]]="Palakkad",Table1[[#This Row],[INCOME ]],0)</f>
        <v>218571</v>
      </c>
      <c r="BR126" s="6">
        <f ca="1">IF(Table1[[#This Row],[AREA]]="Pathanamthitta",Table1[[#This Row],[INCOME ]],0)</f>
        <v>0</v>
      </c>
      <c r="BS126" s="6">
        <f ca="1">IF(Table1[[#This Row],[AREA]]="Thiruvananthapuram",Table1[[#This Row],[INCOME ]],0)</f>
        <v>0</v>
      </c>
      <c r="BT126" s="6">
        <f ca="1">IF(Table1[[#This Row],[AREA]]="Thrissur",Table1[[#This Row],[INCOME ]],0)</f>
        <v>0</v>
      </c>
      <c r="BU126" s="10">
        <f ca="1">IF(Table1[[#This Row],[AREA]]="Wayanadu",Table1[[#This Row],[INCOME ]],0)</f>
        <v>0</v>
      </c>
      <c r="BW126" s="9">
        <f ca="1">IF(Table1[[#This Row],[FIELD OF WORK]]="IT",Table1[[#This Row],[INCOME ]],0)</f>
        <v>0</v>
      </c>
      <c r="BX126" s="6">
        <f ca="1">IF(Table1[[#This Row],[FIELD OF WORK]]="Teaching",Table1[[#This Row],[INCOME ]],0)</f>
        <v>0</v>
      </c>
      <c r="BY126" s="6">
        <f ca="1">IF(Table1[[#This Row],[FIELD OF WORK]]="Construction",Table1[[#This Row],[INCOME ]],0)</f>
        <v>0</v>
      </c>
      <c r="BZ126" s="6">
        <f ca="1">IF(Table1[[#This Row],[FIELD OF WORK]]="Health",Table1[[#This Row],[INCOME ]],0)</f>
        <v>218571</v>
      </c>
      <c r="CA126" s="10">
        <f ca="1">IF(Table1[[#This Row],[FIELD OF WORK]]="Others",Table1[[#This Row],[INCOME ]],0)</f>
        <v>0</v>
      </c>
      <c r="CC126" s="9">
        <f ca="1">IF(Table1[[#This Row],[EDUCATION]]="Highschool",Table1[[#This Row],[INCOME ]],0)</f>
        <v>218571</v>
      </c>
      <c r="CD126" s="6">
        <f ca="1">IF(Table1[[#This Row],[EDUCATION]]="UG",Table1[[#This Row],[INCOME ]],0)</f>
        <v>0</v>
      </c>
      <c r="CE126" s="6">
        <f ca="1">IF(Table1[[#This Row],[EDUCATION]]="PG",Table1[[#This Row],[INCOME ]],0)</f>
        <v>0</v>
      </c>
      <c r="CF126" s="6">
        <f ca="1">IF(Table1[[#This Row],[EDUCATION]]="PHD",Table1[[#This Row],[INCOME ]],0)</f>
        <v>0</v>
      </c>
      <c r="CG126" s="6">
        <f ca="1">IF(Table1[[#This Row],[EDUCATION]]="Plus Two",Table1[[#This Row],[INCOME ]],0)</f>
        <v>0</v>
      </c>
      <c r="CH126" s="10">
        <f ca="1">IF(Table1[[#This Row],[EDUCATION]]="Others",Table1[[#This Row],[INCOME ]],0)</f>
        <v>0</v>
      </c>
      <c r="CJ126" s="9">
        <f ca="1">IF(Table1[[#This Row],[NETWORTH]]&gt;$CK$3,Table1[[#This Row],[AGE]],0)</f>
        <v>0</v>
      </c>
      <c r="CK126" s="10"/>
    </row>
    <row r="127" spans="1:89" x14ac:dyDescent="0.3">
      <c r="A127">
        <f t="shared" ca="1" si="36"/>
        <v>0</v>
      </c>
      <c r="B127" t="str">
        <f t="shared" ca="1" si="37"/>
        <v>MALE</v>
      </c>
      <c r="C127">
        <f t="shared" ca="1" si="38"/>
        <v>25</v>
      </c>
      <c r="D127">
        <f t="shared" ca="1" si="39"/>
        <v>5</v>
      </c>
      <c r="E127" t="str">
        <f t="shared" ca="1" si="40"/>
        <v>Others</v>
      </c>
      <c r="F127">
        <f t="shared" ca="1" si="41"/>
        <v>5</v>
      </c>
      <c r="G127" t="str">
        <f t="shared" ca="1" si="42"/>
        <v>PHD</v>
      </c>
      <c r="H127">
        <f t="shared" ca="1" si="60"/>
        <v>0</v>
      </c>
      <c r="I127">
        <f t="shared" ca="1" si="35"/>
        <v>1</v>
      </c>
      <c r="J127">
        <f t="shared" ca="1" si="43"/>
        <v>754402</v>
      </c>
      <c r="K127">
        <f t="shared" ca="1" si="44"/>
        <v>14</v>
      </c>
      <c r="L127" t="str">
        <f t="shared" ca="1" si="45"/>
        <v>Kasaragod</v>
      </c>
      <c r="M127">
        <f t="shared" ca="1" si="54"/>
        <v>2263206</v>
      </c>
      <c r="N127">
        <f t="shared" ca="1" si="46"/>
        <v>243686.21617056491</v>
      </c>
      <c r="O127">
        <f t="shared" ca="1" si="55"/>
        <v>748102.75580240251</v>
      </c>
      <c r="P127">
        <f t="shared" ca="1" si="47"/>
        <v>328870</v>
      </c>
      <c r="Q127">
        <f t="shared" ca="1" si="56"/>
        <v>2029647.2161705648</v>
      </c>
      <c r="R127">
        <f t="shared" ca="1" si="57"/>
        <v>655484.7553556941</v>
      </c>
      <c r="S127">
        <f t="shared" ca="1" si="58"/>
        <v>3666793.5111580966</v>
      </c>
      <c r="T127">
        <f t="shared" ca="1" si="59"/>
        <v>1637146.2949875318</v>
      </c>
      <c r="V127" s="9">
        <f ca="1">IF(Table1[[#This Row],[GENDER]]="MALE",1,0)</f>
        <v>1</v>
      </c>
      <c r="W127" s="10">
        <f ca="1">IF(Table1[[#This Row],[GENDER]]="FEMALE",1,0)</f>
        <v>0</v>
      </c>
      <c r="AF127" s="9">
        <f t="shared" ca="1" si="48"/>
        <v>0</v>
      </c>
      <c r="AG127" s="6">
        <f t="shared" ca="1" si="49"/>
        <v>0</v>
      </c>
      <c r="AH127" s="6">
        <f t="shared" ca="1" si="50"/>
        <v>0</v>
      </c>
      <c r="AI127" s="6">
        <f t="shared" ca="1" si="51"/>
        <v>0</v>
      </c>
      <c r="AJ127" s="10">
        <f t="shared" ca="1" si="52"/>
        <v>1</v>
      </c>
      <c r="AL127" s="9">
        <f ca="1">IF(Table1[[#This Row],[EDUCATION]]="HIGHSCHOOL",1,0)</f>
        <v>0</v>
      </c>
      <c r="AM127" s="6">
        <f ca="1">IF(Table1[[#This Row],[EDUCATION]]="PLUS TWO",1,0)</f>
        <v>0</v>
      </c>
      <c r="AN127" s="6">
        <f ca="1">IF(Table1[[#This Row],[EDUCATION]]="UG",1,0)</f>
        <v>0</v>
      </c>
      <c r="AO127" s="6">
        <f ca="1">IF(Table1[[#This Row],[EDUCATION]]="PG",1,0)</f>
        <v>0</v>
      </c>
      <c r="AP127" s="6">
        <f ca="1">IF(Table1[[#This Row],[EDUCATION]]="PHD",1,0)</f>
        <v>1</v>
      </c>
      <c r="AQ127" s="10">
        <f ca="1">IF(Table1[[#This Row],[EDUCATION]]="OTHERS",1,0)</f>
        <v>0</v>
      </c>
      <c r="AU127" s="9">
        <f ca="1">Table1[[#This Row],[CARS VALUE]]/Table1[[#This Row],[CARS]]</f>
        <v>748102.75580240251</v>
      </c>
      <c r="AV127" s="10"/>
      <c r="AX127" s="9">
        <f ca="1">IF(Table1[[#This Row],[DEBTS]]&gt;$AY$3,1,0)</f>
        <v>1</v>
      </c>
      <c r="AY127" s="6"/>
      <c r="AZ127" s="23">
        <f ca="1">(Table1[[#This Row],[MORTAGE LEFT]]/Table1[[#This Row],[VALUE OF THE HOUSE]])</f>
        <v>0.10767301614195302</v>
      </c>
      <c r="BA127" s="6">
        <f t="shared" ca="1" si="53"/>
        <v>1</v>
      </c>
      <c r="BB127" s="6"/>
      <c r="BC127" s="6"/>
      <c r="BD127" s="6"/>
      <c r="BE127" s="9">
        <f ca="1">IF(Table1[[#This Row],[DEBTS]]&gt;Table1[[#This Row],[INCOME ]],1,0)</f>
        <v>1</v>
      </c>
      <c r="BF127" s="10"/>
      <c r="BH127" s="9">
        <f ca="1">IF(Table1[[#This Row],[AREA]]="Alappuzha",Table1[[#This Row],[INCOME ]],0)</f>
        <v>0</v>
      </c>
      <c r="BI127" s="6">
        <f ca="1">IF(Table1[[#This Row],[AREA]]="Ernakulam",Table1[[#This Row],[INCOME ]],0)</f>
        <v>0</v>
      </c>
      <c r="BJ127" s="6">
        <f ca="1">IF(Table1[[#This Row],[AREA]]="Idukki",Table1[[#This Row],[INCOME ]],0)</f>
        <v>0</v>
      </c>
      <c r="BK127" s="6">
        <f ca="1">IF(Table1[[#This Row],[AREA]]="kannur",Table1[[#This Row],[INCOME ]],0)</f>
        <v>0</v>
      </c>
      <c r="BL127" s="6">
        <f ca="1">IF(Table1[[#This Row],[AREA]]="Kasaragod",Table1[[#This Row],[INCOME ]],0)</f>
        <v>754402</v>
      </c>
      <c r="BM127" s="6">
        <f ca="1">IF(Table1[[#This Row],[AREA]]="Kollam",Table1[[#This Row],[INCOME ]],0)</f>
        <v>0</v>
      </c>
      <c r="BN127" s="6">
        <f ca="1">IF(Table1[[#This Row],[AREA]]="kottayam",Table1[[#This Row],[INCOME ]],0)</f>
        <v>0</v>
      </c>
      <c r="BO127" s="6">
        <f ca="1">IF(Table1[[#This Row],[AREA]]="Kozhikode",Table1[[#This Row],[INCOME ]],0)</f>
        <v>0</v>
      </c>
      <c r="BP127" s="6">
        <f ca="1">IF(Table1[[#This Row],[AREA]]="Malappuram",Table1[[#This Row],[INCOME ]],0)</f>
        <v>0</v>
      </c>
      <c r="BQ127" s="6">
        <f ca="1">IF(Table1[[#This Row],[AREA]]="Palakkad",Table1[[#This Row],[INCOME ]],0)</f>
        <v>0</v>
      </c>
      <c r="BR127" s="6">
        <f ca="1">IF(Table1[[#This Row],[AREA]]="Pathanamthitta",Table1[[#This Row],[INCOME ]],0)</f>
        <v>0</v>
      </c>
      <c r="BS127" s="6">
        <f ca="1">IF(Table1[[#This Row],[AREA]]="Thiruvananthapuram",Table1[[#This Row],[INCOME ]],0)</f>
        <v>0</v>
      </c>
      <c r="BT127" s="6">
        <f ca="1">IF(Table1[[#This Row],[AREA]]="Thrissur",Table1[[#This Row],[INCOME ]],0)</f>
        <v>0</v>
      </c>
      <c r="BU127" s="10">
        <f ca="1">IF(Table1[[#This Row],[AREA]]="Wayanadu",Table1[[#This Row],[INCOME ]],0)</f>
        <v>0</v>
      </c>
      <c r="BW127" s="9">
        <f ca="1">IF(Table1[[#This Row],[FIELD OF WORK]]="IT",Table1[[#This Row],[INCOME ]],0)</f>
        <v>0</v>
      </c>
      <c r="BX127" s="6">
        <f ca="1">IF(Table1[[#This Row],[FIELD OF WORK]]="Teaching",Table1[[#This Row],[INCOME ]],0)</f>
        <v>0</v>
      </c>
      <c r="BY127" s="6">
        <f ca="1">IF(Table1[[#This Row],[FIELD OF WORK]]="Construction",Table1[[#This Row],[INCOME ]],0)</f>
        <v>0</v>
      </c>
      <c r="BZ127" s="6">
        <f ca="1">IF(Table1[[#This Row],[FIELD OF WORK]]="Health",Table1[[#This Row],[INCOME ]],0)</f>
        <v>0</v>
      </c>
      <c r="CA127" s="10">
        <f ca="1">IF(Table1[[#This Row],[FIELD OF WORK]]="Others",Table1[[#This Row],[INCOME ]],0)</f>
        <v>754402</v>
      </c>
      <c r="CC127" s="9">
        <f ca="1">IF(Table1[[#This Row],[EDUCATION]]="Highschool",Table1[[#This Row],[INCOME ]],0)</f>
        <v>0</v>
      </c>
      <c r="CD127" s="6">
        <f ca="1">IF(Table1[[#This Row],[EDUCATION]]="UG",Table1[[#This Row],[INCOME ]],0)</f>
        <v>0</v>
      </c>
      <c r="CE127" s="6">
        <f ca="1">IF(Table1[[#This Row],[EDUCATION]]="PG",Table1[[#This Row],[INCOME ]],0)</f>
        <v>0</v>
      </c>
      <c r="CF127" s="6">
        <f ca="1">IF(Table1[[#This Row],[EDUCATION]]="PHD",Table1[[#This Row],[INCOME ]],0)</f>
        <v>754402</v>
      </c>
      <c r="CG127" s="6">
        <f ca="1">IF(Table1[[#This Row],[EDUCATION]]="Plus Two",Table1[[#This Row],[INCOME ]],0)</f>
        <v>0</v>
      </c>
      <c r="CH127" s="10">
        <f ca="1">IF(Table1[[#This Row],[EDUCATION]]="Others",Table1[[#This Row],[INCOME ]],0)</f>
        <v>0</v>
      </c>
      <c r="CJ127" s="9">
        <f ca="1">IF(Table1[[#This Row],[NETWORTH]]&gt;$CK$3,Table1[[#This Row],[AGE]],0)</f>
        <v>25</v>
      </c>
      <c r="CK127" s="10"/>
    </row>
    <row r="128" spans="1:89" x14ac:dyDescent="0.3">
      <c r="A128">
        <f t="shared" ca="1" si="36"/>
        <v>1</v>
      </c>
      <c r="B128" t="str">
        <f t="shared" ca="1" si="37"/>
        <v>FEMALE</v>
      </c>
      <c r="C128">
        <f t="shared" ca="1" si="38"/>
        <v>49</v>
      </c>
      <c r="D128">
        <f t="shared" ca="1" si="39"/>
        <v>5</v>
      </c>
      <c r="E128" t="str">
        <f t="shared" ca="1" si="40"/>
        <v>Others</v>
      </c>
      <c r="F128">
        <f t="shared" ca="1" si="41"/>
        <v>2</v>
      </c>
      <c r="G128" t="str">
        <f t="shared" ca="1" si="42"/>
        <v>Plus Two</v>
      </c>
      <c r="H128">
        <f t="shared" ca="1" si="60"/>
        <v>0</v>
      </c>
      <c r="I128">
        <f t="shared" ca="1" si="35"/>
        <v>3</v>
      </c>
      <c r="J128">
        <f t="shared" ca="1" si="43"/>
        <v>475495</v>
      </c>
      <c r="K128">
        <f t="shared" ca="1" si="44"/>
        <v>6</v>
      </c>
      <c r="L128" t="str">
        <f t="shared" ca="1" si="45"/>
        <v>Idukki</v>
      </c>
      <c r="M128">
        <f t="shared" ca="1" si="54"/>
        <v>3328465</v>
      </c>
      <c r="N128">
        <f t="shared" ca="1" si="46"/>
        <v>3280021.3708646572</v>
      </c>
      <c r="O128">
        <f t="shared" ca="1" si="55"/>
        <v>574180.70590607671</v>
      </c>
      <c r="P128">
        <f t="shared" ca="1" si="47"/>
        <v>127077</v>
      </c>
      <c r="Q128">
        <f t="shared" ca="1" si="56"/>
        <v>4160999.3708646572</v>
      </c>
      <c r="R128">
        <f t="shared" ca="1" si="57"/>
        <v>216253.06053891015</v>
      </c>
      <c r="S128">
        <f t="shared" ca="1" si="58"/>
        <v>4118898.7664449872</v>
      </c>
      <c r="T128">
        <f t="shared" ca="1" si="59"/>
        <v>-42100.604419670068</v>
      </c>
      <c r="V128" s="9">
        <f ca="1">IF(Table1[[#This Row],[GENDER]]="MALE",1,0)</f>
        <v>0</v>
      </c>
      <c r="W128" s="10">
        <f ca="1">IF(Table1[[#This Row],[GENDER]]="FEMALE",1,0)</f>
        <v>1</v>
      </c>
      <c r="AF128" s="9">
        <f t="shared" ca="1" si="48"/>
        <v>0</v>
      </c>
      <c r="AG128" s="6">
        <f t="shared" ca="1" si="49"/>
        <v>0</v>
      </c>
      <c r="AH128" s="6">
        <f t="shared" ca="1" si="50"/>
        <v>0</v>
      </c>
      <c r="AI128" s="6">
        <f t="shared" ca="1" si="51"/>
        <v>0</v>
      </c>
      <c r="AJ128" s="10">
        <f t="shared" ca="1" si="52"/>
        <v>1</v>
      </c>
      <c r="AL128" s="9">
        <f ca="1">IF(Table1[[#This Row],[EDUCATION]]="HIGHSCHOOL",1,0)</f>
        <v>0</v>
      </c>
      <c r="AM128" s="6">
        <f ca="1">IF(Table1[[#This Row],[EDUCATION]]="PLUS TWO",1,0)</f>
        <v>1</v>
      </c>
      <c r="AN128" s="6">
        <f ca="1">IF(Table1[[#This Row],[EDUCATION]]="UG",1,0)</f>
        <v>0</v>
      </c>
      <c r="AO128" s="6">
        <f ca="1">IF(Table1[[#This Row],[EDUCATION]]="PG",1,0)</f>
        <v>0</v>
      </c>
      <c r="AP128" s="6">
        <f ca="1">IF(Table1[[#This Row],[EDUCATION]]="PHD",1,0)</f>
        <v>0</v>
      </c>
      <c r="AQ128" s="10">
        <f ca="1">IF(Table1[[#This Row],[EDUCATION]]="OTHERS",1,0)</f>
        <v>0</v>
      </c>
      <c r="AU128" s="9">
        <f ca="1">Table1[[#This Row],[CARS VALUE]]/Table1[[#This Row],[CARS]]</f>
        <v>191393.56863535891</v>
      </c>
      <c r="AV128" s="10"/>
      <c r="AX128" s="9">
        <f ca="1">IF(Table1[[#This Row],[DEBTS]]&gt;$AY$3,1,0)</f>
        <v>1</v>
      </c>
      <c r="AY128" s="6"/>
      <c r="AZ128" s="23">
        <f ca="1">(Table1[[#This Row],[MORTAGE LEFT]]/Table1[[#This Row],[VALUE OF THE HOUSE]])</f>
        <v>0.98544565463799594</v>
      </c>
      <c r="BA128" s="6">
        <f t="shared" ca="1" si="53"/>
        <v>0</v>
      </c>
      <c r="BB128" s="6"/>
      <c r="BC128" s="6"/>
      <c r="BD128" s="6"/>
      <c r="BE128" s="9">
        <f ca="1">IF(Table1[[#This Row],[DEBTS]]&gt;Table1[[#This Row],[INCOME ]],1,0)</f>
        <v>1</v>
      </c>
      <c r="BF128" s="10"/>
      <c r="BH128" s="9">
        <f ca="1">IF(Table1[[#This Row],[AREA]]="Alappuzha",Table1[[#This Row],[INCOME ]],0)</f>
        <v>0</v>
      </c>
      <c r="BI128" s="6">
        <f ca="1">IF(Table1[[#This Row],[AREA]]="Ernakulam",Table1[[#This Row],[INCOME ]],0)</f>
        <v>0</v>
      </c>
      <c r="BJ128" s="6">
        <f ca="1">IF(Table1[[#This Row],[AREA]]="Idukki",Table1[[#This Row],[INCOME ]],0)</f>
        <v>475495</v>
      </c>
      <c r="BK128" s="6">
        <f ca="1">IF(Table1[[#This Row],[AREA]]="kannur",Table1[[#This Row],[INCOME ]],0)</f>
        <v>0</v>
      </c>
      <c r="BL128" s="6">
        <f ca="1">IF(Table1[[#This Row],[AREA]]="Kasaragod",Table1[[#This Row],[INCOME ]],0)</f>
        <v>0</v>
      </c>
      <c r="BM128" s="6">
        <f ca="1">IF(Table1[[#This Row],[AREA]]="Kollam",Table1[[#This Row],[INCOME ]],0)</f>
        <v>0</v>
      </c>
      <c r="BN128" s="6">
        <f ca="1">IF(Table1[[#This Row],[AREA]]="kottayam",Table1[[#This Row],[INCOME ]],0)</f>
        <v>0</v>
      </c>
      <c r="BO128" s="6">
        <f ca="1">IF(Table1[[#This Row],[AREA]]="Kozhikode",Table1[[#This Row],[INCOME ]],0)</f>
        <v>0</v>
      </c>
      <c r="BP128" s="6">
        <f ca="1">IF(Table1[[#This Row],[AREA]]="Malappuram",Table1[[#This Row],[INCOME ]],0)</f>
        <v>0</v>
      </c>
      <c r="BQ128" s="6">
        <f ca="1">IF(Table1[[#This Row],[AREA]]="Palakkad",Table1[[#This Row],[INCOME ]],0)</f>
        <v>0</v>
      </c>
      <c r="BR128" s="6">
        <f ca="1">IF(Table1[[#This Row],[AREA]]="Pathanamthitta",Table1[[#This Row],[INCOME ]],0)</f>
        <v>0</v>
      </c>
      <c r="BS128" s="6">
        <f ca="1">IF(Table1[[#This Row],[AREA]]="Thiruvananthapuram",Table1[[#This Row],[INCOME ]],0)</f>
        <v>0</v>
      </c>
      <c r="BT128" s="6">
        <f ca="1">IF(Table1[[#This Row],[AREA]]="Thrissur",Table1[[#This Row],[INCOME ]],0)</f>
        <v>0</v>
      </c>
      <c r="BU128" s="10">
        <f ca="1">IF(Table1[[#This Row],[AREA]]="Wayanadu",Table1[[#This Row],[INCOME ]],0)</f>
        <v>0</v>
      </c>
      <c r="BW128" s="9">
        <f ca="1">IF(Table1[[#This Row],[FIELD OF WORK]]="IT",Table1[[#This Row],[INCOME ]],0)</f>
        <v>0</v>
      </c>
      <c r="BX128" s="6">
        <f ca="1">IF(Table1[[#This Row],[FIELD OF WORK]]="Teaching",Table1[[#This Row],[INCOME ]],0)</f>
        <v>0</v>
      </c>
      <c r="BY128" s="6">
        <f ca="1">IF(Table1[[#This Row],[FIELD OF WORK]]="Construction",Table1[[#This Row],[INCOME ]],0)</f>
        <v>0</v>
      </c>
      <c r="BZ128" s="6">
        <f ca="1">IF(Table1[[#This Row],[FIELD OF WORK]]="Health",Table1[[#This Row],[INCOME ]],0)</f>
        <v>0</v>
      </c>
      <c r="CA128" s="10">
        <f ca="1">IF(Table1[[#This Row],[FIELD OF WORK]]="Others",Table1[[#This Row],[INCOME ]],0)</f>
        <v>475495</v>
      </c>
      <c r="CC128" s="9">
        <f ca="1">IF(Table1[[#This Row],[EDUCATION]]="Highschool",Table1[[#This Row],[INCOME ]],0)</f>
        <v>0</v>
      </c>
      <c r="CD128" s="6">
        <f ca="1">IF(Table1[[#This Row],[EDUCATION]]="UG",Table1[[#This Row],[INCOME ]],0)</f>
        <v>0</v>
      </c>
      <c r="CE128" s="6">
        <f ca="1">IF(Table1[[#This Row],[EDUCATION]]="PG",Table1[[#This Row],[INCOME ]],0)</f>
        <v>0</v>
      </c>
      <c r="CF128" s="6">
        <f ca="1">IF(Table1[[#This Row],[EDUCATION]]="PHD",Table1[[#This Row],[INCOME ]],0)</f>
        <v>0</v>
      </c>
      <c r="CG128" s="6">
        <f ca="1">IF(Table1[[#This Row],[EDUCATION]]="Plus Two",Table1[[#This Row],[INCOME ]],0)</f>
        <v>475495</v>
      </c>
      <c r="CH128" s="10">
        <f ca="1">IF(Table1[[#This Row],[EDUCATION]]="Others",Table1[[#This Row],[INCOME ]],0)</f>
        <v>0</v>
      </c>
      <c r="CJ128" s="9">
        <f ca="1">IF(Table1[[#This Row],[NETWORTH]]&gt;$CK$3,Table1[[#This Row],[AGE]],0)</f>
        <v>0</v>
      </c>
      <c r="CK128" s="10"/>
    </row>
    <row r="129" spans="1:89" x14ac:dyDescent="0.3">
      <c r="A129">
        <f t="shared" ca="1" si="36"/>
        <v>0</v>
      </c>
      <c r="B129" t="str">
        <f t="shared" ca="1" si="37"/>
        <v>MALE</v>
      </c>
      <c r="C129">
        <f t="shared" ca="1" si="38"/>
        <v>34</v>
      </c>
      <c r="D129">
        <f t="shared" ca="1" si="39"/>
        <v>3</v>
      </c>
      <c r="E129" t="str">
        <f t="shared" ca="1" si="40"/>
        <v>Teaching</v>
      </c>
      <c r="F129">
        <f t="shared" ca="1" si="41"/>
        <v>1</v>
      </c>
      <c r="G129" t="str">
        <f t="shared" ca="1" si="42"/>
        <v>Highschool</v>
      </c>
      <c r="H129">
        <f t="shared" ca="1" si="60"/>
        <v>0</v>
      </c>
      <c r="I129">
        <f t="shared" ca="1" si="35"/>
        <v>1</v>
      </c>
      <c r="J129">
        <f t="shared" ca="1" si="43"/>
        <v>959588</v>
      </c>
      <c r="K129">
        <f t="shared" ca="1" si="44"/>
        <v>13</v>
      </c>
      <c r="L129" t="str">
        <f t="shared" ca="1" si="45"/>
        <v>Kannur</v>
      </c>
      <c r="M129">
        <f t="shared" ca="1" si="54"/>
        <v>7676704</v>
      </c>
      <c r="N129">
        <f t="shared" ca="1" si="46"/>
        <v>2545550.5902339825</v>
      </c>
      <c r="O129">
        <f t="shared" ca="1" si="55"/>
        <v>752244.85356734251</v>
      </c>
      <c r="P129">
        <f t="shared" ca="1" si="47"/>
        <v>92600</v>
      </c>
      <c r="Q129">
        <f t="shared" ca="1" si="56"/>
        <v>2833512.5902339825</v>
      </c>
      <c r="R129">
        <f t="shared" ca="1" si="57"/>
        <v>1201126.8757422674</v>
      </c>
      <c r="S129">
        <f t="shared" ca="1" si="58"/>
        <v>9630075.729309611</v>
      </c>
      <c r="T129">
        <f t="shared" ca="1" si="59"/>
        <v>6796563.1390756285</v>
      </c>
      <c r="V129" s="9">
        <f ca="1">IF(Table1[[#This Row],[GENDER]]="MALE",1,0)</f>
        <v>1</v>
      </c>
      <c r="W129" s="10">
        <f ca="1">IF(Table1[[#This Row],[GENDER]]="FEMALE",1,0)</f>
        <v>0</v>
      </c>
      <c r="AF129" s="9">
        <f t="shared" ca="1" si="48"/>
        <v>0</v>
      </c>
      <c r="AG129" s="6">
        <f t="shared" ca="1" si="49"/>
        <v>0</v>
      </c>
      <c r="AH129" s="6">
        <f t="shared" ca="1" si="50"/>
        <v>0</v>
      </c>
      <c r="AI129" s="6">
        <f t="shared" ca="1" si="51"/>
        <v>1</v>
      </c>
      <c r="AJ129" s="10">
        <f t="shared" ca="1" si="52"/>
        <v>0</v>
      </c>
      <c r="AL129" s="9">
        <f ca="1">IF(Table1[[#This Row],[EDUCATION]]="HIGHSCHOOL",1,0)</f>
        <v>1</v>
      </c>
      <c r="AM129" s="6">
        <f ca="1">IF(Table1[[#This Row],[EDUCATION]]="PLUS TWO",1,0)</f>
        <v>0</v>
      </c>
      <c r="AN129" s="6">
        <f ca="1">IF(Table1[[#This Row],[EDUCATION]]="UG",1,0)</f>
        <v>0</v>
      </c>
      <c r="AO129" s="6">
        <f ca="1">IF(Table1[[#This Row],[EDUCATION]]="PG",1,0)</f>
        <v>0</v>
      </c>
      <c r="AP129" s="6">
        <f ca="1">IF(Table1[[#This Row],[EDUCATION]]="PHD",1,0)</f>
        <v>0</v>
      </c>
      <c r="AQ129" s="10">
        <f ca="1">IF(Table1[[#This Row],[EDUCATION]]="OTHERS",1,0)</f>
        <v>0</v>
      </c>
      <c r="AU129" s="9">
        <f ca="1">Table1[[#This Row],[CARS VALUE]]/Table1[[#This Row],[CARS]]</f>
        <v>752244.85356734251</v>
      </c>
      <c r="AV129" s="10"/>
      <c r="AX129" s="9">
        <f ca="1">IF(Table1[[#This Row],[DEBTS]]&gt;$AY$3,1,0)</f>
        <v>1</v>
      </c>
      <c r="AY129" s="6"/>
      <c r="AZ129" s="23">
        <f ca="1">(Table1[[#This Row],[MORTAGE LEFT]]/Table1[[#This Row],[VALUE OF THE HOUSE]])</f>
        <v>0.33159420895139147</v>
      </c>
      <c r="BA129" s="6">
        <f t="shared" ca="1" si="53"/>
        <v>1</v>
      </c>
      <c r="BB129" s="6"/>
      <c r="BC129" s="6"/>
      <c r="BD129" s="6"/>
      <c r="BE129" s="9">
        <f ca="1">IF(Table1[[#This Row],[DEBTS]]&gt;Table1[[#This Row],[INCOME ]],1,0)</f>
        <v>1</v>
      </c>
      <c r="BF129" s="10"/>
      <c r="BH129" s="9">
        <f ca="1">IF(Table1[[#This Row],[AREA]]="Alappuzha",Table1[[#This Row],[INCOME ]],0)</f>
        <v>0</v>
      </c>
      <c r="BI129" s="6">
        <f ca="1">IF(Table1[[#This Row],[AREA]]="Ernakulam",Table1[[#This Row],[INCOME ]],0)</f>
        <v>0</v>
      </c>
      <c r="BJ129" s="6">
        <f ca="1">IF(Table1[[#This Row],[AREA]]="Idukki",Table1[[#This Row],[INCOME ]],0)</f>
        <v>0</v>
      </c>
      <c r="BK129" s="6">
        <f ca="1">IF(Table1[[#This Row],[AREA]]="kannur",Table1[[#This Row],[INCOME ]],0)</f>
        <v>959588</v>
      </c>
      <c r="BL129" s="6">
        <f ca="1">IF(Table1[[#This Row],[AREA]]="Kasaragod",Table1[[#This Row],[INCOME ]],0)</f>
        <v>0</v>
      </c>
      <c r="BM129" s="6">
        <f ca="1">IF(Table1[[#This Row],[AREA]]="Kollam",Table1[[#This Row],[INCOME ]],0)</f>
        <v>0</v>
      </c>
      <c r="BN129" s="6">
        <f ca="1">IF(Table1[[#This Row],[AREA]]="kottayam",Table1[[#This Row],[INCOME ]],0)</f>
        <v>0</v>
      </c>
      <c r="BO129" s="6">
        <f ca="1">IF(Table1[[#This Row],[AREA]]="Kozhikode",Table1[[#This Row],[INCOME ]],0)</f>
        <v>0</v>
      </c>
      <c r="BP129" s="6">
        <f ca="1">IF(Table1[[#This Row],[AREA]]="Malappuram",Table1[[#This Row],[INCOME ]],0)</f>
        <v>0</v>
      </c>
      <c r="BQ129" s="6">
        <f ca="1">IF(Table1[[#This Row],[AREA]]="Palakkad",Table1[[#This Row],[INCOME ]],0)</f>
        <v>0</v>
      </c>
      <c r="BR129" s="6">
        <f ca="1">IF(Table1[[#This Row],[AREA]]="Pathanamthitta",Table1[[#This Row],[INCOME ]],0)</f>
        <v>0</v>
      </c>
      <c r="BS129" s="6">
        <f ca="1">IF(Table1[[#This Row],[AREA]]="Thiruvananthapuram",Table1[[#This Row],[INCOME ]],0)</f>
        <v>0</v>
      </c>
      <c r="BT129" s="6">
        <f ca="1">IF(Table1[[#This Row],[AREA]]="Thrissur",Table1[[#This Row],[INCOME ]],0)</f>
        <v>0</v>
      </c>
      <c r="BU129" s="10">
        <f ca="1">IF(Table1[[#This Row],[AREA]]="Wayanadu",Table1[[#This Row],[INCOME ]],0)</f>
        <v>0</v>
      </c>
      <c r="BW129" s="9">
        <f ca="1">IF(Table1[[#This Row],[FIELD OF WORK]]="IT",Table1[[#This Row],[INCOME ]],0)</f>
        <v>0</v>
      </c>
      <c r="BX129" s="6">
        <f ca="1">IF(Table1[[#This Row],[FIELD OF WORK]]="Teaching",Table1[[#This Row],[INCOME ]],0)</f>
        <v>959588</v>
      </c>
      <c r="BY129" s="6">
        <f ca="1">IF(Table1[[#This Row],[FIELD OF WORK]]="Construction",Table1[[#This Row],[INCOME ]],0)</f>
        <v>0</v>
      </c>
      <c r="BZ129" s="6">
        <f ca="1">IF(Table1[[#This Row],[FIELD OF WORK]]="Health",Table1[[#This Row],[INCOME ]],0)</f>
        <v>0</v>
      </c>
      <c r="CA129" s="10">
        <f ca="1">IF(Table1[[#This Row],[FIELD OF WORK]]="Others",Table1[[#This Row],[INCOME ]],0)</f>
        <v>0</v>
      </c>
      <c r="CC129" s="9">
        <f ca="1">IF(Table1[[#This Row],[EDUCATION]]="Highschool",Table1[[#This Row],[INCOME ]],0)</f>
        <v>959588</v>
      </c>
      <c r="CD129" s="6">
        <f ca="1">IF(Table1[[#This Row],[EDUCATION]]="UG",Table1[[#This Row],[INCOME ]],0)</f>
        <v>0</v>
      </c>
      <c r="CE129" s="6">
        <f ca="1">IF(Table1[[#This Row],[EDUCATION]]="PG",Table1[[#This Row],[INCOME ]],0)</f>
        <v>0</v>
      </c>
      <c r="CF129" s="6">
        <f ca="1">IF(Table1[[#This Row],[EDUCATION]]="PHD",Table1[[#This Row],[INCOME ]],0)</f>
        <v>0</v>
      </c>
      <c r="CG129" s="6">
        <f ca="1">IF(Table1[[#This Row],[EDUCATION]]="Plus Two",Table1[[#This Row],[INCOME ]],0)</f>
        <v>0</v>
      </c>
      <c r="CH129" s="10">
        <f ca="1">IF(Table1[[#This Row],[EDUCATION]]="Others",Table1[[#This Row],[INCOME ]],0)</f>
        <v>0</v>
      </c>
      <c r="CJ129" s="9">
        <f ca="1">IF(Table1[[#This Row],[NETWORTH]]&gt;$CK$3,Table1[[#This Row],[AGE]],0)</f>
        <v>34</v>
      </c>
      <c r="CK129" s="10"/>
    </row>
    <row r="130" spans="1:89" x14ac:dyDescent="0.3">
      <c r="A130">
        <f t="shared" ca="1" si="36"/>
        <v>1</v>
      </c>
      <c r="B130" t="str">
        <f t="shared" ca="1" si="37"/>
        <v>FEMALE</v>
      </c>
      <c r="C130">
        <f t="shared" ca="1" si="38"/>
        <v>44</v>
      </c>
      <c r="D130">
        <f t="shared" ca="1" si="39"/>
        <v>2</v>
      </c>
      <c r="E130" t="str">
        <f t="shared" ca="1" si="40"/>
        <v>Construction</v>
      </c>
      <c r="F130">
        <f t="shared" ca="1" si="41"/>
        <v>2</v>
      </c>
      <c r="G130" t="str">
        <f t="shared" ca="1" si="42"/>
        <v>Plus Two</v>
      </c>
      <c r="H130">
        <f t="shared" ca="1" si="60"/>
        <v>0</v>
      </c>
      <c r="I130">
        <f t="shared" ca="1" si="35"/>
        <v>1</v>
      </c>
      <c r="J130">
        <f t="shared" ca="1" si="43"/>
        <v>454742</v>
      </c>
      <c r="K130">
        <f t="shared" ca="1" si="44"/>
        <v>14</v>
      </c>
      <c r="L130" t="str">
        <f t="shared" ca="1" si="45"/>
        <v>Kasaragod</v>
      </c>
      <c r="M130">
        <f t="shared" ca="1" si="54"/>
        <v>1364226</v>
      </c>
      <c r="N130">
        <f t="shared" ca="1" si="46"/>
        <v>170165.43583109451</v>
      </c>
      <c r="O130">
        <f t="shared" ca="1" si="55"/>
        <v>147856.89686505657</v>
      </c>
      <c r="P130">
        <f t="shared" ca="1" si="47"/>
        <v>26361</v>
      </c>
      <c r="Q130">
        <f t="shared" ca="1" si="56"/>
        <v>939841.43583109451</v>
      </c>
      <c r="R130">
        <f t="shared" ca="1" si="57"/>
        <v>126085.45981815303</v>
      </c>
      <c r="S130">
        <f t="shared" ca="1" si="58"/>
        <v>1638168.3566832095</v>
      </c>
      <c r="T130">
        <f t="shared" ca="1" si="59"/>
        <v>698326.92085211503</v>
      </c>
      <c r="V130" s="9">
        <f ca="1">IF(Table1[[#This Row],[GENDER]]="MALE",1,0)</f>
        <v>0</v>
      </c>
      <c r="W130" s="10">
        <f ca="1">IF(Table1[[#This Row],[GENDER]]="FEMALE",1,0)</f>
        <v>1</v>
      </c>
      <c r="AF130" s="9">
        <f t="shared" ca="1" si="48"/>
        <v>1</v>
      </c>
      <c r="AG130" s="6">
        <f t="shared" ca="1" si="49"/>
        <v>0</v>
      </c>
      <c r="AH130" s="6">
        <f t="shared" ca="1" si="50"/>
        <v>0</v>
      </c>
      <c r="AI130" s="6">
        <f t="shared" ca="1" si="51"/>
        <v>0</v>
      </c>
      <c r="AJ130" s="10">
        <f t="shared" ca="1" si="52"/>
        <v>0</v>
      </c>
      <c r="AL130" s="9">
        <f ca="1">IF(Table1[[#This Row],[EDUCATION]]="HIGHSCHOOL",1,0)</f>
        <v>0</v>
      </c>
      <c r="AM130" s="6">
        <f ca="1">IF(Table1[[#This Row],[EDUCATION]]="PLUS TWO",1,0)</f>
        <v>1</v>
      </c>
      <c r="AN130" s="6">
        <f ca="1">IF(Table1[[#This Row],[EDUCATION]]="UG",1,0)</f>
        <v>0</v>
      </c>
      <c r="AO130" s="6">
        <f ca="1">IF(Table1[[#This Row],[EDUCATION]]="PG",1,0)</f>
        <v>0</v>
      </c>
      <c r="AP130" s="6">
        <f ca="1">IF(Table1[[#This Row],[EDUCATION]]="PHD",1,0)</f>
        <v>0</v>
      </c>
      <c r="AQ130" s="10">
        <f ca="1">IF(Table1[[#This Row],[EDUCATION]]="OTHERS",1,0)</f>
        <v>0</v>
      </c>
      <c r="AU130" s="9">
        <f ca="1">Table1[[#This Row],[CARS VALUE]]/Table1[[#This Row],[CARS]]</f>
        <v>147856.89686505657</v>
      </c>
      <c r="AV130" s="10"/>
      <c r="AX130" s="9">
        <f ca="1">IF(Table1[[#This Row],[DEBTS]]&gt;$AY$3,1,0)</f>
        <v>0</v>
      </c>
      <c r="AY130" s="6"/>
      <c r="AZ130" s="23">
        <f ca="1">(Table1[[#This Row],[MORTAGE LEFT]]/Table1[[#This Row],[VALUE OF THE HOUSE]])</f>
        <v>0.12473405127236581</v>
      </c>
      <c r="BA130" s="6">
        <f t="shared" ca="1" si="53"/>
        <v>1</v>
      </c>
      <c r="BB130" s="6"/>
      <c r="BC130" s="6"/>
      <c r="BD130" s="6"/>
      <c r="BE130" s="9">
        <f ca="1">IF(Table1[[#This Row],[DEBTS]]&gt;Table1[[#This Row],[INCOME ]],1,0)</f>
        <v>1</v>
      </c>
      <c r="BF130" s="10"/>
      <c r="BH130" s="9">
        <f ca="1">IF(Table1[[#This Row],[AREA]]="Alappuzha",Table1[[#This Row],[INCOME ]],0)</f>
        <v>0</v>
      </c>
      <c r="BI130" s="6">
        <f ca="1">IF(Table1[[#This Row],[AREA]]="Ernakulam",Table1[[#This Row],[INCOME ]],0)</f>
        <v>0</v>
      </c>
      <c r="BJ130" s="6">
        <f ca="1">IF(Table1[[#This Row],[AREA]]="Idukki",Table1[[#This Row],[INCOME ]],0)</f>
        <v>0</v>
      </c>
      <c r="BK130" s="6">
        <f ca="1">IF(Table1[[#This Row],[AREA]]="kannur",Table1[[#This Row],[INCOME ]],0)</f>
        <v>0</v>
      </c>
      <c r="BL130" s="6">
        <f ca="1">IF(Table1[[#This Row],[AREA]]="Kasaragod",Table1[[#This Row],[INCOME ]],0)</f>
        <v>454742</v>
      </c>
      <c r="BM130" s="6">
        <f ca="1">IF(Table1[[#This Row],[AREA]]="Kollam",Table1[[#This Row],[INCOME ]],0)</f>
        <v>0</v>
      </c>
      <c r="BN130" s="6">
        <f ca="1">IF(Table1[[#This Row],[AREA]]="kottayam",Table1[[#This Row],[INCOME ]],0)</f>
        <v>0</v>
      </c>
      <c r="BO130" s="6">
        <f ca="1">IF(Table1[[#This Row],[AREA]]="Kozhikode",Table1[[#This Row],[INCOME ]],0)</f>
        <v>0</v>
      </c>
      <c r="BP130" s="6">
        <f ca="1">IF(Table1[[#This Row],[AREA]]="Malappuram",Table1[[#This Row],[INCOME ]],0)</f>
        <v>0</v>
      </c>
      <c r="BQ130" s="6">
        <f ca="1">IF(Table1[[#This Row],[AREA]]="Palakkad",Table1[[#This Row],[INCOME ]],0)</f>
        <v>0</v>
      </c>
      <c r="BR130" s="6">
        <f ca="1">IF(Table1[[#This Row],[AREA]]="Pathanamthitta",Table1[[#This Row],[INCOME ]],0)</f>
        <v>0</v>
      </c>
      <c r="BS130" s="6">
        <f ca="1">IF(Table1[[#This Row],[AREA]]="Thiruvananthapuram",Table1[[#This Row],[INCOME ]],0)</f>
        <v>0</v>
      </c>
      <c r="BT130" s="6">
        <f ca="1">IF(Table1[[#This Row],[AREA]]="Thrissur",Table1[[#This Row],[INCOME ]],0)</f>
        <v>0</v>
      </c>
      <c r="BU130" s="10">
        <f ca="1">IF(Table1[[#This Row],[AREA]]="Wayanadu",Table1[[#This Row],[INCOME ]],0)</f>
        <v>0</v>
      </c>
      <c r="BW130" s="9">
        <f ca="1">IF(Table1[[#This Row],[FIELD OF WORK]]="IT",Table1[[#This Row],[INCOME ]],0)</f>
        <v>0</v>
      </c>
      <c r="BX130" s="6">
        <f ca="1">IF(Table1[[#This Row],[FIELD OF WORK]]="Teaching",Table1[[#This Row],[INCOME ]],0)</f>
        <v>0</v>
      </c>
      <c r="BY130" s="6">
        <f ca="1">IF(Table1[[#This Row],[FIELD OF WORK]]="Construction",Table1[[#This Row],[INCOME ]],0)</f>
        <v>454742</v>
      </c>
      <c r="BZ130" s="6">
        <f ca="1">IF(Table1[[#This Row],[FIELD OF WORK]]="Health",Table1[[#This Row],[INCOME ]],0)</f>
        <v>0</v>
      </c>
      <c r="CA130" s="10">
        <f ca="1">IF(Table1[[#This Row],[FIELD OF WORK]]="Others",Table1[[#This Row],[INCOME ]],0)</f>
        <v>0</v>
      </c>
      <c r="CC130" s="9">
        <f ca="1">IF(Table1[[#This Row],[EDUCATION]]="Highschool",Table1[[#This Row],[INCOME ]],0)</f>
        <v>0</v>
      </c>
      <c r="CD130" s="6">
        <f ca="1">IF(Table1[[#This Row],[EDUCATION]]="UG",Table1[[#This Row],[INCOME ]],0)</f>
        <v>0</v>
      </c>
      <c r="CE130" s="6">
        <f ca="1">IF(Table1[[#This Row],[EDUCATION]]="PG",Table1[[#This Row],[INCOME ]],0)</f>
        <v>0</v>
      </c>
      <c r="CF130" s="6">
        <f ca="1">IF(Table1[[#This Row],[EDUCATION]]="PHD",Table1[[#This Row],[INCOME ]],0)</f>
        <v>0</v>
      </c>
      <c r="CG130" s="6">
        <f ca="1">IF(Table1[[#This Row],[EDUCATION]]="Plus Two",Table1[[#This Row],[INCOME ]],0)</f>
        <v>454742</v>
      </c>
      <c r="CH130" s="10">
        <f ca="1">IF(Table1[[#This Row],[EDUCATION]]="Others",Table1[[#This Row],[INCOME ]],0)</f>
        <v>0</v>
      </c>
      <c r="CJ130" s="9">
        <f ca="1">IF(Table1[[#This Row],[NETWORTH]]&gt;$CK$3,Table1[[#This Row],[AGE]],0)</f>
        <v>0</v>
      </c>
      <c r="CK130" s="10"/>
    </row>
    <row r="131" spans="1:89" x14ac:dyDescent="0.3">
      <c r="A131">
        <f t="shared" ca="1" si="36"/>
        <v>1</v>
      </c>
      <c r="B131" t="str">
        <f t="shared" ca="1" si="37"/>
        <v>FEMALE</v>
      </c>
      <c r="C131">
        <f t="shared" ca="1" si="38"/>
        <v>33</v>
      </c>
      <c r="D131">
        <f t="shared" ca="1" si="39"/>
        <v>5</v>
      </c>
      <c r="E131" t="str">
        <f t="shared" ca="1" si="40"/>
        <v>Others</v>
      </c>
      <c r="F131">
        <f t="shared" ca="1" si="41"/>
        <v>6</v>
      </c>
      <c r="G131" t="str">
        <f t="shared" ca="1" si="42"/>
        <v>Others</v>
      </c>
      <c r="H131">
        <f t="shared" ca="1" si="60"/>
        <v>0</v>
      </c>
      <c r="I131">
        <f t="shared" ca="1" si="35"/>
        <v>3</v>
      </c>
      <c r="J131">
        <f t="shared" ca="1" si="43"/>
        <v>586926</v>
      </c>
      <c r="K131">
        <f t="shared" ca="1" si="44"/>
        <v>13</v>
      </c>
      <c r="L131" t="str">
        <f t="shared" ca="1" si="45"/>
        <v>Kannur</v>
      </c>
      <c r="M131">
        <f t="shared" ca="1" si="54"/>
        <v>2934630</v>
      </c>
      <c r="N131">
        <f t="shared" ca="1" si="46"/>
        <v>1456546.3915726759</v>
      </c>
      <c r="O131">
        <f t="shared" ca="1" si="55"/>
        <v>1388398.3991250426</v>
      </c>
      <c r="P131">
        <f t="shared" ca="1" si="47"/>
        <v>529261</v>
      </c>
      <c r="Q131">
        <f t="shared" ca="1" si="56"/>
        <v>2515089.3915726757</v>
      </c>
      <c r="R131">
        <f t="shared" ca="1" si="57"/>
        <v>481065.05438396009</v>
      </c>
      <c r="S131">
        <f t="shared" ca="1" si="58"/>
        <v>4804093.4535090029</v>
      </c>
      <c r="T131">
        <f t="shared" ca="1" si="59"/>
        <v>2289004.0619363273</v>
      </c>
      <c r="V131" s="9">
        <f ca="1">IF(Table1[[#This Row],[GENDER]]="MALE",1,0)</f>
        <v>0</v>
      </c>
      <c r="W131" s="10">
        <f ca="1">IF(Table1[[#This Row],[GENDER]]="FEMALE",1,0)</f>
        <v>1</v>
      </c>
      <c r="AF131" s="9">
        <f t="shared" ca="1" si="48"/>
        <v>0</v>
      </c>
      <c r="AG131" s="6">
        <f t="shared" ca="1" si="49"/>
        <v>0</v>
      </c>
      <c r="AH131" s="6">
        <f t="shared" ca="1" si="50"/>
        <v>0</v>
      </c>
      <c r="AI131" s="6">
        <f t="shared" ca="1" si="51"/>
        <v>0</v>
      </c>
      <c r="AJ131" s="10">
        <f t="shared" ca="1" si="52"/>
        <v>1</v>
      </c>
      <c r="AL131" s="9">
        <f ca="1">IF(Table1[[#This Row],[EDUCATION]]="HIGHSCHOOL",1,0)</f>
        <v>0</v>
      </c>
      <c r="AM131" s="6">
        <f ca="1">IF(Table1[[#This Row],[EDUCATION]]="PLUS TWO",1,0)</f>
        <v>0</v>
      </c>
      <c r="AN131" s="6">
        <f ca="1">IF(Table1[[#This Row],[EDUCATION]]="UG",1,0)</f>
        <v>0</v>
      </c>
      <c r="AO131" s="6">
        <f ca="1">IF(Table1[[#This Row],[EDUCATION]]="PG",1,0)</f>
        <v>0</v>
      </c>
      <c r="AP131" s="6">
        <f ca="1">IF(Table1[[#This Row],[EDUCATION]]="PHD",1,0)</f>
        <v>0</v>
      </c>
      <c r="AQ131" s="10">
        <f ca="1">IF(Table1[[#This Row],[EDUCATION]]="OTHERS",1,0)</f>
        <v>1</v>
      </c>
      <c r="AU131" s="9">
        <f ca="1">Table1[[#This Row],[CARS VALUE]]/Table1[[#This Row],[CARS]]</f>
        <v>462799.46637501422</v>
      </c>
      <c r="AV131" s="10"/>
      <c r="AX131" s="9">
        <f ca="1">IF(Table1[[#This Row],[DEBTS]]&gt;$AY$3,1,0)</f>
        <v>1</v>
      </c>
      <c r="AY131" s="6"/>
      <c r="AZ131" s="23">
        <f ca="1">(Table1[[#This Row],[MORTAGE LEFT]]/Table1[[#This Row],[VALUE OF THE HOUSE]])</f>
        <v>0.49633050557401648</v>
      </c>
      <c r="BA131" s="6">
        <f t="shared" ca="1" si="53"/>
        <v>1</v>
      </c>
      <c r="BB131" s="6"/>
      <c r="BC131" s="6"/>
      <c r="BD131" s="6"/>
      <c r="BE131" s="9">
        <f ca="1">IF(Table1[[#This Row],[DEBTS]]&gt;Table1[[#This Row],[INCOME ]],1,0)</f>
        <v>1</v>
      </c>
      <c r="BF131" s="10"/>
      <c r="BH131" s="9">
        <f ca="1">IF(Table1[[#This Row],[AREA]]="Alappuzha",Table1[[#This Row],[INCOME ]],0)</f>
        <v>0</v>
      </c>
      <c r="BI131" s="6">
        <f ca="1">IF(Table1[[#This Row],[AREA]]="Ernakulam",Table1[[#This Row],[INCOME ]],0)</f>
        <v>0</v>
      </c>
      <c r="BJ131" s="6">
        <f ca="1">IF(Table1[[#This Row],[AREA]]="Idukki",Table1[[#This Row],[INCOME ]],0)</f>
        <v>0</v>
      </c>
      <c r="BK131" s="6">
        <f ca="1">IF(Table1[[#This Row],[AREA]]="kannur",Table1[[#This Row],[INCOME ]],0)</f>
        <v>586926</v>
      </c>
      <c r="BL131" s="6">
        <f ca="1">IF(Table1[[#This Row],[AREA]]="Kasaragod",Table1[[#This Row],[INCOME ]],0)</f>
        <v>0</v>
      </c>
      <c r="BM131" s="6">
        <f ca="1">IF(Table1[[#This Row],[AREA]]="Kollam",Table1[[#This Row],[INCOME ]],0)</f>
        <v>0</v>
      </c>
      <c r="BN131" s="6">
        <f ca="1">IF(Table1[[#This Row],[AREA]]="kottayam",Table1[[#This Row],[INCOME ]],0)</f>
        <v>0</v>
      </c>
      <c r="BO131" s="6">
        <f ca="1">IF(Table1[[#This Row],[AREA]]="Kozhikode",Table1[[#This Row],[INCOME ]],0)</f>
        <v>0</v>
      </c>
      <c r="BP131" s="6">
        <f ca="1">IF(Table1[[#This Row],[AREA]]="Malappuram",Table1[[#This Row],[INCOME ]],0)</f>
        <v>0</v>
      </c>
      <c r="BQ131" s="6">
        <f ca="1">IF(Table1[[#This Row],[AREA]]="Palakkad",Table1[[#This Row],[INCOME ]],0)</f>
        <v>0</v>
      </c>
      <c r="BR131" s="6">
        <f ca="1">IF(Table1[[#This Row],[AREA]]="Pathanamthitta",Table1[[#This Row],[INCOME ]],0)</f>
        <v>0</v>
      </c>
      <c r="BS131" s="6">
        <f ca="1">IF(Table1[[#This Row],[AREA]]="Thiruvananthapuram",Table1[[#This Row],[INCOME ]],0)</f>
        <v>0</v>
      </c>
      <c r="BT131" s="6">
        <f ca="1">IF(Table1[[#This Row],[AREA]]="Thrissur",Table1[[#This Row],[INCOME ]],0)</f>
        <v>0</v>
      </c>
      <c r="BU131" s="10">
        <f ca="1">IF(Table1[[#This Row],[AREA]]="Wayanadu",Table1[[#This Row],[INCOME ]],0)</f>
        <v>0</v>
      </c>
      <c r="BW131" s="9">
        <f ca="1">IF(Table1[[#This Row],[FIELD OF WORK]]="IT",Table1[[#This Row],[INCOME ]],0)</f>
        <v>0</v>
      </c>
      <c r="BX131" s="6">
        <f ca="1">IF(Table1[[#This Row],[FIELD OF WORK]]="Teaching",Table1[[#This Row],[INCOME ]],0)</f>
        <v>0</v>
      </c>
      <c r="BY131" s="6">
        <f ca="1">IF(Table1[[#This Row],[FIELD OF WORK]]="Construction",Table1[[#This Row],[INCOME ]],0)</f>
        <v>0</v>
      </c>
      <c r="BZ131" s="6">
        <f ca="1">IF(Table1[[#This Row],[FIELD OF WORK]]="Health",Table1[[#This Row],[INCOME ]],0)</f>
        <v>0</v>
      </c>
      <c r="CA131" s="10">
        <f ca="1">IF(Table1[[#This Row],[FIELD OF WORK]]="Others",Table1[[#This Row],[INCOME ]],0)</f>
        <v>586926</v>
      </c>
      <c r="CC131" s="9">
        <f ca="1">IF(Table1[[#This Row],[EDUCATION]]="Highschool",Table1[[#This Row],[INCOME ]],0)</f>
        <v>0</v>
      </c>
      <c r="CD131" s="6">
        <f ca="1">IF(Table1[[#This Row],[EDUCATION]]="UG",Table1[[#This Row],[INCOME ]],0)</f>
        <v>0</v>
      </c>
      <c r="CE131" s="6">
        <f ca="1">IF(Table1[[#This Row],[EDUCATION]]="PG",Table1[[#This Row],[INCOME ]],0)</f>
        <v>0</v>
      </c>
      <c r="CF131" s="6">
        <f ca="1">IF(Table1[[#This Row],[EDUCATION]]="PHD",Table1[[#This Row],[INCOME ]],0)</f>
        <v>0</v>
      </c>
      <c r="CG131" s="6">
        <f ca="1">IF(Table1[[#This Row],[EDUCATION]]="Plus Two",Table1[[#This Row],[INCOME ]],0)</f>
        <v>0</v>
      </c>
      <c r="CH131" s="10">
        <f ca="1">IF(Table1[[#This Row],[EDUCATION]]="Others",Table1[[#This Row],[INCOME ]],0)</f>
        <v>586926</v>
      </c>
      <c r="CJ131" s="9">
        <f ca="1">IF(Table1[[#This Row],[NETWORTH]]&gt;$CK$3,Table1[[#This Row],[AGE]],0)</f>
        <v>33</v>
      </c>
      <c r="CK131" s="10"/>
    </row>
    <row r="132" spans="1:89" x14ac:dyDescent="0.3">
      <c r="A132">
        <f t="shared" ca="1" si="36"/>
        <v>1</v>
      </c>
      <c r="B132" t="str">
        <f t="shared" ca="1" si="37"/>
        <v>FEMALE</v>
      </c>
      <c r="C132">
        <f t="shared" ca="1" si="38"/>
        <v>42</v>
      </c>
      <c r="D132">
        <f t="shared" ca="1" si="39"/>
        <v>2</v>
      </c>
      <c r="E132" t="str">
        <f t="shared" ca="1" si="40"/>
        <v>Construction</v>
      </c>
      <c r="F132">
        <f t="shared" ca="1" si="41"/>
        <v>4</v>
      </c>
      <c r="G132" t="str">
        <f t="shared" ca="1" si="42"/>
        <v>PG</v>
      </c>
      <c r="H132">
        <f t="shared" ca="1" si="60"/>
        <v>1</v>
      </c>
      <c r="I132">
        <f t="shared" ref="I132:I195" ca="1" si="61">RANDBETWEEN(1,3)</f>
        <v>2</v>
      </c>
      <c r="J132">
        <f t="shared" ca="1" si="43"/>
        <v>708446</v>
      </c>
      <c r="K132">
        <f t="shared" ca="1" si="44"/>
        <v>4</v>
      </c>
      <c r="L132" t="str">
        <f t="shared" ca="1" si="45"/>
        <v>Pathanamthitta</v>
      </c>
      <c r="M132">
        <f t="shared" ca="1" si="54"/>
        <v>2833784</v>
      </c>
      <c r="N132">
        <f t="shared" ca="1" si="46"/>
        <v>1625913.5236161491</v>
      </c>
      <c r="O132">
        <f t="shared" ca="1" si="55"/>
        <v>342848.84774055879</v>
      </c>
      <c r="P132">
        <f t="shared" ca="1" si="47"/>
        <v>301179</v>
      </c>
      <c r="Q132">
        <f t="shared" ca="1" si="56"/>
        <v>2314301.5236161491</v>
      </c>
      <c r="R132">
        <f t="shared" ca="1" si="57"/>
        <v>279001.73047997855</v>
      </c>
      <c r="S132">
        <f t="shared" ca="1" si="58"/>
        <v>3455634.5782205374</v>
      </c>
      <c r="T132">
        <f t="shared" ca="1" si="59"/>
        <v>1141333.0546043883</v>
      </c>
      <c r="V132" s="9">
        <f ca="1">IF(Table1[[#This Row],[GENDER]]="MALE",1,0)</f>
        <v>0</v>
      </c>
      <c r="W132" s="10">
        <f ca="1">IF(Table1[[#This Row],[GENDER]]="FEMALE",1,0)</f>
        <v>1</v>
      </c>
      <c r="AF132" s="9">
        <f t="shared" ca="1" si="48"/>
        <v>1</v>
      </c>
      <c r="AG132" s="6">
        <f t="shared" ca="1" si="49"/>
        <v>0</v>
      </c>
      <c r="AH132" s="6">
        <f t="shared" ca="1" si="50"/>
        <v>0</v>
      </c>
      <c r="AI132" s="6">
        <f t="shared" ca="1" si="51"/>
        <v>0</v>
      </c>
      <c r="AJ132" s="10">
        <f t="shared" ca="1" si="52"/>
        <v>0</v>
      </c>
      <c r="AL132" s="9">
        <f ca="1">IF(Table1[[#This Row],[EDUCATION]]="HIGHSCHOOL",1,0)</f>
        <v>0</v>
      </c>
      <c r="AM132" s="6">
        <f ca="1">IF(Table1[[#This Row],[EDUCATION]]="PLUS TWO",1,0)</f>
        <v>0</v>
      </c>
      <c r="AN132" s="6">
        <f ca="1">IF(Table1[[#This Row],[EDUCATION]]="UG",1,0)</f>
        <v>0</v>
      </c>
      <c r="AO132" s="6">
        <f ca="1">IF(Table1[[#This Row],[EDUCATION]]="PG",1,0)</f>
        <v>1</v>
      </c>
      <c r="AP132" s="6">
        <f ca="1">IF(Table1[[#This Row],[EDUCATION]]="PHD",1,0)</f>
        <v>0</v>
      </c>
      <c r="AQ132" s="10">
        <f ca="1">IF(Table1[[#This Row],[EDUCATION]]="OTHERS",1,0)</f>
        <v>0</v>
      </c>
      <c r="AU132" s="9">
        <f ca="1">Table1[[#This Row],[CARS VALUE]]/Table1[[#This Row],[CARS]]</f>
        <v>171424.4238702794</v>
      </c>
      <c r="AV132" s="10"/>
      <c r="AX132" s="9">
        <f ca="1">IF(Table1[[#This Row],[DEBTS]]&gt;$AY$3,1,0)</f>
        <v>1</v>
      </c>
      <c r="AY132" s="6"/>
      <c r="AZ132" s="23">
        <f ca="1">(Table1[[#This Row],[MORTAGE LEFT]]/Table1[[#This Row],[VALUE OF THE HOUSE]])</f>
        <v>0.57376057018324234</v>
      </c>
      <c r="BA132" s="6">
        <f t="shared" ca="1" si="53"/>
        <v>0</v>
      </c>
      <c r="BB132" s="6"/>
      <c r="BC132" s="6"/>
      <c r="BD132" s="6"/>
      <c r="BE132" s="9">
        <f ca="1">IF(Table1[[#This Row],[DEBTS]]&gt;Table1[[#This Row],[INCOME ]],1,0)</f>
        <v>1</v>
      </c>
      <c r="BF132" s="10"/>
      <c r="BH132" s="9">
        <f ca="1">IF(Table1[[#This Row],[AREA]]="Alappuzha",Table1[[#This Row],[INCOME ]],0)</f>
        <v>0</v>
      </c>
      <c r="BI132" s="6">
        <f ca="1">IF(Table1[[#This Row],[AREA]]="Ernakulam",Table1[[#This Row],[INCOME ]],0)</f>
        <v>0</v>
      </c>
      <c r="BJ132" s="6">
        <f ca="1">IF(Table1[[#This Row],[AREA]]="Idukki",Table1[[#This Row],[INCOME ]],0)</f>
        <v>0</v>
      </c>
      <c r="BK132" s="6">
        <f ca="1">IF(Table1[[#This Row],[AREA]]="kannur",Table1[[#This Row],[INCOME ]],0)</f>
        <v>0</v>
      </c>
      <c r="BL132" s="6">
        <f ca="1">IF(Table1[[#This Row],[AREA]]="Kasaragod",Table1[[#This Row],[INCOME ]],0)</f>
        <v>0</v>
      </c>
      <c r="BM132" s="6">
        <f ca="1">IF(Table1[[#This Row],[AREA]]="Kollam",Table1[[#This Row],[INCOME ]],0)</f>
        <v>0</v>
      </c>
      <c r="BN132" s="6">
        <f ca="1">IF(Table1[[#This Row],[AREA]]="kottayam",Table1[[#This Row],[INCOME ]],0)</f>
        <v>0</v>
      </c>
      <c r="BO132" s="6">
        <f ca="1">IF(Table1[[#This Row],[AREA]]="Kozhikode",Table1[[#This Row],[INCOME ]],0)</f>
        <v>0</v>
      </c>
      <c r="BP132" s="6">
        <f ca="1">IF(Table1[[#This Row],[AREA]]="Malappuram",Table1[[#This Row],[INCOME ]],0)</f>
        <v>0</v>
      </c>
      <c r="BQ132" s="6">
        <f ca="1">IF(Table1[[#This Row],[AREA]]="Palakkad",Table1[[#This Row],[INCOME ]],0)</f>
        <v>0</v>
      </c>
      <c r="BR132" s="6">
        <f ca="1">IF(Table1[[#This Row],[AREA]]="Pathanamthitta",Table1[[#This Row],[INCOME ]],0)</f>
        <v>708446</v>
      </c>
      <c r="BS132" s="6">
        <f ca="1">IF(Table1[[#This Row],[AREA]]="Thiruvananthapuram",Table1[[#This Row],[INCOME ]],0)</f>
        <v>0</v>
      </c>
      <c r="BT132" s="6">
        <f ca="1">IF(Table1[[#This Row],[AREA]]="Thrissur",Table1[[#This Row],[INCOME ]],0)</f>
        <v>0</v>
      </c>
      <c r="BU132" s="10">
        <f ca="1">IF(Table1[[#This Row],[AREA]]="Wayanadu",Table1[[#This Row],[INCOME ]],0)</f>
        <v>0</v>
      </c>
      <c r="BW132" s="9">
        <f ca="1">IF(Table1[[#This Row],[FIELD OF WORK]]="IT",Table1[[#This Row],[INCOME ]],0)</f>
        <v>0</v>
      </c>
      <c r="BX132" s="6">
        <f ca="1">IF(Table1[[#This Row],[FIELD OF WORK]]="Teaching",Table1[[#This Row],[INCOME ]],0)</f>
        <v>0</v>
      </c>
      <c r="BY132" s="6">
        <f ca="1">IF(Table1[[#This Row],[FIELD OF WORK]]="Construction",Table1[[#This Row],[INCOME ]],0)</f>
        <v>708446</v>
      </c>
      <c r="BZ132" s="6">
        <f ca="1">IF(Table1[[#This Row],[FIELD OF WORK]]="Health",Table1[[#This Row],[INCOME ]],0)</f>
        <v>0</v>
      </c>
      <c r="CA132" s="10">
        <f ca="1">IF(Table1[[#This Row],[FIELD OF WORK]]="Others",Table1[[#This Row],[INCOME ]],0)</f>
        <v>0</v>
      </c>
      <c r="CC132" s="9">
        <f ca="1">IF(Table1[[#This Row],[EDUCATION]]="Highschool",Table1[[#This Row],[INCOME ]],0)</f>
        <v>0</v>
      </c>
      <c r="CD132" s="6">
        <f ca="1">IF(Table1[[#This Row],[EDUCATION]]="UG",Table1[[#This Row],[INCOME ]],0)</f>
        <v>0</v>
      </c>
      <c r="CE132" s="6">
        <f ca="1">IF(Table1[[#This Row],[EDUCATION]]="PG",Table1[[#This Row],[INCOME ]],0)</f>
        <v>708446</v>
      </c>
      <c r="CF132" s="6">
        <f ca="1">IF(Table1[[#This Row],[EDUCATION]]="PHD",Table1[[#This Row],[INCOME ]],0)</f>
        <v>0</v>
      </c>
      <c r="CG132" s="6">
        <f ca="1">IF(Table1[[#This Row],[EDUCATION]]="Plus Two",Table1[[#This Row],[INCOME ]],0)</f>
        <v>0</v>
      </c>
      <c r="CH132" s="10">
        <f ca="1">IF(Table1[[#This Row],[EDUCATION]]="Others",Table1[[#This Row],[INCOME ]],0)</f>
        <v>0</v>
      </c>
      <c r="CJ132" s="9">
        <f ca="1">IF(Table1[[#This Row],[NETWORTH]]&gt;$CK$3,Table1[[#This Row],[AGE]],0)</f>
        <v>42</v>
      </c>
      <c r="CK132" s="10"/>
    </row>
    <row r="133" spans="1:89" x14ac:dyDescent="0.3">
      <c r="A133">
        <f t="shared" ref="A133:A196" ca="1" si="62">RANDBETWEEN(0,1)</f>
        <v>0</v>
      </c>
      <c r="B133" t="str">
        <f t="shared" ref="B133:B196" ca="1" si="63">IF(A133=0,"MALE","FEMALE")</f>
        <v>MALE</v>
      </c>
      <c r="C133">
        <f t="shared" ref="C133:C196" ca="1" si="64">RANDBETWEEN(24,50)</f>
        <v>38</v>
      </c>
      <c r="D133">
        <f t="shared" ref="D133:D196" ca="1" si="65">RANDBETWEEN(1,5)</f>
        <v>3</v>
      </c>
      <c r="E133" t="str">
        <f t="shared" ref="E133:E196" ca="1" si="66">VLOOKUP(D133,$X$6:$Y$10,2)</f>
        <v>Teaching</v>
      </c>
      <c r="F133">
        <f t="shared" ref="F133:F196" ca="1" si="67">RANDBETWEEN(1,6)</f>
        <v>4</v>
      </c>
      <c r="G133" t="str">
        <f t="shared" ref="G133:G196" ca="1" si="68">VLOOKUP(F133,$X$13:$Y$18,2)</f>
        <v>PG</v>
      </c>
      <c r="H133">
        <f t="shared" ca="1" si="60"/>
        <v>1</v>
      </c>
      <c r="I133">
        <f t="shared" ca="1" si="61"/>
        <v>3</v>
      </c>
      <c r="J133">
        <f t="shared" ref="J133:J196" ca="1" si="69">RANDBETWEEN(100000,1000000)</f>
        <v>838145</v>
      </c>
      <c r="K133">
        <f t="shared" ref="K133:K196" ca="1" si="70">RANDBETWEEN(1,14)</f>
        <v>8</v>
      </c>
      <c r="L133" t="str">
        <f t="shared" ref="L133:L196" ca="1" si="71">VLOOKUP(K133,$AA$6:$AB$19,2)</f>
        <v>Thrissur</v>
      </c>
      <c r="M133">
        <f t="shared" ca="1" si="54"/>
        <v>6705160</v>
      </c>
      <c r="N133">
        <f t="shared" ref="N133:N196" ca="1" si="72">RAND()*M133</f>
        <v>2943254.178852431</v>
      </c>
      <c r="O133">
        <f t="shared" ca="1" si="55"/>
        <v>236095.36396486912</v>
      </c>
      <c r="P133">
        <f t="shared" ref="P133:P196" ca="1" si="73">RANDBETWEEN(0,O133)</f>
        <v>111905</v>
      </c>
      <c r="Q133">
        <f t="shared" ca="1" si="56"/>
        <v>3830158.178852431</v>
      </c>
      <c r="R133">
        <f t="shared" ca="1" si="57"/>
        <v>163564.9246182983</v>
      </c>
      <c r="S133">
        <f t="shared" ca="1" si="58"/>
        <v>7104820.2885831669</v>
      </c>
      <c r="T133">
        <f t="shared" ca="1" si="59"/>
        <v>3274662.1097307359</v>
      </c>
      <c r="V133" s="9">
        <f ca="1">IF(Table1[[#This Row],[GENDER]]="MALE",1,0)</f>
        <v>1</v>
      </c>
      <c r="W133" s="10">
        <f ca="1">IF(Table1[[#This Row],[GENDER]]="FEMALE",1,0)</f>
        <v>0</v>
      </c>
      <c r="AF133" s="9">
        <f t="shared" ref="AF133:AF196" ca="1" si="74">IF(E133="CONSTRUCTION",1,0)</f>
        <v>0</v>
      </c>
      <c r="AG133" s="6">
        <f t="shared" ref="AG133:AG196" ca="1" si="75">IF(E133="HEALTH",1,0)</f>
        <v>0</v>
      </c>
      <c r="AH133" s="6">
        <f t="shared" ref="AH133:AH196" ca="1" si="76">IF(E133="IT",1,0)</f>
        <v>0</v>
      </c>
      <c r="AI133" s="6">
        <f t="shared" ref="AI133:AI196" ca="1" si="77">IF(E133="TEACHING",1,0)</f>
        <v>1</v>
      </c>
      <c r="AJ133" s="10">
        <f t="shared" ref="AJ133:AJ196" ca="1" si="78">IF(E133="OTHERS",1,0)</f>
        <v>0</v>
      </c>
      <c r="AL133" s="9">
        <f ca="1">IF(Table1[[#This Row],[EDUCATION]]="HIGHSCHOOL",1,0)</f>
        <v>0</v>
      </c>
      <c r="AM133" s="6">
        <f ca="1">IF(Table1[[#This Row],[EDUCATION]]="PLUS TWO",1,0)</f>
        <v>0</v>
      </c>
      <c r="AN133" s="6">
        <f ca="1">IF(Table1[[#This Row],[EDUCATION]]="UG",1,0)</f>
        <v>0</v>
      </c>
      <c r="AO133" s="6">
        <f ca="1">IF(Table1[[#This Row],[EDUCATION]]="PG",1,0)</f>
        <v>1</v>
      </c>
      <c r="AP133" s="6">
        <f ca="1">IF(Table1[[#This Row],[EDUCATION]]="PHD",1,0)</f>
        <v>0</v>
      </c>
      <c r="AQ133" s="10">
        <f ca="1">IF(Table1[[#This Row],[EDUCATION]]="OTHERS",1,0)</f>
        <v>0</v>
      </c>
      <c r="AU133" s="9">
        <f ca="1">Table1[[#This Row],[CARS VALUE]]/Table1[[#This Row],[CARS]]</f>
        <v>78698.454654956367</v>
      </c>
      <c r="AV133" s="10"/>
      <c r="AX133" s="9">
        <f ca="1">IF(Table1[[#This Row],[DEBTS]]&gt;$AY$3,1,0)</f>
        <v>1</v>
      </c>
      <c r="AY133" s="6"/>
      <c r="AZ133" s="23">
        <f ca="1">(Table1[[#This Row],[MORTAGE LEFT]]/Table1[[#This Row],[VALUE OF THE HOUSE]])</f>
        <v>0.43895360869128119</v>
      </c>
      <c r="BA133" s="6">
        <f t="shared" ref="BA133:BA196" ca="1" si="79">IF(AZ133&lt;$BB$3,1,0)</f>
        <v>1</v>
      </c>
      <c r="BB133" s="6"/>
      <c r="BC133" s="6"/>
      <c r="BD133" s="6"/>
      <c r="BE133" s="9">
        <f ca="1">IF(Table1[[#This Row],[DEBTS]]&gt;Table1[[#This Row],[INCOME ]],1,0)</f>
        <v>1</v>
      </c>
      <c r="BF133" s="10"/>
      <c r="BH133" s="9">
        <f ca="1">IF(Table1[[#This Row],[AREA]]="Alappuzha",Table1[[#This Row],[INCOME ]],0)</f>
        <v>0</v>
      </c>
      <c r="BI133" s="6">
        <f ca="1">IF(Table1[[#This Row],[AREA]]="Ernakulam",Table1[[#This Row],[INCOME ]],0)</f>
        <v>0</v>
      </c>
      <c r="BJ133" s="6">
        <f ca="1">IF(Table1[[#This Row],[AREA]]="Idukki",Table1[[#This Row],[INCOME ]],0)</f>
        <v>0</v>
      </c>
      <c r="BK133" s="6">
        <f ca="1">IF(Table1[[#This Row],[AREA]]="kannur",Table1[[#This Row],[INCOME ]],0)</f>
        <v>0</v>
      </c>
      <c r="BL133" s="6">
        <f ca="1">IF(Table1[[#This Row],[AREA]]="Kasaragod",Table1[[#This Row],[INCOME ]],0)</f>
        <v>0</v>
      </c>
      <c r="BM133" s="6">
        <f ca="1">IF(Table1[[#This Row],[AREA]]="Kollam",Table1[[#This Row],[INCOME ]],0)</f>
        <v>0</v>
      </c>
      <c r="BN133" s="6">
        <f ca="1">IF(Table1[[#This Row],[AREA]]="kottayam",Table1[[#This Row],[INCOME ]],0)</f>
        <v>0</v>
      </c>
      <c r="BO133" s="6">
        <f ca="1">IF(Table1[[#This Row],[AREA]]="Kozhikode",Table1[[#This Row],[INCOME ]],0)</f>
        <v>0</v>
      </c>
      <c r="BP133" s="6">
        <f ca="1">IF(Table1[[#This Row],[AREA]]="Malappuram",Table1[[#This Row],[INCOME ]],0)</f>
        <v>0</v>
      </c>
      <c r="BQ133" s="6">
        <f ca="1">IF(Table1[[#This Row],[AREA]]="Palakkad",Table1[[#This Row],[INCOME ]],0)</f>
        <v>0</v>
      </c>
      <c r="BR133" s="6">
        <f ca="1">IF(Table1[[#This Row],[AREA]]="Pathanamthitta",Table1[[#This Row],[INCOME ]],0)</f>
        <v>0</v>
      </c>
      <c r="BS133" s="6">
        <f ca="1">IF(Table1[[#This Row],[AREA]]="Thiruvananthapuram",Table1[[#This Row],[INCOME ]],0)</f>
        <v>0</v>
      </c>
      <c r="BT133" s="6">
        <f ca="1">IF(Table1[[#This Row],[AREA]]="Thrissur",Table1[[#This Row],[INCOME ]],0)</f>
        <v>838145</v>
      </c>
      <c r="BU133" s="10">
        <f ca="1">IF(Table1[[#This Row],[AREA]]="Wayanadu",Table1[[#This Row],[INCOME ]],0)</f>
        <v>0</v>
      </c>
      <c r="BW133" s="9">
        <f ca="1">IF(Table1[[#This Row],[FIELD OF WORK]]="IT",Table1[[#This Row],[INCOME ]],0)</f>
        <v>0</v>
      </c>
      <c r="BX133" s="6">
        <f ca="1">IF(Table1[[#This Row],[FIELD OF WORK]]="Teaching",Table1[[#This Row],[INCOME ]],0)</f>
        <v>838145</v>
      </c>
      <c r="BY133" s="6">
        <f ca="1">IF(Table1[[#This Row],[FIELD OF WORK]]="Construction",Table1[[#This Row],[INCOME ]],0)</f>
        <v>0</v>
      </c>
      <c r="BZ133" s="6">
        <f ca="1">IF(Table1[[#This Row],[FIELD OF WORK]]="Health",Table1[[#This Row],[INCOME ]],0)</f>
        <v>0</v>
      </c>
      <c r="CA133" s="10">
        <f ca="1">IF(Table1[[#This Row],[FIELD OF WORK]]="Others",Table1[[#This Row],[INCOME ]],0)</f>
        <v>0</v>
      </c>
      <c r="CC133" s="9">
        <f ca="1">IF(Table1[[#This Row],[EDUCATION]]="Highschool",Table1[[#This Row],[INCOME ]],0)</f>
        <v>0</v>
      </c>
      <c r="CD133" s="6">
        <f ca="1">IF(Table1[[#This Row],[EDUCATION]]="UG",Table1[[#This Row],[INCOME ]],0)</f>
        <v>0</v>
      </c>
      <c r="CE133" s="6">
        <f ca="1">IF(Table1[[#This Row],[EDUCATION]]="PG",Table1[[#This Row],[INCOME ]],0)</f>
        <v>838145</v>
      </c>
      <c r="CF133" s="6">
        <f ca="1">IF(Table1[[#This Row],[EDUCATION]]="PHD",Table1[[#This Row],[INCOME ]],0)</f>
        <v>0</v>
      </c>
      <c r="CG133" s="6">
        <f ca="1">IF(Table1[[#This Row],[EDUCATION]]="Plus Two",Table1[[#This Row],[INCOME ]],0)</f>
        <v>0</v>
      </c>
      <c r="CH133" s="10">
        <f ca="1">IF(Table1[[#This Row],[EDUCATION]]="Others",Table1[[#This Row],[INCOME ]],0)</f>
        <v>0</v>
      </c>
      <c r="CJ133" s="9">
        <f ca="1">IF(Table1[[#This Row],[NETWORTH]]&gt;$CK$3,Table1[[#This Row],[AGE]],0)</f>
        <v>38</v>
      </c>
      <c r="CK133" s="10"/>
    </row>
    <row r="134" spans="1:89" x14ac:dyDescent="0.3">
      <c r="A134">
        <f t="shared" ca="1" si="62"/>
        <v>1</v>
      </c>
      <c r="B134" t="str">
        <f t="shared" ca="1" si="63"/>
        <v>FEMALE</v>
      </c>
      <c r="C134">
        <f t="shared" ca="1" si="64"/>
        <v>35</v>
      </c>
      <c r="D134">
        <f t="shared" ca="1" si="65"/>
        <v>4</v>
      </c>
      <c r="E134" t="str">
        <f t="shared" ca="1" si="66"/>
        <v>IT</v>
      </c>
      <c r="F134">
        <f t="shared" ca="1" si="67"/>
        <v>6</v>
      </c>
      <c r="G134" t="str">
        <f t="shared" ca="1" si="68"/>
        <v>Others</v>
      </c>
      <c r="H134">
        <f t="shared" ca="1" si="60"/>
        <v>1</v>
      </c>
      <c r="I134">
        <f t="shared" ca="1" si="61"/>
        <v>3</v>
      </c>
      <c r="J134">
        <f t="shared" ca="1" si="69"/>
        <v>550708</v>
      </c>
      <c r="K134">
        <f t="shared" ca="1" si="70"/>
        <v>9</v>
      </c>
      <c r="L134" t="str">
        <f t="shared" ca="1" si="71"/>
        <v>Palakkad</v>
      </c>
      <c r="M134">
        <f t="shared" ca="1" si="54"/>
        <v>3304248</v>
      </c>
      <c r="N134">
        <f t="shared" ca="1" si="72"/>
        <v>1618503.7345777703</v>
      </c>
      <c r="O134">
        <f t="shared" ca="1" si="55"/>
        <v>775443.31791486836</v>
      </c>
      <c r="P134">
        <f t="shared" ca="1" si="73"/>
        <v>620179</v>
      </c>
      <c r="Q134">
        <f t="shared" ca="1" si="56"/>
        <v>2473591.7345777703</v>
      </c>
      <c r="R134">
        <f t="shared" ca="1" si="57"/>
        <v>303444.24364103144</v>
      </c>
      <c r="S134">
        <f t="shared" ca="1" si="58"/>
        <v>4383135.5615558997</v>
      </c>
      <c r="T134">
        <f t="shared" ca="1" si="59"/>
        <v>1909543.8269781293</v>
      </c>
      <c r="V134" s="9">
        <f ca="1">IF(Table1[[#This Row],[GENDER]]="MALE",1,0)</f>
        <v>0</v>
      </c>
      <c r="W134" s="10">
        <f ca="1">IF(Table1[[#This Row],[GENDER]]="FEMALE",1,0)</f>
        <v>1</v>
      </c>
      <c r="AF134" s="9">
        <f t="shared" ca="1" si="74"/>
        <v>0</v>
      </c>
      <c r="AG134" s="6">
        <f t="shared" ca="1" si="75"/>
        <v>0</v>
      </c>
      <c r="AH134" s="6">
        <f t="shared" ca="1" si="76"/>
        <v>1</v>
      </c>
      <c r="AI134" s="6">
        <f t="shared" ca="1" si="77"/>
        <v>0</v>
      </c>
      <c r="AJ134" s="10">
        <f t="shared" ca="1" si="78"/>
        <v>0</v>
      </c>
      <c r="AL134" s="9">
        <f ca="1">IF(Table1[[#This Row],[EDUCATION]]="HIGHSCHOOL",1,0)</f>
        <v>0</v>
      </c>
      <c r="AM134" s="6">
        <f ca="1">IF(Table1[[#This Row],[EDUCATION]]="PLUS TWO",1,0)</f>
        <v>0</v>
      </c>
      <c r="AN134" s="6">
        <f ca="1">IF(Table1[[#This Row],[EDUCATION]]="UG",1,0)</f>
        <v>0</v>
      </c>
      <c r="AO134" s="6">
        <f ca="1">IF(Table1[[#This Row],[EDUCATION]]="PG",1,0)</f>
        <v>0</v>
      </c>
      <c r="AP134" s="6">
        <f ca="1">IF(Table1[[#This Row],[EDUCATION]]="PHD",1,0)</f>
        <v>0</v>
      </c>
      <c r="AQ134" s="10">
        <f ca="1">IF(Table1[[#This Row],[EDUCATION]]="OTHERS",1,0)</f>
        <v>1</v>
      </c>
      <c r="AU134" s="9">
        <f ca="1">Table1[[#This Row],[CARS VALUE]]/Table1[[#This Row],[CARS]]</f>
        <v>258481.10597162278</v>
      </c>
      <c r="AV134" s="10"/>
      <c r="AX134" s="9">
        <f ca="1">IF(Table1[[#This Row],[DEBTS]]&gt;$AY$3,1,0)</f>
        <v>1</v>
      </c>
      <c r="AY134" s="6"/>
      <c r="AZ134" s="23">
        <f ca="1">(Table1[[#This Row],[MORTAGE LEFT]]/Table1[[#This Row],[VALUE OF THE HOUSE]])</f>
        <v>0.48982513860272303</v>
      </c>
      <c r="BA134" s="6">
        <f t="shared" ca="1" si="79"/>
        <v>1</v>
      </c>
      <c r="BB134" s="6"/>
      <c r="BC134" s="6"/>
      <c r="BD134" s="6"/>
      <c r="BE134" s="9">
        <f ca="1">IF(Table1[[#This Row],[DEBTS]]&gt;Table1[[#This Row],[INCOME ]],1,0)</f>
        <v>1</v>
      </c>
      <c r="BF134" s="10"/>
      <c r="BH134" s="9">
        <f ca="1">IF(Table1[[#This Row],[AREA]]="Alappuzha",Table1[[#This Row],[INCOME ]],0)</f>
        <v>0</v>
      </c>
      <c r="BI134" s="6">
        <f ca="1">IF(Table1[[#This Row],[AREA]]="Ernakulam",Table1[[#This Row],[INCOME ]],0)</f>
        <v>0</v>
      </c>
      <c r="BJ134" s="6">
        <f ca="1">IF(Table1[[#This Row],[AREA]]="Idukki",Table1[[#This Row],[INCOME ]],0)</f>
        <v>0</v>
      </c>
      <c r="BK134" s="6">
        <f ca="1">IF(Table1[[#This Row],[AREA]]="kannur",Table1[[#This Row],[INCOME ]],0)</f>
        <v>0</v>
      </c>
      <c r="BL134" s="6">
        <f ca="1">IF(Table1[[#This Row],[AREA]]="Kasaragod",Table1[[#This Row],[INCOME ]],0)</f>
        <v>0</v>
      </c>
      <c r="BM134" s="6">
        <f ca="1">IF(Table1[[#This Row],[AREA]]="Kollam",Table1[[#This Row],[INCOME ]],0)</f>
        <v>0</v>
      </c>
      <c r="BN134" s="6">
        <f ca="1">IF(Table1[[#This Row],[AREA]]="kottayam",Table1[[#This Row],[INCOME ]],0)</f>
        <v>0</v>
      </c>
      <c r="BO134" s="6">
        <f ca="1">IF(Table1[[#This Row],[AREA]]="Kozhikode",Table1[[#This Row],[INCOME ]],0)</f>
        <v>0</v>
      </c>
      <c r="BP134" s="6">
        <f ca="1">IF(Table1[[#This Row],[AREA]]="Malappuram",Table1[[#This Row],[INCOME ]],0)</f>
        <v>0</v>
      </c>
      <c r="BQ134" s="6">
        <f ca="1">IF(Table1[[#This Row],[AREA]]="Palakkad",Table1[[#This Row],[INCOME ]],0)</f>
        <v>550708</v>
      </c>
      <c r="BR134" s="6">
        <f ca="1">IF(Table1[[#This Row],[AREA]]="Pathanamthitta",Table1[[#This Row],[INCOME ]],0)</f>
        <v>0</v>
      </c>
      <c r="BS134" s="6">
        <f ca="1">IF(Table1[[#This Row],[AREA]]="Thiruvananthapuram",Table1[[#This Row],[INCOME ]],0)</f>
        <v>0</v>
      </c>
      <c r="BT134" s="6">
        <f ca="1">IF(Table1[[#This Row],[AREA]]="Thrissur",Table1[[#This Row],[INCOME ]],0)</f>
        <v>0</v>
      </c>
      <c r="BU134" s="10">
        <f ca="1">IF(Table1[[#This Row],[AREA]]="Wayanadu",Table1[[#This Row],[INCOME ]],0)</f>
        <v>0</v>
      </c>
      <c r="BW134" s="9">
        <f ca="1">IF(Table1[[#This Row],[FIELD OF WORK]]="IT",Table1[[#This Row],[INCOME ]],0)</f>
        <v>550708</v>
      </c>
      <c r="BX134" s="6">
        <f ca="1">IF(Table1[[#This Row],[FIELD OF WORK]]="Teaching",Table1[[#This Row],[INCOME ]],0)</f>
        <v>0</v>
      </c>
      <c r="BY134" s="6">
        <f ca="1">IF(Table1[[#This Row],[FIELD OF WORK]]="Construction",Table1[[#This Row],[INCOME ]],0)</f>
        <v>0</v>
      </c>
      <c r="BZ134" s="6">
        <f ca="1">IF(Table1[[#This Row],[FIELD OF WORK]]="Health",Table1[[#This Row],[INCOME ]],0)</f>
        <v>0</v>
      </c>
      <c r="CA134" s="10">
        <f ca="1">IF(Table1[[#This Row],[FIELD OF WORK]]="Others",Table1[[#This Row],[INCOME ]],0)</f>
        <v>0</v>
      </c>
      <c r="CC134" s="9">
        <f ca="1">IF(Table1[[#This Row],[EDUCATION]]="Highschool",Table1[[#This Row],[INCOME ]],0)</f>
        <v>0</v>
      </c>
      <c r="CD134" s="6">
        <f ca="1">IF(Table1[[#This Row],[EDUCATION]]="UG",Table1[[#This Row],[INCOME ]],0)</f>
        <v>0</v>
      </c>
      <c r="CE134" s="6">
        <f ca="1">IF(Table1[[#This Row],[EDUCATION]]="PG",Table1[[#This Row],[INCOME ]],0)</f>
        <v>0</v>
      </c>
      <c r="CF134" s="6">
        <f ca="1">IF(Table1[[#This Row],[EDUCATION]]="PHD",Table1[[#This Row],[INCOME ]],0)</f>
        <v>0</v>
      </c>
      <c r="CG134" s="6">
        <f ca="1">IF(Table1[[#This Row],[EDUCATION]]="Plus Two",Table1[[#This Row],[INCOME ]],0)</f>
        <v>0</v>
      </c>
      <c r="CH134" s="10">
        <f ca="1">IF(Table1[[#This Row],[EDUCATION]]="Others",Table1[[#This Row],[INCOME ]],0)</f>
        <v>550708</v>
      </c>
      <c r="CJ134" s="9">
        <f ca="1">IF(Table1[[#This Row],[NETWORTH]]&gt;$CK$3,Table1[[#This Row],[AGE]],0)</f>
        <v>35</v>
      </c>
      <c r="CK134" s="10"/>
    </row>
    <row r="135" spans="1:89" x14ac:dyDescent="0.3">
      <c r="A135">
        <f t="shared" ca="1" si="62"/>
        <v>1</v>
      </c>
      <c r="B135" t="str">
        <f t="shared" ca="1" si="63"/>
        <v>FEMALE</v>
      </c>
      <c r="C135">
        <f t="shared" ca="1" si="64"/>
        <v>41</v>
      </c>
      <c r="D135">
        <f t="shared" ca="1" si="65"/>
        <v>5</v>
      </c>
      <c r="E135" t="str">
        <f t="shared" ca="1" si="66"/>
        <v>Others</v>
      </c>
      <c r="F135">
        <f t="shared" ca="1" si="67"/>
        <v>6</v>
      </c>
      <c r="G135" t="str">
        <f t="shared" ca="1" si="68"/>
        <v>Others</v>
      </c>
      <c r="H135">
        <f t="shared" ca="1" si="60"/>
        <v>3</v>
      </c>
      <c r="I135">
        <f t="shared" ca="1" si="61"/>
        <v>3</v>
      </c>
      <c r="J135">
        <f t="shared" ca="1" si="69"/>
        <v>556301</v>
      </c>
      <c r="K135">
        <f t="shared" ca="1" si="70"/>
        <v>12</v>
      </c>
      <c r="L135" t="str">
        <f t="shared" ca="1" si="71"/>
        <v>Wayanadu</v>
      </c>
      <c r="M135">
        <f t="shared" ca="1" si="54"/>
        <v>3337806</v>
      </c>
      <c r="N135">
        <f t="shared" ca="1" si="72"/>
        <v>195176.05300625923</v>
      </c>
      <c r="O135">
        <f t="shared" ca="1" si="55"/>
        <v>399093.4889109832</v>
      </c>
      <c r="P135">
        <f t="shared" ca="1" si="73"/>
        <v>118441</v>
      </c>
      <c r="Q135">
        <f t="shared" ca="1" si="56"/>
        <v>502499.05300625926</v>
      </c>
      <c r="R135">
        <f t="shared" ca="1" si="57"/>
        <v>733094.09796758345</v>
      </c>
      <c r="S135">
        <f t="shared" ca="1" si="58"/>
        <v>4469993.586878567</v>
      </c>
      <c r="T135">
        <f t="shared" ca="1" si="59"/>
        <v>3967494.5338723077</v>
      </c>
      <c r="V135" s="9">
        <f ca="1">IF(Table1[[#This Row],[GENDER]]="MALE",1,0)</f>
        <v>0</v>
      </c>
      <c r="W135" s="10">
        <f ca="1">IF(Table1[[#This Row],[GENDER]]="FEMALE",1,0)</f>
        <v>1</v>
      </c>
      <c r="AF135" s="9">
        <f t="shared" ca="1" si="74"/>
        <v>0</v>
      </c>
      <c r="AG135" s="6">
        <f t="shared" ca="1" si="75"/>
        <v>0</v>
      </c>
      <c r="AH135" s="6">
        <f t="shared" ca="1" si="76"/>
        <v>0</v>
      </c>
      <c r="AI135" s="6">
        <f t="shared" ca="1" si="77"/>
        <v>0</v>
      </c>
      <c r="AJ135" s="10">
        <f t="shared" ca="1" si="78"/>
        <v>1</v>
      </c>
      <c r="AL135" s="9">
        <f ca="1">IF(Table1[[#This Row],[EDUCATION]]="HIGHSCHOOL",1,0)</f>
        <v>0</v>
      </c>
      <c r="AM135" s="6">
        <f ca="1">IF(Table1[[#This Row],[EDUCATION]]="PLUS TWO",1,0)</f>
        <v>0</v>
      </c>
      <c r="AN135" s="6">
        <f ca="1">IF(Table1[[#This Row],[EDUCATION]]="UG",1,0)</f>
        <v>0</v>
      </c>
      <c r="AO135" s="6">
        <f ca="1">IF(Table1[[#This Row],[EDUCATION]]="PG",1,0)</f>
        <v>0</v>
      </c>
      <c r="AP135" s="6">
        <f ca="1">IF(Table1[[#This Row],[EDUCATION]]="PHD",1,0)</f>
        <v>0</v>
      </c>
      <c r="AQ135" s="10">
        <f ca="1">IF(Table1[[#This Row],[EDUCATION]]="OTHERS",1,0)</f>
        <v>1</v>
      </c>
      <c r="AU135" s="9">
        <f ca="1">Table1[[#This Row],[CARS VALUE]]/Table1[[#This Row],[CARS]]</f>
        <v>133031.16297032774</v>
      </c>
      <c r="AV135" s="10"/>
      <c r="AX135" s="9">
        <f ca="1">IF(Table1[[#This Row],[DEBTS]]&gt;$AY$3,1,0)</f>
        <v>0</v>
      </c>
      <c r="AY135" s="6"/>
      <c r="AZ135" s="23">
        <f ca="1">(Table1[[#This Row],[MORTAGE LEFT]]/Table1[[#This Row],[VALUE OF THE HOUSE]])</f>
        <v>5.8474355012322232E-2</v>
      </c>
      <c r="BA135" s="6">
        <f t="shared" ca="1" si="79"/>
        <v>1</v>
      </c>
      <c r="BB135" s="6"/>
      <c r="BC135" s="6"/>
      <c r="BD135" s="6"/>
      <c r="BE135" s="9">
        <f ca="1">IF(Table1[[#This Row],[DEBTS]]&gt;Table1[[#This Row],[INCOME ]],1,0)</f>
        <v>0</v>
      </c>
      <c r="BF135" s="10"/>
      <c r="BH135" s="9">
        <f ca="1">IF(Table1[[#This Row],[AREA]]="Alappuzha",Table1[[#This Row],[INCOME ]],0)</f>
        <v>0</v>
      </c>
      <c r="BI135" s="6">
        <f ca="1">IF(Table1[[#This Row],[AREA]]="Ernakulam",Table1[[#This Row],[INCOME ]],0)</f>
        <v>0</v>
      </c>
      <c r="BJ135" s="6">
        <f ca="1">IF(Table1[[#This Row],[AREA]]="Idukki",Table1[[#This Row],[INCOME ]],0)</f>
        <v>0</v>
      </c>
      <c r="BK135" s="6">
        <f ca="1">IF(Table1[[#This Row],[AREA]]="kannur",Table1[[#This Row],[INCOME ]],0)</f>
        <v>0</v>
      </c>
      <c r="BL135" s="6">
        <f ca="1">IF(Table1[[#This Row],[AREA]]="Kasaragod",Table1[[#This Row],[INCOME ]],0)</f>
        <v>0</v>
      </c>
      <c r="BM135" s="6">
        <f ca="1">IF(Table1[[#This Row],[AREA]]="Kollam",Table1[[#This Row],[INCOME ]],0)</f>
        <v>0</v>
      </c>
      <c r="BN135" s="6">
        <f ca="1">IF(Table1[[#This Row],[AREA]]="kottayam",Table1[[#This Row],[INCOME ]],0)</f>
        <v>0</v>
      </c>
      <c r="BO135" s="6">
        <f ca="1">IF(Table1[[#This Row],[AREA]]="Kozhikode",Table1[[#This Row],[INCOME ]],0)</f>
        <v>0</v>
      </c>
      <c r="BP135" s="6">
        <f ca="1">IF(Table1[[#This Row],[AREA]]="Malappuram",Table1[[#This Row],[INCOME ]],0)</f>
        <v>0</v>
      </c>
      <c r="BQ135" s="6">
        <f ca="1">IF(Table1[[#This Row],[AREA]]="Palakkad",Table1[[#This Row],[INCOME ]],0)</f>
        <v>0</v>
      </c>
      <c r="BR135" s="6">
        <f ca="1">IF(Table1[[#This Row],[AREA]]="Pathanamthitta",Table1[[#This Row],[INCOME ]],0)</f>
        <v>0</v>
      </c>
      <c r="BS135" s="6">
        <f ca="1">IF(Table1[[#This Row],[AREA]]="Thiruvananthapuram",Table1[[#This Row],[INCOME ]],0)</f>
        <v>0</v>
      </c>
      <c r="BT135" s="6">
        <f ca="1">IF(Table1[[#This Row],[AREA]]="Thrissur",Table1[[#This Row],[INCOME ]],0)</f>
        <v>0</v>
      </c>
      <c r="BU135" s="10">
        <f ca="1">IF(Table1[[#This Row],[AREA]]="Wayanadu",Table1[[#This Row],[INCOME ]],0)</f>
        <v>556301</v>
      </c>
      <c r="BW135" s="9">
        <f ca="1">IF(Table1[[#This Row],[FIELD OF WORK]]="IT",Table1[[#This Row],[INCOME ]],0)</f>
        <v>0</v>
      </c>
      <c r="BX135" s="6">
        <f ca="1">IF(Table1[[#This Row],[FIELD OF WORK]]="Teaching",Table1[[#This Row],[INCOME ]],0)</f>
        <v>0</v>
      </c>
      <c r="BY135" s="6">
        <f ca="1">IF(Table1[[#This Row],[FIELD OF WORK]]="Construction",Table1[[#This Row],[INCOME ]],0)</f>
        <v>0</v>
      </c>
      <c r="BZ135" s="6">
        <f ca="1">IF(Table1[[#This Row],[FIELD OF WORK]]="Health",Table1[[#This Row],[INCOME ]],0)</f>
        <v>0</v>
      </c>
      <c r="CA135" s="10">
        <f ca="1">IF(Table1[[#This Row],[FIELD OF WORK]]="Others",Table1[[#This Row],[INCOME ]],0)</f>
        <v>556301</v>
      </c>
      <c r="CC135" s="9">
        <f ca="1">IF(Table1[[#This Row],[EDUCATION]]="Highschool",Table1[[#This Row],[INCOME ]],0)</f>
        <v>0</v>
      </c>
      <c r="CD135" s="6">
        <f ca="1">IF(Table1[[#This Row],[EDUCATION]]="UG",Table1[[#This Row],[INCOME ]],0)</f>
        <v>0</v>
      </c>
      <c r="CE135" s="6">
        <f ca="1">IF(Table1[[#This Row],[EDUCATION]]="PG",Table1[[#This Row],[INCOME ]],0)</f>
        <v>0</v>
      </c>
      <c r="CF135" s="6">
        <f ca="1">IF(Table1[[#This Row],[EDUCATION]]="PHD",Table1[[#This Row],[INCOME ]],0)</f>
        <v>0</v>
      </c>
      <c r="CG135" s="6">
        <f ca="1">IF(Table1[[#This Row],[EDUCATION]]="Plus Two",Table1[[#This Row],[INCOME ]],0)</f>
        <v>0</v>
      </c>
      <c r="CH135" s="10">
        <f ca="1">IF(Table1[[#This Row],[EDUCATION]]="Others",Table1[[#This Row],[INCOME ]],0)</f>
        <v>556301</v>
      </c>
      <c r="CJ135" s="9">
        <f ca="1">IF(Table1[[#This Row],[NETWORTH]]&gt;$CK$3,Table1[[#This Row],[AGE]],0)</f>
        <v>41</v>
      </c>
      <c r="CK135" s="10"/>
    </row>
    <row r="136" spans="1:89" x14ac:dyDescent="0.3">
      <c r="A136">
        <f t="shared" ca="1" si="62"/>
        <v>1</v>
      </c>
      <c r="B136" t="str">
        <f t="shared" ca="1" si="63"/>
        <v>FEMALE</v>
      </c>
      <c r="C136">
        <f t="shared" ca="1" si="64"/>
        <v>38</v>
      </c>
      <c r="D136">
        <f t="shared" ca="1" si="65"/>
        <v>2</v>
      </c>
      <c r="E136" t="str">
        <f t="shared" ca="1" si="66"/>
        <v>Construction</v>
      </c>
      <c r="F136">
        <f t="shared" ca="1" si="67"/>
        <v>1</v>
      </c>
      <c r="G136" t="str">
        <f t="shared" ca="1" si="68"/>
        <v>Highschool</v>
      </c>
      <c r="H136">
        <f t="shared" ca="1" si="60"/>
        <v>0</v>
      </c>
      <c r="I136">
        <f t="shared" ca="1" si="61"/>
        <v>2</v>
      </c>
      <c r="J136">
        <f t="shared" ca="1" si="69"/>
        <v>404195</v>
      </c>
      <c r="K136">
        <f t="shared" ca="1" si="70"/>
        <v>2</v>
      </c>
      <c r="L136" t="str">
        <f t="shared" ca="1" si="71"/>
        <v>Kollam</v>
      </c>
      <c r="M136">
        <f t="shared" ca="1" si="54"/>
        <v>2425170</v>
      </c>
      <c r="N136">
        <f t="shared" ca="1" si="72"/>
        <v>735106.06022147019</v>
      </c>
      <c r="O136">
        <f t="shared" ca="1" si="55"/>
        <v>584853.77679172624</v>
      </c>
      <c r="P136">
        <f t="shared" ca="1" si="73"/>
        <v>134378</v>
      </c>
      <c r="Q136">
        <f t="shared" ca="1" si="56"/>
        <v>1054865.0602214702</v>
      </c>
      <c r="R136">
        <f t="shared" ca="1" si="57"/>
        <v>186603.41387926671</v>
      </c>
      <c r="S136">
        <f t="shared" ca="1" si="58"/>
        <v>3196627.1906709932</v>
      </c>
      <c r="T136">
        <f t="shared" ca="1" si="59"/>
        <v>2141762.1304495232</v>
      </c>
      <c r="V136" s="9">
        <f ca="1">IF(Table1[[#This Row],[GENDER]]="MALE",1,0)</f>
        <v>0</v>
      </c>
      <c r="W136" s="10">
        <f ca="1">IF(Table1[[#This Row],[GENDER]]="FEMALE",1,0)</f>
        <v>1</v>
      </c>
      <c r="AF136" s="9">
        <f t="shared" ca="1" si="74"/>
        <v>1</v>
      </c>
      <c r="AG136" s="6">
        <f t="shared" ca="1" si="75"/>
        <v>0</v>
      </c>
      <c r="AH136" s="6">
        <f t="shared" ca="1" si="76"/>
        <v>0</v>
      </c>
      <c r="AI136" s="6">
        <f t="shared" ca="1" si="77"/>
        <v>0</v>
      </c>
      <c r="AJ136" s="10">
        <f t="shared" ca="1" si="78"/>
        <v>0</v>
      </c>
      <c r="AL136" s="9">
        <f ca="1">IF(Table1[[#This Row],[EDUCATION]]="HIGHSCHOOL",1,0)</f>
        <v>1</v>
      </c>
      <c r="AM136" s="6">
        <f ca="1">IF(Table1[[#This Row],[EDUCATION]]="PLUS TWO",1,0)</f>
        <v>0</v>
      </c>
      <c r="AN136" s="6">
        <f ca="1">IF(Table1[[#This Row],[EDUCATION]]="UG",1,0)</f>
        <v>0</v>
      </c>
      <c r="AO136" s="6">
        <f ca="1">IF(Table1[[#This Row],[EDUCATION]]="PG",1,0)</f>
        <v>0</v>
      </c>
      <c r="AP136" s="6">
        <f ca="1">IF(Table1[[#This Row],[EDUCATION]]="PHD",1,0)</f>
        <v>0</v>
      </c>
      <c r="AQ136" s="10">
        <f ca="1">IF(Table1[[#This Row],[EDUCATION]]="OTHERS",1,0)</f>
        <v>0</v>
      </c>
      <c r="AU136" s="9">
        <f ca="1">Table1[[#This Row],[CARS VALUE]]/Table1[[#This Row],[CARS]]</f>
        <v>292426.88839586312</v>
      </c>
      <c r="AV136" s="10"/>
      <c r="AX136" s="9">
        <f ca="1">IF(Table1[[#This Row],[DEBTS]]&gt;$AY$3,1,0)</f>
        <v>1</v>
      </c>
      <c r="AY136" s="6"/>
      <c r="AZ136" s="23">
        <f ca="1">(Table1[[#This Row],[MORTAGE LEFT]]/Table1[[#This Row],[VALUE OF THE HOUSE]])</f>
        <v>0.30311527036103458</v>
      </c>
      <c r="BA136" s="6">
        <f t="shared" ca="1" si="79"/>
        <v>1</v>
      </c>
      <c r="BB136" s="6"/>
      <c r="BC136" s="6"/>
      <c r="BD136" s="6"/>
      <c r="BE136" s="9">
        <f ca="1">IF(Table1[[#This Row],[DEBTS]]&gt;Table1[[#This Row],[INCOME ]],1,0)</f>
        <v>1</v>
      </c>
      <c r="BF136" s="10"/>
      <c r="BH136" s="9">
        <f ca="1">IF(Table1[[#This Row],[AREA]]="Alappuzha",Table1[[#This Row],[INCOME ]],0)</f>
        <v>0</v>
      </c>
      <c r="BI136" s="6">
        <f ca="1">IF(Table1[[#This Row],[AREA]]="Ernakulam",Table1[[#This Row],[INCOME ]],0)</f>
        <v>0</v>
      </c>
      <c r="BJ136" s="6">
        <f ca="1">IF(Table1[[#This Row],[AREA]]="Idukki",Table1[[#This Row],[INCOME ]],0)</f>
        <v>0</v>
      </c>
      <c r="BK136" s="6">
        <f ca="1">IF(Table1[[#This Row],[AREA]]="kannur",Table1[[#This Row],[INCOME ]],0)</f>
        <v>0</v>
      </c>
      <c r="BL136" s="6">
        <f ca="1">IF(Table1[[#This Row],[AREA]]="Kasaragod",Table1[[#This Row],[INCOME ]],0)</f>
        <v>0</v>
      </c>
      <c r="BM136" s="6">
        <f ca="1">IF(Table1[[#This Row],[AREA]]="Kollam",Table1[[#This Row],[INCOME ]],0)</f>
        <v>404195</v>
      </c>
      <c r="BN136" s="6">
        <f ca="1">IF(Table1[[#This Row],[AREA]]="kottayam",Table1[[#This Row],[INCOME ]],0)</f>
        <v>0</v>
      </c>
      <c r="BO136" s="6">
        <f ca="1">IF(Table1[[#This Row],[AREA]]="Kozhikode",Table1[[#This Row],[INCOME ]],0)</f>
        <v>0</v>
      </c>
      <c r="BP136" s="6">
        <f ca="1">IF(Table1[[#This Row],[AREA]]="Malappuram",Table1[[#This Row],[INCOME ]],0)</f>
        <v>0</v>
      </c>
      <c r="BQ136" s="6">
        <f ca="1">IF(Table1[[#This Row],[AREA]]="Palakkad",Table1[[#This Row],[INCOME ]],0)</f>
        <v>0</v>
      </c>
      <c r="BR136" s="6">
        <f ca="1">IF(Table1[[#This Row],[AREA]]="Pathanamthitta",Table1[[#This Row],[INCOME ]],0)</f>
        <v>0</v>
      </c>
      <c r="BS136" s="6">
        <f ca="1">IF(Table1[[#This Row],[AREA]]="Thiruvananthapuram",Table1[[#This Row],[INCOME ]],0)</f>
        <v>0</v>
      </c>
      <c r="BT136" s="6">
        <f ca="1">IF(Table1[[#This Row],[AREA]]="Thrissur",Table1[[#This Row],[INCOME ]],0)</f>
        <v>0</v>
      </c>
      <c r="BU136" s="10">
        <f ca="1">IF(Table1[[#This Row],[AREA]]="Wayanadu",Table1[[#This Row],[INCOME ]],0)</f>
        <v>0</v>
      </c>
      <c r="BW136" s="9">
        <f ca="1">IF(Table1[[#This Row],[FIELD OF WORK]]="IT",Table1[[#This Row],[INCOME ]],0)</f>
        <v>0</v>
      </c>
      <c r="BX136" s="6">
        <f ca="1">IF(Table1[[#This Row],[FIELD OF WORK]]="Teaching",Table1[[#This Row],[INCOME ]],0)</f>
        <v>0</v>
      </c>
      <c r="BY136" s="6">
        <f ca="1">IF(Table1[[#This Row],[FIELD OF WORK]]="Construction",Table1[[#This Row],[INCOME ]],0)</f>
        <v>404195</v>
      </c>
      <c r="BZ136" s="6">
        <f ca="1">IF(Table1[[#This Row],[FIELD OF WORK]]="Health",Table1[[#This Row],[INCOME ]],0)</f>
        <v>0</v>
      </c>
      <c r="CA136" s="10">
        <f ca="1">IF(Table1[[#This Row],[FIELD OF WORK]]="Others",Table1[[#This Row],[INCOME ]],0)</f>
        <v>0</v>
      </c>
      <c r="CC136" s="9">
        <f ca="1">IF(Table1[[#This Row],[EDUCATION]]="Highschool",Table1[[#This Row],[INCOME ]],0)</f>
        <v>404195</v>
      </c>
      <c r="CD136" s="6">
        <f ca="1">IF(Table1[[#This Row],[EDUCATION]]="UG",Table1[[#This Row],[INCOME ]],0)</f>
        <v>0</v>
      </c>
      <c r="CE136" s="6">
        <f ca="1">IF(Table1[[#This Row],[EDUCATION]]="PG",Table1[[#This Row],[INCOME ]],0)</f>
        <v>0</v>
      </c>
      <c r="CF136" s="6">
        <f ca="1">IF(Table1[[#This Row],[EDUCATION]]="PHD",Table1[[#This Row],[INCOME ]],0)</f>
        <v>0</v>
      </c>
      <c r="CG136" s="6">
        <f ca="1">IF(Table1[[#This Row],[EDUCATION]]="Plus Two",Table1[[#This Row],[INCOME ]],0)</f>
        <v>0</v>
      </c>
      <c r="CH136" s="10">
        <f ca="1">IF(Table1[[#This Row],[EDUCATION]]="Others",Table1[[#This Row],[INCOME ]],0)</f>
        <v>0</v>
      </c>
      <c r="CJ136" s="9">
        <f ca="1">IF(Table1[[#This Row],[NETWORTH]]&gt;$CK$3,Table1[[#This Row],[AGE]],0)</f>
        <v>38</v>
      </c>
      <c r="CK136" s="10"/>
    </row>
    <row r="137" spans="1:89" x14ac:dyDescent="0.3">
      <c r="A137">
        <f t="shared" ca="1" si="62"/>
        <v>1</v>
      </c>
      <c r="B137" t="str">
        <f t="shared" ca="1" si="63"/>
        <v>FEMALE</v>
      </c>
      <c r="C137">
        <f t="shared" ca="1" si="64"/>
        <v>39</v>
      </c>
      <c r="D137">
        <f t="shared" ca="1" si="65"/>
        <v>3</v>
      </c>
      <c r="E137" t="str">
        <f t="shared" ca="1" si="66"/>
        <v>Teaching</v>
      </c>
      <c r="F137">
        <f t="shared" ca="1" si="67"/>
        <v>4</v>
      </c>
      <c r="G137" t="str">
        <f t="shared" ca="1" si="68"/>
        <v>PG</v>
      </c>
      <c r="H137">
        <f t="shared" ca="1" si="60"/>
        <v>1</v>
      </c>
      <c r="I137">
        <f t="shared" ca="1" si="61"/>
        <v>1</v>
      </c>
      <c r="J137">
        <f t="shared" ca="1" si="69"/>
        <v>491568</v>
      </c>
      <c r="K137">
        <f t="shared" ca="1" si="70"/>
        <v>12</v>
      </c>
      <c r="L137" t="str">
        <f t="shared" ca="1" si="71"/>
        <v>Wayanadu</v>
      </c>
      <c r="M137">
        <f t="shared" ca="1" si="54"/>
        <v>3932544</v>
      </c>
      <c r="N137">
        <f t="shared" ca="1" si="72"/>
        <v>2389853.106405824</v>
      </c>
      <c r="O137">
        <f t="shared" ca="1" si="55"/>
        <v>380872.74223946943</v>
      </c>
      <c r="P137">
        <f t="shared" ca="1" si="73"/>
        <v>209866</v>
      </c>
      <c r="Q137">
        <f t="shared" ca="1" si="56"/>
        <v>3387474.106405824</v>
      </c>
      <c r="R137">
        <f t="shared" ca="1" si="57"/>
        <v>263605.51318162453</v>
      </c>
      <c r="S137">
        <f t="shared" ca="1" si="58"/>
        <v>4577022.2554210946</v>
      </c>
      <c r="T137">
        <f t="shared" ca="1" si="59"/>
        <v>1189548.1490152706</v>
      </c>
      <c r="V137" s="9">
        <f ca="1">IF(Table1[[#This Row],[GENDER]]="MALE",1,0)</f>
        <v>0</v>
      </c>
      <c r="W137" s="10">
        <f ca="1">IF(Table1[[#This Row],[GENDER]]="FEMALE",1,0)</f>
        <v>1</v>
      </c>
      <c r="AF137" s="9">
        <f t="shared" ca="1" si="74"/>
        <v>0</v>
      </c>
      <c r="AG137" s="6">
        <f t="shared" ca="1" si="75"/>
        <v>0</v>
      </c>
      <c r="AH137" s="6">
        <f t="shared" ca="1" si="76"/>
        <v>0</v>
      </c>
      <c r="AI137" s="6">
        <f t="shared" ca="1" si="77"/>
        <v>1</v>
      </c>
      <c r="AJ137" s="10">
        <f t="shared" ca="1" si="78"/>
        <v>0</v>
      </c>
      <c r="AL137" s="9">
        <f ca="1">IF(Table1[[#This Row],[EDUCATION]]="HIGHSCHOOL",1,0)</f>
        <v>0</v>
      </c>
      <c r="AM137" s="6">
        <f ca="1">IF(Table1[[#This Row],[EDUCATION]]="PLUS TWO",1,0)</f>
        <v>0</v>
      </c>
      <c r="AN137" s="6">
        <f ca="1">IF(Table1[[#This Row],[EDUCATION]]="UG",1,0)</f>
        <v>0</v>
      </c>
      <c r="AO137" s="6">
        <f ca="1">IF(Table1[[#This Row],[EDUCATION]]="PG",1,0)</f>
        <v>1</v>
      </c>
      <c r="AP137" s="6">
        <f ca="1">IF(Table1[[#This Row],[EDUCATION]]="PHD",1,0)</f>
        <v>0</v>
      </c>
      <c r="AQ137" s="10">
        <f ca="1">IF(Table1[[#This Row],[EDUCATION]]="OTHERS",1,0)</f>
        <v>0</v>
      </c>
      <c r="AU137" s="9">
        <f ca="1">Table1[[#This Row],[CARS VALUE]]/Table1[[#This Row],[CARS]]</f>
        <v>380872.74223946943</v>
      </c>
      <c r="AV137" s="10"/>
      <c r="AX137" s="9">
        <f ca="1">IF(Table1[[#This Row],[DEBTS]]&gt;$AY$3,1,0)</f>
        <v>1</v>
      </c>
      <c r="AY137" s="6"/>
      <c r="AZ137" s="23">
        <f ca="1">(Table1[[#This Row],[MORTAGE LEFT]]/Table1[[#This Row],[VALUE OF THE HOUSE]])</f>
        <v>0.60771172716842425</v>
      </c>
      <c r="BA137" s="6">
        <f t="shared" ca="1" si="79"/>
        <v>0</v>
      </c>
      <c r="BB137" s="6"/>
      <c r="BC137" s="6"/>
      <c r="BD137" s="6"/>
      <c r="BE137" s="9">
        <f ca="1">IF(Table1[[#This Row],[DEBTS]]&gt;Table1[[#This Row],[INCOME ]],1,0)</f>
        <v>1</v>
      </c>
      <c r="BF137" s="10"/>
      <c r="BH137" s="9">
        <f ca="1">IF(Table1[[#This Row],[AREA]]="Alappuzha",Table1[[#This Row],[INCOME ]],0)</f>
        <v>0</v>
      </c>
      <c r="BI137" s="6">
        <f ca="1">IF(Table1[[#This Row],[AREA]]="Ernakulam",Table1[[#This Row],[INCOME ]],0)</f>
        <v>0</v>
      </c>
      <c r="BJ137" s="6">
        <f ca="1">IF(Table1[[#This Row],[AREA]]="Idukki",Table1[[#This Row],[INCOME ]],0)</f>
        <v>0</v>
      </c>
      <c r="BK137" s="6">
        <f ca="1">IF(Table1[[#This Row],[AREA]]="kannur",Table1[[#This Row],[INCOME ]],0)</f>
        <v>0</v>
      </c>
      <c r="BL137" s="6">
        <f ca="1">IF(Table1[[#This Row],[AREA]]="Kasaragod",Table1[[#This Row],[INCOME ]],0)</f>
        <v>0</v>
      </c>
      <c r="BM137" s="6">
        <f ca="1">IF(Table1[[#This Row],[AREA]]="Kollam",Table1[[#This Row],[INCOME ]],0)</f>
        <v>0</v>
      </c>
      <c r="BN137" s="6">
        <f ca="1">IF(Table1[[#This Row],[AREA]]="kottayam",Table1[[#This Row],[INCOME ]],0)</f>
        <v>0</v>
      </c>
      <c r="BO137" s="6">
        <f ca="1">IF(Table1[[#This Row],[AREA]]="Kozhikode",Table1[[#This Row],[INCOME ]],0)</f>
        <v>0</v>
      </c>
      <c r="BP137" s="6">
        <f ca="1">IF(Table1[[#This Row],[AREA]]="Malappuram",Table1[[#This Row],[INCOME ]],0)</f>
        <v>0</v>
      </c>
      <c r="BQ137" s="6">
        <f ca="1">IF(Table1[[#This Row],[AREA]]="Palakkad",Table1[[#This Row],[INCOME ]],0)</f>
        <v>0</v>
      </c>
      <c r="BR137" s="6">
        <f ca="1">IF(Table1[[#This Row],[AREA]]="Pathanamthitta",Table1[[#This Row],[INCOME ]],0)</f>
        <v>0</v>
      </c>
      <c r="BS137" s="6">
        <f ca="1">IF(Table1[[#This Row],[AREA]]="Thiruvananthapuram",Table1[[#This Row],[INCOME ]],0)</f>
        <v>0</v>
      </c>
      <c r="BT137" s="6">
        <f ca="1">IF(Table1[[#This Row],[AREA]]="Thrissur",Table1[[#This Row],[INCOME ]],0)</f>
        <v>0</v>
      </c>
      <c r="BU137" s="10">
        <f ca="1">IF(Table1[[#This Row],[AREA]]="Wayanadu",Table1[[#This Row],[INCOME ]],0)</f>
        <v>491568</v>
      </c>
      <c r="BW137" s="9">
        <f ca="1">IF(Table1[[#This Row],[FIELD OF WORK]]="IT",Table1[[#This Row],[INCOME ]],0)</f>
        <v>0</v>
      </c>
      <c r="BX137" s="6">
        <f ca="1">IF(Table1[[#This Row],[FIELD OF WORK]]="Teaching",Table1[[#This Row],[INCOME ]],0)</f>
        <v>491568</v>
      </c>
      <c r="BY137" s="6">
        <f ca="1">IF(Table1[[#This Row],[FIELD OF WORK]]="Construction",Table1[[#This Row],[INCOME ]],0)</f>
        <v>0</v>
      </c>
      <c r="BZ137" s="6">
        <f ca="1">IF(Table1[[#This Row],[FIELD OF WORK]]="Health",Table1[[#This Row],[INCOME ]],0)</f>
        <v>0</v>
      </c>
      <c r="CA137" s="10">
        <f ca="1">IF(Table1[[#This Row],[FIELD OF WORK]]="Others",Table1[[#This Row],[INCOME ]],0)</f>
        <v>0</v>
      </c>
      <c r="CC137" s="9">
        <f ca="1">IF(Table1[[#This Row],[EDUCATION]]="Highschool",Table1[[#This Row],[INCOME ]],0)</f>
        <v>0</v>
      </c>
      <c r="CD137" s="6">
        <f ca="1">IF(Table1[[#This Row],[EDUCATION]]="UG",Table1[[#This Row],[INCOME ]],0)</f>
        <v>0</v>
      </c>
      <c r="CE137" s="6">
        <f ca="1">IF(Table1[[#This Row],[EDUCATION]]="PG",Table1[[#This Row],[INCOME ]],0)</f>
        <v>491568</v>
      </c>
      <c r="CF137" s="6">
        <f ca="1">IF(Table1[[#This Row],[EDUCATION]]="PHD",Table1[[#This Row],[INCOME ]],0)</f>
        <v>0</v>
      </c>
      <c r="CG137" s="6">
        <f ca="1">IF(Table1[[#This Row],[EDUCATION]]="Plus Two",Table1[[#This Row],[INCOME ]],0)</f>
        <v>0</v>
      </c>
      <c r="CH137" s="10">
        <f ca="1">IF(Table1[[#This Row],[EDUCATION]]="Others",Table1[[#This Row],[INCOME ]],0)</f>
        <v>0</v>
      </c>
      <c r="CJ137" s="9">
        <f ca="1">IF(Table1[[#This Row],[NETWORTH]]&gt;$CK$3,Table1[[#This Row],[AGE]],0)</f>
        <v>39</v>
      </c>
      <c r="CK137" s="10"/>
    </row>
    <row r="138" spans="1:89" x14ac:dyDescent="0.3">
      <c r="A138">
        <f t="shared" ca="1" si="62"/>
        <v>0</v>
      </c>
      <c r="B138" t="str">
        <f t="shared" ca="1" si="63"/>
        <v>MALE</v>
      </c>
      <c r="C138">
        <f t="shared" ca="1" si="64"/>
        <v>42</v>
      </c>
      <c r="D138">
        <f t="shared" ca="1" si="65"/>
        <v>4</v>
      </c>
      <c r="E138" t="str">
        <f t="shared" ca="1" si="66"/>
        <v>IT</v>
      </c>
      <c r="F138">
        <f t="shared" ca="1" si="67"/>
        <v>1</v>
      </c>
      <c r="G138" t="str">
        <f t="shared" ca="1" si="68"/>
        <v>Highschool</v>
      </c>
      <c r="H138">
        <f t="shared" ca="1" si="60"/>
        <v>2</v>
      </c>
      <c r="I138">
        <f t="shared" ca="1" si="61"/>
        <v>3</v>
      </c>
      <c r="J138">
        <f t="shared" ca="1" si="69"/>
        <v>759850</v>
      </c>
      <c r="K138">
        <f t="shared" ca="1" si="70"/>
        <v>3</v>
      </c>
      <c r="L138" t="str">
        <f t="shared" ca="1" si="71"/>
        <v>Alappuzha</v>
      </c>
      <c r="M138">
        <f t="shared" ca="1" si="54"/>
        <v>3039400</v>
      </c>
      <c r="N138">
        <f t="shared" ca="1" si="72"/>
        <v>1361607.2492733367</v>
      </c>
      <c r="O138">
        <f t="shared" ca="1" si="55"/>
        <v>1357650.3341294182</v>
      </c>
      <c r="P138">
        <f t="shared" ca="1" si="73"/>
        <v>351350</v>
      </c>
      <c r="Q138">
        <f t="shared" ca="1" si="56"/>
        <v>2487046.2492733365</v>
      </c>
      <c r="R138">
        <f t="shared" ca="1" si="57"/>
        <v>877203.89880599407</v>
      </c>
      <c r="S138">
        <f t="shared" ca="1" si="58"/>
        <v>5274254.2329354119</v>
      </c>
      <c r="T138">
        <f t="shared" ca="1" si="59"/>
        <v>2787207.9836620754</v>
      </c>
      <c r="V138" s="9">
        <f ca="1">IF(Table1[[#This Row],[GENDER]]="MALE",1,0)</f>
        <v>1</v>
      </c>
      <c r="W138" s="10">
        <f ca="1">IF(Table1[[#This Row],[GENDER]]="FEMALE",1,0)</f>
        <v>0</v>
      </c>
      <c r="AF138" s="9">
        <f t="shared" ca="1" si="74"/>
        <v>0</v>
      </c>
      <c r="AG138" s="6">
        <f t="shared" ca="1" si="75"/>
        <v>0</v>
      </c>
      <c r="AH138" s="6">
        <f t="shared" ca="1" si="76"/>
        <v>1</v>
      </c>
      <c r="AI138" s="6">
        <f t="shared" ca="1" si="77"/>
        <v>0</v>
      </c>
      <c r="AJ138" s="10">
        <f t="shared" ca="1" si="78"/>
        <v>0</v>
      </c>
      <c r="AL138" s="9">
        <f ca="1">IF(Table1[[#This Row],[EDUCATION]]="HIGHSCHOOL",1,0)</f>
        <v>1</v>
      </c>
      <c r="AM138" s="6">
        <f ca="1">IF(Table1[[#This Row],[EDUCATION]]="PLUS TWO",1,0)</f>
        <v>0</v>
      </c>
      <c r="AN138" s="6">
        <f ca="1">IF(Table1[[#This Row],[EDUCATION]]="UG",1,0)</f>
        <v>0</v>
      </c>
      <c r="AO138" s="6">
        <f ca="1">IF(Table1[[#This Row],[EDUCATION]]="PG",1,0)</f>
        <v>0</v>
      </c>
      <c r="AP138" s="6">
        <f ca="1">IF(Table1[[#This Row],[EDUCATION]]="PHD",1,0)</f>
        <v>0</v>
      </c>
      <c r="AQ138" s="10">
        <f ca="1">IF(Table1[[#This Row],[EDUCATION]]="OTHERS",1,0)</f>
        <v>0</v>
      </c>
      <c r="AU138" s="9">
        <f ca="1">Table1[[#This Row],[CARS VALUE]]/Table1[[#This Row],[CARS]]</f>
        <v>452550.11137647275</v>
      </c>
      <c r="AV138" s="10"/>
      <c r="AX138" s="9">
        <f ca="1">IF(Table1[[#This Row],[DEBTS]]&gt;$AY$3,1,0)</f>
        <v>1</v>
      </c>
      <c r="AY138" s="6"/>
      <c r="AZ138" s="23">
        <f ca="1">(Table1[[#This Row],[MORTAGE LEFT]]/Table1[[#This Row],[VALUE OF THE HOUSE]])</f>
        <v>0.44798553967011145</v>
      </c>
      <c r="BA138" s="6">
        <f t="shared" ca="1" si="79"/>
        <v>1</v>
      </c>
      <c r="BB138" s="6"/>
      <c r="BC138" s="6"/>
      <c r="BD138" s="6"/>
      <c r="BE138" s="9">
        <f ca="1">IF(Table1[[#This Row],[DEBTS]]&gt;Table1[[#This Row],[INCOME ]],1,0)</f>
        <v>1</v>
      </c>
      <c r="BF138" s="10"/>
      <c r="BH138" s="9">
        <f ca="1">IF(Table1[[#This Row],[AREA]]="Alappuzha",Table1[[#This Row],[INCOME ]],0)</f>
        <v>759850</v>
      </c>
      <c r="BI138" s="6">
        <f ca="1">IF(Table1[[#This Row],[AREA]]="Ernakulam",Table1[[#This Row],[INCOME ]],0)</f>
        <v>0</v>
      </c>
      <c r="BJ138" s="6">
        <f ca="1">IF(Table1[[#This Row],[AREA]]="Idukki",Table1[[#This Row],[INCOME ]],0)</f>
        <v>0</v>
      </c>
      <c r="BK138" s="6">
        <f ca="1">IF(Table1[[#This Row],[AREA]]="kannur",Table1[[#This Row],[INCOME ]],0)</f>
        <v>0</v>
      </c>
      <c r="BL138" s="6">
        <f ca="1">IF(Table1[[#This Row],[AREA]]="Kasaragod",Table1[[#This Row],[INCOME ]],0)</f>
        <v>0</v>
      </c>
      <c r="BM138" s="6">
        <f ca="1">IF(Table1[[#This Row],[AREA]]="Kollam",Table1[[#This Row],[INCOME ]],0)</f>
        <v>0</v>
      </c>
      <c r="BN138" s="6">
        <f ca="1">IF(Table1[[#This Row],[AREA]]="kottayam",Table1[[#This Row],[INCOME ]],0)</f>
        <v>0</v>
      </c>
      <c r="BO138" s="6">
        <f ca="1">IF(Table1[[#This Row],[AREA]]="Kozhikode",Table1[[#This Row],[INCOME ]],0)</f>
        <v>0</v>
      </c>
      <c r="BP138" s="6">
        <f ca="1">IF(Table1[[#This Row],[AREA]]="Malappuram",Table1[[#This Row],[INCOME ]],0)</f>
        <v>0</v>
      </c>
      <c r="BQ138" s="6">
        <f ca="1">IF(Table1[[#This Row],[AREA]]="Palakkad",Table1[[#This Row],[INCOME ]],0)</f>
        <v>0</v>
      </c>
      <c r="BR138" s="6">
        <f ca="1">IF(Table1[[#This Row],[AREA]]="Pathanamthitta",Table1[[#This Row],[INCOME ]],0)</f>
        <v>0</v>
      </c>
      <c r="BS138" s="6">
        <f ca="1">IF(Table1[[#This Row],[AREA]]="Thiruvananthapuram",Table1[[#This Row],[INCOME ]],0)</f>
        <v>0</v>
      </c>
      <c r="BT138" s="6">
        <f ca="1">IF(Table1[[#This Row],[AREA]]="Thrissur",Table1[[#This Row],[INCOME ]],0)</f>
        <v>0</v>
      </c>
      <c r="BU138" s="10">
        <f ca="1">IF(Table1[[#This Row],[AREA]]="Wayanadu",Table1[[#This Row],[INCOME ]],0)</f>
        <v>0</v>
      </c>
      <c r="BW138" s="9">
        <f ca="1">IF(Table1[[#This Row],[FIELD OF WORK]]="IT",Table1[[#This Row],[INCOME ]],0)</f>
        <v>759850</v>
      </c>
      <c r="BX138" s="6">
        <f ca="1">IF(Table1[[#This Row],[FIELD OF WORK]]="Teaching",Table1[[#This Row],[INCOME ]],0)</f>
        <v>0</v>
      </c>
      <c r="BY138" s="6">
        <f ca="1">IF(Table1[[#This Row],[FIELD OF WORK]]="Construction",Table1[[#This Row],[INCOME ]],0)</f>
        <v>0</v>
      </c>
      <c r="BZ138" s="6">
        <f ca="1">IF(Table1[[#This Row],[FIELD OF WORK]]="Health",Table1[[#This Row],[INCOME ]],0)</f>
        <v>0</v>
      </c>
      <c r="CA138" s="10">
        <f ca="1">IF(Table1[[#This Row],[FIELD OF WORK]]="Others",Table1[[#This Row],[INCOME ]],0)</f>
        <v>0</v>
      </c>
      <c r="CC138" s="9">
        <f ca="1">IF(Table1[[#This Row],[EDUCATION]]="Highschool",Table1[[#This Row],[INCOME ]],0)</f>
        <v>759850</v>
      </c>
      <c r="CD138" s="6">
        <f ca="1">IF(Table1[[#This Row],[EDUCATION]]="UG",Table1[[#This Row],[INCOME ]],0)</f>
        <v>0</v>
      </c>
      <c r="CE138" s="6">
        <f ca="1">IF(Table1[[#This Row],[EDUCATION]]="PG",Table1[[#This Row],[INCOME ]],0)</f>
        <v>0</v>
      </c>
      <c r="CF138" s="6">
        <f ca="1">IF(Table1[[#This Row],[EDUCATION]]="PHD",Table1[[#This Row],[INCOME ]],0)</f>
        <v>0</v>
      </c>
      <c r="CG138" s="6">
        <f ca="1">IF(Table1[[#This Row],[EDUCATION]]="Plus Two",Table1[[#This Row],[INCOME ]],0)</f>
        <v>0</v>
      </c>
      <c r="CH138" s="10">
        <f ca="1">IF(Table1[[#This Row],[EDUCATION]]="Others",Table1[[#This Row],[INCOME ]],0)</f>
        <v>0</v>
      </c>
      <c r="CJ138" s="9">
        <f ca="1">IF(Table1[[#This Row],[NETWORTH]]&gt;$CK$3,Table1[[#This Row],[AGE]],0)</f>
        <v>42</v>
      </c>
      <c r="CK138" s="10"/>
    </row>
    <row r="139" spans="1:89" x14ac:dyDescent="0.3">
      <c r="A139">
        <f t="shared" ca="1" si="62"/>
        <v>1</v>
      </c>
      <c r="B139" t="str">
        <f t="shared" ca="1" si="63"/>
        <v>FEMALE</v>
      </c>
      <c r="C139">
        <f t="shared" ca="1" si="64"/>
        <v>26</v>
      </c>
      <c r="D139">
        <f t="shared" ca="1" si="65"/>
        <v>1</v>
      </c>
      <c r="E139" t="str">
        <f t="shared" ca="1" si="66"/>
        <v>Health</v>
      </c>
      <c r="F139">
        <f t="shared" ca="1" si="67"/>
        <v>3</v>
      </c>
      <c r="G139" t="str">
        <f t="shared" ca="1" si="68"/>
        <v>UG</v>
      </c>
      <c r="H139">
        <f t="shared" ca="1" si="60"/>
        <v>0</v>
      </c>
      <c r="I139">
        <f t="shared" ca="1" si="61"/>
        <v>3</v>
      </c>
      <c r="J139">
        <f t="shared" ca="1" si="69"/>
        <v>952123</v>
      </c>
      <c r="K139">
        <f t="shared" ca="1" si="70"/>
        <v>8</v>
      </c>
      <c r="L139" t="str">
        <f t="shared" ca="1" si="71"/>
        <v>Thrissur</v>
      </c>
      <c r="M139">
        <f t="shared" ca="1" si="54"/>
        <v>7616984</v>
      </c>
      <c r="N139">
        <f t="shared" ca="1" si="72"/>
        <v>519647.116330744</v>
      </c>
      <c r="O139">
        <f t="shared" ca="1" si="55"/>
        <v>4929.2392296872094</v>
      </c>
      <c r="P139">
        <f t="shared" ca="1" si="73"/>
        <v>468</v>
      </c>
      <c r="Q139">
        <f t="shared" ca="1" si="56"/>
        <v>2348694.1163307438</v>
      </c>
      <c r="R139">
        <f t="shared" ca="1" si="57"/>
        <v>1294012.586705233</v>
      </c>
      <c r="S139">
        <f t="shared" ca="1" si="58"/>
        <v>8915925.8259349205</v>
      </c>
      <c r="T139">
        <f t="shared" ca="1" si="59"/>
        <v>6567231.7096041767</v>
      </c>
      <c r="V139" s="9">
        <f ca="1">IF(Table1[[#This Row],[GENDER]]="MALE",1,0)</f>
        <v>0</v>
      </c>
      <c r="W139" s="10">
        <f ca="1">IF(Table1[[#This Row],[GENDER]]="FEMALE",1,0)</f>
        <v>1</v>
      </c>
      <c r="AF139" s="9">
        <f t="shared" ca="1" si="74"/>
        <v>0</v>
      </c>
      <c r="AG139" s="6">
        <f t="shared" ca="1" si="75"/>
        <v>1</v>
      </c>
      <c r="AH139" s="6">
        <f t="shared" ca="1" si="76"/>
        <v>0</v>
      </c>
      <c r="AI139" s="6">
        <f t="shared" ca="1" si="77"/>
        <v>0</v>
      </c>
      <c r="AJ139" s="10">
        <f t="shared" ca="1" si="78"/>
        <v>0</v>
      </c>
      <c r="AL139" s="9">
        <f ca="1">IF(Table1[[#This Row],[EDUCATION]]="HIGHSCHOOL",1,0)</f>
        <v>0</v>
      </c>
      <c r="AM139" s="6">
        <f ca="1">IF(Table1[[#This Row],[EDUCATION]]="PLUS TWO",1,0)</f>
        <v>0</v>
      </c>
      <c r="AN139" s="6">
        <f ca="1">IF(Table1[[#This Row],[EDUCATION]]="UG",1,0)</f>
        <v>1</v>
      </c>
      <c r="AO139" s="6">
        <f ca="1">IF(Table1[[#This Row],[EDUCATION]]="PG",1,0)</f>
        <v>0</v>
      </c>
      <c r="AP139" s="6">
        <f ca="1">IF(Table1[[#This Row],[EDUCATION]]="PHD",1,0)</f>
        <v>0</v>
      </c>
      <c r="AQ139" s="10">
        <f ca="1">IF(Table1[[#This Row],[EDUCATION]]="OTHERS",1,0)</f>
        <v>0</v>
      </c>
      <c r="AU139" s="9">
        <f ca="1">Table1[[#This Row],[CARS VALUE]]/Table1[[#This Row],[CARS]]</f>
        <v>1643.0797432290699</v>
      </c>
      <c r="AV139" s="10"/>
      <c r="AX139" s="9">
        <f ca="1">IF(Table1[[#This Row],[DEBTS]]&gt;$AY$3,1,0)</f>
        <v>1</v>
      </c>
      <c r="AY139" s="6"/>
      <c r="AZ139" s="23">
        <f ca="1">(Table1[[#This Row],[MORTAGE LEFT]]/Table1[[#This Row],[VALUE OF THE HOUSE]])</f>
        <v>6.8222161990985408E-2</v>
      </c>
      <c r="BA139" s="6">
        <f t="shared" ca="1" si="79"/>
        <v>1</v>
      </c>
      <c r="BB139" s="6"/>
      <c r="BC139" s="6"/>
      <c r="BD139" s="6"/>
      <c r="BE139" s="9">
        <f ca="1">IF(Table1[[#This Row],[DEBTS]]&gt;Table1[[#This Row],[INCOME ]],1,0)</f>
        <v>1</v>
      </c>
      <c r="BF139" s="10"/>
      <c r="BH139" s="9">
        <f ca="1">IF(Table1[[#This Row],[AREA]]="Alappuzha",Table1[[#This Row],[INCOME ]],0)</f>
        <v>0</v>
      </c>
      <c r="BI139" s="6">
        <f ca="1">IF(Table1[[#This Row],[AREA]]="Ernakulam",Table1[[#This Row],[INCOME ]],0)</f>
        <v>0</v>
      </c>
      <c r="BJ139" s="6">
        <f ca="1">IF(Table1[[#This Row],[AREA]]="Idukki",Table1[[#This Row],[INCOME ]],0)</f>
        <v>0</v>
      </c>
      <c r="BK139" s="6">
        <f ca="1">IF(Table1[[#This Row],[AREA]]="kannur",Table1[[#This Row],[INCOME ]],0)</f>
        <v>0</v>
      </c>
      <c r="BL139" s="6">
        <f ca="1">IF(Table1[[#This Row],[AREA]]="Kasaragod",Table1[[#This Row],[INCOME ]],0)</f>
        <v>0</v>
      </c>
      <c r="BM139" s="6">
        <f ca="1">IF(Table1[[#This Row],[AREA]]="Kollam",Table1[[#This Row],[INCOME ]],0)</f>
        <v>0</v>
      </c>
      <c r="BN139" s="6">
        <f ca="1">IF(Table1[[#This Row],[AREA]]="kottayam",Table1[[#This Row],[INCOME ]],0)</f>
        <v>0</v>
      </c>
      <c r="BO139" s="6">
        <f ca="1">IF(Table1[[#This Row],[AREA]]="Kozhikode",Table1[[#This Row],[INCOME ]],0)</f>
        <v>0</v>
      </c>
      <c r="BP139" s="6">
        <f ca="1">IF(Table1[[#This Row],[AREA]]="Malappuram",Table1[[#This Row],[INCOME ]],0)</f>
        <v>0</v>
      </c>
      <c r="BQ139" s="6">
        <f ca="1">IF(Table1[[#This Row],[AREA]]="Palakkad",Table1[[#This Row],[INCOME ]],0)</f>
        <v>0</v>
      </c>
      <c r="BR139" s="6">
        <f ca="1">IF(Table1[[#This Row],[AREA]]="Pathanamthitta",Table1[[#This Row],[INCOME ]],0)</f>
        <v>0</v>
      </c>
      <c r="BS139" s="6">
        <f ca="1">IF(Table1[[#This Row],[AREA]]="Thiruvananthapuram",Table1[[#This Row],[INCOME ]],0)</f>
        <v>0</v>
      </c>
      <c r="BT139" s="6">
        <f ca="1">IF(Table1[[#This Row],[AREA]]="Thrissur",Table1[[#This Row],[INCOME ]],0)</f>
        <v>952123</v>
      </c>
      <c r="BU139" s="10">
        <f ca="1">IF(Table1[[#This Row],[AREA]]="Wayanadu",Table1[[#This Row],[INCOME ]],0)</f>
        <v>0</v>
      </c>
      <c r="BW139" s="9">
        <f ca="1">IF(Table1[[#This Row],[FIELD OF WORK]]="IT",Table1[[#This Row],[INCOME ]],0)</f>
        <v>0</v>
      </c>
      <c r="BX139" s="6">
        <f ca="1">IF(Table1[[#This Row],[FIELD OF WORK]]="Teaching",Table1[[#This Row],[INCOME ]],0)</f>
        <v>0</v>
      </c>
      <c r="BY139" s="6">
        <f ca="1">IF(Table1[[#This Row],[FIELD OF WORK]]="Construction",Table1[[#This Row],[INCOME ]],0)</f>
        <v>0</v>
      </c>
      <c r="BZ139" s="6">
        <f ca="1">IF(Table1[[#This Row],[FIELD OF WORK]]="Health",Table1[[#This Row],[INCOME ]],0)</f>
        <v>952123</v>
      </c>
      <c r="CA139" s="10">
        <f ca="1">IF(Table1[[#This Row],[FIELD OF WORK]]="Others",Table1[[#This Row],[INCOME ]],0)</f>
        <v>0</v>
      </c>
      <c r="CC139" s="9">
        <f ca="1">IF(Table1[[#This Row],[EDUCATION]]="Highschool",Table1[[#This Row],[INCOME ]],0)</f>
        <v>0</v>
      </c>
      <c r="CD139" s="6">
        <f ca="1">IF(Table1[[#This Row],[EDUCATION]]="UG",Table1[[#This Row],[INCOME ]],0)</f>
        <v>952123</v>
      </c>
      <c r="CE139" s="6">
        <f ca="1">IF(Table1[[#This Row],[EDUCATION]]="PG",Table1[[#This Row],[INCOME ]],0)</f>
        <v>0</v>
      </c>
      <c r="CF139" s="6">
        <f ca="1">IF(Table1[[#This Row],[EDUCATION]]="PHD",Table1[[#This Row],[INCOME ]],0)</f>
        <v>0</v>
      </c>
      <c r="CG139" s="6">
        <f ca="1">IF(Table1[[#This Row],[EDUCATION]]="Plus Two",Table1[[#This Row],[INCOME ]],0)</f>
        <v>0</v>
      </c>
      <c r="CH139" s="10">
        <f ca="1">IF(Table1[[#This Row],[EDUCATION]]="Others",Table1[[#This Row],[INCOME ]],0)</f>
        <v>0</v>
      </c>
      <c r="CJ139" s="9">
        <f ca="1">IF(Table1[[#This Row],[NETWORTH]]&gt;$CK$3,Table1[[#This Row],[AGE]],0)</f>
        <v>26</v>
      </c>
      <c r="CK139" s="10"/>
    </row>
    <row r="140" spans="1:89" x14ac:dyDescent="0.3">
      <c r="A140">
        <f t="shared" ca="1" si="62"/>
        <v>0</v>
      </c>
      <c r="B140" t="str">
        <f t="shared" ca="1" si="63"/>
        <v>MALE</v>
      </c>
      <c r="C140">
        <f t="shared" ca="1" si="64"/>
        <v>29</v>
      </c>
      <c r="D140">
        <f t="shared" ca="1" si="65"/>
        <v>3</v>
      </c>
      <c r="E140" t="str">
        <f t="shared" ca="1" si="66"/>
        <v>Teaching</v>
      </c>
      <c r="F140">
        <f t="shared" ca="1" si="67"/>
        <v>1</v>
      </c>
      <c r="G140" t="str">
        <f t="shared" ca="1" si="68"/>
        <v>Highschool</v>
      </c>
      <c r="H140">
        <f t="shared" ca="1" si="60"/>
        <v>3</v>
      </c>
      <c r="I140">
        <f t="shared" ca="1" si="61"/>
        <v>3</v>
      </c>
      <c r="J140">
        <f t="shared" ca="1" si="69"/>
        <v>159131</v>
      </c>
      <c r="K140">
        <f t="shared" ca="1" si="70"/>
        <v>5</v>
      </c>
      <c r="L140" t="str">
        <f t="shared" ca="1" si="71"/>
        <v>Kottayam</v>
      </c>
      <c r="M140">
        <f t="shared" ca="1" si="54"/>
        <v>795655</v>
      </c>
      <c r="N140">
        <f t="shared" ca="1" si="72"/>
        <v>628159.78392587078</v>
      </c>
      <c r="O140">
        <f t="shared" ca="1" si="55"/>
        <v>353081.82934216876</v>
      </c>
      <c r="P140">
        <f t="shared" ca="1" si="73"/>
        <v>26693</v>
      </c>
      <c r="Q140">
        <f t="shared" ca="1" si="56"/>
        <v>940432.78392587078</v>
      </c>
      <c r="R140">
        <f t="shared" ca="1" si="57"/>
        <v>213780.00310321795</v>
      </c>
      <c r="S140">
        <f t="shared" ca="1" si="58"/>
        <v>1362516.8324453868</v>
      </c>
      <c r="T140">
        <f t="shared" ca="1" si="59"/>
        <v>422084.04851951601</v>
      </c>
      <c r="V140" s="9">
        <f ca="1">IF(Table1[[#This Row],[GENDER]]="MALE",1,0)</f>
        <v>1</v>
      </c>
      <c r="W140" s="10">
        <f ca="1">IF(Table1[[#This Row],[GENDER]]="FEMALE",1,0)</f>
        <v>0</v>
      </c>
      <c r="AF140" s="9">
        <f t="shared" ca="1" si="74"/>
        <v>0</v>
      </c>
      <c r="AG140" s="6">
        <f t="shared" ca="1" si="75"/>
        <v>0</v>
      </c>
      <c r="AH140" s="6">
        <f t="shared" ca="1" si="76"/>
        <v>0</v>
      </c>
      <c r="AI140" s="6">
        <f t="shared" ca="1" si="77"/>
        <v>1</v>
      </c>
      <c r="AJ140" s="10">
        <f t="shared" ca="1" si="78"/>
        <v>0</v>
      </c>
      <c r="AL140" s="9">
        <f ca="1">IF(Table1[[#This Row],[EDUCATION]]="HIGHSCHOOL",1,0)</f>
        <v>1</v>
      </c>
      <c r="AM140" s="6">
        <f ca="1">IF(Table1[[#This Row],[EDUCATION]]="PLUS TWO",1,0)</f>
        <v>0</v>
      </c>
      <c r="AN140" s="6">
        <f ca="1">IF(Table1[[#This Row],[EDUCATION]]="UG",1,0)</f>
        <v>0</v>
      </c>
      <c r="AO140" s="6">
        <f ca="1">IF(Table1[[#This Row],[EDUCATION]]="PG",1,0)</f>
        <v>0</v>
      </c>
      <c r="AP140" s="6">
        <f ca="1">IF(Table1[[#This Row],[EDUCATION]]="PHD",1,0)</f>
        <v>0</v>
      </c>
      <c r="AQ140" s="10">
        <f ca="1">IF(Table1[[#This Row],[EDUCATION]]="OTHERS",1,0)</f>
        <v>0</v>
      </c>
      <c r="AU140" s="9">
        <f ca="1">Table1[[#This Row],[CARS VALUE]]/Table1[[#This Row],[CARS]]</f>
        <v>117693.94311405625</v>
      </c>
      <c r="AV140" s="10"/>
      <c r="AX140" s="9">
        <f ca="1">IF(Table1[[#This Row],[DEBTS]]&gt;$AY$3,1,0)</f>
        <v>0</v>
      </c>
      <c r="AY140" s="6"/>
      <c r="AZ140" s="23">
        <f ca="1">(Table1[[#This Row],[MORTAGE LEFT]]/Table1[[#This Row],[VALUE OF THE HOUSE]])</f>
        <v>0.78948763462288407</v>
      </c>
      <c r="BA140" s="6">
        <f t="shared" ca="1" si="79"/>
        <v>0</v>
      </c>
      <c r="BB140" s="6"/>
      <c r="BC140" s="6"/>
      <c r="BD140" s="6"/>
      <c r="BE140" s="9">
        <f ca="1">IF(Table1[[#This Row],[DEBTS]]&gt;Table1[[#This Row],[INCOME ]],1,0)</f>
        <v>1</v>
      </c>
      <c r="BF140" s="10"/>
      <c r="BH140" s="9">
        <f ca="1">IF(Table1[[#This Row],[AREA]]="Alappuzha",Table1[[#This Row],[INCOME ]],0)</f>
        <v>0</v>
      </c>
      <c r="BI140" s="6">
        <f ca="1">IF(Table1[[#This Row],[AREA]]="Ernakulam",Table1[[#This Row],[INCOME ]],0)</f>
        <v>0</v>
      </c>
      <c r="BJ140" s="6">
        <f ca="1">IF(Table1[[#This Row],[AREA]]="Idukki",Table1[[#This Row],[INCOME ]],0)</f>
        <v>0</v>
      </c>
      <c r="BK140" s="6">
        <f ca="1">IF(Table1[[#This Row],[AREA]]="kannur",Table1[[#This Row],[INCOME ]],0)</f>
        <v>0</v>
      </c>
      <c r="BL140" s="6">
        <f ca="1">IF(Table1[[#This Row],[AREA]]="Kasaragod",Table1[[#This Row],[INCOME ]],0)</f>
        <v>0</v>
      </c>
      <c r="BM140" s="6">
        <f ca="1">IF(Table1[[#This Row],[AREA]]="Kollam",Table1[[#This Row],[INCOME ]],0)</f>
        <v>0</v>
      </c>
      <c r="BN140" s="6">
        <f ca="1">IF(Table1[[#This Row],[AREA]]="kottayam",Table1[[#This Row],[INCOME ]],0)</f>
        <v>159131</v>
      </c>
      <c r="BO140" s="6">
        <f ca="1">IF(Table1[[#This Row],[AREA]]="Kozhikode",Table1[[#This Row],[INCOME ]],0)</f>
        <v>0</v>
      </c>
      <c r="BP140" s="6">
        <f ca="1">IF(Table1[[#This Row],[AREA]]="Malappuram",Table1[[#This Row],[INCOME ]],0)</f>
        <v>0</v>
      </c>
      <c r="BQ140" s="6">
        <f ca="1">IF(Table1[[#This Row],[AREA]]="Palakkad",Table1[[#This Row],[INCOME ]],0)</f>
        <v>0</v>
      </c>
      <c r="BR140" s="6">
        <f ca="1">IF(Table1[[#This Row],[AREA]]="Pathanamthitta",Table1[[#This Row],[INCOME ]],0)</f>
        <v>0</v>
      </c>
      <c r="BS140" s="6">
        <f ca="1">IF(Table1[[#This Row],[AREA]]="Thiruvananthapuram",Table1[[#This Row],[INCOME ]],0)</f>
        <v>0</v>
      </c>
      <c r="BT140" s="6">
        <f ca="1">IF(Table1[[#This Row],[AREA]]="Thrissur",Table1[[#This Row],[INCOME ]],0)</f>
        <v>0</v>
      </c>
      <c r="BU140" s="10">
        <f ca="1">IF(Table1[[#This Row],[AREA]]="Wayanadu",Table1[[#This Row],[INCOME ]],0)</f>
        <v>0</v>
      </c>
      <c r="BW140" s="9">
        <f ca="1">IF(Table1[[#This Row],[FIELD OF WORK]]="IT",Table1[[#This Row],[INCOME ]],0)</f>
        <v>0</v>
      </c>
      <c r="BX140" s="6">
        <f ca="1">IF(Table1[[#This Row],[FIELD OF WORK]]="Teaching",Table1[[#This Row],[INCOME ]],0)</f>
        <v>159131</v>
      </c>
      <c r="BY140" s="6">
        <f ca="1">IF(Table1[[#This Row],[FIELD OF WORK]]="Construction",Table1[[#This Row],[INCOME ]],0)</f>
        <v>0</v>
      </c>
      <c r="BZ140" s="6">
        <f ca="1">IF(Table1[[#This Row],[FIELD OF WORK]]="Health",Table1[[#This Row],[INCOME ]],0)</f>
        <v>0</v>
      </c>
      <c r="CA140" s="10">
        <f ca="1">IF(Table1[[#This Row],[FIELD OF WORK]]="Others",Table1[[#This Row],[INCOME ]],0)</f>
        <v>0</v>
      </c>
      <c r="CC140" s="9">
        <f ca="1">IF(Table1[[#This Row],[EDUCATION]]="Highschool",Table1[[#This Row],[INCOME ]],0)</f>
        <v>159131</v>
      </c>
      <c r="CD140" s="6">
        <f ca="1">IF(Table1[[#This Row],[EDUCATION]]="UG",Table1[[#This Row],[INCOME ]],0)</f>
        <v>0</v>
      </c>
      <c r="CE140" s="6">
        <f ca="1">IF(Table1[[#This Row],[EDUCATION]]="PG",Table1[[#This Row],[INCOME ]],0)</f>
        <v>0</v>
      </c>
      <c r="CF140" s="6">
        <f ca="1">IF(Table1[[#This Row],[EDUCATION]]="PHD",Table1[[#This Row],[INCOME ]],0)</f>
        <v>0</v>
      </c>
      <c r="CG140" s="6">
        <f ca="1">IF(Table1[[#This Row],[EDUCATION]]="Plus Two",Table1[[#This Row],[INCOME ]],0)</f>
        <v>0</v>
      </c>
      <c r="CH140" s="10">
        <f ca="1">IF(Table1[[#This Row],[EDUCATION]]="Others",Table1[[#This Row],[INCOME ]],0)</f>
        <v>0</v>
      </c>
      <c r="CJ140" s="9">
        <f ca="1">IF(Table1[[#This Row],[NETWORTH]]&gt;$CK$3,Table1[[#This Row],[AGE]],0)</f>
        <v>0</v>
      </c>
      <c r="CK140" s="10"/>
    </row>
    <row r="141" spans="1:89" x14ac:dyDescent="0.3">
      <c r="A141">
        <f t="shared" ca="1" si="62"/>
        <v>0</v>
      </c>
      <c r="B141" t="str">
        <f t="shared" ca="1" si="63"/>
        <v>MALE</v>
      </c>
      <c r="C141">
        <f t="shared" ca="1" si="64"/>
        <v>36</v>
      </c>
      <c r="D141">
        <f t="shared" ca="1" si="65"/>
        <v>2</v>
      </c>
      <c r="E141" t="str">
        <f t="shared" ca="1" si="66"/>
        <v>Construction</v>
      </c>
      <c r="F141">
        <f t="shared" ca="1" si="67"/>
        <v>2</v>
      </c>
      <c r="G141" t="str">
        <f t="shared" ca="1" si="68"/>
        <v>Plus Two</v>
      </c>
      <c r="H141">
        <f t="shared" ca="1" si="60"/>
        <v>2</v>
      </c>
      <c r="I141">
        <f t="shared" ca="1" si="61"/>
        <v>2</v>
      </c>
      <c r="J141">
        <f t="shared" ca="1" si="69"/>
        <v>384970</v>
      </c>
      <c r="K141">
        <f t="shared" ca="1" si="70"/>
        <v>9</v>
      </c>
      <c r="L141" t="str">
        <f t="shared" ca="1" si="71"/>
        <v>Palakkad</v>
      </c>
      <c r="M141">
        <f t="shared" ca="1" si="54"/>
        <v>2309820</v>
      </c>
      <c r="N141">
        <f t="shared" ca="1" si="72"/>
        <v>596648.4827466578</v>
      </c>
      <c r="O141">
        <f t="shared" ca="1" si="55"/>
        <v>302395.05231445789</v>
      </c>
      <c r="P141">
        <f t="shared" ca="1" si="73"/>
        <v>234868</v>
      </c>
      <c r="Q141">
        <f t="shared" ca="1" si="56"/>
        <v>1130783.4827466579</v>
      </c>
      <c r="R141">
        <f t="shared" ca="1" si="57"/>
        <v>195520.72707272519</v>
      </c>
      <c r="S141">
        <f t="shared" ca="1" si="58"/>
        <v>2807735.779387183</v>
      </c>
      <c r="T141">
        <f t="shared" ca="1" si="59"/>
        <v>1676952.2966405251</v>
      </c>
      <c r="V141" s="9">
        <f ca="1">IF(Table1[[#This Row],[GENDER]]="MALE",1,0)</f>
        <v>1</v>
      </c>
      <c r="W141" s="10">
        <f ca="1">IF(Table1[[#This Row],[GENDER]]="FEMALE",1,0)</f>
        <v>0</v>
      </c>
      <c r="AF141" s="9">
        <f t="shared" ca="1" si="74"/>
        <v>1</v>
      </c>
      <c r="AG141" s="6">
        <f t="shared" ca="1" si="75"/>
        <v>0</v>
      </c>
      <c r="AH141" s="6">
        <f t="shared" ca="1" si="76"/>
        <v>0</v>
      </c>
      <c r="AI141" s="6">
        <f t="shared" ca="1" si="77"/>
        <v>0</v>
      </c>
      <c r="AJ141" s="10">
        <f t="shared" ca="1" si="78"/>
        <v>0</v>
      </c>
      <c r="AL141" s="9">
        <f ca="1">IF(Table1[[#This Row],[EDUCATION]]="HIGHSCHOOL",1,0)</f>
        <v>0</v>
      </c>
      <c r="AM141" s="6">
        <f ca="1">IF(Table1[[#This Row],[EDUCATION]]="PLUS TWO",1,0)</f>
        <v>1</v>
      </c>
      <c r="AN141" s="6">
        <f ca="1">IF(Table1[[#This Row],[EDUCATION]]="UG",1,0)</f>
        <v>0</v>
      </c>
      <c r="AO141" s="6">
        <f ca="1">IF(Table1[[#This Row],[EDUCATION]]="PG",1,0)</f>
        <v>0</v>
      </c>
      <c r="AP141" s="6">
        <f ca="1">IF(Table1[[#This Row],[EDUCATION]]="PHD",1,0)</f>
        <v>0</v>
      </c>
      <c r="AQ141" s="10">
        <f ca="1">IF(Table1[[#This Row],[EDUCATION]]="OTHERS",1,0)</f>
        <v>0</v>
      </c>
      <c r="AU141" s="9">
        <f ca="1">Table1[[#This Row],[CARS VALUE]]/Table1[[#This Row],[CARS]]</f>
        <v>151197.52615722895</v>
      </c>
      <c r="AV141" s="10"/>
      <c r="AX141" s="9">
        <f ca="1">IF(Table1[[#This Row],[DEBTS]]&gt;$AY$3,1,0)</f>
        <v>1</v>
      </c>
      <c r="AY141" s="6"/>
      <c r="AZ141" s="23">
        <f ca="1">(Table1[[#This Row],[MORTAGE LEFT]]/Table1[[#This Row],[VALUE OF THE HOUSE]])</f>
        <v>0.25830951448453032</v>
      </c>
      <c r="BA141" s="6">
        <f t="shared" ca="1" si="79"/>
        <v>1</v>
      </c>
      <c r="BB141" s="6"/>
      <c r="BC141" s="6"/>
      <c r="BD141" s="6"/>
      <c r="BE141" s="9">
        <f ca="1">IF(Table1[[#This Row],[DEBTS]]&gt;Table1[[#This Row],[INCOME ]],1,0)</f>
        <v>1</v>
      </c>
      <c r="BF141" s="10"/>
      <c r="BH141" s="9">
        <f ca="1">IF(Table1[[#This Row],[AREA]]="Alappuzha",Table1[[#This Row],[INCOME ]],0)</f>
        <v>0</v>
      </c>
      <c r="BI141" s="6">
        <f ca="1">IF(Table1[[#This Row],[AREA]]="Ernakulam",Table1[[#This Row],[INCOME ]],0)</f>
        <v>0</v>
      </c>
      <c r="BJ141" s="6">
        <f ca="1">IF(Table1[[#This Row],[AREA]]="Idukki",Table1[[#This Row],[INCOME ]],0)</f>
        <v>0</v>
      </c>
      <c r="BK141" s="6">
        <f ca="1">IF(Table1[[#This Row],[AREA]]="kannur",Table1[[#This Row],[INCOME ]],0)</f>
        <v>0</v>
      </c>
      <c r="BL141" s="6">
        <f ca="1">IF(Table1[[#This Row],[AREA]]="Kasaragod",Table1[[#This Row],[INCOME ]],0)</f>
        <v>0</v>
      </c>
      <c r="BM141" s="6">
        <f ca="1">IF(Table1[[#This Row],[AREA]]="Kollam",Table1[[#This Row],[INCOME ]],0)</f>
        <v>0</v>
      </c>
      <c r="BN141" s="6">
        <f ca="1">IF(Table1[[#This Row],[AREA]]="kottayam",Table1[[#This Row],[INCOME ]],0)</f>
        <v>0</v>
      </c>
      <c r="BO141" s="6">
        <f ca="1">IF(Table1[[#This Row],[AREA]]="Kozhikode",Table1[[#This Row],[INCOME ]],0)</f>
        <v>0</v>
      </c>
      <c r="BP141" s="6">
        <f ca="1">IF(Table1[[#This Row],[AREA]]="Malappuram",Table1[[#This Row],[INCOME ]],0)</f>
        <v>0</v>
      </c>
      <c r="BQ141" s="6">
        <f ca="1">IF(Table1[[#This Row],[AREA]]="Palakkad",Table1[[#This Row],[INCOME ]],0)</f>
        <v>384970</v>
      </c>
      <c r="BR141" s="6">
        <f ca="1">IF(Table1[[#This Row],[AREA]]="Pathanamthitta",Table1[[#This Row],[INCOME ]],0)</f>
        <v>0</v>
      </c>
      <c r="BS141" s="6">
        <f ca="1">IF(Table1[[#This Row],[AREA]]="Thiruvananthapuram",Table1[[#This Row],[INCOME ]],0)</f>
        <v>0</v>
      </c>
      <c r="BT141" s="6">
        <f ca="1">IF(Table1[[#This Row],[AREA]]="Thrissur",Table1[[#This Row],[INCOME ]],0)</f>
        <v>0</v>
      </c>
      <c r="BU141" s="10">
        <f ca="1">IF(Table1[[#This Row],[AREA]]="Wayanadu",Table1[[#This Row],[INCOME ]],0)</f>
        <v>0</v>
      </c>
      <c r="BW141" s="9">
        <f ca="1">IF(Table1[[#This Row],[FIELD OF WORK]]="IT",Table1[[#This Row],[INCOME ]],0)</f>
        <v>0</v>
      </c>
      <c r="BX141" s="6">
        <f ca="1">IF(Table1[[#This Row],[FIELD OF WORK]]="Teaching",Table1[[#This Row],[INCOME ]],0)</f>
        <v>0</v>
      </c>
      <c r="BY141" s="6">
        <f ca="1">IF(Table1[[#This Row],[FIELD OF WORK]]="Construction",Table1[[#This Row],[INCOME ]],0)</f>
        <v>384970</v>
      </c>
      <c r="BZ141" s="6">
        <f ca="1">IF(Table1[[#This Row],[FIELD OF WORK]]="Health",Table1[[#This Row],[INCOME ]],0)</f>
        <v>0</v>
      </c>
      <c r="CA141" s="10">
        <f ca="1">IF(Table1[[#This Row],[FIELD OF WORK]]="Others",Table1[[#This Row],[INCOME ]],0)</f>
        <v>0</v>
      </c>
      <c r="CC141" s="9">
        <f ca="1">IF(Table1[[#This Row],[EDUCATION]]="Highschool",Table1[[#This Row],[INCOME ]],0)</f>
        <v>0</v>
      </c>
      <c r="CD141" s="6">
        <f ca="1">IF(Table1[[#This Row],[EDUCATION]]="UG",Table1[[#This Row],[INCOME ]],0)</f>
        <v>0</v>
      </c>
      <c r="CE141" s="6">
        <f ca="1">IF(Table1[[#This Row],[EDUCATION]]="PG",Table1[[#This Row],[INCOME ]],0)</f>
        <v>0</v>
      </c>
      <c r="CF141" s="6">
        <f ca="1">IF(Table1[[#This Row],[EDUCATION]]="PHD",Table1[[#This Row],[INCOME ]],0)</f>
        <v>0</v>
      </c>
      <c r="CG141" s="6">
        <f ca="1">IF(Table1[[#This Row],[EDUCATION]]="Plus Two",Table1[[#This Row],[INCOME ]],0)</f>
        <v>384970</v>
      </c>
      <c r="CH141" s="10">
        <f ca="1">IF(Table1[[#This Row],[EDUCATION]]="Others",Table1[[#This Row],[INCOME ]],0)</f>
        <v>0</v>
      </c>
      <c r="CJ141" s="9">
        <f ca="1">IF(Table1[[#This Row],[NETWORTH]]&gt;$CK$3,Table1[[#This Row],[AGE]],0)</f>
        <v>36</v>
      </c>
      <c r="CK141" s="10"/>
    </row>
    <row r="142" spans="1:89" x14ac:dyDescent="0.3">
      <c r="A142">
        <f t="shared" ca="1" si="62"/>
        <v>0</v>
      </c>
      <c r="B142" t="str">
        <f t="shared" ca="1" si="63"/>
        <v>MALE</v>
      </c>
      <c r="C142">
        <f t="shared" ca="1" si="64"/>
        <v>25</v>
      </c>
      <c r="D142">
        <f t="shared" ca="1" si="65"/>
        <v>2</v>
      </c>
      <c r="E142" t="str">
        <f t="shared" ca="1" si="66"/>
        <v>Construction</v>
      </c>
      <c r="F142">
        <f t="shared" ca="1" si="67"/>
        <v>3</v>
      </c>
      <c r="G142" t="str">
        <f t="shared" ca="1" si="68"/>
        <v>UG</v>
      </c>
      <c r="H142">
        <f t="shared" ca="1" si="60"/>
        <v>0</v>
      </c>
      <c r="I142">
        <f t="shared" ca="1" si="61"/>
        <v>1</v>
      </c>
      <c r="J142">
        <f t="shared" ca="1" si="69"/>
        <v>425242</v>
      </c>
      <c r="K142">
        <f t="shared" ca="1" si="70"/>
        <v>12</v>
      </c>
      <c r="L142" t="str">
        <f t="shared" ca="1" si="71"/>
        <v>Wayanadu</v>
      </c>
      <c r="M142">
        <f t="shared" ref="M142:M205" ca="1" si="80">J142*RANDBETWEEN(3,8)</f>
        <v>2976694</v>
      </c>
      <c r="N142">
        <f t="shared" ca="1" si="72"/>
        <v>1680199.6552987457</v>
      </c>
      <c r="O142">
        <f t="shared" ref="O142:O205" ca="1" si="81">RAND()*I142*J142</f>
        <v>113125.81231880584</v>
      </c>
      <c r="P142">
        <f t="shared" ca="1" si="73"/>
        <v>79449</v>
      </c>
      <c r="Q142">
        <f t="shared" ref="Q142:Q205" ca="1" si="82">P142+N142+RANDBETWEEN(0,2*J142)</f>
        <v>1895495.6552987457</v>
      </c>
      <c r="R142">
        <f t="shared" ref="R142:R205" ca="1" si="83">RAND()*J142*1.5</f>
        <v>273753.35659651313</v>
      </c>
      <c r="S142">
        <f t="shared" ref="S142:S205" ca="1" si="84">M142+O142+R142</f>
        <v>3363573.1689153188</v>
      </c>
      <c r="T142">
        <f t="shared" ref="T142:T205" ca="1" si="85">S142-Q142</f>
        <v>1468077.5136165731</v>
      </c>
      <c r="V142" s="9">
        <f ca="1">IF(Table1[[#This Row],[GENDER]]="MALE",1,0)</f>
        <v>1</v>
      </c>
      <c r="W142" s="10">
        <f ca="1">IF(Table1[[#This Row],[GENDER]]="FEMALE",1,0)</f>
        <v>0</v>
      </c>
      <c r="AF142" s="9">
        <f t="shared" ca="1" si="74"/>
        <v>1</v>
      </c>
      <c r="AG142" s="6">
        <f t="shared" ca="1" si="75"/>
        <v>0</v>
      </c>
      <c r="AH142" s="6">
        <f t="shared" ca="1" si="76"/>
        <v>0</v>
      </c>
      <c r="AI142" s="6">
        <f t="shared" ca="1" si="77"/>
        <v>0</v>
      </c>
      <c r="AJ142" s="10">
        <f t="shared" ca="1" si="78"/>
        <v>0</v>
      </c>
      <c r="AL142" s="9">
        <f ca="1">IF(Table1[[#This Row],[EDUCATION]]="HIGHSCHOOL",1,0)</f>
        <v>0</v>
      </c>
      <c r="AM142" s="6">
        <f ca="1">IF(Table1[[#This Row],[EDUCATION]]="PLUS TWO",1,0)</f>
        <v>0</v>
      </c>
      <c r="AN142" s="6">
        <f ca="1">IF(Table1[[#This Row],[EDUCATION]]="UG",1,0)</f>
        <v>1</v>
      </c>
      <c r="AO142" s="6">
        <f ca="1">IF(Table1[[#This Row],[EDUCATION]]="PG",1,0)</f>
        <v>0</v>
      </c>
      <c r="AP142" s="6">
        <f ca="1">IF(Table1[[#This Row],[EDUCATION]]="PHD",1,0)</f>
        <v>0</v>
      </c>
      <c r="AQ142" s="10">
        <f ca="1">IF(Table1[[#This Row],[EDUCATION]]="OTHERS",1,0)</f>
        <v>0</v>
      </c>
      <c r="AU142" s="9">
        <f ca="1">Table1[[#This Row],[CARS VALUE]]/Table1[[#This Row],[CARS]]</f>
        <v>113125.81231880584</v>
      </c>
      <c r="AV142" s="10"/>
      <c r="AX142" s="9">
        <f ca="1">IF(Table1[[#This Row],[DEBTS]]&gt;$AY$3,1,0)</f>
        <v>1</v>
      </c>
      <c r="AY142" s="6"/>
      <c r="AZ142" s="23">
        <f ca="1">(Table1[[#This Row],[MORTAGE LEFT]]/Table1[[#This Row],[VALUE OF THE HOUSE]])</f>
        <v>0.56445158800291384</v>
      </c>
      <c r="BA142" s="6">
        <f t="shared" ca="1" si="79"/>
        <v>0</v>
      </c>
      <c r="BB142" s="6"/>
      <c r="BC142" s="6"/>
      <c r="BD142" s="6"/>
      <c r="BE142" s="9">
        <f ca="1">IF(Table1[[#This Row],[DEBTS]]&gt;Table1[[#This Row],[INCOME ]],1,0)</f>
        <v>1</v>
      </c>
      <c r="BF142" s="10"/>
      <c r="BH142" s="9">
        <f ca="1">IF(Table1[[#This Row],[AREA]]="Alappuzha",Table1[[#This Row],[INCOME ]],0)</f>
        <v>0</v>
      </c>
      <c r="BI142" s="6">
        <f ca="1">IF(Table1[[#This Row],[AREA]]="Ernakulam",Table1[[#This Row],[INCOME ]],0)</f>
        <v>0</v>
      </c>
      <c r="BJ142" s="6">
        <f ca="1">IF(Table1[[#This Row],[AREA]]="Idukki",Table1[[#This Row],[INCOME ]],0)</f>
        <v>0</v>
      </c>
      <c r="BK142" s="6">
        <f ca="1">IF(Table1[[#This Row],[AREA]]="kannur",Table1[[#This Row],[INCOME ]],0)</f>
        <v>0</v>
      </c>
      <c r="BL142" s="6">
        <f ca="1">IF(Table1[[#This Row],[AREA]]="Kasaragod",Table1[[#This Row],[INCOME ]],0)</f>
        <v>0</v>
      </c>
      <c r="BM142" s="6">
        <f ca="1">IF(Table1[[#This Row],[AREA]]="Kollam",Table1[[#This Row],[INCOME ]],0)</f>
        <v>0</v>
      </c>
      <c r="BN142" s="6">
        <f ca="1">IF(Table1[[#This Row],[AREA]]="kottayam",Table1[[#This Row],[INCOME ]],0)</f>
        <v>0</v>
      </c>
      <c r="BO142" s="6">
        <f ca="1">IF(Table1[[#This Row],[AREA]]="Kozhikode",Table1[[#This Row],[INCOME ]],0)</f>
        <v>0</v>
      </c>
      <c r="BP142" s="6">
        <f ca="1">IF(Table1[[#This Row],[AREA]]="Malappuram",Table1[[#This Row],[INCOME ]],0)</f>
        <v>0</v>
      </c>
      <c r="BQ142" s="6">
        <f ca="1">IF(Table1[[#This Row],[AREA]]="Palakkad",Table1[[#This Row],[INCOME ]],0)</f>
        <v>0</v>
      </c>
      <c r="BR142" s="6">
        <f ca="1">IF(Table1[[#This Row],[AREA]]="Pathanamthitta",Table1[[#This Row],[INCOME ]],0)</f>
        <v>0</v>
      </c>
      <c r="BS142" s="6">
        <f ca="1">IF(Table1[[#This Row],[AREA]]="Thiruvananthapuram",Table1[[#This Row],[INCOME ]],0)</f>
        <v>0</v>
      </c>
      <c r="BT142" s="6">
        <f ca="1">IF(Table1[[#This Row],[AREA]]="Thrissur",Table1[[#This Row],[INCOME ]],0)</f>
        <v>0</v>
      </c>
      <c r="BU142" s="10">
        <f ca="1">IF(Table1[[#This Row],[AREA]]="Wayanadu",Table1[[#This Row],[INCOME ]],0)</f>
        <v>425242</v>
      </c>
      <c r="BW142" s="9">
        <f ca="1">IF(Table1[[#This Row],[FIELD OF WORK]]="IT",Table1[[#This Row],[INCOME ]],0)</f>
        <v>0</v>
      </c>
      <c r="BX142" s="6">
        <f ca="1">IF(Table1[[#This Row],[FIELD OF WORK]]="Teaching",Table1[[#This Row],[INCOME ]],0)</f>
        <v>0</v>
      </c>
      <c r="BY142" s="6">
        <f ca="1">IF(Table1[[#This Row],[FIELD OF WORK]]="Construction",Table1[[#This Row],[INCOME ]],0)</f>
        <v>425242</v>
      </c>
      <c r="BZ142" s="6">
        <f ca="1">IF(Table1[[#This Row],[FIELD OF WORK]]="Health",Table1[[#This Row],[INCOME ]],0)</f>
        <v>0</v>
      </c>
      <c r="CA142" s="10">
        <f ca="1">IF(Table1[[#This Row],[FIELD OF WORK]]="Others",Table1[[#This Row],[INCOME ]],0)</f>
        <v>0</v>
      </c>
      <c r="CC142" s="9">
        <f ca="1">IF(Table1[[#This Row],[EDUCATION]]="Highschool",Table1[[#This Row],[INCOME ]],0)</f>
        <v>0</v>
      </c>
      <c r="CD142" s="6">
        <f ca="1">IF(Table1[[#This Row],[EDUCATION]]="UG",Table1[[#This Row],[INCOME ]],0)</f>
        <v>425242</v>
      </c>
      <c r="CE142" s="6">
        <f ca="1">IF(Table1[[#This Row],[EDUCATION]]="PG",Table1[[#This Row],[INCOME ]],0)</f>
        <v>0</v>
      </c>
      <c r="CF142" s="6">
        <f ca="1">IF(Table1[[#This Row],[EDUCATION]]="PHD",Table1[[#This Row],[INCOME ]],0)</f>
        <v>0</v>
      </c>
      <c r="CG142" s="6">
        <f ca="1">IF(Table1[[#This Row],[EDUCATION]]="Plus Two",Table1[[#This Row],[INCOME ]],0)</f>
        <v>0</v>
      </c>
      <c r="CH142" s="10">
        <f ca="1">IF(Table1[[#This Row],[EDUCATION]]="Others",Table1[[#This Row],[INCOME ]],0)</f>
        <v>0</v>
      </c>
      <c r="CJ142" s="9">
        <f ca="1">IF(Table1[[#This Row],[NETWORTH]]&gt;$CK$3,Table1[[#This Row],[AGE]],0)</f>
        <v>25</v>
      </c>
      <c r="CK142" s="10"/>
    </row>
    <row r="143" spans="1:89" x14ac:dyDescent="0.3">
      <c r="A143">
        <f t="shared" ca="1" si="62"/>
        <v>0</v>
      </c>
      <c r="B143" t="str">
        <f t="shared" ca="1" si="63"/>
        <v>MALE</v>
      </c>
      <c r="C143">
        <f t="shared" ca="1" si="64"/>
        <v>50</v>
      </c>
      <c r="D143">
        <f t="shared" ca="1" si="65"/>
        <v>3</v>
      </c>
      <c r="E143" t="str">
        <f t="shared" ca="1" si="66"/>
        <v>Teaching</v>
      </c>
      <c r="F143">
        <f t="shared" ca="1" si="67"/>
        <v>3</v>
      </c>
      <c r="G143" t="str">
        <f t="shared" ca="1" si="68"/>
        <v>UG</v>
      </c>
      <c r="H143">
        <f t="shared" ca="1" si="60"/>
        <v>3</v>
      </c>
      <c r="I143">
        <f t="shared" ca="1" si="61"/>
        <v>3</v>
      </c>
      <c r="J143">
        <f t="shared" ca="1" si="69"/>
        <v>974330</v>
      </c>
      <c r="K143">
        <f t="shared" ca="1" si="70"/>
        <v>2</v>
      </c>
      <c r="L143" t="str">
        <f t="shared" ca="1" si="71"/>
        <v>Kollam</v>
      </c>
      <c r="M143">
        <f t="shared" ca="1" si="80"/>
        <v>5845980</v>
      </c>
      <c r="N143">
        <f t="shared" ca="1" si="72"/>
        <v>3193089.2096870998</v>
      </c>
      <c r="O143">
        <f t="shared" ca="1" si="81"/>
        <v>1437501.0241552247</v>
      </c>
      <c r="P143">
        <f t="shared" ca="1" si="73"/>
        <v>752322</v>
      </c>
      <c r="Q143">
        <f t="shared" ca="1" si="82"/>
        <v>5517625.2096870998</v>
      </c>
      <c r="R143">
        <f t="shared" ca="1" si="83"/>
        <v>1056957.8676891369</v>
      </c>
      <c r="S143">
        <f t="shared" ca="1" si="84"/>
        <v>8340438.891844362</v>
      </c>
      <c r="T143">
        <f t="shared" ca="1" si="85"/>
        <v>2822813.6821572622</v>
      </c>
      <c r="V143" s="9">
        <f ca="1">IF(Table1[[#This Row],[GENDER]]="MALE",1,0)</f>
        <v>1</v>
      </c>
      <c r="W143" s="10">
        <f ca="1">IF(Table1[[#This Row],[GENDER]]="FEMALE",1,0)</f>
        <v>0</v>
      </c>
      <c r="AF143" s="9">
        <f t="shared" ca="1" si="74"/>
        <v>0</v>
      </c>
      <c r="AG143" s="6">
        <f t="shared" ca="1" si="75"/>
        <v>0</v>
      </c>
      <c r="AH143" s="6">
        <f t="shared" ca="1" si="76"/>
        <v>0</v>
      </c>
      <c r="AI143" s="6">
        <f t="shared" ca="1" si="77"/>
        <v>1</v>
      </c>
      <c r="AJ143" s="10">
        <f t="shared" ca="1" si="78"/>
        <v>0</v>
      </c>
      <c r="AL143" s="9">
        <f ca="1">IF(Table1[[#This Row],[EDUCATION]]="HIGHSCHOOL",1,0)</f>
        <v>0</v>
      </c>
      <c r="AM143" s="6">
        <f ca="1">IF(Table1[[#This Row],[EDUCATION]]="PLUS TWO",1,0)</f>
        <v>0</v>
      </c>
      <c r="AN143" s="6">
        <f ca="1">IF(Table1[[#This Row],[EDUCATION]]="UG",1,0)</f>
        <v>1</v>
      </c>
      <c r="AO143" s="6">
        <f ca="1">IF(Table1[[#This Row],[EDUCATION]]="PG",1,0)</f>
        <v>0</v>
      </c>
      <c r="AP143" s="6">
        <f ca="1">IF(Table1[[#This Row],[EDUCATION]]="PHD",1,0)</f>
        <v>0</v>
      </c>
      <c r="AQ143" s="10">
        <f ca="1">IF(Table1[[#This Row],[EDUCATION]]="OTHERS",1,0)</f>
        <v>0</v>
      </c>
      <c r="AU143" s="9">
        <f ca="1">Table1[[#This Row],[CARS VALUE]]/Table1[[#This Row],[CARS]]</f>
        <v>479167.00805174158</v>
      </c>
      <c r="AV143" s="10"/>
      <c r="AX143" s="9">
        <f ca="1">IF(Table1[[#This Row],[DEBTS]]&gt;$AY$3,1,0)</f>
        <v>1</v>
      </c>
      <c r="AY143" s="6"/>
      <c r="AZ143" s="23">
        <f ca="1">(Table1[[#This Row],[MORTAGE LEFT]]/Table1[[#This Row],[VALUE OF THE HOUSE]])</f>
        <v>0.54620255452244104</v>
      </c>
      <c r="BA143" s="6">
        <f t="shared" ca="1" si="79"/>
        <v>0</v>
      </c>
      <c r="BB143" s="6"/>
      <c r="BC143" s="6"/>
      <c r="BD143" s="6"/>
      <c r="BE143" s="9">
        <f ca="1">IF(Table1[[#This Row],[DEBTS]]&gt;Table1[[#This Row],[INCOME ]],1,0)</f>
        <v>1</v>
      </c>
      <c r="BF143" s="10"/>
      <c r="BH143" s="9">
        <f ca="1">IF(Table1[[#This Row],[AREA]]="Alappuzha",Table1[[#This Row],[INCOME ]],0)</f>
        <v>0</v>
      </c>
      <c r="BI143" s="6">
        <f ca="1">IF(Table1[[#This Row],[AREA]]="Ernakulam",Table1[[#This Row],[INCOME ]],0)</f>
        <v>0</v>
      </c>
      <c r="BJ143" s="6">
        <f ca="1">IF(Table1[[#This Row],[AREA]]="Idukki",Table1[[#This Row],[INCOME ]],0)</f>
        <v>0</v>
      </c>
      <c r="BK143" s="6">
        <f ca="1">IF(Table1[[#This Row],[AREA]]="kannur",Table1[[#This Row],[INCOME ]],0)</f>
        <v>0</v>
      </c>
      <c r="BL143" s="6">
        <f ca="1">IF(Table1[[#This Row],[AREA]]="Kasaragod",Table1[[#This Row],[INCOME ]],0)</f>
        <v>0</v>
      </c>
      <c r="BM143" s="6">
        <f ca="1">IF(Table1[[#This Row],[AREA]]="Kollam",Table1[[#This Row],[INCOME ]],0)</f>
        <v>974330</v>
      </c>
      <c r="BN143" s="6">
        <f ca="1">IF(Table1[[#This Row],[AREA]]="kottayam",Table1[[#This Row],[INCOME ]],0)</f>
        <v>0</v>
      </c>
      <c r="BO143" s="6">
        <f ca="1">IF(Table1[[#This Row],[AREA]]="Kozhikode",Table1[[#This Row],[INCOME ]],0)</f>
        <v>0</v>
      </c>
      <c r="BP143" s="6">
        <f ca="1">IF(Table1[[#This Row],[AREA]]="Malappuram",Table1[[#This Row],[INCOME ]],0)</f>
        <v>0</v>
      </c>
      <c r="BQ143" s="6">
        <f ca="1">IF(Table1[[#This Row],[AREA]]="Palakkad",Table1[[#This Row],[INCOME ]],0)</f>
        <v>0</v>
      </c>
      <c r="BR143" s="6">
        <f ca="1">IF(Table1[[#This Row],[AREA]]="Pathanamthitta",Table1[[#This Row],[INCOME ]],0)</f>
        <v>0</v>
      </c>
      <c r="BS143" s="6">
        <f ca="1">IF(Table1[[#This Row],[AREA]]="Thiruvananthapuram",Table1[[#This Row],[INCOME ]],0)</f>
        <v>0</v>
      </c>
      <c r="BT143" s="6">
        <f ca="1">IF(Table1[[#This Row],[AREA]]="Thrissur",Table1[[#This Row],[INCOME ]],0)</f>
        <v>0</v>
      </c>
      <c r="BU143" s="10">
        <f ca="1">IF(Table1[[#This Row],[AREA]]="Wayanadu",Table1[[#This Row],[INCOME ]],0)</f>
        <v>0</v>
      </c>
      <c r="BW143" s="9">
        <f ca="1">IF(Table1[[#This Row],[FIELD OF WORK]]="IT",Table1[[#This Row],[INCOME ]],0)</f>
        <v>0</v>
      </c>
      <c r="BX143" s="6">
        <f ca="1">IF(Table1[[#This Row],[FIELD OF WORK]]="Teaching",Table1[[#This Row],[INCOME ]],0)</f>
        <v>974330</v>
      </c>
      <c r="BY143" s="6">
        <f ca="1">IF(Table1[[#This Row],[FIELD OF WORK]]="Construction",Table1[[#This Row],[INCOME ]],0)</f>
        <v>0</v>
      </c>
      <c r="BZ143" s="6">
        <f ca="1">IF(Table1[[#This Row],[FIELD OF WORK]]="Health",Table1[[#This Row],[INCOME ]],0)</f>
        <v>0</v>
      </c>
      <c r="CA143" s="10">
        <f ca="1">IF(Table1[[#This Row],[FIELD OF WORK]]="Others",Table1[[#This Row],[INCOME ]],0)</f>
        <v>0</v>
      </c>
      <c r="CC143" s="9">
        <f ca="1">IF(Table1[[#This Row],[EDUCATION]]="Highschool",Table1[[#This Row],[INCOME ]],0)</f>
        <v>0</v>
      </c>
      <c r="CD143" s="6">
        <f ca="1">IF(Table1[[#This Row],[EDUCATION]]="UG",Table1[[#This Row],[INCOME ]],0)</f>
        <v>974330</v>
      </c>
      <c r="CE143" s="6">
        <f ca="1">IF(Table1[[#This Row],[EDUCATION]]="PG",Table1[[#This Row],[INCOME ]],0)</f>
        <v>0</v>
      </c>
      <c r="CF143" s="6">
        <f ca="1">IF(Table1[[#This Row],[EDUCATION]]="PHD",Table1[[#This Row],[INCOME ]],0)</f>
        <v>0</v>
      </c>
      <c r="CG143" s="6">
        <f ca="1">IF(Table1[[#This Row],[EDUCATION]]="Plus Two",Table1[[#This Row],[INCOME ]],0)</f>
        <v>0</v>
      </c>
      <c r="CH143" s="10">
        <f ca="1">IF(Table1[[#This Row],[EDUCATION]]="Others",Table1[[#This Row],[INCOME ]],0)</f>
        <v>0</v>
      </c>
      <c r="CJ143" s="9">
        <f ca="1">IF(Table1[[#This Row],[NETWORTH]]&gt;$CK$3,Table1[[#This Row],[AGE]],0)</f>
        <v>50</v>
      </c>
      <c r="CK143" s="10"/>
    </row>
    <row r="144" spans="1:89" x14ac:dyDescent="0.3">
      <c r="A144">
        <f t="shared" ca="1" si="62"/>
        <v>0</v>
      </c>
      <c r="B144" t="str">
        <f t="shared" ca="1" si="63"/>
        <v>MALE</v>
      </c>
      <c r="C144">
        <f t="shared" ca="1" si="64"/>
        <v>24</v>
      </c>
      <c r="D144">
        <f t="shared" ca="1" si="65"/>
        <v>5</v>
      </c>
      <c r="E144" t="str">
        <f t="shared" ca="1" si="66"/>
        <v>Others</v>
      </c>
      <c r="F144">
        <f t="shared" ca="1" si="67"/>
        <v>2</v>
      </c>
      <c r="G144" t="str">
        <f t="shared" ca="1" si="68"/>
        <v>Plus Two</v>
      </c>
      <c r="H144">
        <f t="shared" ca="1" si="60"/>
        <v>0</v>
      </c>
      <c r="I144">
        <f t="shared" ca="1" si="61"/>
        <v>2</v>
      </c>
      <c r="J144">
        <f t="shared" ca="1" si="69"/>
        <v>246281</v>
      </c>
      <c r="K144">
        <f t="shared" ca="1" si="70"/>
        <v>5</v>
      </c>
      <c r="L144" t="str">
        <f t="shared" ca="1" si="71"/>
        <v>Kottayam</v>
      </c>
      <c r="M144">
        <f t="shared" ca="1" si="80"/>
        <v>1477686</v>
      </c>
      <c r="N144">
        <f t="shared" ca="1" si="72"/>
        <v>100120.09608802079</v>
      </c>
      <c r="O144">
        <f t="shared" ca="1" si="81"/>
        <v>234941.56052717238</v>
      </c>
      <c r="P144">
        <f t="shared" ca="1" si="73"/>
        <v>160425</v>
      </c>
      <c r="Q144">
        <f t="shared" ca="1" si="82"/>
        <v>613616.09608802083</v>
      </c>
      <c r="R144">
        <f t="shared" ca="1" si="83"/>
        <v>175315.12038350018</v>
      </c>
      <c r="S144">
        <f t="shared" ca="1" si="84"/>
        <v>1887942.6809106725</v>
      </c>
      <c r="T144">
        <f t="shared" ca="1" si="85"/>
        <v>1274326.5848226517</v>
      </c>
      <c r="V144" s="9">
        <f ca="1">IF(Table1[[#This Row],[GENDER]]="MALE",1,0)</f>
        <v>1</v>
      </c>
      <c r="W144" s="10">
        <f ca="1">IF(Table1[[#This Row],[GENDER]]="FEMALE",1,0)</f>
        <v>0</v>
      </c>
      <c r="AF144" s="9">
        <f t="shared" ca="1" si="74"/>
        <v>0</v>
      </c>
      <c r="AG144" s="6">
        <f t="shared" ca="1" si="75"/>
        <v>0</v>
      </c>
      <c r="AH144" s="6">
        <f t="shared" ca="1" si="76"/>
        <v>0</v>
      </c>
      <c r="AI144" s="6">
        <f t="shared" ca="1" si="77"/>
        <v>0</v>
      </c>
      <c r="AJ144" s="10">
        <f t="shared" ca="1" si="78"/>
        <v>1</v>
      </c>
      <c r="AL144" s="9">
        <f ca="1">IF(Table1[[#This Row],[EDUCATION]]="HIGHSCHOOL",1,0)</f>
        <v>0</v>
      </c>
      <c r="AM144" s="6">
        <f ca="1">IF(Table1[[#This Row],[EDUCATION]]="PLUS TWO",1,0)</f>
        <v>1</v>
      </c>
      <c r="AN144" s="6">
        <f ca="1">IF(Table1[[#This Row],[EDUCATION]]="UG",1,0)</f>
        <v>0</v>
      </c>
      <c r="AO144" s="6">
        <f ca="1">IF(Table1[[#This Row],[EDUCATION]]="PG",1,0)</f>
        <v>0</v>
      </c>
      <c r="AP144" s="6">
        <f ca="1">IF(Table1[[#This Row],[EDUCATION]]="PHD",1,0)</f>
        <v>0</v>
      </c>
      <c r="AQ144" s="10">
        <f ca="1">IF(Table1[[#This Row],[EDUCATION]]="OTHERS",1,0)</f>
        <v>0</v>
      </c>
      <c r="AU144" s="9">
        <f ca="1">Table1[[#This Row],[CARS VALUE]]/Table1[[#This Row],[CARS]]</f>
        <v>117470.78026358619</v>
      </c>
      <c r="AV144" s="10"/>
      <c r="AX144" s="9">
        <f ca="1">IF(Table1[[#This Row],[DEBTS]]&gt;$AY$3,1,0)</f>
        <v>0</v>
      </c>
      <c r="AY144" s="6"/>
      <c r="AZ144" s="23">
        <f ca="1">(Table1[[#This Row],[MORTAGE LEFT]]/Table1[[#This Row],[VALUE OF THE HOUSE]])</f>
        <v>6.7754648882117574E-2</v>
      </c>
      <c r="BA144" s="6">
        <f t="shared" ca="1" si="79"/>
        <v>1</v>
      </c>
      <c r="BB144" s="6"/>
      <c r="BC144" s="6"/>
      <c r="BD144" s="6"/>
      <c r="BE144" s="9">
        <f ca="1">IF(Table1[[#This Row],[DEBTS]]&gt;Table1[[#This Row],[INCOME ]],1,0)</f>
        <v>1</v>
      </c>
      <c r="BF144" s="10"/>
      <c r="BH144" s="9">
        <f ca="1">IF(Table1[[#This Row],[AREA]]="Alappuzha",Table1[[#This Row],[INCOME ]],0)</f>
        <v>0</v>
      </c>
      <c r="BI144" s="6">
        <f ca="1">IF(Table1[[#This Row],[AREA]]="Ernakulam",Table1[[#This Row],[INCOME ]],0)</f>
        <v>0</v>
      </c>
      <c r="BJ144" s="6">
        <f ca="1">IF(Table1[[#This Row],[AREA]]="Idukki",Table1[[#This Row],[INCOME ]],0)</f>
        <v>0</v>
      </c>
      <c r="BK144" s="6">
        <f ca="1">IF(Table1[[#This Row],[AREA]]="kannur",Table1[[#This Row],[INCOME ]],0)</f>
        <v>0</v>
      </c>
      <c r="BL144" s="6">
        <f ca="1">IF(Table1[[#This Row],[AREA]]="Kasaragod",Table1[[#This Row],[INCOME ]],0)</f>
        <v>0</v>
      </c>
      <c r="BM144" s="6">
        <f ca="1">IF(Table1[[#This Row],[AREA]]="Kollam",Table1[[#This Row],[INCOME ]],0)</f>
        <v>0</v>
      </c>
      <c r="BN144" s="6">
        <f ca="1">IF(Table1[[#This Row],[AREA]]="kottayam",Table1[[#This Row],[INCOME ]],0)</f>
        <v>246281</v>
      </c>
      <c r="BO144" s="6">
        <f ca="1">IF(Table1[[#This Row],[AREA]]="Kozhikode",Table1[[#This Row],[INCOME ]],0)</f>
        <v>0</v>
      </c>
      <c r="BP144" s="6">
        <f ca="1">IF(Table1[[#This Row],[AREA]]="Malappuram",Table1[[#This Row],[INCOME ]],0)</f>
        <v>0</v>
      </c>
      <c r="BQ144" s="6">
        <f ca="1">IF(Table1[[#This Row],[AREA]]="Palakkad",Table1[[#This Row],[INCOME ]],0)</f>
        <v>0</v>
      </c>
      <c r="BR144" s="6">
        <f ca="1">IF(Table1[[#This Row],[AREA]]="Pathanamthitta",Table1[[#This Row],[INCOME ]],0)</f>
        <v>0</v>
      </c>
      <c r="BS144" s="6">
        <f ca="1">IF(Table1[[#This Row],[AREA]]="Thiruvananthapuram",Table1[[#This Row],[INCOME ]],0)</f>
        <v>0</v>
      </c>
      <c r="BT144" s="6">
        <f ca="1">IF(Table1[[#This Row],[AREA]]="Thrissur",Table1[[#This Row],[INCOME ]],0)</f>
        <v>0</v>
      </c>
      <c r="BU144" s="10">
        <f ca="1">IF(Table1[[#This Row],[AREA]]="Wayanadu",Table1[[#This Row],[INCOME ]],0)</f>
        <v>0</v>
      </c>
      <c r="BW144" s="9">
        <f ca="1">IF(Table1[[#This Row],[FIELD OF WORK]]="IT",Table1[[#This Row],[INCOME ]],0)</f>
        <v>0</v>
      </c>
      <c r="BX144" s="6">
        <f ca="1">IF(Table1[[#This Row],[FIELD OF WORK]]="Teaching",Table1[[#This Row],[INCOME ]],0)</f>
        <v>0</v>
      </c>
      <c r="BY144" s="6">
        <f ca="1">IF(Table1[[#This Row],[FIELD OF WORK]]="Construction",Table1[[#This Row],[INCOME ]],0)</f>
        <v>0</v>
      </c>
      <c r="BZ144" s="6">
        <f ca="1">IF(Table1[[#This Row],[FIELD OF WORK]]="Health",Table1[[#This Row],[INCOME ]],0)</f>
        <v>0</v>
      </c>
      <c r="CA144" s="10">
        <f ca="1">IF(Table1[[#This Row],[FIELD OF WORK]]="Others",Table1[[#This Row],[INCOME ]],0)</f>
        <v>246281</v>
      </c>
      <c r="CC144" s="9">
        <f ca="1">IF(Table1[[#This Row],[EDUCATION]]="Highschool",Table1[[#This Row],[INCOME ]],0)</f>
        <v>0</v>
      </c>
      <c r="CD144" s="6">
        <f ca="1">IF(Table1[[#This Row],[EDUCATION]]="UG",Table1[[#This Row],[INCOME ]],0)</f>
        <v>0</v>
      </c>
      <c r="CE144" s="6">
        <f ca="1">IF(Table1[[#This Row],[EDUCATION]]="PG",Table1[[#This Row],[INCOME ]],0)</f>
        <v>0</v>
      </c>
      <c r="CF144" s="6">
        <f ca="1">IF(Table1[[#This Row],[EDUCATION]]="PHD",Table1[[#This Row],[INCOME ]],0)</f>
        <v>0</v>
      </c>
      <c r="CG144" s="6">
        <f ca="1">IF(Table1[[#This Row],[EDUCATION]]="Plus Two",Table1[[#This Row],[INCOME ]],0)</f>
        <v>246281</v>
      </c>
      <c r="CH144" s="10">
        <f ca="1">IF(Table1[[#This Row],[EDUCATION]]="Others",Table1[[#This Row],[INCOME ]],0)</f>
        <v>0</v>
      </c>
      <c r="CJ144" s="9">
        <f ca="1">IF(Table1[[#This Row],[NETWORTH]]&gt;$CK$3,Table1[[#This Row],[AGE]],0)</f>
        <v>24</v>
      </c>
      <c r="CK144" s="10"/>
    </row>
    <row r="145" spans="1:89" x14ac:dyDescent="0.3">
      <c r="A145">
        <f t="shared" ca="1" si="62"/>
        <v>0</v>
      </c>
      <c r="B145" t="str">
        <f t="shared" ca="1" si="63"/>
        <v>MALE</v>
      </c>
      <c r="C145">
        <f t="shared" ca="1" si="64"/>
        <v>26</v>
      </c>
      <c r="D145">
        <f t="shared" ca="1" si="65"/>
        <v>1</v>
      </c>
      <c r="E145" t="str">
        <f t="shared" ca="1" si="66"/>
        <v>Health</v>
      </c>
      <c r="F145">
        <f t="shared" ca="1" si="67"/>
        <v>3</v>
      </c>
      <c r="G145" t="str">
        <f t="shared" ca="1" si="68"/>
        <v>UG</v>
      </c>
      <c r="H145">
        <f t="shared" ca="1" si="60"/>
        <v>1</v>
      </c>
      <c r="I145">
        <f t="shared" ca="1" si="61"/>
        <v>3</v>
      </c>
      <c r="J145">
        <f t="shared" ca="1" si="69"/>
        <v>692888</v>
      </c>
      <c r="K145">
        <f t="shared" ca="1" si="70"/>
        <v>14</v>
      </c>
      <c r="L145" t="str">
        <f t="shared" ca="1" si="71"/>
        <v>Kasaragod</v>
      </c>
      <c r="M145">
        <f t="shared" ca="1" si="80"/>
        <v>4850216</v>
      </c>
      <c r="N145">
        <f t="shared" ca="1" si="72"/>
        <v>831578.00667976181</v>
      </c>
      <c r="O145">
        <f t="shared" ca="1" si="81"/>
        <v>2040627.3681666246</v>
      </c>
      <c r="P145">
        <f t="shared" ca="1" si="73"/>
        <v>605944</v>
      </c>
      <c r="Q145">
        <f t="shared" ca="1" si="82"/>
        <v>2303274.0066797617</v>
      </c>
      <c r="R145">
        <f t="shared" ca="1" si="83"/>
        <v>258642.36912725569</v>
      </c>
      <c r="S145">
        <f t="shared" ca="1" si="84"/>
        <v>7149485.7372938804</v>
      </c>
      <c r="T145">
        <f t="shared" ca="1" si="85"/>
        <v>4846211.7306141183</v>
      </c>
      <c r="V145" s="9">
        <f ca="1">IF(Table1[[#This Row],[GENDER]]="MALE",1,0)</f>
        <v>1</v>
      </c>
      <c r="W145" s="10">
        <f ca="1">IF(Table1[[#This Row],[GENDER]]="FEMALE",1,0)</f>
        <v>0</v>
      </c>
      <c r="AF145" s="9">
        <f t="shared" ca="1" si="74"/>
        <v>0</v>
      </c>
      <c r="AG145" s="6">
        <f t="shared" ca="1" si="75"/>
        <v>1</v>
      </c>
      <c r="AH145" s="6">
        <f t="shared" ca="1" si="76"/>
        <v>0</v>
      </c>
      <c r="AI145" s="6">
        <f t="shared" ca="1" si="77"/>
        <v>0</v>
      </c>
      <c r="AJ145" s="10">
        <f t="shared" ca="1" si="78"/>
        <v>0</v>
      </c>
      <c r="AL145" s="9">
        <f ca="1">IF(Table1[[#This Row],[EDUCATION]]="HIGHSCHOOL",1,0)</f>
        <v>0</v>
      </c>
      <c r="AM145" s="6">
        <f ca="1">IF(Table1[[#This Row],[EDUCATION]]="PLUS TWO",1,0)</f>
        <v>0</v>
      </c>
      <c r="AN145" s="6">
        <f ca="1">IF(Table1[[#This Row],[EDUCATION]]="UG",1,0)</f>
        <v>1</v>
      </c>
      <c r="AO145" s="6">
        <f ca="1">IF(Table1[[#This Row],[EDUCATION]]="PG",1,0)</f>
        <v>0</v>
      </c>
      <c r="AP145" s="6">
        <f ca="1">IF(Table1[[#This Row],[EDUCATION]]="PHD",1,0)</f>
        <v>0</v>
      </c>
      <c r="AQ145" s="10">
        <f ca="1">IF(Table1[[#This Row],[EDUCATION]]="OTHERS",1,0)</f>
        <v>0</v>
      </c>
      <c r="AU145" s="9">
        <f ca="1">Table1[[#This Row],[CARS VALUE]]/Table1[[#This Row],[CARS]]</f>
        <v>680209.12272220815</v>
      </c>
      <c r="AV145" s="10"/>
      <c r="AX145" s="9">
        <f ca="1">IF(Table1[[#This Row],[DEBTS]]&gt;$AY$3,1,0)</f>
        <v>1</v>
      </c>
      <c r="AY145" s="6"/>
      <c r="AZ145" s="23">
        <f ca="1">(Table1[[#This Row],[MORTAGE LEFT]]/Table1[[#This Row],[VALUE OF THE HOUSE]])</f>
        <v>0.1714517470314233</v>
      </c>
      <c r="BA145" s="6">
        <f t="shared" ca="1" si="79"/>
        <v>1</v>
      </c>
      <c r="BB145" s="6"/>
      <c r="BC145" s="6"/>
      <c r="BD145" s="6"/>
      <c r="BE145" s="9">
        <f ca="1">IF(Table1[[#This Row],[DEBTS]]&gt;Table1[[#This Row],[INCOME ]],1,0)</f>
        <v>1</v>
      </c>
      <c r="BF145" s="10"/>
      <c r="BH145" s="9">
        <f ca="1">IF(Table1[[#This Row],[AREA]]="Alappuzha",Table1[[#This Row],[INCOME ]],0)</f>
        <v>0</v>
      </c>
      <c r="BI145" s="6">
        <f ca="1">IF(Table1[[#This Row],[AREA]]="Ernakulam",Table1[[#This Row],[INCOME ]],0)</f>
        <v>0</v>
      </c>
      <c r="BJ145" s="6">
        <f ca="1">IF(Table1[[#This Row],[AREA]]="Idukki",Table1[[#This Row],[INCOME ]],0)</f>
        <v>0</v>
      </c>
      <c r="BK145" s="6">
        <f ca="1">IF(Table1[[#This Row],[AREA]]="kannur",Table1[[#This Row],[INCOME ]],0)</f>
        <v>0</v>
      </c>
      <c r="BL145" s="6">
        <f ca="1">IF(Table1[[#This Row],[AREA]]="Kasaragod",Table1[[#This Row],[INCOME ]],0)</f>
        <v>692888</v>
      </c>
      <c r="BM145" s="6">
        <f ca="1">IF(Table1[[#This Row],[AREA]]="Kollam",Table1[[#This Row],[INCOME ]],0)</f>
        <v>0</v>
      </c>
      <c r="BN145" s="6">
        <f ca="1">IF(Table1[[#This Row],[AREA]]="kottayam",Table1[[#This Row],[INCOME ]],0)</f>
        <v>0</v>
      </c>
      <c r="BO145" s="6">
        <f ca="1">IF(Table1[[#This Row],[AREA]]="Kozhikode",Table1[[#This Row],[INCOME ]],0)</f>
        <v>0</v>
      </c>
      <c r="BP145" s="6">
        <f ca="1">IF(Table1[[#This Row],[AREA]]="Malappuram",Table1[[#This Row],[INCOME ]],0)</f>
        <v>0</v>
      </c>
      <c r="BQ145" s="6">
        <f ca="1">IF(Table1[[#This Row],[AREA]]="Palakkad",Table1[[#This Row],[INCOME ]],0)</f>
        <v>0</v>
      </c>
      <c r="BR145" s="6">
        <f ca="1">IF(Table1[[#This Row],[AREA]]="Pathanamthitta",Table1[[#This Row],[INCOME ]],0)</f>
        <v>0</v>
      </c>
      <c r="BS145" s="6">
        <f ca="1">IF(Table1[[#This Row],[AREA]]="Thiruvananthapuram",Table1[[#This Row],[INCOME ]],0)</f>
        <v>0</v>
      </c>
      <c r="BT145" s="6">
        <f ca="1">IF(Table1[[#This Row],[AREA]]="Thrissur",Table1[[#This Row],[INCOME ]],0)</f>
        <v>0</v>
      </c>
      <c r="BU145" s="10">
        <f ca="1">IF(Table1[[#This Row],[AREA]]="Wayanadu",Table1[[#This Row],[INCOME ]],0)</f>
        <v>0</v>
      </c>
      <c r="BW145" s="9">
        <f ca="1">IF(Table1[[#This Row],[FIELD OF WORK]]="IT",Table1[[#This Row],[INCOME ]],0)</f>
        <v>0</v>
      </c>
      <c r="BX145" s="6">
        <f ca="1">IF(Table1[[#This Row],[FIELD OF WORK]]="Teaching",Table1[[#This Row],[INCOME ]],0)</f>
        <v>0</v>
      </c>
      <c r="BY145" s="6">
        <f ca="1">IF(Table1[[#This Row],[FIELD OF WORK]]="Construction",Table1[[#This Row],[INCOME ]],0)</f>
        <v>0</v>
      </c>
      <c r="BZ145" s="6">
        <f ca="1">IF(Table1[[#This Row],[FIELD OF WORK]]="Health",Table1[[#This Row],[INCOME ]],0)</f>
        <v>692888</v>
      </c>
      <c r="CA145" s="10">
        <f ca="1">IF(Table1[[#This Row],[FIELD OF WORK]]="Others",Table1[[#This Row],[INCOME ]],0)</f>
        <v>0</v>
      </c>
      <c r="CC145" s="9">
        <f ca="1">IF(Table1[[#This Row],[EDUCATION]]="Highschool",Table1[[#This Row],[INCOME ]],0)</f>
        <v>0</v>
      </c>
      <c r="CD145" s="6">
        <f ca="1">IF(Table1[[#This Row],[EDUCATION]]="UG",Table1[[#This Row],[INCOME ]],0)</f>
        <v>692888</v>
      </c>
      <c r="CE145" s="6">
        <f ca="1">IF(Table1[[#This Row],[EDUCATION]]="PG",Table1[[#This Row],[INCOME ]],0)</f>
        <v>0</v>
      </c>
      <c r="CF145" s="6">
        <f ca="1">IF(Table1[[#This Row],[EDUCATION]]="PHD",Table1[[#This Row],[INCOME ]],0)</f>
        <v>0</v>
      </c>
      <c r="CG145" s="6">
        <f ca="1">IF(Table1[[#This Row],[EDUCATION]]="Plus Two",Table1[[#This Row],[INCOME ]],0)</f>
        <v>0</v>
      </c>
      <c r="CH145" s="10">
        <f ca="1">IF(Table1[[#This Row],[EDUCATION]]="Others",Table1[[#This Row],[INCOME ]],0)</f>
        <v>0</v>
      </c>
      <c r="CJ145" s="9">
        <f ca="1">IF(Table1[[#This Row],[NETWORTH]]&gt;$CK$3,Table1[[#This Row],[AGE]],0)</f>
        <v>26</v>
      </c>
      <c r="CK145" s="10"/>
    </row>
    <row r="146" spans="1:89" x14ac:dyDescent="0.3">
      <c r="A146">
        <f t="shared" ca="1" si="62"/>
        <v>0</v>
      </c>
      <c r="B146" t="str">
        <f t="shared" ca="1" si="63"/>
        <v>MALE</v>
      </c>
      <c r="C146">
        <f t="shared" ca="1" si="64"/>
        <v>25</v>
      </c>
      <c r="D146">
        <f t="shared" ca="1" si="65"/>
        <v>2</v>
      </c>
      <c r="E146" t="str">
        <f t="shared" ca="1" si="66"/>
        <v>Construction</v>
      </c>
      <c r="F146">
        <f t="shared" ca="1" si="67"/>
        <v>1</v>
      </c>
      <c r="G146" t="str">
        <f t="shared" ca="1" si="68"/>
        <v>Highschool</v>
      </c>
      <c r="H146">
        <f t="shared" ca="1" si="60"/>
        <v>0</v>
      </c>
      <c r="I146">
        <f t="shared" ca="1" si="61"/>
        <v>2</v>
      </c>
      <c r="J146">
        <f t="shared" ca="1" si="69"/>
        <v>575948</v>
      </c>
      <c r="K146">
        <f t="shared" ca="1" si="70"/>
        <v>11</v>
      </c>
      <c r="L146" t="str">
        <f t="shared" ca="1" si="71"/>
        <v>Kozhikode</v>
      </c>
      <c r="M146">
        <f t="shared" ca="1" si="80"/>
        <v>4031636</v>
      </c>
      <c r="N146">
        <f t="shared" ca="1" si="72"/>
        <v>3408289.6009602142</v>
      </c>
      <c r="O146">
        <f t="shared" ca="1" si="81"/>
        <v>684018.72339327773</v>
      </c>
      <c r="P146">
        <f t="shared" ca="1" si="73"/>
        <v>606129</v>
      </c>
      <c r="Q146">
        <f t="shared" ca="1" si="82"/>
        <v>4220995.6009602137</v>
      </c>
      <c r="R146">
        <f t="shared" ca="1" si="83"/>
        <v>549943.84995279973</v>
      </c>
      <c r="S146">
        <f t="shared" ca="1" si="84"/>
        <v>5265598.5733460784</v>
      </c>
      <c r="T146">
        <f t="shared" ca="1" si="85"/>
        <v>1044602.9723858647</v>
      </c>
      <c r="V146" s="9">
        <f ca="1">IF(Table1[[#This Row],[GENDER]]="MALE",1,0)</f>
        <v>1</v>
      </c>
      <c r="W146" s="10">
        <f ca="1">IF(Table1[[#This Row],[GENDER]]="FEMALE",1,0)</f>
        <v>0</v>
      </c>
      <c r="AF146" s="9">
        <f t="shared" ca="1" si="74"/>
        <v>1</v>
      </c>
      <c r="AG146" s="6">
        <f t="shared" ca="1" si="75"/>
        <v>0</v>
      </c>
      <c r="AH146" s="6">
        <f t="shared" ca="1" si="76"/>
        <v>0</v>
      </c>
      <c r="AI146" s="6">
        <f t="shared" ca="1" si="77"/>
        <v>0</v>
      </c>
      <c r="AJ146" s="10">
        <f t="shared" ca="1" si="78"/>
        <v>0</v>
      </c>
      <c r="AL146" s="9">
        <f ca="1">IF(Table1[[#This Row],[EDUCATION]]="HIGHSCHOOL",1,0)</f>
        <v>1</v>
      </c>
      <c r="AM146" s="6">
        <f ca="1">IF(Table1[[#This Row],[EDUCATION]]="PLUS TWO",1,0)</f>
        <v>0</v>
      </c>
      <c r="AN146" s="6">
        <f ca="1">IF(Table1[[#This Row],[EDUCATION]]="UG",1,0)</f>
        <v>0</v>
      </c>
      <c r="AO146" s="6">
        <f ca="1">IF(Table1[[#This Row],[EDUCATION]]="PG",1,0)</f>
        <v>0</v>
      </c>
      <c r="AP146" s="6">
        <f ca="1">IF(Table1[[#This Row],[EDUCATION]]="PHD",1,0)</f>
        <v>0</v>
      </c>
      <c r="AQ146" s="10">
        <f ca="1">IF(Table1[[#This Row],[EDUCATION]]="OTHERS",1,0)</f>
        <v>0</v>
      </c>
      <c r="AU146" s="9">
        <f ca="1">Table1[[#This Row],[CARS VALUE]]/Table1[[#This Row],[CARS]]</f>
        <v>342009.36169663887</v>
      </c>
      <c r="AV146" s="10"/>
      <c r="AX146" s="9">
        <f ca="1">IF(Table1[[#This Row],[DEBTS]]&gt;$AY$3,1,0)</f>
        <v>1</v>
      </c>
      <c r="AY146" s="6"/>
      <c r="AZ146" s="23">
        <f ca="1">(Table1[[#This Row],[MORTAGE LEFT]]/Table1[[#This Row],[VALUE OF THE HOUSE]])</f>
        <v>0.84538624046422206</v>
      </c>
      <c r="BA146" s="6">
        <f t="shared" ca="1" si="79"/>
        <v>0</v>
      </c>
      <c r="BB146" s="6"/>
      <c r="BC146" s="6"/>
      <c r="BD146" s="6"/>
      <c r="BE146" s="9">
        <f ca="1">IF(Table1[[#This Row],[DEBTS]]&gt;Table1[[#This Row],[INCOME ]],1,0)</f>
        <v>1</v>
      </c>
      <c r="BF146" s="10"/>
      <c r="BH146" s="9">
        <f ca="1">IF(Table1[[#This Row],[AREA]]="Alappuzha",Table1[[#This Row],[INCOME ]],0)</f>
        <v>0</v>
      </c>
      <c r="BI146" s="6">
        <f ca="1">IF(Table1[[#This Row],[AREA]]="Ernakulam",Table1[[#This Row],[INCOME ]],0)</f>
        <v>0</v>
      </c>
      <c r="BJ146" s="6">
        <f ca="1">IF(Table1[[#This Row],[AREA]]="Idukki",Table1[[#This Row],[INCOME ]],0)</f>
        <v>0</v>
      </c>
      <c r="BK146" s="6">
        <f ca="1">IF(Table1[[#This Row],[AREA]]="kannur",Table1[[#This Row],[INCOME ]],0)</f>
        <v>0</v>
      </c>
      <c r="BL146" s="6">
        <f ca="1">IF(Table1[[#This Row],[AREA]]="Kasaragod",Table1[[#This Row],[INCOME ]],0)</f>
        <v>0</v>
      </c>
      <c r="BM146" s="6">
        <f ca="1">IF(Table1[[#This Row],[AREA]]="Kollam",Table1[[#This Row],[INCOME ]],0)</f>
        <v>0</v>
      </c>
      <c r="BN146" s="6">
        <f ca="1">IF(Table1[[#This Row],[AREA]]="kottayam",Table1[[#This Row],[INCOME ]],0)</f>
        <v>0</v>
      </c>
      <c r="BO146" s="6">
        <f ca="1">IF(Table1[[#This Row],[AREA]]="Kozhikode",Table1[[#This Row],[INCOME ]],0)</f>
        <v>575948</v>
      </c>
      <c r="BP146" s="6">
        <f ca="1">IF(Table1[[#This Row],[AREA]]="Malappuram",Table1[[#This Row],[INCOME ]],0)</f>
        <v>0</v>
      </c>
      <c r="BQ146" s="6">
        <f ca="1">IF(Table1[[#This Row],[AREA]]="Palakkad",Table1[[#This Row],[INCOME ]],0)</f>
        <v>0</v>
      </c>
      <c r="BR146" s="6">
        <f ca="1">IF(Table1[[#This Row],[AREA]]="Pathanamthitta",Table1[[#This Row],[INCOME ]],0)</f>
        <v>0</v>
      </c>
      <c r="BS146" s="6">
        <f ca="1">IF(Table1[[#This Row],[AREA]]="Thiruvananthapuram",Table1[[#This Row],[INCOME ]],0)</f>
        <v>0</v>
      </c>
      <c r="BT146" s="6">
        <f ca="1">IF(Table1[[#This Row],[AREA]]="Thrissur",Table1[[#This Row],[INCOME ]],0)</f>
        <v>0</v>
      </c>
      <c r="BU146" s="10">
        <f ca="1">IF(Table1[[#This Row],[AREA]]="Wayanadu",Table1[[#This Row],[INCOME ]],0)</f>
        <v>0</v>
      </c>
      <c r="BW146" s="9">
        <f ca="1">IF(Table1[[#This Row],[FIELD OF WORK]]="IT",Table1[[#This Row],[INCOME ]],0)</f>
        <v>0</v>
      </c>
      <c r="BX146" s="6">
        <f ca="1">IF(Table1[[#This Row],[FIELD OF WORK]]="Teaching",Table1[[#This Row],[INCOME ]],0)</f>
        <v>0</v>
      </c>
      <c r="BY146" s="6">
        <f ca="1">IF(Table1[[#This Row],[FIELD OF WORK]]="Construction",Table1[[#This Row],[INCOME ]],0)</f>
        <v>575948</v>
      </c>
      <c r="BZ146" s="6">
        <f ca="1">IF(Table1[[#This Row],[FIELD OF WORK]]="Health",Table1[[#This Row],[INCOME ]],0)</f>
        <v>0</v>
      </c>
      <c r="CA146" s="10">
        <f ca="1">IF(Table1[[#This Row],[FIELD OF WORK]]="Others",Table1[[#This Row],[INCOME ]],0)</f>
        <v>0</v>
      </c>
      <c r="CC146" s="9">
        <f ca="1">IF(Table1[[#This Row],[EDUCATION]]="Highschool",Table1[[#This Row],[INCOME ]],0)</f>
        <v>575948</v>
      </c>
      <c r="CD146" s="6">
        <f ca="1">IF(Table1[[#This Row],[EDUCATION]]="UG",Table1[[#This Row],[INCOME ]],0)</f>
        <v>0</v>
      </c>
      <c r="CE146" s="6">
        <f ca="1">IF(Table1[[#This Row],[EDUCATION]]="PG",Table1[[#This Row],[INCOME ]],0)</f>
        <v>0</v>
      </c>
      <c r="CF146" s="6">
        <f ca="1">IF(Table1[[#This Row],[EDUCATION]]="PHD",Table1[[#This Row],[INCOME ]],0)</f>
        <v>0</v>
      </c>
      <c r="CG146" s="6">
        <f ca="1">IF(Table1[[#This Row],[EDUCATION]]="Plus Two",Table1[[#This Row],[INCOME ]],0)</f>
        <v>0</v>
      </c>
      <c r="CH146" s="10">
        <f ca="1">IF(Table1[[#This Row],[EDUCATION]]="Others",Table1[[#This Row],[INCOME ]],0)</f>
        <v>0</v>
      </c>
      <c r="CJ146" s="9">
        <f ca="1">IF(Table1[[#This Row],[NETWORTH]]&gt;$CK$3,Table1[[#This Row],[AGE]],0)</f>
        <v>25</v>
      </c>
      <c r="CK146" s="10"/>
    </row>
    <row r="147" spans="1:89" x14ac:dyDescent="0.3">
      <c r="A147">
        <f t="shared" ca="1" si="62"/>
        <v>0</v>
      </c>
      <c r="B147" t="str">
        <f t="shared" ca="1" si="63"/>
        <v>MALE</v>
      </c>
      <c r="C147">
        <f t="shared" ca="1" si="64"/>
        <v>26</v>
      </c>
      <c r="D147">
        <f t="shared" ca="1" si="65"/>
        <v>1</v>
      </c>
      <c r="E147" t="str">
        <f t="shared" ca="1" si="66"/>
        <v>Health</v>
      </c>
      <c r="F147">
        <f t="shared" ca="1" si="67"/>
        <v>4</v>
      </c>
      <c r="G147" t="str">
        <f t="shared" ca="1" si="68"/>
        <v>PG</v>
      </c>
      <c r="H147">
        <f t="shared" ca="1" si="60"/>
        <v>2</v>
      </c>
      <c r="I147">
        <f t="shared" ca="1" si="61"/>
        <v>1</v>
      </c>
      <c r="J147">
        <f t="shared" ca="1" si="69"/>
        <v>255997</v>
      </c>
      <c r="K147">
        <f t="shared" ca="1" si="70"/>
        <v>5</v>
      </c>
      <c r="L147" t="str">
        <f t="shared" ca="1" si="71"/>
        <v>Kottayam</v>
      </c>
      <c r="M147">
        <f t="shared" ca="1" si="80"/>
        <v>767991</v>
      </c>
      <c r="N147">
        <f t="shared" ca="1" si="72"/>
        <v>283003.4143309482</v>
      </c>
      <c r="O147">
        <f t="shared" ca="1" si="81"/>
        <v>29602.724792233221</v>
      </c>
      <c r="P147">
        <f t="shared" ca="1" si="73"/>
        <v>19658</v>
      </c>
      <c r="Q147">
        <f t="shared" ca="1" si="82"/>
        <v>733237.41433094814</v>
      </c>
      <c r="R147">
        <f t="shared" ca="1" si="83"/>
        <v>150210.89571082982</v>
      </c>
      <c r="S147">
        <f t="shared" ca="1" si="84"/>
        <v>947804.62050306308</v>
      </c>
      <c r="T147">
        <f t="shared" ca="1" si="85"/>
        <v>214567.20617211494</v>
      </c>
      <c r="V147" s="9">
        <f ca="1">IF(Table1[[#This Row],[GENDER]]="MALE",1,0)</f>
        <v>1</v>
      </c>
      <c r="W147" s="10">
        <f ca="1">IF(Table1[[#This Row],[GENDER]]="FEMALE",1,0)</f>
        <v>0</v>
      </c>
      <c r="AF147" s="9">
        <f t="shared" ca="1" si="74"/>
        <v>0</v>
      </c>
      <c r="AG147" s="6">
        <f t="shared" ca="1" si="75"/>
        <v>1</v>
      </c>
      <c r="AH147" s="6">
        <f t="shared" ca="1" si="76"/>
        <v>0</v>
      </c>
      <c r="AI147" s="6">
        <f t="shared" ca="1" si="77"/>
        <v>0</v>
      </c>
      <c r="AJ147" s="10">
        <f t="shared" ca="1" si="78"/>
        <v>0</v>
      </c>
      <c r="AL147" s="9">
        <f ca="1">IF(Table1[[#This Row],[EDUCATION]]="HIGHSCHOOL",1,0)</f>
        <v>0</v>
      </c>
      <c r="AM147" s="6">
        <f ca="1">IF(Table1[[#This Row],[EDUCATION]]="PLUS TWO",1,0)</f>
        <v>0</v>
      </c>
      <c r="AN147" s="6">
        <f ca="1">IF(Table1[[#This Row],[EDUCATION]]="UG",1,0)</f>
        <v>0</v>
      </c>
      <c r="AO147" s="6">
        <f ca="1">IF(Table1[[#This Row],[EDUCATION]]="PG",1,0)</f>
        <v>1</v>
      </c>
      <c r="AP147" s="6">
        <f ca="1">IF(Table1[[#This Row],[EDUCATION]]="PHD",1,0)</f>
        <v>0</v>
      </c>
      <c r="AQ147" s="10">
        <f ca="1">IF(Table1[[#This Row],[EDUCATION]]="OTHERS",1,0)</f>
        <v>0</v>
      </c>
      <c r="AU147" s="9">
        <f ca="1">Table1[[#This Row],[CARS VALUE]]/Table1[[#This Row],[CARS]]</f>
        <v>29602.724792233221</v>
      </c>
      <c r="AV147" s="10"/>
      <c r="AX147" s="9">
        <f ca="1">IF(Table1[[#This Row],[DEBTS]]&gt;$AY$3,1,0)</f>
        <v>0</v>
      </c>
      <c r="AY147" s="6"/>
      <c r="AZ147" s="23">
        <f ca="1">(Table1[[#This Row],[MORTAGE LEFT]]/Table1[[#This Row],[VALUE OF THE HOUSE]])</f>
        <v>0.36849834741676424</v>
      </c>
      <c r="BA147" s="6">
        <f t="shared" ca="1" si="79"/>
        <v>1</v>
      </c>
      <c r="BB147" s="6"/>
      <c r="BC147" s="6"/>
      <c r="BD147" s="6"/>
      <c r="BE147" s="9">
        <f ca="1">IF(Table1[[#This Row],[DEBTS]]&gt;Table1[[#This Row],[INCOME ]],1,0)</f>
        <v>1</v>
      </c>
      <c r="BF147" s="10"/>
      <c r="BH147" s="9">
        <f ca="1">IF(Table1[[#This Row],[AREA]]="Alappuzha",Table1[[#This Row],[INCOME ]],0)</f>
        <v>0</v>
      </c>
      <c r="BI147" s="6">
        <f ca="1">IF(Table1[[#This Row],[AREA]]="Ernakulam",Table1[[#This Row],[INCOME ]],0)</f>
        <v>0</v>
      </c>
      <c r="BJ147" s="6">
        <f ca="1">IF(Table1[[#This Row],[AREA]]="Idukki",Table1[[#This Row],[INCOME ]],0)</f>
        <v>0</v>
      </c>
      <c r="BK147" s="6">
        <f ca="1">IF(Table1[[#This Row],[AREA]]="kannur",Table1[[#This Row],[INCOME ]],0)</f>
        <v>0</v>
      </c>
      <c r="BL147" s="6">
        <f ca="1">IF(Table1[[#This Row],[AREA]]="Kasaragod",Table1[[#This Row],[INCOME ]],0)</f>
        <v>0</v>
      </c>
      <c r="BM147" s="6">
        <f ca="1">IF(Table1[[#This Row],[AREA]]="Kollam",Table1[[#This Row],[INCOME ]],0)</f>
        <v>0</v>
      </c>
      <c r="BN147" s="6">
        <f ca="1">IF(Table1[[#This Row],[AREA]]="kottayam",Table1[[#This Row],[INCOME ]],0)</f>
        <v>255997</v>
      </c>
      <c r="BO147" s="6">
        <f ca="1">IF(Table1[[#This Row],[AREA]]="Kozhikode",Table1[[#This Row],[INCOME ]],0)</f>
        <v>0</v>
      </c>
      <c r="BP147" s="6">
        <f ca="1">IF(Table1[[#This Row],[AREA]]="Malappuram",Table1[[#This Row],[INCOME ]],0)</f>
        <v>0</v>
      </c>
      <c r="BQ147" s="6">
        <f ca="1">IF(Table1[[#This Row],[AREA]]="Palakkad",Table1[[#This Row],[INCOME ]],0)</f>
        <v>0</v>
      </c>
      <c r="BR147" s="6">
        <f ca="1">IF(Table1[[#This Row],[AREA]]="Pathanamthitta",Table1[[#This Row],[INCOME ]],0)</f>
        <v>0</v>
      </c>
      <c r="BS147" s="6">
        <f ca="1">IF(Table1[[#This Row],[AREA]]="Thiruvananthapuram",Table1[[#This Row],[INCOME ]],0)</f>
        <v>0</v>
      </c>
      <c r="BT147" s="6">
        <f ca="1">IF(Table1[[#This Row],[AREA]]="Thrissur",Table1[[#This Row],[INCOME ]],0)</f>
        <v>0</v>
      </c>
      <c r="BU147" s="10">
        <f ca="1">IF(Table1[[#This Row],[AREA]]="Wayanadu",Table1[[#This Row],[INCOME ]],0)</f>
        <v>0</v>
      </c>
      <c r="BW147" s="9">
        <f ca="1">IF(Table1[[#This Row],[FIELD OF WORK]]="IT",Table1[[#This Row],[INCOME ]],0)</f>
        <v>0</v>
      </c>
      <c r="BX147" s="6">
        <f ca="1">IF(Table1[[#This Row],[FIELD OF WORK]]="Teaching",Table1[[#This Row],[INCOME ]],0)</f>
        <v>0</v>
      </c>
      <c r="BY147" s="6">
        <f ca="1">IF(Table1[[#This Row],[FIELD OF WORK]]="Construction",Table1[[#This Row],[INCOME ]],0)</f>
        <v>0</v>
      </c>
      <c r="BZ147" s="6">
        <f ca="1">IF(Table1[[#This Row],[FIELD OF WORK]]="Health",Table1[[#This Row],[INCOME ]],0)</f>
        <v>255997</v>
      </c>
      <c r="CA147" s="10">
        <f ca="1">IF(Table1[[#This Row],[FIELD OF WORK]]="Others",Table1[[#This Row],[INCOME ]],0)</f>
        <v>0</v>
      </c>
      <c r="CC147" s="9">
        <f ca="1">IF(Table1[[#This Row],[EDUCATION]]="Highschool",Table1[[#This Row],[INCOME ]],0)</f>
        <v>0</v>
      </c>
      <c r="CD147" s="6">
        <f ca="1">IF(Table1[[#This Row],[EDUCATION]]="UG",Table1[[#This Row],[INCOME ]],0)</f>
        <v>0</v>
      </c>
      <c r="CE147" s="6">
        <f ca="1">IF(Table1[[#This Row],[EDUCATION]]="PG",Table1[[#This Row],[INCOME ]],0)</f>
        <v>255997</v>
      </c>
      <c r="CF147" s="6">
        <f ca="1">IF(Table1[[#This Row],[EDUCATION]]="PHD",Table1[[#This Row],[INCOME ]],0)</f>
        <v>0</v>
      </c>
      <c r="CG147" s="6">
        <f ca="1">IF(Table1[[#This Row],[EDUCATION]]="Plus Two",Table1[[#This Row],[INCOME ]],0)</f>
        <v>0</v>
      </c>
      <c r="CH147" s="10">
        <f ca="1">IF(Table1[[#This Row],[EDUCATION]]="Others",Table1[[#This Row],[INCOME ]],0)</f>
        <v>0</v>
      </c>
      <c r="CJ147" s="9">
        <f ca="1">IF(Table1[[#This Row],[NETWORTH]]&gt;$CK$3,Table1[[#This Row],[AGE]],0)</f>
        <v>0</v>
      </c>
      <c r="CK147" s="10"/>
    </row>
    <row r="148" spans="1:89" x14ac:dyDescent="0.3">
      <c r="A148">
        <f t="shared" ca="1" si="62"/>
        <v>1</v>
      </c>
      <c r="B148" t="str">
        <f t="shared" ca="1" si="63"/>
        <v>FEMALE</v>
      </c>
      <c r="C148">
        <f t="shared" ca="1" si="64"/>
        <v>26</v>
      </c>
      <c r="D148">
        <f t="shared" ca="1" si="65"/>
        <v>5</v>
      </c>
      <c r="E148" t="str">
        <f t="shared" ca="1" si="66"/>
        <v>Others</v>
      </c>
      <c r="F148">
        <f t="shared" ca="1" si="67"/>
        <v>4</v>
      </c>
      <c r="G148" t="str">
        <f t="shared" ca="1" si="68"/>
        <v>PG</v>
      </c>
      <c r="H148">
        <f t="shared" ca="1" si="60"/>
        <v>1</v>
      </c>
      <c r="I148">
        <f t="shared" ca="1" si="61"/>
        <v>1</v>
      </c>
      <c r="J148">
        <f t="shared" ca="1" si="69"/>
        <v>933339</v>
      </c>
      <c r="K148">
        <f t="shared" ca="1" si="70"/>
        <v>9</v>
      </c>
      <c r="L148" t="str">
        <f t="shared" ca="1" si="71"/>
        <v>Palakkad</v>
      </c>
      <c r="M148">
        <f t="shared" ca="1" si="80"/>
        <v>7466712</v>
      </c>
      <c r="N148">
        <f t="shared" ca="1" si="72"/>
        <v>6368272.9478602279</v>
      </c>
      <c r="O148">
        <f t="shared" ca="1" si="81"/>
        <v>584912.36759813374</v>
      </c>
      <c r="P148">
        <f t="shared" ca="1" si="73"/>
        <v>213933</v>
      </c>
      <c r="Q148">
        <f t="shared" ca="1" si="82"/>
        <v>7774904.9478602279</v>
      </c>
      <c r="R148">
        <f t="shared" ca="1" si="83"/>
        <v>656526.28274049843</v>
      </c>
      <c r="S148">
        <f t="shared" ca="1" si="84"/>
        <v>8708150.650338633</v>
      </c>
      <c r="T148">
        <f t="shared" ca="1" si="85"/>
        <v>933245.70247840509</v>
      </c>
      <c r="V148" s="9">
        <f ca="1">IF(Table1[[#This Row],[GENDER]]="MALE",1,0)</f>
        <v>0</v>
      </c>
      <c r="W148" s="10">
        <f ca="1">IF(Table1[[#This Row],[GENDER]]="FEMALE",1,0)</f>
        <v>1</v>
      </c>
      <c r="AF148" s="9">
        <f t="shared" ca="1" si="74"/>
        <v>0</v>
      </c>
      <c r="AG148" s="6">
        <f t="shared" ca="1" si="75"/>
        <v>0</v>
      </c>
      <c r="AH148" s="6">
        <f t="shared" ca="1" si="76"/>
        <v>0</v>
      </c>
      <c r="AI148" s="6">
        <f t="shared" ca="1" si="77"/>
        <v>0</v>
      </c>
      <c r="AJ148" s="10">
        <f t="shared" ca="1" si="78"/>
        <v>1</v>
      </c>
      <c r="AL148" s="9">
        <f ca="1">IF(Table1[[#This Row],[EDUCATION]]="HIGHSCHOOL",1,0)</f>
        <v>0</v>
      </c>
      <c r="AM148" s="6">
        <f ca="1">IF(Table1[[#This Row],[EDUCATION]]="PLUS TWO",1,0)</f>
        <v>0</v>
      </c>
      <c r="AN148" s="6">
        <f ca="1">IF(Table1[[#This Row],[EDUCATION]]="UG",1,0)</f>
        <v>0</v>
      </c>
      <c r="AO148" s="6">
        <f ca="1">IF(Table1[[#This Row],[EDUCATION]]="PG",1,0)</f>
        <v>1</v>
      </c>
      <c r="AP148" s="6">
        <f ca="1">IF(Table1[[#This Row],[EDUCATION]]="PHD",1,0)</f>
        <v>0</v>
      </c>
      <c r="AQ148" s="10">
        <f ca="1">IF(Table1[[#This Row],[EDUCATION]]="OTHERS",1,0)</f>
        <v>0</v>
      </c>
      <c r="AU148" s="9">
        <f ca="1">Table1[[#This Row],[CARS VALUE]]/Table1[[#This Row],[CARS]]</f>
        <v>584912.36759813374</v>
      </c>
      <c r="AV148" s="10"/>
      <c r="AX148" s="9">
        <f ca="1">IF(Table1[[#This Row],[DEBTS]]&gt;$AY$3,1,0)</f>
        <v>1</v>
      </c>
      <c r="AY148" s="6"/>
      <c r="AZ148" s="23">
        <f ca="1">(Table1[[#This Row],[MORTAGE LEFT]]/Table1[[#This Row],[VALUE OF THE HOUSE]])</f>
        <v>0.85288852012240834</v>
      </c>
      <c r="BA148" s="6">
        <f t="shared" ca="1" si="79"/>
        <v>0</v>
      </c>
      <c r="BB148" s="6"/>
      <c r="BC148" s="6"/>
      <c r="BD148" s="6"/>
      <c r="BE148" s="9">
        <f ca="1">IF(Table1[[#This Row],[DEBTS]]&gt;Table1[[#This Row],[INCOME ]],1,0)</f>
        <v>1</v>
      </c>
      <c r="BF148" s="10"/>
      <c r="BH148" s="9">
        <f ca="1">IF(Table1[[#This Row],[AREA]]="Alappuzha",Table1[[#This Row],[INCOME ]],0)</f>
        <v>0</v>
      </c>
      <c r="BI148" s="6">
        <f ca="1">IF(Table1[[#This Row],[AREA]]="Ernakulam",Table1[[#This Row],[INCOME ]],0)</f>
        <v>0</v>
      </c>
      <c r="BJ148" s="6">
        <f ca="1">IF(Table1[[#This Row],[AREA]]="Idukki",Table1[[#This Row],[INCOME ]],0)</f>
        <v>0</v>
      </c>
      <c r="BK148" s="6">
        <f ca="1">IF(Table1[[#This Row],[AREA]]="kannur",Table1[[#This Row],[INCOME ]],0)</f>
        <v>0</v>
      </c>
      <c r="BL148" s="6">
        <f ca="1">IF(Table1[[#This Row],[AREA]]="Kasaragod",Table1[[#This Row],[INCOME ]],0)</f>
        <v>0</v>
      </c>
      <c r="BM148" s="6">
        <f ca="1">IF(Table1[[#This Row],[AREA]]="Kollam",Table1[[#This Row],[INCOME ]],0)</f>
        <v>0</v>
      </c>
      <c r="BN148" s="6">
        <f ca="1">IF(Table1[[#This Row],[AREA]]="kottayam",Table1[[#This Row],[INCOME ]],0)</f>
        <v>0</v>
      </c>
      <c r="BO148" s="6">
        <f ca="1">IF(Table1[[#This Row],[AREA]]="Kozhikode",Table1[[#This Row],[INCOME ]],0)</f>
        <v>0</v>
      </c>
      <c r="BP148" s="6">
        <f ca="1">IF(Table1[[#This Row],[AREA]]="Malappuram",Table1[[#This Row],[INCOME ]],0)</f>
        <v>0</v>
      </c>
      <c r="BQ148" s="6">
        <f ca="1">IF(Table1[[#This Row],[AREA]]="Palakkad",Table1[[#This Row],[INCOME ]],0)</f>
        <v>933339</v>
      </c>
      <c r="BR148" s="6">
        <f ca="1">IF(Table1[[#This Row],[AREA]]="Pathanamthitta",Table1[[#This Row],[INCOME ]],0)</f>
        <v>0</v>
      </c>
      <c r="BS148" s="6">
        <f ca="1">IF(Table1[[#This Row],[AREA]]="Thiruvananthapuram",Table1[[#This Row],[INCOME ]],0)</f>
        <v>0</v>
      </c>
      <c r="BT148" s="6">
        <f ca="1">IF(Table1[[#This Row],[AREA]]="Thrissur",Table1[[#This Row],[INCOME ]],0)</f>
        <v>0</v>
      </c>
      <c r="BU148" s="10">
        <f ca="1">IF(Table1[[#This Row],[AREA]]="Wayanadu",Table1[[#This Row],[INCOME ]],0)</f>
        <v>0</v>
      </c>
      <c r="BW148" s="9">
        <f ca="1">IF(Table1[[#This Row],[FIELD OF WORK]]="IT",Table1[[#This Row],[INCOME ]],0)</f>
        <v>0</v>
      </c>
      <c r="BX148" s="6">
        <f ca="1">IF(Table1[[#This Row],[FIELD OF WORK]]="Teaching",Table1[[#This Row],[INCOME ]],0)</f>
        <v>0</v>
      </c>
      <c r="BY148" s="6">
        <f ca="1">IF(Table1[[#This Row],[FIELD OF WORK]]="Construction",Table1[[#This Row],[INCOME ]],0)</f>
        <v>0</v>
      </c>
      <c r="BZ148" s="6">
        <f ca="1">IF(Table1[[#This Row],[FIELD OF WORK]]="Health",Table1[[#This Row],[INCOME ]],0)</f>
        <v>0</v>
      </c>
      <c r="CA148" s="10">
        <f ca="1">IF(Table1[[#This Row],[FIELD OF WORK]]="Others",Table1[[#This Row],[INCOME ]],0)</f>
        <v>933339</v>
      </c>
      <c r="CC148" s="9">
        <f ca="1">IF(Table1[[#This Row],[EDUCATION]]="Highschool",Table1[[#This Row],[INCOME ]],0)</f>
        <v>0</v>
      </c>
      <c r="CD148" s="6">
        <f ca="1">IF(Table1[[#This Row],[EDUCATION]]="UG",Table1[[#This Row],[INCOME ]],0)</f>
        <v>0</v>
      </c>
      <c r="CE148" s="6">
        <f ca="1">IF(Table1[[#This Row],[EDUCATION]]="PG",Table1[[#This Row],[INCOME ]],0)</f>
        <v>933339</v>
      </c>
      <c r="CF148" s="6">
        <f ca="1">IF(Table1[[#This Row],[EDUCATION]]="PHD",Table1[[#This Row],[INCOME ]],0)</f>
        <v>0</v>
      </c>
      <c r="CG148" s="6">
        <f ca="1">IF(Table1[[#This Row],[EDUCATION]]="Plus Two",Table1[[#This Row],[INCOME ]],0)</f>
        <v>0</v>
      </c>
      <c r="CH148" s="10">
        <f ca="1">IF(Table1[[#This Row],[EDUCATION]]="Others",Table1[[#This Row],[INCOME ]],0)</f>
        <v>0</v>
      </c>
      <c r="CJ148" s="9">
        <f ca="1">IF(Table1[[#This Row],[NETWORTH]]&gt;$CK$3,Table1[[#This Row],[AGE]],0)</f>
        <v>0</v>
      </c>
      <c r="CK148" s="10"/>
    </row>
    <row r="149" spans="1:89" x14ac:dyDescent="0.3">
      <c r="A149">
        <f t="shared" ca="1" si="62"/>
        <v>0</v>
      </c>
      <c r="B149" t="str">
        <f t="shared" ca="1" si="63"/>
        <v>MALE</v>
      </c>
      <c r="C149">
        <f t="shared" ca="1" si="64"/>
        <v>25</v>
      </c>
      <c r="D149">
        <f t="shared" ca="1" si="65"/>
        <v>3</v>
      </c>
      <c r="E149" t="str">
        <f t="shared" ca="1" si="66"/>
        <v>Teaching</v>
      </c>
      <c r="F149">
        <f t="shared" ca="1" si="67"/>
        <v>6</v>
      </c>
      <c r="G149" t="str">
        <f t="shared" ca="1" si="68"/>
        <v>Others</v>
      </c>
      <c r="H149">
        <f t="shared" ref="H149:H212" ca="1" si="86">RANDBETWEEN(0,3)</f>
        <v>2</v>
      </c>
      <c r="I149">
        <f t="shared" ca="1" si="61"/>
        <v>3</v>
      </c>
      <c r="J149">
        <f t="shared" ca="1" si="69"/>
        <v>747582</v>
      </c>
      <c r="K149">
        <f t="shared" ca="1" si="70"/>
        <v>9</v>
      </c>
      <c r="L149" t="str">
        <f t="shared" ca="1" si="71"/>
        <v>Palakkad</v>
      </c>
      <c r="M149">
        <f t="shared" ca="1" si="80"/>
        <v>4485492</v>
      </c>
      <c r="N149">
        <f t="shared" ca="1" si="72"/>
        <v>3121578.6118645566</v>
      </c>
      <c r="O149">
        <f t="shared" ca="1" si="81"/>
        <v>232950.86977410063</v>
      </c>
      <c r="P149">
        <f t="shared" ca="1" si="73"/>
        <v>66742</v>
      </c>
      <c r="Q149">
        <f t="shared" ca="1" si="82"/>
        <v>3659862.6118645566</v>
      </c>
      <c r="R149">
        <f t="shared" ca="1" si="83"/>
        <v>489780.95829101134</v>
      </c>
      <c r="S149">
        <f t="shared" ca="1" si="84"/>
        <v>5208223.8280651113</v>
      </c>
      <c r="T149">
        <f t="shared" ca="1" si="85"/>
        <v>1548361.2162005547</v>
      </c>
      <c r="V149" s="9">
        <f ca="1">IF(Table1[[#This Row],[GENDER]]="MALE",1,0)</f>
        <v>1</v>
      </c>
      <c r="W149" s="10">
        <f ca="1">IF(Table1[[#This Row],[GENDER]]="FEMALE",1,0)</f>
        <v>0</v>
      </c>
      <c r="AF149" s="9">
        <f t="shared" ca="1" si="74"/>
        <v>0</v>
      </c>
      <c r="AG149" s="6">
        <f t="shared" ca="1" si="75"/>
        <v>0</v>
      </c>
      <c r="AH149" s="6">
        <f t="shared" ca="1" si="76"/>
        <v>0</v>
      </c>
      <c r="AI149" s="6">
        <f t="shared" ca="1" si="77"/>
        <v>1</v>
      </c>
      <c r="AJ149" s="10">
        <f t="shared" ca="1" si="78"/>
        <v>0</v>
      </c>
      <c r="AL149" s="9">
        <f ca="1">IF(Table1[[#This Row],[EDUCATION]]="HIGHSCHOOL",1,0)</f>
        <v>0</v>
      </c>
      <c r="AM149" s="6">
        <f ca="1">IF(Table1[[#This Row],[EDUCATION]]="PLUS TWO",1,0)</f>
        <v>0</v>
      </c>
      <c r="AN149" s="6">
        <f ca="1">IF(Table1[[#This Row],[EDUCATION]]="UG",1,0)</f>
        <v>0</v>
      </c>
      <c r="AO149" s="6">
        <f ca="1">IF(Table1[[#This Row],[EDUCATION]]="PG",1,0)</f>
        <v>0</v>
      </c>
      <c r="AP149" s="6">
        <f ca="1">IF(Table1[[#This Row],[EDUCATION]]="PHD",1,0)</f>
        <v>0</v>
      </c>
      <c r="AQ149" s="10">
        <f ca="1">IF(Table1[[#This Row],[EDUCATION]]="OTHERS",1,0)</f>
        <v>1</v>
      </c>
      <c r="AU149" s="9">
        <f ca="1">Table1[[#This Row],[CARS VALUE]]/Table1[[#This Row],[CARS]]</f>
        <v>77650.289924700206</v>
      </c>
      <c r="AV149" s="10"/>
      <c r="AX149" s="9">
        <f ca="1">IF(Table1[[#This Row],[DEBTS]]&gt;$AY$3,1,0)</f>
        <v>1</v>
      </c>
      <c r="AY149" s="6"/>
      <c r="AZ149" s="23">
        <f ca="1">(Table1[[#This Row],[MORTAGE LEFT]]/Table1[[#This Row],[VALUE OF THE HOUSE]])</f>
        <v>0.69592780722037995</v>
      </c>
      <c r="BA149" s="6">
        <f t="shared" ca="1" si="79"/>
        <v>0</v>
      </c>
      <c r="BB149" s="6"/>
      <c r="BC149" s="6"/>
      <c r="BD149" s="6"/>
      <c r="BE149" s="9">
        <f ca="1">IF(Table1[[#This Row],[DEBTS]]&gt;Table1[[#This Row],[INCOME ]],1,0)</f>
        <v>1</v>
      </c>
      <c r="BF149" s="10"/>
      <c r="BH149" s="9">
        <f ca="1">IF(Table1[[#This Row],[AREA]]="Alappuzha",Table1[[#This Row],[INCOME ]],0)</f>
        <v>0</v>
      </c>
      <c r="BI149" s="6">
        <f ca="1">IF(Table1[[#This Row],[AREA]]="Ernakulam",Table1[[#This Row],[INCOME ]],0)</f>
        <v>0</v>
      </c>
      <c r="BJ149" s="6">
        <f ca="1">IF(Table1[[#This Row],[AREA]]="Idukki",Table1[[#This Row],[INCOME ]],0)</f>
        <v>0</v>
      </c>
      <c r="BK149" s="6">
        <f ca="1">IF(Table1[[#This Row],[AREA]]="kannur",Table1[[#This Row],[INCOME ]],0)</f>
        <v>0</v>
      </c>
      <c r="BL149" s="6">
        <f ca="1">IF(Table1[[#This Row],[AREA]]="Kasaragod",Table1[[#This Row],[INCOME ]],0)</f>
        <v>0</v>
      </c>
      <c r="BM149" s="6">
        <f ca="1">IF(Table1[[#This Row],[AREA]]="Kollam",Table1[[#This Row],[INCOME ]],0)</f>
        <v>0</v>
      </c>
      <c r="BN149" s="6">
        <f ca="1">IF(Table1[[#This Row],[AREA]]="kottayam",Table1[[#This Row],[INCOME ]],0)</f>
        <v>0</v>
      </c>
      <c r="BO149" s="6">
        <f ca="1">IF(Table1[[#This Row],[AREA]]="Kozhikode",Table1[[#This Row],[INCOME ]],0)</f>
        <v>0</v>
      </c>
      <c r="BP149" s="6">
        <f ca="1">IF(Table1[[#This Row],[AREA]]="Malappuram",Table1[[#This Row],[INCOME ]],0)</f>
        <v>0</v>
      </c>
      <c r="BQ149" s="6">
        <f ca="1">IF(Table1[[#This Row],[AREA]]="Palakkad",Table1[[#This Row],[INCOME ]],0)</f>
        <v>747582</v>
      </c>
      <c r="BR149" s="6">
        <f ca="1">IF(Table1[[#This Row],[AREA]]="Pathanamthitta",Table1[[#This Row],[INCOME ]],0)</f>
        <v>0</v>
      </c>
      <c r="BS149" s="6">
        <f ca="1">IF(Table1[[#This Row],[AREA]]="Thiruvananthapuram",Table1[[#This Row],[INCOME ]],0)</f>
        <v>0</v>
      </c>
      <c r="BT149" s="6">
        <f ca="1">IF(Table1[[#This Row],[AREA]]="Thrissur",Table1[[#This Row],[INCOME ]],0)</f>
        <v>0</v>
      </c>
      <c r="BU149" s="10">
        <f ca="1">IF(Table1[[#This Row],[AREA]]="Wayanadu",Table1[[#This Row],[INCOME ]],0)</f>
        <v>0</v>
      </c>
      <c r="BW149" s="9">
        <f ca="1">IF(Table1[[#This Row],[FIELD OF WORK]]="IT",Table1[[#This Row],[INCOME ]],0)</f>
        <v>0</v>
      </c>
      <c r="BX149" s="6">
        <f ca="1">IF(Table1[[#This Row],[FIELD OF WORK]]="Teaching",Table1[[#This Row],[INCOME ]],0)</f>
        <v>747582</v>
      </c>
      <c r="BY149" s="6">
        <f ca="1">IF(Table1[[#This Row],[FIELD OF WORK]]="Construction",Table1[[#This Row],[INCOME ]],0)</f>
        <v>0</v>
      </c>
      <c r="BZ149" s="6">
        <f ca="1">IF(Table1[[#This Row],[FIELD OF WORK]]="Health",Table1[[#This Row],[INCOME ]],0)</f>
        <v>0</v>
      </c>
      <c r="CA149" s="10">
        <f ca="1">IF(Table1[[#This Row],[FIELD OF WORK]]="Others",Table1[[#This Row],[INCOME ]],0)</f>
        <v>0</v>
      </c>
      <c r="CC149" s="9">
        <f ca="1">IF(Table1[[#This Row],[EDUCATION]]="Highschool",Table1[[#This Row],[INCOME ]],0)</f>
        <v>0</v>
      </c>
      <c r="CD149" s="6">
        <f ca="1">IF(Table1[[#This Row],[EDUCATION]]="UG",Table1[[#This Row],[INCOME ]],0)</f>
        <v>0</v>
      </c>
      <c r="CE149" s="6">
        <f ca="1">IF(Table1[[#This Row],[EDUCATION]]="PG",Table1[[#This Row],[INCOME ]],0)</f>
        <v>0</v>
      </c>
      <c r="CF149" s="6">
        <f ca="1">IF(Table1[[#This Row],[EDUCATION]]="PHD",Table1[[#This Row],[INCOME ]],0)</f>
        <v>0</v>
      </c>
      <c r="CG149" s="6">
        <f ca="1">IF(Table1[[#This Row],[EDUCATION]]="Plus Two",Table1[[#This Row],[INCOME ]],0)</f>
        <v>0</v>
      </c>
      <c r="CH149" s="10">
        <f ca="1">IF(Table1[[#This Row],[EDUCATION]]="Others",Table1[[#This Row],[INCOME ]],0)</f>
        <v>747582</v>
      </c>
      <c r="CJ149" s="9">
        <f ca="1">IF(Table1[[#This Row],[NETWORTH]]&gt;$CK$3,Table1[[#This Row],[AGE]],0)</f>
        <v>25</v>
      </c>
      <c r="CK149" s="10"/>
    </row>
    <row r="150" spans="1:89" x14ac:dyDescent="0.3">
      <c r="A150">
        <f t="shared" ca="1" si="62"/>
        <v>0</v>
      </c>
      <c r="B150" t="str">
        <f t="shared" ca="1" si="63"/>
        <v>MALE</v>
      </c>
      <c r="C150">
        <f t="shared" ca="1" si="64"/>
        <v>33</v>
      </c>
      <c r="D150">
        <f t="shared" ca="1" si="65"/>
        <v>2</v>
      </c>
      <c r="E150" t="str">
        <f t="shared" ca="1" si="66"/>
        <v>Construction</v>
      </c>
      <c r="F150">
        <f t="shared" ca="1" si="67"/>
        <v>2</v>
      </c>
      <c r="G150" t="str">
        <f t="shared" ca="1" si="68"/>
        <v>Plus Two</v>
      </c>
      <c r="H150">
        <f t="shared" ca="1" si="86"/>
        <v>3</v>
      </c>
      <c r="I150">
        <f t="shared" ca="1" si="61"/>
        <v>1</v>
      </c>
      <c r="J150">
        <f t="shared" ca="1" si="69"/>
        <v>508084</v>
      </c>
      <c r="K150">
        <f t="shared" ca="1" si="70"/>
        <v>4</v>
      </c>
      <c r="L150" t="str">
        <f t="shared" ca="1" si="71"/>
        <v>Pathanamthitta</v>
      </c>
      <c r="M150">
        <f t="shared" ca="1" si="80"/>
        <v>4064672</v>
      </c>
      <c r="N150">
        <f t="shared" ca="1" si="72"/>
        <v>4025798.594532779</v>
      </c>
      <c r="O150">
        <f t="shared" ca="1" si="81"/>
        <v>164328.78393233585</v>
      </c>
      <c r="P150">
        <f t="shared" ca="1" si="73"/>
        <v>14159</v>
      </c>
      <c r="Q150">
        <f t="shared" ca="1" si="82"/>
        <v>4557377.5945327785</v>
      </c>
      <c r="R150">
        <f t="shared" ca="1" si="83"/>
        <v>141643.60281791605</v>
      </c>
      <c r="S150">
        <f t="shared" ca="1" si="84"/>
        <v>4370644.386750252</v>
      </c>
      <c r="T150">
        <f t="shared" ca="1" si="85"/>
        <v>-186733.2077825265</v>
      </c>
      <c r="V150" s="9">
        <f ca="1">IF(Table1[[#This Row],[GENDER]]="MALE",1,0)</f>
        <v>1</v>
      </c>
      <c r="W150" s="10">
        <f ca="1">IF(Table1[[#This Row],[GENDER]]="FEMALE",1,0)</f>
        <v>0</v>
      </c>
      <c r="AF150" s="9">
        <f t="shared" ca="1" si="74"/>
        <v>1</v>
      </c>
      <c r="AG150" s="6">
        <f t="shared" ca="1" si="75"/>
        <v>0</v>
      </c>
      <c r="AH150" s="6">
        <f t="shared" ca="1" si="76"/>
        <v>0</v>
      </c>
      <c r="AI150" s="6">
        <f t="shared" ca="1" si="77"/>
        <v>0</v>
      </c>
      <c r="AJ150" s="10">
        <f t="shared" ca="1" si="78"/>
        <v>0</v>
      </c>
      <c r="AL150" s="9">
        <f ca="1">IF(Table1[[#This Row],[EDUCATION]]="HIGHSCHOOL",1,0)</f>
        <v>0</v>
      </c>
      <c r="AM150" s="6">
        <f ca="1">IF(Table1[[#This Row],[EDUCATION]]="PLUS TWO",1,0)</f>
        <v>1</v>
      </c>
      <c r="AN150" s="6">
        <f ca="1">IF(Table1[[#This Row],[EDUCATION]]="UG",1,0)</f>
        <v>0</v>
      </c>
      <c r="AO150" s="6">
        <f ca="1">IF(Table1[[#This Row],[EDUCATION]]="PG",1,0)</f>
        <v>0</v>
      </c>
      <c r="AP150" s="6">
        <f ca="1">IF(Table1[[#This Row],[EDUCATION]]="PHD",1,0)</f>
        <v>0</v>
      </c>
      <c r="AQ150" s="10">
        <f ca="1">IF(Table1[[#This Row],[EDUCATION]]="OTHERS",1,0)</f>
        <v>0</v>
      </c>
      <c r="AU150" s="9">
        <f ca="1">Table1[[#This Row],[CARS VALUE]]/Table1[[#This Row],[CARS]]</f>
        <v>164328.78393233585</v>
      </c>
      <c r="AV150" s="10"/>
      <c r="AX150" s="9">
        <f ca="1">IF(Table1[[#This Row],[DEBTS]]&gt;$AY$3,1,0)</f>
        <v>1</v>
      </c>
      <c r="AY150" s="6"/>
      <c r="AZ150" s="23">
        <f ca="1">(Table1[[#This Row],[MORTAGE LEFT]]/Table1[[#This Row],[VALUE OF THE HOUSE]])</f>
        <v>0.99043627493996533</v>
      </c>
      <c r="BA150" s="6">
        <f t="shared" ca="1" si="79"/>
        <v>0</v>
      </c>
      <c r="BB150" s="6"/>
      <c r="BC150" s="6"/>
      <c r="BD150" s="6"/>
      <c r="BE150" s="9">
        <f ca="1">IF(Table1[[#This Row],[DEBTS]]&gt;Table1[[#This Row],[INCOME ]],1,0)</f>
        <v>1</v>
      </c>
      <c r="BF150" s="10"/>
      <c r="BH150" s="9">
        <f ca="1">IF(Table1[[#This Row],[AREA]]="Alappuzha",Table1[[#This Row],[INCOME ]],0)</f>
        <v>0</v>
      </c>
      <c r="BI150" s="6">
        <f ca="1">IF(Table1[[#This Row],[AREA]]="Ernakulam",Table1[[#This Row],[INCOME ]],0)</f>
        <v>0</v>
      </c>
      <c r="BJ150" s="6">
        <f ca="1">IF(Table1[[#This Row],[AREA]]="Idukki",Table1[[#This Row],[INCOME ]],0)</f>
        <v>0</v>
      </c>
      <c r="BK150" s="6">
        <f ca="1">IF(Table1[[#This Row],[AREA]]="kannur",Table1[[#This Row],[INCOME ]],0)</f>
        <v>0</v>
      </c>
      <c r="BL150" s="6">
        <f ca="1">IF(Table1[[#This Row],[AREA]]="Kasaragod",Table1[[#This Row],[INCOME ]],0)</f>
        <v>0</v>
      </c>
      <c r="BM150" s="6">
        <f ca="1">IF(Table1[[#This Row],[AREA]]="Kollam",Table1[[#This Row],[INCOME ]],0)</f>
        <v>0</v>
      </c>
      <c r="BN150" s="6">
        <f ca="1">IF(Table1[[#This Row],[AREA]]="kottayam",Table1[[#This Row],[INCOME ]],0)</f>
        <v>0</v>
      </c>
      <c r="BO150" s="6">
        <f ca="1">IF(Table1[[#This Row],[AREA]]="Kozhikode",Table1[[#This Row],[INCOME ]],0)</f>
        <v>0</v>
      </c>
      <c r="BP150" s="6">
        <f ca="1">IF(Table1[[#This Row],[AREA]]="Malappuram",Table1[[#This Row],[INCOME ]],0)</f>
        <v>0</v>
      </c>
      <c r="BQ150" s="6">
        <f ca="1">IF(Table1[[#This Row],[AREA]]="Palakkad",Table1[[#This Row],[INCOME ]],0)</f>
        <v>0</v>
      </c>
      <c r="BR150" s="6">
        <f ca="1">IF(Table1[[#This Row],[AREA]]="Pathanamthitta",Table1[[#This Row],[INCOME ]],0)</f>
        <v>508084</v>
      </c>
      <c r="BS150" s="6">
        <f ca="1">IF(Table1[[#This Row],[AREA]]="Thiruvananthapuram",Table1[[#This Row],[INCOME ]],0)</f>
        <v>0</v>
      </c>
      <c r="BT150" s="6">
        <f ca="1">IF(Table1[[#This Row],[AREA]]="Thrissur",Table1[[#This Row],[INCOME ]],0)</f>
        <v>0</v>
      </c>
      <c r="BU150" s="10">
        <f ca="1">IF(Table1[[#This Row],[AREA]]="Wayanadu",Table1[[#This Row],[INCOME ]],0)</f>
        <v>0</v>
      </c>
      <c r="BW150" s="9">
        <f ca="1">IF(Table1[[#This Row],[FIELD OF WORK]]="IT",Table1[[#This Row],[INCOME ]],0)</f>
        <v>0</v>
      </c>
      <c r="BX150" s="6">
        <f ca="1">IF(Table1[[#This Row],[FIELD OF WORK]]="Teaching",Table1[[#This Row],[INCOME ]],0)</f>
        <v>0</v>
      </c>
      <c r="BY150" s="6">
        <f ca="1">IF(Table1[[#This Row],[FIELD OF WORK]]="Construction",Table1[[#This Row],[INCOME ]],0)</f>
        <v>508084</v>
      </c>
      <c r="BZ150" s="6">
        <f ca="1">IF(Table1[[#This Row],[FIELD OF WORK]]="Health",Table1[[#This Row],[INCOME ]],0)</f>
        <v>0</v>
      </c>
      <c r="CA150" s="10">
        <f ca="1">IF(Table1[[#This Row],[FIELD OF WORK]]="Others",Table1[[#This Row],[INCOME ]],0)</f>
        <v>0</v>
      </c>
      <c r="CC150" s="9">
        <f ca="1">IF(Table1[[#This Row],[EDUCATION]]="Highschool",Table1[[#This Row],[INCOME ]],0)</f>
        <v>0</v>
      </c>
      <c r="CD150" s="6">
        <f ca="1">IF(Table1[[#This Row],[EDUCATION]]="UG",Table1[[#This Row],[INCOME ]],0)</f>
        <v>0</v>
      </c>
      <c r="CE150" s="6">
        <f ca="1">IF(Table1[[#This Row],[EDUCATION]]="PG",Table1[[#This Row],[INCOME ]],0)</f>
        <v>0</v>
      </c>
      <c r="CF150" s="6">
        <f ca="1">IF(Table1[[#This Row],[EDUCATION]]="PHD",Table1[[#This Row],[INCOME ]],0)</f>
        <v>0</v>
      </c>
      <c r="CG150" s="6">
        <f ca="1">IF(Table1[[#This Row],[EDUCATION]]="Plus Two",Table1[[#This Row],[INCOME ]],0)</f>
        <v>508084</v>
      </c>
      <c r="CH150" s="10">
        <f ca="1">IF(Table1[[#This Row],[EDUCATION]]="Others",Table1[[#This Row],[INCOME ]],0)</f>
        <v>0</v>
      </c>
      <c r="CJ150" s="9">
        <f ca="1">IF(Table1[[#This Row],[NETWORTH]]&gt;$CK$3,Table1[[#This Row],[AGE]],0)</f>
        <v>0</v>
      </c>
      <c r="CK150" s="10"/>
    </row>
    <row r="151" spans="1:89" x14ac:dyDescent="0.3">
      <c r="A151">
        <f t="shared" ca="1" si="62"/>
        <v>0</v>
      </c>
      <c r="B151" t="str">
        <f t="shared" ca="1" si="63"/>
        <v>MALE</v>
      </c>
      <c r="C151">
        <f t="shared" ca="1" si="64"/>
        <v>34</v>
      </c>
      <c r="D151">
        <f t="shared" ca="1" si="65"/>
        <v>4</v>
      </c>
      <c r="E151" t="str">
        <f t="shared" ca="1" si="66"/>
        <v>IT</v>
      </c>
      <c r="F151">
        <f t="shared" ca="1" si="67"/>
        <v>1</v>
      </c>
      <c r="G151" t="str">
        <f t="shared" ca="1" si="68"/>
        <v>Highschool</v>
      </c>
      <c r="H151">
        <f t="shared" ca="1" si="86"/>
        <v>0</v>
      </c>
      <c r="I151">
        <f t="shared" ca="1" si="61"/>
        <v>2</v>
      </c>
      <c r="J151">
        <f t="shared" ca="1" si="69"/>
        <v>596591</v>
      </c>
      <c r="K151">
        <f t="shared" ca="1" si="70"/>
        <v>3</v>
      </c>
      <c r="L151" t="str">
        <f t="shared" ca="1" si="71"/>
        <v>Alappuzha</v>
      </c>
      <c r="M151">
        <f t="shared" ca="1" si="80"/>
        <v>4176137</v>
      </c>
      <c r="N151">
        <f t="shared" ca="1" si="72"/>
        <v>3531921.8403602671</v>
      </c>
      <c r="O151">
        <f t="shared" ca="1" si="81"/>
        <v>541359.48653991264</v>
      </c>
      <c r="P151">
        <f t="shared" ca="1" si="73"/>
        <v>178890</v>
      </c>
      <c r="Q151">
        <f t="shared" ca="1" si="82"/>
        <v>4393324.8403602671</v>
      </c>
      <c r="R151">
        <f t="shared" ca="1" si="83"/>
        <v>310374.78706059279</v>
      </c>
      <c r="S151">
        <f t="shared" ca="1" si="84"/>
        <v>5027871.2736005057</v>
      </c>
      <c r="T151">
        <f t="shared" ca="1" si="85"/>
        <v>634546.43324023858</v>
      </c>
      <c r="V151" s="9">
        <f ca="1">IF(Table1[[#This Row],[GENDER]]="MALE",1,0)</f>
        <v>1</v>
      </c>
      <c r="W151" s="10">
        <f ca="1">IF(Table1[[#This Row],[GENDER]]="FEMALE",1,0)</f>
        <v>0</v>
      </c>
      <c r="AF151" s="9">
        <f t="shared" ca="1" si="74"/>
        <v>0</v>
      </c>
      <c r="AG151" s="6">
        <f t="shared" ca="1" si="75"/>
        <v>0</v>
      </c>
      <c r="AH151" s="6">
        <f t="shared" ca="1" si="76"/>
        <v>1</v>
      </c>
      <c r="AI151" s="6">
        <f t="shared" ca="1" si="77"/>
        <v>0</v>
      </c>
      <c r="AJ151" s="10">
        <f t="shared" ca="1" si="78"/>
        <v>0</v>
      </c>
      <c r="AL151" s="9">
        <f ca="1">IF(Table1[[#This Row],[EDUCATION]]="HIGHSCHOOL",1,0)</f>
        <v>1</v>
      </c>
      <c r="AM151" s="6">
        <f ca="1">IF(Table1[[#This Row],[EDUCATION]]="PLUS TWO",1,0)</f>
        <v>0</v>
      </c>
      <c r="AN151" s="6">
        <f ca="1">IF(Table1[[#This Row],[EDUCATION]]="UG",1,0)</f>
        <v>0</v>
      </c>
      <c r="AO151" s="6">
        <f ca="1">IF(Table1[[#This Row],[EDUCATION]]="PG",1,0)</f>
        <v>0</v>
      </c>
      <c r="AP151" s="6">
        <f ca="1">IF(Table1[[#This Row],[EDUCATION]]="PHD",1,0)</f>
        <v>0</v>
      </c>
      <c r="AQ151" s="10">
        <f ca="1">IF(Table1[[#This Row],[EDUCATION]]="OTHERS",1,0)</f>
        <v>0</v>
      </c>
      <c r="AU151" s="9">
        <f ca="1">Table1[[#This Row],[CARS VALUE]]/Table1[[#This Row],[CARS]]</f>
        <v>270679.74326995632</v>
      </c>
      <c r="AV151" s="10"/>
      <c r="AX151" s="9">
        <f ca="1">IF(Table1[[#This Row],[DEBTS]]&gt;$AY$3,1,0)</f>
        <v>1</v>
      </c>
      <c r="AY151" s="6"/>
      <c r="AZ151" s="23">
        <f ca="1">(Table1[[#This Row],[MORTAGE LEFT]]/Table1[[#This Row],[VALUE OF THE HOUSE]])</f>
        <v>0.84573897847706314</v>
      </c>
      <c r="BA151" s="6">
        <f t="shared" ca="1" si="79"/>
        <v>0</v>
      </c>
      <c r="BB151" s="6"/>
      <c r="BC151" s="6"/>
      <c r="BD151" s="6"/>
      <c r="BE151" s="9">
        <f ca="1">IF(Table1[[#This Row],[DEBTS]]&gt;Table1[[#This Row],[INCOME ]],1,0)</f>
        <v>1</v>
      </c>
      <c r="BF151" s="10"/>
      <c r="BH151" s="9">
        <f ca="1">IF(Table1[[#This Row],[AREA]]="Alappuzha",Table1[[#This Row],[INCOME ]],0)</f>
        <v>596591</v>
      </c>
      <c r="BI151" s="6">
        <f ca="1">IF(Table1[[#This Row],[AREA]]="Ernakulam",Table1[[#This Row],[INCOME ]],0)</f>
        <v>0</v>
      </c>
      <c r="BJ151" s="6">
        <f ca="1">IF(Table1[[#This Row],[AREA]]="Idukki",Table1[[#This Row],[INCOME ]],0)</f>
        <v>0</v>
      </c>
      <c r="BK151" s="6">
        <f ca="1">IF(Table1[[#This Row],[AREA]]="kannur",Table1[[#This Row],[INCOME ]],0)</f>
        <v>0</v>
      </c>
      <c r="BL151" s="6">
        <f ca="1">IF(Table1[[#This Row],[AREA]]="Kasaragod",Table1[[#This Row],[INCOME ]],0)</f>
        <v>0</v>
      </c>
      <c r="BM151" s="6">
        <f ca="1">IF(Table1[[#This Row],[AREA]]="Kollam",Table1[[#This Row],[INCOME ]],0)</f>
        <v>0</v>
      </c>
      <c r="BN151" s="6">
        <f ca="1">IF(Table1[[#This Row],[AREA]]="kottayam",Table1[[#This Row],[INCOME ]],0)</f>
        <v>0</v>
      </c>
      <c r="BO151" s="6">
        <f ca="1">IF(Table1[[#This Row],[AREA]]="Kozhikode",Table1[[#This Row],[INCOME ]],0)</f>
        <v>0</v>
      </c>
      <c r="BP151" s="6">
        <f ca="1">IF(Table1[[#This Row],[AREA]]="Malappuram",Table1[[#This Row],[INCOME ]],0)</f>
        <v>0</v>
      </c>
      <c r="BQ151" s="6">
        <f ca="1">IF(Table1[[#This Row],[AREA]]="Palakkad",Table1[[#This Row],[INCOME ]],0)</f>
        <v>0</v>
      </c>
      <c r="BR151" s="6">
        <f ca="1">IF(Table1[[#This Row],[AREA]]="Pathanamthitta",Table1[[#This Row],[INCOME ]],0)</f>
        <v>0</v>
      </c>
      <c r="BS151" s="6">
        <f ca="1">IF(Table1[[#This Row],[AREA]]="Thiruvananthapuram",Table1[[#This Row],[INCOME ]],0)</f>
        <v>0</v>
      </c>
      <c r="BT151" s="6">
        <f ca="1">IF(Table1[[#This Row],[AREA]]="Thrissur",Table1[[#This Row],[INCOME ]],0)</f>
        <v>0</v>
      </c>
      <c r="BU151" s="10">
        <f ca="1">IF(Table1[[#This Row],[AREA]]="Wayanadu",Table1[[#This Row],[INCOME ]],0)</f>
        <v>0</v>
      </c>
      <c r="BW151" s="9">
        <f ca="1">IF(Table1[[#This Row],[FIELD OF WORK]]="IT",Table1[[#This Row],[INCOME ]],0)</f>
        <v>596591</v>
      </c>
      <c r="BX151" s="6">
        <f ca="1">IF(Table1[[#This Row],[FIELD OF WORK]]="Teaching",Table1[[#This Row],[INCOME ]],0)</f>
        <v>0</v>
      </c>
      <c r="BY151" s="6">
        <f ca="1">IF(Table1[[#This Row],[FIELD OF WORK]]="Construction",Table1[[#This Row],[INCOME ]],0)</f>
        <v>0</v>
      </c>
      <c r="BZ151" s="6">
        <f ca="1">IF(Table1[[#This Row],[FIELD OF WORK]]="Health",Table1[[#This Row],[INCOME ]],0)</f>
        <v>0</v>
      </c>
      <c r="CA151" s="10">
        <f ca="1">IF(Table1[[#This Row],[FIELD OF WORK]]="Others",Table1[[#This Row],[INCOME ]],0)</f>
        <v>0</v>
      </c>
      <c r="CC151" s="9">
        <f ca="1">IF(Table1[[#This Row],[EDUCATION]]="Highschool",Table1[[#This Row],[INCOME ]],0)</f>
        <v>596591</v>
      </c>
      <c r="CD151" s="6">
        <f ca="1">IF(Table1[[#This Row],[EDUCATION]]="UG",Table1[[#This Row],[INCOME ]],0)</f>
        <v>0</v>
      </c>
      <c r="CE151" s="6">
        <f ca="1">IF(Table1[[#This Row],[EDUCATION]]="PG",Table1[[#This Row],[INCOME ]],0)</f>
        <v>0</v>
      </c>
      <c r="CF151" s="6">
        <f ca="1">IF(Table1[[#This Row],[EDUCATION]]="PHD",Table1[[#This Row],[INCOME ]],0)</f>
        <v>0</v>
      </c>
      <c r="CG151" s="6">
        <f ca="1">IF(Table1[[#This Row],[EDUCATION]]="Plus Two",Table1[[#This Row],[INCOME ]],0)</f>
        <v>0</v>
      </c>
      <c r="CH151" s="10">
        <f ca="1">IF(Table1[[#This Row],[EDUCATION]]="Others",Table1[[#This Row],[INCOME ]],0)</f>
        <v>0</v>
      </c>
      <c r="CJ151" s="9">
        <f ca="1">IF(Table1[[#This Row],[NETWORTH]]&gt;$CK$3,Table1[[#This Row],[AGE]],0)</f>
        <v>0</v>
      </c>
      <c r="CK151" s="10"/>
    </row>
    <row r="152" spans="1:89" x14ac:dyDescent="0.3">
      <c r="A152">
        <f t="shared" ca="1" si="62"/>
        <v>1</v>
      </c>
      <c r="B152" t="str">
        <f t="shared" ca="1" si="63"/>
        <v>FEMALE</v>
      </c>
      <c r="C152">
        <f t="shared" ca="1" si="64"/>
        <v>27</v>
      </c>
      <c r="D152">
        <f t="shared" ca="1" si="65"/>
        <v>3</v>
      </c>
      <c r="E152" t="str">
        <f t="shared" ca="1" si="66"/>
        <v>Teaching</v>
      </c>
      <c r="F152">
        <f t="shared" ca="1" si="67"/>
        <v>4</v>
      </c>
      <c r="G152" t="str">
        <f t="shared" ca="1" si="68"/>
        <v>PG</v>
      </c>
      <c r="H152">
        <f t="shared" ca="1" si="86"/>
        <v>0</v>
      </c>
      <c r="I152">
        <f t="shared" ca="1" si="61"/>
        <v>3</v>
      </c>
      <c r="J152">
        <f t="shared" ca="1" si="69"/>
        <v>404607</v>
      </c>
      <c r="K152">
        <f t="shared" ca="1" si="70"/>
        <v>12</v>
      </c>
      <c r="L152" t="str">
        <f t="shared" ca="1" si="71"/>
        <v>Wayanadu</v>
      </c>
      <c r="M152">
        <f t="shared" ca="1" si="80"/>
        <v>2023035</v>
      </c>
      <c r="N152">
        <f t="shared" ca="1" si="72"/>
        <v>1408055.9357561118</v>
      </c>
      <c r="O152">
        <f t="shared" ca="1" si="81"/>
        <v>820700.04316259106</v>
      </c>
      <c r="P152">
        <f t="shared" ca="1" si="73"/>
        <v>210797</v>
      </c>
      <c r="Q152">
        <f t="shared" ca="1" si="82"/>
        <v>1619657.9357561118</v>
      </c>
      <c r="R152">
        <f t="shared" ca="1" si="83"/>
        <v>360994.5101732125</v>
      </c>
      <c r="S152">
        <f t="shared" ca="1" si="84"/>
        <v>3204729.5533358036</v>
      </c>
      <c r="T152">
        <f t="shared" ca="1" si="85"/>
        <v>1585071.6175796918</v>
      </c>
      <c r="V152" s="9">
        <f ca="1">IF(Table1[[#This Row],[GENDER]]="MALE",1,0)</f>
        <v>0</v>
      </c>
      <c r="W152" s="10">
        <f ca="1">IF(Table1[[#This Row],[GENDER]]="FEMALE",1,0)</f>
        <v>1</v>
      </c>
      <c r="AF152" s="9">
        <f t="shared" ca="1" si="74"/>
        <v>0</v>
      </c>
      <c r="AG152" s="6">
        <f t="shared" ca="1" si="75"/>
        <v>0</v>
      </c>
      <c r="AH152" s="6">
        <f t="shared" ca="1" si="76"/>
        <v>0</v>
      </c>
      <c r="AI152" s="6">
        <f t="shared" ca="1" si="77"/>
        <v>1</v>
      </c>
      <c r="AJ152" s="10">
        <f t="shared" ca="1" si="78"/>
        <v>0</v>
      </c>
      <c r="AL152" s="9">
        <f ca="1">IF(Table1[[#This Row],[EDUCATION]]="HIGHSCHOOL",1,0)</f>
        <v>0</v>
      </c>
      <c r="AM152" s="6">
        <f ca="1">IF(Table1[[#This Row],[EDUCATION]]="PLUS TWO",1,0)</f>
        <v>0</v>
      </c>
      <c r="AN152" s="6">
        <f ca="1">IF(Table1[[#This Row],[EDUCATION]]="UG",1,0)</f>
        <v>0</v>
      </c>
      <c r="AO152" s="6">
        <f ca="1">IF(Table1[[#This Row],[EDUCATION]]="PG",1,0)</f>
        <v>1</v>
      </c>
      <c r="AP152" s="6">
        <f ca="1">IF(Table1[[#This Row],[EDUCATION]]="PHD",1,0)</f>
        <v>0</v>
      </c>
      <c r="AQ152" s="10">
        <f ca="1">IF(Table1[[#This Row],[EDUCATION]]="OTHERS",1,0)</f>
        <v>0</v>
      </c>
      <c r="AU152" s="9">
        <f ca="1">Table1[[#This Row],[CARS VALUE]]/Table1[[#This Row],[CARS]]</f>
        <v>273566.68105419702</v>
      </c>
      <c r="AV152" s="10"/>
      <c r="AX152" s="9">
        <f ca="1">IF(Table1[[#This Row],[DEBTS]]&gt;$AY$3,1,0)</f>
        <v>1</v>
      </c>
      <c r="AY152" s="6"/>
      <c r="AZ152" s="23">
        <f ca="1">(Table1[[#This Row],[MORTAGE LEFT]]/Table1[[#This Row],[VALUE OF THE HOUSE]])</f>
        <v>0.69601165365706064</v>
      </c>
      <c r="BA152" s="6">
        <f t="shared" ca="1" si="79"/>
        <v>0</v>
      </c>
      <c r="BB152" s="6"/>
      <c r="BC152" s="6"/>
      <c r="BD152" s="6"/>
      <c r="BE152" s="9">
        <f ca="1">IF(Table1[[#This Row],[DEBTS]]&gt;Table1[[#This Row],[INCOME ]],1,0)</f>
        <v>1</v>
      </c>
      <c r="BF152" s="10"/>
      <c r="BH152" s="9">
        <f ca="1">IF(Table1[[#This Row],[AREA]]="Alappuzha",Table1[[#This Row],[INCOME ]],0)</f>
        <v>0</v>
      </c>
      <c r="BI152" s="6">
        <f ca="1">IF(Table1[[#This Row],[AREA]]="Ernakulam",Table1[[#This Row],[INCOME ]],0)</f>
        <v>0</v>
      </c>
      <c r="BJ152" s="6">
        <f ca="1">IF(Table1[[#This Row],[AREA]]="Idukki",Table1[[#This Row],[INCOME ]],0)</f>
        <v>0</v>
      </c>
      <c r="BK152" s="6">
        <f ca="1">IF(Table1[[#This Row],[AREA]]="kannur",Table1[[#This Row],[INCOME ]],0)</f>
        <v>0</v>
      </c>
      <c r="BL152" s="6">
        <f ca="1">IF(Table1[[#This Row],[AREA]]="Kasaragod",Table1[[#This Row],[INCOME ]],0)</f>
        <v>0</v>
      </c>
      <c r="BM152" s="6">
        <f ca="1">IF(Table1[[#This Row],[AREA]]="Kollam",Table1[[#This Row],[INCOME ]],0)</f>
        <v>0</v>
      </c>
      <c r="BN152" s="6">
        <f ca="1">IF(Table1[[#This Row],[AREA]]="kottayam",Table1[[#This Row],[INCOME ]],0)</f>
        <v>0</v>
      </c>
      <c r="BO152" s="6">
        <f ca="1">IF(Table1[[#This Row],[AREA]]="Kozhikode",Table1[[#This Row],[INCOME ]],0)</f>
        <v>0</v>
      </c>
      <c r="BP152" s="6">
        <f ca="1">IF(Table1[[#This Row],[AREA]]="Malappuram",Table1[[#This Row],[INCOME ]],0)</f>
        <v>0</v>
      </c>
      <c r="BQ152" s="6">
        <f ca="1">IF(Table1[[#This Row],[AREA]]="Palakkad",Table1[[#This Row],[INCOME ]],0)</f>
        <v>0</v>
      </c>
      <c r="BR152" s="6">
        <f ca="1">IF(Table1[[#This Row],[AREA]]="Pathanamthitta",Table1[[#This Row],[INCOME ]],0)</f>
        <v>0</v>
      </c>
      <c r="BS152" s="6">
        <f ca="1">IF(Table1[[#This Row],[AREA]]="Thiruvananthapuram",Table1[[#This Row],[INCOME ]],0)</f>
        <v>0</v>
      </c>
      <c r="BT152" s="6">
        <f ca="1">IF(Table1[[#This Row],[AREA]]="Thrissur",Table1[[#This Row],[INCOME ]],0)</f>
        <v>0</v>
      </c>
      <c r="BU152" s="10">
        <f ca="1">IF(Table1[[#This Row],[AREA]]="Wayanadu",Table1[[#This Row],[INCOME ]],0)</f>
        <v>404607</v>
      </c>
      <c r="BW152" s="9">
        <f ca="1">IF(Table1[[#This Row],[FIELD OF WORK]]="IT",Table1[[#This Row],[INCOME ]],0)</f>
        <v>0</v>
      </c>
      <c r="BX152" s="6">
        <f ca="1">IF(Table1[[#This Row],[FIELD OF WORK]]="Teaching",Table1[[#This Row],[INCOME ]],0)</f>
        <v>404607</v>
      </c>
      <c r="BY152" s="6">
        <f ca="1">IF(Table1[[#This Row],[FIELD OF WORK]]="Construction",Table1[[#This Row],[INCOME ]],0)</f>
        <v>0</v>
      </c>
      <c r="BZ152" s="6">
        <f ca="1">IF(Table1[[#This Row],[FIELD OF WORK]]="Health",Table1[[#This Row],[INCOME ]],0)</f>
        <v>0</v>
      </c>
      <c r="CA152" s="10">
        <f ca="1">IF(Table1[[#This Row],[FIELD OF WORK]]="Others",Table1[[#This Row],[INCOME ]],0)</f>
        <v>0</v>
      </c>
      <c r="CC152" s="9">
        <f ca="1">IF(Table1[[#This Row],[EDUCATION]]="Highschool",Table1[[#This Row],[INCOME ]],0)</f>
        <v>0</v>
      </c>
      <c r="CD152" s="6">
        <f ca="1">IF(Table1[[#This Row],[EDUCATION]]="UG",Table1[[#This Row],[INCOME ]],0)</f>
        <v>0</v>
      </c>
      <c r="CE152" s="6">
        <f ca="1">IF(Table1[[#This Row],[EDUCATION]]="PG",Table1[[#This Row],[INCOME ]],0)</f>
        <v>404607</v>
      </c>
      <c r="CF152" s="6">
        <f ca="1">IF(Table1[[#This Row],[EDUCATION]]="PHD",Table1[[#This Row],[INCOME ]],0)</f>
        <v>0</v>
      </c>
      <c r="CG152" s="6">
        <f ca="1">IF(Table1[[#This Row],[EDUCATION]]="Plus Two",Table1[[#This Row],[INCOME ]],0)</f>
        <v>0</v>
      </c>
      <c r="CH152" s="10">
        <f ca="1">IF(Table1[[#This Row],[EDUCATION]]="Others",Table1[[#This Row],[INCOME ]],0)</f>
        <v>0</v>
      </c>
      <c r="CJ152" s="9">
        <f ca="1">IF(Table1[[#This Row],[NETWORTH]]&gt;$CK$3,Table1[[#This Row],[AGE]],0)</f>
        <v>27</v>
      </c>
      <c r="CK152" s="10"/>
    </row>
    <row r="153" spans="1:89" x14ac:dyDescent="0.3">
      <c r="A153">
        <f t="shared" ca="1" si="62"/>
        <v>1</v>
      </c>
      <c r="B153" t="str">
        <f t="shared" ca="1" si="63"/>
        <v>FEMALE</v>
      </c>
      <c r="C153">
        <f t="shared" ca="1" si="64"/>
        <v>50</v>
      </c>
      <c r="D153">
        <f t="shared" ca="1" si="65"/>
        <v>5</v>
      </c>
      <c r="E153" t="str">
        <f t="shared" ca="1" si="66"/>
        <v>Others</v>
      </c>
      <c r="F153">
        <f t="shared" ca="1" si="67"/>
        <v>1</v>
      </c>
      <c r="G153" t="str">
        <f t="shared" ca="1" si="68"/>
        <v>Highschool</v>
      </c>
      <c r="H153">
        <f t="shared" ca="1" si="86"/>
        <v>2</v>
      </c>
      <c r="I153">
        <f t="shared" ca="1" si="61"/>
        <v>1</v>
      </c>
      <c r="J153">
        <f t="shared" ca="1" si="69"/>
        <v>130634</v>
      </c>
      <c r="K153">
        <f t="shared" ca="1" si="70"/>
        <v>14</v>
      </c>
      <c r="L153" t="str">
        <f t="shared" ca="1" si="71"/>
        <v>Kasaragod</v>
      </c>
      <c r="M153">
        <f t="shared" ca="1" si="80"/>
        <v>1045072</v>
      </c>
      <c r="N153">
        <f t="shared" ca="1" si="72"/>
        <v>754850.98127971019</v>
      </c>
      <c r="O153">
        <f t="shared" ca="1" si="81"/>
        <v>52679.772844434672</v>
      </c>
      <c r="P153">
        <f t="shared" ca="1" si="73"/>
        <v>6199</v>
      </c>
      <c r="Q153">
        <f t="shared" ca="1" si="82"/>
        <v>818188.98127971019</v>
      </c>
      <c r="R153">
        <f t="shared" ca="1" si="83"/>
        <v>171159.0182919082</v>
      </c>
      <c r="S153">
        <f t="shared" ca="1" si="84"/>
        <v>1268910.791136343</v>
      </c>
      <c r="T153">
        <f t="shared" ca="1" si="85"/>
        <v>450721.80985663284</v>
      </c>
      <c r="V153" s="9">
        <f ca="1">IF(Table1[[#This Row],[GENDER]]="MALE",1,0)</f>
        <v>0</v>
      </c>
      <c r="W153" s="10">
        <f ca="1">IF(Table1[[#This Row],[GENDER]]="FEMALE",1,0)</f>
        <v>1</v>
      </c>
      <c r="AF153" s="9">
        <f t="shared" ca="1" si="74"/>
        <v>0</v>
      </c>
      <c r="AG153" s="6">
        <f t="shared" ca="1" si="75"/>
        <v>0</v>
      </c>
      <c r="AH153" s="6">
        <f t="shared" ca="1" si="76"/>
        <v>0</v>
      </c>
      <c r="AI153" s="6">
        <f t="shared" ca="1" si="77"/>
        <v>0</v>
      </c>
      <c r="AJ153" s="10">
        <f t="shared" ca="1" si="78"/>
        <v>1</v>
      </c>
      <c r="AL153" s="9">
        <f ca="1">IF(Table1[[#This Row],[EDUCATION]]="HIGHSCHOOL",1,0)</f>
        <v>1</v>
      </c>
      <c r="AM153" s="6">
        <f ca="1">IF(Table1[[#This Row],[EDUCATION]]="PLUS TWO",1,0)</f>
        <v>0</v>
      </c>
      <c r="AN153" s="6">
        <f ca="1">IF(Table1[[#This Row],[EDUCATION]]="UG",1,0)</f>
        <v>0</v>
      </c>
      <c r="AO153" s="6">
        <f ca="1">IF(Table1[[#This Row],[EDUCATION]]="PG",1,0)</f>
        <v>0</v>
      </c>
      <c r="AP153" s="6">
        <f ca="1">IF(Table1[[#This Row],[EDUCATION]]="PHD",1,0)</f>
        <v>0</v>
      </c>
      <c r="AQ153" s="10">
        <f ca="1">IF(Table1[[#This Row],[EDUCATION]]="OTHERS",1,0)</f>
        <v>0</v>
      </c>
      <c r="AU153" s="9">
        <f ca="1">Table1[[#This Row],[CARS VALUE]]/Table1[[#This Row],[CARS]]</f>
        <v>52679.772844434672</v>
      </c>
      <c r="AV153" s="10"/>
      <c r="AX153" s="9">
        <f ca="1">IF(Table1[[#This Row],[DEBTS]]&gt;$AY$3,1,0)</f>
        <v>0</v>
      </c>
      <c r="AY153" s="6"/>
      <c r="AZ153" s="23">
        <f ca="1">(Table1[[#This Row],[MORTAGE LEFT]]/Table1[[#This Row],[VALUE OF THE HOUSE]])</f>
        <v>0.7222956708051792</v>
      </c>
      <c r="BA153" s="6">
        <f t="shared" ca="1" si="79"/>
        <v>0</v>
      </c>
      <c r="BB153" s="6"/>
      <c r="BC153" s="6"/>
      <c r="BD153" s="6"/>
      <c r="BE153" s="9">
        <f ca="1">IF(Table1[[#This Row],[DEBTS]]&gt;Table1[[#This Row],[INCOME ]],1,0)</f>
        <v>1</v>
      </c>
      <c r="BF153" s="10"/>
      <c r="BH153" s="9">
        <f ca="1">IF(Table1[[#This Row],[AREA]]="Alappuzha",Table1[[#This Row],[INCOME ]],0)</f>
        <v>0</v>
      </c>
      <c r="BI153" s="6">
        <f ca="1">IF(Table1[[#This Row],[AREA]]="Ernakulam",Table1[[#This Row],[INCOME ]],0)</f>
        <v>0</v>
      </c>
      <c r="BJ153" s="6">
        <f ca="1">IF(Table1[[#This Row],[AREA]]="Idukki",Table1[[#This Row],[INCOME ]],0)</f>
        <v>0</v>
      </c>
      <c r="BK153" s="6">
        <f ca="1">IF(Table1[[#This Row],[AREA]]="kannur",Table1[[#This Row],[INCOME ]],0)</f>
        <v>0</v>
      </c>
      <c r="BL153" s="6">
        <f ca="1">IF(Table1[[#This Row],[AREA]]="Kasaragod",Table1[[#This Row],[INCOME ]],0)</f>
        <v>130634</v>
      </c>
      <c r="BM153" s="6">
        <f ca="1">IF(Table1[[#This Row],[AREA]]="Kollam",Table1[[#This Row],[INCOME ]],0)</f>
        <v>0</v>
      </c>
      <c r="BN153" s="6">
        <f ca="1">IF(Table1[[#This Row],[AREA]]="kottayam",Table1[[#This Row],[INCOME ]],0)</f>
        <v>0</v>
      </c>
      <c r="BO153" s="6">
        <f ca="1">IF(Table1[[#This Row],[AREA]]="Kozhikode",Table1[[#This Row],[INCOME ]],0)</f>
        <v>0</v>
      </c>
      <c r="BP153" s="6">
        <f ca="1">IF(Table1[[#This Row],[AREA]]="Malappuram",Table1[[#This Row],[INCOME ]],0)</f>
        <v>0</v>
      </c>
      <c r="BQ153" s="6">
        <f ca="1">IF(Table1[[#This Row],[AREA]]="Palakkad",Table1[[#This Row],[INCOME ]],0)</f>
        <v>0</v>
      </c>
      <c r="BR153" s="6">
        <f ca="1">IF(Table1[[#This Row],[AREA]]="Pathanamthitta",Table1[[#This Row],[INCOME ]],0)</f>
        <v>0</v>
      </c>
      <c r="BS153" s="6">
        <f ca="1">IF(Table1[[#This Row],[AREA]]="Thiruvananthapuram",Table1[[#This Row],[INCOME ]],0)</f>
        <v>0</v>
      </c>
      <c r="BT153" s="6">
        <f ca="1">IF(Table1[[#This Row],[AREA]]="Thrissur",Table1[[#This Row],[INCOME ]],0)</f>
        <v>0</v>
      </c>
      <c r="BU153" s="10">
        <f ca="1">IF(Table1[[#This Row],[AREA]]="Wayanadu",Table1[[#This Row],[INCOME ]],0)</f>
        <v>0</v>
      </c>
      <c r="BW153" s="9">
        <f ca="1">IF(Table1[[#This Row],[FIELD OF WORK]]="IT",Table1[[#This Row],[INCOME ]],0)</f>
        <v>0</v>
      </c>
      <c r="BX153" s="6">
        <f ca="1">IF(Table1[[#This Row],[FIELD OF WORK]]="Teaching",Table1[[#This Row],[INCOME ]],0)</f>
        <v>0</v>
      </c>
      <c r="BY153" s="6">
        <f ca="1">IF(Table1[[#This Row],[FIELD OF WORK]]="Construction",Table1[[#This Row],[INCOME ]],0)</f>
        <v>0</v>
      </c>
      <c r="BZ153" s="6">
        <f ca="1">IF(Table1[[#This Row],[FIELD OF WORK]]="Health",Table1[[#This Row],[INCOME ]],0)</f>
        <v>0</v>
      </c>
      <c r="CA153" s="10">
        <f ca="1">IF(Table1[[#This Row],[FIELD OF WORK]]="Others",Table1[[#This Row],[INCOME ]],0)</f>
        <v>130634</v>
      </c>
      <c r="CC153" s="9">
        <f ca="1">IF(Table1[[#This Row],[EDUCATION]]="Highschool",Table1[[#This Row],[INCOME ]],0)</f>
        <v>130634</v>
      </c>
      <c r="CD153" s="6">
        <f ca="1">IF(Table1[[#This Row],[EDUCATION]]="UG",Table1[[#This Row],[INCOME ]],0)</f>
        <v>0</v>
      </c>
      <c r="CE153" s="6">
        <f ca="1">IF(Table1[[#This Row],[EDUCATION]]="PG",Table1[[#This Row],[INCOME ]],0)</f>
        <v>0</v>
      </c>
      <c r="CF153" s="6">
        <f ca="1">IF(Table1[[#This Row],[EDUCATION]]="PHD",Table1[[#This Row],[INCOME ]],0)</f>
        <v>0</v>
      </c>
      <c r="CG153" s="6">
        <f ca="1">IF(Table1[[#This Row],[EDUCATION]]="Plus Two",Table1[[#This Row],[INCOME ]],0)</f>
        <v>0</v>
      </c>
      <c r="CH153" s="10">
        <f ca="1">IF(Table1[[#This Row],[EDUCATION]]="Others",Table1[[#This Row],[INCOME ]],0)</f>
        <v>0</v>
      </c>
      <c r="CJ153" s="9">
        <f ca="1">IF(Table1[[#This Row],[NETWORTH]]&gt;$CK$3,Table1[[#This Row],[AGE]],0)</f>
        <v>0</v>
      </c>
      <c r="CK153" s="10"/>
    </row>
    <row r="154" spans="1:89" x14ac:dyDescent="0.3">
      <c r="A154">
        <f t="shared" ca="1" si="62"/>
        <v>0</v>
      </c>
      <c r="B154" t="str">
        <f t="shared" ca="1" si="63"/>
        <v>MALE</v>
      </c>
      <c r="C154">
        <f t="shared" ca="1" si="64"/>
        <v>50</v>
      </c>
      <c r="D154">
        <f t="shared" ca="1" si="65"/>
        <v>2</v>
      </c>
      <c r="E154" t="str">
        <f t="shared" ca="1" si="66"/>
        <v>Construction</v>
      </c>
      <c r="F154">
        <f t="shared" ca="1" si="67"/>
        <v>3</v>
      </c>
      <c r="G154" t="str">
        <f t="shared" ca="1" si="68"/>
        <v>UG</v>
      </c>
      <c r="H154">
        <f t="shared" ca="1" si="86"/>
        <v>1</v>
      </c>
      <c r="I154">
        <f t="shared" ca="1" si="61"/>
        <v>2</v>
      </c>
      <c r="J154">
        <f t="shared" ca="1" si="69"/>
        <v>235144</v>
      </c>
      <c r="K154">
        <f t="shared" ca="1" si="70"/>
        <v>4</v>
      </c>
      <c r="L154" t="str">
        <f t="shared" ca="1" si="71"/>
        <v>Pathanamthitta</v>
      </c>
      <c r="M154">
        <f t="shared" ca="1" si="80"/>
        <v>1646008</v>
      </c>
      <c r="N154">
        <f t="shared" ca="1" si="72"/>
        <v>1515465.412047178</v>
      </c>
      <c r="O154">
        <f t="shared" ca="1" si="81"/>
        <v>272527.05308708118</v>
      </c>
      <c r="P154">
        <f t="shared" ca="1" si="73"/>
        <v>260256</v>
      </c>
      <c r="Q154">
        <f t="shared" ca="1" si="82"/>
        <v>2096351.412047178</v>
      </c>
      <c r="R154">
        <f t="shared" ca="1" si="83"/>
        <v>73110.314743769675</v>
      </c>
      <c r="S154">
        <f t="shared" ca="1" si="84"/>
        <v>1991645.3678308509</v>
      </c>
      <c r="T154">
        <f t="shared" ca="1" si="85"/>
        <v>-104706.04421632714</v>
      </c>
      <c r="V154" s="9">
        <f ca="1">IF(Table1[[#This Row],[GENDER]]="MALE",1,0)</f>
        <v>1</v>
      </c>
      <c r="W154" s="10">
        <f ca="1">IF(Table1[[#This Row],[GENDER]]="FEMALE",1,0)</f>
        <v>0</v>
      </c>
      <c r="AF154" s="9">
        <f t="shared" ca="1" si="74"/>
        <v>1</v>
      </c>
      <c r="AG154" s="6">
        <f t="shared" ca="1" si="75"/>
        <v>0</v>
      </c>
      <c r="AH154" s="6">
        <f t="shared" ca="1" si="76"/>
        <v>0</v>
      </c>
      <c r="AI154" s="6">
        <f t="shared" ca="1" si="77"/>
        <v>0</v>
      </c>
      <c r="AJ154" s="10">
        <f t="shared" ca="1" si="78"/>
        <v>0</v>
      </c>
      <c r="AL154" s="9">
        <f ca="1">IF(Table1[[#This Row],[EDUCATION]]="HIGHSCHOOL",1,0)</f>
        <v>0</v>
      </c>
      <c r="AM154" s="6">
        <f ca="1">IF(Table1[[#This Row],[EDUCATION]]="PLUS TWO",1,0)</f>
        <v>0</v>
      </c>
      <c r="AN154" s="6">
        <f ca="1">IF(Table1[[#This Row],[EDUCATION]]="UG",1,0)</f>
        <v>1</v>
      </c>
      <c r="AO154" s="6">
        <f ca="1">IF(Table1[[#This Row],[EDUCATION]]="PG",1,0)</f>
        <v>0</v>
      </c>
      <c r="AP154" s="6">
        <f ca="1">IF(Table1[[#This Row],[EDUCATION]]="PHD",1,0)</f>
        <v>0</v>
      </c>
      <c r="AQ154" s="10">
        <f ca="1">IF(Table1[[#This Row],[EDUCATION]]="OTHERS",1,0)</f>
        <v>0</v>
      </c>
      <c r="AU154" s="9">
        <f ca="1">Table1[[#This Row],[CARS VALUE]]/Table1[[#This Row],[CARS]]</f>
        <v>136263.52654354059</v>
      </c>
      <c r="AV154" s="10"/>
      <c r="AX154" s="9">
        <f ca="1">IF(Table1[[#This Row],[DEBTS]]&gt;$AY$3,1,0)</f>
        <v>1</v>
      </c>
      <c r="AY154" s="6"/>
      <c r="AZ154" s="23">
        <f ca="1">(Table1[[#This Row],[MORTAGE LEFT]]/Table1[[#This Row],[VALUE OF THE HOUSE]])</f>
        <v>0.92069140128552107</v>
      </c>
      <c r="BA154" s="6">
        <f t="shared" ca="1" si="79"/>
        <v>0</v>
      </c>
      <c r="BB154" s="6"/>
      <c r="BC154" s="6"/>
      <c r="BD154" s="6"/>
      <c r="BE154" s="9">
        <f ca="1">IF(Table1[[#This Row],[DEBTS]]&gt;Table1[[#This Row],[INCOME ]],1,0)</f>
        <v>1</v>
      </c>
      <c r="BF154" s="10"/>
      <c r="BH154" s="9">
        <f ca="1">IF(Table1[[#This Row],[AREA]]="Alappuzha",Table1[[#This Row],[INCOME ]],0)</f>
        <v>0</v>
      </c>
      <c r="BI154" s="6">
        <f ca="1">IF(Table1[[#This Row],[AREA]]="Ernakulam",Table1[[#This Row],[INCOME ]],0)</f>
        <v>0</v>
      </c>
      <c r="BJ154" s="6">
        <f ca="1">IF(Table1[[#This Row],[AREA]]="Idukki",Table1[[#This Row],[INCOME ]],0)</f>
        <v>0</v>
      </c>
      <c r="BK154" s="6">
        <f ca="1">IF(Table1[[#This Row],[AREA]]="kannur",Table1[[#This Row],[INCOME ]],0)</f>
        <v>0</v>
      </c>
      <c r="BL154" s="6">
        <f ca="1">IF(Table1[[#This Row],[AREA]]="Kasaragod",Table1[[#This Row],[INCOME ]],0)</f>
        <v>0</v>
      </c>
      <c r="BM154" s="6">
        <f ca="1">IF(Table1[[#This Row],[AREA]]="Kollam",Table1[[#This Row],[INCOME ]],0)</f>
        <v>0</v>
      </c>
      <c r="BN154" s="6">
        <f ca="1">IF(Table1[[#This Row],[AREA]]="kottayam",Table1[[#This Row],[INCOME ]],0)</f>
        <v>0</v>
      </c>
      <c r="BO154" s="6">
        <f ca="1">IF(Table1[[#This Row],[AREA]]="Kozhikode",Table1[[#This Row],[INCOME ]],0)</f>
        <v>0</v>
      </c>
      <c r="BP154" s="6">
        <f ca="1">IF(Table1[[#This Row],[AREA]]="Malappuram",Table1[[#This Row],[INCOME ]],0)</f>
        <v>0</v>
      </c>
      <c r="BQ154" s="6">
        <f ca="1">IF(Table1[[#This Row],[AREA]]="Palakkad",Table1[[#This Row],[INCOME ]],0)</f>
        <v>0</v>
      </c>
      <c r="BR154" s="6">
        <f ca="1">IF(Table1[[#This Row],[AREA]]="Pathanamthitta",Table1[[#This Row],[INCOME ]],0)</f>
        <v>235144</v>
      </c>
      <c r="BS154" s="6">
        <f ca="1">IF(Table1[[#This Row],[AREA]]="Thiruvananthapuram",Table1[[#This Row],[INCOME ]],0)</f>
        <v>0</v>
      </c>
      <c r="BT154" s="6">
        <f ca="1">IF(Table1[[#This Row],[AREA]]="Thrissur",Table1[[#This Row],[INCOME ]],0)</f>
        <v>0</v>
      </c>
      <c r="BU154" s="10">
        <f ca="1">IF(Table1[[#This Row],[AREA]]="Wayanadu",Table1[[#This Row],[INCOME ]],0)</f>
        <v>0</v>
      </c>
      <c r="BW154" s="9">
        <f ca="1">IF(Table1[[#This Row],[FIELD OF WORK]]="IT",Table1[[#This Row],[INCOME ]],0)</f>
        <v>0</v>
      </c>
      <c r="BX154" s="6">
        <f ca="1">IF(Table1[[#This Row],[FIELD OF WORK]]="Teaching",Table1[[#This Row],[INCOME ]],0)</f>
        <v>0</v>
      </c>
      <c r="BY154" s="6">
        <f ca="1">IF(Table1[[#This Row],[FIELD OF WORK]]="Construction",Table1[[#This Row],[INCOME ]],0)</f>
        <v>235144</v>
      </c>
      <c r="BZ154" s="6">
        <f ca="1">IF(Table1[[#This Row],[FIELD OF WORK]]="Health",Table1[[#This Row],[INCOME ]],0)</f>
        <v>0</v>
      </c>
      <c r="CA154" s="10">
        <f ca="1">IF(Table1[[#This Row],[FIELD OF WORK]]="Others",Table1[[#This Row],[INCOME ]],0)</f>
        <v>0</v>
      </c>
      <c r="CC154" s="9">
        <f ca="1">IF(Table1[[#This Row],[EDUCATION]]="Highschool",Table1[[#This Row],[INCOME ]],0)</f>
        <v>0</v>
      </c>
      <c r="CD154" s="6">
        <f ca="1">IF(Table1[[#This Row],[EDUCATION]]="UG",Table1[[#This Row],[INCOME ]],0)</f>
        <v>235144</v>
      </c>
      <c r="CE154" s="6">
        <f ca="1">IF(Table1[[#This Row],[EDUCATION]]="PG",Table1[[#This Row],[INCOME ]],0)</f>
        <v>0</v>
      </c>
      <c r="CF154" s="6">
        <f ca="1">IF(Table1[[#This Row],[EDUCATION]]="PHD",Table1[[#This Row],[INCOME ]],0)</f>
        <v>0</v>
      </c>
      <c r="CG154" s="6">
        <f ca="1">IF(Table1[[#This Row],[EDUCATION]]="Plus Two",Table1[[#This Row],[INCOME ]],0)</f>
        <v>0</v>
      </c>
      <c r="CH154" s="10">
        <f ca="1">IF(Table1[[#This Row],[EDUCATION]]="Others",Table1[[#This Row],[INCOME ]],0)</f>
        <v>0</v>
      </c>
      <c r="CJ154" s="9">
        <f ca="1">IF(Table1[[#This Row],[NETWORTH]]&gt;$CK$3,Table1[[#This Row],[AGE]],0)</f>
        <v>0</v>
      </c>
      <c r="CK154" s="10"/>
    </row>
    <row r="155" spans="1:89" x14ac:dyDescent="0.3">
      <c r="A155">
        <f t="shared" ca="1" si="62"/>
        <v>0</v>
      </c>
      <c r="B155" t="str">
        <f t="shared" ca="1" si="63"/>
        <v>MALE</v>
      </c>
      <c r="C155">
        <f t="shared" ca="1" si="64"/>
        <v>41</v>
      </c>
      <c r="D155">
        <f t="shared" ca="1" si="65"/>
        <v>3</v>
      </c>
      <c r="E155" t="str">
        <f t="shared" ca="1" si="66"/>
        <v>Teaching</v>
      </c>
      <c r="F155">
        <f t="shared" ca="1" si="67"/>
        <v>5</v>
      </c>
      <c r="G155" t="str">
        <f t="shared" ca="1" si="68"/>
        <v>PHD</v>
      </c>
      <c r="H155">
        <f t="shared" ca="1" si="86"/>
        <v>0</v>
      </c>
      <c r="I155">
        <f t="shared" ca="1" si="61"/>
        <v>2</v>
      </c>
      <c r="J155">
        <f t="shared" ca="1" si="69"/>
        <v>909579</v>
      </c>
      <c r="K155">
        <f t="shared" ca="1" si="70"/>
        <v>5</v>
      </c>
      <c r="L155" t="str">
        <f t="shared" ca="1" si="71"/>
        <v>Kottayam</v>
      </c>
      <c r="M155">
        <f t="shared" ca="1" si="80"/>
        <v>6367053</v>
      </c>
      <c r="N155">
        <f t="shared" ca="1" si="72"/>
        <v>2166021.6558861667</v>
      </c>
      <c r="O155">
        <f t="shared" ca="1" si="81"/>
        <v>476802.60511937045</v>
      </c>
      <c r="P155">
        <f t="shared" ca="1" si="73"/>
        <v>114765</v>
      </c>
      <c r="Q155">
        <f t="shared" ca="1" si="82"/>
        <v>3846428.6558861667</v>
      </c>
      <c r="R155">
        <f t="shared" ca="1" si="83"/>
        <v>908988.82776057767</v>
      </c>
      <c r="S155">
        <f t="shared" ca="1" si="84"/>
        <v>7752844.432879949</v>
      </c>
      <c r="T155">
        <f t="shared" ca="1" si="85"/>
        <v>3906415.7769937823</v>
      </c>
      <c r="V155" s="9">
        <f ca="1">IF(Table1[[#This Row],[GENDER]]="MALE",1,0)</f>
        <v>1</v>
      </c>
      <c r="W155" s="10">
        <f ca="1">IF(Table1[[#This Row],[GENDER]]="FEMALE",1,0)</f>
        <v>0</v>
      </c>
      <c r="AF155" s="9">
        <f t="shared" ca="1" si="74"/>
        <v>0</v>
      </c>
      <c r="AG155" s="6">
        <f t="shared" ca="1" si="75"/>
        <v>0</v>
      </c>
      <c r="AH155" s="6">
        <f t="shared" ca="1" si="76"/>
        <v>0</v>
      </c>
      <c r="AI155" s="6">
        <f t="shared" ca="1" si="77"/>
        <v>1</v>
      </c>
      <c r="AJ155" s="10">
        <f t="shared" ca="1" si="78"/>
        <v>0</v>
      </c>
      <c r="AL155" s="9">
        <f ca="1">IF(Table1[[#This Row],[EDUCATION]]="HIGHSCHOOL",1,0)</f>
        <v>0</v>
      </c>
      <c r="AM155" s="6">
        <f ca="1">IF(Table1[[#This Row],[EDUCATION]]="PLUS TWO",1,0)</f>
        <v>0</v>
      </c>
      <c r="AN155" s="6">
        <f ca="1">IF(Table1[[#This Row],[EDUCATION]]="UG",1,0)</f>
        <v>0</v>
      </c>
      <c r="AO155" s="6">
        <f ca="1">IF(Table1[[#This Row],[EDUCATION]]="PG",1,0)</f>
        <v>0</v>
      </c>
      <c r="AP155" s="6">
        <f ca="1">IF(Table1[[#This Row],[EDUCATION]]="PHD",1,0)</f>
        <v>1</v>
      </c>
      <c r="AQ155" s="10">
        <f ca="1">IF(Table1[[#This Row],[EDUCATION]]="OTHERS",1,0)</f>
        <v>0</v>
      </c>
      <c r="AU155" s="9">
        <f ca="1">Table1[[#This Row],[CARS VALUE]]/Table1[[#This Row],[CARS]]</f>
        <v>238401.30255968522</v>
      </c>
      <c r="AV155" s="10"/>
      <c r="AX155" s="9">
        <f ca="1">IF(Table1[[#This Row],[DEBTS]]&gt;$AY$3,1,0)</f>
        <v>1</v>
      </c>
      <c r="AY155" s="6"/>
      <c r="AZ155" s="23">
        <f ca="1">(Table1[[#This Row],[MORTAGE LEFT]]/Table1[[#This Row],[VALUE OF THE HOUSE]])</f>
        <v>0.34019218245649391</v>
      </c>
      <c r="BA155" s="6">
        <f t="shared" ca="1" si="79"/>
        <v>1</v>
      </c>
      <c r="BB155" s="6"/>
      <c r="BC155" s="6"/>
      <c r="BD155" s="6"/>
      <c r="BE155" s="9">
        <f ca="1">IF(Table1[[#This Row],[DEBTS]]&gt;Table1[[#This Row],[INCOME ]],1,0)</f>
        <v>1</v>
      </c>
      <c r="BF155" s="10"/>
      <c r="BH155" s="9">
        <f ca="1">IF(Table1[[#This Row],[AREA]]="Alappuzha",Table1[[#This Row],[INCOME ]],0)</f>
        <v>0</v>
      </c>
      <c r="BI155" s="6">
        <f ca="1">IF(Table1[[#This Row],[AREA]]="Ernakulam",Table1[[#This Row],[INCOME ]],0)</f>
        <v>0</v>
      </c>
      <c r="BJ155" s="6">
        <f ca="1">IF(Table1[[#This Row],[AREA]]="Idukki",Table1[[#This Row],[INCOME ]],0)</f>
        <v>0</v>
      </c>
      <c r="BK155" s="6">
        <f ca="1">IF(Table1[[#This Row],[AREA]]="kannur",Table1[[#This Row],[INCOME ]],0)</f>
        <v>0</v>
      </c>
      <c r="BL155" s="6">
        <f ca="1">IF(Table1[[#This Row],[AREA]]="Kasaragod",Table1[[#This Row],[INCOME ]],0)</f>
        <v>0</v>
      </c>
      <c r="BM155" s="6">
        <f ca="1">IF(Table1[[#This Row],[AREA]]="Kollam",Table1[[#This Row],[INCOME ]],0)</f>
        <v>0</v>
      </c>
      <c r="BN155" s="6">
        <f ca="1">IF(Table1[[#This Row],[AREA]]="kottayam",Table1[[#This Row],[INCOME ]],0)</f>
        <v>909579</v>
      </c>
      <c r="BO155" s="6">
        <f ca="1">IF(Table1[[#This Row],[AREA]]="Kozhikode",Table1[[#This Row],[INCOME ]],0)</f>
        <v>0</v>
      </c>
      <c r="BP155" s="6">
        <f ca="1">IF(Table1[[#This Row],[AREA]]="Malappuram",Table1[[#This Row],[INCOME ]],0)</f>
        <v>0</v>
      </c>
      <c r="BQ155" s="6">
        <f ca="1">IF(Table1[[#This Row],[AREA]]="Palakkad",Table1[[#This Row],[INCOME ]],0)</f>
        <v>0</v>
      </c>
      <c r="BR155" s="6">
        <f ca="1">IF(Table1[[#This Row],[AREA]]="Pathanamthitta",Table1[[#This Row],[INCOME ]],0)</f>
        <v>0</v>
      </c>
      <c r="BS155" s="6">
        <f ca="1">IF(Table1[[#This Row],[AREA]]="Thiruvananthapuram",Table1[[#This Row],[INCOME ]],0)</f>
        <v>0</v>
      </c>
      <c r="BT155" s="6">
        <f ca="1">IF(Table1[[#This Row],[AREA]]="Thrissur",Table1[[#This Row],[INCOME ]],0)</f>
        <v>0</v>
      </c>
      <c r="BU155" s="10">
        <f ca="1">IF(Table1[[#This Row],[AREA]]="Wayanadu",Table1[[#This Row],[INCOME ]],0)</f>
        <v>0</v>
      </c>
      <c r="BW155" s="9">
        <f ca="1">IF(Table1[[#This Row],[FIELD OF WORK]]="IT",Table1[[#This Row],[INCOME ]],0)</f>
        <v>0</v>
      </c>
      <c r="BX155" s="6">
        <f ca="1">IF(Table1[[#This Row],[FIELD OF WORK]]="Teaching",Table1[[#This Row],[INCOME ]],0)</f>
        <v>909579</v>
      </c>
      <c r="BY155" s="6">
        <f ca="1">IF(Table1[[#This Row],[FIELD OF WORK]]="Construction",Table1[[#This Row],[INCOME ]],0)</f>
        <v>0</v>
      </c>
      <c r="BZ155" s="6">
        <f ca="1">IF(Table1[[#This Row],[FIELD OF WORK]]="Health",Table1[[#This Row],[INCOME ]],0)</f>
        <v>0</v>
      </c>
      <c r="CA155" s="10">
        <f ca="1">IF(Table1[[#This Row],[FIELD OF WORK]]="Others",Table1[[#This Row],[INCOME ]],0)</f>
        <v>0</v>
      </c>
      <c r="CC155" s="9">
        <f ca="1">IF(Table1[[#This Row],[EDUCATION]]="Highschool",Table1[[#This Row],[INCOME ]],0)</f>
        <v>0</v>
      </c>
      <c r="CD155" s="6">
        <f ca="1">IF(Table1[[#This Row],[EDUCATION]]="UG",Table1[[#This Row],[INCOME ]],0)</f>
        <v>0</v>
      </c>
      <c r="CE155" s="6">
        <f ca="1">IF(Table1[[#This Row],[EDUCATION]]="PG",Table1[[#This Row],[INCOME ]],0)</f>
        <v>0</v>
      </c>
      <c r="CF155" s="6">
        <f ca="1">IF(Table1[[#This Row],[EDUCATION]]="PHD",Table1[[#This Row],[INCOME ]],0)</f>
        <v>909579</v>
      </c>
      <c r="CG155" s="6">
        <f ca="1">IF(Table1[[#This Row],[EDUCATION]]="Plus Two",Table1[[#This Row],[INCOME ]],0)</f>
        <v>0</v>
      </c>
      <c r="CH155" s="10">
        <f ca="1">IF(Table1[[#This Row],[EDUCATION]]="Others",Table1[[#This Row],[INCOME ]],0)</f>
        <v>0</v>
      </c>
      <c r="CJ155" s="9">
        <f ca="1">IF(Table1[[#This Row],[NETWORTH]]&gt;$CK$3,Table1[[#This Row],[AGE]],0)</f>
        <v>41</v>
      </c>
      <c r="CK155" s="10"/>
    </row>
    <row r="156" spans="1:89" x14ac:dyDescent="0.3">
      <c r="A156">
        <f t="shared" ca="1" si="62"/>
        <v>1</v>
      </c>
      <c r="B156" t="str">
        <f t="shared" ca="1" si="63"/>
        <v>FEMALE</v>
      </c>
      <c r="C156">
        <f t="shared" ca="1" si="64"/>
        <v>40</v>
      </c>
      <c r="D156">
        <f t="shared" ca="1" si="65"/>
        <v>4</v>
      </c>
      <c r="E156" t="str">
        <f t="shared" ca="1" si="66"/>
        <v>IT</v>
      </c>
      <c r="F156">
        <f t="shared" ca="1" si="67"/>
        <v>4</v>
      </c>
      <c r="G156" t="str">
        <f t="shared" ca="1" si="68"/>
        <v>PG</v>
      </c>
      <c r="H156">
        <f t="shared" ca="1" si="86"/>
        <v>2</v>
      </c>
      <c r="I156">
        <f t="shared" ca="1" si="61"/>
        <v>2</v>
      </c>
      <c r="J156">
        <f t="shared" ca="1" si="69"/>
        <v>948775</v>
      </c>
      <c r="K156">
        <f t="shared" ca="1" si="70"/>
        <v>14</v>
      </c>
      <c r="L156" t="str">
        <f t="shared" ca="1" si="71"/>
        <v>Kasaragod</v>
      </c>
      <c r="M156">
        <f t="shared" ca="1" si="80"/>
        <v>3795100</v>
      </c>
      <c r="N156">
        <f t="shared" ca="1" si="72"/>
        <v>3734210.0731803644</v>
      </c>
      <c r="O156">
        <f t="shared" ca="1" si="81"/>
        <v>1883227.2745023582</v>
      </c>
      <c r="P156">
        <f t="shared" ca="1" si="73"/>
        <v>1700099</v>
      </c>
      <c r="Q156">
        <f t="shared" ca="1" si="82"/>
        <v>5559539.0731803644</v>
      </c>
      <c r="R156">
        <f t="shared" ca="1" si="83"/>
        <v>1367500.2743796259</v>
      </c>
      <c r="S156">
        <f t="shared" ca="1" si="84"/>
        <v>7045827.5488819843</v>
      </c>
      <c r="T156">
        <f t="shared" ca="1" si="85"/>
        <v>1486288.4757016199</v>
      </c>
      <c r="V156" s="9">
        <f ca="1">IF(Table1[[#This Row],[GENDER]]="MALE",1,0)</f>
        <v>0</v>
      </c>
      <c r="W156" s="10">
        <f ca="1">IF(Table1[[#This Row],[GENDER]]="FEMALE",1,0)</f>
        <v>1</v>
      </c>
      <c r="AF156" s="9">
        <f t="shared" ca="1" si="74"/>
        <v>0</v>
      </c>
      <c r="AG156" s="6">
        <f t="shared" ca="1" si="75"/>
        <v>0</v>
      </c>
      <c r="AH156" s="6">
        <f t="shared" ca="1" si="76"/>
        <v>1</v>
      </c>
      <c r="AI156" s="6">
        <f t="shared" ca="1" si="77"/>
        <v>0</v>
      </c>
      <c r="AJ156" s="10">
        <f t="shared" ca="1" si="78"/>
        <v>0</v>
      </c>
      <c r="AL156" s="9">
        <f ca="1">IF(Table1[[#This Row],[EDUCATION]]="HIGHSCHOOL",1,0)</f>
        <v>0</v>
      </c>
      <c r="AM156" s="6">
        <f ca="1">IF(Table1[[#This Row],[EDUCATION]]="PLUS TWO",1,0)</f>
        <v>0</v>
      </c>
      <c r="AN156" s="6">
        <f ca="1">IF(Table1[[#This Row],[EDUCATION]]="UG",1,0)</f>
        <v>0</v>
      </c>
      <c r="AO156" s="6">
        <f ca="1">IF(Table1[[#This Row],[EDUCATION]]="PG",1,0)</f>
        <v>1</v>
      </c>
      <c r="AP156" s="6">
        <f ca="1">IF(Table1[[#This Row],[EDUCATION]]="PHD",1,0)</f>
        <v>0</v>
      </c>
      <c r="AQ156" s="10">
        <f ca="1">IF(Table1[[#This Row],[EDUCATION]]="OTHERS",1,0)</f>
        <v>0</v>
      </c>
      <c r="AU156" s="9">
        <f ca="1">Table1[[#This Row],[CARS VALUE]]/Table1[[#This Row],[CARS]]</f>
        <v>941613.63725117908</v>
      </c>
      <c r="AV156" s="10"/>
      <c r="AX156" s="9">
        <f ca="1">IF(Table1[[#This Row],[DEBTS]]&gt;$AY$3,1,0)</f>
        <v>1</v>
      </c>
      <c r="AY156" s="6"/>
      <c r="AZ156" s="23">
        <f ca="1">(Table1[[#This Row],[MORTAGE LEFT]]/Table1[[#This Row],[VALUE OF THE HOUSE]])</f>
        <v>0.98395564627555654</v>
      </c>
      <c r="BA156" s="6">
        <f t="shared" ca="1" si="79"/>
        <v>0</v>
      </c>
      <c r="BB156" s="6"/>
      <c r="BC156" s="6"/>
      <c r="BD156" s="6"/>
      <c r="BE156" s="9">
        <f ca="1">IF(Table1[[#This Row],[DEBTS]]&gt;Table1[[#This Row],[INCOME ]],1,0)</f>
        <v>1</v>
      </c>
      <c r="BF156" s="10"/>
      <c r="BH156" s="9">
        <f ca="1">IF(Table1[[#This Row],[AREA]]="Alappuzha",Table1[[#This Row],[INCOME ]],0)</f>
        <v>0</v>
      </c>
      <c r="BI156" s="6">
        <f ca="1">IF(Table1[[#This Row],[AREA]]="Ernakulam",Table1[[#This Row],[INCOME ]],0)</f>
        <v>0</v>
      </c>
      <c r="BJ156" s="6">
        <f ca="1">IF(Table1[[#This Row],[AREA]]="Idukki",Table1[[#This Row],[INCOME ]],0)</f>
        <v>0</v>
      </c>
      <c r="BK156" s="6">
        <f ca="1">IF(Table1[[#This Row],[AREA]]="kannur",Table1[[#This Row],[INCOME ]],0)</f>
        <v>0</v>
      </c>
      <c r="BL156" s="6">
        <f ca="1">IF(Table1[[#This Row],[AREA]]="Kasaragod",Table1[[#This Row],[INCOME ]],0)</f>
        <v>948775</v>
      </c>
      <c r="BM156" s="6">
        <f ca="1">IF(Table1[[#This Row],[AREA]]="Kollam",Table1[[#This Row],[INCOME ]],0)</f>
        <v>0</v>
      </c>
      <c r="BN156" s="6">
        <f ca="1">IF(Table1[[#This Row],[AREA]]="kottayam",Table1[[#This Row],[INCOME ]],0)</f>
        <v>0</v>
      </c>
      <c r="BO156" s="6">
        <f ca="1">IF(Table1[[#This Row],[AREA]]="Kozhikode",Table1[[#This Row],[INCOME ]],0)</f>
        <v>0</v>
      </c>
      <c r="BP156" s="6">
        <f ca="1">IF(Table1[[#This Row],[AREA]]="Malappuram",Table1[[#This Row],[INCOME ]],0)</f>
        <v>0</v>
      </c>
      <c r="BQ156" s="6">
        <f ca="1">IF(Table1[[#This Row],[AREA]]="Palakkad",Table1[[#This Row],[INCOME ]],0)</f>
        <v>0</v>
      </c>
      <c r="BR156" s="6">
        <f ca="1">IF(Table1[[#This Row],[AREA]]="Pathanamthitta",Table1[[#This Row],[INCOME ]],0)</f>
        <v>0</v>
      </c>
      <c r="BS156" s="6">
        <f ca="1">IF(Table1[[#This Row],[AREA]]="Thiruvananthapuram",Table1[[#This Row],[INCOME ]],0)</f>
        <v>0</v>
      </c>
      <c r="BT156" s="6">
        <f ca="1">IF(Table1[[#This Row],[AREA]]="Thrissur",Table1[[#This Row],[INCOME ]],0)</f>
        <v>0</v>
      </c>
      <c r="BU156" s="10">
        <f ca="1">IF(Table1[[#This Row],[AREA]]="Wayanadu",Table1[[#This Row],[INCOME ]],0)</f>
        <v>0</v>
      </c>
      <c r="BW156" s="9">
        <f ca="1">IF(Table1[[#This Row],[FIELD OF WORK]]="IT",Table1[[#This Row],[INCOME ]],0)</f>
        <v>948775</v>
      </c>
      <c r="BX156" s="6">
        <f ca="1">IF(Table1[[#This Row],[FIELD OF WORK]]="Teaching",Table1[[#This Row],[INCOME ]],0)</f>
        <v>0</v>
      </c>
      <c r="BY156" s="6">
        <f ca="1">IF(Table1[[#This Row],[FIELD OF WORK]]="Construction",Table1[[#This Row],[INCOME ]],0)</f>
        <v>0</v>
      </c>
      <c r="BZ156" s="6">
        <f ca="1">IF(Table1[[#This Row],[FIELD OF WORK]]="Health",Table1[[#This Row],[INCOME ]],0)</f>
        <v>0</v>
      </c>
      <c r="CA156" s="10">
        <f ca="1">IF(Table1[[#This Row],[FIELD OF WORK]]="Others",Table1[[#This Row],[INCOME ]],0)</f>
        <v>0</v>
      </c>
      <c r="CC156" s="9">
        <f ca="1">IF(Table1[[#This Row],[EDUCATION]]="Highschool",Table1[[#This Row],[INCOME ]],0)</f>
        <v>0</v>
      </c>
      <c r="CD156" s="6">
        <f ca="1">IF(Table1[[#This Row],[EDUCATION]]="UG",Table1[[#This Row],[INCOME ]],0)</f>
        <v>0</v>
      </c>
      <c r="CE156" s="6">
        <f ca="1">IF(Table1[[#This Row],[EDUCATION]]="PG",Table1[[#This Row],[INCOME ]],0)</f>
        <v>948775</v>
      </c>
      <c r="CF156" s="6">
        <f ca="1">IF(Table1[[#This Row],[EDUCATION]]="PHD",Table1[[#This Row],[INCOME ]],0)</f>
        <v>0</v>
      </c>
      <c r="CG156" s="6">
        <f ca="1">IF(Table1[[#This Row],[EDUCATION]]="Plus Two",Table1[[#This Row],[INCOME ]],0)</f>
        <v>0</v>
      </c>
      <c r="CH156" s="10">
        <f ca="1">IF(Table1[[#This Row],[EDUCATION]]="Others",Table1[[#This Row],[INCOME ]],0)</f>
        <v>0</v>
      </c>
      <c r="CJ156" s="9">
        <f ca="1">IF(Table1[[#This Row],[NETWORTH]]&gt;$CK$3,Table1[[#This Row],[AGE]],0)</f>
        <v>40</v>
      </c>
      <c r="CK156" s="10"/>
    </row>
    <row r="157" spans="1:89" x14ac:dyDescent="0.3">
      <c r="A157">
        <f t="shared" ca="1" si="62"/>
        <v>0</v>
      </c>
      <c r="B157" t="str">
        <f t="shared" ca="1" si="63"/>
        <v>MALE</v>
      </c>
      <c r="C157">
        <f t="shared" ca="1" si="64"/>
        <v>27</v>
      </c>
      <c r="D157">
        <f t="shared" ca="1" si="65"/>
        <v>2</v>
      </c>
      <c r="E157" t="str">
        <f t="shared" ca="1" si="66"/>
        <v>Construction</v>
      </c>
      <c r="F157">
        <f t="shared" ca="1" si="67"/>
        <v>1</v>
      </c>
      <c r="G157" t="str">
        <f t="shared" ca="1" si="68"/>
        <v>Highschool</v>
      </c>
      <c r="H157">
        <f t="shared" ca="1" si="86"/>
        <v>0</v>
      </c>
      <c r="I157">
        <f t="shared" ca="1" si="61"/>
        <v>3</v>
      </c>
      <c r="J157">
        <f t="shared" ca="1" si="69"/>
        <v>479594</v>
      </c>
      <c r="K157">
        <f t="shared" ca="1" si="70"/>
        <v>8</v>
      </c>
      <c r="L157" t="str">
        <f t="shared" ca="1" si="71"/>
        <v>Thrissur</v>
      </c>
      <c r="M157">
        <f t="shared" ca="1" si="80"/>
        <v>1918376</v>
      </c>
      <c r="N157">
        <f t="shared" ca="1" si="72"/>
        <v>489398.41574890062</v>
      </c>
      <c r="O157">
        <f t="shared" ca="1" si="81"/>
        <v>462427.08499934856</v>
      </c>
      <c r="P157">
        <f t="shared" ca="1" si="73"/>
        <v>15070</v>
      </c>
      <c r="Q157">
        <f t="shared" ca="1" si="82"/>
        <v>1137270.4157489007</v>
      </c>
      <c r="R157">
        <f t="shared" ca="1" si="83"/>
        <v>91409.372409205636</v>
      </c>
      <c r="S157">
        <f t="shared" ca="1" si="84"/>
        <v>2472212.4574085539</v>
      </c>
      <c r="T157">
        <f t="shared" ca="1" si="85"/>
        <v>1334942.0416596532</v>
      </c>
      <c r="V157" s="9">
        <f ca="1">IF(Table1[[#This Row],[GENDER]]="MALE",1,0)</f>
        <v>1</v>
      </c>
      <c r="W157" s="10">
        <f ca="1">IF(Table1[[#This Row],[GENDER]]="FEMALE",1,0)</f>
        <v>0</v>
      </c>
      <c r="AF157" s="9">
        <f t="shared" ca="1" si="74"/>
        <v>1</v>
      </c>
      <c r="AG157" s="6">
        <f t="shared" ca="1" si="75"/>
        <v>0</v>
      </c>
      <c r="AH157" s="6">
        <f t="shared" ca="1" si="76"/>
        <v>0</v>
      </c>
      <c r="AI157" s="6">
        <f t="shared" ca="1" si="77"/>
        <v>0</v>
      </c>
      <c r="AJ157" s="10">
        <f t="shared" ca="1" si="78"/>
        <v>0</v>
      </c>
      <c r="AL157" s="9">
        <f ca="1">IF(Table1[[#This Row],[EDUCATION]]="HIGHSCHOOL",1,0)</f>
        <v>1</v>
      </c>
      <c r="AM157" s="6">
        <f ca="1">IF(Table1[[#This Row],[EDUCATION]]="PLUS TWO",1,0)</f>
        <v>0</v>
      </c>
      <c r="AN157" s="6">
        <f ca="1">IF(Table1[[#This Row],[EDUCATION]]="UG",1,0)</f>
        <v>0</v>
      </c>
      <c r="AO157" s="6">
        <f ca="1">IF(Table1[[#This Row],[EDUCATION]]="PG",1,0)</f>
        <v>0</v>
      </c>
      <c r="AP157" s="6">
        <f ca="1">IF(Table1[[#This Row],[EDUCATION]]="PHD",1,0)</f>
        <v>0</v>
      </c>
      <c r="AQ157" s="10">
        <f ca="1">IF(Table1[[#This Row],[EDUCATION]]="OTHERS",1,0)</f>
        <v>0</v>
      </c>
      <c r="AU157" s="9">
        <f ca="1">Table1[[#This Row],[CARS VALUE]]/Table1[[#This Row],[CARS]]</f>
        <v>154142.36166644952</v>
      </c>
      <c r="AV157" s="10"/>
      <c r="AX157" s="9">
        <f ca="1">IF(Table1[[#This Row],[DEBTS]]&gt;$AY$3,1,0)</f>
        <v>1</v>
      </c>
      <c r="AY157" s="6"/>
      <c r="AZ157" s="23">
        <f ca="1">(Table1[[#This Row],[MORTAGE LEFT]]/Table1[[#This Row],[VALUE OF THE HOUSE]])</f>
        <v>0.25511078941192999</v>
      </c>
      <c r="BA157" s="6">
        <f t="shared" ca="1" si="79"/>
        <v>1</v>
      </c>
      <c r="BB157" s="6"/>
      <c r="BC157" s="6"/>
      <c r="BD157" s="6"/>
      <c r="BE157" s="9">
        <f ca="1">IF(Table1[[#This Row],[DEBTS]]&gt;Table1[[#This Row],[INCOME ]],1,0)</f>
        <v>1</v>
      </c>
      <c r="BF157" s="10"/>
      <c r="BH157" s="9">
        <f ca="1">IF(Table1[[#This Row],[AREA]]="Alappuzha",Table1[[#This Row],[INCOME ]],0)</f>
        <v>0</v>
      </c>
      <c r="BI157" s="6">
        <f ca="1">IF(Table1[[#This Row],[AREA]]="Ernakulam",Table1[[#This Row],[INCOME ]],0)</f>
        <v>0</v>
      </c>
      <c r="BJ157" s="6">
        <f ca="1">IF(Table1[[#This Row],[AREA]]="Idukki",Table1[[#This Row],[INCOME ]],0)</f>
        <v>0</v>
      </c>
      <c r="BK157" s="6">
        <f ca="1">IF(Table1[[#This Row],[AREA]]="kannur",Table1[[#This Row],[INCOME ]],0)</f>
        <v>0</v>
      </c>
      <c r="BL157" s="6">
        <f ca="1">IF(Table1[[#This Row],[AREA]]="Kasaragod",Table1[[#This Row],[INCOME ]],0)</f>
        <v>0</v>
      </c>
      <c r="BM157" s="6">
        <f ca="1">IF(Table1[[#This Row],[AREA]]="Kollam",Table1[[#This Row],[INCOME ]],0)</f>
        <v>0</v>
      </c>
      <c r="BN157" s="6">
        <f ca="1">IF(Table1[[#This Row],[AREA]]="kottayam",Table1[[#This Row],[INCOME ]],0)</f>
        <v>0</v>
      </c>
      <c r="BO157" s="6">
        <f ca="1">IF(Table1[[#This Row],[AREA]]="Kozhikode",Table1[[#This Row],[INCOME ]],0)</f>
        <v>0</v>
      </c>
      <c r="BP157" s="6">
        <f ca="1">IF(Table1[[#This Row],[AREA]]="Malappuram",Table1[[#This Row],[INCOME ]],0)</f>
        <v>0</v>
      </c>
      <c r="BQ157" s="6">
        <f ca="1">IF(Table1[[#This Row],[AREA]]="Palakkad",Table1[[#This Row],[INCOME ]],0)</f>
        <v>0</v>
      </c>
      <c r="BR157" s="6">
        <f ca="1">IF(Table1[[#This Row],[AREA]]="Pathanamthitta",Table1[[#This Row],[INCOME ]],0)</f>
        <v>0</v>
      </c>
      <c r="BS157" s="6">
        <f ca="1">IF(Table1[[#This Row],[AREA]]="Thiruvananthapuram",Table1[[#This Row],[INCOME ]],0)</f>
        <v>0</v>
      </c>
      <c r="BT157" s="6">
        <f ca="1">IF(Table1[[#This Row],[AREA]]="Thrissur",Table1[[#This Row],[INCOME ]],0)</f>
        <v>479594</v>
      </c>
      <c r="BU157" s="10">
        <f ca="1">IF(Table1[[#This Row],[AREA]]="Wayanadu",Table1[[#This Row],[INCOME ]],0)</f>
        <v>0</v>
      </c>
      <c r="BW157" s="9">
        <f ca="1">IF(Table1[[#This Row],[FIELD OF WORK]]="IT",Table1[[#This Row],[INCOME ]],0)</f>
        <v>0</v>
      </c>
      <c r="BX157" s="6">
        <f ca="1">IF(Table1[[#This Row],[FIELD OF WORK]]="Teaching",Table1[[#This Row],[INCOME ]],0)</f>
        <v>0</v>
      </c>
      <c r="BY157" s="6">
        <f ca="1">IF(Table1[[#This Row],[FIELD OF WORK]]="Construction",Table1[[#This Row],[INCOME ]],0)</f>
        <v>479594</v>
      </c>
      <c r="BZ157" s="6">
        <f ca="1">IF(Table1[[#This Row],[FIELD OF WORK]]="Health",Table1[[#This Row],[INCOME ]],0)</f>
        <v>0</v>
      </c>
      <c r="CA157" s="10">
        <f ca="1">IF(Table1[[#This Row],[FIELD OF WORK]]="Others",Table1[[#This Row],[INCOME ]],0)</f>
        <v>0</v>
      </c>
      <c r="CC157" s="9">
        <f ca="1">IF(Table1[[#This Row],[EDUCATION]]="Highschool",Table1[[#This Row],[INCOME ]],0)</f>
        <v>479594</v>
      </c>
      <c r="CD157" s="6">
        <f ca="1">IF(Table1[[#This Row],[EDUCATION]]="UG",Table1[[#This Row],[INCOME ]],0)</f>
        <v>0</v>
      </c>
      <c r="CE157" s="6">
        <f ca="1">IF(Table1[[#This Row],[EDUCATION]]="PG",Table1[[#This Row],[INCOME ]],0)</f>
        <v>0</v>
      </c>
      <c r="CF157" s="6">
        <f ca="1">IF(Table1[[#This Row],[EDUCATION]]="PHD",Table1[[#This Row],[INCOME ]],0)</f>
        <v>0</v>
      </c>
      <c r="CG157" s="6">
        <f ca="1">IF(Table1[[#This Row],[EDUCATION]]="Plus Two",Table1[[#This Row],[INCOME ]],0)</f>
        <v>0</v>
      </c>
      <c r="CH157" s="10">
        <f ca="1">IF(Table1[[#This Row],[EDUCATION]]="Others",Table1[[#This Row],[INCOME ]],0)</f>
        <v>0</v>
      </c>
      <c r="CJ157" s="9">
        <f ca="1">IF(Table1[[#This Row],[NETWORTH]]&gt;$CK$3,Table1[[#This Row],[AGE]],0)</f>
        <v>27</v>
      </c>
      <c r="CK157" s="10"/>
    </row>
    <row r="158" spans="1:89" x14ac:dyDescent="0.3">
      <c r="A158">
        <f t="shared" ca="1" si="62"/>
        <v>0</v>
      </c>
      <c r="B158" t="str">
        <f t="shared" ca="1" si="63"/>
        <v>MALE</v>
      </c>
      <c r="C158">
        <f t="shared" ca="1" si="64"/>
        <v>43</v>
      </c>
      <c r="D158">
        <f t="shared" ca="1" si="65"/>
        <v>4</v>
      </c>
      <c r="E158" t="str">
        <f t="shared" ca="1" si="66"/>
        <v>IT</v>
      </c>
      <c r="F158">
        <f t="shared" ca="1" si="67"/>
        <v>4</v>
      </c>
      <c r="G158" t="str">
        <f t="shared" ca="1" si="68"/>
        <v>PG</v>
      </c>
      <c r="H158">
        <f t="shared" ca="1" si="86"/>
        <v>1</v>
      </c>
      <c r="I158">
        <f t="shared" ca="1" si="61"/>
        <v>3</v>
      </c>
      <c r="J158">
        <f t="shared" ca="1" si="69"/>
        <v>500197</v>
      </c>
      <c r="K158">
        <f t="shared" ca="1" si="70"/>
        <v>5</v>
      </c>
      <c r="L158" t="str">
        <f t="shared" ca="1" si="71"/>
        <v>Kottayam</v>
      </c>
      <c r="M158">
        <f t="shared" ca="1" si="80"/>
        <v>4001576</v>
      </c>
      <c r="N158">
        <f t="shared" ca="1" si="72"/>
        <v>2591649.312347136</v>
      </c>
      <c r="O158">
        <f t="shared" ca="1" si="81"/>
        <v>629354.17848233308</v>
      </c>
      <c r="P158">
        <f t="shared" ca="1" si="73"/>
        <v>559801</v>
      </c>
      <c r="Q158">
        <f t="shared" ca="1" si="82"/>
        <v>4034911.312347136</v>
      </c>
      <c r="R158">
        <f t="shared" ca="1" si="83"/>
        <v>202514.90221734927</v>
      </c>
      <c r="S158">
        <f t="shared" ca="1" si="84"/>
        <v>4833445.0806996822</v>
      </c>
      <c r="T158">
        <f t="shared" ca="1" si="85"/>
        <v>798533.76835254626</v>
      </c>
      <c r="V158" s="9">
        <f ca="1">IF(Table1[[#This Row],[GENDER]]="MALE",1,0)</f>
        <v>1</v>
      </c>
      <c r="W158" s="10">
        <f ca="1">IF(Table1[[#This Row],[GENDER]]="FEMALE",1,0)</f>
        <v>0</v>
      </c>
      <c r="AF158" s="9">
        <f t="shared" ca="1" si="74"/>
        <v>0</v>
      </c>
      <c r="AG158" s="6">
        <f t="shared" ca="1" si="75"/>
        <v>0</v>
      </c>
      <c r="AH158" s="6">
        <f t="shared" ca="1" si="76"/>
        <v>1</v>
      </c>
      <c r="AI158" s="6">
        <f t="shared" ca="1" si="77"/>
        <v>0</v>
      </c>
      <c r="AJ158" s="10">
        <f t="shared" ca="1" si="78"/>
        <v>0</v>
      </c>
      <c r="AL158" s="9">
        <f ca="1">IF(Table1[[#This Row],[EDUCATION]]="HIGHSCHOOL",1,0)</f>
        <v>0</v>
      </c>
      <c r="AM158" s="6">
        <f ca="1">IF(Table1[[#This Row],[EDUCATION]]="PLUS TWO",1,0)</f>
        <v>0</v>
      </c>
      <c r="AN158" s="6">
        <f ca="1">IF(Table1[[#This Row],[EDUCATION]]="UG",1,0)</f>
        <v>0</v>
      </c>
      <c r="AO158" s="6">
        <f ca="1">IF(Table1[[#This Row],[EDUCATION]]="PG",1,0)</f>
        <v>1</v>
      </c>
      <c r="AP158" s="6">
        <f ca="1">IF(Table1[[#This Row],[EDUCATION]]="PHD",1,0)</f>
        <v>0</v>
      </c>
      <c r="AQ158" s="10">
        <f ca="1">IF(Table1[[#This Row],[EDUCATION]]="OTHERS",1,0)</f>
        <v>0</v>
      </c>
      <c r="AU158" s="9">
        <f ca="1">Table1[[#This Row],[CARS VALUE]]/Table1[[#This Row],[CARS]]</f>
        <v>209784.7261607777</v>
      </c>
      <c r="AV158" s="10"/>
      <c r="AX158" s="9">
        <f ca="1">IF(Table1[[#This Row],[DEBTS]]&gt;$AY$3,1,0)</f>
        <v>1</v>
      </c>
      <c r="AY158" s="6"/>
      <c r="AZ158" s="23">
        <f ca="1">(Table1[[#This Row],[MORTAGE LEFT]]/Table1[[#This Row],[VALUE OF THE HOUSE]])</f>
        <v>0.64765715116922329</v>
      </c>
      <c r="BA158" s="6">
        <f t="shared" ca="1" si="79"/>
        <v>0</v>
      </c>
      <c r="BB158" s="6"/>
      <c r="BC158" s="6"/>
      <c r="BD158" s="6"/>
      <c r="BE158" s="9">
        <f ca="1">IF(Table1[[#This Row],[DEBTS]]&gt;Table1[[#This Row],[INCOME ]],1,0)</f>
        <v>1</v>
      </c>
      <c r="BF158" s="10"/>
      <c r="BH158" s="9">
        <f ca="1">IF(Table1[[#This Row],[AREA]]="Alappuzha",Table1[[#This Row],[INCOME ]],0)</f>
        <v>0</v>
      </c>
      <c r="BI158" s="6">
        <f ca="1">IF(Table1[[#This Row],[AREA]]="Ernakulam",Table1[[#This Row],[INCOME ]],0)</f>
        <v>0</v>
      </c>
      <c r="BJ158" s="6">
        <f ca="1">IF(Table1[[#This Row],[AREA]]="Idukki",Table1[[#This Row],[INCOME ]],0)</f>
        <v>0</v>
      </c>
      <c r="BK158" s="6">
        <f ca="1">IF(Table1[[#This Row],[AREA]]="kannur",Table1[[#This Row],[INCOME ]],0)</f>
        <v>0</v>
      </c>
      <c r="BL158" s="6">
        <f ca="1">IF(Table1[[#This Row],[AREA]]="Kasaragod",Table1[[#This Row],[INCOME ]],0)</f>
        <v>0</v>
      </c>
      <c r="BM158" s="6">
        <f ca="1">IF(Table1[[#This Row],[AREA]]="Kollam",Table1[[#This Row],[INCOME ]],0)</f>
        <v>0</v>
      </c>
      <c r="BN158" s="6">
        <f ca="1">IF(Table1[[#This Row],[AREA]]="kottayam",Table1[[#This Row],[INCOME ]],0)</f>
        <v>500197</v>
      </c>
      <c r="BO158" s="6">
        <f ca="1">IF(Table1[[#This Row],[AREA]]="Kozhikode",Table1[[#This Row],[INCOME ]],0)</f>
        <v>0</v>
      </c>
      <c r="BP158" s="6">
        <f ca="1">IF(Table1[[#This Row],[AREA]]="Malappuram",Table1[[#This Row],[INCOME ]],0)</f>
        <v>0</v>
      </c>
      <c r="BQ158" s="6">
        <f ca="1">IF(Table1[[#This Row],[AREA]]="Palakkad",Table1[[#This Row],[INCOME ]],0)</f>
        <v>0</v>
      </c>
      <c r="BR158" s="6">
        <f ca="1">IF(Table1[[#This Row],[AREA]]="Pathanamthitta",Table1[[#This Row],[INCOME ]],0)</f>
        <v>0</v>
      </c>
      <c r="BS158" s="6">
        <f ca="1">IF(Table1[[#This Row],[AREA]]="Thiruvananthapuram",Table1[[#This Row],[INCOME ]],0)</f>
        <v>0</v>
      </c>
      <c r="BT158" s="6">
        <f ca="1">IF(Table1[[#This Row],[AREA]]="Thrissur",Table1[[#This Row],[INCOME ]],0)</f>
        <v>0</v>
      </c>
      <c r="BU158" s="10">
        <f ca="1">IF(Table1[[#This Row],[AREA]]="Wayanadu",Table1[[#This Row],[INCOME ]],0)</f>
        <v>0</v>
      </c>
      <c r="BW158" s="9">
        <f ca="1">IF(Table1[[#This Row],[FIELD OF WORK]]="IT",Table1[[#This Row],[INCOME ]],0)</f>
        <v>500197</v>
      </c>
      <c r="BX158" s="6">
        <f ca="1">IF(Table1[[#This Row],[FIELD OF WORK]]="Teaching",Table1[[#This Row],[INCOME ]],0)</f>
        <v>0</v>
      </c>
      <c r="BY158" s="6">
        <f ca="1">IF(Table1[[#This Row],[FIELD OF WORK]]="Construction",Table1[[#This Row],[INCOME ]],0)</f>
        <v>0</v>
      </c>
      <c r="BZ158" s="6">
        <f ca="1">IF(Table1[[#This Row],[FIELD OF WORK]]="Health",Table1[[#This Row],[INCOME ]],0)</f>
        <v>0</v>
      </c>
      <c r="CA158" s="10">
        <f ca="1">IF(Table1[[#This Row],[FIELD OF WORK]]="Others",Table1[[#This Row],[INCOME ]],0)</f>
        <v>0</v>
      </c>
      <c r="CC158" s="9">
        <f ca="1">IF(Table1[[#This Row],[EDUCATION]]="Highschool",Table1[[#This Row],[INCOME ]],0)</f>
        <v>0</v>
      </c>
      <c r="CD158" s="6">
        <f ca="1">IF(Table1[[#This Row],[EDUCATION]]="UG",Table1[[#This Row],[INCOME ]],0)</f>
        <v>0</v>
      </c>
      <c r="CE158" s="6">
        <f ca="1">IF(Table1[[#This Row],[EDUCATION]]="PG",Table1[[#This Row],[INCOME ]],0)</f>
        <v>500197</v>
      </c>
      <c r="CF158" s="6">
        <f ca="1">IF(Table1[[#This Row],[EDUCATION]]="PHD",Table1[[#This Row],[INCOME ]],0)</f>
        <v>0</v>
      </c>
      <c r="CG158" s="6">
        <f ca="1">IF(Table1[[#This Row],[EDUCATION]]="Plus Two",Table1[[#This Row],[INCOME ]],0)</f>
        <v>0</v>
      </c>
      <c r="CH158" s="10">
        <f ca="1">IF(Table1[[#This Row],[EDUCATION]]="Others",Table1[[#This Row],[INCOME ]],0)</f>
        <v>0</v>
      </c>
      <c r="CJ158" s="9">
        <f ca="1">IF(Table1[[#This Row],[NETWORTH]]&gt;$CK$3,Table1[[#This Row],[AGE]],0)</f>
        <v>0</v>
      </c>
      <c r="CK158" s="10"/>
    </row>
    <row r="159" spans="1:89" x14ac:dyDescent="0.3">
      <c r="A159">
        <f t="shared" ca="1" si="62"/>
        <v>0</v>
      </c>
      <c r="B159" t="str">
        <f t="shared" ca="1" si="63"/>
        <v>MALE</v>
      </c>
      <c r="C159">
        <f t="shared" ca="1" si="64"/>
        <v>36</v>
      </c>
      <c r="D159">
        <f t="shared" ca="1" si="65"/>
        <v>2</v>
      </c>
      <c r="E159" t="str">
        <f t="shared" ca="1" si="66"/>
        <v>Construction</v>
      </c>
      <c r="F159">
        <f t="shared" ca="1" si="67"/>
        <v>1</v>
      </c>
      <c r="G159" t="str">
        <f t="shared" ca="1" si="68"/>
        <v>Highschool</v>
      </c>
      <c r="H159">
        <f t="shared" ca="1" si="86"/>
        <v>1</v>
      </c>
      <c r="I159">
        <f t="shared" ca="1" si="61"/>
        <v>3</v>
      </c>
      <c r="J159">
        <f t="shared" ca="1" si="69"/>
        <v>812230</v>
      </c>
      <c r="K159">
        <f t="shared" ca="1" si="70"/>
        <v>14</v>
      </c>
      <c r="L159" t="str">
        <f t="shared" ca="1" si="71"/>
        <v>Kasaragod</v>
      </c>
      <c r="M159">
        <f t="shared" ca="1" si="80"/>
        <v>3248920</v>
      </c>
      <c r="N159">
        <f t="shared" ca="1" si="72"/>
        <v>2188141.5335803861</v>
      </c>
      <c r="O159">
        <f t="shared" ca="1" si="81"/>
        <v>49737.420082433324</v>
      </c>
      <c r="P159">
        <f t="shared" ca="1" si="73"/>
        <v>46538</v>
      </c>
      <c r="Q159">
        <f t="shared" ca="1" si="82"/>
        <v>3356593.5335803861</v>
      </c>
      <c r="R159">
        <f t="shared" ca="1" si="83"/>
        <v>1190839.5294817523</v>
      </c>
      <c r="S159">
        <f t="shared" ca="1" si="84"/>
        <v>4489496.949564185</v>
      </c>
      <c r="T159">
        <f t="shared" ca="1" si="85"/>
        <v>1132903.4159837989</v>
      </c>
      <c r="V159" s="9">
        <f ca="1">IF(Table1[[#This Row],[GENDER]]="MALE",1,0)</f>
        <v>1</v>
      </c>
      <c r="W159" s="10">
        <f ca="1">IF(Table1[[#This Row],[GENDER]]="FEMALE",1,0)</f>
        <v>0</v>
      </c>
      <c r="AF159" s="9">
        <f t="shared" ca="1" si="74"/>
        <v>1</v>
      </c>
      <c r="AG159" s="6">
        <f t="shared" ca="1" si="75"/>
        <v>0</v>
      </c>
      <c r="AH159" s="6">
        <f t="shared" ca="1" si="76"/>
        <v>0</v>
      </c>
      <c r="AI159" s="6">
        <f t="shared" ca="1" si="77"/>
        <v>0</v>
      </c>
      <c r="AJ159" s="10">
        <f t="shared" ca="1" si="78"/>
        <v>0</v>
      </c>
      <c r="AL159" s="9">
        <f ca="1">IF(Table1[[#This Row],[EDUCATION]]="HIGHSCHOOL",1,0)</f>
        <v>1</v>
      </c>
      <c r="AM159" s="6">
        <f ca="1">IF(Table1[[#This Row],[EDUCATION]]="PLUS TWO",1,0)</f>
        <v>0</v>
      </c>
      <c r="AN159" s="6">
        <f ca="1">IF(Table1[[#This Row],[EDUCATION]]="UG",1,0)</f>
        <v>0</v>
      </c>
      <c r="AO159" s="6">
        <f ca="1">IF(Table1[[#This Row],[EDUCATION]]="PG",1,0)</f>
        <v>0</v>
      </c>
      <c r="AP159" s="6">
        <f ca="1">IF(Table1[[#This Row],[EDUCATION]]="PHD",1,0)</f>
        <v>0</v>
      </c>
      <c r="AQ159" s="10">
        <f ca="1">IF(Table1[[#This Row],[EDUCATION]]="OTHERS",1,0)</f>
        <v>0</v>
      </c>
      <c r="AU159" s="9">
        <f ca="1">Table1[[#This Row],[CARS VALUE]]/Table1[[#This Row],[CARS]]</f>
        <v>16579.140027477773</v>
      </c>
      <c r="AV159" s="10"/>
      <c r="AX159" s="9">
        <f ca="1">IF(Table1[[#This Row],[DEBTS]]&gt;$AY$3,1,0)</f>
        <v>1</v>
      </c>
      <c r="AY159" s="6"/>
      <c r="AZ159" s="23">
        <f ca="1">(Table1[[#This Row],[MORTAGE LEFT]]/Table1[[#This Row],[VALUE OF THE HOUSE]])</f>
        <v>0.67349812663296915</v>
      </c>
      <c r="BA159" s="6">
        <f t="shared" ca="1" si="79"/>
        <v>0</v>
      </c>
      <c r="BB159" s="6"/>
      <c r="BC159" s="6"/>
      <c r="BD159" s="6"/>
      <c r="BE159" s="9">
        <f ca="1">IF(Table1[[#This Row],[DEBTS]]&gt;Table1[[#This Row],[INCOME ]],1,0)</f>
        <v>1</v>
      </c>
      <c r="BF159" s="10"/>
      <c r="BH159" s="9">
        <f ca="1">IF(Table1[[#This Row],[AREA]]="Alappuzha",Table1[[#This Row],[INCOME ]],0)</f>
        <v>0</v>
      </c>
      <c r="BI159" s="6">
        <f ca="1">IF(Table1[[#This Row],[AREA]]="Ernakulam",Table1[[#This Row],[INCOME ]],0)</f>
        <v>0</v>
      </c>
      <c r="BJ159" s="6">
        <f ca="1">IF(Table1[[#This Row],[AREA]]="Idukki",Table1[[#This Row],[INCOME ]],0)</f>
        <v>0</v>
      </c>
      <c r="BK159" s="6">
        <f ca="1">IF(Table1[[#This Row],[AREA]]="kannur",Table1[[#This Row],[INCOME ]],0)</f>
        <v>0</v>
      </c>
      <c r="BL159" s="6">
        <f ca="1">IF(Table1[[#This Row],[AREA]]="Kasaragod",Table1[[#This Row],[INCOME ]],0)</f>
        <v>812230</v>
      </c>
      <c r="BM159" s="6">
        <f ca="1">IF(Table1[[#This Row],[AREA]]="Kollam",Table1[[#This Row],[INCOME ]],0)</f>
        <v>0</v>
      </c>
      <c r="BN159" s="6">
        <f ca="1">IF(Table1[[#This Row],[AREA]]="kottayam",Table1[[#This Row],[INCOME ]],0)</f>
        <v>0</v>
      </c>
      <c r="BO159" s="6">
        <f ca="1">IF(Table1[[#This Row],[AREA]]="Kozhikode",Table1[[#This Row],[INCOME ]],0)</f>
        <v>0</v>
      </c>
      <c r="BP159" s="6">
        <f ca="1">IF(Table1[[#This Row],[AREA]]="Malappuram",Table1[[#This Row],[INCOME ]],0)</f>
        <v>0</v>
      </c>
      <c r="BQ159" s="6">
        <f ca="1">IF(Table1[[#This Row],[AREA]]="Palakkad",Table1[[#This Row],[INCOME ]],0)</f>
        <v>0</v>
      </c>
      <c r="BR159" s="6">
        <f ca="1">IF(Table1[[#This Row],[AREA]]="Pathanamthitta",Table1[[#This Row],[INCOME ]],0)</f>
        <v>0</v>
      </c>
      <c r="BS159" s="6">
        <f ca="1">IF(Table1[[#This Row],[AREA]]="Thiruvananthapuram",Table1[[#This Row],[INCOME ]],0)</f>
        <v>0</v>
      </c>
      <c r="BT159" s="6">
        <f ca="1">IF(Table1[[#This Row],[AREA]]="Thrissur",Table1[[#This Row],[INCOME ]],0)</f>
        <v>0</v>
      </c>
      <c r="BU159" s="10">
        <f ca="1">IF(Table1[[#This Row],[AREA]]="Wayanadu",Table1[[#This Row],[INCOME ]],0)</f>
        <v>0</v>
      </c>
      <c r="BW159" s="9">
        <f ca="1">IF(Table1[[#This Row],[FIELD OF WORK]]="IT",Table1[[#This Row],[INCOME ]],0)</f>
        <v>0</v>
      </c>
      <c r="BX159" s="6">
        <f ca="1">IF(Table1[[#This Row],[FIELD OF WORK]]="Teaching",Table1[[#This Row],[INCOME ]],0)</f>
        <v>0</v>
      </c>
      <c r="BY159" s="6">
        <f ca="1">IF(Table1[[#This Row],[FIELD OF WORK]]="Construction",Table1[[#This Row],[INCOME ]],0)</f>
        <v>812230</v>
      </c>
      <c r="BZ159" s="6">
        <f ca="1">IF(Table1[[#This Row],[FIELD OF WORK]]="Health",Table1[[#This Row],[INCOME ]],0)</f>
        <v>0</v>
      </c>
      <c r="CA159" s="10">
        <f ca="1">IF(Table1[[#This Row],[FIELD OF WORK]]="Others",Table1[[#This Row],[INCOME ]],0)</f>
        <v>0</v>
      </c>
      <c r="CC159" s="9">
        <f ca="1">IF(Table1[[#This Row],[EDUCATION]]="Highschool",Table1[[#This Row],[INCOME ]],0)</f>
        <v>812230</v>
      </c>
      <c r="CD159" s="6">
        <f ca="1">IF(Table1[[#This Row],[EDUCATION]]="UG",Table1[[#This Row],[INCOME ]],0)</f>
        <v>0</v>
      </c>
      <c r="CE159" s="6">
        <f ca="1">IF(Table1[[#This Row],[EDUCATION]]="PG",Table1[[#This Row],[INCOME ]],0)</f>
        <v>0</v>
      </c>
      <c r="CF159" s="6">
        <f ca="1">IF(Table1[[#This Row],[EDUCATION]]="PHD",Table1[[#This Row],[INCOME ]],0)</f>
        <v>0</v>
      </c>
      <c r="CG159" s="6">
        <f ca="1">IF(Table1[[#This Row],[EDUCATION]]="Plus Two",Table1[[#This Row],[INCOME ]],0)</f>
        <v>0</v>
      </c>
      <c r="CH159" s="10">
        <f ca="1">IF(Table1[[#This Row],[EDUCATION]]="Others",Table1[[#This Row],[INCOME ]],0)</f>
        <v>0</v>
      </c>
      <c r="CJ159" s="9">
        <f ca="1">IF(Table1[[#This Row],[NETWORTH]]&gt;$CK$3,Table1[[#This Row],[AGE]],0)</f>
        <v>36</v>
      </c>
      <c r="CK159" s="10"/>
    </row>
    <row r="160" spans="1:89" x14ac:dyDescent="0.3">
      <c r="A160">
        <f t="shared" ca="1" si="62"/>
        <v>1</v>
      </c>
      <c r="B160" t="str">
        <f t="shared" ca="1" si="63"/>
        <v>FEMALE</v>
      </c>
      <c r="C160">
        <f t="shared" ca="1" si="64"/>
        <v>29</v>
      </c>
      <c r="D160">
        <f t="shared" ca="1" si="65"/>
        <v>5</v>
      </c>
      <c r="E160" t="str">
        <f t="shared" ca="1" si="66"/>
        <v>Others</v>
      </c>
      <c r="F160">
        <f t="shared" ca="1" si="67"/>
        <v>2</v>
      </c>
      <c r="G160" t="str">
        <f t="shared" ca="1" si="68"/>
        <v>Plus Two</v>
      </c>
      <c r="H160">
        <f t="shared" ca="1" si="86"/>
        <v>1</v>
      </c>
      <c r="I160">
        <f t="shared" ca="1" si="61"/>
        <v>2</v>
      </c>
      <c r="J160">
        <f t="shared" ca="1" si="69"/>
        <v>971925</v>
      </c>
      <c r="K160">
        <f t="shared" ca="1" si="70"/>
        <v>11</v>
      </c>
      <c r="L160" t="str">
        <f t="shared" ca="1" si="71"/>
        <v>Kozhikode</v>
      </c>
      <c r="M160">
        <f t="shared" ca="1" si="80"/>
        <v>6803475</v>
      </c>
      <c r="N160">
        <f t="shared" ca="1" si="72"/>
        <v>3975727.9395321156</v>
      </c>
      <c r="O160">
        <f t="shared" ca="1" si="81"/>
        <v>652473.60935508413</v>
      </c>
      <c r="P160">
        <f t="shared" ca="1" si="73"/>
        <v>464138</v>
      </c>
      <c r="Q160">
        <f t="shared" ca="1" si="82"/>
        <v>6126002.9395321161</v>
      </c>
      <c r="R160">
        <f t="shared" ca="1" si="83"/>
        <v>239640.07902940601</v>
      </c>
      <c r="S160">
        <f t="shared" ca="1" si="84"/>
        <v>7695588.688384491</v>
      </c>
      <c r="T160">
        <f t="shared" ca="1" si="85"/>
        <v>1569585.748852375</v>
      </c>
      <c r="V160" s="9">
        <f ca="1">IF(Table1[[#This Row],[GENDER]]="MALE",1,0)</f>
        <v>0</v>
      </c>
      <c r="W160" s="10">
        <f ca="1">IF(Table1[[#This Row],[GENDER]]="FEMALE",1,0)</f>
        <v>1</v>
      </c>
      <c r="AF160" s="9">
        <f t="shared" ca="1" si="74"/>
        <v>0</v>
      </c>
      <c r="AG160" s="6">
        <f t="shared" ca="1" si="75"/>
        <v>0</v>
      </c>
      <c r="AH160" s="6">
        <f t="shared" ca="1" si="76"/>
        <v>0</v>
      </c>
      <c r="AI160" s="6">
        <f t="shared" ca="1" si="77"/>
        <v>0</v>
      </c>
      <c r="AJ160" s="10">
        <f t="shared" ca="1" si="78"/>
        <v>1</v>
      </c>
      <c r="AL160" s="9">
        <f ca="1">IF(Table1[[#This Row],[EDUCATION]]="HIGHSCHOOL",1,0)</f>
        <v>0</v>
      </c>
      <c r="AM160" s="6">
        <f ca="1">IF(Table1[[#This Row],[EDUCATION]]="PLUS TWO",1,0)</f>
        <v>1</v>
      </c>
      <c r="AN160" s="6">
        <f ca="1">IF(Table1[[#This Row],[EDUCATION]]="UG",1,0)</f>
        <v>0</v>
      </c>
      <c r="AO160" s="6">
        <f ca="1">IF(Table1[[#This Row],[EDUCATION]]="PG",1,0)</f>
        <v>0</v>
      </c>
      <c r="AP160" s="6">
        <f ca="1">IF(Table1[[#This Row],[EDUCATION]]="PHD",1,0)</f>
        <v>0</v>
      </c>
      <c r="AQ160" s="10">
        <f ca="1">IF(Table1[[#This Row],[EDUCATION]]="OTHERS",1,0)</f>
        <v>0</v>
      </c>
      <c r="AU160" s="9">
        <f ca="1">Table1[[#This Row],[CARS VALUE]]/Table1[[#This Row],[CARS]]</f>
        <v>326236.80467754207</v>
      </c>
      <c r="AV160" s="10"/>
      <c r="AX160" s="9">
        <f ca="1">IF(Table1[[#This Row],[DEBTS]]&gt;$AY$3,1,0)</f>
        <v>1</v>
      </c>
      <c r="AY160" s="6"/>
      <c r="AZ160" s="23">
        <f ca="1">(Table1[[#This Row],[MORTAGE LEFT]]/Table1[[#This Row],[VALUE OF THE HOUSE]])</f>
        <v>0.58436724461133693</v>
      </c>
      <c r="BA160" s="6">
        <f t="shared" ca="1" si="79"/>
        <v>0</v>
      </c>
      <c r="BB160" s="6"/>
      <c r="BC160" s="6"/>
      <c r="BD160" s="6"/>
      <c r="BE160" s="9">
        <f ca="1">IF(Table1[[#This Row],[DEBTS]]&gt;Table1[[#This Row],[INCOME ]],1,0)</f>
        <v>1</v>
      </c>
      <c r="BF160" s="10"/>
      <c r="BH160" s="9">
        <f ca="1">IF(Table1[[#This Row],[AREA]]="Alappuzha",Table1[[#This Row],[INCOME ]],0)</f>
        <v>0</v>
      </c>
      <c r="BI160" s="6">
        <f ca="1">IF(Table1[[#This Row],[AREA]]="Ernakulam",Table1[[#This Row],[INCOME ]],0)</f>
        <v>0</v>
      </c>
      <c r="BJ160" s="6">
        <f ca="1">IF(Table1[[#This Row],[AREA]]="Idukki",Table1[[#This Row],[INCOME ]],0)</f>
        <v>0</v>
      </c>
      <c r="BK160" s="6">
        <f ca="1">IF(Table1[[#This Row],[AREA]]="kannur",Table1[[#This Row],[INCOME ]],0)</f>
        <v>0</v>
      </c>
      <c r="BL160" s="6">
        <f ca="1">IF(Table1[[#This Row],[AREA]]="Kasaragod",Table1[[#This Row],[INCOME ]],0)</f>
        <v>0</v>
      </c>
      <c r="BM160" s="6">
        <f ca="1">IF(Table1[[#This Row],[AREA]]="Kollam",Table1[[#This Row],[INCOME ]],0)</f>
        <v>0</v>
      </c>
      <c r="BN160" s="6">
        <f ca="1">IF(Table1[[#This Row],[AREA]]="kottayam",Table1[[#This Row],[INCOME ]],0)</f>
        <v>0</v>
      </c>
      <c r="BO160" s="6">
        <f ca="1">IF(Table1[[#This Row],[AREA]]="Kozhikode",Table1[[#This Row],[INCOME ]],0)</f>
        <v>971925</v>
      </c>
      <c r="BP160" s="6">
        <f ca="1">IF(Table1[[#This Row],[AREA]]="Malappuram",Table1[[#This Row],[INCOME ]],0)</f>
        <v>0</v>
      </c>
      <c r="BQ160" s="6">
        <f ca="1">IF(Table1[[#This Row],[AREA]]="Palakkad",Table1[[#This Row],[INCOME ]],0)</f>
        <v>0</v>
      </c>
      <c r="BR160" s="6">
        <f ca="1">IF(Table1[[#This Row],[AREA]]="Pathanamthitta",Table1[[#This Row],[INCOME ]],0)</f>
        <v>0</v>
      </c>
      <c r="BS160" s="6">
        <f ca="1">IF(Table1[[#This Row],[AREA]]="Thiruvananthapuram",Table1[[#This Row],[INCOME ]],0)</f>
        <v>0</v>
      </c>
      <c r="BT160" s="6">
        <f ca="1">IF(Table1[[#This Row],[AREA]]="Thrissur",Table1[[#This Row],[INCOME ]],0)</f>
        <v>0</v>
      </c>
      <c r="BU160" s="10">
        <f ca="1">IF(Table1[[#This Row],[AREA]]="Wayanadu",Table1[[#This Row],[INCOME ]],0)</f>
        <v>0</v>
      </c>
      <c r="BW160" s="9">
        <f ca="1">IF(Table1[[#This Row],[FIELD OF WORK]]="IT",Table1[[#This Row],[INCOME ]],0)</f>
        <v>0</v>
      </c>
      <c r="BX160" s="6">
        <f ca="1">IF(Table1[[#This Row],[FIELD OF WORK]]="Teaching",Table1[[#This Row],[INCOME ]],0)</f>
        <v>0</v>
      </c>
      <c r="BY160" s="6">
        <f ca="1">IF(Table1[[#This Row],[FIELD OF WORK]]="Construction",Table1[[#This Row],[INCOME ]],0)</f>
        <v>0</v>
      </c>
      <c r="BZ160" s="6">
        <f ca="1">IF(Table1[[#This Row],[FIELD OF WORK]]="Health",Table1[[#This Row],[INCOME ]],0)</f>
        <v>0</v>
      </c>
      <c r="CA160" s="10">
        <f ca="1">IF(Table1[[#This Row],[FIELD OF WORK]]="Others",Table1[[#This Row],[INCOME ]],0)</f>
        <v>971925</v>
      </c>
      <c r="CC160" s="9">
        <f ca="1">IF(Table1[[#This Row],[EDUCATION]]="Highschool",Table1[[#This Row],[INCOME ]],0)</f>
        <v>0</v>
      </c>
      <c r="CD160" s="6">
        <f ca="1">IF(Table1[[#This Row],[EDUCATION]]="UG",Table1[[#This Row],[INCOME ]],0)</f>
        <v>0</v>
      </c>
      <c r="CE160" s="6">
        <f ca="1">IF(Table1[[#This Row],[EDUCATION]]="PG",Table1[[#This Row],[INCOME ]],0)</f>
        <v>0</v>
      </c>
      <c r="CF160" s="6">
        <f ca="1">IF(Table1[[#This Row],[EDUCATION]]="PHD",Table1[[#This Row],[INCOME ]],0)</f>
        <v>0</v>
      </c>
      <c r="CG160" s="6">
        <f ca="1">IF(Table1[[#This Row],[EDUCATION]]="Plus Two",Table1[[#This Row],[INCOME ]],0)</f>
        <v>971925</v>
      </c>
      <c r="CH160" s="10">
        <f ca="1">IF(Table1[[#This Row],[EDUCATION]]="Others",Table1[[#This Row],[INCOME ]],0)</f>
        <v>0</v>
      </c>
      <c r="CJ160" s="9">
        <f ca="1">IF(Table1[[#This Row],[NETWORTH]]&gt;$CK$3,Table1[[#This Row],[AGE]],0)</f>
        <v>29</v>
      </c>
      <c r="CK160" s="10"/>
    </row>
    <row r="161" spans="1:89" x14ac:dyDescent="0.3">
      <c r="A161">
        <f t="shared" ca="1" si="62"/>
        <v>1</v>
      </c>
      <c r="B161" t="str">
        <f t="shared" ca="1" si="63"/>
        <v>FEMALE</v>
      </c>
      <c r="C161">
        <f t="shared" ca="1" si="64"/>
        <v>36</v>
      </c>
      <c r="D161">
        <f t="shared" ca="1" si="65"/>
        <v>2</v>
      </c>
      <c r="E161" t="str">
        <f t="shared" ca="1" si="66"/>
        <v>Construction</v>
      </c>
      <c r="F161">
        <f t="shared" ca="1" si="67"/>
        <v>6</v>
      </c>
      <c r="G161" t="str">
        <f t="shared" ca="1" si="68"/>
        <v>Others</v>
      </c>
      <c r="H161">
        <f t="shared" ca="1" si="86"/>
        <v>2</v>
      </c>
      <c r="I161">
        <f t="shared" ca="1" si="61"/>
        <v>2</v>
      </c>
      <c r="J161">
        <f t="shared" ca="1" si="69"/>
        <v>855572</v>
      </c>
      <c r="K161">
        <f t="shared" ca="1" si="70"/>
        <v>14</v>
      </c>
      <c r="L161" t="str">
        <f t="shared" ca="1" si="71"/>
        <v>Kasaragod</v>
      </c>
      <c r="M161">
        <f t="shared" ca="1" si="80"/>
        <v>5133432</v>
      </c>
      <c r="N161">
        <f t="shared" ca="1" si="72"/>
        <v>3999799.2669042754</v>
      </c>
      <c r="O161">
        <f t="shared" ca="1" si="81"/>
        <v>1434387.2582575001</v>
      </c>
      <c r="P161">
        <f t="shared" ca="1" si="73"/>
        <v>646623</v>
      </c>
      <c r="Q161">
        <f t="shared" ca="1" si="82"/>
        <v>5899954.2669042759</v>
      </c>
      <c r="R161">
        <f t="shared" ca="1" si="83"/>
        <v>1049449.8774692009</v>
      </c>
      <c r="S161">
        <f t="shared" ca="1" si="84"/>
        <v>7617269.1357267005</v>
      </c>
      <c r="T161">
        <f t="shared" ca="1" si="85"/>
        <v>1717314.8688224247</v>
      </c>
      <c r="V161" s="9">
        <f ca="1">IF(Table1[[#This Row],[GENDER]]="MALE",1,0)</f>
        <v>0</v>
      </c>
      <c r="W161" s="10">
        <f ca="1">IF(Table1[[#This Row],[GENDER]]="FEMALE",1,0)</f>
        <v>1</v>
      </c>
      <c r="AF161" s="9">
        <f t="shared" ca="1" si="74"/>
        <v>1</v>
      </c>
      <c r="AG161" s="6">
        <f t="shared" ca="1" si="75"/>
        <v>0</v>
      </c>
      <c r="AH161" s="6">
        <f t="shared" ca="1" si="76"/>
        <v>0</v>
      </c>
      <c r="AI161" s="6">
        <f t="shared" ca="1" si="77"/>
        <v>0</v>
      </c>
      <c r="AJ161" s="10">
        <f t="shared" ca="1" si="78"/>
        <v>0</v>
      </c>
      <c r="AL161" s="9">
        <f ca="1">IF(Table1[[#This Row],[EDUCATION]]="HIGHSCHOOL",1,0)</f>
        <v>0</v>
      </c>
      <c r="AM161" s="6">
        <f ca="1">IF(Table1[[#This Row],[EDUCATION]]="PLUS TWO",1,0)</f>
        <v>0</v>
      </c>
      <c r="AN161" s="6">
        <f ca="1">IF(Table1[[#This Row],[EDUCATION]]="UG",1,0)</f>
        <v>0</v>
      </c>
      <c r="AO161" s="6">
        <f ca="1">IF(Table1[[#This Row],[EDUCATION]]="PG",1,0)</f>
        <v>0</v>
      </c>
      <c r="AP161" s="6">
        <f ca="1">IF(Table1[[#This Row],[EDUCATION]]="PHD",1,0)</f>
        <v>0</v>
      </c>
      <c r="AQ161" s="10">
        <f ca="1">IF(Table1[[#This Row],[EDUCATION]]="OTHERS",1,0)</f>
        <v>1</v>
      </c>
      <c r="AU161" s="9">
        <f ca="1">Table1[[#This Row],[CARS VALUE]]/Table1[[#This Row],[CARS]]</f>
        <v>717193.62912875006</v>
      </c>
      <c r="AV161" s="10"/>
      <c r="AX161" s="9">
        <f ca="1">IF(Table1[[#This Row],[DEBTS]]&gt;$AY$3,1,0)</f>
        <v>1</v>
      </c>
      <c r="AY161" s="6"/>
      <c r="AZ161" s="23">
        <f ca="1">(Table1[[#This Row],[MORTAGE LEFT]]/Table1[[#This Row],[VALUE OF THE HOUSE]])</f>
        <v>0.77916669917986159</v>
      </c>
      <c r="BA161" s="6">
        <f t="shared" ca="1" si="79"/>
        <v>0</v>
      </c>
      <c r="BB161" s="6"/>
      <c r="BC161" s="6"/>
      <c r="BD161" s="6"/>
      <c r="BE161" s="9">
        <f ca="1">IF(Table1[[#This Row],[DEBTS]]&gt;Table1[[#This Row],[INCOME ]],1,0)</f>
        <v>1</v>
      </c>
      <c r="BF161" s="10"/>
      <c r="BH161" s="9">
        <f ca="1">IF(Table1[[#This Row],[AREA]]="Alappuzha",Table1[[#This Row],[INCOME ]],0)</f>
        <v>0</v>
      </c>
      <c r="BI161" s="6">
        <f ca="1">IF(Table1[[#This Row],[AREA]]="Ernakulam",Table1[[#This Row],[INCOME ]],0)</f>
        <v>0</v>
      </c>
      <c r="BJ161" s="6">
        <f ca="1">IF(Table1[[#This Row],[AREA]]="Idukki",Table1[[#This Row],[INCOME ]],0)</f>
        <v>0</v>
      </c>
      <c r="BK161" s="6">
        <f ca="1">IF(Table1[[#This Row],[AREA]]="kannur",Table1[[#This Row],[INCOME ]],0)</f>
        <v>0</v>
      </c>
      <c r="BL161" s="6">
        <f ca="1">IF(Table1[[#This Row],[AREA]]="Kasaragod",Table1[[#This Row],[INCOME ]],0)</f>
        <v>855572</v>
      </c>
      <c r="BM161" s="6">
        <f ca="1">IF(Table1[[#This Row],[AREA]]="Kollam",Table1[[#This Row],[INCOME ]],0)</f>
        <v>0</v>
      </c>
      <c r="BN161" s="6">
        <f ca="1">IF(Table1[[#This Row],[AREA]]="kottayam",Table1[[#This Row],[INCOME ]],0)</f>
        <v>0</v>
      </c>
      <c r="BO161" s="6">
        <f ca="1">IF(Table1[[#This Row],[AREA]]="Kozhikode",Table1[[#This Row],[INCOME ]],0)</f>
        <v>0</v>
      </c>
      <c r="BP161" s="6">
        <f ca="1">IF(Table1[[#This Row],[AREA]]="Malappuram",Table1[[#This Row],[INCOME ]],0)</f>
        <v>0</v>
      </c>
      <c r="BQ161" s="6">
        <f ca="1">IF(Table1[[#This Row],[AREA]]="Palakkad",Table1[[#This Row],[INCOME ]],0)</f>
        <v>0</v>
      </c>
      <c r="BR161" s="6">
        <f ca="1">IF(Table1[[#This Row],[AREA]]="Pathanamthitta",Table1[[#This Row],[INCOME ]],0)</f>
        <v>0</v>
      </c>
      <c r="BS161" s="6">
        <f ca="1">IF(Table1[[#This Row],[AREA]]="Thiruvananthapuram",Table1[[#This Row],[INCOME ]],0)</f>
        <v>0</v>
      </c>
      <c r="BT161" s="6">
        <f ca="1">IF(Table1[[#This Row],[AREA]]="Thrissur",Table1[[#This Row],[INCOME ]],0)</f>
        <v>0</v>
      </c>
      <c r="BU161" s="10">
        <f ca="1">IF(Table1[[#This Row],[AREA]]="Wayanadu",Table1[[#This Row],[INCOME ]],0)</f>
        <v>0</v>
      </c>
      <c r="BW161" s="9">
        <f ca="1">IF(Table1[[#This Row],[FIELD OF WORK]]="IT",Table1[[#This Row],[INCOME ]],0)</f>
        <v>0</v>
      </c>
      <c r="BX161" s="6">
        <f ca="1">IF(Table1[[#This Row],[FIELD OF WORK]]="Teaching",Table1[[#This Row],[INCOME ]],0)</f>
        <v>0</v>
      </c>
      <c r="BY161" s="6">
        <f ca="1">IF(Table1[[#This Row],[FIELD OF WORK]]="Construction",Table1[[#This Row],[INCOME ]],0)</f>
        <v>855572</v>
      </c>
      <c r="BZ161" s="6">
        <f ca="1">IF(Table1[[#This Row],[FIELD OF WORK]]="Health",Table1[[#This Row],[INCOME ]],0)</f>
        <v>0</v>
      </c>
      <c r="CA161" s="10">
        <f ca="1">IF(Table1[[#This Row],[FIELD OF WORK]]="Others",Table1[[#This Row],[INCOME ]],0)</f>
        <v>0</v>
      </c>
      <c r="CC161" s="9">
        <f ca="1">IF(Table1[[#This Row],[EDUCATION]]="Highschool",Table1[[#This Row],[INCOME ]],0)</f>
        <v>0</v>
      </c>
      <c r="CD161" s="6">
        <f ca="1">IF(Table1[[#This Row],[EDUCATION]]="UG",Table1[[#This Row],[INCOME ]],0)</f>
        <v>0</v>
      </c>
      <c r="CE161" s="6">
        <f ca="1">IF(Table1[[#This Row],[EDUCATION]]="PG",Table1[[#This Row],[INCOME ]],0)</f>
        <v>0</v>
      </c>
      <c r="CF161" s="6">
        <f ca="1">IF(Table1[[#This Row],[EDUCATION]]="PHD",Table1[[#This Row],[INCOME ]],0)</f>
        <v>0</v>
      </c>
      <c r="CG161" s="6">
        <f ca="1">IF(Table1[[#This Row],[EDUCATION]]="Plus Two",Table1[[#This Row],[INCOME ]],0)</f>
        <v>0</v>
      </c>
      <c r="CH161" s="10">
        <f ca="1">IF(Table1[[#This Row],[EDUCATION]]="Others",Table1[[#This Row],[INCOME ]],0)</f>
        <v>855572</v>
      </c>
      <c r="CJ161" s="9">
        <f ca="1">IF(Table1[[#This Row],[NETWORTH]]&gt;$CK$3,Table1[[#This Row],[AGE]],0)</f>
        <v>36</v>
      </c>
      <c r="CK161" s="10"/>
    </row>
    <row r="162" spans="1:89" x14ac:dyDescent="0.3">
      <c r="A162">
        <f t="shared" ca="1" si="62"/>
        <v>0</v>
      </c>
      <c r="B162" t="str">
        <f t="shared" ca="1" si="63"/>
        <v>MALE</v>
      </c>
      <c r="C162">
        <f t="shared" ca="1" si="64"/>
        <v>42</v>
      </c>
      <c r="D162">
        <f t="shared" ca="1" si="65"/>
        <v>3</v>
      </c>
      <c r="E162" t="str">
        <f t="shared" ca="1" si="66"/>
        <v>Teaching</v>
      </c>
      <c r="F162">
        <f t="shared" ca="1" si="67"/>
        <v>6</v>
      </c>
      <c r="G162" t="str">
        <f t="shared" ca="1" si="68"/>
        <v>Others</v>
      </c>
      <c r="H162">
        <f t="shared" ca="1" si="86"/>
        <v>2</v>
      </c>
      <c r="I162">
        <f t="shared" ca="1" si="61"/>
        <v>1</v>
      </c>
      <c r="J162">
        <f t="shared" ca="1" si="69"/>
        <v>767600</v>
      </c>
      <c r="K162">
        <f t="shared" ca="1" si="70"/>
        <v>7</v>
      </c>
      <c r="L162" t="str">
        <f t="shared" ca="1" si="71"/>
        <v>Ernakulam</v>
      </c>
      <c r="M162">
        <f t="shared" ca="1" si="80"/>
        <v>3838000</v>
      </c>
      <c r="N162">
        <f t="shared" ca="1" si="72"/>
        <v>1525259.0182491574</v>
      </c>
      <c r="O162">
        <f t="shared" ca="1" si="81"/>
        <v>96444.782915688324</v>
      </c>
      <c r="P162">
        <f t="shared" ca="1" si="73"/>
        <v>37443</v>
      </c>
      <c r="Q162">
        <f t="shared" ca="1" si="82"/>
        <v>2244166.0182491574</v>
      </c>
      <c r="R162">
        <f t="shared" ca="1" si="83"/>
        <v>965646.02670940803</v>
      </c>
      <c r="S162">
        <f t="shared" ca="1" si="84"/>
        <v>4900090.8096250966</v>
      </c>
      <c r="T162">
        <f t="shared" ca="1" si="85"/>
        <v>2655924.7913759393</v>
      </c>
      <c r="V162" s="9">
        <f ca="1">IF(Table1[[#This Row],[GENDER]]="MALE",1,0)</f>
        <v>1</v>
      </c>
      <c r="W162" s="10">
        <f ca="1">IF(Table1[[#This Row],[GENDER]]="FEMALE",1,0)</f>
        <v>0</v>
      </c>
      <c r="AF162" s="9">
        <f t="shared" ca="1" si="74"/>
        <v>0</v>
      </c>
      <c r="AG162" s="6">
        <f t="shared" ca="1" si="75"/>
        <v>0</v>
      </c>
      <c r="AH162" s="6">
        <f t="shared" ca="1" si="76"/>
        <v>0</v>
      </c>
      <c r="AI162" s="6">
        <f t="shared" ca="1" si="77"/>
        <v>1</v>
      </c>
      <c r="AJ162" s="10">
        <f t="shared" ca="1" si="78"/>
        <v>0</v>
      </c>
      <c r="AL162" s="9">
        <f ca="1">IF(Table1[[#This Row],[EDUCATION]]="HIGHSCHOOL",1,0)</f>
        <v>0</v>
      </c>
      <c r="AM162" s="6">
        <f ca="1">IF(Table1[[#This Row],[EDUCATION]]="PLUS TWO",1,0)</f>
        <v>0</v>
      </c>
      <c r="AN162" s="6">
        <f ca="1">IF(Table1[[#This Row],[EDUCATION]]="UG",1,0)</f>
        <v>0</v>
      </c>
      <c r="AO162" s="6">
        <f ca="1">IF(Table1[[#This Row],[EDUCATION]]="PG",1,0)</f>
        <v>0</v>
      </c>
      <c r="AP162" s="6">
        <f ca="1">IF(Table1[[#This Row],[EDUCATION]]="PHD",1,0)</f>
        <v>0</v>
      </c>
      <c r="AQ162" s="10">
        <f ca="1">IF(Table1[[#This Row],[EDUCATION]]="OTHERS",1,0)</f>
        <v>1</v>
      </c>
      <c r="AU162" s="9">
        <f ca="1">Table1[[#This Row],[CARS VALUE]]/Table1[[#This Row],[CARS]]</f>
        <v>96444.782915688324</v>
      </c>
      <c r="AV162" s="10"/>
      <c r="AX162" s="9">
        <f ca="1">IF(Table1[[#This Row],[DEBTS]]&gt;$AY$3,1,0)</f>
        <v>1</v>
      </c>
      <c r="AY162" s="6"/>
      <c r="AZ162" s="23">
        <f ca="1">(Table1[[#This Row],[MORTAGE LEFT]]/Table1[[#This Row],[VALUE OF THE HOUSE]])</f>
        <v>0.397409853634486</v>
      </c>
      <c r="BA162" s="6">
        <f t="shared" ca="1" si="79"/>
        <v>1</v>
      </c>
      <c r="BB162" s="6"/>
      <c r="BC162" s="6"/>
      <c r="BD162" s="6"/>
      <c r="BE162" s="9">
        <f ca="1">IF(Table1[[#This Row],[DEBTS]]&gt;Table1[[#This Row],[INCOME ]],1,0)</f>
        <v>1</v>
      </c>
      <c r="BF162" s="10"/>
      <c r="BH162" s="9">
        <f ca="1">IF(Table1[[#This Row],[AREA]]="Alappuzha",Table1[[#This Row],[INCOME ]],0)</f>
        <v>0</v>
      </c>
      <c r="BI162" s="6">
        <f ca="1">IF(Table1[[#This Row],[AREA]]="Ernakulam",Table1[[#This Row],[INCOME ]],0)</f>
        <v>767600</v>
      </c>
      <c r="BJ162" s="6">
        <f ca="1">IF(Table1[[#This Row],[AREA]]="Idukki",Table1[[#This Row],[INCOME ]],0)</f>
        <v>0</v>
      </c>
      <c r="BK162" s="6">
        <f ca="1">IF(Table1[[#This Row],[AREA]]="kannur",Table1[[#This Row],[INCOME ]],0)</f>
        <v>0</v>
      </c>
      <c r="BL162" s="6">
        <f ca="1">IF(Table1[[#This Row],[AREA]]="Kasaragod",Table1[[#This Row],[INCOME ]],0)</f>
        <v>0</v>
      </c>
      <c r="BM162" s="6">
        <f ca="1">IF(Table1[[#This Row],[AREA]]="Kollam",Table1[[#This Row],[INCOME ]],0)</f>
        <v>0</v>
      </c>
      <c r="BN162" s="6">
        <f ca="1">IF(Table1[[#This Row],[AREA]]="kottayam",Table1[[#This Row],[INCOME ]],0)</f>
        <v>0</v>
      </c>
      <c r="BO162" s="6">
        <f ca="1">IF(Table1[[#This Row],[AREA]]="Kozhikode",Table1[[#This Row],[INCOME ]],0)</f>
        <v>0</v>
      </c>
      <c r="BP162" s="6">
        <f ca="1">IF(Table1[[#This Row],[AREA]]="Malappuram",Table1[[#This Row],[INCOME ]],0)</f>
        <v>0</v>
      </c>
      <c r="BQ162" s="6">
        <f ca="1">IF(Table1[[#This Row],[AREA]]="Palakkad",Table1[[#This Row],[INCOME ]],0)</f>
        <v>0</v>
      </c>
      <c r="BR162" s="6">
        <f ca="1">IF(Table1[[#This Row],[AREA]]="Pathanamthitta",Table1[[#This Row],[INCOME ]],0)</f>
        <v>0</v>
      </c>
      <c r="BS162" s="6">
        <f ca="1">IF(Table1[[#This Row],[AREA]]="Thiruvananthapuram",Table1[[#This Row],[INCOME ]],0)</f>
        <v>0</v>
      </c>
      <c r="BT162" s="6">
        <f ca="1">IF(Table1[[#This Row],[AREA]]="Thrissur",Table1[[#This Row],[INCOME ]],0)</f>
        <v>0</v>
      </c>
      <c r="BU162" s="10">
        <f ca="1">IF(Table1[[#This Row],[AREA]]="Wayanadu",Table1[[#This Row],[INCOME ]],0)</f>
        <v>0</v>
      </c>
      <c r="BW162" s="9">
        <f ca="1">IF(Table1[[#This Row],[FIELD OF WORK]]="IT",Table1[[#This Row],[INCOME ]],0)</f>
        <v>0</v>
      </c>
      <c r="BX162" s="6">
        <f ca="1">IF(Table1[[#This Row],[FIELD OF WORK]]="Teaching",Table1[[#This Row],[INCOME ]],0)</f>
        <v>767600</v>
      </c>
      <c r="BY162" s="6">
        <f ca="1">IF(Table1[[#This Row],[FIELD OF WORK]]="Construction",Table1[[#This Row],[INCOME ]],0)</f>
        <v>0</v>
      </c>
      <c r="BZ162" s="6">
        <f ca="1">IF(Table1[[#This Row],[FIELD OF WORK]]="Health",Table1[[#This Row],[INCOME ]],0)</f>
        <v>0</v>
      </c>
      <c r="CA162" s="10">
        <f ca="1">IF(Table1[[#This Row],[FIELD OF WORK]]="Others",Table1[[#This Row],[INCOME ]],0)</f>
        <v>0</v>
      </c>
      <c r="CC162" s="9">
        <f ca="1">IF(Table1[[#This Row],[EDUCATION]]="Highschool",Table1[[#This Row],[INCOME ]],0)</f>
        <v>0</v>
      </c>
      <c r="CD162" s="6">
        <f ca="1">IF(Table1[[#This Row],[EDUCATION]]="UG",Table1[[#This Row],[INCOME ]],0)</f>
        <v>0</v>
      </c>
      <c r="CE162" s="6">
        <f ca="1">IF(Table1[[#This Row],[EDUCATION]]="PG",Table1[[#This Row],[INCOME ]],0)</f>
        <v>0</v>
      </c>
      <c r="CF162" s="6">
        <f ca="1">IF(Table1[[#This Row],[EDUCATION]]="PHD",Table1[[#This Row],[INCOME ]],0)</f>
        <v>0</v>
      </c>
      <c r="CG162" s="6">
        <f ca="1">IF(Table1[[#This Row],[EDUCATION]]="Plus Two",Table1[[#This Row],[INCOME ]],0)</f>
        <v>0</v>
      </c>
      <c r="CH162" s="10">
        <f ca="1">IF(Table1[[#This Row],[EDUCATION]]="Others",Table1[[#This Row],[INCOME ]],0)</f>
        <v>767600</v>
      </c>
      <c r="CJ162" s="9">
        <f ca="1">IF(Table1[[#This Row],[NETWORTH]]&gt;$CK$3,Table1[[#This Row],[AGE]],0)</f>
        <v>42</v>
      </c>
      <c r="CK162" s="10"/>
    </row>
    <row r="163" spans="1:89" x14ac:dyDescent="0.3">
      <c r="A163">
        <f t="shared" ca="1" si="62"/>
        <v>1</v>
      </c>
      <c r="B163" t="str">
        <f t="shared" ca="1" si="63"/>
        <v>FEMALE</v>
      </c>
      <c r="C163">
        <f t="shared" ca="1" si="64"/>
        <v>30</v>
      </c>
      <c r="D163">
        <f t="shared" ca="1" si="65"/>
        <v>2</v>
      </c>
      <c r="E163" t="str">
        <f t="shared" ca="1" si="66"/>
        <v>Construction</v>
      </c>
      <c r="F163">
        <f t="shared" ca="1" si="67"/>
        <v>3</v>
      </c>
      <c r="G163" t="str">
        <f t="shared" ca="1" si="68"/>
        <v>UG</v>
      </c>
      <c r="H163">
        <f t="shared" ca="1" si="86"/>
        <v>1</v>
      </c>
      <c r="I163">
        <f t="shared" ca="1" si="61"/>
        <v>1</v>
      </c>
      <c r="J163">
        <f t="shared" ca="1" si="69"/>
        <v>122295</v>
      </c>
      <c r="K163">
        <f t="shared" ca="1" si="70"/>
        <v>13</v>
      </c>
      <c r="L163" t="str">
        <f t="shared" ca="1" si="71"/>
        <v>Kannur</v>
      </c>
      <c r="M163">
        <f t="shared" ca="1" si="80"/>
        <v>366885</v>
      </c>
      <c r="N163">
        <f t="shared" ca="1" si="72"/>
        <v>165953.6354245026</v>
      </c>
      <c r="O163">
        <f t="shared" ca="1" si="81"/>
        <v>26724.419052727291</v>
      </c>
      <c r="P163">
        <f t="shared" ca="1" si="73"/>
        <v>7647</v>
      </c>
      <c r="Q163">
        <f t="shared" ca="1" si="82"/>
        <v>309646.6354245026</v>
      </c>
      <c r="R163">
        <f t="shared" ca="1" si="83"/>
        <v>119503.79409788619</v>
      </c>
      <c r="S163">
        <f t="shared" ca="1" si="84"/>
        <v>513113.21315061348</v>
      </c>
      <c r="T163">
        <f t="shared" ca="1" si="85"/>
        <v>203466.57772611087</v>
      </c>
      <c r="V163" s="9">
        <f ca="1">IF(Table1[[#This Row],[GENDER]]="MALE",1,0)</f>
        <v>0</v>
      </c>
      <c r="W163" s="10">
        <f ca="1">IF(Table1[[#This Row],[GENDER]]="FEMALE",1,0)</f>
        <v>1</v>
      </c>
      <c r="AF163" s="9">
        <f t="shared" ca="1" si="74"/>
        <v>1</v>
      </c>
      <c r="AG163" s="6">
        <f t="shared" ca="1" si="75"/>
        <v>0</v>
      </c>
      <c r="AH163" s="6">
        <f t="shared" ca="1" si="76"/>
        <v>0</v>
      </c>
      <c r="AI163" s="6">
        <f t="shared" ca="1" si="77"/>
        <v>0</v>
      </c>
      <c r="AJ163" s="10">
        <f t="shared" ca="1" si="78"/>
        <v>0</v>
      </c>
      <c r="AL163" s="9">
        <f ca="1">IF(Table1[[#This Row],[EDUCATION]]="HIGHSCHOOL",1,0)</f>
        <v>0</v>
      </c>
      <c r="AM163" s="6">
        <f ca="1">IF(Table1[[#This Row],[EDUCATION]]="PLUS TWO",1,0)</f>
        <v>0</v>
      </c>
      <c r="AN163" s="6">
        <f ca="1">IF(Table1[[#This Row],[EDUCATION]]="UG",1,0)</f>
        <v>1</v>
      </c>
      <c r="AO163" s="6">
        <f ca="1">IF(Table1[[#This Row],[EDUCATION]]="PG",1,0)</f>
        <v>0</v>
      </c>
      <c r="AP163" s="6">
        <f ca="1">IF(Table1[[#This Row],[EDUCATION]]="PHD",1,0)</f>
        <v>0</v>
      </c>
      <c r="AQ163" s="10">
        <f ca="1">IF(Table1[[#This Row],[EDUCATION]]="OTHERS",1,0)</f>
        <v>0</v>
      </c>
      <c r="AU163" s="9">
        <f ca="1">Table1[[#This Row],[CARS VALUE]]/Table1[[#This Row],[CARS]]</f>
        <v>26724.419052727291</v>
      </c>
      <c r="AV163" s="10"/>
      <c r="AX163" s="9">
        <f ca="1">IF(Table1[[#This Row],[DEBTS]]&gt;$AY$3,1,0)</f>
        <v>0</v>
      </c>
      <c r="AY163" s="6"/>
      <c r="AZ163" s="23">
        <f ca="1">(Table1[[#This Row],[MORTAGE LEFT]]/Table1[[#This Row],[VALUE OF THE HOUSE]])</f>
        <v>0.45233148104856452</v>
      </c>
      <c r="BA163" s="6">
        <f t="shared" ca="1" si="79"/>
        <v>1</v>
      </c>
      <c r="BB163" s="6"/>
      <c r="BC163" s="6"/>
      <c r="BD163" s="6"/>
      <c r="BE163" s="9">
        <f ca="1">IF(Table1[[#This Row],[DEBTS]]&gt;Table1[[#This Row],[INCOME ]],1,0)</f>
        <v>1</v>
      </c>
      <c r="BF163" s="10"/>
      <c r="BH163" s="9">
        <f ca="1">IF(Table1[[#This Row],[AREA]]="Alappuzha",Table1[[#This Row],[INCOME ]],0)</f>
        <v>0</v>
      </c>
      <c r="BI163" s="6">
        <f ca="1">IF(Table1[[#This Row],[AREA]]="Ernakulam",Table1[[#This Row],[INCOME ]],0)</f>
        <v>0</v>
      </c>
      <c r="BJ163" s="6">
        <f ca="1">IF(Table1[[#This Row],[AREA]]="Idukki",Table1[[#This Row],[INCOME ]],0)</f>
        <v>0</v>
      </c>
      <c r="BK163" s="6">
        <f ca="1">IF(Table1[[#This Row],[AREA]]="kannur",Table1[[#This Row],[INCOME ]],0)</f>
        <v>122295</v>
      </c>
      <c r="BL163" s="6">
        <f ca="1">IF(Table1[[#This Row],[AREA]]="Kasaragod",Table1[[#This Row],[INCOME ]],0)</f>
        <v>0</v>
      </c>
      <c r="BM163" s="6">
        <f ca="1">IF(Table1[[#This Row],[AREA]]="Kollam",Table1[[#This Row],[INCOME ]],0)</f>
        <v>0</v>
      </c>
      <c r="BN163" s="6">
        <f ca="1">IF(Table1[[#This Row],[AREA]]="kottayam",Table1[[#This Row],[INCOME ]],0)</f>
        <v>0</v>
      </c>
      <c r="BO163" s="6">
        <f ca="1">IF(Table1[[#This Row],[AREA]]="Kozhikode",Table1[[#This Row],[INCOME ]],0)</f>
        <v>0</v>
      </c>
      <c r="BP163" s="6">
        <f ca="1">IF(Table1[[#This Row],[AREA]]="Malappuram",Table1[[#This Row],[INCOME ]],0)</f>
        <v>0</v>
      </c>
      <c r="BQ163" s="6">
        <f ca="1">IF(Table1[[#This Row],[AREA]]="Palakkad",Table1[[#This Row],[INCOME ]],0)</f>
        <v>0</v>
      </c>
      <c r="BR163" s="6">
        <f ca="1">IF(Table1[[#This Row],[AREA]]="Pathanamthitta",Table1[[#This Row],[INCOME ]],0)</f>
        <v>0</v>
      </c>
      <c r="BS163" s="6">
        <f ca="1">IF(Table1[[#This Row],[AREA]]="Thiruvananthapuram",Table1[[#This Row],[INCOME ]],0)</f>
        <v>0</v>
      </c>
      <c r="BT163" s="6">
        <f ca="1">IF(Table1[[#This Row],[AREA]]="Thrissur",Table1[[#This Row],[INCOME ]],0)</f>
        <v>0</v>
      </c>
      <c r="BU163" s="10">
        <f ca="1">IF(Table1[[#This Row],[AREA]]="Wayanadu",Table1[[#This Row],[INCOME ]],0)</f>
        <v>0</v>
      </c>
      <c r="BW163" s="9">
        <f ca="1">IF(Table1[[#This Row],[FIELD OF WORK]]="IT",Table1[[#This Row],[INCOME ]],0)</f>
        <v>0</v>
      </c>
      <c r="BX163" s="6">
        <f ca="1">IF(Table1[[#This Row],[FIELD OF WORK]]="Teaching",Table1[[#This Row],[INCOME ]],0)</f>
        <v>0</v>
      </c>
      <c r="BY163" s="6">
        <f ca="1">IF(Table1[[#This Row],[FIELD OF WORK]]="Construction",Table1[[#This Row],[INCOME ]],0)</f>
        <v>122295</v>
      </c>
      <c r="BZ163" s="6">
        <f ca="1">IF(Table1[[#This Row],[FIELD OF WORK]]="Health",Table1[[#This Row],[INCOME ]],0)</f>
        <v>0</v>
      </c>
      <c r="CA163" s="10">
        <f ca="1">IF(Table1[[#This Row],[FIELD OF WORK]]="Others",Table1[[#This Row],[INCOME ]],0)</f>
        <v>0</v>
      </c>
      <c r="CC163" s="9">
        <f ca="1">IF(Table1[[#This Row],[EDUCATION]]="Highschool",Table1[[#This Row],[INCOME ]],0)</f>
        <v>0</v>
      </c>
      <c r="CD163" s="6">
        <f ca="1">IF(Table1[[#This Row],[EDUCATION]]="UG",Table1[[#This Row],[INCOME ]],0)</f>
        <v>122295</v>
      </c>
      <c r="CE163" s="6">
        <f ca="1">IF(Table1[[#This Row],[EDUCATION]]="PG",Table1[[#This Row],[INCOME ]],0)</f>
        <v>0</v>
      </c>
      <c r="CF163" s="6">
        <f ca="1">IF(Table1[[#This Row],[EDUCATION]]="PHD",Table1[[#This Row],[INCOME ]],0)</f>
        <v>0</v>
      </c>
      <c r="CG163" s="6">
        <f ca="1">IF(Table1[[#This Row],[EDUCATION]]="Plus Two",Table1[[#This Row],[INCOME ]],0)</f>
        <v>0</v>
      </c>
      <c r="CH163" s="10">
        <f ca="1">IF(Table1[[#This Row],[EDUCATION]]="Others",Table1[[#This Row],[INCOME ]],0)</f>
        <v>0</v>
      </c>
      <c r="CJ163" s="9">
        <f ca="1">IF(Table1[[#This Row],[NETWORTH]]&gt;$CK$3,Table1[[#This Row],[AGE]],0)</f>
        <v>0</v>
      </c>
      <c r="CK163" s="10"/>
    </row>
    <row r="164" spans="1:89" x14ac:dyDescent="0.3">
      <c r="A164">
        <f t="shared" ca="1" si="62"/>
        <v>0</v>
      </c>
      <c r="B164" t="str">
        <f t="shared" ca="1" si="63"/>
        <v>MALE</v>
      </c>
      <c r="C164">
        <f t="shared" ca="1" si="64"/>
        <v>37</v>
      </c>
      <c r="D164">
        <f t="shared" ca="1" si="65"/>
        <v>5</v>
      </c>
      <c r="E164" t="str">
        <f t="shared" ca="1" si="66"/>
        <v>Others</v>
      </c>
      <c r="F164">
        <f t="shared" ca="1" si="67"/>
        <v>6</v>
      </c>
      <c r="G164" t="str">
        <f t="shared" ca="1" si="68"/>
        <v>Others</v>
      </c>
      <c r="H164">
        <f t="shared" ca="1" si="86"/>
        <v>1</v>
      </c>
      <c r="I164">
        <f t="shared" ca="1" si="61"/>
        <v>2</v>
      </c>
      <c r="J164">
        <f t="shared" ca="1" si="69"/>
        <v>726483</v>
      </c>
      <c r="K164">
        <f t="shared" ca="1" si="70"/>
        <v>2</v>
      </c>
      <c r="L164" t="str">
        <f t="shared" ca="1" si="71"/>
        <v>Kollam</v>
      </c>
      <c r="M164">
        <f t="shared" ca="1" si="80"/>
        <v>5085381</v>
      </c>
      <c r="N164">
        <f t="shared" ca="1" si="72"/>
        <v>3121302.8133237739</v>
      </c>
      <c r="O164">
        <f t="shared" ca="1" si="81"/>
        <v>913985.03990806208</v>
      </c>
      <c r="P164">
        <f t="shared" ca="1" si="73"/>
        <v>511293</v>
      </c>
      <c r="Q164">
        <f t="shared" ca="1" si="82"/>
        <v>3758548.8133237739</v>
      </c>
      <c r="R164">
        <f t="shared" ca="1" si="83"/>
        <v>40917.629814412605</v>
      </c>
      <c r="S164">
        <f t="shared" ca="1" si="84"/>
        <v>6040283.6697224742</v>
      </c>
      <c r="T164">
        <f t="shared" ca="1" si="85"/>
        <v>2281734.8563987003</v>
      </c>
      <c r="V164" s="9">
        <f ca="1">IF(Table1[[#This Row],[GENDER]]="MALE",1,0)</f>
        <v>1</v>
      </c>
      <c r="W164" s="10">
        <f ca="1">IF(Table1[[#This Row],[GENDER]]="FEMALE",1,0)</f>
        <v>0</v>
      </c>
      <c r="AF164" s="9">
        <f t="shared" ca="1" si="74"/>
        <v>0</v>
      </c>
      <c r="AG164" s="6">
        <f t="shared" ca="1" si="75"/>
        <v>0</v>
      </c>
      <c r="AH164" s="6">
        <f t="shared" ca="1" si="76"/>
        <v>0</v>
      </c>
      <c r="AI164" s="6">
        <f t="shared" ca="1" si="77"/>
        <v>0</v>
      </c>
      <c r="AJ164" s="10">
        <f t="shared" ca="1" si="78"/>
        <v>1</v>
      </c>
      <c r="AL164" s="9">
        <f ca="1">IF(Table1[[#This Row],[EDUCATION]]="HIGHSCHOOL",1,0)</f>
        <v>0</v>
      </c>
      <c r="AM164" s="6">
        <f ca="1">IF(Table1[[#This Row],[EDUCATION]]="PLUS TWO",1,0)</f>
        <v>0</v>
      </c>
      <c r="AN164" s="6">
        <f ca="1">IF(Table1[[#This Row],[EDUCATION]]="UG",1,0)</f>
        <v>0</v>
      </c>
      <c r="AO164" s="6">
        <f ca="1">IF(Table1[[#This Row],[EDUCATION]]="PG",1,0)</f>
        <v>0</v>
      </c>
      <c r="AP164" s="6">
        <f ca="1">IF(Table1[[#This Row],[EDUCATION]]="PHD",1,0)</f>
        <v>0</v>
      </c>
      <c r="AQ164" s="10">
        <f ca="1">IF(Table1[[#This Row],[EDUCATION]]="OTHERS",1,0)</f>
        <v>1</v>
      </c>
      <c r="AU164" s="9">
        <f ca="1">Table1[[#This Row],[CARS VALUE]]/Table1[[#This Row],[CARS]]</f>
        <v>456992.51995403104</v>
      </c>
      <c r="AV164" s="10"/>
      <c r="AX164" s="9">
        <f ca="1">IF(Table1[[#This Row],[DEBTS]]&gt;$AY$3,1,0)</f>
        <v>1</v>
      </c>
      <c r="AY164" s="6"/>
      <c r="AZ164" s="23">
        <f ca="1">(Table1[[#This Row],[MORTAGE LEFT]]/Table1[[#This Row],[VALUE OF THE HOUSE]])</f>
        <v>0.61377954047568395</v>
      </c>
      <c r="BA164" s="6">
        <f t="shared" ca="1" si="79"/>
        <v>0</v>
      </c>
      <c r="BB164" s="6"/>
      <c r="BC164" s="6"/>
      <c r="BD164" s="6"/>
      <c r="BE164" s="9">
        <f ca="1">IF(Table1[[#This Row],[DEBTS]]&gt;Table1[[#This Row],[INCOME ]],1,0)</f>
        <v>1</v>
      </c>
      <c r="BF164" s="10"/>
      <c r="BH164" s="9">
        <f ca="1">IF(Table1[[#This Row],[AREA]]="Alappuzha",Table1[[#This Row],[INCOME ]],0)</f>
        <v>0</v>
      </c>
      <c r="BI164" s="6">
        <f ca="1">IF(Table1[[#This Row],[AREA]]="Ernakulam",Table1[[#This Row],[INCOME ]],0)</f>
        <v>0</v>
      </c>
      <c r="BJ164" s="6">
        <f ca="1">IF(Table1[[#This Row],[AREA]]="Idukki",Table1[[#This Row],[INCOME ]],0)</f>
        <v>0</v>
      </c>
      <c r="BK164" s="6">
        <f ca="1">IF(Table1[[#This Row],[AREA]]="kannur",Table1[[#This Row],[INCOME ]],0)</f>
        <v>0</v>
      </c>
      <c r="BL164" s="6">
        <f ca="1">IF(Table1[[#This Row],[AREA]]="Kasaragod",Table1[[#This Row],[INCOME ]],0)</f>
        <v>0</v>
      </c>
      <c r="BM164" s="6">
        <f ca="1">IF(Table1[[#This Row],[AREA]]="Kollam",Table1[[#This Row],[INCOME ]],0)</f>
        <v>726483</v>
      </c>
      <c r="BN164" s="6">
        <f ca="1">IF(Table1[[#This Row],[AREA]]="kottayam",Table1[[#This Row],[INCOME ]],0)</f>
        <v>0</v>
      </c>
      <c r="BO164" s="6">
        <f ca="1">IF(Table1[[#This Row],[AREA]]="Kozhikode",Table1[[#This Row],[INCOME ]],0)</f>
        <v>0</v>
      </c>
      <c r="BP164" s="6">
        <f ca="1">IF(Table1[[#This Row],[AREA]]="Malappuram",Table1[[#This Row],[INCOME ]],0)</f>
        <v>0</v>
      </c>
      <c r="BQ164" s="6">
        <f ca="1">IF(Table1[[#This Row],[AREA]]="Palakkad",Table1[[#This Row],[INCOME ]],0)</f>
        <v>0</v>
      </c>
      <c r="BR164" s="6">
        <f ca="1">IF(Table1[[#This Row],[AREA]]="Pathanamthitta",Table1[[#This Row],[INCOME ]],0)</f>
        <v>0</v>
      </c>
      <c r="BS164" s="6">
        <f ca="1">IF(Table1[[#This Row],[AREA]]="Thiruvananthapuram",Table1[[#This Row],[INCOME ]],0)</f>
        <v>0</v>
      </c>
      <c r="BT164" s="6">
        <f ca="1">IF(Table1[[#This Row],[AREA]]="Thrissur",Table1[[#This Row],[INCOME ]],0)</f>
        <v>0</v>
      </c>
      <c r="BU164" s="10">
        <f ca="1">IF(Table1[[#This Row],[AREA]]="Wayanadu",Table1[[#This Row],[INCOME ]],0)</f>
        <v>0</v>
      </c>
      <c r="BW164" s="9">
        <f ca="1">IF(Table1[[#This Row],[FIELD OF WORK]]="IT",Table1[[#This Row],[INCOME ]],0)</f>
        <v>0</v>
      </c>
      <c r="BX164" s="6">
        <f ca="1">IF(Table1[[#This Row],[FIELD OF WORK]]="Teaching",Table1[[#This Row],[INCOME ]],0)</f>
        <v>0</v>
      </c>
      <c r="BY164" s="6">
        <f ca="1">IF(Table1[[#This Row],[FIELD OF WORK]]="Construction",Table1[[#This Row],[INCOME ]],0)</f>
        <v>0</v>
      </c>
      <c r="BZ164" s="6">
        <f ca="1">IF(Table1[[#This Row],[FIELD OF WORK]]="Health",Table1[[#This Row],[INCOME ]],0)</f>
        <v>0</v>
      </c>
      <c r="CA164" s="10">
        <f ca="1">IF(Table1[[#This Row],[FIELD OF WORK]]="Others",Table1[[#This Row],[INCOME ]],0)</f>
        <v>726483</v>
      </c>
      <c r="CC164" s="9">
        <f ca="1">IF(Table1[[#This Row],[EDUCATION]]="Highschool",Table1[[#This Row],[INCOME ]],0)</f>
        <v>0</v>
      </c>
      <c r="CD164" s="6">
        <f ca="1">IF(Table1[[#This Row],[EDUCATION]]="UG",Table1[[#This Row],[INCOME ]],0)</f>
        <v>0</v>
      </c>
      <c r="CE164" s="6">
        <f ca="1">IF(Table1[[#This Row],[EDUCATION]]="PG",Table1[[#This Row],[INCOME ]],0)</f>
        <v>0</v>
      </c>
      <c r="CF164" s="6">
        <f ca="1">IF(Table1[[#This Row],[EDUCATION]]="PHD",Table1[[#This Row],[INCOME ]],0)</f>
        <v>0</v>
      </c>
      <c r="CG164" s="6">
        <f ca="1">IF(Table1[[#This Row],[EDUCATION]]="Plus Two",Table1[[#This Row],[INCOME ]],0)</f>
        <v>0</v>
      </c>
      <c r="CH164" s="10">
        <f ca="1">IF(Table1[[#This Row],[EDUCATION]]="Others",Table1[[#This Row],[INCOME ]],0)</f>
        <v>726483</v>
      </c>
      <c r="CJ164" s="9">
        <f ca="1">IF(Table1[[#This Row],[NETWORTH]]&gt;$CK$3,Table1[[#This Row],[AGE]],0)</f>
        <v>37</v>
      </c>
      <c r="CK164" s="10"/>
    </row>
    <row r="165" spans="1:89" x14ac:dyDescent="0.3">
      <c r="A165">
        <f t="shared" ca="1" si="62"/>
        <v>1</v>
      </c>
      <c r="B165" t="str">
        <f t="shared" ca="1" si="63"/>
        <v>FEMALE</v>
      </c>
      <c r="C165">
        <f t="shared" ca="1" si="64"/>
        <v>24</v>
      </c>
      <c r="D165">
        <f t="shared" ca="1" si="65"/>
        <v>2</v>
      </c>
      <c r="E165" t="str">
        <f t="shared" ca="1" si="66"/>
        <v>Construction</v>
      </c>
      <c r="F165">
        <f t="shared" ca="1" si="67"/>
        <v>6</v>
      </c>
      <c r="G165" t="str">
        <f t="shared" ca="1" si="68"/>
        <v>Others</v>
      </c>
      <c r="H165">
        <f t="shared" ca="1" si="86"/>
        <v>1</v>
      </c>
      <c r="I165">
        <f t="shared" ca="1" si="61"/>
        <v>2</v>
      </c>
      <c r="J165">
        <f t="shared" ca="1" si="69"/>
        <v>492531</v>
      </c>
      <c r="K165">
        <f t="shared" ca="1" si="70"/>
        <v>1</v>
      </c>
      <c r="L165" t="str">
        <f t="shared" ca="1" si="71"/>
        <v>Thiruvananthapuram</v>
      </c>
      <c r="M165">
        <f t="shared" ca="1" si="80"/>
        <v>3447717</v>
      </c>
      <c r="N165">
        <f t="shared" ca="1" si="72"/>
        <v>754807.57605390891</v>
      </c>
      <c r="O165">
        <f t="shared" ca="1" si="81"/>
        <v>164137.50278396904</v>
      </c>
      <c r="P165">
        <f t="shared" ca="1" si="73"/>
        <v>85720</v>
      </c>
      <c r="Q165">
        <f t="shared" ca="1" si="82"/>
        <v>1376072.576053909</v>
      </c>
      <c r="R165">
        <f t="shared" ca="1" si="83"/>
        <v>681537.24075461074</v>
      </c>
      <c r="S165">
        <f t="shared" ca="1" si="84"/>
        <v>4293391.7435385799</v>
      </c>
      <c r="T165">
        <f t="shared" ca="1" si="85"/>
        <v>2917319.1674846709</v>
      </c>
      <c r="V165" s="9">
        <f ca="1">IF(Table1[[#This Row],[GENDER]]="MALE",1,0)</f>
        <v>0</v>
      </c>
      <c r="W165" s="10">
        <f ca="1">IF(Table1[[#This Row],[GENDER]]="FEMALE",1,0)</f>
        <v>1</v>
      </c>
      <c r="AF165" s="9">
        <f t="shared" ca="1" si="74"/>
        <v>1</v>
      </c>
      <c r="AG165" s="6">
        <f t="shared" ca="1" si="75"/>
        <v>0</v>
      </c>
      <c r="AH165" s="6">
        <f t="shared" ca="1" si="76"/>
        <v>0</v>
      </c>
      <c r="AI165" s="6">
        <f t="shared" ca="1" si="77"/>
        <v>0</v>
      </c>
      <c r="AJ165" s="10">
        <f t="shared" ca="1" si="78"/>
        <v>0</v>
      </c>
      <c r="AL165" s="9">
        <f ca="1">IF(Table1[[#This Row],[EDUCATION]]="HIGHSCHOOL",1,0)</f>
        <v>0</v>
      </c>
      <c r="AM165" s="6">
        <f ca="1">IF(Table1[[#This Row],[EDUCATION]]="PLUS TWO",1,0)</f>
        <v>0</v>
      </c>
      <c r="AN165" s="6">
        <f ca="1">IF(Table1[[#This Row],[EDUCATION]]="UG",1,0)</f>
        <v>0</v>
      </c>
      <c r="AO165" s="6">
        <f ca="1">IF(Table1[[#This Row],[EDUCATION]]="PG",1,0)</f>
        <v>0</v>
      </c>
      <c r="AP165" s="6">
        <f ca="1">IF(Table1[[#This Row],[EDUCATION]]="PHD",1,0)</f>
        <v>0</v>
      </c>
      <c r="AQ165" s="10">
        <f ca="1">IF(Table1[[#This Row],[EDUCATION]]="OTHERS",1,0)</f>
        <v>1</v>
      </c>
      <c r="AU165" s="9">
        <f ca="1">Table1[[#This Row],[CARS VALUE]]/Table1[[#This Row],[CARS]]</f>
        <v>82068.751391984522</v>
      </c>
      <c r="AV165" s="10"/>
      <c r="AX165" s="9">
        <f ca="1">IF(Table1[[#This Row],[DEBTS]]&gt;$AY$3,1,0)</f>
        <v>1</v>
      </c>
      <c r="AY165" s="6"/>
      <c r="AZ165" s="23">
        <f ca="1">(Table1[[#This Row],[MORTAGE LEFT]]/Table1[[#This Row],[VALUE OF THE HOUSE]])</f>
        <v>0.21892967898870727</v>
      </c>
      <c r="BA165" s="6">
        <f t="shared" ca="1" si="79"/>
        <v>1</v>
      </c>
      <c r="BB165" s="6"/>
      <c r="BC165" s="6"/>
      <c r="BD165" s="6"/>
      <c r="BE165" s="9">
        <f ca="1">IF(Table1[[#This Row],[DEBTS]]&gt;Table1[[#This Row],[INCOME ]],1,0)</f>
        <v>1</v>
      </c>
      <c r="BF165" s="10"/>
      <c r="BH165" s="9">
        <f ca="1">IF(Table1[[#This Row],[AREA]]="Alappuzha",Table1[[#This Row],[INCOME ]],0)</f>
        <v>0</v>
      </c>
      <c r="BI165" s="6">
        <f ca="1">IF(Table1[[#This Row],[AREA]]="Ernakulam",Table1[[#This Row],[INCOME ]],0)</f>
        <v>0</v>
      </c>
      <c r="BJ165" s="6">
        <f ca="1">IF(Table1[[#This Row],[AREA]]="Idukki",Table1[[#This Row],[INCOME ]],0)</f>
        <v>0</v>
      </c>
      <c r="BK165" s="6">
        <f ca="1">IF(Table1[[#This Row],[AREA]]="kannur",Table1[[#This Row],[INCOME ]],0)</f>
        <v>0</v>
      </c>
      <c r="BL165" s="6">
        <f ca="1">IF(Table1[[#This Row],[AREA]]="Kasaragod",Table1[[#This Row],[INCOME ]],0)</f>
        <v>0</v>
      </c>
      <c r="BM165" s="6">
        <f ca="1">IF(Table1[[#This Row],[AREA]]="Kollam",Table1[[#This Row],[INCOME ]],0)</f>
        <v>0</v>
      </c>
      <c r="BN165" s="6">
        <f ca="1">IF(Table1[[#This Row],[AREA]]="kottayam",Table1[[#This Row],[INCOME ]],0)</f>
        <v>0</v>
      </c>
      <c r="BO165" s="6">
        <f ca="1">IF(Table1[[#This Row],[AREA]]="Kozhikode",Table1[[#This Row],[INCOME ]],0)</f>
        <v>0</v>
      </c>
      <c r="BP165" s="6">
        <f ca="1">IF(Table1[[#This Row],[AREA]]="Malappuram",Table1[[#This Row],[INCOME ]],0)</f>
        <v>0</v>
      </c>
      <c r="BQ165" s="6">
        <f ca="1">IF(Table1[[#This Row],[AREA]]="Palakkad",Table1[[#This Row],[INCOME ]],0)</f>
        <v>0</v>
      </c>
      <c r="BR165" s="6">
        <f ca="1">IF(Table1[[#This Row],[AREA]]="Pathanamthitta",Table1[[#This Row],[INCOME ]],0)</f>
        <v>0</v>
      </c>
      <c r="BS165" s="6">
        <f ca="1">IF(Table1[[#This Row],[AREA]]="Thiruvananthapuram",Table1[[#This Row],[INCOME ]],0)</f>
        <v>492531</v>
      </c>
      <c r="BT165" s="6">
        <f ca="1">IF(Table1[[#This Row],[AREA]]="Thrissur",Table1[[#This Row],[INCOME ]],0)</f>
        <v>0</v>
      </c>
      <c r="BU165" s="10">
        <f ca="1">IF(Table1[[#This Row],[AREA]]="Wayanadu",Table1[[#This Row],[INCOME ]],0)</f>
        <v>0</v>
      </c>
      <c r="BW165" s="9">
        <f ca="1">IF(Table1[[#This Row],[FIELD OF WORK]]="IT",Table1[[#This Row],[INCOME ]],0)</f>
        <v>0</v>
      </c>
      <c r="BX165" s="6">
        <f ca="1">IF(Table1[[#This Row],[FIELD OF WORK]]="Teaching",Table1[[#This Row],[INCOME ]],0)</f>
        <v>0</v>
      </c>
      <c r="BY165" s="6">
        <f ca="1">IF(Table1[[#This Row],[FIELD OF WORK]]="Construction",Table1[[#This Row],[INCOME ]],0)</f>
        <v>492531</v>
      </c>
      <c r="BZ165" s="6">
        <f ca="1">IF(Table1[[#This Row],[FIELD OF WORK]]="Health",Table1[[#This Row],[INCOME ]],0)</f>
        <v>0</v>
      </c>
      <c r="CA165" s="10">
        <f ca="1">IF(Table1[[#This Row],[FIELD OF WORK]]="Others",Table1[[#This Row],[INCOME ]],0)</f>
        <v>0</v>
      </c>
      <c r="CC165" s="9">
        <f ca="1">IF(Table1[[#This Row],[EDUCATION]]="Highschool",Table1[[#This Row],[INCOME ]],0)</f>
        <v>0</v>
      </c>
      <c r="CD165" s="6">
        <f ca="1">IF(Table1[[#This Row],[EDUCATION]]="UG",Table1[[#This Row],[INCOME ]],0)</f>
        <v>0</v>
      </c>
      <c r="CE165" s="6">
        <f ca="1">IF(Table1[[#This Row],[EDUCATION]]="PG",Table1[[#This Row],[INCOME ]],0)</f>
        <v>0</v>
      </c>
      <c r="CF165" s="6">
        <f ca="1">IF(Table1[[#This Row],[EDUCATION]]="PHD",Table1[[#This Row],[INCOME ]],0)</f>
        <v>0</v>
      </c>
      <c r="CG165" s="6">
        <f ca="1">IF(Table1[[#This Row],[EDUCATION]]="Plus Two",Table1[[#This Row],[INCOME ]],0)</f>
        <v>0</v>
      </c>
      <c r="CH165" s="10">
        <f ca="1">IF(Table1[[#This Row],[EDUCATION]]="Others",Table1[[#This Row],[INCOME ]],0)</f>
        <v>492531</v>
      </c>
      <c r="CJ165" s="9">
        <f ca="1">IF(Table1[[#This Row],[NETWORTH]]&gt;$CK$3,Table1[[#This Row],[AGE]],0)</f>
        <v>24</v>
      </c>
      <c r="CK165" s="10"/>
    </row>
    <row r="166" spans="1:89" x14ac:dyDescent="0.3">
      <c r="A166">
        <f t="shared" ca="1" si="62"/>
        <v>1</v>
      </c>
      <c r="B166" t="str">
        <f t="shared" ca="1" si="63"/>
        <v>FEMALE</v>
      </c>
      <c r="C166">
        <f t="shared" ca="1" si="64"/>
        <v>34</v>
      </c>
      <c r="D166">
        <f t="shared" ca="1" si="65"/>
        <v>5</v>
      </c>
      <c r="E166" t="str">
        <f t="shared" ca="1" si="66"/>
        <v>Others</v>
      </c>
      <c r="F166">
        <f t="shared" ca="1" si="67"/>
        <v>5</v>
      </c>
      <c r="G166" t="str">
        <f t="shared" ca="1" si="68"/>
        <v>PHD</v>
      </c>
      <c r="H166">
        <f t="shared" ca="1" si="86"/>
        <v>1</v>
      </c>
      <c r="I166">
        <f t="shared" ca="1" si="61"/>
        <v>3</v>
      </c>
      <c r="J166">
        <f t="shared" ca="1" si="69"/>
        <v>506074</v>
      </c>
      <c r="K166">
        <f t="shared" ca="1" si="70"/>
        <v>7</v>
      </c>
      <c r="L166" t="str">
        <f t="shared" ca="1" si="71"/>
        <v>Ernakulam</v>
      </c>
      <c r="M166">
        <f t="shared" ca="1" si="80"/>
        <v>3542518</v>
      </c>
      <c r="N166">
        <f t="shared" ca="1" si="72"/>
        <v>1386229.6895785998</v>
      </c>
      <c r="O166">
        <f t="shared" ca="1" si="81"/>
        <v>1405531.7439511654</v>
      </c>
      <c r="P166">
        <f t="shared" ca="1" si="73"/>
        <v>142710</v>
      </c>
      <c r="Q166">
        <f t="shared" ca="1" si="82"/>
        <v>1656091.6895785998</v>
      </c>
      <c r="R166">
        <f t="shared" ca="1" si="83"/>
        <v>383488.58351446985</v>
      </c>
      <c r="S166">
        <f t="shared" ca="1" si="84"/>
        <v>5331538.3274656348</v>
      </c>
      <c r="T166">
        <f t="shared" ca="1" si="85"/>
        <v>3675446.637887035</v>
      </c>
      <c r="V166" s="9">
        <f ca="1">IF(Table1[[#This Row],[GENDER]]="MALE",1,0)</f>
        <v>0</v>
      </c>
      <c r="W166" s="10">
        <f ca="1">IF(Table1[[#This Row],[GENDER]]="FEMALE",1,0)</f>
        <v>1</v>
      </c>
      <c r="AF166" s="9">
        <f t="shared" ca="1" si="74"/>
        <v>0</v>
      </c>
      <c r="AG166" s="6">
        <f t="shared" ca="1" si="75"/>
        <v>0</v>
      </c>
      <c r="AH166" s="6">
        <f t="shared" ca="1" si="76"/>
        <v>0</v>
      </c>
      <c r="AI166" s="6">
        <f t="shared" ca="1" si="77"/>
        <v>0</v>
      </c>
      <c r="AJ166" s="10">
        <f t="shared" ca="1" si="78"/>
        <v>1</v>
      </c>
      <c r="AL166" s="9">
        <f ca="1">IF(Table1[[#This Row],[EDUCATION]]="HIGHSCHOOL",1,0)</f>
        <v>0</v>
      </c>
      <c r="AM166" s="6">
        <f ca="1">IF(Table1[[#This Row],[EDUCATION]]="PLUS TWO",1,0)</f>
        <v>0</v>
      </c>
      <c r="AN166" s="6">
        <f ca="1">IF(Table1[[#This Row],[EDUCATION]]="UG",1,0)</f>
        <v>0</v>
      </c>
      <c r="AO166" s="6">
        <f ca="1">IF(Table1[[#This Row],[EDUCATION]]="PG",1,0)</f>
        <v>0</v>
      </c>
      <c r="AP166" s="6">
        <f ca="1">IF(Table1[[#This Row],[EDUCATION]]="PHD",1,0)</f>
        <v>1</v>
      </c>
      <c r="AQ166" s="10">
        <f ca="1">IF(Table1[[#This Row],[EDUCATION]]="OTHERS",1,0)</f>
        <v>0</v>
      </c>
      <c r="AU166" s="9">
        <f ca="1">Table1[[#This Row],[CARS VALUE]]/Table1[[#This Row],[CARS]]</f>
        <v>468510.5813170551</v>
      </c>
      <c r="AV166" s="10"/>
      <c r="AX166" s="9">
        <f ca="1">IF(Table1[[#This Row],[DEBTS]]&gt;$AY$3,1,0)</f>
        <v>1</v>
      </c>
      <c r="AY166" s="6"/>
      <c r="AZ166" s="23">
        <f ca="1">(Table1[[#This Row],[MORTAGE LEFT]]/Table1[[#This Row],[VALUE OF THE HOUSE]])</f>
        <v>0.39131196780894262</v>
      </c>
      <c r="BA166" s="6">
        <f t="shared" ca="1" si="79"/>
        <v>1</v>
      </c>
      <c r="BB166" s="6"/>
      <c r="BC166" s="6"/>
      <c r="BD166" s="6"/>
      <c r="BE166" s="9">
        <f ca="1">IF(Table1[[#This Row],[DEBTS]]&gt;Table1[[#This Row],[INCOME ]],1,0)</f>
        <v>1</v>
      </c>
      <c r="BF166" s="10"/>
      <c r="BH166" s="9">
        <f ca="1">IF(Table1[[#This Row],[AREA]]="Alappuzha",Table1[[#This Row],[INCOME ]],0)</f>
        <v>0</v>
      </c>
      <c r="BI166" s="6">
        <f ca="1">IF(Table1[[#This Row],[AREA]]="Ernakulam",Table1[[#This Row],[INCOME ]],0)</f>
        <v>506074</v>
      </c>
      <c r="BJ166" s="6">
        <f ca="1">IF(Table1[[#This Row],[AREA]]="Idukki",Table1[[#This Row],[INCOME ]],0)</f>
        <v>0</v>
      </c>
      <c r="BK166" s="6">
        <f ca="1">IF(Table1[[#This Row],[AREA]]="kannur",Table1[[#This Row],[INCOME ]],0)</f>
        <v>0</v>
      </c>
      <c r="BL166" s="6">
        <f ca="1">IF(Table1[[#This Row],[AREA]]="Kasaragod",Table1[[#This Row],[INCOME ]],0)</f>
        <v>0</v>
      </c>
      <c r="BM166" s="6">
        <f ca="1">IF(Table1[[#This Row],[AREA]]="Kollam",Table1[[#This Row],[INCOME ]],0)</f>
        <v>0</v>
      </c>
      <c r="BN166" s="6">
        <f ca="1">IF(Table1[[#This Row],[AREA]]="kottayam",Table1[[#This Row],[INCOME ]],0)</f>
        <v>0</v>
      </c>
      <c r="BO166" s="6">
        <f ca="1">IF(Table1[[#This Row],[AREA]]="Kozhikode",Table1[[#This Row],[INCOME ]],0)</f>
        <v>0</v>
      </c>
      <c r="BP166" s="6">
        <f ca="1">IF(Table1[[#This Row],[AREA]]="Malappuram",Table1[[#This Row],[INCOME ]],0)</f>
        <v>0</v>
      </c>
      <c r="BQ166" s="6">
        <f ca="1">IF(Table1[[#This Row],[AREA]]="Palakkad",Table1[[#This Row],[INCOME ]],0)</f>
        <v>0</v>
      </c>
      <c r="BR166" s="6">
        <f ca="1">IF(Table1[[#This Row],[AREA]]="Pathanamthitta",Table1[[#This Row],[INCOME ]],0)</f>
        <v>0</v>
      </c>
      <c r="BS166" s="6">
        <f ca="1">IF(Table1[[#This Row],[AREA]]="Thiruvananthapuram",Table1[[#This Row],[INCOME ]],0)</f>
        <v>0</v>
      </c>
      <c r="BT166" s="6">
        <f ca="1">IF(Table1[[#This Row],[AREA]]="Thrissur",Table1[[#This Row],[INCOME ]],0)</f>
        <v>0</v>
      </c>
      <c r="BU166" s="10">
        <f ca="1">IF(Table1[[#This Row],[AREA]]="Wayanadu",Table1[[#This Row],[INCOME ]],0)</f>
        <v>0</v>
      </c>
      <c r="BW166" s="9">
        <f ca="1">IF(Table1[[#This Row],[FIELD OF WORK]]="IT",Table1[[#This Row],[INCOME ]],0)</f>
        <v>0</v>
      </c>
      <c r="BX166" s="6">
        <f ca="1">IF(Table1[[#This Row],[FIELD OF WORK]]="Teaching",Table1[[#This Row],[INCOME ]],0)</f>
        <v>0</v>
      </c>
      <c r="BY166" s="6">
        <f ca="1">IF(Table1[[#This Row],[FIELD OF WORK]]="Construction",Table1[[#This Row],[INCOME ]],0)</f>
        <v>0</v>
      </c>
      <c r="BZ166" s="6">
        <f ca="1">IF(Table1[[#This Row],[FIELD OF WORK]]="Health",Table1[[#This Row],[INCOME ]],0)</f>
        <v>0</v>
      </c>
      <c r="CA166" s="10">
        <f ca="1">IF(Table1[[#This Row],[FIELD OF WORK]]="Others",Table1[[#This Row],[INCOME ]],0)</f>
        <v>506074</v>
      </c>
      <c r="CC166" s="9">
        <f ca="1">IF(Table1[[#This Row],[EDUCATION]]="Highschool",Table1[[#This Row],[INCOME ]],0)</f>
        <v>0</v>
      </c>
      <c r="CD166" s="6">
        <f ca="1">IF(Table1[[#This Row],[EDUCATION]]="UG",Table1[[#This Row],[INCOME ]],0)</f>
        <v>0</v>
      </c>
      <c r="CE166" s="6">
        <f ca="1">IF(Table1[[#This Row],[EDUCATION]]="PG",Table1[[#This Row],[INCOME ]],0)</f>
        <v>0</v>
      </c>
      <c r="CF166" s="6">
        <f ca="1">IF(Table1[[#This Row],[EDUCATION]]="PHD",Table1[[#This Row],[INCOME ]],0)</f>
        <v>506074</v>
      </c>
      <c r="CG166" s="6">
        <f ca="1">IF(Table1[[#This Row],[EDUCATION]]="Plus Two",Table1[[#This Row],[INCOME ]],0)</f>
        <v>0</v>
      </c>
      <c r="CH166" s="10">
        <f ca="1">IF(Table1[[#This Row],[EDUCATION]]="Others",Table1[[#This Row],[INCOME ]],0)</f>
        <v>0</v>
      </c>
      <c r="CJ166" s="9">
        <f ca="1">IF(Table1[[#This Row],[NETWORTH]]&gt;$CK$3,Table1[[#This Row],[AGE]],0)</f>
        <v>34</v>
      </c>
      <c r="CK166" s="10"/>
    </row>
    <row r="167" spans="1:89" x14ac:dyDescent="0.3">
      <c r="A167">
        <f t="shared" ca="1" si="62"/>
        <v>0</v>
      </c>
      <c r="B167" t="str">
        <f t="shared" ca="1" si="63"/>
        <v>MALE</v>
      </c>
      <c r="C167">
        <f t="shared" ca="1" si="64"/>
        <v>35</v>
      </c>
      <c r="D167">
        <f t="shared" ca="1" si="65"/>
        <v>5</v>
      </c>
      <c r="E167" t="str">
        <f t="shared" ca="1" si="66"/>
        <v>Others</v>
      </c>
      <c r="F167">
        <f t="shared" ca="1" si="67"/>
        <v>1</v>
      </c>
      <c r="G167" t="str">
        <f t="shared" ca="1" si="68"/>
        <v>Highschool</v>
      </c>
      <c r="H167">
        <f t="shared" ca="1" si="86"/>
        <v>1</v>
      </c>
      <c r="I167">
        <f t="shared" ca="1" si="61"/>
        <v>2</v>
      </c>
      <c r="J167">
        <f t="shared" ca="1" si="69"/>
        <v>583183</v>
      </c>
      <c r="K167">
        <f t="shared" ca="1" si="70"/>
        <v>1</v>
      </c>
      <c r="L167" t="str">
        <f t="shared" ca="1" si="71"/>
        <v>Thiruvananthapuram</v>
      </c>
      <c r="M167">
        <f t="shared" ca="1" si="80"/>
        <v>2915915</v>
      </c>
      <c r="N167">
        <f t="shared" ca="1" si="72"/>
        <v>1535891.5858725419</v>
      </c>
      <c r="O167">
        <f t="shared" ca="1" si="81"/>
        <v>563980.33047363826</v>
      </c>
      <c r="P167">
        <f t="shared" ca="1" si="73"/>
        <v>74508</v>
      </c>
      <c r="Q167">
        <f t="shared" ca="1" si="82"/>
        <v>1624109.5858725419</v>
      </c>
      <c r="R167">
        <f t="shared" ca="1" si="83"/>
        <v>574754.03975829552</v>
      </c>
      <c r="S167">
        <f t="shared" ca="1" si="84"/>
        <v>4054649.3702319339</v>
      </c>
      <c r="T167">
        <f t="shared" ca="1" si="85"/>
        <v>2430539.7843593918</v>
      </c>
      <c r="V167" s="9">
        <f ca="1">IF(Table1[[#This Row],[GENDER]]="MALE",1,0)</f>
        <v>1</v>
      </c>
      <c r="W167" s="10">
        <f ca="1">IF(Table1[[#This Row],[GENDER]]="FEMALE",1,0)</f>
        <v>0</v>
      </c>
      <c r="AF167" s="9">
        <f t="shared" ca="1" si="74"/>
        <v>0</v>
      </c>
      <c r="AG167" s="6">
        <f t="shared" ca="1" si="75"/>
        <v>0</v>
      </c>
      <c r="AH167" s="6">
        <f t="shared" ca="1" si="76"/>
        <v>0</v>
      </c>
      <c r="AI167" s="6">
        <f t="shared" ca="1" si="77"/>
        <v>0</v>
      </c>
      <c r="AJ167" s="10">
        <f t="shared" ca="1" si="78"/>
        <v>1</v>
      </c>
      <c r="AL167" s="9">
        <f ca="1">IF(Table1[[#This Row],[EDUCATION]]="HIGHSCHOOL",1,0)</f>
        <v>1</v>
      </c>
      <c r="AM167" s="6">
        <f ca="1">IF(Table1[[#This Row],[EDUCATION]]="PLUS TWO",1,0)</f>
        <v>0</v>
      </c>
      <c r="AN167" s="6">
        <f ca="1">IF(Table1[[#This Row],[EDUCATION]]="UG",1,0)</f>
        <v>0</v>
      </c>
      <c r="AO167" s="6">
        <f ca="1">IF(Table1[[#This Row],[EDUCATION]]="PG",1,0)</f>
        <v>0</v>
      </c>
      <c r="AP167" s="6">
        <f ca="1">IF(Table1[[#This Row],[EDUCATION]]="PHD",1,0)</f>
        <v>0</v>
      </c>
      <c r="AQ167" s="10">
        <f ca="1">IF(Table1[[#This Row],[EDUCATION]]="OTHERS",1,0)</f>
        <v>0</v>
      </c>
      <c r="AU167" s="9">
        <f ca="1">Table1[[#This Row],[CARS VALUE]]/Table1[[#This Row],[CARS]]</f>
        <v>281990.16523681913</v>
      </c>
      <c r="AV167" s="10"/>
      <c r="AX167" s="9">
        <f ca="1">IF(Table1[[#This Row],[DEBTS]]&gt;$AY$3,1,0)</f>
        <v>1</v>
      </c>
      <c r="AY167" s="6"/>
      <c r="AZ167" s="23">
        <f ca="1">(Table1[[#This Row],[MORTAGE LEFT]]/Table1[[#This Row],[VALUE OF THE HOUSE]])</f>
        <v>0.52672714598077852</v>
      </c>
      <c r="BA167" s="6">
        <f t="shared" ca="1" si="79"/>
        <v>0</v>
      </c>
      <c r="BB167" s="6"/>
      <c r="BC167" s="6"/>
      <c r="BD167" s="6"/>
      <c r="BE167" s="9">
        <f ca="1">IF(Table1[[#This Row],[DEBTS]]&gt;Table1[[#This Row],[INCOME ]],1,0)</f>
        <v>1</v>
      </c>
      <c r="BF167" s="10"/>
      <c r="BH167" s="9">
        <f ca="1">IF(Table1[[#This Row],[AREA]]="Alappuzha",Table1[[#This Row],[INCOME ]],0)</f>
        <v>0</v>
      </c>
      <c r="BI167" s="6">
        <f ca="1">IF(Table1[[#This Row],[AREA]]="Ernakulam",Table1[[#This Row],[INCOME ]],0)</f>
        <v>0</v>
      </c>
      <c r="BJ167" s="6">
        <f ca="1">IF(Table1[[#This Row],[AREA]]="Idukki",Table1[[#This Row],[INCOME ]],0)</f>
        <v>0</v>
      </c>
      <c r="BK167" s="6">
        <f ca="1">IF(Table1[[#This Row],[AREA]]="kannur",Table1[[#This Row],[INCOME ]],0)</f>
        <v>0</v>
      </c>
      <c r="BL167" s="6">
        <f ca="1">IF(Table1[[#This Row],[AREA]]="Kasaragod",Table1[[#This Row],[INCOME ]],0)</f>
        <v>0</v>
      </c>
      <c r="BM167" s="6">
        <f ca="1">IF(Table1[[#This Row],[AREA]]="Kollam",Table1[[#This Row],[INCOME ]],0)</f>
        <v>0</v>
      </c>
      <c r="BN167" s="6">
        <f ca="1">IF(Table1[[#This Row],[AREA]]="kottayam",Table1[[#This Row],[INCOME ]],0)</f>
        <v>0</v>
      </c>
      <c r="BO167" s="6">
        <f ca="1">IF(Table1[[#This Row],[AREA]]="Kozhikode",Table1[[#This Row],[INCOME ]],0)</f>
        <v>0</v>
      </c>
      <c r="BP167" s="6">
        <f ca="1">IF(Table1[[#This Row],[AREA]]="Malappuram",Table1[[#This Row],[INCOME ]],0)</f>
        <v>0</v>
      </c>
      <c r="BQ167" s="6">
        <f ca="1">IF(Table1[[#This Row],[AREA]]="Palakkad",Table1[[#This Row],[INCOME ]],0)</f>
        <v>0</v>
      </c>
      <c r="BR167" s="6">
        <f ca="1">IF(Table1[[#This Row],[AREA]]="Pathanamthitta",Table1[[#This Row],[INCOME ]],0)</f>
        <v>0</v>
      </c>
      <c r="BS167" s="6">
        <f ca="1">IF(Table1[[#This Row],[AREA]]="Thiruvananthapuram",Table1[[#This Row],[INCOME ]],0)</f>
        <v>583183</v>
      </c>
      <c r="BT167" s="6">
        <f ca="1">IF(Table1[[#This Row],[AREA]]="Thrissur",Table1[[#This Row],[INCOME ]],0)</f>
        <v>0</v>
      </c>
      <c r="BU167" s="10">
        <f ca="1">IF(Table1[[#This Row],[AREA]]="Wayanadu",Table1[[#This Row],[INCOME ]],0)</f>
        <v>0</v>
      </c>
      <c r="BW167" s="9">
        <f ca="1">IF(Table1[[#This Row],[FIELD OF WORK]]="IT",Table1[[#This Row],[INCOME ]],0)</f>
        <v>0</v>
      </c>
      <c r="BX167" s="6">
        <f ca="1">IF(Table1[[#This Row],[FIELD OF WORK]]="Teaching",Table1[[#This Row],[INCOME ]],0)</f>
        <v>0</v>
      </c>
      <c r="BY167" s="6">
        <f ca="1">IF(Table1[[#This Row],[FIELD OF WORK]]="Construction",Table1[[#This Row],[INCOME ]],0)</f>
        <v>0</v>
      </c>
      <c r="BZ167" s="6">
        <f ca="1">IF(Table1[[#This Row],[FIELD OF WORK]]="Health",Table1[[#This Row],[INCOME ]],0)</f>
        <v>0</v>
      </c>
      <c r="CA167" s="10">
        <f ca="1">IF(Table1[[#This Row],[FIELD OF WORK]]="Others",Table1[[#This Row],[INCOME ]],0)</f>
        <v>583183</v>
      </c>
      <c r="CC167" s="9">
        <f ca="1">IF(Table1[[#This Row],[EDUCATION]]="Highschool",Table1[[#This Row],[INCOME ]],0)</f>
        <v>583183</v>
      </c>
      <c r="CD167" s="6">
        <f ca="1">IF(Table1[[#This Row],[EDUCATION]]="UG",Table1[[#This Row],[INCOME ]],0)</f>
        <v>0</v>
      </c>
      <c r="CE167" s="6">
        <f ca="1">IF(Table1[[#This Row],[EDUCATION]]="PG",Table1[[#This Row],[INCOME ]],0)</f>
        <v>0</v>
      </c>
      <c r="CF167" s="6">
        <f ca="1">IF(Table1[[#This Row],[EDUCATION]]="PHD",Table1[[#This Row],[INCOME ]],0)</f>
        <v>0</v>
      </c>
      <c r="CG167" s="6">
        <f ca="1">IF(Table1[[#This Row],[EDUCATION]]="Plus Two",Table1[[#This Row],[INCOME ]],0)</f>
        <v>0</v>
      </c>
      <c r="CH167" s="10">
        <f ca="1">IF(Table1[[#This Row],[EDUCATION]]="Others",Table1[[#This Row],[INCOME ]],0)</f>
        <v>0</v>
      </c>
      <c r="CJ167" s="9">
        <f ca="1">IF(Table1[[#This Row],[NETWORTH]]&gt;$CK$3,Table1[[#This Row],[AGE]],0)</f>
        <v>35</v>
      </c>
      <c r="CK167" s="10"/>
    </row>
    <row r="168" spans="1:89" x14ac:dyDescent="0.3">
      <c r="A168">
        <f t="shared" ca="1" si="62"/>
        <v>1</v>
      </c>
      <c r="B168" t="str">
        <f t="shared" ca="1" si="63"/>
        <v>FEMALE</v>
      </c>
      <c r="C168">
        <f t="shared" ca="1" si="64"/>
        <v>44</v>
      </c>
      <c r="D168">
        <f t="shared" ca="1" si="65"/>
        <v>1</v>
      </c>
      <c r="E168" t="str">
        <f t="shared" ca="1" si="66"/>
        <v>Health</v>
      </c>
      <c r="F168">
        <f t="shared" ca="1" si="67"/>
        <v>3</v>
      </c>
      <c r="G168" t="str">
        <f t="shared" ca="1" si="68"/>
        <v>UG</v>
      </c>
      <c r="H168">
        <f t="shared" ca="1" si="86"/>
        <v>2</v>
      </c>
      <c r="I168">
        <f t="shared" ca="1" si="61"/>
        <v>3</v>
      </c>
      <c r="J168">
        <f t="shared" ca="1" si="69"/>
        <v>454765</v>
      </c>
      <c r="K168">
        <f t="shared" ca="1" si="70"/>
        <v>4</v>
      </c>
      <c r="L168" t="str">
        <f t="shared" ca="1" si="71"/>
        <v>Pathanamthitta</v>
      </c>
      <c r="M168">
        <f t="shared" ca="1" si="80"/>
        <v>3183355</v>
      </c>
      <c r="N168">
        <f t="shared" ca="1" si="72"/>
        <v>312957.78742994246</v>
      </c>
      <c r="O168">
        <f t="shared" ca="1" si="81"/>
        <v>590044.06975555071</v>
      </c>
      <c r="P168">
        <f t="shared" ca="1" si="73"/>
        <v>126576</v>
      </c>
      <c r="Q168">
        <f t="shared" ca="1" si="82"/>
        <v>1310206.7874299425</v>
      </c>
      <c r="R168">
        <f t="shared" ca="1" si="83"/>
        <v>498743.40417755267</v>
      </c>
      <c r="S168">
        <f t="shared" ca="1" si="84"/>
        <v>4272142.4739331035</v>
      </c>
      <c r="T168">
        <f t="shared" ca="1" si="85"/>
        <v>2961935.6865031607</v>
      </c>
      <c r="V168" s="9">
        <f ca="1">IF(Table1[[#This Row],[GENDER]]="MALE",1,0)</f>
        <v>0</v>
      </c>
      <c r="W168" s="10">
        <f ca="1">IF(Table1[[#This Row],[GENDER]]="FEMALE",1,0)</f>
        <v>1</v>
      </c>
      <c r="AF168" s="9">
        <f t="shared" ca="1" si="74"/>
        <v>0</v>
      </c>
      <c r="AG168" s="6">
        <f t="shared" ca="1" si="75"/>
        <v>1</v>
      </c>
      <c r="AH168" s="6">
        <f t="shared" ca="1" si="76"/>
        <v>0</v>
      </c>
      <c r="AI168" s="6">
        <f t="shared" ca="1" si="77"/>
        <v>0</v>
      </c>
      <c r="AJ168" s="10">
        <f t="shared" ca="1" si="78"/>
        <v>0</v>
      </c>
      <c r="AL168" s="9">
        <f ca="1">IF(Table1[[#This Row],[EDUCATION]]="HIGHSCHOOL",1,0)</f>
        <v>0</v>
      </c>
      <c r="AM168" s="6">
        <f ca="1">IF(Table1[[#This Row],[EDUCATION]]="PLUS TWO",1,0)</f>
        <v>0</v>
      </c>
      <c r="AN168" s="6">
        <f ca="1">IF(Table1[[#This Row],[EDUCATION]]="UG",1,0)</f>
        <v>1</v>
      </c>
      <c r="AO168" s="6">
        <f ca="1">IF(Table1[[#This Row],[EDUCATION]]="PG",1,0)</f>
        <v>0</v>
      </c>
      <c r="AP168" s="6">
        <f ca="1">IF(Table1[[#This Row],[EDUCATION]]="PHD",1,0)</f>
        <v>0</v>
      </c>
      <c r="AQ168" s="10">
        <f ca="1">IF(Table1[[#This Row],[EDUCATION]]="OTHERS",1,0)</f>
        <v>0</v>
      </c>
      <c r="AU168" s="9">
        <f ca="1">Table1[[#This Row],[CARS VALUE]]/Table1[[#This Row],[CARS]]</f>
        <v>196681.35658518356</v>
      </c>
      <c r="AV168" s="10"/>
      <c r="AX168" s="9">
        <f ca="1">IF(Table1[[#This Row],[DEBTS]]&gt;$AY$3,1,0)</f>
        <v>1</v>
      </c>
      <c r="AY168" s="6"/>
      <c r="AZ168" s="23">
        <f ca="1">(Table1[[#This Row],[MORTAGE LEFT]]/Table1[[#This Row],[VALUE OF THE HOUSE]])</f>
        <v>9.8310677706364022E-2</v>
      </c>
      <c r="BA168" s="6">
        <f t="shared" ca="1" si="79"/>
        <v>1</v>
      </c>
      <c r="BB168" s="6"/>
      <c r="BC168" s="6"/>
      <c r="BD168" s="6"/>
      <c r="BE168" s="9">
        <f ca="1">IF(Table1[[#This Row],[DEBTS]]&gt;Table1[[#This Row],[INCOME ]],1,0)</f>
        <v>1</v>
      </c>
      <c r="BF168" s="10"/>
      <c r="BH168" s="9">
        <f ca="1">IF(Table1[[#This Row],[AREA]]="Alappuzha",Table1[[#This Row],[INCOME ]],0)</f>
        <v>0</v>
      </c>
      <c r="BI168" s="6">
        <f ca="1">IF(Table1[[#This Row],[AREA]]="Ernakulam",Table1[[#This Row],[INCOME ]],0)</f>
        <v>0</v>
      </c>
      <c r="BJ168" s="6">
        <f ca="1">IF(Table1[[#This Row],[AREA]]="Idukki",Table1[[#This Row],[INCOME ]],0)</f>
        <v>0</v>
      </c>
      <c r="BK168" s="6">
        <f ca="1">IF(Table1[[#This Row],[AREA]]="kannur",Table1[[#This Row],[INCOME ]],0)</f>
        <v>0</v>
      </c>
      <c r="BL168" s="6">
        <f ca="1">IF(Table1[[#This Row],[AREA]]="Kasaragod",Table1[[#This Row],[INCOME ]],0)</f>
        <v>0</v>
      </c>
      <c r="BM168" s="6">
        <f ca="1">IF(Table1[[#This Row],[AREA]]="Kollam",Table1[[#This Row],[INCOME ]],0)</f>
        <v>0</v>
      </c>
      <c r="BN168" s="6">
        <f ca="1">IF(Table1[[#This Row],[AREA]]="kottayam",Table1[[#This Row],[INCOME ]],0)</f>
        <v>0</v>
      </c>
      <c r="BO168" s="6">
        <f ca="1">IF(Table1[[#This Row],[AREA]]="Kozhikode",Table1[[#This Row],[INCOME ]],0)</f>
        <v>0</v>
      </c>
      <c r="BP168" s="6">
        <f ca="1">IF(Table1[[#This Row],[AREA]]="Malappuram",Table1[[#This Row],[INCOME ]],0)</f>
        <v>0</v>
      </c>
      <c r="BQ168" s="6">
        <f ca="1">IF(Table1[[#This Row],[AREA]]="Palakkad",Table1[[#This Row],[INCOME ]],0)</f>
        <v>0</v>
      </c>
      <c r="BR168" s="6">
        <f ca="1">IF(Table1[[#This Row],[AREA]]="Pathanamthitta",Table1[[#This Row],[INCOME ]],0)</f>
        <v>454765</v>
      </c>
      <c r="BS168" s="6">
        <f ca="1">IF(Table1[[#This Row],[AREA]]="Thiruvananthapuram",Table1[[#This Row],[INCOME ]],0)</f>
        <v>0</v>
      </c>
      <c r="BT168" s="6">
        <f ca="1">IF(Table1[[#This Row],[AREA]]="Thrissur",Table1[[#This Row],[INCOME ]],0)</f>
        <v>0</v>
      </c>
      <c r="BU168" s="10">
        <f ca="1">IF(Table1[[#This Row],[AREA]]="Wayanadu",Table1[[#This Row],[INCOME ]],0)</f>
        <v>0</v>
      </c>
      <c r="BW168" s="9">
        <f ca="1">IF(Table1[[#This Row],[FIELD OF WORK]]="IT",Table1[[#This Row],[INCOME ]],0)</f>
        <v>0</v>
      </c>
      <c r="BX168" s="6">
        <f ca="1">IF(Table1[[#This Row],[FIELD OF WORK]]="Teaching",Table1[[#This Row],[INCOME ]],0)</f>
        <v>0</v>
      </c>
      <c r="BY168" s="6">
        <f ca="1">IF(Table1[[#This Row],[FIELD OF WORK]]="Construction",Table1[[#This Row],[INCOME ]],0)</f>
        <v>0</v>
      </c>
      <c r="BZ168" s="6">
        <f ca="1">IF(Table1[[#This Row],[FIELD OF WORK]]="Health",Table1[[#This Row],[INCOME ]],0)</f>
        <v>454765</v>
      </c>
      <c r="CA168" s="10">
        <f ca="1">IF(Table1[[#This Row],[FIELD OF WORK]]="Others",Table1[[#This Row],[INCOME ]],0)</f>
        <v>0</v>
      </c>
      <c r="CC168" s="9">
        <f ca="1">IF(Table1[[#This Row],[EDUCATION]]="Highschool",Table1[[#This Row],[INCOME ]],0)</f>
        <v>0</v>
      </c>
      <c r="CD168" s="6">
        <f ca="1">IF(Table1[[#This Row],[EDUCATION]]="UG",Table1[[#This Row],[INCOME ]],0)</f>
        <v>454765</v>
      </c>
      <c r="CE168" s="6">
        <f ca="1">IF(Table1[[#This Row],[EDUCATION]]="PG",Table1[[#This Row],[INCOME ]],0)</f>
        <v>0</v>
      </c>
      <c r="CF168" s="6">
        <f ca="1">IF(Table1[[#This Row],[EDUCATION]]="PHD",Table1[[#This Row],[INCOME ]],0)</f>
        <v>0</v>
      </c>
      <c r="CG168" s="6">
        <f ca="1">IF(Table1[[#This Row],[EDUCATION]]="Plus Two",Table1[[#This Row],[INCOME ]],0)</f>
        <v>0</v>
      </c>
      <c r="CH168" s="10">
        <f ca="1">IF(Table1[[#This Row],[EDUCATION]]="Others",Table1[[#This Row],[INCOME ]],0)</f>
        <v>0</v>
      </c>
      <c r="CJ168" s="9">
        <f ca="1">IF(Table1[[#This Row],[NETWORTH]]&gt;$CK$3,Table1[[#This Row],[AGE]],0)</f>
        <v>44</v>
      </c>
      <c r="CK168" s="10"/>
    </row>
    <row r="169" spans="1:89" x14ac:dyDescent="0.3">
      <c r="A169">
        <f t="shared" ca="1" si="62"/>
        <v>1</v>
      </c>
      <c r="B169" t="str">
        <f t="shared" ca="1" si="63"/>
        <v>FEMALE</v>
      </c>
      <c r="C169">
        <f t="shared" ca="1" si="64"/>
        <v>33</v>
      </c>
      <c r="D169">
        <f t="shared" ca="1" si="65"/>
        <v>1</v>
      </c>
      <c r="E169" t="str">
        <f t="shared" ca="1" si="66"/>
        <v>Health</v>
      </c>
      <c r="F169">
        <f t="shared" ca="1" si="67"/>
        <v>6</v>
      </c>
      <c r="G169" t="str">
        <f t="shared" ca="1" si="68"/>
        <v>Others</v>
      </c>
      <c r="H169">
        <f t="shared" ca="1" si="86"/>
        <v>2</v>
      </c>
      <c r="I169">
        <f t="shared" ca="1" si="61"/>
        <v>2</v>
      </c>
      <c r="J169">
        <f t="shared" ca="1" si="69"/>
        <v>568800</v>
      </c>
      <c r="K169">
        <f t="shared" ca="1" si="70"/>
        <v>3</v>
      </c>
      <c r="L169" t="str">
        <f t="shared" ca="1" si="71"/>
        <v>Alappuzha</v>
      </c>
      <c r="M169">
        <f t="shared" ca="1" si="80"/>
        <v>3981600</v>
      </c>
      <c r="N169">
        <f t="shared" ca="1" si="72"/>
        <v>2401848.829738786</v>
      </c>
      <c r="O169">
        <f t="shared" ca="1" si="81"/>
        <v>27346.23706756725</v>
      </c>
      <c r="P169">
        <f t="shared" ca="1" si="73"/>
        <v>25570</v>
      </c>
      <c r="Q169">
        <f t="shared" ca="1" si="82"/>
        <v>3382545.829738786</v>
      </c>
      <c r="R169">
        <f t="shared" ca="1" si="83"/>
        <v>565331.24791277293</v>
      </c>
      <c r="S169">
        <f t="shared" ca="1" si="84"/>
        <v>4574277.4849803401</v>
      </c>
      <c r="T169">
        <f t="shared" ca="1" si="85"/>
        <v>1191731.6552415541</v>
      </c>
      <c r="V169" s="9">
        <f ca="1">IF(Table1[[#This Row],[GENDER]]="MALE",1,0)</f>
        <v>0</v>
      </c>
      <c r="W169" s="10">
        <f ca="1">IF(Table1[[#This Row],[GENDER]]="FEMALE",1,0)</f>
        <v>1</v>
      </c>
      <c r="AF169" s="9">
        <f t="shared" ca="1" si="74"/>
        <v>0</v>
      </c>
      <c r="AG169" s="6">
        <f t="shared" ca="1" si="75"/>
        <v>1</v>
      </c>
      <c r="AH169" s="6">
        <f t="shared" ca="1" si="76"/>
        <v>0</v>
      </c>
      <c r="AI169" s="6">
        <f t="shared" ca="1" si="77"/>
        <v>0</v>
      </c>
      <c r="AJ169" s="10">
        <f t="shared" ca="1" si="78"/>
        <v>0</v>
      </c>
      <c r="AL169" s="9">
        <f ca="1">IF(Table1[[#This Row],[EDUCATION]]="HIGHSCHOOL",1,0)</f>
        <v>0</v>
      </c>
      <c r="AM169" s="6">
        <f ca="1">IF(Table1[[#This Row],[EDUCATION]]="PLUS TWO",1,0)</f>
        <v>0</v>
      </c>
      <c r="AN169" s="6">
        <f ca="1">IF(Table1[[#This Row],[EDUCATION]]="UG",1,0)</f>
        <v>0</v>
      </c>
      <c r="AO169" s="6">
        <f ca="1">IF(Table1[[#This Row],[EDUCATION]]="PG",1,0)</f>
        <v>0</v>
      </c>
      <c r="AP169" s="6">
        <f ca="1">IF(Table1[[#This Row],[EDUCATION]]="PHD",1,0)</f>
        <v>0</v>
      </c>
      <c r="AQ169" s="10">
        <f ca="1">IF(Table1[[#This Row],[EDUCATION]]="OTHERS",1,0)</f>
        <v>1</v>
      </c>
      <c r="AU169" s="9">
        <f ca="1">Table1[[#This Row],[CARS VALUE]]/Table1[[#This Row],[CARS]]</f>
        <v>13673.118533783625</v>
      </c>
      <c r="AV169" s="10"/>
      <c r="AX169" s="9">
        <f ca="1">IF(Table1[[#This Row],[DEBTS]]&gt;$AY$3,1,0)</f>
        <v>1</v>
      </c>
      <c r="AY169" s="6"/>
      <c r="AZ169" s="23">
        <f ca="1">(Table1[[#This Row],[MORTAGE LEFT]]/Table1[[#This Row],[VALUE OF THE HOUSE]])</f>
        <v>0.60323709808589154</v>
      </c>
      <c r="BA169" s="6">
        <f t="shared" ca="1" si="79"/>
        <v>0</v>
      </c>
      <c r="BB169" s="6"/>
      <c r="BC169" s="6"/>
      <c r="BD169" s="6"/>
      <c r="BE169" s="9">
        <f ca="1">IF(Table1[[#This Row],[DEBTS]]&gt;Table1[[#This Row],[INCOME ]],1,0)</f>
        <v>1</v>
      </c>
      <c r="BF169" s="10"/>
      <c r="BH169" s="9">
        <f ca="1">IF(Table1[[#This Row],[AREA]]="Alappuzha",Table1[[#This Row],[INCOME ]],0)</f>
        <v>568800</v>
      </c>
      <c r="BI169" s="6">
        <f ca="1">IF(Table1[[#This Row],[AREA]]="Ernakulam",Table1[[#This Row],[INCOME ]],0)</f>
        <v>0</v>
      </c>
      <c r="BJ169" s="6">
        <f ca="1">IF(Table1[[#This Row],[AREA]]="Idukki",Table1[[#This Row],[INCOME ]],0)</f>
        <v>0</v>
      </c>
      <c r="BK169" s="6">
        <f ca="1">IF(Table1[[#This Row],[AREA]]="kannur",Table1[[#This Row],[INCOME ]],0)</f>
        <v>0</v>
      </c>
      <c r="BL169" s="6">
        <f ca="1">IF(Table1[[#This Row],[AREA]]="Kasaragod",Table1[[#This Row],[INCOME ]],0)</f>
        <v>0</v>
      </c>
      <c r="BM169" s="6">
        <f ca="1">IF(Table1[[#This Row],[AREA]]="Kollam",Table1[[#This Row],[INCOME ]],0)</f>
        <v>0</v>
      </c>
      <c r="BN169" s="6">
        <f ca="1">IF(Table1[[#This Row],[AREA]]="kottayam",Table1[[#This Row],[INCOME ]],0)</f>
        <v>0</v>
      </c>
      <c r="BO169" s="6">
        <f ca="1">IF(Table1[[#This Row],[AREA]]="Kozhikode",Table1[[#This Row],[INCOME ]],0)</f>
        <v>0</v>
      </c>
      <c r="BP169" s="6">
        <f ca="1">IF(Table1[[#This Row],[AREA]]="Malappuram",Table1[[#This Row],[INCOME ]],0)</f>
        <v>0</v>
      </c>
      <c r="BQ169" s="6">
        <f ca="1">IF(Table1[[#This Row],[AREA]]="Palakkad",Table1[[#This Row],[INCOME ]],0)</f>
        <v>0</v>
      </c>
      <c r="BR169" s="6">
        <f ca="1">IF(Table1[[#This Row],[AREA]]="Pathanamthitta",Table1[[#This Row],[INCOME ]],0)</f>
        <v>0</v>
      </c>
      <c r="BS169" s="6">
        <f ca="1">IF(Table1[[#This Row],[AREA]]="Thiruvananthapuram",Table1[[#This Row],[INCOME ]],0)</f>
        <v>0</v>
      </c>
      <c r="BT169" s="6">
        <f ca="1">IF(Table1[[#This Row],[AREA]]="Thrissur",Table1[[#This Row],[INCOME ]],0)</f>
        <v>0</v>
      </c>
      <c r="BU169" s="10">
        <f ca="1">IF(Table1[[#This Row],[AREA]]="Wayanadu",Table1[[#This Row],[INCOME ]],0)</f>
        <v>0</v>
      </c>
      <c r="BW169" s="9">
        <f ca="1">IF(Table1[[#This Row],[FIELD OF WORK]]="IT",Table1[[#This Row],[INCOME ]],0)</f>
        <v>0</v>
      </c>
      <c r="BX169" s="6">
        <f ca="1">IF(Table1[[#This Row],[FIELD OF WORK]]="Teaching",Table1[[#This Row],[INCOME ]],0)</f>
        <v>0</v>
      </c>
      <c r="BY169" s="6">
        <f ca="1">IF(Table1[[#This Row],[FIELD OF WORK]]="Construction",Table1[[#This Row],[INCOME ]],0)</f>
        <v>0</v>
      </c>
      <c r="BZ169" s="6">
        <f ca="1">IF(Table1[[#This Row],[FIELD OF WORK]]="Health",Table1[[#This Row],[INCOME ]],0)</f>
        <v>568800</v>
      </c>
      <c r="CA169" s="10">
        <f ca="1">IF(Table1[[#This Row],[FIELD OF WORK]]="Others",Table1[[#This Row],[INCOME ]],0)</f>
        <v>0</v>
      </c>
      <c r="CC169" s="9">
        <f ca="1">IF(Table1[[#This Row],[EDUCATION]]="Highschool",Table1[[#This Row],[INCOME ]],0)</f>
        <v>0</v>
      </c>
      <c r="CD169" s="6">
        <f ca="1">IF(Table1[[#This Row],[EDUCATION]]="UG",Table1[[#This Row],[INCOME ]],0)</f>
        <v>0</v>
      </c>
      <c r="CE169" s="6">
        <f ca="1">IF(Table1[[#This Row],[EDUCATION]]="PG",Table1[[#This Row],[INCOME ]],0)</f>
        <v>0</v>
      </c>
      <c r="CF169" s="6">
        <f ca="1">IF(Table1[[#This Row],[EDUCATION]]="PHD",Table1[[#This Row],[INCOME ]],0)</f>
        <v>0</v>
      </c>
      <c r="CG169" s="6">
        <f ca="1">IF(Table1[[#This Row],[EDUCATION]]="Plus Two",Table1[[#This Row],[INCOME ]],0)</f>
        <v>0</v>
      </c>
      <c r="CH169" s="10">
        <f ca="1">IF(Table1[[#This Row],[EDUCATION]]="Others",Table1[[#This Row],[INCOME ]],0)</f>
        <v>568800</v>
      </c>
      <c r="CJ169" s="9">
        <f ca="1">IF(Table1[[#This Row],[NETWORTH]]&gt;$CK$3,Table1[[#This Row],[AGE]],0)</f>
        <v>33</v>
      </c>
      <c r="CK169" s="10"/>
    </row>
    <row r="170" spans="1:89" x14ac:dyDescent="0.3">
      <c r="A170">
        <f t="shared" ca="1" si="62"/>
        <v>0</v>
      </c>
      <c r="B170" t="str">
        <f t="shared" ca="1" si="63"/>
        <v>MALE</v>
      </c>
      <c r="C170">
        <f t="shared" ca="1" si="64"/>
        <v>40</v>
      </c>
      <c r="D170">
        <f t="shared" ca="1" si="65"/>
        <v>4</v>
      </c>
      <c r="E170" t="str">
        <f t="shared" ca="1" si="66"/>
        <v>IT</v>
      </c>
      <c r="F170">
        <f t="shared" ca="1" si="67"/>
        <v>1</v>
      </c>
      <c r="G170" t="str">
        <f t="shared" ca="1" si="68"/>
        <v>Highschool</v>
      </c>
      <c r="H170">
        <f t="shared" ca="1" si="86"/>
        <v>3</v>
      </c>
      <c r="I170">
        <f t="shared" ca="1" si="61"/>
        <v>1</v>
      </c>
      <c r="J170">
        <f t="shared" ca="1" si="69"/>
        <v>133933</v>
      </c>
      <c r="K170">
        <f t="shared" ca="1" si="70"/>
        <v>2</v>
      </c>
      <c r="L170" t="str">
        <f t="shared" ca="1" si="71"/>
        <v>Kollam</v>
      </c>
      <c r="M170">
        <f t="shared" ca="1" si="80"/>
        <v>937531</v>
      </c>
      <c r="N170">
        <f t="shared" ca="1" si="72"/>
        <v>909517.383175864</v>
      </c>
      <c r="O170">
        <f t="shared" ca="1" si="81"/>
        <v>122476.33035213123</v>
      </c>
      <c r="P170">
        <f t="shared" ca="1" si="73"/>
        <v>79447</v>
      </c>
      <c r="Q170">
        <f t="shared" ca="1" si="82"/>
        <v>1153492.3831758639</v>
      </c>
      <c r="R170">
        <f t="shared" ca="1" si="83"/>
        <v>138779.04257112433</v>
      </c>
      <c r="S170">
        <f t="shared" ca="1" si="84"/>
        <v>1198786.3729232557</v>
      </c>
      <c r="T170">
        <f t="shared" ca="1" si="85"/>
        <v>45293.989747391781</v>
      </c>
      <c r="V170" s="9">
        <f ca="1">IF(Table1[[#This Row],[GENDER]]="MALE",1,0)</f>
        <v>1</v>
      </c>
      <c r="W170" s="10">
        <f ca="1">IF(Table1[[#This Row],[GENDER]]="FEMALE",1,0)</f>
        <v>0</v>
      </c>
      <c r="AF170" s="9">
        <f t="shared" ca="1" si="74"/>
        <v>0</v>
      </c>
      <c r="AG170" s="6">
        <f t="shared" ca="1" si="75"/>
        <v>0</v>
      </c>
      <c r="AH170" s="6">
        <f t="shared" ca="1" si="76"/>
        <v>1</v>
      </c>
      <c r="AI170" s="6">
        <f t="shared" ca="1" si="77"/>
        <v>0</v>
      </c>
      <c r="AJ170" s="10">
        <f t="shared" ca="1" si="78"/>
        <v>0</v>
      </c>
      <c r="AL170" s="9">
        <f ca="1">IF(Table1[[#This Row],[EDUCATION]]="HIGHSCHOOL",1,0)</f>
        <v>1</v>
      </c>
      <c r="AM170" s="6">
        <f ca="1">IF(Table1[[#This Row],[EDUCATION]]="PLUS TWO",1,0)</f>
        <v>0</v>
      </c>
      <c r="AN170" s="6">
        <f ca="1">IF(Table1[[#This Row],[EDUCATION]]="UG",1,0)</f>
        <v>0</v>
      </c>
      <c r="AO170" s="6">
        <f ca="1">IF(Table1[[#This Row],[EDUCATION]]="PG",1,0)</f>
        <v>0</v>
      </c>
      <c r="AP170" s="6">
        <f ca="1">IF(Table1[[#This Row],[EDUCATION]]="PHD",1,0)</f>
        <v>0</v>
      </c>
      <c r="AQ170" s="10">
        <f ca="1">IF(Table1[[#This Row],[EDUCATION]]="OTHERS",1,0)</f>
        <v>0</v>
      </c>
      <c r="AU170" s="9">
        <f ca="1">Table1[[#This Row],[CARS VALUE]]/Table1[[#This Row],[CARS]]</f>
        <v>122476.33035213123</v>
      </c>
      <c r="AV170" s="10"/>
      <c r="AX170" s="9">
        <f ca="1">IF(Table1[[#This Row],[DEBTS]]&gt;$AY$3,1,0)</f>
        <v>1</v>
      </c>
      <c r="AY170" s="6"/>
      <c r="AZ170" s="23">
        <f ca="1">(Table1[[#This Row],[MORTAGE LEFT]]/Table1[[#This Row],[VALUE OF THE HOUSE]])</f>
        <v>0.97011979675964211</v>
      </c>
      <c r="BA170" s="6">
        <f t="shared" ca="1" si="79"/>
        <v>0</v>
      </c>
      <c r="BB170" s="6"/>
      <c r="BC170" s="6"/>
      <c r="BD170" s="6"/>
      <c r="BE170" s="9">
        <f ca="1">IF(Table1[[#This Row],[DEBTS]]&gt;Table1[[#This Row],[INCOME ]],1,0)</f>
        <v>1</v>
      </c>
      <c r="BF170" s="10"/>
      <c r="BH170" s="9">
        <f ca="1">IF(Table1[[#This Row],[AREA]]="Alappuzha",Table1[[#This Row],[INCOME ]],0)</f>
        <v>0</v>
      </c>
      <c r="BI170" s="6">
        <f ca="1">IF(Table1[[#This Row],[AREA]]="Ernakulam",Table1[[#This Row],[INCOME ]],0)</f>
        <v>0</v>
      </c>
      <c r="BJ170" s="6">
        <f ca="1">IF(Table1[[#This Row],[AREA]]="Idukki",Table1[[#This Row],[INCOME ]],0)</f>
        <v>0</v>
      </c>
      <c r="BK170" s="6">
        <f ca="1">IF(Table1[[#This Row],[AREA]]="kannur",Table1[[#This Row],[INCOME ]],0)</f>
        <v>0</v>
      </c>
      <c r="BL170" s="6">
        <f ca="1">IF(Table1[[#This Row],[AREA]]="Kasaragod",Table1[[#This Row],[INCOME ]],0)</f>
        <v>0</v>
      </c>
      <c r="BM170" s="6">
        <f ca="1">IF(Table1[[#This Row],[AREA]]="Kollam",Table1[[#This Row],[INCOME ]],0)</f>
        <v>133933</v>
      </c>
      <c r="BN170" s="6">
        <f ca="1">IF(Table1[[#This Row],[AREA]]="kottayam",Table1[[#This Row],[INCOME ]],0)</f>
        <v>0</v>
      </c>
      <c r="BO170" s="6">
        <f ca="1">IF(Table1[[#This Row],[AREA]]="Kozhikode",Table1[[#This Row],[INCOME ]],0)</f>
        <v>0</v>
      </c>
      <c r="BP170" s="6">
        <f ca="1">IF(Table1[[#This Row],[AREA]]="Malappuram",Table1[[#This Row],[INCOME ]],0)</f>
        <v>0</v>
      </c>
      <c r="BQ170" s="6">
        <f ca="1">IF(Table1[[#This Row],[AREA]]="Palakkad",Table1[[#This Row],[INCOME ]],0)</f>
        <v>0</v>
      </c>
      <c r="BR170" s="6">
        <f ca="1">IF(Table1[[#This Row],[AREA]]="Pathanamthitta",Table1[[#This Row],[INCOME ]],0)</f>
        <v>0</v>
      </c>
      <c r="BS170" s="6">
        <f ca="1">IF(Table1[[#This Row],[AREA]]="Thiruvananthapuram",Table1[[#This Row],[INCOME ]],0)</f>
        <v>0</v>
      </c>
      <c r="BT170" s="6">
        <f ca="1">IF(Table1[[#This Row],[AREA]]="Thrissur",Table1[[#This Row],[INCOME ]],0)</f>
        <v>0</v>
      </c>
      <c r="BU170" s="10">
        <f ca="1">IF(Table1[[#This Row],[AREA]]="Wayanadu",Table1[[#This Row],[INCOME ]],0)</f>
        <v>0</v>
      </c>
      <c r="BW170" s="9">
        <f ca="1">IF(Table1[[#This Row],[FIELD OF WORK]]="IT",Table1[[#This Row],[INCOME ]],0)</f>
        <v>133933</v>
      </c>
      <c r="BX170" s="6">
        <f ca="1">IF(Table1[[#This Row],[FIELD OF WORK]]="Teaching",Table1[[#This Row],[INCOME ]],0)</f>
        <v>0</v>
      </c>
      <c r="BY170" s="6">
        <f ca="1">IF(Table1[[#This Row],[FIELD OF WORK]]="Construction",Table1[[#This Row],[INCOME ]],0)</f>
        <v>0</v>
      </c>
      <c r="BZ170" s="6">
        <f ca="1">IF(Table1[[#This Row],[FIELD OF WORK]]="Health",Table1[[#This Row],[INCOME ]],0)</f>
        <v>0</v>
      </c>
      <c r="CA170" s="10">
        <f ca="1">IF(Table1[[#This Row],[FIELD OF WORK]]="Others",Table1[[#This Row],[INCOME ]],0)</f>
        <v>0</v>
      </c>
      <c r="CC170" s="9">
        <f ca="1">IF(Table1[[#This Row],[EDUCATION]]="Highschool",Table1[[#This Row],[INCOME ]],0)</f>
        <v>133933</v>
      </c>
      <c r="CD170" s="6">
        <f ca="1">IF(Table1[[#This Row],[EDUCATION]]="UG",Table1[[#This Row],[INCOME ]],0)</f>
        <v>0</v>
      </c>
      <c r="CE170" s="6">
        <f ca="1">IF(Table1[[#This Row],[EDUCATION]]="PG",Table1[[#This Row],[INCOME ]],0)</f>
        <v>0</v>
      </c>
      <c r="CF170" s="6">
        <f ca="1">IF(Table1[[#This Row],[EDUCATION]]="PHD",Table1[[#This Row],[INCOME ]],0)</f>
        <v>0</v>
      </c>
      <c r="CG170" s="6">
        <f ca="1">IF(Table1[[#This Row],[EDUCATION]]="Plus Two",Table1[[#This Row],[INCOME ]],0)</f>
        <v>0</v>
      </c>
      <c r="CH170" s="10">
        <f ca="1">IF(Table1[[#This Row],[EDUCATION]]="Others",Table1[[#This Row],[INCOME ]],0)</f>
        <v>0</v>
      </c>
      <c r="CJ170" s="9">
        <f ca="1">IF(Table1[[#This Row],[NETWORTH]]&gt;$CK$3,Table1[[#This Row],[AGE]],0)</f>
        <v>0</v>
      </c>
      <c r="CK170" s="10"/>
    </row>
    <row r="171" spans="1:89" x14ac:dyDescent="0.3">
      <c r="A171">
        <f t="shared" ca="1" si="62"/>
        <v>1</v>
      </c>
      <c r="B171" t="str">
        <f t="shared" ca="1" si="63"/>
        <v>FEMALE</v>
      </c>
      <c r="C171">
        <f t="shared" ca="1" si="64"/>
        <v>35</v>
      </c>
      <c r="D171">
        <f t="shared" ca="1" si="65"/>
        <v>3</v>
      </c>
      <c r="E171" t="str">
        <f t="shared" ca="1" si="66"/>
        <v>Teaching</v>
      </c>
      <c r="F171">
        <f t="shared" ca="1" si="67"/>
        <v>5</v>
      </c>
      <c r="G171" t="str">
        <f t="shared" ca="1" si="68"/>
        <v>PHD</v>
      </c>
      <c r="H171">
        <f t="shared" ca="1" si="86"/>
        <v>2</v>
      </c>
      <c r="I171">
        <f t="shared" ca="1" si="61"/>
        <v>1</v>
      </c>
      <c r="J171">
        <f t="shared" ca="1" si="69"/>
        <v>309347</v>
      </c>
      <c r="K171">
        <f t="shared" ca="1" si="70"/>
        <v>1</v>
      </c>
      <c r="L171" t="str">
        <f t="shared" ca="1" si="71"/>
        <v>Thiruvananthapuram</v>
      </c>
      <c r="M171">
        <f t="shared" ca="1" si="80"/>
        <v>1546735</v>
      </c>
      <c r="N171">
        <f t="shared" ca="1" si="72"/>
        <v>1097697.5355929777</v>
      </c>
      <c r="O171">
        <f t="shared" ca="1" si="81"/>
        <v>102510.30628094677</v>
      </c>
      <c r="P171">
        <f t="shared" ca="1" si="73"/>
        <v>46947</v>
      </c>
      <c r="Q171">
        <f t="shared" ca="1" si="82"/>
        <v>1206269.5355929777</v>
      </c>
      <c r="R171">
        <f t="shared" ca="1" si="83"/>
        <v>284261.01652896323</v>
      </c>
      <c r="S171">
        <f t="shared" ca="1" si="84"/>
        <v>1933506.3228099099</v>
      </c>
      <c r="T171">
        <f t="shared" ca="1" si="85"/>
        <v>727236.78721693228</v>
      </c>
      <c r="V171" s="9">
        <f ca="1">IF(Table1[[#This Row],[GENDER]]="MALE",1,0)</f>
        <v>0</v>
      </c>
      <c r="W171" s="10">
        <f ca="1">IF(Table1[[#This Row],[GENDER]]="FEMALE",1,0)</f>
        <v>1</v>
      </c>
      <c r="AF171" s="9">
        <f t="shared" ca="1" si="74"/>
        <v>0</v>
      </c>
      <c r="AG171" s="6">
        <f t="shared" ca="1" si="75"/>
        <v>0</v>
      </c>
      <c r="AH171" s="6">
        <f t="shared" ca="1" si="76"/>
        <v>0</v>
      </c>
      <c r="AI171" s="6">
        <f t="shared" ca="1" si="77"/>
        <v>1</v>
      </c>
      <c r="AJ171" s="10">
        <f t="shared" ca="1" si="78"/>
        <v>0</v>
      </c>
      <c r="AL171" s="9">
        <f ca="1">IF(Table1[[#This Row],[EDUCATION]]="HIGHSCHOOL",1,0)</f>
        <v>0</v>
      </c>
      <c r="AM171" s="6">
        <f ca="1">IF(Table1[[#This Row],[EDUCATION]]="PLUS TWO",1,0)</f>
        <v>0</v>
      </c>
      <c r="AN171" s="6">
        <f ca="1">IF(Table1[[#This Row],[EDUCATION]]="UG",1,0)</f>
        <v>0</v>
      </c>
      <c r="AO171" s="6">
        <f ca="1">IF(Table1[[#This Row],[EDUCATION]]="PG",1,0)</f>
        <v>0</v>
      </c>
      <c r="AP171" s="6">
        <f ca="1">IF(Table1[[#This Row],[EDUCATION]]="PHD",1,0)</f>
        <v>1</v>
      </c>
      <c r="AQ171" s="10">
        <f ca="1">IF(Table1[[#This Row],[EDUCATION]]="OTHERS",1,0)</f>
        <v>0</v>
      </c>
      <c r="AU171" s="9">
        <f ca="1">Table1[[#This Row],[CARS VALUE]]/Table1[[#This Row],[CARS]]</f>
        <v>102510.30628094677</v>
      </c>
      <c r="AV171" s="10"/>
      <c r="AX171" s="9">
        <f ca="1">IF(Table1[[#This Row],[DEBTS]]&gt;$AY$3,1,0)</f>
        <v>1</v>
      </c>
      <c r="AY171" s="6"/>
      <c r="AZ171" s="23">
        <f ca="1">(Table1[[#This Row],[MORTAGE LEFT]]/Table1[[#This Row],[VALUE OF THE HOUSE]])</f>
        <v>0.70968687951910159</v>
      </c>
      <c r="BA171" s="6">
        <f t="shared" ca="1" si="79"/>
        <v>0</v>
      </c>
      <c r="BB171" s="6"/>
      <c r="BC171" s="6"/>
      <c r="BD171" s="6"/>
      <c r="BE171" s="9">
        <f ca="1">IF(Table1[[#This Row],[DEBTS]]&gt;Table1[[#This Row],[INCOME ]],1,0)</f>
        <v>1</v>
      </c>
      <c r="BF171" s="10"/>
      <c r="BH171" s="9">
        <f ca="1">IF(Table1[[#This Row],[AREA]]="Alappuzha",Table1[[#This Row],[INCOME ]],0)</f>
        <v>0</v>
      </c>
      <c r="BI171" s="6">
        <f ca="1">IF(Table1[[#This Row],[AREA]]="Ernakulam",Table1[[#This Row],[INCOME ]],0)</f>
        <v>0</v>
      </c>
      <c r="BJ171" s="6">
        <f ca="1">IF(Table1[[#This Row],[AREA]]="Idukki",Table1[[#This Row],[INCOME ]],0)</f>
        <v>0</v>
      </c>
      <c r="BK171" s="6">
        <f ca="1">IF(Table1[[#This Row],[AREA]]="kannur",Table1[[#This Row],[INCOME ]],0)</f>
        <v>0</v>
      </c>
      <c r="BL171" s="6">
        <f ca="1">IF(Table1[[#This Row],[AREA]]="Kasaragod",Table1[[#This Row],[INCOME ]],0)</f>
        <v>0</v>
      </c>
      <c r="BM171" s="6">
        <f ca="1">IF(Table1[[#This Row],[AREA]]="Kollam",Table1[[#This Row],[INCOME ]],0)</f>
        <v>0</v>
      </c>
      <c r="BN171" s="6">
        <f ca="1">IF(Table1[[#This Row],[AREA]]="kottayam",Table1[[#This Row],[INCOME ]],0)</f>
        <v>0</v>
      </c>
      <c r="BO171" s="6">
        <f ca="1">IF(Table1[[#This Row],[AREA]]="Kozhikode",Table1[[#This Row],[INCOME ]],0)</f>
        <v>0</v>
      </c>
      <c r="BP171" s="6">
        <f ca="1">IF(Table1[[#This Row],[AREA]]="Malappuram",Table1[[#This Row],[INCOME ]],0)</f>
        <v>0</v>
      </c>
      <c r="BQ171" s="6">
        <f ca="1">IF(Table1[[#This Row],[AREA]]="Palakkad",Table1[[#This Row],[INCOME ]],0)</f>
        <v>0</v>
      </c>
      <c r="BR171" s="6">
        <f ca="1">IF(Table1[[#This Row],[AREA]]="Pathanamthitta",Table1[[#This Row],[INCOME ]],0)</f>
        <v>0</v>
      </c>
      <c r="BS171" s="6">
        <f ca="1">IF(Table1[[#This Row],[AREA]]="Thiruvananthapuram",Table1[[#This Row],[INCOME ]],0)</f>
        <v>309347</v>
      </c>
      <c r="BT171" s="6">
        <f ca="1">IF(Table1[[#This Row],[AREA]]="Thrissur",Table1[[#This Row],[INCOME ]],0)</f>
        <v>0</v>
      </c>
      <c r="BU171" s="10">
        <f ca="1">IF(Table1[[#This Row],[AREA]]="Wayanadu",Table1[[#This Row],[INCOME ]],0)</f>
        <v>0</v>
      </c>
      <c r="BW171" s="9">
        <f ca="1">IF(Table1[[#This Row],[FIELD OF WORK]]="IT",Table1[[#This Row],[INCOME ]],0)</f>
        <v>0</v>
      </c>
      <c r="BX171" s="6">
        <f ca="1">IF(Table1[[#This Row],[FIELD OF WORK]]="Teaching",Table1[[#This Row],[INCOME ]],0)</f>
        <v>309347</v>
      </c>
      <c r="BY171" s="6">
        <f ca="1">IF(Table1[[#This Row],[FIELD OF WORK]]="Construction",Table1[[#This Row],[INCOME ]],0)</f>
        <v>0</v>
      </c>
      <c r="BZ171" s="6">
        <f ca="1">IF(Table1[[#This Row],[FIELD OF WORK]]="Health",Table1[[#This Row],[INCOME ]],0)</f>
        <v>0</v>
      </c>
      <c r="CA171" s="10">
        <f ca="1">IF(Table1[[#This Row],[FIELD OF WORK]]="Others",Table1[[#This Row],[INCOME ]],0)</f>
        <v>0</v>
      </c>
      <c r="CC171" s="9">
        <f ca="1">IF(Table1[[#This Row],[EDUCATION]]="Highschool",Table1[[#This Row],[INCOME ]],0)</f>
        <v>0</v>
      </c>
      <c r="CD171" s="6">
        <f ca="1">IF(Table1[[#This Row],[EDUCATION]]="UG",Table1[[#This Row],[INCOME ]],0)</f>
        <v>0</v>
      </c>
      <c r="CE171" s="6">
        <f ca="1">IF(Table1[[#This Row],[EDUCATION]]="PG",Table1[[#This Row],[INCOME ]],0)</f>
        <v>0</v>
      </c>
      <c r="CF171" s="6">
        <f ca="1">IF(Table1[[#This Row],[EDUCATION]]="PHD",Table1[[#This Row],[INCOME ]],0)</f>
        <v>309347</v>
      </c>
      <c r="CG171" s="6">
        <f ca="1">IF(Table1[[#This Row],[EDUCATION]]="Plus Two",Table1[[#This Row],[INCOME ]],0)</f>
        <v>0</v>
      </c>
      <c r="CH171" s="10">
        <f ca="1">IF(Table1[[#This Row],[EDUCATION]]="Others",Table1[[#This Row],[INCOME ]],0)</f>
        <v>0</v>
      </c>
      <c r="CJ171" s="9">
        <f ca="1">IF(Table1[[#This Row],[NETWORTH]]&gt;$CK$3,Table1[[#This Row],[AGE]],0)</f>
        <v>0</v>
      </c>
      <c r="CK171" s="10"/>
    </row>
    <row r="172" spans="1:89" x14ac:dyDescent="0.3">
      <c r="A172">
        <f t="shared" ca="1" si="62"/>
        <v>0</v>
      </c>
      <c r="B172" t="str">
        <f t="shared" ca="1" si="63"/>
        <v>MALE</v>
      </c>
      <c r="C172">
        <f t="shared" ca="1" si="64"/>
        <v>43</v>
      </c>
      <c r="D172">
        <f t="shared" ca="1" si="65"/>
        <v>5</v>
      </c>
      <c r="E172" t="str">
        <f t="shared" ca="1" si="66"/>
        <v>Others</v>
      </c>
      <c r="F172">
        <f t="shared" ca="1" si="67"/>
        <v>1</v>
      </c>
      <c r="G172" t="str">
        <f t="shared" ca="1" si="68"/>
        <v>Highschool</v>
      </c>
      <c r="H172">
        <f t="shared" ca="1" si="86"/>
        <v>3</v>
      </c>
      <c r="I172">
        <f t="shared" ca="1" si="61"/>
        <v>3</v>
      </c>
      <c r="J172">
        <f t="shared" ca="1" si="69"/>
        <v>844316</v>
      </c>
      <c r="K172">
        <f t="shared" ca="1" si="70"/>
        <v>7</v>
      </c>
      <c r="L172" t="str">
        <f t="shared" ca="1" si="71"/>
        <v>Ernakulam</v>
      </c>
      <c r="M172">
        <f t="shared" ca="1" si="80"/>
        <v>5910212</v>
      </c>
      <c r="N172">
        <f t="shared" ca="1" si="72"/>
        <v>1503772.23404314</v>
      </c>
      <c r="O172">
        <f t="shared" ca="1" si="81"/>
        <v>371720.59586028528</v>
      </c>
      <c r="P172">
        <f t="shared" ca="1" si="73"/>
        <v>91374</v>
      </c>
      <c r="Q172">
        <f t="shared" ca="1" si="82"/>
        <v>1750668.23404314</v>
      </c>
      <c r="R172">
        <f t="shared" ca="1" si="83"/>
        <v>985776.3939667244</v>
      </c>
      <c r="S172">
        <f t="shared" ca="1" si="84"/>
        <v>7267708.9898270098</v>
      </c>
      <c r="T172">
        <f t="shared" ca="1" si="85"/>
        <v>5517040.7557838699</v>
      </c>
      <c r="V172" s="9">
        <f ca="1">IF(Table1[[#This Row],[GENDER]]="MALE",1,0)</f>
        <v>1</v>
      </c>
      <c r="W172" s="10">
        <f ca="1">IF(Table1[[#This Row],[GENDER]]="FEMALE",1,0)</f>
        <v>0</v>
      </c>
      <c r="AF172" s="9">
        <f t="shared" ca="1" si="74"/>
        <v>0</v>
      </c>
      <c r="AG172" s="6">
        <f t="shared" ca="1" si="75"/>
        <v>0</v>
      </c>
      <c r="AH172" s="6">
        <f t="shared" ca="1" si="76"/>
        <v>0</v>
      </c>
      <c r="AI172" s="6">
        <f t="shared" ca="1" si="77"/>
        <v>0</v>
      </c>
      <c r="AJ172" s="10">
        <f t="shared" ca="1" si="78"/>
        <v>1</v>
      </c>
      <c r="AL172" s="9">
        <f ca="1">IF(Table1[[#This Row],[EDUCATION]]="HIGHSCHOOL",1,0)</f>
        <v>1</v>
      </c>
      <c r="AM172" s="6">
        <f ca="1">IF(Table1[[#This Row],[EDUCATION]]="PLUS TWO",1,0)</f>
        <v>0</v>
      </c>
      <c r="AN172" s="6">
        <f ca="1">IF(Table1[[#This Row],[EDUCATION]]="UG",1,0)</f>
        <v>0</v>
      </c>
      <c r="AO172" s="6">
        <f ca="1">IF(Table1[[#This Row],[EDUCATION]]="PG",1,0)</f>
        <v>0</v>
      </c>
      <c r="AP172" s="6">
        <f ca="1">IF(Table1[[#This Row],[EDUCATION]]="PHD",1,0)</f>
        <v>0</v>
      </c>
      <c r="AQ172" s="10">
        <f ca="1">IF(Table1[[#This Row],[EDUCATION]]="OTHERS",1,0)</f>
        <v>0</v>
      </c>
      <c r="AU172" s="9">
        <f ca="1">Table1[[#This Row],[CARS VALUE]]/Table1[[#This Row],[CARS]]</f>
        <v>123906.86528676176</v>
      </c>
      <c r="AV172" s="10"/>
      <c r="AX172" s="9">
        <f ca="1">IF(Table1[[#This Row],[DEBTS]]&gt;$AY$3,1,0)</f>
        <v>1</v>
      </c>
      <c r="AY172" s="6"/>
      <c r="AZ172" s="23">
        <f ca="1">(Table1[[#This Row],[MORTAGE LEFT]]/Table1[[#This Row],[VALUE OF THE HOUSE]])</f>
        <v>0.25443625948496262</v>
      </c>
      <c r="BA172" s="6">
        <f t="shared" ca="1" si="79"/>
        <v>1</v>
      </c>
      <c r="BB172" s="6"/>
      <c r="BC172" s="6"/>
      <c r="BD172" s="6"/>
      <c r="BE172" s="9">
        <f ca="1">IF(Table1[[#This Row],[DEBTS]]&gt;Table1[[#This Row],[INCOME ]],1,0)</f>
        <v>1</v>
      </c>
      <c r="BF172" s="10"/>
      <c r="BH172" s="9">
        <f ca="1">IF(Table1[[#This Row],[AREA]]="Alappuzha",Table1[[#This Row],[INCOME ]],0)</f>
        <v>0</v>
      </c>
      <c r="BI172" s="6">
        <f ca="1">IF(Table1[[#This Row],[AREA]]="Ernakulam",Table1[[#This Row],[INCOME ]],0)</f>
        <v>844316</v>
      </c>
      <c r="BJ172" s="6">
        <f ca="1">IF(Table1[[#This Row],[AREA]]="Idukki",Table1[[#This Row],[INCOME ]],0)</f>
        <v>0</v>
      </c>
      <c r="BK172" s="6">
        <f ca="1">IF(Table1[[#This Row],[AREA]]="kannur",Table1[[#This Row],[INCOME ]],0)</f>
        <v>0</v>
      </c>
      <c r="BL172" s="6">
        <f ca="1">IF(Table1[[#This Row],[AREA]]="Kasaragod",Table1[[#This Row],[INCOME ]],0)</f>
        <v>0</v>
      </c>
      <c r="BM172" s="6">
        <f ca="1">IF(Table1[[#This Row],[AREA]]="Kollam",Table1[[#This Row],[INCOME ]],0)</f>
        <v>0</v>
      </c>
      <c r="BN172" s="6">
        <f ca="1">IF(Table1[[#This Row],[AREA]]="kottayam",Table1[[#This Row],[INCOME ]],0)</f>
        <v>0</v>
      </c>
      <c r="BO172" s="6">
        <f ca="1">IF(Table1[[#This Row],[AREA]]="Kozhikode",Table1[[#This Row],[INCOME ]],0)</f>
        <v>0</v>
      </c>
      <c r="BP172" s="6">
        <f ca="1">IF(Table1[[#This Row],[AREA]]="Malappuram",Table1[[#This Row],[INCOME ]],0)</f>
        <v>0</v>
      </c>
      <c r="BQ172" s="6">
        <f ca="1">IF(Table1[[#This Row],[AREA]]="Palakkad",Table1[[#This Row],[INCOME ]],0)</f>
        <v>0</v>
      </c>
      <c r="BR172" s="6">
        <f ca="1">IF(Table1[[#This Row],[AREA]]="Pathanamthitta",Table1[[#This Row],[INCOME ]],0)</f>
        <v>0</v>
      </c>
      <c r="BS172" s="6">
        <f ca="1">IF(Table1[[#This Row],[AREA]]="Thiruvananthapuram",Table1[[#This Row],[INCOME ]],0)</f>
        <v>0</v>
      </c>
      <c r="BT172" s="6">
        <f ca="1">IF(Table1[[#This Row],[AREA]]="Thrissur",Table1[[#This Row],[INCOME ]],0)</f>
        <v>0</v>
      </c>
      <c r="BU172" s="10">
        <f ca="1">IF(Table1[[#This Row],[AREA]]="Wayanadu",Table1[[#This Row],[INCOME ]],0)</f>
        <v>0</v>
      </c>
      <c r="BW172" s="9">
        <f ca="1">IF(Table1[[#This Row],[FIELD OF WORK]]="IT",Table1[[#This Row],[INCOME ]],0)</f>
        <v>0</v>
      </c>
      <c r="BX172" s="6">
        <f ca="1">IF(Table1[[#This Row],[FIELD OF WORK]]="Teaching",Table1[[#This Row],[INCOME ]],0)</f>
        <v>0</v>
      </c>
      <c r="BY172" s="6">
        <f ca="1">IF(Table1[[#This Row],[FIELD OF WORK]]="Construction",Table1[[#This Row],[INCOME ]],0)</f>
        <v>0</v>
      </c>
      <c r="BZ172" s="6">
        <f ca="1">IF(Table1[[#This Row],[FIELD OF WORK]]="Health",Table1[[#This Row],[INCOME ]],0)</f>
        <v>0</v>
      </c>
      <c r="CA172" s="10">
        <f ca="1">IF(Table1[[#This Row],[FIELD OF WORK]]="Others",Table1[[#This Row],[INCOME ]],0)</f>
        <v>844316</v>
      </c>
      <c r="CC172" s="9">
        <f ca="1">IF(Table1[[#This Row],[EDUCATION]]="Highschool",Table1[[#This Row],[INCOME ]],0)</f>
        <v>844316</v>
      </c>
      <c r="CD172" s="6">
        <f ca="1">IF(Table1[[#This Row],[EDUCATION]]="UG",Table1[[#This Row],[INCOME ]],0)</f>
        <v>0</v>
      </c>
      <c r="CE172" s="6">
        <f ca="1">IF(Table1[[#This Row],[EDUCATION]]="PG",Table1[[#This Row],[INCOME ]],0)</f>
        <v>0</v>
      </c>
      <c r="CF172" s="6">
        <f ca="1">IF(Table1[[#This Row],[EDUCATION]]="PHD",Table1[[#This Row],[INCOME ]],0)</f>
        <v>0</v>
      </c>
      <c r="CG172" s="6">
        <f ca="1">IF(Table1[[#This Row],[EDUCATION]]="Plus Two",Table1[[#This Row],[INCOME ]],0)</f>
        <v>0</v>
      </c>
      <c r="CH172" s="10">
        <f ca="1">IF(Table1[[#This Row],[EDUCATION]]="Others",Table1[[#This Row],[INCOME ]],0)</f>
        <v>0</v>
      </c>
      <c r="CJ172" s="9">
        <f ca="1">IF(Table1[[#This Row],[NETWORTH]]&gt;$CK$3,Table1[[#This Row],[AGE]],0)</f>
        <v>43</v>
      </c>
      <c r="CK172" s="10"/>
    </row>
    <row r="173" spans="1:89" x14ac:dyDescent="0.3">
      <c r="A173">
        <f t="shared" ca="1" si="62"/>
        <v>0</v>
      </c>
      <c r="B173" t="str">
        <f t="shared" ca="1" si="63"/>
        <v>MALE</v>
      </c>
      <c r="C173">
        <f t="shared" ca="1" si="64"/>
        <v>35</v>
      </c>
      <c r="D173">
        <f t="shared" ca="1" si="65"/>
        <v>4</v>
      </c>
      <c r="E173" t="str">
        <f t="shared" ca="1" si="66"/>
        <v>IT</v>
      </c>
      <c r="F173">
        <f t="shared" ca="1" si="67"/>
        <v>3</v>
      </c>
      <c r="G173" t="str">
        <f t="shared" ca="1" si="68"/>
        <v>UG</v>
      </c>
      <c r="H173">
        <f t="shared" ca="1" si="86"/>
        <v>0</v>
      </c>
      <c r="I173">
        <f t="shared" ca="1" si="61"/>
        <v>1</v>
      </c>
      <c r="J173">
        <f t="shared" ca="1" si="69"/>
        <v>704178</v>
      </c>
      <c r="K173">
        <f t="shared" ca="1" si="70"/>
        <v>6</v>
      </c>
      <c r="L173" t="str">
        <f t="shared" ca="1" si="71"/>
        <v>Idukki</v>
      </c>
      <c r="M173">
        <f t="shared" ca="1" si="80"/>
        <v>2816712</v>
      </c>
      <c r="N173">
        <f t="shared" ca="1" si="72"/>
        <v>206643.68693342266</v>
      </c>
      <c r="O173">
        <f t="shared" ca="1" si="81"/>
        <v>110794.0544391478</v>
      </c>
      <c r="P173">
        <f t="shared" ca="1" si="73"/>
        <v>102677</v>
      </c>
      <c r="Q173">
        <f t="shared" ca="1" si="82"/>
        <v>1647743.6869334227</v>
      </c>
      <c r="R173">
        <f t="shared" ca="1" si="83"/>
        <v>196215.70001735096</v>
      </c>
      <c r="S173">
        <f t="shared" ca="1" si="84"/>
        <v>3123721.7544564987</v>
      </c>
      <c r="T173">
        <f t="shared" ca="1" si="85"/>
        <v>1475978.067523076</v>
      </c>
      <c r="V173" s="9">
        <f ca="1">IF(Table1[[#This Row],[GENDER]]="MALE",1,0)</f>
        <v>1</v>
      </c>
      <c r="W173" s="10">
        <f ca="1">IF(Table1[[#This Row],[GENDER]]="FEMALE",1,0)</f>
        <v>0</v>
      </c>
      <c r="AF173" s="9">
        <f t="shared" ca="1" si="74"/>
        <v>0</v>
      </c>
      <c r="AG173" s="6">
        <f t="shared" ca="1" si="75"/>
        <v>0</v>
      </c>
      <c r="AH173" s="6">
        <f t="shared" ca="1" si="76"/>
        <v>1</v>
      </c>
      <c r="AI173" s="6">
        <f t="shared" ca="1" si="77"/>
        <v>0</v>
      </c>
      <c r="AJ173" s="10">
        <f t="shared" ca="1" si="78"/>
        <v>0</v>
      </c>
      <c r="AL173" s="9">
        <f ca="1">IF(Table1[[#This Row],[EDUCATION]]="HIGHSCHOOL",1,0)</f>
        <v>0</v>
      </c>
      <c r="AM173" s="6">
        <f ca="1">IF(Table1[[#This Row],[EDUCATION]]="PLUS TWO",1,0)</f>
        <v>0</v>
      </c>
      <c r="AN173" s="6">
        <f ca="1">IF(Table1[[#This Row],[EDUCATION]]="UG",1,0)</f>
        <v>1</v>
      </c>
      <c r="AO173" s="6">
        <f ca="1">IF(Table1[[#This Row],[EDUCATION]]="PG",1,0)</f>
        <v>0</v>
      </c>
      <c r="AP173" s="6">
        <f ca="1">IF(Table1[[#This Row],[EDUCATION]]="PHD",1,0)</f>
        <v>0</v>
      </c>
      <c r="AQ173" s="10">
        <f ca="1">IF(Table1[[#This Row],[EDUCATION]]="OTHERS",1,0)</f>
        <v>0</v>
      </c>
      <c r="AU173" s="9">
        <f ca="1">Table1[[#This Row],[CARS VALUE]]/Table1[[#This Row],[CARS]]</f>
        <v>110794.0544391478</v>
      </c>
      <c r="AV173" s="10"/>
      <c r="AX173" s="9">
        <f ca="1">IF(Table1[[#This Row],[DEBTS]]&gt;$AY$3,1,0)</f>
        <v>1</v>
      </c>
      <c r="AY173" s="6"/>
      <c r="AZ173" s="23">
        <f ca="1">(Table1[[#This Row],[MORTAGE LEFT]]/Table1[[#This Row],[VALUE OF THE HOUSE]])</f>
        <v>7.3363441819192965E-2</v>
      </c>
      <c r="BA173" s="6">
        <f t="shared" ca="1" si="79"/>
        <v>1</v>
      </c>
      <c r="BB173" s="6"/>
      <c r="BC173" s="6"/>
      <c r="BD173" s="6"/>
      <c r="BE173" s="9">
        <f ca="1">IF(Table1[[#This Row],[DEBTS]]&gt;Table1[[#This Row],[INCOME ]],1,0)</f>
        <v>1</v>
      </c>
      <c r="BF173" s="10"/>
      <c r="BH173" s="9">
        <f ca="1">IF(Table1[[#This Row],[AREA]]="Alappuzha",Table1[[#This Row],[INCOME ]],0)</f>
        <v>0</v>
      </c>
      <c r="BI173" s="6">
        <f ca="1">IF(Table1[[#This Row],[AREA]]="Ernakulam",Table1[[#This Row],[INCOME ]],0)</f>
        <v>0</v>
      </c>
      <c r="BJ173" s="6">
        <f ca="1">IF(Table1[[#This Row],[AREA]]="Idukki",Table1[[#This Row],[INCOME ]],0)</f>
        <v>704178</v>
      </c>
      <c r="BK173" s="6">
        <f ca="1">IF(Table1[[#This Row],[AREA]]="kannur",Table1[[#This Row],[INCOME ]],0)</f>
        <v>0</v>
      </c>
      <c r="BL173" s="6">
        <f ca="1">IF(Table1[[#This Row],[AREA]]="Kasaragod",Table1[[#This Row],[INCOME ]],0)</f>
        <v>0</v>
      </c>
      <c r="BM173" s="6">
        <f ca="1">IF(Table1[[#This Row],[AREA]]="Kollam",Table1[[#This Row],[INCOME ]],0)</f>
        <v>0</v>
      </c>
      <c r="BN173" s="6">
        <f ca="1">IF(Table1[[#This Row],[AREA]]="kottayam",Table1[[#This Row],[INCOME ]],0)</f>
        <v>0</v>
      </c>
      <c r="BO173" s="6">
        <f ca="1">IF(Table1[[#This Row],[AREA]]="Kozhikode",Table1[[#This Row],[INCOME ]],0)</f>
        <v>0</v>
      </c>
      <c r="BP173" s="6">
        <f ca="1">IF(Table1[[#This Row],[AREA]]="Malappuram",Table1[[#This Row],[INCOME ]],0)</f>
        <v>0</v>
      </c>
      <c r="BQ173" s="6">
        <f ca="1">IF(Table1[[#This Row],[AREA]]="Palakkad",Table1[[#This Row],[INCOME ]],0)</f>
        <v>0</v>
      </c>
      <c r="BR173" s="6">
        <f ca="1">IF(Table1[[#This Row],[AREA]]="Pathanamthitta",Table1[[#This Row],[INCOME ]],0)</f>
        <v>0</v>
      </c>
      <c r="BS173" s="6">
        <f ca="1">IF(Table1[[#This Row],[AREA]]="Thiruvananthapuram",Table1[[#This Row],[INCOME ]],0)</f>
        <v>0</v>
      </c>
      <c r="BT173" s="6">
        <f ca="1">IF(Table1[[#This Row],[AREA]]="Thrissur",Table1[[#This Row],[INCOME ]],0)</f>
        <v>0</v>
      </c>
      <c r="BU173" s="10">
        <f ca="1">IF(Table1[[#This Row],[AREA]]="Wayanadu",Table1[[#This Row],[INCOME ]],0)</f>
        <v>0</v>
      </c>
      <c r="BW173" s="9">
        <f ca="1">IF(Table1[[#This Row],[FIELD OF WORK]]="IT",Table1[[#This Row],[INCOME ]],0)</f>
        <v>704178</v>
      </c>
      <c r="BX173" s="6">
        <f ca="1">IF(Table1[[#This Row],[FIELD OF WORK]]="Teaching",Table1[[#This Row],[INCOME ]],0)</f>
        <v>0</v>
      </c>
      <c r="BY173" s="6">
        <f ca="1">IF(Table1[[#This Row],[FIELD OF WORK]]="Construction",Table1[[#This Row],[INCOME ]],0)</f>
        <v>0</v>
      </c>
      <c r="BZ173" s="6">
        <f ca="1">IF(Table1[[#This Row],[FIELD OF WORK]]="Health",Table1[[#This Row],[INCOME ]],0)</f>
        <v>0</v>
      </c>
      <c r="CA173" s="10">
        <f ca="1">IF(Table1[[#This Row],[FIELD OF WORK]]="Others",Table1[[#This Row],[INCOME ]],0)</f>
        <v>0</v>
      </c>
      <c r="CC173" s="9">
        <f ca="1">IF(Table1[[#This Row],[EDUCATION]]="Highschool",Table1[[#This Row],[INCOME ]],0)</f>
        <v>0</v>
      </c>
      <c r="CD173" s="6">
        <f ca="1">IF(Table1[[#This Row],[EDUCATION]]="UG",Table1[[#This Row],[INCOME ]],0)</f>
        <v>704178</v>
      </c>
      <c r="CE173" s="6">
        <f ca="1">IF(Table1[[#This Row],[EDUCATION]]="PG",Table1[[#This Row],[INCOME ]],0)</f>
        <v>0</v>
      </c>
      <c r="CF173" s="6">
        <f ca="1">IF(Table1[[#This Row],[EDUCATION]]="PHD",Table1[[#This Row],[INCOME ]],0)</f>
        <v>0</v>
      </c>
      <c r="CG173" s="6">
        <f ca="1">IF(Table1[[#This Row],[EDUCATION]]="Plus Two",Table1[[#This Row],[INCOME ]],0)</f>
        <v>0</v>
      </c>
      <c r="CH173" s="10">
        <f ca="1">IF(Table1[[#This Row],[EDUCATION]]="Others",Table1[[#This Row],[INCOME ]],0)</f>
        <v>0</v>
      </c>
      <c r="CJ173" s="9">
        <f ca="1">IF(Table1[[#This Row],[NETWORTH]]&gt;$CK$3,Table1[[#This Row],[AGE]],0)</f>
        <v>35</v>
      </c>
      <c r="CK173" s="10"/>
    </row>
    <row r="174" spans="1:89" x14ac:dyDescent="0.3">
      <c r="A174">
        <f t="shared" ca="1" si="62"/>
        <v>1</v>
      </c>
      <c r="B174" t="str">
        <f t="shared" ca="1" si="63"/>
        <v>FEMALE</v>
      </c>
      <c r="C174">
        <f t="shared" ca="1" si="64"/>
        <v>45</v>
      </c>
      <c r="D174">
        <f t="shared" ca="1" si="65"/>
        <v>2</v>
      </c>
      <c r="E174" t="str">
        <f t="shared" ca="1" si="66"/>
        <v>Construction</v>
      </c>
      <c r="F174">
        <f t="shared" ca="1" si="67"/>
        <v>4</v>
      </c>
      <c r="G174" t="str">
        <f t="shared" ca="1" si="68"/>
        <v>PG</v>
      </c>
      <c r="H174">
        <f t="shared" ca="1" si="86"/>
        <v>0</v>
      </c>
      <c r="I174">
        <f t="shared" ca="1" si="61"/>
        <v>2</v>
      </c>
      <c r="J174">
        <f t="shared" ca="1" si="69"/>
        <v>861761</v>
      </c>
      <c r="K174">
        <f t="shared" ca="1" si="70"/>
        <v>5</v>
      </c>
      <c r="L174" t="str">
        <f t="shared" ca="1" si="71"/>
        <v>Kottayam</v>
      </c>
      <c r="M174">
        <f t="shared" ca="1" si="80"/>
        <v>4308805</v>
      </c>
      <c r="N174">
        <f t="shared" ca="1" si="72"/>
        <v>1095982.4980520394</v>
      </c>
      <c r="O174">
        <f t="shared" ca="1" si="81"/>
        <v>841555.97684121085</v>
      </c>
      <c r="P174">
        <f t="shared" ca="1" si="73"/>
        <v>138606</v>
      </c>
      <c r="Q174">
        <f t="shared" ca="1" si="82"/>
        <v>1751626.4980520394</v>
      </c>
      <c r="R174">
        <f t="shared" ca="1" si="83"/>
        <v>435622.43539768213</v>
      </c>
      <c r="S174">
        <f t="shared" ca="1" si="84"/>
        <v>5585983.4122388931</v>
      </c>
      <c r="T174">
        <f t="shared" ca="1" si="85"/>
        <v>3834356.9141868539</v>
      </c>
      <c r="V174" s="9">
        <f ca="1">IF(Table1[[#This Row],[GENDER]]="MALE",1,0)</f>
        <v>0</v>
      </c>
      <c r="W174" s="10">
        <f ca="1">IF(Table1[[#This Row],[GENDER]]="FEMALE",1,0)</f>
        <v>1</v>
      </c>
      <c r="AF174" s="9">
        <f t="shared" ca="1" si="74"/>
        <v>1</v>
      </c>
      <c r="AG174" s="6">
        <f t="shared" ca="1" si="75"/>
        <v>0</v>
      </c>
      <c r="AH174" s="6">
        <f t="shared" ca="1" si="76"/>
        <v>0</v>
      </c>
      <c r="AI174" s="6">
        <f t="shared" ca="1" si="77"/>
        <v>0</v>
      </c>
      <c r="AJ174" s="10">
        <f t="shared" ca="1" si="78"/>
        <v>0</v>
      </c>
      <c r="AL174" s="9">
        <f ca="1">IF(Table1[[#This Row],[EDUCATION]]="HIGHSCHOOL",1,0)</f>
        <v>0</v>
      </c>
      <c r="AM174" s="6">
        <f ca="1">IF(Table1[[#This Row],[EDUCATION]]="PLUS TWO",1,0)</f>
        <v>0</v>
      </c>
      <c r="AN174" s="6">
        <f ca="1">IF(Table1[[#This Row],[EDUCATION]]="UG",1,0)</f>
        <v>0</v>
      </c>
      <c r="AO174" s="6">
        <f ca="1">IF(Table1[[#This Row],[EDUCATION]]="PG",1,0)</f>
        <v>1</v>
      </c>
      <c r="AP174" s="6">
        <f ca="1">IF(Table1[[#This Row],[EDUCATION]]="PHD",1,0)</f>
        <v>0</v>
      </c>
      <c r="AQ174" s="10">
        <f ca="1">IF(Table1[[#This Row],[EDUCATION]]="OTHERS",1,0)</f>
        <v>0</v>
      </c>
      <c r="AU174" s="9">
        <f ca="1">Table1[[#This Row],[CARS VALUE]]/Table1[[#This Row],[CARS]]</f>
        <v>420777.98842060543</v>
      </c>
      <c r="AV174" s="10"/>
      <c r="AX174" s="9">
        <f ca="1">IF(Table1[[#This Row],[DEBTS]]&gt;$AY$3,1,0)</f>
        <v>1</v>
      </c>
      <c r="AY174" s="6"/>
      <c r="AZ174" s="23">
        <f ca="1">(Table1[[#This Row],[MORTAGE LEFT]]/Table1[[#This Row],[VALUE OF THE HOUSE]])</f>
        <v>0.25435880668817445</v>
      </c>
      <c r="BA174" s="6">
        <f t="shared" ca="1" si="79"/>
        <v>1</v>
      </c>
      <c r="BB174" s="6"/>
      <c r="BC174" s="6"/>
      <c r="BD174" s="6"/>
      <c r="BE174" s="9">
        <f ca="1">IF(Table1[[#This Row],[DEBTS]]&gt;Table1[[#This Row],[INCOME ]],1,0)</f>
        <v>1</v>
      </c>
      <c r="BF174" s="10"/>
      <c r="BH174" s="9">
        <f ca="1">IF(Table1[[#This Row],[AREA]]="Alappuzha",Table1[[#This Row],[INCOME ]],0)</f>
        <v>0</v>
      </c>
      <c r="BI174" s="6">
        <f ca="1">IF(Table1[[#This Row],[AREA]]="Ernakulam",Table1[[#This Row],[INCOME ]],0)</f>
        <v>0</v>
      </c>
      <c r="BJ174" s="6">
        <f ca="1">IF(Table1[[#This Row],[AREA]]="Idukki",Table1[[#This Row],[INCOME ]],0)</f>
        <v>0</v>
      </c>
      <c r="BK174" s="6">
        <f ca="1">IF(Table1[[#This Row],[AREA]]="kannur",Table1[[#This Row],[INCOME ]],0)</f>
        <v>0</v>
      </c>
      <c r="BL174" s="6">
        <f ca="1">IF(Table1[[#This Row],[AREA]]="Kasaragod",Table1[[#This Row],[INCOME ]],0)</f>
        <v>0</v>
      </c>
      <c r="BM174" s="6">
        <f ca="1">IF(Table1[[#This Row],[AREA]]="Kollam",Table1[[#This Row],[INCOME ]],0)</f>
        <v>0</v>
      </c>
      <c r="BN174" s="6">
        <f ca="1">IF(Table1[[#This Row],[AREA]]="kottayam",Table1[[#This Row],[INCOME ]],0)</f>
        <v>861761</v>
      </c>
      <c r="BO174" s="6">
        <f ca="1">IF(Table1[[#This Row],[AREA]]="Kozhikode",Table1[[#This Row],[INCOME ]],0)</f>
        <v>0</v>
      </c>
      <c r="BP174" s="6">
        <f ca="1">IF(Table1[[#This Row],[AREA]]="Malappuram",Table1[[#This Row],[INCOME ]],0)</f>
        <v>0</v>
      </c>
      <c r="BQ174" s="6">
        <f ca="1">IF(Table1[[#This Row],[AREA]]="Palakkad",Table1[[#This Row],[INCOME ]],0)</f>
        <v>0</v>
      </c>
      <c r="BR174" s="6">
        <f ca="1">IF(Table1[[#This Row],[AREA]]="Pathanamthitta",Table1[[#This Row],[INCOME ]],0)</f>
        <v>0</v>
      </c>
      <c r="BS174" s="6">
        <f ca="1">IF(Table1[[#This Row],[AREA]]="Thiruvananthapuram",Table1[[#This Row],[INCOME ]],0)</f>
        <v>0</v>
      </c>
      <c r="BT174" s="6">
        <f ca="1">IF(Table1[[#This Row],[AREA]]="Thrissur",Table1[[#This Row],[INCOME ]],0)</f>
        <v>0</v>
      </c>
      <c r="BU174" s="10">
        <f ca="1">IF(Table1[[#This Row],[AREA]]="Wayanadu",Table1[[#This Row],[INCOME ]],0)</f>
        <v>0</v>
      </c>
      <c r="BW174" s="9">
        <f ca="1">IF(Table1[[#This Row],[FIELD OF WORK]]="IT",Table1[[#This Row],[INCOME ]],0)</f>
        <v>0</v>
      </c>
      <c r="BX174" s="6">
        <f ca="1">IF(Table1[[#This Row],[FIELD OF WORK]]="Teaching",Table1[[#This Row],[INCOME ]],0)</f>
        <v>0</v>
      </c>
      <c r="BY174" s="6">
        <f ca="1">IF(Table1[[#This Row],[FIELD OF WORK]]="Construction",Table1[[#This Row],[INCOME ]],0)</f>
        <v>861761</v>
      </c>
      <c r="BZ174" s="6">
        <f ca="1">IF(Table1[[#This Row],[FIELD OF WORK]]="Health",Table1[[#This Row],[INCOME ]],0)</f>
        <v>0</v>
      </c>
      <c r="CA174" s="10">
        <f ca="1">IF(Table1[[#This Row],[FIELD OF WORK]]="Others",Table1[[#This Row],[INCOME ]],0)</f>
        <v>0</v>
      </c>
      <c r="CC174" s="9">
        <f ca="1">IF(Table1[[#This Row],[EDUCATION]]="Highschool",Table1[[#This Row],[INCOME ]],0)</f>
        <v>0</v>
      </c>
      <c r="CD174" s="6">
        <f ca="1">IF(Table1[[#This Row],[EDUCATION]]="UG",Table1[[#This Row],[INCOME ]],0)</f>
        <v>0</v>
      </c>
      <c r="CE174" s="6">
        <f ca="1">IF(Table1[[#This Row],[EDUCATION]]="PG",Table1[[#This Row],[INCOME ]],0)</f>
        <v>861761</v>
      </c>
      <c r="CF174" s="6">
        <f ca="1">IF(Table1[[#This Row],[EDUCATION]]="PHD",Table1[[#This Row],[INCOME ]],0)</f>
        <v>0</v>
      </c>
      <c r="CG174" s="6">
        <f ca="1">IF(Table1[[#This Row],[EDUCATION]]="Plus Two",Table1[[#This Row],[INCOME ]],0)</f>
        <v>0</v>
      </c>
      <c r="CH174" s="10">
        <f ca="1">IF(Table1[[#This Row],[EDUCATION]]="Others",Table1[[#This Row],[INCOME ]],0)</f>
        <v>0</v>
      </c>
      <c r="CJ174" s="9">
        <f ca="1">IF(Table1[[#This Row],[NETWORTH]]&gt;$CK$3,Table1[[#This Row],[AGE]],0)</f>
        <v>45</v>
      </c>
      <c r="CK174" s="10"/>
    </row>
    <row r="175" spans="1:89" x14ac:dyDescent="0.3">
      <c r="A175">
        <f t="shared" ca="1" si="62"/>
        <v>1</v>
      </c>
      <c r="B175" t="str">
        <f t="shared" ca="1" si="63"/>
        <v>FEMALE</v>
      </c>
      <c r="C175">
        <f t="shared" ca="1" si="64"/>
        <v>30</v>
      </c>
      <c r="D175">
        <f t="shared" ca="1" si="65"/>
        <v>5</v>
      </c>
      <c r="E175" t="str">
        <f t="shared" ca="1" si="66"/>
        <v>Others</v>
      </c>
      <c r="F175">
        <f t="shared" ca="1" si="67"/>
        <v>3</v>
      </c>
      <c r="G175" t="str">
        <f t="shared" ca="1" si="68"/>
        <v>UG</v>
      </c>
      <c r="H175">
        <f t="shared" ca="1" si="86"/>
        <v>3</v>
      </c>
      <c r="I175">
        <f t="shared" ca="1" si="61"/>
        <v>2</v>
      </c>
      <c r="J175">
        <f t="shared" ca="1" si="69"/>
        <v>705429</v>
      </c>
      <c r="K175">
        <f t="shared" ca="1" si="70"/>
        <v>1</v>
      </c>
      <c r="L175" t="str">
        <f t="shared" ca="1" si="71"/>
        <v>Thiruvananthapuram</v>
      </c>
      <c r="M175">
        <f t="shared" ca="1" si="80"/>
        <v>2116287</v>
      </c>
      <c r="N175">
        <f t="shared" ca="1" si="72"/>
        <v>1003616.6699053735</v>
      </c>
      <c r="O175">
        <f t="shared" ca="1" si="81"/>
        <v>686738.99368764611</v>
      </c>
      <c r="P175">
        <f t="shared" ca="1" si="73"/>
        <v>63961</v>
      </c>
      <c r="Q175">
        <f t="shared" ca="1" si="82"/>
        <v>1179562.6699053734</v>
      </c>
      <c r="R175">
        <f t="shared" ca="1" si="83"/>
        <v>754008.15765818418</v>
      </c>
      <c r="S175">
        <f t="shared" ca="1" si="84"/>
        <v>3557034.1513458304</v>
      </c>
      <c r="T175">
        <f t="shared" ca="1" si="85"/>
        <v>2377471.481440457</v>
      </c>
      <c r="V175" s="9">
        <f ca="1">IF(Table1[[#This Row],[GENDER]]="MALE",1,0)</f>
        <v>0</v>
      </c>
      <c r="W175" s="10">
        <f ca="1">IF(Table1[[#This Row],[GENDER]]="FEMALE",1,0)</f>
        <v>1</v>
      </c>
      <c r="AF175" s="9">
        <f t="shared" ca="1" si="74"/>
        <v>0</v>
      </c>
      <c r="AG175" s="6">
        <f t="shared" ca="1" si="75"/>
        <v>0</v>
      </c>
      <c r="AH175" s="6">
        <f t="shared" ca="1" si="76"/>
        <v>0</v>
      </c>
      <c r="AI175" s="6">
        <f t="shared" ca="1" si="77"/>
        <v>0</v>
      </c>
      <c r="AJ175" s="10">
        <f t="shared" ca="1" si="78"/>
        <v>1</v>
      </c>
      <c r="AL175" s="9">
        <f ca="1">IF(Table1[[#This Row],[EDUCATION]]="HIGHSCHOOL",1,0)</f>
        <v>0</v>
      </c>
      <c r="AM175" s="6">
        <f ca="1">IF(Table1[[#This Row],[EDUCATION]]="PLUS TWO",1,0)</f>
        <v>0</v>
      </c>
      <c r="AN175" s="6">
        <f ca="1">IF(Table1[[#This Row],[EDUCATION]]="UG",1,0)</f>
        <v>1</v>
      </c>
      <c r="AO175" s="6">
        <f ca="1">IF(Table1[[#This Row],[EDUCATION]]="PG",1,0)</f>
        <v>0</v>
      </c>
      <c r="AP175" s="6">
        <f ca="1">IF(Table1[[#This Row],[EDUCATION]]="PHD",1,0)</f>
        <v>0</v>
      </c>
      <c r="AQ175" s="10">
        <f ca="1">IF(Table1[[#This Row],[EDUCATION]]="OTHERS",1,0)</f>
        <v>0</v>
      </c>
      <c r="AU175" s="9">
        <f ca="1">Table1[[#This Row],[CARS VALUE]]/Table1[[#This Row],[CARS]]</f>
        <v>343369.49684382306</v>
      </c>
      <c r="AV175" s="10"/>
      <c r="AX175" s="9">
        <f ca="1">IF(Table1[[#This Row],[DEBTS]]&gt;$AY$3,1,0)</f>
        <v>1</v>
      </c>
      <c r="AY175" s="6"/>
      <c r="AZ175" s="23">
        <f ca="1">(Table1[[#This Row],[MORTAGE LEFT]]/Table1[[#This Row],[VALUE OF THE HOUSE]])</f>
        <v>0.4742346713396498</v>
      </c>
      <c r="BA175" s="6">
        <f t="shared" ca="1" si="79"/>
        <v>1</v>
      </c>
      <c r="BB175" s="6"/>
      <c r="BC175" s="6"/>
      <c r="BD175" s="6"/>
      <c r="BE175" s="9">
        <f ca="1">IF(Table1[[#This Row],[DEBTS]]&gt;Table1[[#This Row],[INCOME ]],1,0)</f>
        <v>1</v>
      </c>
      <c r="BF175" s="10"/>
      <c r="BH175" s="9">
        <f ca="1">IF(Table1[[#This Row],[AREA]]="Alappuzha",Table1[[#This Row],[INCOME ]],0)</f>
        <v>0</v>
      </c>
      <c r="BI175" s="6">
        <f ca="1">IF(Table1[[#This Row],[AREA]]="Ernakulam",Table1[[#This Row],[INCOME ]],0)</f>
        <v>0</v>
      </c>
      <c r="BJ175" s="6">
        <f ca="1">IF(Table1[[#This Row],[AREA]]="Idukki",Table1[[#This Row],[INCOME ]],0)</f>
        <v>0</v>
      </c>
      <c r="BK175" s="6">
        <f ca="1">IF(Table1[[#This Row],[AREA]]="kannur",Table1[[#This Row],[INCOME ]],0)</f>
        <v>0</v>
      </c>
      <c r="BL175" s="6">
        <f ca="1">IF(Table1[[#This Row],[AREA]]="Kasaragod",Table1[[#This Row],[INCOME ]],0)</f>
        <v>0</v>
      </c>
      <c r="BM175" s="6">
        <f ca="1">IF(Table1[[#This Row],[AREA]]="Kollam",Table1[[#This Row],[INCOME ]],0)</f>
        <v>0</v>
      </c>
      <c r="BN175" s="6">
        <f ca="1">IF(Table1[[#This Row],[AREA]]="kottayam",Table1[[#This Row],[INCOME ]],0)</f>
        <v>0</v>
      </c>
      <c r="BO175" s="6">
        <f ca="1">IF(Table1[[#This Row],[AREA]]="Kozhikode",Table1[[#This Row],[INCOME ]],0)</f>
        <v>0</v>
      </c>
      <c r="BP175" s="6">
        <f ca="1">IF(Table1[[#This Row],[AREA]]="Malappuram",Table1[[#This Row],[INCOME ]],0)</f>
        <v>0</v>
      </c>
      <c r="BQ175" s="6">
        <f ca="1">IF(Table1[[#This Row],[AREA]]="Palakkad",Table1[[#This Row],[INCOME ]],0)</f>
        <v>0</v>
      </c>
      <c r="BR175" s="6">
        <f ca="1">IF(Table1[[#This Row],[AREA]]="Pathanamthitta",Table1[[#This Row],[INCOME ]],0)</f>
        <v>0</v>
      </c>
      <c r="BS175" s="6">
        <f ca="1">IF(Table1[[#This Row],[AREA]]="Thiruvananthapuram",Table1[[#This Row],[INCOME ]],0)</f>
        <v>705429</v>
      </c>
      <c r="BT175" s="6">
        <f ca="1">IF(Table1[[#This Row],[AREA]]="Thrissur",Table1[[#This Row],[INCOME ]],0)</f>
        <v>0</v>
      </c>
      <c r="BU175" s="10">
        <f ca="1">IF(Table1[[#This Row],[AREA]]="Wayanadu",Table1[[#This Row],[INCOME ]],0)</f>
        <v>0</v>
      </c>
      <c r="BW175" s="9">
        <f ca="1">IF(Table1[[#This Row],[FIELD OF WORK]]="IT",Table1[[#This Row],[INCOME ]],0)</f>
        <v>0</v>
      </c>
      <c r="BX175" s="6">
        <f ca="1">IF(Table1[[#This Row],[FIELD OF WORK]]="Teaching",Table1[[#This Row],[INCOME ]],0)</f>
        <v>0</v>
      </c>
      <c r="BY175" s="6">
        <f ca="1">IF(Table1[[#This Row],[FIELD OF WORK]]="Construction",Table1[[#This Row],[INCOME ]],0)</f>
        <v>0</v>
      </c>
      <c r="BZ175" s="6">
        <f ca="1">IF(Table1[[#This Row],[FIELD OF WORK]]="Health",Table1[[#This Row],[INCOME ]],0)</f>
        <v>0</v>
      </c>
      <c r="CA175" s="10">
        <f ca="1">IF(Table1[[#This Row],[FIELD OF WORK]]="Others",Table1[[#This Row],[INCOME ]],0)</f>
        <v>705429</v>
      </c>
      <c r="CC175" s="9">
        <f ca="1">IF(Table1[[#This Row],[EDUCATION]]="Highschool",Table1[[#This Row],[INCOME ]],0)</f>
        <v>0</v>
      </c>
      <c r="CD175" s="6">
        <f ca="1">IF(Table1[[#This Row],[EDUCATION]]="UG",Table1[[#This Row],[INCOME ]],0)</f>
        <v>705429</v>
      </c>
      <c r="CE175" s="6">
        <f ca="1">IF(Table1[[#This Row],[EDUCATION]]="PG",Table1[[#This Row],[INCOME ]],0)</f>
        <v>0</v>
      </c>
      <c r="CF175" s="6">
        <f ca="1">IF(Table1[[#This Row],[EDUCATION]]="PHD",Table1[[#This Row],[INCOME ]],0)</f>
        <v>0</v>
      </c>
      <c r="CG175" s="6">
        <f ca="1">IF(Table1[[#This Row],[EDUCATION]]="Plus Two",Table1[[#This Row],[INCOME ]],0)</f>
        <v>0</v>
      </c>
      <c r="CH175" s="10">
        <f ca="1">IF(Table1[[#This Row],[EDUCATION]]="Others",Table1[[#This Row],[INCOME ]],0)</f>
        <v>0</v>
      </c>
      <c r="CJ175" s="9">
        <f ca="1">IF(Table1[[#This Row],[NETWORTH]]&gt;$CK$3,Table1[[#This Row],[AGE]],0)</f>
        <v>30</v>
      </c>
      <c r="CK175" s="10"/>
    </row>
    <row r="176" spans="1:89" x14ac:dyDescent="0.3">
      <c r="A176">
        <f t="shared" ca="1" si="62"/>
        <v>1</v>
      </c>
      <c r="B176" t="str">
        <f t="shared" ca="1" si="63"/>
        <v>FEMALE</v>
      </c>
      <c r="C176">
        <f t="shared" ca="1" si="64"/>
        <v>43</v>
      </c>
      <c r="D176">
        <f t="shared" ca="1" si="65"/>
        <v>4</v>
      </c>
      <c r="E176" t="str">
        <f t="shared" ca="1" si="66"/>
        <v>IT</v>
      </c>
      <c r="F176">
        <f t="shared" ca="1" si="67"/>
        <v>5</v>
      </c>
      <c r="G176" t="str">
        <f t="shared" ca="1" si="68"/>
        <v>PHD</v>
      </c>
      <c r="H176">
        <f t="shared" ca="1" si="86"/>
        <v>3</v>
      </c>
      <c r="I176">
        <f t="shared" ca="1" si="61"/>
        <v>3</v>
      </c>
      <c r="J176">
        <f t="shared" ca="1" si="69"/>
        <v>926613</v>
      </c>
      <c r="K176">
        <f t="shared" ca="1" si="70"/>
        <v>5</v>
      </c>
      <c r="L176" t="str">
        <f t="shared" ca="1" si="71"/>
        <v>Kottayam</v>
      </c>
      <c r="M176">
        <f t="shared" ca="1" si="80"/>
        <v>6486291</v>
      </c>
      <c r="N176">
        <f t="shared" ca="1" si="72"/>
        <v>5006674.2019959968</v>
      </c>
      <c r="O176">
        <f t="shared" ca="1" si="81"/>
        <v>950003.5386003498</v>
      </c>
      <c r="P176">
        <f t="shared" ca="1" si="73"/>
        <v>746563</v>
      </c>
      <c r="Q176">
        <f t="shared" ca="1" si="82"/>
        <v>6239160.2019959968</v>
      </c>
      <c r="R176">
        <f t="shared" ca="1" si="83"/>
        <v>1111394.8001366584</v>
      </c>
      <c r="S176">
        <f t="shared" ca="1" si="84"/>
        <v>8547689.3387370072</v>
      </c>
      <c r="T176">
        <f t="shared" ca="1" si="85"/>
        <v>2308529.1367410105</v>
      </c>
      <c r="V176" s="9">
        <f ca="1">IF(Table1[[#This Row],[GENDER]]="MALE",1,0)</f>
        <v>0</v>
      </c>
      <c r="W176" s="10">
        <f ca="1">IF(Table1[[#This Row],[GENDER]]="FEMALE",1,0)</f>
        <v>1</v>
      </c>
      <c r="AF176" s="9">
        <f t="shared" ca="1" si="74"/>
        <v>0</v>
      </c>
      <c r="AG176" s="6">
        <f t="shared" ca="1" si="75"/>
        <v>0</v>
      </c>
      <c r="AH176" s="6">
        <f t="shared" ca="1" si="76"/>
        <v>1</v>
      </c>
      <c r="AI176" s="6">
        <f t="shared" ca="1" si="77"/>
        <v>0</v>
      </c>
      <c r="AJ176" s="10">
        <f t="shared" ca="1" si="78"/>
        <v>0</v>
      </c>
      <c r="AL176" s="9">
        <f ca="1">IF(Table1[[#This Row],[EDUCATION]]="HIGHSCHOOL",1,0)</f>
        <v>0</v>
      </c>
      <c r="AM176" s="6">
        <f ca="1">IF(Table1[[#This Row],[EDUCATION]]="PLUS TWO",1,0)</f>
        <v>0</v>
      </c>
      <c r="AN176" s="6">
        <f ca="1">IF(Table1[[#This Row],[EDUCATION]]="UG",1,0)</f>
        <v>0</v>
      </c>
      <c r="AO176" s="6">
        <f ca="1">IF(Table1[[#This Row],[EDUCATION]]="PG",1,0)</f>
        <v>0</v>
      </c>
      <c r="AP176" s="6">
        <f ca="1">IF(Table1[[#This Row],[EDUCATION]]="PHD",1,0)</f>
        <v>1</v>
      </c>
      <c r="AQ176" s="10">
        <f ca="1">IF(Table1[[#This Row],[EDUCATION]]="OTHERS",1,0)</f>
        <v>0</v>
      </c>
      <c r="AU176" s="9">
        <f ca="1">Table1[[#This Row],[CARS VALUE]]/Table1[[#This Row],[CARS]]</f>
        <v>316667.84620011662</v>
      </c>
      <c r="AV176" s="10"/>
      <c r="AX176" s="9">
        <f ca="1">IF(Table1[[#This Row],[DEBTS]]&gt;$AY$3,1,0)</f>
        <v>1</v>
      </c>
      <c r="AY176" s="6"/>
      <c r="AZ176" s="23">
        <f ca="1">(Table1[[#This Row],[MORTAGE LEFT]]/Table1[[#This Row],[VALUE OF THE HOUSE]])</f>
        <v>0.77188553550804251</v>
      </c>
      <c r="BA176" s="6">
        <f t="shared" ca="1" si="79"/>
        <v>0</v>
      </c>
      <c r="BB176" s="6"/>
      <c r="BC176" s="6"/>
      <c r="BD176" s="6"/>
      <c r="BE176" s="9">
        <f ca="1">IF(Table1[[#This Row],[DEBTS]]&gt;Table1[[#This Row],[INCOME ]],1,0)</f>
        <v>1</v>
      </c>
      <c r="BF176" s="10"/>
      <c r="BH176" s="9">
        <f ca="1">IF(Table1[[#This Row],[AREA]]="Alappuzha",Table1[[#This Row],[INCOME ]],0)</f>
        <v>0</v>
      </c>
      <c r="BI176" s="6">
        <f ca="1">IF(Table1[[#This Row],[AREA]]="Ernakulam",Table1[[#This Row],[INCOME ]],0)</f>
        <v>0</v>
      </c>
      <c r="BJ176" s="6">
        <f ca="1">IF(Table1[[#This Row],[AREA]]="Idukki",Table1[[#This Row],[INCOME ]],0)</f>
        <v>0</v>
      </c>
      <c r="BK176" s="6">
        <f ca="1">IF(Table1[[#This Row],[AREA]]="kannur",Table1[[#This Row],[INCOME ]],0)</f>
        <v>0</v>
      </c>
      <c r="BL176" s="6">
        <f ca="1">IF(Table1[[#This Row],[AREA]]="Kasaragod",Table1[[#This Row],[INCOME ]],0)</f>
        <v>0</v>
      </c>
      <c r="BM176" s="6">
        <f ca="1">IF(Table1[[#This Row],[AREA]]="Kollam",Table1[[#This Row],[INCOME ]],0)</f>
        <v>0</v>
      </c>
      <c r="BN176" s="6">
        <f ca="1">IF(Table1[[#This Row],[AREA]]="kottayam",Table1[[#This Row],[INCOME ]],0)</f>
        <v>926613</v>
      </c>
      <c r="BO176" s="6">
        <f ca="1">IF(Table1[[#This Row],[AREA]]="Kozhikode",Table1[[#This Row],[INCOME ]],0)</f>
        <v>0</v>
      </c>
      <c r="BP176" s="6">
        <f ca="1">IF(Table1[[#This Row],[AREA]]="Malappuram",Table1[[#This Row],[INCOME ]],0)</f>
        <v>0</v>
      </c>
      <c r="BQ176" s="6">
        <f ca="1">IF(Table1[[#This Row],[AREA]]="Palakkad",Table1[[#This Row],[INCOME ]],0)</f>
        <v>0</v>
      </c>
      <c r="BR176" s="6">
        <f ca="1">IF(Table1[[#This Row],[AREA]]="Pathanamthitta",Table1[[#This Row],[INCOME ]],0)</f>
        <v>0</v>
      </c>
      <c r="BS176" s="6">
        <f ca="1">IF(Table1[[#This Row],[AREA]]="Thiruvananthapuram",Table1[[#This Row],[INCOME ]],0)</f>
        <v>0</v>
      </c>
      <c r="BT176" s="6">
        <f ca="1">IF(Table1[[#This Row],[AREA]]="Thrissur",Table1[[#This Row],[INCOME ]],0)</f>
        <v>0</v>
      </c>
      <c r="BU176" s="10">
        <f ca="1">IF(Table1[[#This Row],[AREA]]="Wayanadu",Table1[[#This Row],[INCOME ]],0)</f>
        <v>0</v>
      </c>
      <c r="BW176" s="9">
        <f ca="1">IF(Table1[[#This Row],[FIELD OF WORK]]="IT",Table1[[#This Row],[INCOME ]],0)</f>
        <v>926613</v>
      </c>
      <c r="BX176" s="6">
        <f ca="1">IF(Table1[[#This Row],[FIELD OF WORK]]="Teaching",Table1[[#This Row],[INCOME ]],0)</f>
        <v>0</v>
      </c>
      <c r="BY176" s="6">
        <f ca="1">IF(Table1[[#This Row],[FIELD OF WORK]]="Construction",Table1[[#This Row],[INCOME ]],0)</f>
        <v>0</v>
      </c>
      <c r="BZ176" s="6">
        <f ca="1">IF(Table1[[#This Row],[FIELD OF WORK]]="Health",Table1[[#This Row],[INCOME ]],0)</f>
        <v>0</v>
      </c>
      <c r="CA176" s="10">
        <f ca="1">IF(Table1[[#This Row],[FIELD OF WORK]]="Others",Table1[[#This Row],[INCOME ]],0)</f>
        <v>0</v>
      </c>
      <c r="CC176" s="9">
        <f ca="1">IF(Table1[[#This Row],[EDUCATION]]="Highschool",Table1[[#This Row],[INCOME ]],0)</f>
        <v>0</v>
      </c>
      <c r="CD176" s="6">
        <f ca="1">IF(Table1[[#This Row],[EDUCATION]]="UG",Table1[[#This Row],[INCOME ]],0)</f>
        <v>0</v>
      </c>
      <c r="CE176" s="6">
        <f ca="1">IF(Table1[[#This Row],[EDUCATION]]="PG",Table1[[#This Row],[INCOME ]],0)</f>
        <v>0</v>
      </c>
      <c r="CF176" s="6">
        <f ca="1">IF(Table1[[#This Row],[EDUCATION]]="PHD",Table1[[#This Row],[INCOME ]],0)</f>
        <v>926613</v>
      </c>
      <c r="CG176" s="6">
        <f ca="1">IF(Table1[[#This Row],[EDUCATION]]="Plus Two",Table1[[#This Row],[INCOME ]],0)</f>
        <v>0</v>
      </c>
      <c r="CH176" s="10">
        <f ca="1">IF(Table1[[#This Row],[EDUCATION]]="Others",Table1[[#This Row],[INCOME ]],0)</f>
        <v>0</v>
      </c>
      <c r="CJ176" s="9">
        <f ca="1">IF(Table1[[#This Row],[NETWORTH]]&gt;$CK$3,Table1[[#This Row],[AGE]],0)</f>
        <v>43</v>
      </c>
      <c r="CK176" s="10"/>
    </row>
    <row r="177" spans="1:89" x14ac:dyDescent="0.3">
      <c r="A177">
        <f t="shared" ca="1" si="62"/>
        <v>0</v>
      </c>
      <c r="B177" t="str">
        <f t="shared" ca="1" si="63"/>
        <v>MALE</v>
      </c>
      <c r="C177">
        <f t="shared" ca="1" si="64"/>
        <v>35</v>
      </c>
      <c r="D177">
        <f t="shared" ca="1" si="65"/>
        <v>4</v>
      </c>
      <c r="E177" t="str">
        <f t="shared" ca="1" si="66"/>
        <v>IT</v>
      </c>
      <c r="F177">
        <f t="shared" ca="1" si="67"/>
        <v>3</v>
      </c>
      <c r="G177" t="str">
        <f t="shared" ca="1" si="68"/>
        <v>UG</v>
      </c>
      <c r="H177">
        <f t="shared" ca="1" si="86"/>
        <v>0</v>
      </c>
      <c r="I177">
        <f t="shared" ca="1" si="61"/>
        <v>2</v>
      </c>
      <c r="J177">
        <f t="shared" ca="1" si="69"/>
        <v>586856</v>
      </c>
      <c r="K177">
        <f t="shared" ca="1" si="70"/>
        <v>11</v>
      </c>
      <c r="L177" t="str">
        <f t="shared" ca="1" si="71"/>
        <v>Kozhikode</v>
      </c>
      <c r="M177">
        <f t="shared" ca="1" si="80"/>
        <v>2347424</v>
      </c>
      <c r="N177">
        <f t="shared" ca="1" si="72"/>
        <v>1065753.3083376018</v>
      </c>
      <c r="O177">
        <f t="shared" ca="1" si="81"/>
        <v>333949.49872528343</v>
      </c>
      <c r="P177">
        <f t="shared" ca="1" si="73"/>
        <v>562</v>
      </c>
      <c r="Q177">
        <f t="shared" ca="1" si="82"/>
        <v>1664462.3083376018</v>
      </c>
      <c r="R177">
        <f t="shared" ca="1" si="83"/>
        <v>742655.93854517501</v>
      </c>
      <c r="S177">
        <f t="shared" ca="1" si="84"/>
        <v>3424029.4372704583</v>
      </c>
      <c r="T177">
        <f t="shared" ca="1" si="85"/>
        <v>1759567.1289328565</v>
      </c>
      <c r="V177" s="9">
        <f ca="1">IF(Table1[[#This Row],[GENDER]]="MALE",1,0)</f>
        <v>1</v>
      </c>
      <c r="W177" s="10">
        <f ca="1">IF(Table1[[#This Row],[GENDER]]="FEMALE",1,0)</f>
        <v>0</v>
      </c>
      <c r="AF177" s="9">
        <f t="shared" ca="1" si="74"/>
        <v>0</v>
      </c>
      <c r="AG177" s="6">
        <f t="shared" ca="1" si="75"/>
        <v>0</v>
      </c>
      <c r="AH177" s="6">
        <f t="shared" ca="1" si="76"/>
        <v>1</v>
      </c>
      <c r="AI177" s="6">
        <f t="shared" ca="1" si="77"/>
        <v>0</v>
      </c>
      <c r="AJ177" s="10">
        <f t="shared" ca="1" si="78"/>
        <v>0</v>
      </c>
      <c r="AL177" s="9">
        <f ca="1">IF(Table1[[#This Row],[EDUCATION]]="HIGHSCHOOL",1,0)</f>
        <v>0</v>
      </c>
      <c r="AM177" s="6">
        <f ca="1">IF(Table1[[#This Row],[EDUCATION]]="PLUS TWO",1,0)</f>
        <v>0</v>
      </c>
      <c r="AN177" s="6">
        <f ca="1">IF(Table1[[#This Row],[EDUCATION]]="UG",1,0)</f>
        <v>1</v>
      </c>
      <c r="AO177" s="6">
        <f ca="1">IF(Table1[[#This Row],[EDUCATION]]="PG",1,0)</f>
        <v>0</v>
      </c>
      <c r="AP177" s="6">
        <f ca="1">IF(Table1[[#This Row],[EDUCATION]]="PHD",1,0)</f>
        <v>0</v>
      </c>
      <c r="AQ177" s="10">
        <f ca="1">IF(Table1[[#This Row],[EDUCATION]]="OTHERS",1,0)</f>
        <v>0</v>
      </c>
      <c r="AU177" s="9">
        <f ca="1">Table1[[#This Row],[CARS VALUE]]/Table1[[#This Row],[CARS]]</f>
        <v>166974.74936264171</v>
      </c>
      <c r="AV177" s="10"/>
      <c r="AX177" s="9">
        <f ca="1">IF(Table1[[#This Row],[DEBTS]]&gt;$AY$3,1,0)</f>
        <v>1</v>
      </c>
      <c r="AY177" s="6"/>
      <c r="AZ177" s="23">
        <f ca="1">(Table1[[#This Row],[MORTAGE LEFT]]/Table1[[#This Row],[VALUE OF THE HOUSE]])</f>
        <v>0.45400971803031825</v>
      </c>
      <c r="BA177" s="6">
        <f t="shared" ca="1" si="79"/>
        <v>1</v>
      </c>
      <c r="BB177" s="6"/>
      <c r="BC177" s="6"/>
      <c r="BD177" s="6"/>
      <c r="BE177" s="9">
        <f ca="1">IF(Table1[[#This Row],[DEBTS]]&gt;Table1[[#This Row],[INCOME ]],1,0)</f>
        <v>1</v>
      </c>
      <c r="BF177" s="10"/>
      <c r="BH177" s="9">
        <f ca="1">IF(Table1[[#This Row],[AREA]]="Alappuzha",Table1[[#This Row],[INCOME ]],0)</f>
        <v>0</v>
      </c>
      <c r="BI177" s="6">
        <f ca="1">IF(Table1[[#This Row],[AREA]]="Ernakulam",Table1[[#This Row],[INCOME ]],0)</f>
        <v>0</v>
      </c>
      <c r="BJ177" s="6">
        <f ca="1">IF(Table1[[#This Row],[AREA]]="Idukki",Table1[[#This Row],[INCOME ]],0)</f>
        <v>0</v>
      </c>
      <c r="BK177" s="6">
        <f ca="1">IF(Table1[[#This Row],[AREA]]="kannur",Table1[[#This Row],[INCOME ]],0)</f>
        <v>0</v>
      </c>
      <c r="BL177" s="6">
        <f ca="1">IF(Table1[[#This Row],[AREA]]="Kasaragod",Table1[[#This Row],[INCOME ]],0)</f>
        <v>0</v>
      </c>
      <c r="BM177" s="6">
        <f ca="1">IF(Table1[[#This Row],[AREA]]="Kollam",Table1[[#This Row],[INCOME ]],0)</f>
        <v>0</v>
      </c>
      <c r="BN177" s="6">
        <f ca="1">IF(Table1[[#This Row],[AREA]]="kottayam",Table1[[#This Row],[INCOME ]],0)</f>
        <v>0</v>
      </c>
      <c r="BO177" s="6">
        <f ca="1">IF(Table1[[#This Row],[AREA]]="Kozhikode",Table1[[#This Row],[INCOME ]],0)</f>
        <v>586856</v>
      </c>
      <c r="BP177" s="6">
        <f ca="1">IF(Table1[[#This Row],[AREA]]="Malappuram",Table1[[#This Row],[INCOME ]],0)</f>
        <v>0</v>
      </c>
      <c r="BQ177" s="6">
        <f ca="1">IF(Table1[[#This Row],[AREA]]="Palakkad",Table1[[#This Row],[INCOME ]],0)</f>
        <v>0</v>
      </c>
      <c r="BR177" s="6">
        <f ca="1">IF(Table1[[#This Row],[AREA]]="Pathanamthitta",Table1[[#This Row],[INCOME ]],0)</f>
        <v>0</v>
      </c>
      <c r="BS177" s="6">
        <f ca="1">IF(Table1[[#This Row],[AREA]]="Thiruvananthapuram",Table1[[#This Row],[INCOME ]],0)</f>
        <v>0</v>
      </c>
      <c r="BT177" s="6">
        <f ca="1">IF(Table1[[#This Row],[AREA]]="Thrissur",Table1[[#This Row],[INCOME ]],0)</f>
        <v>0</v>
      </c>
      <c r="BU177" s="10">
        <f ca="1">IF(Table1[[#This Row],[AREA]]="Wayanadu",Table1[[#This Row],[INCOME ]],0)</f>
        <v>0</v>
      </c>
      <c r="BW177" s="9">
        <f ca="1">IF(Table1[[#This Row],[FIELD OF WORK]]="IT",Table1[[#This Row],[INCOME ]],0)</f>
        <v>586856</v>
      </c>
      <c r="BX177" s="6">
        <f ca="1">IF(Table1[[#This Row],[FIELD OF WORK]]="Teaching",Table1[[#This Row],[INCOME ]],0)</f>
        <v>0</v>
      </c>
      <c r="BY177" s="6">
        <f ca="1">IF(Table1[[#This Row],[FIELD OF WORK]]="Construction",Table1[[#This Row],[INCOME ]],0)</f>
        <v>0</v>
      </c>
      <c r="BZ177" s="6">
        <f ca="1">IF(Table1[[#This Row],[FIELD OF WORK]]="Health",Table1[[#This Row],[INCOME ]],0)</f>
        <v>0</v>
      </c>
      <c r="CA177" s="10">
        <f ca="1">IF(Table1[[#This Row],[FIELD OF WORK]]="Others",Table1[[#This Row],[INCOME ]],0)</f>
        <v>0</v>
      </c>
      <c r="CC177" s="9">
        <f ca="1">IF(Table1[[#This Row],[EDUCATION]]="Highschool",Table1[[#This Row],[INCOME ]],0)</f>
        <v>0</v>
      </c>
      <c r="CD177" s="6">
        <f ca="1">IF(Table1[[#This Row],[EDUCATION]]="UG",Table1[[#This Row],[INCOME ]],0)</f>
        <v>586856</v>
      </c>
      <c r="CE177" s="6">
        <f ca="1">IF(Table1[[#This Row],[EDUCATION]]="PG",Table1[[#This Row],[INCOME ]],0)</f>
        <v>0</v>
      </c>
      <c r="CF177" s="6">
        <f ca="1">IF(Table1[[#This Row],[EDUCATION]]="PHD",Table1[[#This Row],[INCOME ]],0)</f>
        <v>0</v>
      </c>
      <c r="CG177" s="6">
        <f ca="1">IF(Table1[[#This Row],[EDUCATION]]="Plus Two",Table1[[#This Row],[INCOME ]],0)</f>
        <v>0</v>
      </c>
      <c r="CH177" s="10">
        <f ca="1">IF(Table1[[#This Row],[EDUCATION]]="Others",Table1[[#This Row],[INCOME ]],0)</f>
        <v>0</v>
      </c>
      <c r="CJ177" s="9">
        <f ca="1">IF(Table1[[#This Row],[NETWORTH]]&gt;$CK$3,Table1[[#This Row],[AGE]],0)</f>
        <v>35</v>
      </c>
      <c r="CK177" s="10"/>
    </row>
    <row r="178" spans="1:89" x14ac:dyDescent="0.3">
      <c r="A178">
        <f t="shared" ca="1" si="62"/>
        <v>0</v>
      </c>
      <c r="B178" t="str">
        <f t="shared" ca="1" si="63"/>
        <v>MALE</v>
      </c>
      <c r="C178">
        <f t="shared" ca="1" si="64"/>
        <v>35</v>
      </c>
      <c r="D178">
        <f t="shared" ca="1" si="65"/>
        <v>1</v>
      </c>
      <c r="E178" t="str">
        <f t="shared" ca="1" si="66"/>
        <v>Health</v>
      </c>
      <c r="F178">
        <f t="shared" ca="1" si="67"/>
        <v>3</v>
      </c>
      <c r="G178" t="str">
        <f t="shared" ca="1" si="68"/>
        <v>UG</v>
      </c>
      <c r="H178">
        <f t="shared" ca="1" si="86"/>
        <v>0</v>
      </c>
      <c r="I178">
        <f t="shared" ca="1" si="61"/>
        <v>3</v>
      </c>
      <c r="J178">
        <f t="shared" ca="1" si="69"/>
        <v>347427</v>
      </c>
      <c r="K178">
        <f t="shared" ca="1" si="70"/>
        <v>11</v>
      </c>
      <c r="L178" t="str">
        <f t="shared" ca="1" si="71"/>
        <v>Kozhikode</v>
      </c>
      <c r="M178">
        <f t="shared" ca="1" si="80"/>
        <v>2084562</v>
      </c>
      <c r="N178">
        <f t="shared" ca="1" si="72"/>
        <v>1670254.3653325308</v>
      </c>
      <c r="O178">
        <f t="shared" ca="1" si="81"/>
        <v>32211.711629119534</v>
      </c>
      <c r="P178">
        <f t="shared" ca="1" si="73"/>
        <v>10202</v>
      </c>
      <c r="Q178">
        <f t="shared" ca="1" si="82"/>
        <v>2239956.3653325308</v>
      </c>
      <c r="R178">
        <f t="shared" ca="1" si="83"/>
        <v>419874.01563394221</v>
      </c>
      <c r="S178">
        <f t="shared" ca="1" si="84"/>
        <v>2536647.7272630618</v>
      </c>
      <c r="T178">
        <f t="shared" ca="1" si="85"/>
        <v>296691.36193053098</v>
      </c>
      <c r="V178" s="9">
        <f ca="1">IF(Table1[[#This Row],[GENDER]]="MALE",1,0)</f>
        <v>1</v>
      </c>
      <c r="W178" s="10">
        <f ca="1">IF(Table1[[#This Row],[GENDER]]="FEMALE",1,0)</f>
        <v>0</v>
      </c>
      <c r="AF178" s="9">
        <f t="shared" ca="1" si="74"/>
        <v>0</v>
      </c>
      <c r="AG178" s="6">
        <f t="shared" ca="1" si="75"/>
        <v>1</v>
      </c>
      <c r="AH178" s="6">
        <f t="shared" ca="1" si="76"/>
        <v>0</v>
      </c>
      <c r="AI178" s="6">
        <f t="shared" ca="1" si="77"/>
        <v>0</v>
      </c>
      <c r="AJ178" s="10">
        <f t="shared" ca="1" si="78"/>
        <v>0</v>
      </c>
      <c r="AL178" s="9">
        <f ca="1">IF(Table1[[#This Row],[EDUCATION]]="HIGHSCHOOL",1,0)</f>
        <v>0</v>
      </c>
      <c r="AM178" s="6">
        <f ca="1">IF(Table1[[#This Row],[EDUCATION]]="PLUS TWO",1,0)</f>
        <v>0</v>
      </c>
      <c r="AN178" s="6">
        <f ca="1">IF(Table1[[#This Row],[EDUCATION]]="UG",1,0)</f>
        <v>1</v>
      </c>
      <c r="AO178" s="6">
        <f ca="1">IF(Table1[[#This Row],[EDUCATION]]="PG",1,0)</f>
        <v>0</v>
      </c>
      <c r="AP178" s="6">
        <f ca="1">IF(Table1[[#This Row],[EDUCATION]]="PHD",1,0)</f>
        <v>0</v>
      </c>
      <c r="AQ178" s="10">
        <f ca="1">IF(Table1[[#This Row],[EDUCATION]]="OTHERS",1,0)</f>
        <v>0</v>
      </c>
      <c r="AU178" s="9">
        <f ca="1">Table1[[#This Row],[CARS VALUE]]/Table1[[#This Row],[CARS]]</f>
        <v>10737.237209706511</v>
      </c>
      <c r="AV178" s="10"/>
      <c r="AX178" s="9">
        <f ca="1">IF(Table1[[#This Row],[DEBTS]]&gt;$AY$3,1,0)</f>
        <v>1</v>
      </c>
      <c r="AY178" s="6"/>
      <c r="AZ178" s="23">
        <f ca="1">(Table1[[#This Row],[MORTAGE LEFT]]/Table1[[#This Row],[VALUE OF THE HOUSE]])</f>
        <v>0.80124955042475632</v>
      </c>
      <c r="BA178" s="6">
        <f t="shared" ca="1" si="79"/>
        <v>0</v>
      </c>
      <c r="BB178" s="6"/>
      <c r="BC178" s="6"/>
      <c r="BD178" s="6"/>
      <c r="BE178" s="9">
        <f ca="1">IF(Table1[[#This Row],[DEBTS]]&gt;Table1[[#This Row],[INCOME ]],1,0)</f>
        <v>1</v>
      </c>
      <c r="BF178" s="10"/>
      <c r="BH178" s="9">
        <f ca="1">IF(Table1[[#This Row],[AREA]]="Alappuzha",Table1[[#This Row],[INCOME ]],0)</f>
        <v>0</v>
      </c>
      <c r="BI178" s="6">
        <f ca="1">IF(Table1[[#This Row],[AREA]]="Ernakulam",Table1[[#This Row],[INCOME ]],0)</f>
        <v>0</v>
      </c>
      <c r="BJ178" s="6">
        <f ca="1">IF(Table1[[#This Row],[AREA]]="Idukki",Table1[[#This Row],[INCOME ]],0)</f>
        <v>0</v>
      </c>
      <c r="BK178" s="6">
        <f ca="1">IF(Table1[[#This Row],[AREA]]="kannur",Table1[[#This Row],[INCOME ]],0)</f>
        <v>0</v>
      </c>
      <c r="BL178" s="6">
        <f ca="1">IF(Table1[[#This Row],[AREA]]="Kasaragod",Table1[[#This Row],[INCOME ]],0)</f>
        <v>0</v>
      </c>
      <c r="BM178" s="6">
        <f ca="1">IF(Table1[[#This Row],[AREA]]="Kollam",Table1[[#This Row],[INCOME ]],0)</f>
        <v>0</v>
      </c>
      <c r="BN178" s="6">
        <f ca="1">IF(Table1[[#This Row],[AREA]]="kottayam",Table1[[#This Row],[INCOME ]],0)</f>
        <v>0</v>
      </c>
      <c r="BO178" s="6">
        <f ca="1">IF(Table1[[#This Row],[AREA]]="Kozhikode",Table1[[#This Row],[INCOME ]],0)</f>
        <v>347427</v>
      </c>
      <c r="BP178" s="6">
        <f ca="1">IF(Table1[[#This Row],[AREA]]="Malappuram",Table1[[#This Row],[INCOME ]],0)</f>
        <v>0</v>
      </c>
      <c r="BQ178" s="6">
        <f ca="1">IF(Table1[[#This Row],[AREA]]="Palakkad",Table1[[#This Row],[INCOME ]],0)</f>
        <v>0</v>
      </c>
      <c r="BR178" s="6">
        <f ca="1">IF(Table1[[#This Row],[AREA]]="Pathanamthitta",Table1[[#This Row],[INCOME ]],0)</f>
        <v>0</v>
      </c>
      <c r="BS178" s="6">
        <f ca="1">IF(Table1[[#This Row],[AREA]]="Thiruvananthapuram",Table1[[#This Row],[INCOME ]],0)</f>
        <v>0</v>
      </c>
      <c r="BT178" s="6">
        <f ca="1">IF(Table1[[#This Row],[AREA]]="Thrissur",Table1[[#This Row],[INCOME ]],0)</f>
        <v>0</v>
      </c>
      <c r="BU178" s="10">
        <f ca="1">IF(Table1[[#This Row],[AREA]]="Wayanadu",Table1[[#This Row],[INCOME ]],0)</f>
        <v>0</v>
      </c>
      <c r="BW178" s="9">
        <f ca="1">IF(Table1[[#This Row],[FIELD OF WORK]]="IT",Table1[[#This Row],[INCOME ]],0)</f>
        <v>0</v>
      </c>
      <c r="BX178" s="6">
        <f ca="1">IF(Table1[[#This Row],[FIELD OF WORK]]="Teaching",Table1[[#This Row],[INCOME ]],0)</f>
        <v>0</v>
      </c>
      <c r="BY178" s="6">
        <f ca="1">IF(Table1[[#This Row],[FIELD OF WORK]]="Construction",Table1[[#This Row],[INCOME ]],0)</f>
        <v>0</v>
      </c>
      <c r="BZ178" s="6">
        <f ca="1">IF(Table1[[#This Row],[FIELD OF WORK]]="Health",Table1[[#This Row],[INCOME ]],0)</f>
        <v>347427</v>
      </c>
      <c r="CA178" s="10">
        <f ca="1">IF(Table1[[#This Row],[FIELD OF WORK]]="Others",Table1[[#This Row],[INCOME ]],0)</f>
        <v>0</v>
      </c>
      <c r="CC178" s="9">
        <f ca="1">IF(Table1[[#This Row],[EDUCATION]]="Highschool",Table1[[#This Row],[INCOME ]],0)</f>
        <v>0</v>
      </c>
      <c r="CD178" s="6">
        <f ca="1">IF(Table1[[#This Row],[EDUCATION]]="UG",Table1[[#This Row],[INCOME ]],0)</f>
        <v>347427</v>
      </c>
      <c r="CE178" s="6">
        <f ca="1">IF(Table1[[#This Row],[EDUCATION]]="PG",Table1[[#This Row],[INCOME ]],0)</f>
        <v>0</v>
      </c>
      <c r="CF178" s="6">
        <f ca="1">IF(Table1[[#This Row],[EDUCATION]]="PHD",Table1[[#This Row],[INCOME ]],0)</f>
        <v>0</v>
      </c>
      <c r="CG178" s="6">
        <f ca="1">IF(Table1[[#This Row],[EDUCATION]]="Plus Two",Table1[[#This Row],[INCOME ]],0)</f>
        <v>0</v>
      </c>
      <c r="CH178" s="10">
        <f ca="1">IF(Table1[[#This Row],[EDUCATION]]="Others",Table1[[#This Row],[INCOME ]],0)</f>
        <v>0</v>
      </c>
      <c r="CJ178" s="9">
        <f ca="1">IF(Table1[[#This Row],[NETWORTH]]&gt;$CK$3,Table1[[#This Row],[AGE]],0)</f>
        <v>0</v>
      </c>
      <c r="CK178" s="10"/>
    </row>
    <row r="179" spans="1:89" x14ac:dyDescent="0.3">
      <c r="A179">
        <f t="shared" ca="1" si="62"/>
        <v>0</v>
      </c>
      <c r="B179" t="str">
        <f t="shared" ca="1" si="63"/>
        <v>MALE</v>
      </c>
      <c r="C179">
        <f t="shared" ca="1" si="64"/>
        <v>29</v>
      </c>
      <c r="D179">
        <f t="shared" ca="1" si="65"/>
        <v>1</v>
      </c>
      <c r="E179" t="str">
        <f t="shared" ca="1" si="66"/>
        <v>Health</v>
      </c>
      <c r="F179">
        <f t="shared" ca="1" si="67"/>
        <v>3</v>
      </c>
      <c r="G179" t="str">
        <f t="shared" ca="1" si="68"/>
        <v>UG</v>
      </c>
      <c r="H179">
        <f t="shared" ca="1" si="86"/>
        <v>3</v>
      </c>
      <c r="I179">
        <f t="shared" ca="1" si="61"/>
        <v>3</v>
      </c>
      <c r="J179">
        <f t="shared" ca="1" si="69"/>
        <v>726926</v>
      </c>
      <c r="K179">
        <f t="shared" ca="1" si="70"/>
        <v>2</v>
      </c>
      <c r="L179" t="str">
        <f t="shared" ca="1" si="71"/>
        <v>Kollam</v>
      </c>
      <c r="M179">
        <f t="shared" ca="1" si="80"/>
        <v>4361556</v>
      </c>
      <c r="N179">
        <f t="shared" ca="1" si="72"/>
        <v>1139387.7632418643</v>
      </c>
      <c r="O179">
        <f t="shared" ca="1" si="81"/>
        <v>812571.31772248901</v>
      </c>
      <c r="P179">
        <f t="shared" ca="1" si="73"/>
        <v>148049</v>
      </c>
      <c r="Q179">
        <f t="shared" ca="1" si="82"/>
        <v>1938634.7632418643</v>
      </c>
      <c r="R179">
        <f t="shared" ca="1" si="83"/>
        <v>593755.64797072147</v>
      </c>
      <c r="S179">
        <f t="shared" ca="1" si="84"/>
        <v>5767882.9656932103</v>
      </c>
      <c r="T179">
        <f t="shared" ca="1" si="85"/>
        <v>3829248.202451346</v>
      </c>
      <c r="V179" s="9">
        <f ca="1">IF(Table1[[#This Row],[GENDER]]="MALE",1,0)</f>
        <v>1</v>
      </c>
      <c r="W179" s="10">
        <f ca="1">IF(Table1[[#This Row],[GENDER]]="FEMALE",1,0)</f>
        <v>0</v>
      </c>
      <c r="AF179" s="9">
        <f t="shared" ca="1" si="74"/>
        <v>0</v>
      </c>
      <c r="AG179" s="6">
        <f t="shared" ca="1" si="75"/>
        <v>1</v>
      </c>
      <c r="AH179" s="6">
        <f t="shared" ca="1" si="76"/>
        <v>0</v>
      </c>
      <c r="AI179" s="6">
        <f t="shared" ca="1" si="77"/>
        <v>0</v>
      </c>
      <c r="AJ179" s="10">
        <f t="shared" ca="1" si="78"/>
        <v>0</v>
      </c>
      <c r="AL179" s="9">
        <f ca="1">IF(Table1[[#This Row],[EDUCATION]]="HIGHSCHOOL",1,0)</f>
        <v>0</v>
      </c>
      <c r="AM179" s="6">
        <f ca="1">IF(Table1[[#This Row],[EDUCATION]]="PLUS TWO",1,0)</f>
        <v>0</v>
      </c>
      <c r="AN179" s="6">
        <f ca="1">IF(Table1[[#This Row],[EDUCATION]]="UG",1,0)</f>
        <v>1</v>
      </c>
      <c r="AO179" s="6">
        <f ca="1">IF(Table1[[#This Row],[EDUCATION]]="PG",1,0)</f>
        <v>0</v>
      </c>
      <c r="AP179" s="6">
        <f ca="1">IF(Table1[[#This Row],[EDUCATION]]="PHD",1,0)</f>
        <v>0</v>
      </c>
      <c r="AQ179" s="10">
        <f ca="1">IF(Table1[[#This Row],[EDUCATION]]="OTHERS",1,0)</f>
        <v>0</v>
      </c>
      <c r="AU179" s="9">
        <f ca="1">Table1[[#This Row],[CARS VALUE]]/Table1[[#This Row],[CARS]]</f>
        <v>270857.10590749636</v>
      </c>
      <c r="AV179" s="10"/>
      <c r="AX179" s="9">
        <f ca="1">IF(Table1[[#This Row],[DEBTS]]&gt;$AY$3,1,0)</f>
        <v>1</v>
      </c>
      <c r="AY179" s="6"/>
      <c r="AZ179" s="23">
        <f ca="1">(Table1[[#This Row],[MORTAGE LEFT]]/Table1[[#This Row],[VALUE OF THE HOUSE]])</f>
        <v>0.26123423916644983</v>
      </c>
      <c r="BA179" s="6">
        <f t="shared" ca="1" si="79"/>
        <v>1</v>
      </c>
      <c r="BB179" s="6"/>
      <c r="BC179" s="6"/>
      <c r="BD179" s="6"/>
      <c r="BE179" s="9">
        <f ca="1">IF(Table1[[#This Row],[DEBTS]]&gt;Table1[[#This Row],[INCOME ]],1,0)</f>
        <v>1</v>
      </c>
      <c r="BF179" s="10"/>
      <c r="BH179" s="9">
        <f ca="1">IF(Table1[[#This Row],[AREA]]="Alappuzha",Table1[[#This Row],[INCOME ]],0)</f>
        <v>0</v>
      </c>
      <c r="BI179" s="6">
        <f ca="1">IF(Table1[[#This Row],[AREA]]="Ernakulam",Table1[[#This Row],[INCOME ]],0)</f>
        <v>0</v>
      </c>
      <c r="BJ179" s="6">
        <f ca="1">IF(Table1[[#This Row],[AREA]]="Idukki",Table1[[#This Row],[INCOME ]],0)</f>
        <v>0</v>
      </c>
      <c r="BK179" s="6">
        <f ca="1">IF(Table1[[#This Row],[AREA]]="kannur",Table1[[#This Row],[INCOME ]],0)</f>
        <v>0</v>
      </c>
      <c r="BL179" s="6">
        <f ca="1">IF(Table1[[#This Row],[AREA]]="Kasaragod",Table1[[#This Row],[INCOME ]],0)</f>
        <v>0</v>
      </c>
      <c r="BM179" s="6">
        <f ca="1">IF(Table1[[#This Row],[AREA]]="Kollam",Table1[[#This Row],[INCOME ]],0)</f>
        <v>726926</v>
      </c>
      <c r="BN179" s="6">
        <f ca="1">IF(Table1[[#This Row],[AREA]]="kottayam",Table1[[#This Row],[INCOME ]],0)</f>
        <v>0</v>
      </c>
      <c r="BO179" s="6">
        <f ca="1">IF(Table1[[#This Row],[AREA]]="Kozhikode",Table1[[#This Row],[INCOME ]],0)</f>
        <v>0</v>
      </c>
      <c r="BP179" s="6">
        <f ca="1">IF(Table1[[#This Row],[AREA]]="Malappuram",Table1[[#This Row],[INCOME ]],0)</f>
        <v>0</v>
      </c>
      <c r="BQ179" s="6">
        <f ca="1">IF(Table1[[#This Row],[AREA]]="Palakkad",Table1[[#This Row],[INCOME ]],0)</f>
        <v>0</v>
      </c>
      <c r="BR179" s="6">
        <f ca="1">IF(Table1[[#This Row],[AREA]]="Pathanamthitta",Table1[[#This Row],[INCOME ]],0)</f>
        <v>0</v>
      </c>
      <c r="BS179" s="6">
        <f ca="1">IF(Table1[[#This Row],[AREA]]="Thiruvananthapuram",Table1[[#This Row],[INCOME ]],0)</f>
        <v>0</v>
      </c>
      <c r="BT179" s="6">
        <f ca="1">IF(Table1[[#This Row],[AREA]]="Thrissur",Table1[[#This Row],[INCOME ]],0)</f>
        <v>0</v>
      </c>
      <c r="BU179" s="10">
        <f ca="1">IF(Table1[[#This Row],[AREA]]="Wayanadu",Table1[[#This Row],[INCOME ]],0)</f>
        <v>0</v>
      </c>
      <c r="BW179" s="9">
        <f ca="1">IF(Table1[[#This Row],[FIELD OF WORK]]="IT",Table1[[#This Row],[INCOME ]],0)</f>
        <v>0</v>
      </c>
      <c r="BX179" s="6">
        <f ca="1">IF(Table1[[#This Row],[FIELD OF WORK]]="Teaching",Table1[[#This Row],[INCOME ]],0)</f>
        <v>0</v>
      </c>
      <c r="BY179" s="6">
        <f ca="1">IF(Table1[[#This Row],[FIELD OF WORK]]="Construction",Table1[[#This Row],[INCOME ]],0)</f>
        <v>0</v>
      </c>
      <c r="BZ179" s="6">
        <f ca="1">IF(Table1[[#This Row],[FIELD OF WORK]]="Health",Table1[[#This Row],[INCOME ]],0)</f>
        <v>726926</v>
      </c>
      <c r="CA179" s="10">
        <f ca="1">IF(Table1[[#This Row],[FIELD OF WORK]]="Others",Table1[[#This Row],[INCOME ]],0)</f>
        <v>0</v>
      </c>
      <c r="CC179" s="9">
        <f ca="1">IF(Table1[[#This Row],[EDUCATION]]="Highschool",Table1[[#This Row],[INCOME ]],0)</f>
        <v>0</v>
      </c>
      <c r="CD179" s="6">
        <f ca="1">IF(Table1[[#This Row],[EDUCATION]]="UG",Table1[[#This Row],[INCOME ]],0)</f>
        <v>726926</v>
      </c>
      <c r="CE179" s="6">
        <f ca="1">IF(Table1[[#This Row],[EDUCATION]]="PG",Table1[[#This Row],[INCOME ]],0)</f>
        <v>0</v>
      </c>
      <c r="CF179" s="6">
        <f ca="1">IF(Table1[[#This Row],[EDUCATION]]="PHD",Table1[[#This Row],[INCOME ]],0)</f>
        <v>0</v>
      </c>
      <c r="CG179" s="6">
        <f ca="1">IF(Table1[[#This Row],[EDUCATION]]="Plus Two",Table1[[#This Row],[INCOME ]],0)</f>
        <v>0</v>
      </c>
      <c r="CH179" s="10">
        <f ca="1">IF(Table1[[#This Row],[EDUCATION]]="Others",Table1[[#This Row],[INCOME ]],0)</f>
        <v>0</v>
      </c>
      <c r="CJ179" s="9">
        <f ca="1">IF(Table1[[#This Row],[NETWORTH]]&gt;$CK$3,Table1[[#This Row],[AGE]],0)</f>
        <v>29</v>
      </c>
      <c r="CK179" s="10"/>
    </row>
    <row r="180" spans="1:89" x14ac:dyDescent="0.3">
      <c r="A180">
        <f t="shared" ca="1" si="62"/>
        <v>1</v>
      </c>
      <c r="B180" t="str">
        <f t="shared" ca="1" si="63"/>
        <v>FEMALE</v>
      </c>
      <c r="C180">
        <f t="shared" ca="1" si="64"/>
        <v>44</v>
      </c>
      <c r="D180">
        <f t="shared" ca="1" si="65"/>
        <v>5</v>
      </c>
      <c r="E180" t="str">
        <f t="shared" ca="1" si="66"/>
        <v>Others</v>
      </c>
      <c r="F180">
        <f t="shared" ca="1" si="67"/>
        <v>6</v>
      </c>
      <c r="G180" t="str">
        <f t="shared" ca="1" si="68"/>
        <v>Others</v>
      </c>
      <c r="H180">
        <f t="shared" ca="1" si="86"/>
        <v>0</v>
      </c>
      <c r="I180">
        <f t="shared" ca="1" si="61"/>
        <v>1</v>
      </c>
      <c r="J180">
        <f t="shared" ca="1" si="69"/>
        <v>620652</v>
      </c>
      <c r="K180">
        <f t="shared" ca="1" si="70"/>
        <v>8</v>
      </c>
      <c r="L180" t="str">
        <f t="shared" ca="1" si="71"/>
        <v>Thrissur</v>
      </c>
      <c r="M180">
        <f t="shared" ca="1" si="80"/>
        <v>2482608</v>
      </c>
      <c r="N180">
        <f t="shared" ca="1" si="72"/>
        <v>1985763.9449799533</v>
      </c>
      <c r="O180">
        <f t="shared" ca="1" si="81"/>
        <v>457047.9276948109</v>
      </c>
      <c r="P180">
        <f t="shared" ca="1" si="73"/>
        <v>381335</v>
      </c>
      <c r="Q180">
        <f t="shared" ca="1" si="82"/>
        <v>3208559.9449799536</v>
      </c>
      <c r="R180">
        <f t="shared" ca="1" si="83"/>
        <v>894019.19034046016</v>
      </c>
      <c r="S180">
        <f t="shared" ca="1" si="84"/>
        <v>3833675.1180352713</v>
      </c>
      <c r="T180">
        <f t="shared" ca="1" si="85"/>
        <v>625115.17305531772</v>
      </c>
      <c r="V180" s="9">
        <f ca="1">IF(Table1[[#This Row],[GENDER]]="MALE",1,0)</f>
        <v>0</v>
      </c>
      <c r="W180" s="10">
        <f ca="1">IF(Table1[[#This Row],[GENDER]]="FEMALE",1,0)</f>
        <v>1</v>
      </c>
      <c r="AF180" s="9">
        <f t="shared" ca="1" si="74"/>
        <v>0</v>
      </c>
      <c r="AG180" s="6">
        <f t="shared" ca="1" si="75"/>
        <v>0</v>
      </c>
      <c r="AH180" s="6">
        <f t="shared" ca="1" si="76"/>
        <v>0</v>
      </c>
      <c r="AI180" s="6">
        <f t="shared" ca="1" si="77"/>
        <v>0</v>
      </c>
      <c r="AJ180" s="10">
        <f t="shared" ca="1" si="78"/>
        <v>1</v>
      </c>
      <c r="AL180" s="9">
        <f ca="1">IF(Table1[[#This Row],[EDUCATION]]="HIGHSCHOOL",1,0)</f>
        <v>0</v>
      </c>
      <c r="AM180" s="6">
        <f ca="1">IF(Table1[[#This Row],[EDUCATION]]="PLUS TWO",1,0)</f>
        <v>0</v>
      </c>
      <c r="AN180" s="6">
        <f ca="1">IF(Table1[[#This Row],[EDUCATION]]="UG",1,0)</f>
        <v>0</v>
      </c>
      <c r="AO180" s="6">
        <f ca="1">IF(Table1[[#This Row],[EDUCATION]]="PG",1,0)</f>
        <v>0</v>
      </c>
      <c r="AP180" s="6">
        <f ca="1">IF(Table1[[#This Row],[EDUCATION]]="PHD",1,0)</f>
        <v>0</v>
      </c>
      <c r="AQ180" s="10">
        <f ca="1">IF(Table1[[#This Row],[EDUCATION]]="OTHERS",1,0)</f>
        <v>1</v>
      </c>
      <c r="AU180" s="9">
        <f ca="1">Table1[[#This Row],[CARS VALUE]]/Table1[[#This Row],[CARS]]</f>
        <v>457047.9276948109</v>
      </c>
      <c r="AV180" s="10"/>
      <c r="AX180" s="9">
        <f ca="1">IF(Table1[[#This Row],[DEBTS]]&gt;$AY$3,1,0)</f>
        <v>1</v>
      </c>
      <c r="AY180" s="6"/>
      <c r="AZ180" s="23">
        <f ca="1">(Table1[[#This Row],[MORTAGE LEFT]]/Table1[[#This Row],[VALUE OF THE HOUSE]])</f>
        <v>0.79987011440386613</v>
      </c>
      <c r="BA180" s="6">
        <f t="shared" ca="1" si="79"/>
        <v>0</v>
      </c>
      <c r="BB180" s="6"/>
      <c r="BC180" s="6"/>
      <c r="BD180" s="6"/>
      <c r="BE180" s="9">
        <f ca="1">IF(Table1[[#This Row],[DEBTS]]&gt;Table1[[#This Row],[INCOME ]],1,0)</f>
        <v>1</v>
      </c>
      <c r="BF180" s="10"/>
      <c r="BH180" s="9">
        <f ca="1">IF(Table1[[#This Row],[AREA]]="Alappuzha",Table1[[#This Row],[INCOME ]],0)</f>
        <v>0</v>
      </c>
      <c r="BI180" s="6">
        <f ca="1">IF(Table1[[#This Row],[AREA]]="Ernakulam",Table1[[#This Row],[INCOME ]],0)</f>
        <v>0</v>
      </c>
      <c r="BJ180" s="6">
        <f ca="1">IF(Table1[[#This Row],[AREA]]="Idukki",Table1[[#This Row],[INCOME ]],0)</f>
        <v>0</v>
      </c>
      <c r="BK180" s="6">
        <f ca="1">IF(Table1[[#This Row],[AREA]]="kannur",Table1[[#This Row],[INCOME ]],0)</f>
        <v>0</v>
      </c>
      <c r="BL180" s="6">
        <f ca="1">IF(Table1[[#This Row],[AREA]]="Kasaragod",Table1[[#This Row],[INCOME ]],0)</f>
        <v>0</v>
      </c>
      <c r="BM180" s="6">
        <f ca="1">IF(Table1[[#This Row],[AREA]]="Kollam",Table1[[#This Row],[INCOME ]],0)</f>
        <v>0</v>
      </c>
      <c r="BN180" s="6">
        <f ca="1">IF(Table1[[#This Row],[AREA]]="kottayam",Table1[[#This Row],[INCOME ]],0)</f>
        <v>0</v>
      </c>
      <c r="BO180" s="6">
        <f ca="1">IF(Table1[[#This Row],[AREA]]="Kozhikode",Table1[[#This Row],[INCOME ]],0)</f>
        <v>0</v>
      </c>
      <c r="BP180" s="6">
        <f ca="1">IF(Table1[[#This Row],[AREA]]="Malappuram",Table1[[#This Row],[INCOME ]],0)</f>
        <v>0</v>
      </c>
      <c r="BQ180" s="6">
        <f ca="1">IF(Table1[[#This Row],[AREA]]="Palakkad",Table1[[#This Row],[INCOME ]],0)</f>
        <v>0</v>
      </c>
      <c r="BR180" s="6">
        <f ca="1">IF(Table1[[#This Row],[AREA]]="Pathanamthitta",Table1[[#This Row],[INCOME ]],0)</f>
        <v>0</v>
      </c>
      <c r="BS180" s="6">
        <f ca="1">IF(Table1[[#This Row],[AREA]]="Thiruvananthapuram",Table1[[#This Row],[INCOME ]],0)</f>
        <v>0</v>
      </c>
      <c r="BT180" s="6">
        <f ca="1">IF(Table1[[#This Row],[AREA]]="Thrissur",Table1[[#This Row],[INCOME ]],0)</f>
        <v>620652</v>
      </c>
      <c r="BU180" s="10">
        <f ca="1">IF(Table1[[#This Row],[AREA]]="Wayanadu",Table1[[#This Row],[INCOME ]],0)</f>
        <v>0</v>
      </c>
      <c r="BW180" s="9">
        <f ca="1">IF(Table1[[#This Row],[FIELD OF WORK]]="IT",Table1[[#This Row],[INCOME ]],0)</f>
        <v>0</v>
      </c>
      <c r="BX180" s="6">
        <f ca="1">IF(Table1[[#This Row],[FIELD OF WORK]]="Teaching",Table1[[#This Row],[INCOME ]],0)</f>
        <v>0</v>
      </c>
      <c r="BY180" s="6">
        <f ca="1">IF(Table1[[#This Row],[FIELD OF WORK]]="Construction",Table1[[#This Row],[INCOME ]],0)</f>
        <v>0</v>
      </c>
      <c r="BZ180" s="6">
        <f ca="1">IF(Table1[[#This Row],[FIELD OF WORK]]="Health",Table1[[#This Row],[INCOME ]],0)</f>
        <v>0</v>
      </c>
      <c r="CA180" s="10">
        <f ca="1">IF(Table1[[#This Row],[FIELD OF WORK]]="Others",Table1[[#This Row],[INCOME ]],0)</f>
        <v>620652</v>
      </c>
      <c r="CC180" s="9">
        <f ca="1">IF(Table1[[#This Row],[EDUCATION]]="Highschool",Table1[[#This Row],[INCOME ]],0)</f>
        <v>0</v>
      </c>
      <c r="CD180" s="6">
        <f ca="1">IF(Table1[[#This Row],[EDUCATION]]="UG",Table1[[#This Row],[INCOME ]],0)</f>
        <v>0</v>
      </c>
      <c r="CE180" s="6">
        <f ca="1">IF(Table1[[#This Row],[EDUCATION]]="PG",Table1[[#This Row],[INCOME ]],0)</f>
        <v>0</v>
      </c>
      <c r="CF180" s="6">
        <f ca="1">IF(Table1[[#This Row],[EDUCATION]]="PHD",Table1[[#This Row],[INCOME ]],0)</f>
        <v>0</v>
      </c>
      <c r="CG180" s="6">
        <f ca="1">IF(Table1[[#This Row],[EDUCATION]]="Plus Two",Table1[[#This Row],[INCOME ]],0)</f>
        <v>0</v>
      </c>
      <c r="CH180" s="10">
        <f ca="1">IF(Table1[[#This Row],[EDUCATION]]="Others",Table1[[#This Row],[INCOME ]],0)</f>
        <v>620652</v>
      </c>
      <c r="CJ180" s="9">
        <f ca="1">IF(Table1[[#This Row],[NETWORTH]]&gt;$CK$3,Table1[[#This Row],[AGE]],0)</f>
        <v>0</v>
      </c>
      <c r="CK180" s="10"/>
    </row>
    <row r="181" spans="1:89" x14ac:dyDescent="0.3">
      <c r="A181">
        <f t="shared" ca="1" si="62"/>
        <v>1</v>
      </c>
      <c r="B181" t="str">
        <f t="shared" ca="1" si="63"/>
        <v>FEMALE</v>
      </c>
      <c r="C181">
        <f t="shared" ca="1" si="64"/>
        <v>46</v>
      </c>
      <c r="D181">
        <f t="shared" ca="1" si="65"/>
        <v>3</v>
      </c>
      <c r="E181" t="str">
        <f t="shared" ca="1" si="66"/>
        <v>Teaching</v>
      </c>
      <c r="F181">
        <f t="shared" ca="1" si="67"/>
        <v>3</v>
      </c>
      <c r="G181" t="str">
        <f t="shared" ca="1" si="68"/>
        <v>UG</v>
      </c>
      <c r="H181">
        <f t="shared" ca="1" si="86"/>
        <v>0</v>
      </c>
      <c r="I181">
        <f t="shared" ca="1" si="61"/>
        <v>3</v>
      </c>
      <c r="J181">
        <f t="shared" ca="1" si="69"/>
        <v>539092</v>
      </c>
      <c r="K181">
        <f t="shared" ca="1" si="70"/>
        <v>5</v>
      </c>
      <c r="L181" t="str">
        <f t="shared" ca="1" si="71"/>
        <v>Kottayam</v>
      </c>
      <c r="M181">
        <f t="shared" ca="1" si="80"/>
        <v>3234552</v>
      </c>
      <c r="N181">
        <f t="shared" ca="1" si="72"/>
        <v>1891244.7833286833</v>
      </c>
      <c r="O181">
        <f t="shared" ca="1" si="81"/>
        <v>730843.03461556009</v>
      </c>
      <c r="P181">
        <f t="shared" ca="1" si="73"/>
        <v>171561</v>
      </c>
      <c r="Q181">
        <f t="shared" ca="1" si="82"/>
        <v>2586784.7833286831</v>
      </c>
      <c r="R181">
        <f t="shared" ca="1" si="83"/>
        <v>733462.91711749998</v>
      </c>
      <c r="S181">
        <f t="shared" ca="1" si="84"/>
        <v>4698857.9517330602</v>
      </c>
      <c r="T181">
        <f t="shared" ca="1" si="85"/>
        <v>2112073.1684043771</v>
      </c>
      <c r="V181" s="9">
        <f ca="1">IF(Table1[[#This Row],[GENDER]]="MALE",1,0)</f>
        <v>0</v>
      </c>
      <c r="W181" s="10">
        <f ca="1">IF(Table1[[#This Row],[GENDER]]="FEMALE",1,0)</f>
        <v>1</v>
      </c>
      <c r="AF181" s="9">
        <f t="shared" ca="1" si="74"/>
        <v>0</v>
      </c>
      <c r="AG181" s="6">
        <f t="shared" ca="1" si="75"/>
        <v>0</v>
      </c>
      <c r="AH181" s="6">
        <f t="shared" ca="1" si="76"/>
        <v>0</v>
      </c>
      <c r="AI181" s="6">
        <f t="shared" ca="1" si="77"/>
        <v>1</v>
      </c>
      <c r="AJ181" s="10">
        <f t="shared" ca="1" si="78"/>
        <v>0</v>
      </c>
      <c r="AL181" s="9">
        <f ca="1">IF(Table1[[#This Row],[EDUCATION]]="HIGHSCHOOL",1,0)</f>
        <v>0</v>
      </c>
      <c r="AM181" s="6">
        <f ca="1">IF(Table1[[#This Row],[EDUCATION]]="PLUS TWO",1,0)</f>
        <v>0</v>
      </c>
      <c r="AN181" s="6">
        <f ca="1">IF(Table1[[#This Row],[EDUCATION]]="UG",1,0)</f>
        <v>1</v>
      </c>
      <c r="AO181" s="6">
        <f ca="1">IF(Table1[[#This Row],[EDUCATION]]="PG",1,0)</f>
        <v>0</v>
      </c>
      <c r="AP181" s="6">
        <f ca="1">IF(Table1[[#This Row],[EDUCATION]]="PHD",1,0)</f>
        <v>0</v>
      </c>
      <c r="AQ181" s="10">
        <f ca="1">IF(Table1[[#This Row],[EDUCATION]]="OTHERS",1,0)</f>
        <v>0</v>
      </c>
      <c r="AU181" s="9">
        <f ca="1">Table1[[#This Row],[CARS VALUE]]/Table1[[#This Row],[CARS]]</f>
        <v>243614.34487185336</v>
      </c>
      <c r="AV181" s="10"/>
      <c r="AX181" s="9">
        <f ca="1">IF(Table1[[#This Row],[DEBTS]]&gt;$AY$3,1,0)</f>
        <v>1</v>
      </c>
      <c r="AY181" s="6"/>
      <c r="AZ181" s="23">
        <f ca="1">(Table1[[#This Row],[MORTAGE LEFT]]/Table1[[#This Row],[VALUE OF THE HOUSE]])</f>
        <v>0.58470068909966</v>
      </c>
      <c r="BA181" s="6">
        <f t="shared" ca="1" si="79"/>
        <v>0</v>
      </c>
      <c r="BB181" s="6"/>
      <c r="BC181" s="6"/>
      <c r="BD181" s="6"/>
      <c r="BE181" s="9">
        <f ca="1">IF(Table1[[#This Row],[DEBTS]]&gt;Table1[[#This Row],[INCOME ]],1,0)</f>
        <v>1</v>
      </c>
      <c r="BF181" s="10"/>
      <c r="BH181" s="9">
        <f ca="1">IF(Table1[[#This Row],[AREA]]="Alappuzha",Table1[[#This Row],[INCOME ]],0)</f>
        <v>0</v>
      </c>
      <c r="BI181" s="6">
        <f ca="1">IF(Table1[[#This Row],[AREA]]="Ernakulam",Table1[[#This Row],[INCOME ]],0)</f>
        <v>0</v>
      </c>
      <c r="BJ181" s="6">
        <f ca="1">IF(Table1[[#This Row],[AREA]]="Idukki",Table1[[#This Row],[INCOME ]],0)</f>
        <v>0</v>
      </c>
      <c r="BK181" s="6">
        <f ca="1">IF(Table1[[#This Row],[AREA]]="kannur",Table1[[#This Row],[INCOME ]],0)</f>
        <v>0</v>
      </c>
      <c r="BL181" s="6">
        <f ca="1">IF(Table1[[#This Row],[AREA]]="Kasaragod",Table1[[#This Row],[INCOME ]],0)</f>
        <v>0</v>
      </c>
      <c r="BM181" s="6">
        <f ca="1">IF(Table1[[#This Row],[AREA]]="Kollam",Table1[[#This Row],[INCOME ]],0)</f>
        <v>0</v>
      </c>
      <c r="BN181" s="6">
        <f ca="1">IF(Table1[[#This Row],[AREA]]="kottayam",Table1[[#This Row],[INCOME ]],0)</f>
        <v>539092</v>
      </c>
      <c r="BO181" s="6">
        <f ca="1">IF(Table1[[#This Row],[AREA]]="Kozhikode",Table1[[#This Row],[INCOME ]],0)</f>
        <v>0</v>
      </c>
      <c r="BP181" s="6">
        <f ca="1">IF(Table1[[#This Row],[AREA]]="Malappuram",Table1[[#This Row],[INCOME ]],0)</f>
        <v>0</v>
      </c>
      <c r="BQ181" s="6">
        <f ca="1">IF(Table1[[#This Row],[AREA]]="Palakkad",Table1[[#This Row],[INCOME ]],0)</f>
        <v>0</v>
      </c>
      <c r="BR181" s="6">
        <f ca="1">IF(Table1[[#This Row],[AREA]]="Pathanamthitta",Table1[[#This Row],[INCOME ]],0)</f>
        <v>0</v>
      </c>
      <c r="BS181" s="6">
        <f ca="1">IF(Table1[[#This Row],[AREA]]="Thiruvananthapuram",Table1[[#This Row],[INCOME ]],0)</f>
        <v>0</v>
      </c>
      <c r="BT181" s="6">
        <f ca="1">IF(Table1[[#This Row],[AREA]]="Thrissur",Table1[[#This Row],[INCOME ]],0)</f>
        <v>0</v>
      </c>
      <c r="BU181" s="10">
        <f ca="1">IF(Table1[[#This Row],[AREA]]="Wayanadu",Table1[[#This Row],[INCOME ]],0)</f>
        <v>0</v>
      </c>
      <c r="BW181" s="9">
        <f ca="1">IF(Table1[[#This Row],[FIELD OF WORK]]="IT",Table1[[#This Row],[INCOME ]],0)</f>
        <v>0</v>
      </c>
      <c r="BX181" s="6">
        <f ca="1">IF(Table1[[#This Row],[FIELD OF WORK]]="Teaching",Table1[[#This Row],[INCOME ]],0)</f>
        <v>539092</v>
      </c>
      <c r="BY181" s="6">
        <f ca="1">IF(Table1[[#This Row],[FIELD OF WORK]]="Construction",Table1[[#This Row],[INCOME ]],0)</f>
        <v>0</v>
      </c>
      <c r="BZ181" s="6">
        <f ca="1">IF(Table1[[#This Row],[FIELD OF WORK]]="Health",Table1[[#This Row],[INCOME ]],0)</f>
        <v>0</v>
      </c>
      <c r="CA181" s="10">
        <f ca="1">IF(Table1[[#This Row],[FIELD OF WORK]]="Others",Table1[[#This Row],[INCOME ]],0)</f>
        <v>0</v>
      </c>
      <c r="CC181" s="9">
        <f ca="1">IF(Table1[[#This Row],[EDUCATION]]="Highschool",Table1[[#This Row],[INCOME ]],0)</f>
        <v>0</v>
      </c>
      <c r="CD181" s="6">
        <f ca="1">IF(Table1[[#This Row],[EDUCATION]]="UG",Table1[[#This Row],[INCOME ]],0)</f>
        <v>539092</v>
      </c>
      <c r="CE181" s="6">
        <f ca="1">IF(Table1[[#This Row],[EDUCATION]]="PG",Table1[[#This Row],[INCOME ]],0)</f>
        <v>0</v>
      </c>
      <c r="CF181" s="6">
        <f ca="1">IF(Table1[[#This Row],[EDUCATION]]="PHD",Table1[[#This Row],[INCOME ]],0)</f>
        <v>0</v>
      </c>
      <c r="CG181" s="6">
        <f ca="1">IF(Table1[[#This Row],[EDUCATION]]="Plus Two",Table1[[#This Row],[INCOME ]],0)</f>
        <v>0</v>
      </c>
      <c r="CH181" s="10">
        <f ca="1">IF(Table1[[#This Row],[EDUCATION]]="Others",Table1[[#This Row],[INCOME ]],0)</f>
        <v>0</v>
      </c>
      <c r="CJ181" s="9">
        <f ca="1">IF(Table1[[#This Row],[NETWORTH]]&gt;$CK$3,Table1[[#This Row],[AGE]],0)</f>
        <v>46</v>
      </c>
      <c r="CK181" s="10"/>
    </row>
    <row r="182" spans="1:89" x14ac:dyDescent="0.3">
      <c r="A182">
        <f t="shared" ca="1" si="62"/>
        <v>1</v>
      </c>
      <c r="B182" t="str">
        <f t="shared" ca="1" si="63"/>
        <v>FEMALE</v>
      </c>
      <c r="C182">
        <f t="shared" ca="1" si="64"/>
        <v>42</v>
      </c>
      <c r="D182">
        <f t="shared" ca="1" si="65"/>
        <v>2</v>
      </c>
      <c r="E182" t="str">
        <f t="shared" ca="1" si="66"/>
        <v>Construction</v>
      </c>
      <c r="F182">
        <f t="shared" ca="1" si="67"/>
        <v>2</v>
      </c>
      <c r="G182" t="str">
        <f t="shared" ca="1" si="68"/>
        <v>Plus Two</v>
      </c>
      <c r="H182">
        <f t="shared" ca="1" si="86"/>
        <v>0</v>
      </c>
      <c r="I182">
        <f t="shared" ca="1" si="61"/>
        <v>2</v>
      </c>
      <c r="J182">
        <f t="shared" ca="1" si="69"/>
        <v>638084</v>
      </c>
      <c r="K182">
        <f t="shared" ca="1" si="70"/>
        <v>10</v>
      </c>
      <c r="L182" t="str">
        <f t="shared" ca="1" si="71"/>
        <v>Malappuram</v>
      </c>
      <c r="M182">
        <f t="shared" ca="1" si="80"/>
        <v>3828504</v>
      </c>
      <c r="N182">
        <f t="shared" ca="1" si="72"/>
        <v>3345612.9021825776</v>
      </c>
      <c r="O182">
        <f t="shared" ca="1" si="81"/>
        <v>460394.87890689762</v>
      </c>
      <c r="P182">
        <f t="shared" ca="1" si="73"/>
        <v>343147</v>
      </c>
      <c r="Q182">
        <f t="shared" ca="1" si="82"/>
        <v>4350231.9021825772</v>
      </c>
      <c r="R182">
        <f t="shared" ca="1" si="83"/>
        <v>158861.37578696324</v>
      </c>
      <c r="S182">
        <f t="shared" ca="1" si="84"/>
        <v>4447760.2546938602</v>
      </c>
      <c r="T182">
        <f t="shared" ca="1" si="85"/>
        <v>97528.35251128301</v>
      </c>
      <c r="V182" s="9">
        <f ca="1">IF(Table1[[#This Row],[GENDER]]="MALE",1,0)</f>
        <v>0</v>
      </c>
      <c r="W182" s="10">
        <f ca="1">IF(Table1[[#This Row],[GENDER]]="FEMALE",1,0)</f>
        <v>1</v>
      </c>
      <c r="AF182" s="9">
        <f t="shared" ca="1" si="74"/>
        <v>1</v>
      </c>
      <c r="AG182" s="6">
        <f t="shared" ca="1" si="75"/>
        <v>0</v>
      </c>
      <c r="AH182" s="6">
        <f t="shared" ca="1" si="76"/>
        <v>0</v>
      </c>
      <c r="AI182" s="6">
        <f t="shared" ca="1" si="77"/>
        <v>0</v>
      </c>
      <c r="AJ182" s="10">
        <f t="shared" ca="1" si="78"/>
        <v>0</v>
      </c>
      <c r="AL182" s="9">
        <f ca="1">IF(Table1[[#This Row],[EDUCATION]]="HIGHSCHOOL",1,0)</f>
        <v>0</v>
      </c>
      <c r="AM182" s="6">
        <f ca="1">IF(Table1[[#This Row],[EDUCATION]]="PLUS TWO",1,0)</f>
        <v>1</v>
      </c>
      <c r="AN182" s="6">
        <f ca="1">IF(Table1[[#This Row],[EDUCATION]]="UG",1,0)</f>
        <v>0</v>
      </c>
      <c r="AO182" s="6">
        <f ca="1">IF(Table1[[#This Row],[EDUCATION]]="PG",1,0)</f>
        <v>0</v>
      </c>
      <c r="AP182" s="6">
        <f ca="1">IF(Table1[[#This Row],[EDUCATION]]="PHD",1,0)</f>
        <v>0</v>
      </c>
      <c r="AQ182" s="10">
        <f ca="1">IF(Table1[[#This Row],[EDUCATION]]="OTHERS",1,0)</f>
        <v>0</v>
      </c>
      <c r="AU182" s="9">
        <f ca="1">Table1[[#This Row],[CARS VALUE]]/Table1[[#This Row],[CARS]]</f>
        <v>230197.43945344881</v>
      </c>
      <c r="AV182" s="10"/>
      <c r="AX182" s="9">
        <f ca="1">IF(Table1[[#This Row],[DEBTS]]&gt;$AY$3,1,0)</f>
        <v>1</v>
      </c>
      <c r="AY182" s="6"/>
      <c r="AZ182" s="23">
        <f ca="1">(Table1[[#This Row],[MORTAGE LEFT]]/Table1[[#This Row],[VALUE OF THE HOUSE]])</f>
        <v>0.87386950677930009</v>
      </c>
      <c r="BA182" s="6">
        <f t="shared" ca="1" si="79"/>
        <v>0</v>
      </c>
      <c r="BB182" s="6"/>
      <c r="BC182" s="6"/>
      <c r="BD182" s="6"/>
      <c r="BE182" s="9">
        <f ca="1">IF(Table1[[#This Row],[DEBTS]]&gt;Table1[[#This Row],[INCOME ]],1,0)</f>
        <v>1</v>
      </c>
      <c r="BF182" s="10"/>
      <c r="BH182" s="9">
        <f ca="1">IF(Table1[[#This Row],[AREA]]="Alappuzha",Table1[[#This Row],[INCOME ]],0)</f>
        <v>0</v>
      </c>
      <c r="BI182" s="6">
        <f ca="1">IF(Table1[[#This Row],[AREA]]="Ernakulam",Table1[[#This Row],[INCOME ]],0)</f>
        <v>0</v>
      </c>
      <c r="BJ182" s="6">
        <f ca="1">IF(Table1[[#This Row],[AREA]]="Idukki",Table1[[#This Row],[INCOME ]],0)</f>
        <v>0</v>
      </c>
      <c r="BK182" s="6">
        <f ca="1">IF(Table1[[#This Row],[AREA]]="kannur",Table1[[#This Row],[INCOME ]],0)</f>
        <v>0</v>
      </c>
      <c r="BL182" s="6">
        <f ca="1">IF(Table1[[#This Row],[AREA]]="Kasaragod",Table1[[#This Row],[INCOME ]],0)</f>
        <v>0</v>
      </c>
      <c r="BM182" s="6">
        <f ca="1">IF(Table1[[#This Row],[AREA]]="Kollam",Table1[[#This Row],[INCOME ]],0)</f>
        <v>0</v>
      </c>
      <c r="BN182" s="6">
        <f ca="1">IF(Table1[[#This Row],[AREA]]="kottayam",Table1[[#This Row],[INCOME ]],0)</f>
        <v>0</v>
      </c>
      <c r="BO182" s="6">
        <f ca="1">IF(Table1[[#This Row],[AREA]]="Kozhikode",Table1[[#This Row],[INCOME ]],0)</f>
        <v>0</v>
      </c>
      <c r="BP182" s="6">
        <f ca="1">IF(Table1[[#This Row],[AREA]]="Malappuram",Table1[[#This Row],[INCOME ]],0)</f>
        <v>638084</v>
      </c>
      <c r="BQ182" s="6">
        <f ca="1">IF(Table1[[#This Row],[AREA]]="Palakkad",Table1[[#This Row],[INCOME ]],0)</f>
        <v>0</v>
      </c>
      <c r="BR182" s="6">
        <f ca="1">IF(Table1[[#This Row],[AREA]]="Pathanamthitta",Table1[[#This Row],[INCOME ]],0)</f>
        <v>0</v>
      </c>
      <c r="BS182" s="6">
        <f ca="1">IF(Table1[[#This Row],[AREA]]="Thiruvananthapuram",Table1[[#This Row],[INCOME ]],0)</f>
        <v>0</v>
      </c>
      <c r="BT182" s="6">
        <f ca="1">IF(Table1[[#This Row],[AREA]]="Thrissur",Table1[[#This Row],[INCOME ]],0)</f>
        <v>0</v>
      </c>
      <c r="BU182" s="10">
        <f ca="1">IF(Table1[[#This Row],[AREA]]="Wayanadu",Table1[[#This Row],[INCOME ]],0)</f>
        <v>0</v>
      </c>
      <c r="BW182" s="9">
        <f ca="1">IF(Table1[[#This Row],[FIELD OF WORK]]="IT",Table1[[#This Row],[INCOME ]],0)</f>
        <v>0</v>
      </c>
      <c r="BX182" s="6">
        <f ca="1">IF(Table1[[#This Row],[FIELD OF WORK]]="Teaching",Table1[[#This Row],[INCOME ]],0)</f>
        <v>0</v>
      </c>
      <c r="BY182" s="6">
        <f ca="1">IF(Table1[[#This Row],[FIELD OF WORK]]="Construction",Table1[[#This Row],[INCOME ]],0)</f>
        <v>638084</v>
      </c>
      <c r="BZ182" s="6">
        <f ca="1">IF(Table1[[#This Row],[FIELD OF WORK]]="Health",Table1[[#This Row],[INCOME ]],0)</f>
        <v>0</v>
      </c>
      <c r="CA182" s="10">
        <f ca="1">IF(Table1[[#This Row],[FIELD OF WORK]]="Others",Table1[[#This Row],[INCOME ]],0)</f>
        <v>0</v>
      </c>
      <c r="CC182" s="9">
        <f ca="1">IF(Table1[[#This Row],[EDUCATION]]="Highschool",Table1[[#This Row],[INCOME ]],0)</f>
        <v>0</v>
      </c>
      <c r="CD182" s="6">
        <f ca="1">IF(Table1[[#This Row],[EDUCATION]]="UG",Table1[[#This Row],[INCOME ]],0)</f>
        <v>0</v>
      </c>
      <c r="CE182" s="6">
        <f ca="1">IF(Table1[[#This Row],[EDUCATION]]="PG",Table1[[#This Row],[INCOME ]],0)</f>
        <v>0</v>
      </c>
      <c r="CF182" s="6">
        <f ca="1">IF(Table1[[#This Row],[EDUCATION]]="PHD",Table1[[#This Row],[INCOME ]],0)</f>
        <v>0</v>
      </c>
      <c r="CG182" s="6">
        <f ca="1">IF(Table1[[#This Row],[EDUCATION]]="Plus Two",Table1[[#This Row],[INCOME ]],0)</f>
        <v>638084</v>
      </c>
      <c r="CH182" s="10">
        <f ca="1">IF(Table1[[#This Row],[EDUCATION]]="Others",Table1[[#This Row],[INCOME ]],0)</f>
        <v>0</v>
      </c>
      <c r="CJ182" s="9">
        <f ca="1">IF(Table1[[#This Row],[NETWORTH]]&gt;$CK$3,Table1[[#This Row],[AGE]],0)</f>
        <v>0</v>
      </c>
      <c r="CK182" s="10"/>
    </row>
    <row r="183" spans="1:89" x14ac:dyDescent="0.3">
      <c r="A183">
        <f t="shared" ca="1" si="62"/>
        <v>1</v>
      </c>
      <c r="B183" t="str">
        <f t="shared" ca="1" si="63"/>
        <v>FEMALE</v>
      </c>
      <c r="C183">
        <f t="shared" ca="1" si="64"/>
        <v>35</v>
      </c>
      <c r="D183">
        <f t="shared" ca="1" si="65"/>
        <v>5</v>
      </c>
      <c r="E183" t="str">
        <f t="shared" ca="1" si="66"/>
        <v>Others</v>
      </c>
      <c r="F183">
        <f t="shared" ca="1" si="67"/>
        <v>4</v>
      </c>
      <c r="G183" t="str">
        <f t="shared" ca="1" si="68"/>
        <v>PG</v>
      </c>
      <c r="H183">
        <f t="shared" ca="1" si="86"/>
        <v>3</v>
      </c>
      <c r="I183">
        <f t="shared" ca="1" si="61"/>
        <v>3</v>
      </c>
      <c r="J183">
        <f t="shared" ca="1" si="69"/>
        <v>638473</v>
      </c>
      <c r="K183">
        <f t="shared" ca="1" si="70"/>
        <v>5</v>
      </c>
      <c r="L183" t="str">
        <f t="shared" ca="1" si="71"/>
        <v>Kottayam</v>
      </c>
      <c r="M183">
        <f t="shared" ca="1" si="80"/>
        <v>2553892</v>
      </c>
      <c r="N183">
        <f t="shared" ca="1" si="72"/>
        <v>930749.26645999553</v>
      </c>
      <c r="O183">
        <f t="shared" ca="1" si="81"/>
        <v>1132020.8615100374</v>
      </c>
      <c r="P183">
        <f t="shared" ca="1" si="73"/>
        <v>200303</v>
      </c>
      <c r="Q183">
        <f t="shared" ca="1" si="82"/>
        <v>1978710.2664599954</v>
      </c>
      <c r="R183">
        <f t="shared" ca="1" si="83"/>
        <v>236732.24690140155</v>
      </c>
      <c r="S183">
        <f t="shared" ca="1" si="84"/>
        <v>3922645.1084114388</v>
      </c>
      <c r="T183">
        <f t="shared" ca="1" si="85"/>
        <v>1943934.8419514433</v>
      </c>
      <c r="V183" s="9">
        <f ca="1">IF(Table1[[#This Row],[GENDER]]="MALE",1,0)</f>
        <v>0</v>
      </c>
      <c r="W183" s="10">
        <f ca="1">IF(Table1[[#This Row],[GENDER]]="FEMALE",1,0)</f>
        <v>1</v>
      </c>
      <c r="AF183" s="9">
        <f t="shared" ca="1" si="74"/>
        <v>0</v>
      </c>
      <c r="AG183" s="6">
        <f t="shared" ca="1" si="75"/>
        <v>0</v>
      </c>
      <c r="AH183" s="6">
        <f t="shared" ca="1" si="76"/>
        <v>0</v>
      </c>
      <c r="AI183" s="6">
        <f t="shared" ca="1" si="77"/>
        <v>0</v>
      </c>
      <c r="AJ183" s="10">
        <f t="shared" ca="1" si="78"/>
        <v>1</v>
      </c>
      <c r="AL183" s="9">
        <f ca="1">IF(Table1[[#This Row],[EDUCATION]]="HIGHSCHOOL",1,0)</f>
        <v>0</v>
      </c>
      <c r="AM183" s="6">
        <f ca="1">IF(Table1[[#This Row],[EDUCATION]]="PLUS TWO",1,0)</f>
        <v>0</v>
      </c>
      <c r="AN183" s="6">
        <f ca="1">IF(Table1[[#This Row],[EDUCATION]]="UG",1,0)</f>
        <v>0</v>
      </c>
      <c r="AO183" s="6">
        <f ca="1">IF(Table1[[#This Row],[EDUCATION]]="PG",1,0)</f>
        <v>1</v>
      </c>
      <c r="AP183" s="6">
        <f ca="1">IF(Table1[[#This Row],[EDUCATION]]="PHD",1,0)</f>
        <v>0</v>
      </c>
      <c r="AQ183" s="10">
        <f ca="1">IF(Table1[[#This Row],[EDUCATION]]="OTHERS",1,0)</f>
        <v>0</v>
      </c>
      <c r="AU183" s="9">
        <f ca="1">Table1[[#This Row],[CARS VALUE]]/Table1[[#This Row],[CARS]]</f>
        <v>377340.28717001248</v>
      </c>
      <c r="AV183" s="10"/>
      <c r="AX183" s="9">
        <f ca="1">IF(Table1[[#This Row],[DEBTS]]&gt;$AY$3,1,0)</f>
        <v>1</v>
      </c>
      <c r="AY183" s="6"/>
      <c r="AZ183" s="23">
        <f ca="1">(Table1[[#This Row],[MORTAGE LEFT]]/Table1[[#This Row],[VALUE OF THE HOUSE]])</f>
        <v>0.36444347155635226</v>
      </c>
      <c r="BA183" s="6">
        <f t="shared" ca="1" si="79"/>
        <v>1</v>
      </c>
      <c r="BB183" s="6"/>
      <c r="BC183" s="6"/>
      <c r="BD183" s="6"/>
      <c r="BE183" s="9">
        <f ca="1">IF(Table1[[#This Row],[DEBTS]]&gt;Table1[[#This Row],[INCOME ]],1,0)</f>
        <v>1</v>
      </c>
      <c r="BF183" s="10"/>
      <c r="BH183" s="9">
        <f ca="1">IF(Table1[[#This Row],[AREA]]="Alappuzha",Table1[[#This Row],[INCOME ]],0)</f>
        <v>0</v>
      </c>
      <c r="BI183" s="6">
        <f ca="1">IF(Table1[[#This Row],[AREA]]="Ernakulam",Table1[[#This Row],[INCOME ]],0)</f>
        <v>0</v>
      </c>
      <c r="BJ183" s="6">
        <f ca="1">IF(Table1[[#This Row],[AREA]]="Idukki",Table1[[#This Row],[INCOME ]],0)</f>
        <v>0</v>
      </c>
      <c r="BK183" s="6">
        <f ca="1">IF(Table1[[#This Row],[AREA]]="kannur",Table1[[#This Row],[INCOME ]],0)</f>
        <v>0</v>
      </c>
      <c r="BL183" s="6">
        <f ca="1">IF(Table1[[#This Row],[AREA]]="Kasaragod",Table1[[#This Row],[INCOME ]],0)</f>
        <v>0</v>
      </c>
      <c r="BM183" s="6">
        <f ca="1">IF(Table1[[#This Row],[AREA]]="Kollam",Table1[[#This Row],[INCOME ]],0)</f>
        <v>0</v>
      </c>
      <c r="BN183" s="6">
        <f ca="1">IF(Table1[[#This Row],[AREA]]="kottayam",Table1[[#This Row],[INCOME ]],0)</f>
        <v>638473</v>
      </c>
      <c r="BO183" s="6">
        <f ca="1">IF(Table1[[#This Row],[AREA]]="Kozhikode",Table1[[#This Row],[INCOME ]],0)</f>
        <v>0</v>
      </c>
      <c r="BP183" s="6">
        <f ca="1">IF(Table1[[#This Row],[AREA]]="Malappuram",Table1[[#This Row],[INCOME ]],0)</f>
        <v>0</v>
      </c>
      <c r="BQ183" s="6">
        <f ca="1">IF(Table1[[#This Row],[AREA]]="Palakkad",Table1[[#This Row],[INCOME ]],0)</f>
        <v>0</v>
      </c>
      <c r="BR183" s="6">
        <f ca="1">IF(Table1[[#This Row],[AREA]]="Pathanamthitta",Table1[[#This Row],[INCOME ]],0)</f>
        <v>0</v>
      </c>
      <c r="BS183" s="6">
        <f ca="1">IF(Table1[[#This Row],[AREA]]="Thiruvananthapuram",Table1[[#This Row],[INCOME ]],0)</f>
        <v>0</v>
      </c>
      <c r="BT183" s="6">
        <f ca="1">IF(Table1[[#This Row],[AREA]]="Thrissur",Table1[[#This Row],[INCOME ]],0)</f>
        <v>0</v>
      </c>
      <c r="BU183" s="10">
        <f ca="1">IF(Table1[[#This Row],[AREA]]="Wayanadu",Table1[[#This Row],[INCOME ]],0)</f>
        <v>0</v>
      </c>
      <c r="BW183" s="9">
        <f ca="1">IF(Table1[[#This Row],[FIELD OF WORK]]="IT",Table1[[#This Row],[INCOME ]],0)</f>
        <v>0</v>
      </c>
      <c r="BX183" s="6">
        <f ca="1">IF(Table1[[#This Row],[FIELD OF WORK]]="Teaching",Table1[[#This Row],[INCOME ]],0)</f>
        <v>0</v>
      </c>
      <c r="BY183" s="6">
        <f ca="1">IF(Table1[[#This Row],[FIELD OF WORK]]="Construction",Table1[[#This Row],[INCOME ]],0)</f>
        <v>0</v>
      </c>
      <c r="BZ183" s="6">
        <f ca="1">IF(Table1[[#This Row],[FIELD OF WORK]]="Health",Table1[[#This Row],[INCOME ]],0)</f>
        <v>0</v>
      </c>
      <c r="CA183" s="10">
        <f ca="1">IF(Table1[[#This Row],[FIELD OF WORK]]="Others",Table1[[#This Row],[INCOME ]],0)</f>
        <v>638473</v>
      </c>
      <c r="CC183" s="9">
        <f ca="1">IF(Table1[[#This Row],[EDUCATION]]="Highschool",Table1[[#This Row],[INCOME ]],0)</f>
        <v>0</v>
      </c>
      <c r="CD183" s="6">
        <f ca="1">IF(Table1[[#This Row],[EDUCATION]]="UG",Table1[[#This Row],[INCOME ]],0)</f>
        <v>0</v>
      </c>
      <c r="CE183" s="6">
        <f ca="1">IF(Table1[[#This Row],[EDUCATION]]="PG",Table1[[#This Row],[INCOME ]],0)</f>
        <v>638473</v>
      </c>
      <c r="CF183" s="6">
        <f ca="1">IF(Table1[[#This Row],[EDUCATION]]="PHD",Table1[[#This Row],[INCOME ]],0)</f>
        <v>0</v>
      </c>
      <c r="CG183" s="6">
        <f ca="1">IF(Table1[[#This Row],[EDUCATION]]="Plus Two",Table1[[#This Row],[INCOME ]],0)</f>
        <v>0</v>
      </c>
      <c r="CH183" s="10">
        <f ca="1">IF(Table1[[#This Row],[EDUCATION]]="Others",Table1[[#This Row],[INCOME ]],0)</f>
        <v>0</v>
      </c>
      <c r="CJ183" s="9">
        <f ca="1">IF(Table1[[#This Row],[NETWORTH]]&gt;$CK$3,Table1[[#This Row],[AGE]],0)</f>
        <v>35</v>
      </c>
      <c r="CK183" s="10"/>
    </row>
    <row r="184" spans="1:89" x14ac:dyDescent="0.3">
      <c r="A184">
        <f t="shared" ca="1" si="62"/>
        <v>1</v>
      </c>
      <c r="B184" t="str">
        <f t="shared" ca="1" si="63"/>
        <v>FEMALE</v>
      </c>
      <c r="C184">
        <f t="shared" ca="1" si="64"/>
        <v>31</v>
      </c>
      <c r="D184">
        <f t="shared" ca="1" si="65"/>
        <v>3</v>
      </c>
      <c r="E184" t="str">
        <f t="shared" ca="1" si="66"/>
        <v>Teaching</v>
      </c>
      <c r="F184">
        <f t="shared" ca="1" si="67"/>
        <v>2</v>
      </c>
      <c r="G184" t="str">
        <f t="shared" ca="1" si="68"/>
        <v>Plus Two</v>
      </c>
      <c r="H184">
        <f t="shared" ca="1" si="86"/>
        <v>3</v>
      </c>
      <c r="I184">
        <f t="shared" ca="1" si="61"/>
        <v>2</v>
      </c>
      <c r="J184">
        <f t="shared" ca="1" si="69"/>
        <v>498415</v>
      </c>
      <c r="K184">
        <f t="shared" ca="1" si="70"/>
        <v>3</v>
      </c>
      <c r="L184" t="str">
        <f t="shared" ca="1" si="71"/>
        <v>Alappuzha</v>
      </c>
      <c r="M184">
        <f t="shared" ca="1" si="80"/>
        <v>3488905</v>
      </c>
      <c r="N184">
        <f t="shared" ca="1" si="72"/>
        <v>1960590.5146744584</v>
      </c>
      <c r="O184">
        <f t="shared" ca="1" si="81"/>
        <v>399407.05103677954</v>
      </c>
      <c r="P184">
        <f t="shared" ca="1" si="73"/>
        <v>38868</v>
      </c>
      <c r="Q184">
        <f t="shared" ca="1" si="82"/>
        <v>2086741.5146744584</v>
      </c>
      <c r="R184">
        <f t="shared" ca="1" si="83"/>
        <v>54500.911397331569</v>
      </c>
      <c r="S184">
        <f t="shared" ca="1" si="84"/>
        <v>3942812.9624341112</v>
      </c>
      <c r="T184">
        <f t="shared" ca="1" si="85"/>
        <v>1856071.4477596527</v>
      </c>
      <c r="V184" s="9">
        <f ca="1">IF(Table1[[#This Row],[GENDER]]="MALE",1,0)</f>
        <v>0</v>
      </c>
      <c r="W184" s="10">
        <f ca="1">IF(Table1[[#This Row],[GENDER]]="FEMALE",1,0)</f>
        <v>1</v>
      </c>
      <c r="AF184" s="9">
        <f t="shared" ca="1" si="74"/>
        <v>0</v>
      </c>
      <c r="AG184" s="6">
        <f t="shared" ca="1" si="75"/>
        <v>0</v>
      </c>
      <c r="AH184" s="6">
        <f t="shared" ca="1" si="76"/>
        <v>0</v>
      </c>
      <c r="AI184" s="6">
        <f t="shared" ca="1" si="77"/>
        <v>1</v>
      </c>
      <c r="AJ184" s="10">
        <f t="shared" ca="1" si="78"/>
        <v>0</v>
      </c>
      <c r="AL184" s="9">
        <f ca="1">IF(Table1[[#This Row],[EDUCATION]]="HIGHSCHOOL",1,0)</f>
        <v>0</v>
      </c>
      <c r="AM184" s="6">
        <f ca="1">IF(Table1[[#This Row],[EDUCATION]]="PLUS TWO",1,0)</f>
        <v>1</v>
      </c>
      <c r="AN184" s="6">
        <f ca="1">IF(Table1[[#This Row],[EDUCATION]]="UG",1,0)</f>
        <v>0</v>
      </c>
      <c r="AO184" s="6">
        <f ca="1">IF(Table1[[#This Row],[EDUCATION]]="PG",1,0)</f>
        <v>0</v>
      </c>
      <c r="AP184" s="6">
        <f ca="1">IF(Table1[[#This Row],[EDUCATION]]="PHD",1,0)</f>
        <v>0</v>
      </c>
      <c r="AQ184" s="10">
        <f ca="1">IF(Table1[[#This Row],[EDUCATION]]="OTHERS",1,0)</f>
        <v>0</v>
      </c>
      <c r="AU184" s="9">
        <f ca="1">Table1[[#This Row],[CARS VALUE]]/Table1[[#This Row],[CARS]]</f>
        <v>199703.52551838977</v>
      </c>
      <c r="AV184" s="10"/>
      <c r="AX184" s="9">
        <f ca="1">IF(Table1[[#This Row],[DEBTS]]&gt;$AY$3,1,0)</f>
        <v>1</v>
      </c>
      <c r="AY184" s="6"/>
      <c r="AZ184" s="23">
        <f ca="1">(Table1[[#This Row],[MORTAGE LEFT]]/Table1[[#This Row],[VALUE OF THE HOUSE]])</f>
        <v>0.56195010029635617</v>
      </c>
      <c r="BA184" s="6">
        <f t="shared" ca="1" si="79"/>
        <v>0</v>
      </c>
      <c r="BB184" s="6"/>
      <c r="BC184" s="6"/>
      <c r="BD184" s="6"/>
      <c r="BE184" s="9">
        <f ca="1">IF(Table1[[#This Row],[DEBTS]]&gt;Table1[[#This Row],[INCOME ]],1,0)</f>
        <v>1</v>
      </c>
      <c r="BF184" s="10"/>
      <c r="BH184" s="9">
        <f ca="1">IF(Table1[[#This Row],[AREA]]="Alappuzha",Table1[[#This Row],[INCOME ]],0)</f>
        <v>498415</v>
      </c>
      <c r="BI184" s="6">
        <f ca="1">IF(Table1[[#This Row],[AREA]]="Ernakulam",Table1[[#This Row],[INCOME ]],0)</f>
        <v>0</v>
      </c>
      <c r="BJ184" s="6">
        <f ca="1">IF(Table1[[#This Row],[AREA]]="Idukki",Table1[[#This Row],[INCOME ]],0)</f>
        <v>0</v>
      </c>
      <c r="BK184" s="6">
        <f ca="1">IF(Table1[[#This Row],[AREA]]="kannur",Table1[[#This Row],[INCOME ]],0)</f>
        <v>0</v>
      </c>
      <c r="BL184" s="6">
        <f ca="1">IF(Table1[[#This Row],[AREA]]="Kasaragod",Table1[[#This Row],[INCOME ]],0)</f>
        <v>0</v>
      </c>
      <c r="BM184" s="6">
        <f ca="1">IF(Table1[[#This Row],[AREA]]="Kollam",Table1[[#This Row],[INCOME ]],0)</f>
        <v>0</v>
      </c>
      <c r="BN184" s="6">
        <f ca="1">IF(Table1[[#This Row],[AREA]]="kottayam",Table1[[#This Row],[INCOME ]],0)</f>
        <v>0</v>
      </c>
      <c r="BO184" s="6">
        <f ca="1">IF(Table1[[#This Row],[AREA]]="Kozhikode",Table1[[#This Row],[INCOME ]],0)</f>
        <v>0</v>
      </c>
      <c r="BP184" s="6">
        <f ca="1">IF(Table1[[#This Row],[AREA]]="Malappuram",Table1[[#This Row],[INCOME ]],0)</f>
        <v>0</v>
      </c>
      <c r="BQ184" s="6">
        <f ca="1">IF(Table1[[#This Row],[AREA]]="Palakkad",Table1[[#This Row],[INCOME ]],0)</f>
        <v>0</v>
      </c>
      <c r="BR184" s="6">
        <f ca="1">IF(Table1[[#This Row],[AREA]]="Pathanamthitta",Table1[[#This Row],[INCOME ]],0)</f>
        <v>0</v>
      </c>
      <c r="BS184" s="6">
        <f ca="1">IF(Table1[[#This Row],[AREA]]="Thiruvananthapuram",Table1[[#This Row],[INCOME ]],0)</f>
        <v>0</v>
      </c>
      <c r="BT184" s="6">
        <f ca="1">IF(Table1[[#This Row],[AREA]]="Thrissur",Table1[[#This Row],[INCOME ]],0)</f>
        <v>0</v>
      </c>
      <c r="BU184" s="10">
        <f ca="1">IF(Table1[[#This Row],[AREA]]="Wayanadu",Table1[[#This Row],[INCOME ]],0)</f>
        <v>0</v>
      </c>
      <c r="BW184" s="9">
        <f ca="1">IF(Table1[[#This Row],[FIELD OF WORK]]="IT",Table1[[#This Row],[INCOME ]],0)</f>
        <v>0</v>
      </c>
      <c r="BX184" s="6">
        <f ca="1">IF(Table1[[#This Row],[FIELD OF WORK]]="Teaching",Table1[[#This Row],[INCOME ]],0)</f>
        <v>498415</v>
      </c>
      <c r="BY184" s="6">
        <f ca="1">IF(Table1[[#This Row],[FIELD OF WORK]]="Construction",Table1[[#This Row],[INCOME ]],0)</f>
        <v>0</v>
      </c>
      <c r="BZ184" s="6">
        <f ca="1">IF(Table1[[#This Row],[FIELD OF WORK]]="Health",Table1[[#This Row],[INCOME ]],0)</f>
        <v>0</v>
      </c>
      <c r="CA184" s="10">
        <f ca="1">IF(Table1[[#This Row],[FIELD OF WORK]]="Others",Table1[[#This Row],[INCOME ]],0)</f>
        <v>0</v>
      </c>
      <c r="CC184" s="9">
        <f ca="1">IF(Table1[[#This Row],[EDUCATION]]="Highschool",Table1[[#This Row],[INCOME ]],0)</f>
        <v>0</v>
      </c>
      <c r="CD184" s="6">
        <f ca="1">IF(Table1[[#This Row],[EDUCATION]]="UG",Table1[[#This Row],[INCOME ]],0)</f>
        <v>0</v>
      </c>
      <c r="CE184" s="6">
        <f ca="1">IF(Table1[[#This Row],[EDUCATION]]="PG",Table1[[#This Row],[INCOME ]],0)</f>
        <v>0</v>
      </c>
      <c r="CF184" s="6">
        <f ca="1">IF(Table1[[#This Row],[EDUCATION]]="PHD",Table1[[#This Row],[INCOME ]],0)</f>
        <v>0</v>
      </c>
      <c r="CG184" s="6">
        <f ca="1">IF(Table1[[#This Row],[EDUCATION]]="Plus Two",Table1[[#This Row],[INCOME ]],0)</f>
        <v>498415</v>
      </c>
      <c r="CH184" s="10">
        <f ca="1">IF(Table1[[#This Row],[EDUCATION]]="Others",Table1[[#This Row],[INCOME ]],0)</f>
        <v>0</v>
      </c>
      <c r="CJ184" s="9">
        <f ca="1">IF(Table1[[#This Row],[NETWORTH]]&gt;$CK$3,Table1[[#This Row],[AGE]],0)</f>
        <v>31</v>
      </c>
      <c r="CK184" s="10"/>
    </row>
    <row r="185" spans="1:89" x14ac:dyDescent="0.3">
      <c r="A185">
        <f t="shared" ca="1" si="62"/>
        <v>1</v>
      </c>
      <c r="B185" t="str">
        <f t="shared" ca="1" si="63"/>
        <v>FEMALE</v>
      </c>
      <c r="C185">
        <f t="shared" ca="1" si="64"/>
        <v>37</v>
      </c>
      <c r="D185">
        <f t="shared" ca="1" si="65"/>
        <v>1</v>
      </c>
      <c r="E185" t="str">
        <f t="shared" ca="1" si="66"/>
        <v>Health</v>
      </c>
      <c r="F185">
        <f t="shared" ca="1" si="67"/>
        <v>3</v>
      </c>
      <c r="G185" t="str">
        <f t="shared" ca="1" si="68"/>
        <v>UG</v>
      </c>
      <c r="H185">
        <f t="shared" ca="1" si="86"/>
        <v>3</v>
      </c>
      <c r="I185">
        <f t="shared" ca="1" si="61"/>
        <v>2</v>
      </c>
      <c r="J185">
        <f t="shared" ca="1" si="69"/>
        <v>187435</v>
      </c>
      <c r="K185">
        <f t="shared" ca="1" si="70"/>
        <v>10</v>
      </c>
      <c r="L185" t="str">
        <f t="shared" ca="1" si="71"/>
        <v>Malappuram</v>
      </c>
      <c r="M185">
        <f t="shared" ca="1" si="80"/>
        <v>1499480</v>
      </c>
      <c r="N185">
        <f t="shared" ca="1" si="72"/>
        <v>431367.3972461315</v>
      </c>
      <c r="O185">
        <f t="shared" ca="1" si="81"/>
        <v>71013.766834286071</v>
      </c>
      <c r="P185">
        <f t="shared" ca="1" si="73"/>
        <v>15258</v>
      </c>
      <c r="Q185">
        <f t="shared" ca="1" si="82"/>
        <v>739227.39724613144</v>
      </c>
      <c r="R185">
        <f t="shared" ca="1" si="83"/>
        <v>215973.89399349823</v>
      </c>
      <c r="S185">
        <f t="shared" ca="1" si="84"/>
        <v>1786467.6608277843</v>
      </c>
      <c r="T185">
        <f t="shared" ca="1" si="85"/>
        <v>1047240.2635816529</v>
      </c>
      <c r="V185" s="9">
        <f ca="1">IF(Table1[[#This Row],[GENDER]]="MALE",1,0)</f>
        <v>0</v>
      </c>
      <c r="W185" s="10">
        <f ca="1">IF(Table1[[#This Row],[GENDER]]="FEMALE",1,0)</f>
        <v>1</v>
      </c>
      <c r="AF185" s="9">
        <f t="shared" ca="1" si="74"/>
        <v>0</v>
      </c>
      <c r="AG185" s="6">
        <f t="shared" ca="1" si="75"/>
        <v>1</v>
      </c>
      <c r="AH185" s="6">
        <f t="shared" ca="1" si="76"/>
        <v>0</v>
      </c>
      <c r="AI185" s="6">
        <f t="shared" ca="1" si="77"/>
        <v>0</v>
      </c>
      <c r="AJ185" s="10">
        <f t="shared" ca="1" si="78"/>
        <v>0</v>
      </c>
      <c r="AL185" s="9">
        <f ca="1">IF(Table1[[#This Row],[EDUCATION]]="HIGHSCHOOL",1,0)</f>
        <v>0</v>
      </c>
      <c r="AM185" s="6">
        <f ca="1">IF(Table1[[#This Row],[EDUCATION]]="PLUS TWO",1,0)</f>
        <v>0</v>
      </c>
      <c r="AN185" s="6">
        <f ca="1">IF(Table1[[#This Row],[EDUCATION]]="UG",1,0)</f>
        <v>1</v>
      </c>
      <c r="AO185" s="6">
        <f ca="1">IF(Table1[[#This Row],[EDUCATION]]="PG",1,0)</f>
        <v>0</v>
      </c>
      <c r="AP185" s="6">
        <f ca="1">IF(Table1[[#This Row],[EDUCATION]]="PHD",1,0)</f>
        <v>0</v>
      </c>
      <c r="AQ185" s="10">
        <f ca="1">IF(Table1[[#This Row],[EDUCATION]]="OTHERS",1,0)</f>
        <v>0</v>
      </c>
      <c r="AU185" s="9">
        <f ca="1">Table1[[#This Row],[CARS VALUE]]/Table1[[#This Row],[CARS]]</f>
        <v>35506.883417143035</v>
      </c>
      <c r="AV185" s="10"/>
      <c r="AX185" s="9">
        <f ca="1">IF(Table1[[#This Row],[DEBTS]]&gt;$AY$3,1,0)</f>
        <v>0</v>
      </c>
      <c r="AY185" s="6"/>
      <c r="AZ185" s="23">
        <f ca="1">(Table1[[#This Row],[MORTAGE LEFT]]/Table1[[#This Row],[VALUE OF THE HOUSE]])</f>
        <v>0.28767799320173093</v>
      </c>
      <c r="BA185" s="6">
        <f t="shared" ca="1" si="79"/>
        <v>1</v>
      </c>
      <c r="BB185" s="6"/>
      <c r="BC185" s="6"/>
      <c r="BD185" s="6"/>
      <c r="BE185" s="9">
        <f ca="1">IF(Table1[[#This Row],[DEBTS]]&gt;Table1[[#This Row],[INCOME ]],1,0)</f>
        <v>1</v>
      </c>
      <c r="BF185" s="10"/>
      <c r="BH185" s="9">
        <f ca="1">IF(Table1[[#This Row],[AREA]]="Alappuzha",Table1[[#This Row],[INCOME ]],0)</f>
        <v>0</v>
      </c>
      <c r="BI185" s="6">
        <f ca="1">IF(Table1[[#This Row],[AREA]]="Ernakulam",Table1[[#This Row],[INCOME ]],0)</f>
        <v>0</v>
      </c>
      <c r="BJ185" s="6">
        <f ca="1">IF(Table1[[#This Row],[AREA]]="Idukki",Table1[[#This Row],[INCOME ]],0)</f>
        <v>0</v>
      </c>
      <c r="BK185" s="6">
        <f ca="1">IF(Table1[[#This Row],[AREA]]="kannur",Table1[[#This Row],[INCOME ]],0)</f>
        <v>0</v>
      </c>
      <c r="BL185" s="6">
        <f ca="1">IF(Table1[[#This Row],[AREA]]="Kasaragod",Table1[[#This Row],[INCOME ]],0)</f>
        <v>0</v>
      </c>
      <c r="BM185" s="6">
        <f ca="1">IF(Table1[[#This Row],[AREA]]="Kollam",Table1[[#This Row],[INCOME ]],0)</f>
        <v>0</v>
      </c>
      <c r="BN185" s="6">
        <f ca="1">IF(Table1[[#This Row],[AREA]]="kottayam",Table1[[#This Row],[INCOME ]],0)</f>
        <v>0</v>
      </c>
      <c r="BO185" s="6">
        <f ca="1">IF(Table1[[#This Row],[AREA]]="Kozhikode",Table1[[#This Row],[INCOME ]],0)</f>
        <v>0</v>
      </c>
      <c r="BP185" s="6">
        <f ca="1">IF(Table1[[#This Row],[AREA]]="Malappuram",Table1[[#This Row],[INCOME ]],0)</f>
        <v>187435</v>
      </c>
      <c r="BQ185" s="6">
        <f ca="1">IF(Table1[[#This Row],[AREA]]="Palakkad",Table1[[#This Row],[INCOME ]],0)</f>
        <v>0</v>
      </c>
      <c r="BR185" s="6">
        <f ca="1">IF(Table1[[#This Row],[AREA]]="Pathanamthitta",Table1[[#This Row],[INCOME ]],0)</f>
        <v>0</v>
      </c>
      <c r="BS185" s="6">
        <f ca="1">IF(Table1[[#This Row],[AREA]]="Thiruvananthapuram",Table1[[#This Row],[INCOME ]],0)</f>
        <v>0</v>
      </c>
      <c r="BT185" s="6">
        <f ca="1">IF(Table1[[#This Row],[AREA]]="Thrissur",Table1[[#This Row],[INCOME ]],0)</f>
        <v>0</v>
      </c>
      <c r="BU185" s="10">
        <f ca="1">IF(Table1[[#This Row],[AREA]]="Wayanadu",Table1[[#This Row],[INCOME ]],0)</f>
        <v>0</v>
      </c>
      <c r="BW185" s="9">
        <f ca="1">IF(Table1[[#This Row],[FIELD OF WORK]]="IT",Table1[[#This Row],[INCOME ]],0)</f>
        <v>0</v>
      </c>
      <c r="BX185" s="6">
        <f ca="1">IF(Table1[[#This Row],[FIELD OF WORK]]="Teaching",Table1[[#This Row],[INCOME ]],0)</f>
        <v>0</v>
      </c>
      <c r="BY185" s="6">
        <f ca="1">IF(Table1[[#This Row],[FIELD OF WORK]]="Construction",Table1[[#This Row],[INCOME ]],0)</f>
        <v>0</v>
      </c>
      <c r="BZ185" s="6">
        <f ca="1">IF(Table1[[#This Row],[FIELD OF WORK]]="Health",Table1[[#This Row],[INCOME ]],0)</f>
        <v>187435</v>
      </c>
      <c r="CA185" s="10">
        <f ca="1">IF(Table1[[#This Row],[FIELD OF WORK]]="Others",Table1[[#This Row],[INCOME ]],0)</f>
        <v>0</v>
      </c>
      <c r="CC185" s="9">
        <f ca="1">IF(Table1[[#This Row],[EDUCATION]]="Highschool",Table1[[#This Row],[INCOME ]],0)</f>
        <v>0</v>
      </c>
      <c r="CD185" s="6">
        <f ca="1">IF(Table1[[#This Row],[EDUCATION]]="UG",Table1[[#This Row],[INCOME ]],0)</f>
        <v>187435</v>
      </c>
      <c r="CE185" s="6">
        <f ca="1">IF(Table1[[#This Row],[EDUCATION]]="PG",Table1[[#This Row],[INCOME ]],0)</f>
        <v>0</v>
      </c>
      <c r="CF185" s="6">
        <f ca="1">IF(Table1[[#This Row],[EDUCATION]]="PHD",Table1[[#This Row],[INCOME ]],0)</f>
        <v>0</v>
      </c>
      <c r="CG185" s="6">
        <f ca="1">IF(Table1[[#This Row],[EDUCATION]]="Plus Two",Table1[[#This Row],[INCOME ]],0)</f>
        <v>0</v>
      </c>
      <c r="CH185" s="10">
        <f ca="1">IF(Table1[[#This Row],[EDUCATION]]="Others",Table1[[#This Row],[INCOME ]],0)</f>
        <v>0</v>
      </c>
      <c r="CJ185" s="9">
        <f ca="1">IF(Table1[[#This Row],[NETWORTH]]&gt;$CK$3,Table1[[#This Row],[AGE]],0)</f>
        <v>37</v>
      </c>
      <c r="CK185" s="10"/>
    </row>
    <row r="186" spans="1:89" x14ac:dyDescent="0.3">
      <c r="A186">
        <f t="shared" ca="1" si="62"/>
        <v>1</v>
      </c>
      <c r="B186" t="str">
        <f t="shared" ca="1" si="63"/>
        <v>FEMALE</v>
      </c>
      <c r="C186">
        <f t="shared" ca="1" si="64"/>
        <v>47</v>
      </c>
      <c r="D186">
        <f t="shared" ca="1" si="65"/>
        <v>3</v>
      </c>
      <c r="E186" t="str">
        <f t="shared" ca="1" si="66"/>
        <v>Teaching</v>
      </c>
      <c r="F186">
        <f t="shared" ca="1" si="67"/>
        <v>2</v>
      </c>
      <c r="G186" t="str">
        <f t="shared" ca="1" si="68"/>
        <v>Plus Two</v>
      </c>
      <c r="H186">
        <f t="shared" ca="1" si="86"/>
        <v>3</v>
      </c>
      <c r="I186">
        <f t="shared" ca="1" si="61"/>
        <v>1</v>
      </c>
      <c r="J186">
        <f t="shared" ca="1" si="69"/>
        <v>354387</v>
      </c>
      <c r="K186">
        <f t="shared" ca="1" si="70"/>
        <v>14</v>
      </c>
      <c r="L186" t="str">
        <f t="shared" ca="1" si="71"/>
        <v>Kasaragod</v>
      </c>
      <c r="M186">
        <f t="shared" ca="1" si="80"/>
        <v>1417548</v>
      </c>
      <c r="N186">
        <f t="shared" ca="1" si="72"/>
        <v>1123636.5381139249</v>
      </c>
      <c r="O186">
        <f t="shared" ca="1" si="81"/>
        <v>142787.64058513998</v>
      </c>
      <c r="P186">
        <f t="shared" ca="1" si="73"/>
        <v>58418</v>
      </c>
      <c r="Q186">
        <f t="shared" ca="1" si="82"/>
        <v>1313385.5381139249</v>
      </c>
      <c r="R186">
        <f t="shared" ca="1" si="83"/>
        <v>130392.61941779591</v>
      </c>
      <c r="S186">
        <f t="shared" ca="1" si="84"/>
        <v>1690728.2600029358</v>
      </c>
      <c r="T186">
        <f t="shared" ca="1" si="85"/>
        <v>377342.72188901086</v>
      </c>
      <c r="V186" s="9">
        <f ca="1">IF(Table1[[#This Row],[GENDER]]="MALE",1,0)</f>
        <v>0</v>
      </c>
      <c r="W186" s="10">
        <f ca="1">IF(Table1[[#This Row],[GENDER]]="FEMALE",1,0)</f>
        <v>1</v>
      </c>
      <c r="AF186" s="9">
        <f t="shared" ca="1" si="74"/>
        <v>0</v>
      </c>
      <c r="AG186" s="6">
        <f t="shared" ca="1" si="75"/>
        <v>0</v>
      </c>
      <c r="AH186" s="6">
        <f t="shared" ca="1" si="76"/>
        <v>0</v>
      </c>
      <c r="AI186" s="6">
        <f t="shared" ca="1" si="77"/>
        <v>1</v>
      </c>
      <c r="AJ186" s="10">
        <f t="shared" ca="1" si="78"/>
        <v>0</v>
      </c>
      <c r="AL186" s="9">
        <f ca="1">IF(Table1[[#This Row],[EDUCATION]]="HIGHSCHOOL",1,0)</f>
        <v>0</v>
      </c>
      <c r="AM186" s="6">
        <f ca="1">IF(Table1[[#This Row],[EDUCATION]]="PLUS TWO",1,0)</f>
        <v>1</v>
      </c>
      <c r="AN186" s="6">
        <f ca="1">IF(Table1[[#This Row],[EDUCATION]]="UG",1,0)</f>
        <v>0</v>
      </c>
      <c r="AO186" s="6">
        <f ca="1">IF(Table1[[#This Row],[EDUCATION]]="PG",1,0)</f>
        <v>0</v>
      </c>
      <c r="AP186" s="6">
        <f ca="1">IF(Table1[[#This Row],[EDUCATION]]="PHD",1,0)</f>
        <v>0</v>
      </c>
      <c r="AQ186" s="10">
        <f ca="1">IF(Table1[[#This Row],[EDUCATION]]="OTHERS",1,0)</f>
        <v>0</v>
      </c>
      <c r="AU186" s="9">
        <f ca="1">Table1[[#This Row],[CARS VALUE]]/Table1[[#This Row],[CARS]]</f>
        <v>142787.64058513998</v>
      </c>
      <c r="AV186" s="10"/>
      <c r="AX186" s="9">
        <f ca="1">IF(Table1[[#This Row],[DEBTS]]&gt;$AY$3,1,0)</f>
        <v>1</v>
      </c>
      <c r="AY186" s="6"/>
      <c r="AZ186" s="23">
        <f ca="1">(Table1[[#This Row],[MORTAGE LEFT]]/Table1[[#This Row],[VALUE OF THE HOUSE]])</f>
        <v>0.79266207430995272</v>
      </c>
      <c r="BA186" s="6">
        <f t="shared" ca="1" si="79"/>
        <v>0</v>
      </c>
      <c r="BB186" s="6"/>
      <c r="BC186" s="6"/>
      <c r="BD186" s="6"/>
      <c r="BE186" s="9">
        <f ca="1">IF(Table1[[#This Row],[DEBTS]]&gt;Table1[[#This Row],[INCOME ]],1,0)</f>
        <v>1</v>
      </c>
      <c r="BF186" s="10"/>
      <c r="BH186" s="9">
        <f ca="1">IF(Table1[[#This Row],[AREA]]="Alappuzha",Table1[[#This Row],[INCOME ]],0)</f>
        <v>0</v>
      </c>
      <c r="BI186" s="6">
        <f ca="1">IF(Table1[[#This Row],[AREA]]="Ernakulam",Table1[[#This Row],[INCOME ]],0)</f>
        <v>0</v>
      </c>
      <c r="BJ186" s="6">
        <f ca="1">IF(Table1[[#This Row],[AREA]]="Idukki",Table1[[#This Row],[INCOME ]],0)</f>
        <v>0</v>
      </c>
      <c r="BK186" s="6">
        <f ca="1">IF(Table1[[#This Row],[AREA]]="kannur",Table1[[#This Row],[INCOME ]],0)</f>
        <v>0</v>
      </c>
      <c r="BL186" s="6">
        <f ca="1">IF(Table1[[#This Row],[AREA]]="Kasaragod",Table1[[#This Row],[INCOME ]],0)</f>
        <v>354387</v>
      </c>
      <c r="BM186" s="6">
        <f ca="1">IF(Table1[[#This Row],[AREA]]="Kollam",Table1[[#This Row],[INCOME ]],0)</f>
        <v>0</v>
      </c>
      <c r="BN186" s="6">
        <f ca="1">IF(Table1[[#This Row],[AREA]]="kottayam",Table1[[#This Row],[INCOME ]],0)</f>
        <v>0</v>
      </c>
      <c r="BO186" s="6">
        <f ca="1">IF(Table1[[#This Row],[AREA]]="Kozhikode",Table1[[#This Row],[INCOME ]],0)</f>
        <v>0</v>
      </c>
      <c r="BP186" s="6">
        <f ca="1">IF(Table1[[#This Row],[AREA]]="Malappuram",Table1[[#This Row],[INCOME ]],0)</f>
        <v>0</v>
      </c>
      <c r="BQ186" s="6">
        <f ca="1">IF(Table1[[#This Row],[AREA]]="Palakkad",Table1[[#This Row],[INCOME ]],0)</f>
        <v>0</v>
      </c>
      <c r="BR186" s="6">
        <f ca="1">IF(Table1[[#This Row],[AREA]]="Pathanamthitta",Table1[[#This Row],[INCOME ]],0)</f>
        <v>0</v>
      </c>
      <c r="BS186" s="6">
        <f ca="1">IF(Table1[[#This Row],[AREA]]="Thiruvananthapuram",Table1[[#This Row],[INCOME ]],0)</f>
        <v>0</v>
      </c>
      <c r="BT186" s="6">
        <f ca="1">IF(Table1[[#This Row],[AREA]]="Thrissur",Table1[[#This Row],[INCOME ]],0)</f>
        <v>0</v>
      </c>
      <c r="BU186" s="10">
        <f ca="1">IF(Table1[[#This Row],[AREA]]="Wayanadu",Table1[[#This Row],[INCOME ]],0)</f>
        <v>0</v>
      </c>
      <c r="BW186" s="9">
        <f ca="1">IF(Table1[[#This Row],[FIELD OF WORK]]="IT",Table1[[#This Row],[INCOME ]],0)</f>
        <v>0</v>
      </c>
      <c r="BX186" s="6">
        <f ca="1">IF(Table1[[#This Row],[FIELD OF WORK]]="Teaching",Table1[[#This Row],[INCOME ]],0)</f>
        <v>354387</v>
      </c>
      <c r="BY186" s="6">
        <f ca="1">IF(Table1[[#This Row],[FIELD OF WORK]]="Construction",Table1[[#This Row],[INCOME ]],0)</f>
        <v>0</v>
      </c>
      <c r="BZ186" s="6">
        <f ca="1">IF(Table1[[#This Row],[FIELD OF WORK]]="Health",Table1[[#This Row],[INCOME ]],0)</f>
        <v>0</v>
      </c>
      <c r="CA186" s="10">
        <f ca="1">IF(Table1[[#This Row],[FIELD OF WORK]]="Others",Table1[[#This Row],[INCOME ]],0)</f>
        <v>0</v>
      </c>
      <c r="CC186" s="9">
        <f ca="1">IF(Table1[[#This Row],[EDUCATION]]="Highschool",Table1[[#This Row],[INCOME ]],0)</f>
        <v>0</v>
      </c>
      <c r="CD186" s="6">
        <f ca="1">IF(Table1[[#This Row],[EDUCATION]]="UG",Table1[[#This Row],[INCOME ]],0)</f>
        <v>0</v>
      </c>
      <c r="CE186" s="6">
        <f ca="1">IF(Table1[[#This Row],[EDUCATION]]="PG",Table1[[#This Row],[INCOME ]],0)</f>
        <v>0</v>
      </c>
      <c r="CF186" s="6">
        <f ca="1">IF(Table1[[#This Row],[EDUCATION]]="PHD",Table1[[#This Row],[INCOME ]],0)</f>
        <v>0</v>
      </c>
      <c r="CG186" s="6">
        <f ca="1">IF(Table1[[#This Row],[EDUCATION]]="Plus Two",Table1[[#This Row],[INCOME ]],0)</f>
        <v>354387</v>
      </c>
      <c r="CH186" s="10">
        <f ca="1">IF(Table1[[#This Row],[EDUCATION]]="Others",Table1[[#This Row],[INCOME ]],0)</f>
        <v>0</v>
      </c>
      <c r="CJ186" s="9">
        <f ca="1">IF(Table1[[#This Row],[NETWORTH]]&gt;$CK$3,Table1[[#This Row],[AGE]],0)</f>
        <v>0</v>
      </c>
      <c r="CK186" s="10"/>
    </row>
    <row r="187" spans="1:89" x14ac:dyDescent="0.3">
      <c r="A187">
        <f t="shared" ca="1" si="62"/>
        <v>1</v>
      </c>
      <c r="B187" t="str">
        <f t="shared" ca="1" si="63"/>
        <v>FEMALE</v>
      </c>
      <c r="C187">
        <f t="shared" ca="1" si="64"/>
        <v>28</v>
      </c>
      <c r="D187">
        <f t="shared" ca="1" si="65"/>
        <v>4</v>
      </c>
      <c r="E187" t="str">
        <f t="shared" ca="1" si="66"/>
        <v>IT</v>
      </c>
      <c r="F187">
        <f t="shared" ca="1" si="67"/>
        <v>4</v>
      </c>
      <c r="G187" t="str">
        <f t="shared" ca="1" si="68"/>
        <v>PG</v>
      </c>
      <c r="H187">
        <f t="shared" ca="1" si="86"/>
        <v>2</v>
      </c>
      <c r="I187">
        <f t="shared" ca="1" si="61"/>
        <v>3</v>
      </c>
      <c r="J187">
        <f t="shared" ca="1" si="69"/>
        <v>329263</v>
      </c>
      <c r="K187">
        <f t="shared" ca="1" si="70"/>
        <v>3</v>
      </c>
      <c r="L187" t="str">
        <f t="shared" ca="1" si="71"/>
        <v>Alappuzha</v>
      </c>
      <c r="M187">
        <f t="shared" ca="1" si="80"/>
        <v>2634104</v>
      </c>
      <c r="N187">
        <f t="shared" ca="1" si="72"/>
        <v>1031227.8556472013</v>
      </c>
      <c r="O187">
        <f t="shared" ca="1" si="81"/>
        <v>551622.62882734125</v>
      </c>
      <c r="P187">
        <f t="shared" ca="1" si="73"/>
        <v>434551</v>
      </c>
      <c r="Q187">
        <f t="shared" ca="1" si="82"/>
        <v>1601838.8556472012</v>
      </c>
      <c r="R187">
        <f t="shared" ca="1" si="83"/>
        <v>192979.58356041394</v>
      </c>
      <c r="S187">
        <f t="shared" ca="1" si="84"/>
        <v>3378706.2123877555</v>
      </c>
      <c r="T187">
        <f t="shared" ca="1" si="85"/>
        <v>1776867.3567405543</v>
      </c>
      <c r="V187" s="9">
        <f ca="1">IF(Table1[[#This Row],[GENDER]]="MALE",1,0)</f>
        <v>0</v>
      </c>
      <c r="W187" s="10">
        <f ca="1">IF(Table1[[#This Row],[GENDER]]="FEMALE",1,0)</f>
        <v>1</v>
      </c>
      <c r="AF187" s="9">
        <f t="shared" ca="1" si="74"/>
        <v>0</v>
      </c>
      <c r="AG187" s="6">
        <f t="shared" ca="1" si="75"/>
        <v>0</v>
      </c>
      <c r="AH187" s="6">
        <f t="shared" ca="1" si="76"/>
        <v>1</v>
      </c>
      <c r="AI187" s="6">
        <f t="shared" ca="1" si="77"/>
        <v>0</v>
      </c>
      <c r="AJ187" s="10">
        <f t="shared" ca="1" si="78"/>
        <v>0</v>
      </c>
      <c r="AL187" s="9">
        <f ca="1">IF(Table1[[#This Row],[EDUCATION]]="HIGHSCHOOL",1,0)</f>
        <v>0</v>
      </c>
      <c r="AM187" s="6">
        <f ca="1">IF(Table1[[#This Row],[EDUCATION]]="PLUS TWO",1,0)</f>
        <v>0</v>
      </c>
      <c r="AN187" s="6">
        <f ca="1">IF(Table1[[#This Row],[EDUCATION]]="UG",1,0)</f>
        <v>0</v>
      </c>
      <c r="AO187" s="6">
        <f ca="1">IF(Table1[[#This Row],[EDUCATION]]="PG",1,0)</f>
        <v>1</v>
      </c>
      <c r="AP187" s="6">
        <f ca="1">IF(Table1[[#This Row],[EDUCATION]]="PHD",1,0)</f>
        <v>0</v>
      </c>
      <c r="AQ187" s="10">
        <f ca="1">IF(Table1[[#This Row],[EDUCATION]]="OTHERS",1,0)</f>
        <v>0</v>
      </c>
      <c r="AU187" s="9">
        <f ca="1">Table1[[#This Row],[CARS VALUE]]/Table1[[#This Row],[CARS]]</f>
        <v>183874.20960911375</v>
      </c>
      <c r="AV187" s="10"/>
      <c r="AX187" s="9">
        <f ca="1">IF(Table1[[#This Row],[DEBTS]]&gt;$AY$3,1,0)</f>
        <v>1</v>
      </c>
      <c r="AY187" s="6"/>
      <c r="AZ187" s="23">
        <f ca="1">(Table1[[#This Row],[MORTAGE LEFT]]/Table1[[#This Row],[VALUE OF THE HOUSE]])</f>
        <v>0.39149094175750132</v>
      </c>
      <c r="BA187" s="6">
        <f t="shared" ca="1" si="79"/>
        <v>1</v>
      </c>
      <c r="BB187" s="6"/>
      <c r="BC187" s="6"/>
      <c r="BD187" s="6"/>
      <c r="BE187" s="9">
        <f ca="1">IF(Table1[[#This Row],[DEBTS]]&gt;Table1[[#This Row],[INCOME ]],1,0)</f>
        <v>1</v>
      </c>
      <c r="BF187" s="10"/>
      <c r="BH187" s="9">
        <f ca="1">IF(Table1[[#This Row],[AREA]]="Alappuzha",Table1[[#This Row],[INCOME ]],0)</f>
        <v>329263</v>
      </c>
      <c r="BI187" s="6">
        <f ca="1">IF(Table1[[#This Row],[AREA]]="Ernakulam",Table1[[#This Row],[INCOME ]],0)</f>
        <v>0</v>
      </c>
      <c r="BJ187" s="6">
        <f ca="1">IF(Table1[[#This Row],[AREA]]="Idukki",Table1[[#This Row],[INCOME ]],0)</f>
        <v>0</v>
      </c>
      <c r="BK187" s="6">
        <f ca="1">IF(Table1[[#This Row],[AREA]]="kannur",Table1[[#This Row],[INCOME ]],0)</f>
        <v>0</v>
      </c>
      <c r="BL187" s="6">
        <f ca="1">IF(Table1[[#This Row],[AREA]]="Kasaragod",Table1[[#This Row],[INCOME ]],0)</f>
        <v>0</v>
      </c>
      <c r="BM187" s="6">
        <f ca="1">IF(Table1[[#This Row],[AREA]]="Kollam",Table1[[#This Row],[INCOME ]],0)</f>
        <v>0</v>
      </c>
      <c r="BN187" s="6">
        <f ca="1">IF(Table1[[#This Row],[AREA]]="kottayam",Table1[[#This Row],[INCOME ]],0)</f>
        <v>0</v>
      </c>
      <c r="BO187" s="6">
        <f ca="1">IF(Table1[[#This Row],[AREA]]="Kozhikode",Table1[[#This Row],[INCOME ]],0)</f>
        <v>0</v>
      </c>
      <c r="BP187" s="6">
        <f ca="1">IF(Table1[[#This Row],[AREA]]="Malappuram",Table1[[#This Row],[INCOME ]],0)</f>
        <v>0</v>
      </c>
      <c r="BQ187" s="6">
        <f ca="1">IF(Table1[[#This Row],[AREA]]="Palakkad",Table1[[#This Row],[INCOME ]],0)</f>
        <v>0</v>
      </c>
      <c r="BR187" s="6">
        <f ca="1">IF(Table1[[#This Row],[AREA]]="Pathanamthitta",Table1[[#This Row],[INCOME ]],0)</f>
        <v>0</v>
      </c>
      <c r="BS187" s="6">
        <f ca="1">IF(Table1[[#This Row],[AREA]]="Thiruvananthapuram",Table1[[#This Row],[INCOME ]],0)</f>
        <v>0</v>
      </c>
      <c r="BT187" s="6">
        <f ca="1">IF(Table1[[#This Row],[AREA]]="Thrissur",Table1[[#This Row],[INCOME ]],0)</f>
        <v>0</v>
      </c>
      <c r="BU187" s="10">
        <f ca="1">IF(Table1[[#This Row],[AREA]]="Wayanadu",Table1[[#This Row],[INCOME ]],0)</f>
        <v>0</v>
      </c>
      <c r="BW187" s="9">
        <f ca="1">IF(Table1[[#This Row],[FIELD OF WORK]]="IT",Table1[[#This Row],[INCOME ]],0)</f>
        <v>329263</v>
      </c>
      <c r="BX187" s="6">
        <f ca="1">IF(Table1[[#This Row],[FIELD OF WORK]]="Teaching",Table1[[#This Row],[INCOME ]],0)</f>
        <v>0</v>
      </c>
      <c r="BY187" s="6">
        <f ca="1">IF(Table1[[#This Row],[FIELD OF WORK]]="Construction",Table1[[#This Row],[INCOME ]],0)</f>
        <v>0</v>
      </c>
      <c r="BZ187" s="6">
        <f ca="1">IF(Table1[[#This Row],[FIELD OF WORK]]="Health",Table1[[#This Row],[INCOME ]],0)</f>
        <v>0</v>
      </c>
      <c r="CA187" s="10">
        <f ca="1">IF(Table1[[#This Row],[FIELD OF WORK]]="Others",Table1[[#This Row],[INCOME ]],0)</f>
        <v>0</v>
      </c>
      <c r="CC187" s="9">
        <f ca="1">IF(Table1[[#This Row],[EDUCATION]]="Highschool",Table1[[#This Row],[INCOME ]],0)</f>
        <v>0</v>
      </c>
      <c r="CD187" s="6">
        <f ca="1">IF(Table1[[#This Row],[EDUCATION]]="UG",Table1[[#This Row],[INCOME ]],0)</f>
        <v>0</v>
      </c>
      <c r="CE187" s="6">
        <f ca="1">IF(Table1[[#This Row],[EDUCATION]]="PG",Table1[[#This Row],[INCOME ]],0)</f>
        <v>329263</v>
      </c>
      <c r="CF187" s="6">
        <f ca="1">IF(Table1[[#This Row],[EDUCATION]]="PHD",Table1[[#This Row],[INCOME ]],0)</f>
        <v>0</v>
      </c>
      <c r="CG187" s="6">
        <f ca="1">IF(Table1[[#This Row],[EDUCATION]]="Plus Two",Table1[[#This Row],[INCOME ]],0)</f>
        <v>0</v>
      </c>
      <c r="CH187" s="10">
        <f ca="1">IF(Table1[[#This Row],[EDUCATION]]="Others",Table1[[#This Row],[INCOME ]],0)</f>
        <v>0</v>
      </c>
      <c r="CJ187" s="9">
        <f ca="1">IF(Table1[[#This Row],[NETWORTH]]&gt;$CK$3,Table1[[#This Row],[AGE]],0)</f>
        <v>28</v>
      </c>
      <c r="CK187" s="10"/>
    </row>
    <row r="188" spans="1:89" x14ac:dyDescent="0.3">
      <c r="A188">
        <f t="shared" ca="1" si="62"/>
        <v>1</v>
      </c>
      <c r="B188" t="str">
        <f t="shared" ca="1" si="63"/>
        <v>FEMALE</v>
      </c>
      <c r="C188">
        <f t="shared" ca="1" si="64"/>
        <v>36</v>
      </c>
      <c r="D188">
        <f t="shared" ca="1" si="65"/>
        <v>1</v>
      </c>
      <c r="E188" t="str">
        <f t="shared" ca="1" si="66"/>
        <v>Health</v>
      </c>
      <c r="F188">
        <f t="shared" ca="1" si="67"/>
        <v>6</v>
      </c>
      <c r="G188" t="str">
        <f t="shared" ca="1" si="68"/>
        <v>Others</v>
      </c>
      <c r="H188">
        <f t="shared" ca="1" si="86"/>
        <v>1</v>
      </c>
      <c r="I188">
        <f t="shared" ca="1" si="61"/>
        <v>1</v>
      </c>
      <c r="J188">
        <f t="shared" ca="1" si="69"/>
        <v>166068</v>
      </c>
      <c r="K188">
        <f t="shared" ca="1" si="70"/>
        <v>10</v>
      </c>
      <c r="L188" t="str">
        <f t="shared" ca="1" si="71"/>
        <v>Malappuram</v>
      </c>
      <c r="M188">
        <f t="shared" ca="1" si="80"/>
        <v>1328544</v>
      </c>
      <c r="N188">
        <f t="shared" ca="1" si="72"/>
        <v>995448.96177901642</v>
      </c>
      <c r="O188">
        <f t="shared" ca="1" si="81"/>
        <v>133562.46712340653</v>
      </c>
      <c r="P188">
        <f t="shared" ca="1" si="73"/>
        <v>75123</v>
      </c>
      <c r="Q188">
        <f t="shared" ca="1" si="82"/>
        <v>1278425.9617790165</v>
      </c>
      <c r="R188">
        <f t="shared" ca="1" si="83"/>
        <v>56445.956417312082</v>
      </c>
      <c r="S188">
        <f t="shared" ca="1" si="84"/>
        <v>1518552.4235407186</v>
      </c>
      <c r="T188">
        <f t="shared" ca="1" si="85"/>
        <v>240126.46176170208</v>
      </c>
      <c r="V188" s="9">
        <f ca="1">IF(Table1[[#This Row],[GENDER]]="MALE",1,0)</f>
        <v>0</v>
      </c>
      <c r="W188" s="10">
        <f ca="1">IF(Table1[[#This Row],[GENDER]]="FEMALE",1,0)</f>
        <v>1</v>
      </c>
      <c r="AF188" s="9">
        <f t="shared" ca="1" si="74"/>
        <v>0</v>
      </c>
      <c r="AG188" s="6">
        <f t="shared" ca="1" si="75"/>
        <v>1</v>
      </c>
      <c r="AH188" s="6">
        <f t="shared" ca="1" si="76"/>
        <v>0</v>
      </c>
      <c r="AI188" s="6">
        <f t="shared" ca="1" si="77"/>
        <v>0</v>
      </c>
      <c r="AJ188" s="10">
        <f t="shared" ca="1" si="78"/>
        <v>0</v>
      </c>
      <c r="AL188" s="9">
        <f ca="1">IF(Table1[[#This Row],[EDUCATION]]="HIGHSCHOOL",1,0)</f>
        <v>0</v>
      </c>
      <c r="AM188" s="6">
        <f ca="1">IF(Table1[[#This Row],[EDUCATION]]="PLUS TWO",1,0)</f>
        <v>0</v>
      </c>
      <c r="AN188" s="6">
        <f ca="1">IF(Table1[[#This Row],[EDUCATION]]="UG",1,0)</f>
        <v>0</v>
      </c>
      <c r="AO188" s="6">
        <f ca="1">IF(Table1[[#This Row],[EDUCATION]]="PG",1,0)</f>
        <v>0</v>
      </c>
      <c r="AP188" s="6">
        <f ca="1">IF(Table1[[#This Row],[EDUCATION]]="PHD",1,0)</f>
        <v>0</v>
      </c>
      <c r="AQ188" s="10">
        <f ca="1">IF(Table1[[#This Row],[EDUCATION]]="OTHERS",1,0)</f>
        <v>1</v>
      </c>
      <c r="AU188" s="9">
        <f ca="1">Table1[[#This Row],[CARS VALUE]]/Table1[[#This Row],[CARS]]</f>
        <v>133562.46712340653</v>
      </c>
      <c r="AV188" s="10"/>
      <c r="AX188" s="9">
        <f ca="1">IF(Table1[[#This Row],[DEBTS]]&gt;$AY$3,1,0)</f>
        <v>1</v>
      </c>
      <c r="AY188" s="6"/>
      <c r="AZ188" s="23">
        <f ca="1">(Table1[[#This Row],[MORTAGE LEFT]]/Table1[[#This Row],[VALUE OF THE HOUSE]])</f>
        <v>0.74927812837137231</v>
      </c>
      <c r="BA188" s="6">
        <f t="shared" ca="1" si="79"/>
        <v>0</v>
      </c>
      <c r="BB188" s="6"/>
      <c r="BC188" s="6"/>
      <c r="BD188" s="6"/>
      <c r="BE188" s="9">
        <f ca="1">IF(Table1[[#This Row],[DEBTS]]&gt;Table1[[#This Row],[INCOME ]],1,0)</f>
        <v>1</v>
      </c>
      <c r="BF188" s="10"/>
      <c r="BH188" s="9">
        <f ca="1">IF(Table1[[#This Row],[AREA]]="Alappuzha",Table1[[#This Row],[INCOME ]],0)</f>
        <v>0</v>
      </c>
      <c r="BI188" s="6">
        <f ca="1">IF(Table1[[#This Row],[AREA]]="Ernakulam",Table1[[#This Row],[INCOME ]],0)</f>
        <v>0</v>
      </c>
      <c r="BJ188" s="6">
        <f ca="1">IF(Table1[[#This Row],[AREA]]="Idukki",Table1[[#This Row],[INCOME ]],0)</f>
        <v>0</v>
      </c>
      <c r="BK188" s="6">
        <f ca="1">IF(Table1[[#This Row],[AREA]]="kannur",Table1[[#This Row],[INCOME ]],0)</f>
        <v>0</v>
      </c>
      <c r="BL188" s="6">
        <f ca="1">IF(Table1[[#This Row],[AREA]]="Kasaragod",Table1[[#This Row],[INCOME ]],0)</f>
        <v>0</v>
      </c>
      <c r="BM188" s="6">
        <f ca="1">IF(Table1[[#This Row],[AREA]]="Kollam",Table1[[#This Row],[INCOME ]],0)</f>
        <v>0</v>
      </c>
      <c r="BN188" s="6">
        <f ca="1">IF(Table1[[#This Row],[AREA]]="kottayam",Table1[[#This Row],[INCOME ]],0)</f>
        <v>0</v>
      </c>
      <c r="BO188" s="6">
        <f ca="1">IF(Table1[[#This Row],[AREA]]="Kozhikode",Table1[[#This Row],[INCOME ]],0)</f>
        <v>0</v>
      </c>
      <c r="BP188" s="6">
        <f ca="1">IF(Table1[[#This Row],[AREA]]="Malappuram",Table1[[#This Row],[INCOME ]],0)</f>
        <v>166068</v>
      </c>
      <c r="BQ188" s="6">
        <f ca="1">IF(Table1[[#This Row],[AREA]]="Palakkad",Table1[[#This Row],[INCOME ]],0)</f>
        <v>0</v>
      </c>
      <c r="BR188" s="6">
        <f ca="1">IF(Table1[[#This Row],[AREA]]="Pathanamthitta",Table1[[#This Row],[INCOME ]],0)</f>
        <v>0</v>
      </c>
      <c r="BS188" s="6">
        <f ca="1">IF(Table1[[#This Row],[AREA]]="Thiruvananthapuram",Table1[[#This Row],[INCOME ]],0)</f>
        <v>0</v>
      </c>
      <c r="BT188" s="6">
        <f ca="1">IF(Table1[[#This Row],[AREA]]="Thrissur",Table1[[#This Row],[INCOME ]],0)</f>
        <v>0</v>
      </c>
      <c r="BU188" s="10">
        <f ca="1">IF(Table1[[#This Row],[AREA]]="Wayanadu",Table1[[#This Row],[INCOME ]],0)</f>
        <v>0</v>
      </c>
      <c r="BW188" s="9">
        <f ca="1">IF(Table1[[#This Row],[FIELD OF WORK]]="IT",Table1[[#This Row],[INCOME ]],0)</f>
        <v>0</v>
      </c>
      <c r="BX188" s="6">
        <f ca="1">IF(Table1[[#This Row],[FIELD OF WORK]]="Teaching",Table1[[#This Row],[INCOME ]],0)</f>
        <v>0</v>
      </c>
      <c r="BY188" s="6">
        <f ca="1">IF(Table1[[#This Row],[FIELD OF WORK]]="Construction",Table1[[#This Row],[INCOME ]],0)</f>
        <v>0</v>
      </c>
      <c r="BZ188" s="6">
        <f ca="1">IF(Table1[[#This Row],[FIELD OF WORK]]="Health",Table1[[#This Row],[INCOME ]],0)</f>
        <v>166068</v>
      </c>
      <c r="CA188" s="10">
        <f ca="1">IF(Table1[[#This Row],[FIELD OF WORK]]="Others",Table1[[#This Row],[INCOME ]],0)</f>
        <v>0</v>
      </c>
      <c r="CC188" s="9">
        <f ca="1">IF(Table1[[#This Row],[EDUCATION]]="Highschool",Table1[[#This Row],[INCOME ]],0)</f>
        <v>0</v>
      </c>
      <c r="CD188" s="6">
        <f ca="1">IF(Table1[[#This Row],[EDUCATION]]="UG",Table1[[#This Row],[INCOME ]],0)</f>
        <v>0</v>
      </c>
      <c r="CE188" s="6">
        <f ca="1">IF(Table1[[#This Row],[EDUCATION]]="PG",Table1[[#This Row],[INCOME ]],0)</f>
        <v>0</v>
      </c>
      <c r="CF188" s="6">
        <f ca="1">IF(Table1[[#This Row],[EDUCATION]]="PHD",Table1[[#This Row],[INCOME ]],0)</f>
        <v>0</v>
      </c>
      <c r="CG188" s="6">
        <f ca="1">IF(Table1[[#This Row],[EDUCATION]]="Plus Two",Table1[[#This Row],[INCOME ]],0)</f>
        <v>0</v>
      </c>
      <c r="CH188" s="10">
        <f ca="1">IF(Table1[[#This Row],[EDUCATION]]="Others",Table1[[#This Row],[INCOME ]],0)</f>
        <v>166068</v>
      </c>
      <c r="CJ188" s="9">
        <f ca="1">IF(Table1[[#This Row],[NETWORTH]]&gt;$CK$3,Table1[[#This Row],[AGE]],0)</f>
        <v>0</v>
      </c>
      <c r="CK188" s="10"/>
    </row>
    <row r="189" spans="1:89" x14ac:dyDescent="0.3">
      <c r="A189">
        <f t="shared" ca="1" si="62"/>
        <v>0</v>
      </c>
      <c r="B189" t="str">
        <f t="shared" ca="1" si="63"/>
        <v>MALE</v>
      </c>
      <c r="C189">
        <f t="shared" ca="1" si="64"/>
        <v>30</v>
      </c>
      <c r="D189">
        <f t="shared" ca="1" si="65"/>
        <v>1</v>
      </c>
      <c r="E189" t="str">
        <f t="shared" ca="1" si="66"/>
        <v>Health</v>
      </c>
      <c r="F189">
        <f t="shared" ca="1" si="67"/>
        <v>4</v>
      </c>
      <c r="G189" t="str">
        <f t="shared" ca="1" si="68"/>
        <v>PG</v>
      </c>
      <c r="H189">
        <f t="shared" ca="1" si="86"/>
        <v>0</v>
      </c>
      <c r="I189">
        <f t="shared" ca="1" si="61"/>
        <v>2</v>
      </c>
      <c r="J189">
        <f t="shared" ca="1" si="69"/>
        <v>196545</v>
      </c>
      <c r="K189">
        <f t="shared" ca="1" si="70"/>
        <v>2</v>
      </c>
      <c r="L189" t="str">
        <f t="shared" ca="1" si="71"/>
        <v>Kollam</v>
      </c>
      <c r="M189">
        <f t="shared" ca="1" si="80"/>
        <v>1179270</v>
      </c>
      <c r="N189">
        <f t="shared" ca="1" si="72"/>
        <v>425059.92687787913</v>
      </c>
      <c r="O189">
        <f t="shared" ca="1" si="81"/>
        <v>319043.83011625934</v>
      </c>
      <c r="P189">
        <f t="shared" ca="1" si="73"/>
        <v>249960</v>
      </c>
      <c r="Q189">
        <f t="shared" ca="1" si="82"/>
        <v>925662.92687787907</v>
      </c>
      <c r="R189">
        <f t="shared" ca="1" si="83"/>
        <v>245660.80449589793</v>
      </c>
      <c r="S189">
        <f t="shared" ca="1" si="84"/>
        <v>1743974.6346121572</v>
      </c>
      <c r="T189">
        <f t="shared" ca="1" si="85"/>
        <v>818311.70773427817</v>
      </c>
      <c r="V189" s="9">
        <f ca="1">IF(Table1[[#This Row],[GENDER]]="MALE",1,0)</f>
        <v>1</v>
      </c>
      <c r="W189" s="10">
        <f ca="1">IF(Table1[[#This Row],[GENDER]]="FEMALE",1,0)</f>
        <v>0</v>
      </c>
      <c r="AF189" s="9">
        <f t="shared" ca="1" si="74"/>
        <v>0</v>
      </c>
      <c r="AG189" s="6">
        <f t="shared" ca="1" si="75"/>
        <v>1</v>
      </c>
      <c r="AH189" s="6">
        <f t="shared" ca="1" si="76"/>
        <v>0</v>
      </c>
      <c r="AI189" s="6">
        <f t="shared" ca="1" si="77"/>
        <v>0</v>
      </c>
      <c r="AJ189" s="10">
        <f t="shared" ca="1" si="78"/>
        <v>0</v>
      </c>
      <c r="AL189" s="9">
        <f ca="1">IF(Table1[[#This Row],[EDUCATION]]="HIGHSCHOOL",1,0)</f>
        <v>0</v>
      </c>
      <c r="AM189" s="6">
        <f ca="1">IF(Table1[[#This Row],[EDUCATION]]="PLUS TWO",1,0)</f>
        <v>0</v>
      </c>
      <c r="AN189" s="6">
        <f ca="1">IF(Table1[[#This Row],[EDUCATION]]="UG",1,0)</f>
        <v>0</v>
      </c>
      <c r="AO189" s="6">
        <f ca="1">IF(Table1[[#This Row],[EDUCATION]]="PG",1,0)</f>
        <v>1</v>
      </c>
      <c r="AP189" s="6">
        <f ca="1">IF(Table1[[#This Row],[EDUCATION]]="PHD",1,0)</f>
        <v>0</v>
      </c>
      <c r="AQ189" s="10">
        <f ca="1">IF(Table1[[#This Row],[EDUCATION]]="OTHERS",1,0)</f>
        <v>0</v>
      </c>
      <c r="AU189" s="9">
        <f ca="1">Table1[[#This Row],[CARS VALUE]]/Table1[[#This Row],[CARS]]</f>
        <v>159521.91505812967</v>
      </c>
      <c r="AV189" s="10"/>
      <c r="AX189" s="9">
        <f ca="1">IF(Table1[[#This Row],[DEBTS]]&gt;$AY$3,1,0)</f>
        <v>0</v>
      </c>
      <c r="AY189" s="6"/>
      <c r="AZ189" s="23">
        <f ca="1">(Table1[[#This Row],[MORTAGE LEFT]]/Table1[[#This Row],[VALUE OF THE HOUSE]])</f>
        <v>0.36044326310164687</v>
      </c>
      <c r="BA189" s="6">
        <f t="shared" ca="1" si="79"/>
        <v>1</v>
      </c>
      <c r="BB189" s="6"/>
      <c r="BC189" s="6"/>
      <c r="BD189" s="6"/>
      <c r="BE189" s="9">
        <f ca="1">IF(Table1[[#This Row],[DEBTS]]&gt;Table1[[#This Row],[INCOME ]],1,0)</f>
        <v>1</v>
      </c>
      <c r="BF189" s="10"/>
      <c r="BH189" s="9">
        <f ca="1">IF(Table1[[#This Row],[AREA]]="Alappuzha",Table1[[#This Row],[INCOME ]],0)</f>
        <v>0</v>
      </c>
      <c r="BI189" s="6">
        <f ca="1">IF(Table1[[#This Row],[AREA]]="Ernakulam",Table1[[#This Row],[INCOME ]],0)</f>
        <v>0</v>
      </c>
      <c r="BJ189" s="6">
        <f ca="1">IF(Table1[[#This Row],[AREA]]="Idukki",Table1[[#This Row],[INCOME ]],0)</f>
        <v>0</v>
      </c>
      <c r="BK189" s="6">
        <f ca="1">IF(Table1[[#This Row],[AREA]]="kannur",Table1[[#This Row],[INCOME ]],0)</f>
        <v>0</v>
      </c>
      <c r="BL189" s="6">
        <f ca="1">IF(Table1[[#This Row],[AREA]]="Kasaragod",Table1[[#This Row],[INCOME ]],0)</f>
        <v>0</v>
      </c>
      <c r="BM189" s="6">
        <f ca="1">IF(Table1[[#This Row],[AREA]]="Kollam",Table1[[#This Row],[INCOME ]],0)</f>
        <v>196545</v>
      </c>
      <c r="BN189" s="6">
        <f ca="1">IF(Table1[[#This Row],[AREA]]="kottayam",Table1[[#This Row],[INCOME ]],0)</f>
        <v>0</v>
      </c>
      <c r="BO189" s="6">
        <f ca="1">IF(Table1[[#This Row],[AREA]]="Kozhikode",Table1[[#This Row],[INCOME ]],0)</f>
        <v>0</v>
      </c>
      <c r="BP189" s="6">
        <f ca="1">IF(Table1[[#This Row],[AREA]]="Malappuram",Table1[[#This Row],[INCOME ]],0)</f>
        <v>0</v>
      </c>
      <c r="BQ189" s="6">
        <f ca="1">IF(Table1[[#This Row],[AREA]]="Palakkad",Table1[[#This Row],[INCOME ]],0)</f>
        <v>0</v>
      </c>
      <c r="BR189" s="6">
        <f ca="1">IF(Table1[[#This Row],[AREA]]="Pathanamthitta",Table1[[#This Row],[INCOME ]],0)</f>
        <v>0</v>
      </c>
      <c r="BS189" s="6">
        <f ca="1">IF(Table1[[#This Row],[AREA]]="Thiruvananthapuram",Table1[[#This Row],[INCOME ]],0)</f>
        <v>0</v>
      </c>
      <c r="BT189" s="6">
        <f ca="1">IF(Table1[[#This Row],[AREA]]="Thrissur",Table1[[#This Row],[INCOME ]],0)</f>
        <v>0</v>
      </c>
      <c r="BU189" s="10">
        <f ca="1">IF(Table1[[#This Row],[AREA]]="Wayanadu",Table1[[#This Row],[INCOME ]],0)</f>
        <v>0</v>
      </c>
      <c r="BW189" s="9">
        <f ca="1">IF(Table1[[#This Row],[FIELD OF WORK]]="IT",Table1[[#This Row],[INCOME ]],0)</f>
        <v>0</v>
      </c>
      <c r="BX189" s="6">
        <f ca="1">IF(Table1[[#This Row],[FIELD OF WORK]]="Teaching",Table1[[#This Row],[INCOME ]],0)</f>
        <v>0</v>
      </c>
      <c r="BY189" s="6">
        <f ca="1">IF(Table1[[#This Row],[FIELD OF WORK]]="Construction",Table1[[#This Row],[INCOME ]],0)</f>
        <v>0</v>
      </c>
      <c r="BZ189" s="6">
        <f ca="1">IF(Table1[[#This Row],[FIELD OF WORK]]="Health",Table1[[#This Row],[INCOME ]],0)</f>
        <v>196545</v>
      </c>
      <c r="CA189" s="10">
        <f ca="1">IF(Table1[[#This Row],[FIELD OF WORK]]="Others",Table1[[#This Row],[INCOME ]],0)</f>
        <v>0</v>
      </c>
      <c r="CC189" s="9">
        <f ca="1">IF(Table1[[#This Row],[EDUCATION]]="Highschool",Table1[[#This Row],[INCOME ]],0)</f>
        <v>0</v>
      </c>
      <c r="CD189" s="6">
        <f ca="1">IF(Table1[[#This Row],[EDUCATION]]="UG",Table1[[#This Row],[INCOME ]],0)</f>
        <v>0</v>
      </c>
      <c r="CE189" s="6">
        <f ca="1">IF(Table1[[#This Row],[EDUCATION]]="PG",Table1[[#This Row],[INCOME ]],0)</f>
        <v>196545</v>
      </c>
      <c r="CF189" s="6">
        <f ca="1">IF(Table1[[#This Row],[EDUCATION]]="PHD",Table1[[#This Row],[INCOME ]],0)</f>
        <v>0</v>
      </c>
      <c r="CG189" s="6">
        <f ca="1">IF(Table1[[#This Row],[EDUCATION]]="Plus Two",Table1[[#This Row],[INCOME ]],0)</f>
        <v>0</v>
      </c>
      <c r="CH189" s="10">
        <f ca="1">IF(Table1[[#This Row],[EDUCATION]]="Others",Table1[[#This Row],[INCOME ]],0)</f>
        <v>0</v>
      </c>
      <c r="CJ189" s="9">
        <f ca="1">IF(Table1[[#This Row],[NETWORTH]]&gt;$CK$3,Table1[[#This Row],[AGE]],0)</f>
        <v>0</v>
      </c>
      <c r="CK189" s="10"/>
    </row>
    <row r="190" spans="1:89" x14ac:dyDescent="0.3">
      <c r="A190">
        <f t="shared" ca="1" si="62"/>
        <v>0</v>
      </c>
      <c r="B190" t="str">
        <f t="shared" ca="1" si="63"/>
        <v>MALE</v>
      </c>
      <c r="C190">
        <f t="shared" ca="1" si="64"/>
        <v>48</v>
      </c>
      <c r="D190">
        <f t="shared" ca="1" si="65"/>
        <v>5</v>
      </c>
      <c r="E190" t="str">
        <f t="shared" ca="1" si="66"/>
        <v>Others</v>
      </c>
      <c r="F190">
        <f t="shared" ca="1" si="67"/>
        <v>6</v>
      </c>
      <c r="G190" t="str">
        <f t="shared" ca="1" si="68"/>
        <v>Others</v>
      </c>
      <c r="H190">
        <f t="shared" ca="1" si="86"/>
        <v>0</v>
      </c>
      <c r="I190">
        <f t="shared" ca="1" si="61"/>
        <v>3</v>
      </c>
      <c r="J190">
        <f t="shared" ca="1" si="69"/>
        <v>116324</v>
      </c>
      <c r="K190">
        <f t="shared" ca="1" si="70"/>
        <v>5</v>
      </c>
      <c r="L190" t="str">
        <f t="shared" ca="1" si="71"/>
        <v>Kottayam</v>
      </c>
      <c r="M190">
        <f t="shared" ca="1" si="80"/>
        <v>581620</v>
      </c>
      <c r="N190">
        <f t="shared" ca="1" si="72"/>
        <v>19637.28746880624</v>
      </c>
      <c r="O190">
        <f t="shared" ca="1" si="81"/>
        <v>339452.40998580662</v>
      </c>
      <c r="P190">
        <f t="shared" ca="1" si="73"/>
        <v>93639</v>
      </c>
      <c r="Q190">
        <f t="shared" ca="1" si="82"/>
        <v>224165.28746880626</v>
      </c>
      <c r="R190">
        <f t="shared" ca="1" si="83"/>
        <v>96339.292330049284</v>
      </c>
      <c r="S190">
        <f t="shared" ca="1" si="84"/>
        <v>1017411.7023158559</v>
      </c>
      <c r="T190">
        <f t="shared" ca="1" si="85"/>
        <v>793246.41484704963</v>
      </c>
      <c r="V190" s="9">
        <f ca="1">IF(Table1[[#This Row],[GENDER]]="MALE",1,0)</f>
        <v>1</v>
      </c>
      <c r="W190" s="10">
        <f ca="1">IF(Table1[[#This Row],[GENDER]]="FEMALE",1,0)</f>
        <v>0</v>
      </c>
      <c r="AF190" s="9">
        <f t="shared" ca="1" si="74"/>
        <v>0</v>
      </c>
      <c r="AG190" s="6">
        <f t="shared" ca="1" si="75"/>
        <v>0</v>
      </c>
      <c r="AH190" s="6">
        <f t="shared" ca="1" si="76"/>
        <v>0</v>
      </c>
      <c r="AI190" s="6">
        <f t="shared" ca="1" si="77"/>
        <v>0</v>
      </c>
      <c r="AJ190" s="10">
        <f t="shared" ca="1" si="78"/>
        <v>1</v>
      </c>
      <c r="AL190" s="9">
        <f ca="1">IF(Table1[[#This Row],[EDUCATION]]="HIGHSCHOOL",1,0)</f>
        <v>0</v>
      </c>
      <c r="AM190" s="6">
        <f ca="1">IF(Table1[[#This Row],[EDUCATION]]="PLUS TWO",1,0)</f>
        <v>0</v>
      </c>
      <c r="AN190" s="6">
        <f ca="1">IF(Table1[[#This Row],[EDUCATION]]="UG",1,0)</f>
        <v>0</v>
      </c>
      <c r="AO190" s="6">
        <f ca="1">IF(Table1[[#This Row],[EDUCATION]]="PG",1,0)</f>
        <v>0</v>
      </c>
      <c r="AP190" s="6">
        <f ca="1">IF(Table1[[#This Row],[EDUCATION]]="PHD",1,0)</f>
        <v>0</v>
      </c>
      <c r="AQ190" s="10">
        <f ca="1">IF(Table1[[#This Row],[EDUCATION]]="OTHERS",1,0)</f>
        <v>1</v>
      </c>
      <c r="AU190" s="9">
        <f ca="1">Table1[[#This Row],[CARS VALUE]]/Table1[[#This Row],[CARS]]</f>
        <v>113150.80332860221</v>
      </c>
      <c r="AV190" s="10"/>
      <c r="AX190" s="9">
        <f ca="1">IF(Table1[[#This Row],[DEBTS]]&gt;$AY$3,1,0)</f>
        <v>0</v>
      </c>
      <c r="AY190" s="6"/>
      <c r="AZ190" s="23">
        <f ca="1">(Table1[[#This Row],[MORTAGE LEFT]]/Table1[[#This Row],[VALUE OF THE HOUSE]])</f>
        <v>3.3763088388993223E-2</v>
      </c>
      <c r="BA190" s="6">
        <f t="shared" ca="1" si="79"/>
        <v>1</v>
      </c>
      <c r="BB190" s="6"/>
      <c r="BC190" s="6"/>
      <c r="BD190" s="6"/>
      <c r="BE190" s="9">
        <f ca="1">IF(Table1[[#This Row],[DEBTS]]&gt;Table1[[#This Row],[INCOME ]],1,0)</f>
        <v>1</v>
      </c>
      <c r="BF190" s="10"/>
      <c r="BH190" s="9">
        <f ca="1">IF(Table1[[#This Row],[AREA]]="Alappuzha",Table1[[#This Row],[INCOME ]],0)</f>
        <v>0</v>
      </c>
      <c r="BI190" s="6">
        <f ca="1">IF(Table1[[#This Row],[AREA]]="Ernakulam",Table1[[#This Row],[INCOME ]],0)</f>
        <v>0</v>
      </c>
      <c r="BJ190" s="6">
        <f ca="1">IF(Table1[[#This Row],[AREA]]="Idukki",Table1[[#This Row],[INCOME ]],0)</f>
        <v>0</v>
      </c>
      <c r="BK190" s="6">
        <f ca="1">IF(Table1[[#This Row],[AREA]]="kannur",Table1[[#This Row],[INCOME ]],0)</f>
        <v>0</v>
      </c>
      <c r="BL190" s="6">
        <f ca="1">IF(Table1[[#This Row],[AREA]]="Kasaragod",Table1[[#This Row],[INCOME ]],0)</f>
        <v>0</v>
      </c>
      <c r="BM190" s="6">
        <f ca="1">IF(Table1[[#This Row],[AREA]]="Kollam",Table1[[#This Row],[INCOME ]],0)</f>
        <v>0</v>
      </c>
      <c r="BN190" s="6">
        <f ca="1">IF(Table1[[#This Row],[AREA]]="kottayam",Table1[[#This Row],[INCOME ]],0)</f>
        <v>116324</v>
      </c>
      <c r="BO190" s="6">
        <f ca="1">IF(Table1[[#This Row],[AREA]]="Kozhikode",Table1[[#This Row],[INCOME ]],0)</f>
        <v>0</v>
      </c>
      <c r="BP190" s="6">
        <f ca="1">IF(Table1[[#This Row],[AREA]]="Malappuram",Table1[[#This Row],[INCOME ]],0)</f>
        <v>0</v>
      </c>
      <c r="BQ190" s="6">
        <f ca="1">IF(Table1[[#This Row],[AREA]]="Palakkad",Table1[[#This Row],[INCOME ]],0)</f>
        <v>0</v>
      </c>
      <c r="BR190" s="6">
        <f ca="1">IF(Table1[[#This Row],[AREA]]="Pathanamthitta",Table1[[#This Row],[INCOME ]],0)</f>
        <v>0</v>
      </c>
      <c r="BS190" s="6">
        <f ca="1">IF(Table1[[#This Row],[AREA]]="Thiruvananthapuram",Table1[[#This Row],[INCOME ]],0)</f>
        <v>0</v>
      </c>
      <c r="BT190" s="6">
        <f ca="1">IF(Table1[[#This Row],[AREA]]="Thrissur",Table1[[#This Row],[INCOME ]],0)</f>
        <v>0</v>
      </c>
      <c r="BU190" s="10">
        <f ca="1">IF(Table1[[#This Row],[AREA]]="Wayanadu",Table1[[#This Row],[INCOME ]],0)</f>
        <v>0</v>
      </c>
      <c r="BW190" s="9">
        <f ca="1">IF(Table1[[#This Row],[FIELD OF WORK]]="IT",Table1[[#This Row],[INCOME ]],0)</f>
        <v>0</v>
      </c>
      <c r="BX190" s="6">
        <f ca="1">IF(Table1[[#This Row],[FIELD OF WORK]]="Teaching",Table1[[#This Row],[INCOME ]],0)</f>
        <v>0</v>
      </c>
      <c r="BY190" s="6">
        <f ca="1">IF(Table1[[#This Row],[FIELD OF WORK]]="Construction",Table1[[#This Row],[INCOME ]],0)</f>
        <v>0</v>
      </c>
      <c r="BZ190" s="6">
        <f ca="1">IF(Table1[[#This Row],[FIELD OF WORK]]="Health",Table1[[#This Row],[INCOME ]],0)</f>
        <v>0</v>
      </c>
      <c r="CA190" s="10">
        <f ca="1">IF(Table1[[#This Row],[FIELD OF WORK]]="Others",Table1[[#This Row],[INCOME ]],0)</f>
        <v>116324</v>
      </c>
      <c r="CC190" s="9">
        <f ca="1">IF(Table1[[#This Row],[EDUCATION]]="Highschool",Table1[[#This Row],[INCOME ]],0)</f>
        <v>0</v>
      </c>
      <c r="CD190" s="6">
        <f ca="1">IF(Table1[[#This Row],[EDUCATION]]="UG",Table1[[#This Row],[INCOME ]],0)</f>
        <v>0</v>
      </c>
      <c r="CE190" s="6">
        <f ca="1">IF(Table1[[#This Row],[EDUCATION]]="PG",Table1[[#This Row],[INCOME ]],0)</f>
        <v>0</v>
      </c>
      <c r="CF190" s="6">
        <f ca="1">IF(Table1[[#This Row],[EDUCATION]]="PHD",Table1[[#This Row],[INCOME ]],0)</f>
        <v>0</v>
      </c>
      <c r="CG190" s="6">
        <f ca="1">IF(Table1[[#This Row],[EDUCATION]]="Plus Two",Table1[[#This Row],[INCOME ]],0)</f>
        <v>0</v>
      </c>
      <c r="CH190" s="10">
        <f ca="1">IF(Table1[[#This Row],[EDUCATION]]="Others",Table1[[#This Row],[INCOME ]],0)</f>
        <v>116324</v>
      </c>
      <c r="CJ190" s="9">
        <f ca="1">IF(Table1[[#This Row],[NETWORTH]]&gt;$CK$3,Table1[[#This Row],[AGE]],0)</f>
        <v>0</v>
      </c>
      <c r="CK190" s="10"/>
    </row>
    <row r="191" spans="1:89" x14ac:dyDescent="0.3">
      <c r="A191">
        <f t="shared" ca="1" si="62"/>
        <v>0</v>
      </c>
      <c r="B191" t="str">
        <f t="shared" ca="1" si="63"/>
        <v>MALE</v>
      </c>
      <c r="C191">
        <f t="shared" ca="1" si="64"/>
        <v>33</v>
      </c>
      <c r="D191">
        <f t="shared" ca="1" si="65"/>
        <v>3</v>
      </c>
      <c r="E191" t="str">
        <f t="shared" ca="1" si="66"/>
        <v>Teaching</v>
      </c>
      <c r="F191">
        <f t="shared" ca="1" si="67"/>
        <v>6</v>
      </c>
      <c r="G191" t="str">
        <f t="shared" ca="1" si="68"/>
        <v>Others</v>
      </c>
      <c r="H191">
        <f t="shared" ca="1" si="86"/>
        <v>3</v>
      </c>
      <c r="I191">
        <f t="shared" ca="1" si="61"/>
        <v>3</v>
      </c>
      <c r="J191">
        <f t="shared" ca="1" si="69"/>
        <v>596664</v>
      </c>
      <c r="K191">
        <f t="shared" ca="1" si="70"/>
        <v>6</v>
      </c>
      <c r="L191" t="str">
        <f t="shared" ca="1" si="71"/>
        <v>Idukki</v>
      </c>
      <c r="M191">
        <f t="shared" ca="1" si="80"/>
        <v>3579984</v>
      </c>
      <c r="N191">
        <f t="shared" ca="1" si="72"/>
        <v>580934.57050165301</v>
      </c>
      <c r="O191">
        <f t="shared" ca="1" si="81"/>
        <v>581051.9644462046</v>
      </c>
      <c r="P191">
        <f t="shared" ca="1" si="73"/>
        <v>370935</v>
      </c>
      <c r="Q191">
        <f t="shared" ca="1" si="82"/>
        <v>1179745.570501653</v>
      </c>
      <c r="R191">
        <f t="shared" ca="1" si="83"/>
        <v>416206.73138793895</v>
      </c>
      <c r="S191">
        <f t="shared" ca="1" si="84"/>
        <v>4577242.695834144</v>
      </c>
      <c r="T191">
        <f t="shared" ca="1" si="85"/>
        <v>3397497.125332491</v>
      </c>
      <c r="V191" s="9">
        <f ca="1">IF(Table1[[#This Row],[GENDER]]="MALE",1,0)</f>
        <v>1</v>
      </c>
      <c r="W191" s="10">
        <f ca="1">IF(Table1[[#This Row],[GENDER]]="FEMALE",1,0)</f>
        <v>0</v>
      </c>
      <c r="AF191" s="9">
        <f t="shared" ca="1" si="74"/>
        <v>0</v>
      </c>
      <c r="AG191" s="6">
        <f t="shared" ca="1" si="75"/>
        <v>0</v>
      </c>
      <c r="AH191" s="6">
        <f t="shared" ca="1" si="76"/>
        <v>0</v>
      </c>
      <c r="AI191" s="6">
        <f t="shared" ca="1" si="77"/>
        <v>1</v>
      </c>
      <c r="AJ191" s="10">
        <f t="shared" ca="1" si="78"/>
        <v>0</v>
      </c>
      <c r="AL191" s="9">
        <f ca="1">IF(Table1[[#This Row],[EDUCATION]]="HIGHSCHOOL",1,0)</f>
        <v>0</v>
      </c>
      <c r="AM191" s="6">
        <f ca="1">IF(Table1[[#This Row],[EDUCATION]]="PLUS TWO",1,0)</f>
        <v>0</v>
      </c>
      <c r="AN191" s="6">
        <f ca="1">IF(Table1[[#This Row],[EDUCATION]]="UG",1,0)</f>
        <v>0</v>
      </c>
      <c r="AO191" s="6">
        <f ca="1">IF(Table1[[#This Row],[EDUCATION]]="PG",1,0)</f>
        <v>0</v>
      </c>
      <c r="AP191" s="6">
        <f ca="1">IF(Table1[[#This Row],[EDUCATION]]="PHD",1,0)</f>
        <v>0</v>
      </c>
      <c r="AQ191" s="10">
        <f ca="1">IF(Table1[[#This Row],[EDUCATION]]="OTHERS",1,0)</f>
        <v>1</v>
      </c>
      <c r="AU191" s="9">
        <f ca="1">Table1[[#This Row],[CARS VALUE]]/Table1[[#This Row],[CARS]]</f>
        <v>193683.98814873488</v>
      </c>
      <c r="AV191" s="10"/>
      <c r="AX191" s="9">
        <f ca="1">IF(Table1[[#This Row],[DEBTS]]&gt;$AY$3,1,0)</f>
        <v>1</v>
      </c>
      <c r="AY191" s="6"/>
      <c r="AZ191" s="23">
        <f ca="1">(Table1[[#This Row],[MORTAGE LEFT]]/Table1[[#This Row],[VALUE OF THE HOUSE]])</f>
        <v>0.16227295163935174</v>
      </c>
      <c r="BA191" s="6">
        <f t="shared" ca="1" si="79"/>
        <v>1</v>
      </c>
      <c r="BB191" s="6"/>
      <c r="BC191" s="6"/>
      <c r="BD191" s="6"/>
      <c r="BE191" s="9">
        <f ca="1">IF(Table1[[#This Row],[DEBTS]]&gt;Table1[[#This Row],[INCOME ]],1,0)</f>
        <v>1</v>
      </c>
      <c r="BF191" s="10"/>
      <c r="BH191" s="9">
        <f ca="1">IF(Table1[[#This Row],[AREA]]="Alappuzha",Table1[[#This Row],[INCOME ]],0)</f>
        <v>0</v>
      </c>
      <c r="BI191" s="6">
        <f ca="1">IF(Table1[[#This Row],[AREA]]="Ernakulam",Table1[[#This Row],[INCOME ]],0)</f>
        <v>0</v>
      </c>
      <c r="BJ191" s="6">
        <f ca="1">IF(Table1[[#This Row],[AREA]]="Idukki",Table1[[#This Row],[INCOME ]],0)</f>
        <v>596664</v>
      </c>
      <c r="BK191" s="6">
        <f ca="1">IF(Table1[[#This Row],[AREA]]="kannur",Table1[[#This Row],[INCOME ]],0)</f>
        <v>0</v>
      </c>
      <c r="BL191" s="6">
        <f ca="1">IF(Table1[[#This Row],[AREA]]="Kasaragod",Table1[[#This Row],[INCOME ]],0)</f>
        <v>0</v>
      </c>
      <c r="BM191" s="6">
        <f ca="1">IF(Table1[[#This Row],[AREA]]="Kollam",Table1[[#This Row],[INCOME ]],0)</f>
        <v>0</v>
      </c>
      <c r="BN191" s="6">
        <f ca="1">IF(Table1[[#This Row],[AREA]]="kottayam",Table1[[#This Row],[INCOME ]],0)</f>
        <v>0</v>
      </c>
      <c r="BO191" s="6">
        <f ca="1">IF(Table1[[#This Row],[AREA]]="Kozhikode",Table1[[#This Row],[INCOME ]],0)</f>
        <v>0</v>
      </c>
      <c r="BP191" s="6">
        <f ca="1">IF(Table1[[#This Row],[AREA]]="Malappuram",Table1[[#This Row],[INCOME ]],0)</f>
        <v>0</v>
      </c>
      <c r="BQ191" s="6">
        <f ca="1">IF(Table1[[#This Row],[AREA]]="Palakkad",Table1[[#This Row],[INCOME ]],0)</f>
        <v>0</v>
      </c>
      <c r="BR191" s="6">
        <f ca="1">IF(Table1[[#This Row],[AREA]]="Pathanamthitta",Table1[[#This Row],[INCOME ]],0)</f>
        <v>0</v>
      </c>
      <c r="BS191" s="6">
        <f ca="1">IF(Table1[[#This Row],[AREA]]="Thiruvananthapuram",Table1[[#This Row],[INCOME ]],0)</f>
        <v>0</v>
      </c>
      <c r="BT191" s="6">
        <f ca="1">IF(Table1[[#This Row],[AREA]]="Thrissur",Table1[[#This Row],[INCOME ]],0)</f>
        <v>0</v>
      </c>
      <c r="BU191" s="10">
        <f ca="1">IF(Table1[[#This Row],[AREA]]="Wayanadu",Table1[[#This Row],[INCOME ]],0)</f>
        <v>0</v>
      </c>
      <c r="BW191" s="9">
        <f ca="1">IF(Table1[[#This Row],[FIELD OF WORK]]="IT",Table1[[#This Row],[INCOME ]],0)</f>
        <v>0</v>
      </c>
      <c r="BX191" s="6">
        <f ca="1">IF(Table1[[#This Row],[FIELD OF WORK]]="Teaching",Table1[[#This Row],[INCOME ]],0)</f>
        <v>596664</v>
      </c>
      <c r="BY191" s="6">
        <f ca="1">IF(Table1[[#This Row],[FIELD OF WORK]]="Construction",Table1[[#This Row],[INCOME ]],0)</f>
        <v>0</v>
      </c>
      <c r="BZ191" s="6">
        <f ca="1">IF(Table1[[#This Row],[FIELD OF WORK]]="Health",Table1[[#This Row],[INCOME ]],0)</f>
        <v>0</v>
      </c>
      <c r="CA191" s="10">
        <f ca="1">IF(Table1[[#This Row],[FIELD OF WORK]]="Others",Table1[[#This Row],[INCOME ]],0)</f>
        <v>0</v>
      </c>
      <c r="CC191" s="9">
        <f ca="1">IF(Table1[[#This Row],[EDUCATION]]="Highschool",Table1[[#This Row],[INCOME ]],0)</f>
        <v>0</v>
      </c>
      <c r="CD191" s="6">
        <f ca="1">IF(Table1[[#This Row],[EDUCATION]]="UG",Table1[[#This Row],[INCOME ]],0)</f>
        <v>0</v>
      </c>
      <c r="CE191" s="6">
        <f ca="1">IF(Table1[[#This Row],[EDUCATION]]="PG",Table1[[#This Row],[INCOME ]],0)</f>
        <v>0</v>
      </c>
      <c r="CF191" s="6">
        <f ca="1">IF(Table1[[#This Row],[EDUCATION]]="PHD",Table1[[#This Row],[INCOME ]],0)</f>
        <v>0</v>
      </c>
      <c r="CG191" s="6">
        <f ca="1">IF(Table1[[#This Row],[EDUCATION]]="Plus Two",Table1[[#This Row],[INCOME ]],0)</f>
        <v>0</v>
      </c>
      <c r="CH191" s="10">
        <f ca="1">IF(Table1[[#This Row],[EDUCATION]]="Others",Table1[[#This Row],[INCOME ]],0)</f>
        <v>596664</v>
      </c>
      <c r="CJ191" s="9">
        <f ca="1">IF(Table1[[#This Row],[NETWORTH]]&gt;$CK$3,Table1[[#This Row],[AGE]],0)</f>
        <v>33</v>
      </c>
      <c r="CK191" s="10"/>
    </row>
    <row r="192" spans="1:89" x14ac:dyDescent="0.3">
      <c r="A192">
        <f t="shared" ca="1" si="62"/>
        <v>1</v>
      </c>
      <c r="B192" t="str">
        <f t="shared" ca="1" si="63"/>
        <v>FEMALE</v>
      </c>
      <c r="C192">
        <f t="shared" ca="1" si="64"/>
        <v>34</v>
      </c>
      <c r="D192">
        <f t="shared" ca="1" si="65"/>
        <v>5</v>
      </c>
      <c r="E192" t="str">
        <f t="shared" ca="1" si="66"/>
        <v>Others</v>
      </c>
      <c r="F192">
        <f t="shared" ca="1" si="67"/>
        <v>6</v>
      </c>
      <c r="G192" t="str">
        <f t="shared" ca="1" si="68"/>
        <v>Others</v>
      </c>
      <c r="H192">
        <f t="shared" ca="1" si="86"/>
        <v>2</v>
      </c>
      <c r="I192">
        <f t="shared" ca="1" si="61"/>
        <v>1</v>
      </c>
      <c r="J192">
        <f t="shared" ca="1" si="69"/>
        <v>265167</v>
      </c>
      <c r="K192">
        <f t="shared" ca="1" si="70"/>
        <v>14</v>
      </c>
      <c r="L192" t="str">
        <f t="shared" ca="1" si="71"/>
        <v>Kasaragod</v>
      </c>
      <c r="M192">
        <f t="shared" ca="1" si="80"/>
        <v>795501</v>
      </c>
      <c r="N192">
        <f t="shared" ca="1" si="72"/>
        <v>650530.51104597421</v>
      </c>
      <c r="O192">
        <f t="shared" ca="1" si="81"/>
        <v>186079.16767859616</v>
      </c>
      <c r="P192">
        <f t="shared" ca="1" si="73"/>
        <v>110544</v>
      </c>
      <c r="Q192">
        <f t="shared" ca="1" si="82"/>
        <v>1205662.5110459742</v>
      </c>
      <c r="R192">
        <f t="shared" ca="1" si="83"/>
        <v>181699.20457158197</v>
      </c>
      <c r="S192">
        <f t="shared" ca="1" si="84"/>
        <v>1163279.3722501781</v>
      </c>
      <c r="T192">
        <f t="shared" ca="1" si="85"/>
        <v>-42383.138795796083</v>
      </c>
      <c r="V192" s="9">
        <f ca="1">IF(Table1[[#This Row],[GENDER]]="MALE",1,0)</f>
        <v>0</v>
      </c>
      <c r="W192" s="10">
        <f ca="1">IF(Table1[[#This Row],[GENDER]]="FEMALE",1,0)</f>
        <v>1</v>
      </c>
      <c r="AF192" s="9">
        <f t="shared" ca="1" si="74"/>
        <v>0</v>
      </c>
      <c r="AG192" s="6">
        <f t="shared" ca="1" si="75"/>
        <v>0</v>
      </c>
      <c r="AH192" s="6">
        <f t="shared" ca="1" si="76"/>
        <v>0</v>
      </c>
      <c r="AI192" s="6">
        <f t="shared" ca="1" si="77"/>
        <v>0</v>
      </c>
      <c r="AJ192" s="10">
        <f t="shared" ca="1" si="78"/>
        <v>1</v>
      </c>
      <c r="AL192" s="9">
        <f ca="1">IF(Table1[[#This Row],[EDUCATION]]="HIGHSCHOOL",1,0)</f>
        <v>0</v>
      </c>
      <c r="AM192" s="6">
        <f ca="1">IF(Table1[[#This Row],[EDUCATION]]="PLUS TWO",1,0)</f>
        <v>0</v>
      </c>
      <c r="AN192" s="6">
        <f ca="1">IF(Table1[[#This Row],[EDUCATION]]="UG",1,0)</f>
        <v>0</v>
      </c>
      <c r="AO192" s="6">
        <f ca="1">IF(Table1[[#This Row],[EDUCATION]]="PG",1,0)</f>
        <v>0</v>
      </c>
      <c r="AP192" s="6">
        <f ca="1">IF(Table1[[#This Row],[EDUCATION]]="PHD",1,0)</f>
        <v>0</v>
      </c>
      <c r="AQ192" s="10">
        <f ca="1">IF(Table1[[#This Row],[EDUCATION]]="OTHERS",1,0)</f>
        <v>1</v>
      </c>
      <c r="AU192" s="9">
        <f ca="1">Table1[[#This Row],[CARS VALUE]]/Table1[[#This Row],[CARS]]</f>
        <v>186079.16767859616</v>
      </c>
      <c r="AV192" s="10"/>
      <c r="AX192" s="9">
        <f ca="1">IF(Table1[[#This Row],[DEBTS]]&gt;$AY$3,1,0)</f>
        <v>1</v>
      </c>
      <c r="AY192" s="6"/>
      <c r="AZ192" s="23">
        <f ca="1">(Table1[[#This Row],[MORTAGE LEFT]]/Table1[[#This Row],[VALUE OF THE HOUSE]])</f>
        <v>0.81776202801250308</v>
      </c>
      <c r="BA192" s="6">
        <f t="shared" ca="1" si="79"/>
        <v>0</v>
      </c>
      <c r="BB192" s="6"/>
      <c r="BC192" s="6"/>
      <c r="BD192" s="6"/>
      <c r="BE192" s="9">
        <f ca="1">IF(Table1[[#This Row],[DEBTS]]&gt;Table1[[#This Row],[INCOME ]],1,0)</f>
        <v>1</v>
      </c>
      <c r="BF192" s="10"/>
      <c r="BH192" s="9">
        <f ca="1">IF(Table1[[#This Row],[AREA]]="Alappuzha",Table1[[#This Row],[INCOME ]],0)</f>
        <v>0</v>
      </c>
      <c r="BI192" s="6">
        <f ca="1">IF(Table1[[#This Row],[AREA]]="Ernakulam",Table1[[#This Row],[INCOME ]],0)</f>
        <v>0</v>
      </c>
      <c r="BJ192" s="6">
        <f ca="1">IF(Table1[[#This Row],[AREA]]="Idukki",Table1[[#This Row],[INCOME ]],0)</f>
        <v>0</v>
      </c>
      <c r="BK192" s="6">
        <f ca="1">IF(Table1[[#This Row],[AREA]]="kannur",Table1[[#This Row],[INCOME ]],0)</f>
        <v>0</v>
      </c>
      <c r="BL192" s="6">
        <f ca="1">IF(Table1[[#This Row],[AREA]]="Kasaragod",Table1[[#This Row],[INCOME ]],0)</f>
        <v>265167</v>
      </c>
      <c r="BM192" s="6">
        <f ca="1">IF(Table1[[#This Row],[AREA]]="Kollam",Table1[[#This Row],[INCOME ]],0)</f>
        <v>0</v>
      </c>
      <c r="BN192" s="6">
        <f ca="1">IF(Table1[[#This Row],[AREA]]="kottayam",Table1[[#This Row],[INCOME ]],0)</f>
        <v>0</v>
      </c>
      <c r="BO192" s="6">
        <f ca="1">IF(Table1[[#This Row],[AREA]]="Kozhikode",Table1[[#This Row],[INCOME ]],0)</f>
        <v>0</v>
      </c>
      <c r="BP192" s="6">
        <f ca="1">IF(Table1[[#This Row],[AREA]]="Malappuram",Table1[[#This Row],[INCOME ]],0)</f>
        <v>0</v>
      </c>
      <c r="BQ192" s="6">
        <f ca="1">IF(Table1[[#This Row],[AREA]]="Palakkad",Table1[[#This Row],[INCOME ]],0)</f>
        <v>0</v>
      </c>
      <c r="BR192" s="6">
        <f ca="1">IF(Table1[[#This Row],[AREA]]="Pathanamthitta",Table1[[#This Row],[INCOME ]],0)</f>
        <v>0</v>
      </c>
      <c r="BS192" s="6">
        <f ca="1">IF(Table1[[#This Row],[AREA]]="Thiruvananthapuram",Table1[[#This Row],[INCOME ]],0)</f>
        <v>0</v>
      </c>
      <c r="BT192" s="6">
        <f ca="1">IF(Table1[[#This Row],[AREA]]="Thrissur",Table1[[#This Row],[INCOME ]],0)</f>
        <v>0</v>
      </c>
      <c r="BU192" s="10">
        <f ca="1">IF(Table1[[#This Row],[AREA]]="Wayanadu",Table1[[#This Row],[INCOME ]],0)</f>
        <v>0</v>
      </c>
      <c r="BW192" s="9">
        <f ca="1">IF(Table1[[#This Row],[FIELD OF WORK]]="IT",Table1[[#This Row],[INCOME ]],0)</f>
        <v>0</v>
      </c>
      <c r="BX192" s="6">
        <f ca="1">IF(Table1[[#This Row],[FIELD OF WORK]]="Teaching",Table1[[#This Row],[INCOME ]],0)</f>
        <v>0</v>
      </c>
      <c r="BY192" s="6">
        <f ca="1">IF(Table1[[#This Row],[FIELD OF WORK]]="Construction",Table1[[#This Row],[INCOME ]],0)</f>
        <v>0</v>
      </c>
      <c r="BZ192" s="6">
        <f ca="1">IF(Table1[[#This Row],[FIELD OF WORK]]="Health",Table1[[#This Row],[INCOME ]],0)</f>
        <v>0</v>
      </c>
      <c r="CA192" s="10">
        <f ca="1">IF(Table1[[#This Row],[FIELD OF WORK]]="Others",Table1[[#This Row],[INCOME ]],0)</f>
        <v>265167</v>
      </c>
      <c r="CC192" s="9">
        <f ca="1">IF(Table1[[#This Row],[EDUCATION]]="Highschool",Table1[[#This Row],[INCOME ]],0)</f>
        <v>0</v>
      </c>
      <c r="CD192" s="6">
        <f ca="1">IF(Table1[[#This Row],[EDUCATION]]="UG",Table1[[#This Row],[INCOME ]],0)</f>
        <v>0</v>
      </c>
      <c r="CE192" s="6">
        <f ca="1">IF(Table1[[#This Row],[EDUCATION]]="PG",Table1[[#This Row],[INCOME ]],0)</f>
        <v>0</v>
      </c>
      <c r="CF192" s="6">
        <f ca="1">IF(Table1[[#This Row],[EDUCATION]]="PHD",Table1[[#This Row],[INCOME ]],0)</f>
        <v>0</v>
      </c>
      <c r="CG192" s="6">
        <f ca="1">IF(Table1[[#This Row],[EDUCATION]]="Plus Two",Table1[[#This Row],[INCOME ]],0)</f>
        <v>0</v>
      </c>
      <c r="CH192" s="10">
        <f ca="1">IF(Table1[[#This Row],[EDUCATION]]="Others",Table1[[#This Row],[INCOME ]],0)</f>
        <v>265167</v>
      </c>
      <c r="CJ192" s="9">
        <f ca="1">IF(Table1[[#This Row],[NETWORTH]]&gt;$CK$3,Table1[[#This Row],[AGE]],0)</f>
        <v>0</v>
      </c>
      <c r="CK192" s="10"/>
    </row>
    <row r="193" spans="1:89" x14ac:dyDescent="0.3">
      <c r="A193">
        <f t="shared" ca="1" si="62"/>
        <v>0</v>
      </c>
      <c r="B193" t="str">
        <f t="shared" ca="1" si="63"/>
        <v>MALE</v>
      </c>
      <c r="C193">
        <f t="shared" ca="1" si="64"/>
        <v>41</v>
      </c>
      <c r="D193">
        <f t="shared" ca="1" si="65"/>
        <v>5</v>
      </c>
      <c r="E193" t="str">
        <f t="shared" ca="1" si="66"/>
        <v>Others</v>
      </c>
      <c r="F193">
        <f t="shared" ca="1" si="67"/>
        <v>5</v>
      </c>
      <c r="G193" t="str">
        <f t="shared" ca="1" si="68"/>
        <v>PHD</v>
      </c>
      <c r="H193">
        <f t="shared" ca="1" si="86"/>
        <v>0</v>
      </c>
      <c r="I193">
        <f t="shared" ca="1" si="61"/>
        <v>3</v>
      </c>
      <c r="J193">
        <f t="shared" ca="1" si="69"/>
        <v>455366</v>
      </c>
      <c r="K193">
        <f t="shared" ca="1" si="70"/>
        <v>4</v>
      </c>
      <c r="L193" t="str">
        <f t="shared" ca="1" si="71"/>
        <v>Pathanamthitta</v>
      </c>
      <c r="M193">
        <f t="shared" ca="1" si="80"/>
        <v>2276830</v>
      </c>
      <c r="N193">
        <f t="shared" ca="1" si="72"/>
        <v>164532.14660247043</v>
      </c>
      <c r="O193">
        <f t="shared" ca="1" si="81"/>
        <v>1165868.9963437167</v>
      </c>
      <c r="P193">
        <f t="shared" ca="1" si="73"/>
        <v>76022</v>
      </c>
      <c r="Q193">
        <f t="shared" ca="1" si="82"/>
        <v>772463.14660247043</v>
      </c>
      <c r="R193">
        <f t="shared" ca="1" si="83"/>
        <v>241715.92352164246</v>
      </c>
      <c r="S193">
        <f t="shared" ca="1" si="84"/>
        <v>3684414.9198653596</v>
      </c>
      <c r="T193">
        <f t="shared" ca="1" si="85"/>
        <v>2911951.7732628891</v>
      </c>
      <c r="V193" s="9">
        <f ca="1">IF(Table1[[#This Row],[GENDER]]="MALE",1,0)</f>
        <v>1</v>
      </c>
      <c r="W193" s="10">
        <f ca="1">IF(Table1[[#This Row],[GENDER]]="FEMALE",1,0)</f>
        <v>0</v>
      </c>
      <c r="AF193" s="9">
        <f t="shared" ca="1" si="74"/>
        <v>0</v>
      </c>
      <c r="AG193" s="6">
        <f t="shared" ca="1" si="75"/>
        <v>0</v>
      </c>
      <c r="AH193" s="6">
        <f t="shared" ca="1" si="76"/>
        <v>0</v>
      </c>
      <c r="AI193" s="6">
        <f t="shared" ca="1" si="77"/>
        <v>0</v>
      </c>
      <c r="AJ193" s="10">
        <f t="shared" ca="1" si="78"/>
        <v>1</v>
      </c>
      <c r="AL193" s="9">
        <f ca="1">IF(Table1[[#This Row],[EDUCATION]]="HIGHSCHOOL",1,0)</f>
        <v>0</v>
      </c>
      <c r="AM193" s="6">
        <f ca="1">IF(Table1[[#This Row],[EDUCATION]]="PLUS TWO",1,0)</f>
        <v>0</v>
      </c>
      <c r="AN193" s="6">
        <f ca="1">IF(Table1[[#This Row],[EDUCATION]]="UG",1,0)</f>
        <v>0</v>
      </c>
      <c r="AO193" s="6">
        <f ca="1">IF(Table1[[#This Row],[EDUCATION]]="PG",1,0)</f>
        <v>0</v>
      </c>
      <c r="AP193" s="6">
        <f ca="1">IF(Table1[[#This Row],[EDUCATION]]="PHD",1,0)</f>
        <v>1</v>
      </c>
      <c r="AQ193" s="10">
        <f ca="1">IF(Table1[[#This Row],[EDUCATION]]="OTHERS",1,0)</f>
        <v>0</v>
      </c>
      <c r="AU193" s="9">
        <f ca="1">Table1[[#This Row],[CARS VALUE]]/Table1[[#This Row],[CARS]]</f>
        <v>388622.99878123892</v>
      </c>
      <c r="AV193" s="10"/>
      <c r="AX193" s="9">
        <f ca="1">IF(Table1[[#This Row],[DEBTS]]&gt;$AY$3,1,0)</f>
        <v>0</v>
      </c>
      <c r="AY193" s="6"/>
      <c r="AZ193" s="23">
        <f ca="1">(Table1[[#This Row],[MORTAGE LEFT]]/Table1[[#This Row],[VALUE OF THE HOUSE]])</f>
        <v>7.2263694084525598E-2</v>
      </c>
      <c r="BA193" s="6">
        <f t="shared" ca="1" si="79"/>
        <v>1</v>
      </c>
      <c r="BB193" s="6"/>
      <c r="BC193" s="6"/>
      <c r="BD193" s="6"/>
      <c r="BE193" s="9">
        <f ca="1">IF(Table1[[#This Row],[DEBTS]]&gt;Table1[[#This Row],[INCOME ]],1,0)</f>
        <v>1</v>
      </c>
      <c r="BF193" s="10"/>
      <c r="BH193" s="9">
        <f ca="1">IF(Table1[[#This Row],[AREA]]="Alappuzha",Table1[[#This Row],[INCOME ]],0)</f>
        <v>0</v>
      </c>
      <c r="BI193" s="6">
        <f ca="1">IF(Table1[[#This Row],[AREA]]="Ernakulam",Table1[[#This Row],[INCOME ]],0)</f>
        <v>0</v>
      </c>
      <c r="BJ193" s="6">
        <f ca="1">IF(Table1[[#This Row],[AREA]]="Idukki",Table1[[#This Row],[INCOME ]],0)</f>
        <v>0</v>
      </c>
      <c r="BK193" s="6">
        <f ca="1">IF(Table1[[#This Row],[AREA]]="kannur",Table1[[#This Row],[INCOME ]],0)</f>
        <v>0</v>
      </c>
      <c r="BL193" s="6">
        <f ca="1">IF(Table1[[#This Row],[AREA]]="Kasaragod",Table1[[#This Row],[INCOME ]],0)</f>
        <v>0</v>
      </c>
      <c r="BM193" s="6">
        <f ca="1">IF(Table1[[#This Row],[AREA]]="Kollam",Table1[[#This Row],[INCOME ]],0)</f>
        <v>0</v>
      </c>
      <c r="BN193" s="6">
        <f ca="1">IF(Table1[[#This Row],[AREA]]="kottayam",Table1[[#This Row],[INCOME ]],0)</f>
        <v>0</v>
      </c>
      <c r="BO193" s="6">
        <f ca="1">IF(Table1[[#This Row],[AREA]]="Kozhikode",Table1[[#This Row],[INCOME ]],0)</f>
        <v>0</v>
      </c>
      <c r="BP193" s="6">
        <f ca="1">IF(Table1[[#This Row],[AREA]]="Malappuram",Table1[[#This Row],[INCOME ]],0)</f>
        <v>0</v>
      </c>
      <c r="BQ193" s="6">
        <f ca="1">IF(Table1[[#This Row],[AREA]]="Palakkad",Table1[[#This Row],[INCOME ]],0)</f>
        <v>0</v>
      </c>
      <c r="BR193" s="6">
        <f ca="1">IF(Table1[[#This Row],[AREA]]="Pathanamthitta",Table1[[#This Row],[INCOME ]],0)</f>
        <v>455366</v>
      </c>
      <c r="BS193" s="6">
        <f ca="1">IF(Table1[[#This Row],[AREA]]="Thiruvananthapuram",Table1[[#This Row],[INCOME ]],0)</f>
        <v>0</v>
      </c>
      <c r="BT193" s="6">
        <f ca="1">IF(Table1[[#This Row],[AREA]]="Thrissur",Table1[[#This Row],[INCOME ]],0)</f>
        <v>0</v>
      </c>
      <c r="BU193" s="10">
        <f ca="1">IF(Table1[[#This Row],[AREA]]="Wayanadu",Table1[[#This Row],[INCOME ]],0)</f>
        <v>0</v>
      </c>
      <c r="BW193" s="9">
        <f ca="1">IF(Table1[[#This Row],[FIELD OF WORK]]="IT",Table1[[#This Row],[INCOME ]],0)</f>
        <v>0</v>
      </c>
      <c r="BX193" s="6">
        <f ca="1">IF(Table1[[#This Row],[FIELD OF WORK]]="Teaching",Table1[[#This Row],[INCOME ]],0)</f>
        <v>0</v>
      </c>
      <c r="BY193" s="6">
        <f ca="1">IF(Table1[[#This Row],[FIELD OF WORK]]="Construction",Table1[[#This Row],[INCOME ]],0)</f>
        <v>0</v>
      </c>
      <c r="BZ193" s="6">
        <f ca="1">IF(Table1[[#This Row],[FIELD OF WORK]]="Health",Table1[[#This Row],[INCOME ]],0)</f>
        <v>0</v>
      </c>
      <c r="CA193" s="10">
        <f ca="1">IF(Table1[[#This Row],[FIELD OF WORK]]="Others",Table1[[#This Row],[INCOME ]],0)</f>
        <v>455366</v>
      </c>
      <c r="CC193" s="9">
        <f ca="1">IF(Table1[[#This Row],[EDUCATION]]="Highschool",Table1[[#This Row],[INCOME ]],0)</f>
        <v>0</v>
      </c>
      <c r="CD193" s="6">
        <f ca="1">IF(Table1[[#This Row],[EDUCATION]]="UG",Table1[[#This Row],[INCOME ]],0)</f>
        <v>0</v>
      </c>
      <c r="CE193" s="6">
        <f ca="1">IF(Table1[[#This Row],[EDUCATION]]="PG",Table1[[#This Row],[INCOME ]],0)</f>
        <v>0</v>
      </c>
      <c r="CF193" s="6">
        <f ca="1">IF(Table1[[#This Row],[EDUCATION]]="PHD",Table1[[#This Row],[INCOME ]],0)</f>
        <v>455366</v>
      </c>
      <c r="CG193" s="6">
        <f ca="1">IF(Table1[[#This Row],[EDUCATION]]="Plus Two",Table1[[#This Row],[INCOME ]],0)</f>
        <v>0</v>
      </c>
      <c r="CH193" s="10">
        <f ca="1">IF(Table1[[#This Row],[EDUCATION]]="Others",Table1[[#This Row],[INCOME ]],0)</f>
        <v>0</v>
      </c>
      <c r="CJ193" s="9">
        <f ca="1">IF(Table1[[#This Row],[NETWORTH]]&gt;$CK$3,Table1[[#This Row],[AGE]],0)</f>
        <v>41</v>
      </c>
      <c r="CK193" s="10"/>
    </row>
    <row r="194" spans="1:89" x14ac:dyDescent="0.3">
      <c r="A194">
        <f t="shared" ca="1" si="62"/>
        <v>1</v>
      </c>
      <c r="B194" t="str">
        <f t="shared" ca="1" si="63"/>
        <v>FEMALE</v>
      </c>
      <c r="C194">
        <f t="shared" ca="1" si="64"/>
        <v>48</v>
      </c>
      <c r="D194">
        <f t="shared" ca="1" si="65"/>
        <v>1</v>
      </c>
      <c r="E194" t="str">
        <f t="shared" ca="1" si="66"/>
        <v>Health</v>
      </c>
      <c r="F194">
        <f t="shared" ca="1" si="67"/>
        <v>1</v>
      </c>
      <c r="G194" t="str">
        <f t="shared" ca="1" si="68"/>
        <v>Highschool</v>
      </c>
      <c r="H194">
        <f t="shared" ca="1" si="86"/>
        <v>2</v>
      </c>
      <c r="I194">
        <f t="shared" ca="1" si="61"/>
        <v>3</v>
      </c>
      <c r="J194">
        <f t="shared" ca="1" si="69"/>
        <v>772794</v>
      </c>
      <c r="K194">
        <f t="shared" ca="1" si="70"/>
        <v>8</v>
      </c>
      <c r="L194" t="str">
        <f t="shared" ca="1" si="71"/>
        <v>Thrissur</v>
      </c>
      <c r="M194">
        <f t="shared" ca="1" si="80"/>
        <v>6182352</v>
      </c>
      <c r="N194">
        <f t="shared" ca="1" si="72"/>
        <v>428656.17402275768</v>
      </c>
      <c r="O194">
        <f t="shared" ca="1" si="81"/>
        <v>2250883.5295327995</v>
      </c>
      <c r="P194">
        <f t="shared" ca="1" si="73"/>
        <v>844122</v>
      </c>
      <c r="Q194">
        <f t="shared" ca="1" si="82"/>
        <v>1386598.1740227577</v>
      </c>
      <c r="R194">
        <f t="shared" ca="1" si="83"/>
        <v>466121.94326556439</v>
      </c>
      <c r="S194">
        <f t="shared" ca="1" si="84"/>
        <v>8899357.4727983642</v>
      </c>
      <c r="T194">
        <f t="shared" ca="1" si="85"/>
        <v>7512759.2987756068</v>
      </c>
      <c r="V194" s="9">
        <f ca="1">IF(Table1[[#This Row],[GENDER]]="MALE",1,0)</f>
        <v>0</v>
      </c>
      <c r="W194" s="10">
        <f ca="1">IF(Table1[[#This Row],[GENDER]]="FEMALE",1,0)</f>
        <v>1</v>
      </c>
      <c r="AF194" s="9">
        <f t="shared" ca="1" si="74"/>
        <v>0</v>
      </c>
      <c r="AG194" s="6">
        <f t="shared" ca="1" si="75"/>
        <v>1</v>
      </c>
      <c r="AH194" s="6">
        <f t="shared" ca="1" si="76"/>
        <v>0</v>
      </c>
      <c r="AI194" s="6">
        <f t="shared" ca="1" si="77"/>
        <v>0</v>
      </c>
      <c r="AJ194" s="10">
        <f t="shared" ca="1" si="78"/>
        <v>0</v>
      </c>
      <c r="AL194" s="9">
        <f ca="1">IF(Table1[[#This Row],[EDUCATION]]="HIGHSCHOOL",1,0)</f>
        <v>1</v>
      </c>
      <c r="AM194" s="6">
        <f ca="1">IF(Table1[[#This Row],[EDUCATION]]="PLUS TWO",1,0)</f>
        <v>0</v>
      </c>
      <c r="AN194" s="6">
        <f ca="1">IF(Table1[[#This Row],[EDUCATION]]="UG",1,0)</f>
        <v>0</v>
      </c>
      <c r="AO194" s="6">
        <f ca="1">IF(Table1[[#This Row],[EDUCATION]]="PG",1,0)</f>
        <v>0</v>
      </c>
      <c r="AP194" s="6">
        <f ca="1">IF(Table1[[#This Row],[EDUCATION]]="PHD",1,0)</f>
        <v>0</v>
      </c>
      <c r="AQ194" s="10">
        <f ca="1">IF(Table1[[#This Row],[EDUCATION]]="OTHERS",1,0)</f>
        <v>0</v>
      </c>
      <c r="AU194" s="9">
        <f ca="1">Table1[[#This Row],[CARS VALUE]]/Table1[[#This Row],[CARS]]</f>
        <v>750294.50984426646</v>
      </c>
      <c r="AV194" s="10"/>
      <c r="AX194" s="9">
        <f ca="1">IF(Table1[[#This Row],[DEBTS]]&gt;$AY$3,1,0)</f>
        <v>1</v>
      </c>
      <c r="AY194" s="6"/>
      <c r="AZ194" s="23">
        <f ca="1">(Table1[[#This Row],[MORTAGE LEFT]]/Table1[[#This Row],[VALUE OF THE HOUSE]])</f>
        <v>6.9335452595186697E-2</v>
      </c>
      <c r="BA194" s="6">
        <f t="shared" ca="1" si="79"/>
        <v>1</v>
      </c>
      <c r="BB194" s="6"/>
      <c r="BC194" s="6"/>
      <c r="BD194" s="6"/>
      <c r="BE194" s="9">
        <f ca="1">IF(Table1[[#This Row],[DEBTS]]&gt;Table1[[#This Row],[INCOME ]],1,0)</f>
        <v>1</v>
      </c>
      <c r="BF194" s="10"/>
      <c r="BH194" s="9">
        <f ca="1">IF(Table1[[#This Row],[AREA]]="Alappuzha",Table1[[#This Row],[INCOME ]],0)</f>
        <v>0</v>
      </c>
      <c r="BI194" s="6">
        <f ca="1">IF(Table1[[#This Row],[AREA]]="Ernakulam",Table1[[#This Row],[INCOME ]],0)</f>
        <v>0</v>
      </c>
      <c r="BJ194" s="6">
        <f ca="1">IF(Table1[[#This Row],[AREA]]="Idukki",Table1[[#This Row],[INCOME ]],0)</f>
        <v>0</v>
      </c>
      <c r="BK194" s="6">
        <f ca="1">IF(Table1[[#This Row],[AREA]]="kannur",Table1[[#This Row],[INCOME ]],0)</f>
        <v>0</v>
      </c>
      <c r="BL194" s="6">
        <f ca="1">IF(Table1[[#This Row],[AREA]]="Kasaragod",Table1[[#This Row],[INCOME ]],0)</f>
        <v>0</v>
      </c>
      <c r="BM194" s="6">
        <f ca="1">IF(Table1[[#This Row],[AREA]]="Kollam",Table1[[#This Row],[INCOME ]],0)</f>
        <v>0</v>
      </c>
      <c r="BN194" s="6">
        <f ca="1">IF(Table1[[#This Row],[AREA]]="kottayam",Table1[[#This Row],[INCOME ]],0)</f>
        <v>0</v>
      </c>
      <c r="BO194" s="6">
        <f ca="1">IF(Table1[[#This Row],[AREA]]="Kozhikode",Table1[[#This Row],[INCOME ]],0)</f>
        <v>0</v>
      </c>
      <c r="BP194" s="6">
        <f ca="1">IF(Table1[[#This Row],[AREA]]="Malappuram",Table1[[#This Row],[INCOME ]],0)</f>
        <v>0</v>
      </c>
      <c r="BQ194" s="6">
        <f ca="1">IF(Table1[[#This Row],[AREA]]="Palakkad",Table1[[#This Row],[INCOME ]],0)</f>
        <v>0</v>
      </c>
      <c r="BR194" s="6">
        <f ca="1">IF(Table1[[#This Row],[AREA]]="Pathanamthitta",Table1[[#This Row],[INCOME ]],0)</f>
        <v>0</v>
      </c>
      <c r="BS194" s="6">
        <f ca="1">IF(Table1[[#This Row],[AREA]]="Thiruvananthapuram",Table1[[#This Row],[INCOME ]],0)</f>
        <v>0</v>
      </c>
      <c r="BT194" s="6">
        <f ca="1">IF(Table1[[#This Row],[AREA]]="Thrissur",Table1[[#This Row],[INCOME ]],0)</f>
        <v>772794</v>
      </c>
      <c r="BU194" s="10">
        <f ca="1">IF(Table1[[#This Row],[AREA]]="Wayanadu",Table1[[#This Row],[INCOME ]],0)</f>
        <v>0</v>
      </c>
      <c r="BW194" s="9">
        <f ca="1">IF(Table1[[#This Row],[FIELD OF WORK]]="IT",Table1[[#This Row],[INCOME ]],0)</f>
        <v>0</v>
      </c>
      <c r="BX194" s="6">
        <f ca="1">IF(Table1[[#This Row],[FIELD OF WORK]]="Teaching",Table1[[#This Row],[INCOME ]],0)</f>
        <v>0</v>
      </c>
      <c r="BY194" s="6">
        <f ca="1">IF(Table1[[#This Row],[FIELD OF WORK]]="Construction",Table1[[#This Row],[INCOME ]],0)</f>
        <v>0</v>
      </c>
      <c r="BZ194" s="6">
        <f ca="1">IF(Table1[[#This Row],[FIELD OF WORK]]="Health",Table1[[#This Row],[INCOME ]],0)</f>
        <v>772794</v>
      </c>
      <c r="CA194" s="10">
        <f ca="1">IF(Table1[[#This Row],[FIELD OF WORK]]="Others",Table1[[#This Row],[INCOME ]],0)</f>
        <v>0</v>
      </c>
      <c r="CC194" s="9">
        <f ca="1">IF(Table1[[#This Row],[EDUCATION]]="Highschool",Table1[[#This Row],[INCOME ]],0)</f>
        <v>772794</v>
      </c>
      <c r="CD194" s="6">
        <f ca="1">IF(Table1[[#This Row],[EDUCATION]]="UG",Table1[[#This Row],[INCOME ]],0)</f>
        <v>0</v>
      </c>
      <c r="CE194" s="6">
        <f ca="1">IF(Table1[[#This Row],[EDUCATION]]="PG",Table1[[#This Row],[INCOME ]],0)</f>
        <v>0</v>
      </c>
      <c r="CF194" s="6">
        <f ca="1">IF(Table1[[#This Row],[EDUCATION]]="PHD",Table1[[#This Row],[INCOME ]],0)</f>
        <v>0</v>
      </c>
      <c r="CG194" s="6">
        <f ca="1">IF(Table1[[#This Row],[EDUCATION]]="Plus Two",Table1[[#This Row],[INCOME ]],0)</f>
        <v>0</v>
      </c>
      <c r="CH194" s="10">
        <f ca="1">IF(Table1[[#This Row],[EDUCATION]]="Others",Table1[[#This Row],[INCOME ]],0)</f>
        <v>0</v>
      </c>
      <c r="CJ194" s="9">
        <f ca="1">IF(Table1[[#This Row],[NETWORTH]]&gt;$CK$3,Table1[[#This Row],[AGE]],0)</f>
        <v>48</v>
      </c>
      <c r="CK194" s="10"/>
    </row>
    <row r="195" spans="1:89" x14ac:dyDescent="0.3">
      <c r="A195">
        <f t="shared" ca="1" si="62"/>
        <v>0</v>
      </c>
      <c r="B195" t="str">
        <f t="shared" ca="1" si="63"/>
        <v>MALE</v>
      </c>
      <c r="C195">
        <f t="shared" ca="1" si="64"/>
        <v>45</v>
      </c>
      <c r="D195">
        <f t="shared" ca="1" si="65"/>
        <v>4</v>
      </c>
      <c r="E195" t="str">
        <f t="shared" ca="1" si="66"/>
        <v>IT</v>
      </c>
      <c r="F195">
        <f t="shared" ca="1" si="67"/>
        <v>1</v>
      </c>
      <c r="G195" t="str">
        <f t="shared" ca="1" si="68"/>
        <v>Highschool</v>
      </c>
      <c r="H195">
        <f t="shared" ca="1" si="86"/>
        <v>3</v>
      </c>
      <c r="I195">
        <f t="shared" ca="1" si="61"/>
        <v>1</v>
      </c>
      <c r="J195">
        <f t="shared" ca="1" si="69"/>
        <v>415986</v>
      </c>
      <c r="K195">
        <f t="shared" ca="1" si="70"/>
        <v>1</v>
      </c>
      <c r="L195" t="str">
        <f t="shared" ca="1" si="71"/>
        <v>Thiruvananthapuram</v>
      </c>
      <c r="M195">
        <f t="shared" ca="1" si="80"/>
        <v>1247958</v>
      </c>
      <c r="N195">
        <f t="shared" ca="1" si="72"/>
        <v>835398.3136621227</v>
      </c>
      <c r="O195">
        <f t="shared" ca="1" si="81"/>
        <v>388110.03392676491</v>
      </c>
      <c r="P195">
        <f t="shared" ca="1" si="73"/>
        <v>259976</v>
      </c>
      <c r="Q195">
        <f t="shared" ca="1" si="82"/>
        <v>1209956.3136621227</v>
      </c>
      <c r="R195">
        <f t="shared" ca="1" si="83"/>
        <v>474217.75669748441</v>
      </c>
      <c r="S195">
        <f t="shared" ca="1" si="84"/>
        <v>2110285.7906242493</v>
      </c>
      <c r="T195">
        <f t="shared" ca="1" si="85"/>
        <v>900329.47696212656</v>
      </c>
      <c r="V195" s="9">
        <f ca="1">IF(Table1[[#This Row],[GENDER]]="MALE",1,0)</f>
        <v>1</v>
      </c>
      <c r="W195" s="10">
        <f ca="1">IF(Table1[[#This Row],[GENDER]]="FEMALE",1,0)</f>
        <v>0</v>
      </c>
      <c r="AF195" s="9">
        <f t="shared" ca="1" si="74"/>
        <v>0</v>
      </c>
      <c r="AG195" s="6">
        <f t="shared" ca="1" si="75"/>
        <v>0</v>
      </c>
      <c r="AH195" s="6">
        <f t="shared" ca="1" si="76"/>
        <v>1</v>
      </c>
      <c r="AI195" s="6">
        <f t="shared" ca="1" si="77"/>
        <v>0</v>
      </c>
      <c r="AJ195" s="10">
        <f t="shared" ca="1" si="78"/>
        <v>0</v>
      </c>
      <c r="AL195" s="9">
        <f ca="1">IF(Table1[[#This Row],[EDUCATION]]="HIGHSCHOOL",1,0)</f>
        <v>1</v>
      </c>
      <c r="AM195" s="6">
        <f ca="1">IF(Table1[[#This Row],[EDUCATION]]="PLUS TWO",1,0)</f>
        <v>0</v>
      </c>
      <c r="AN195" s="6">
        <f ca="1">IF(Table1[[#This Row],[EDUCATION]]="UG",1,0)</f>
        <v>0</v>
      </c>
      <c r="AO195" s="6">
        <f ca="1">IF(Table1[[#This Row],[EDUCATION]]="PG",1,0)</f>
        <v>0</v>
      </c>
      <c r="AP195" s="6">
        <f ca="1">IF(Table1[[#This Row],[EDUCATION]]="PHD",1,0)</f>
        <v>0</v>
      </c>
      <c r="AQ195" s="10">
        <f ca="1">IF(Table1[[#This Row],[EDUCATION]]="OTHERS",1,0)</f>
        <v>0</v>
      </c>
      <c r="AU195" s="9">
        <f ca="1">Table1[[#This Row],[CARS VALUE]]/Table1[[#This Row],[CARS]]</f>
        <v>388110.03392676491</v>
      </c>
      <c r="AV195" s="10"/>
      <c r="AX195" s="9">
        <f ca="1">IF(Table1[[#This Row],[DEBTS]]&gt;$AY$3,1,0)</f>
        <v>1</v>
      </c>
      <c r="AY195" s="6"/>
      <c r="AZ195" s="23">
        <f ca="1">(Table1[[#This Row],[MORTAGE LEFT]]/Table1[[#This Row],[VALUE OF THE HOUSE]])</f>
        <v>0.66941220270403545</v>
      </c>
      <c r="BA195" s="6">
        <f t="shared" ca="1" si="79"/>
        <v>0</v>
      </c>
      <c r="BB195" s="6"/>
      <c r="BC195" s="6"/>
      <c r="BD195" s="6"/>
      <c r="BE195" s="9">
        <f ca="1">IF(Table1[[#This Row],[DEBTS]]&gt;Table1[[#This Row],[INCOME ]],1,0)</f>
        <v>1</v>
      </c>
      <c r="BF195" s="10"/>
      <c r="BH195" s="9">
        <f ca="1">IF(Table1[[#This Row],[AREA]]="Alappuzha",Table1[[#This Row],[INCOME ]],0)</f>
        <v>0</v>
      </c>
      <c r="BI195" s="6">
        <f ca="1">IF(Table1[[#This Row],[AREA]]="Ernakulam",Table1[[#This Row],[INCOME ]],0)</f>
        <v>0</v>
      </c>
      <c r="BJ195" s="6">
        <f ca="1">IF(Table1[[#This Row],[AREA]]="Idukki",Table1[[#This Row],[INCOME ]],0)</f>
        <v>0</v>
      </c>
      <c r="BK195" s="6">
        <f ca="1">IF(Table1[[#This Row],[AREA]]="kannur",Table1[[#This Row],[INCOME ]],0)</f>
        <v>0</v>
      </c>
      <c r="BL195" s="6">
        <f ca="1">IF(Table1[[#This Row],[AREA]]="Kasaragod",Table1[[#This Row],[INCOME ]],0)</f>
        <v>0</v>
      </c>
      <c r="BM195" s="6">
        <f ca="1">IF(Table1[[#This Row],[AREA]]="Kollam",Table1[[#This Row],[INCOME ]],0)</f>
        <v>0</v>
      </c>
      <c r="BN195" s="6">
        <f ca="1">IF(Table1[[#This Row],[AREA]]="kottayam",Table1[[#This Row],[INCOME ]],0)</f>
        <v>0</v>
      </c>
      <c r="BO195" s="6">
        <f ca="1">IF(Table1[[#This Row],[AREA]]="Kozhikode",Table1[[#This Row],[INCOME ]],0)</f>
        <v>0</v>
      </c>
      <c r="BP195" s="6">
        <f ca="1">IF(Table1[[#This Row],[AREA]]="Malappuram",Table1[[#This Row],[INCOME ]],0)</f>
        <v>0</v>
      </c>
      <c r="BQ195" s="6">
        <f ca="1">IF(Table1[[#This Row],[AREA]]="Palakkad",Table1[[#This Row],[INCOME ]],0)</f>
        <v>0</v>
      </c>
      <c r="BR195" s="6">
        <f ca="1">IF(Table1[[#This Row],[AREA]]="Pathanamthitta",Table1[[#This Row],[INCOME ]],0)</f>
        <v>0</v>
      </c>
      <c r="BS195" s="6">
        <f ca="1">IF(Table1[[#This Row],[AREA]]="Thiruvananthapuram",Table1[[#This Row],[INCOME ]],0)</f>
        <v>415986</v>
      </c>
      <c r="BT195" s="6">
        <f ca="1">IF(Table1[[#This Row],[AREA]]="Thrissur",Table1[[#This Row],[INCOME ]],0)</f>
        <v>0</v>
      </c>
      <c r="BU195" s="10">
        <f ca="1">IF(Table1[[#This Row],[AREA]]="Wayanadu",Table1[[#This Row],[INCOME ]],0)</f>
        <v>0</v>
      </c>
      <c r="BW195" s="9">
        <f ca="1">IF(Table1[[#This Row],[FIELD OF WORK]]="IT",Table1[[#This Row],[INCOME ]],0)</f>
        <v>415986</v>
      </c>
      <c r="BX195" s="6">
        <f ca="1">IF(Table1[[#This Row],[FIELD OF WORK]]="Teaching",Table1[[#This Row],[INCOME ]],0)</f>
        <v>0</v>
      </c>
      <c r="BY195" s="6">
        <f ca="1">IF(Table1[[#This Row],[FIELD OF WORK]]="Construction",Table1[[#This Row],[INCOME ]],0)</f>
        <v>0</v>
      </c>
      <c r="BZ195" s="6">
        <f ca="1">IF(Table1[[#This Row],[FIELD OF WORK]]="Health",Table1[[#This Row],[INCOME ]],0)</f>
        <v>0</v>
      </c>
      <c r="CA195" s="10">
        <f ca="1">IF(Table1[[#This Row],[FIELD OF WORK]]="Others",Table1[[#This Row],[INCOME ]],0)</f>
        <v>0</v>
      </c>
      <c r="CC195" s="9">
        <f ca="1">IF(Table1[[#This Row],[EDUCATION]]="Highschool",Table1[[#This Row],[INCOME ]],0)</f>
        <v>415986</v>
      </c>
      <c r="CD195" s="6">
        <f ca="1">IF(Table1[[#This Row],[EDUCATION]]="UG",Table1[[#This Row],[INCOME ]],0)</f>
        <v>0</v>
      </c>
      <c r="CE195" s="6">
        <f ca="1">IF(Table1[[#This Row],[EDUCATION]]="PG",Table1[[#This Row],[INCOME ]],0)</f>
        <v>0</v>
      </c>
      <c r="CF195" s="6">
        <f ca="1">IF(Table1[[#This Row],[EDUCATION]]="PHD",Table1[[#This Row],[INCOME ]],0)</f>
        <v>0</v>
      </c>
      <c r="CG195" s="6">
        <f ca="1">IF(Table1[[#This Row],[EDUCATION]]="Plus Two",Table1[[#This Row],[INCOME ]],0)</f>
        <v>0</v>
      </c>
      <c r="CH195" s="10">
        <f ca="1">IF(Table1[[#This Row],[EDUCATION]]="Others",Table1[[#This Row],[INCOME ]],0)</f>
        <v>0</v>
      </c>
      <c r="CJ195" s="9">
        <f ca="1">IF(Table1[[#This Row],[NETWORTH]]&gt;$CK$3,Table1[[#This Row],[AGE]],0)</f>
        <v>0</v>
      </c>
      <c r="CK195" s="10"/>
    </row>
    <row r="196" spans="1:89" x14ac:dyDescent="0.3">
      <c r="A196">
        <f t="shared" ca="1" si="62"/>
        <v>0</v>
      </c>
      <c r="B196" t="str">
        <f t="shared" ca="1" si="63"/>
        <v>MALE</v>
      </c>
      <c r="C196">
        <f t="shared" ca="1" si="64"/>
        <v>48</v>
      </c>
      <c r="D196">
        <f t="shared" ca="1" si="65"/>
        <v>1</v>
      </c>
      <c r="E196" t="str">
        <f t="shared" ca="1" si="66"/>
        <v>Health</v>
      </c>
      <c r="F196">
        <f t="shared" ca="1" si="67"/>
        <v>3</v>
      </c>
      <c r="G196" t="str">
        <f t="shared" ca="1" si="68"/>
        <v>UG</v>
      </c>
      <c r="H196">
        <f t="shared" ca="1" si="86"/>
        <v>0</v>
      </c>
      <c r="I196">
        <f t="shared" ref="I196:I259" ca="1" si="87">RANDBETWEEN(1,3)</f>
        <v>2</v>
      </c>
      <c r="J196">
        <f t="shared" ca="1" si="69"/>
        <v>998735</v>
      </c>
      <c r="K196">
        <f t="shared" ca="1" si="70"/>
        <v>10</v>
      </c>
      <c r="L196" t="str">
        <f t="shared" ca="1" si="71"/>
        <v>Malappuram</v>
      </c>
      <c r="M196">
        <f t="shared" ca="1" si="80"/>
        <v>3994940</v>
      </c>
      <c r="N196">
        <f t="shared" ca="1" si="72"/>
        <v>468628.2085304698</v>
      </c>
      <c r="O196">
        <f t="shared" ca="1" si="81"/>
        <v>409508.30927367543</v>
      </c>
      <c r="P196">
        <f t="shared" ca="1" si="73"/>
        <v>320971</v>
      </c>
      <c r="Q196">
        <f t="shared" ca="1" si="82"/>
        <v>1549296.2085304698</v>
      </c>
      <c r="R196">
        <f t="shared" ca="1" si="83"/>
        <v>386164.3380691784</v>
      </c>
      <c r="S196">
        <f t="shared" ca="1" si="84"/>
        <v>4790612.6473428532</v>
      </c>
      <c r="T196">
        <f t="shared" ca="1" si="85"/>
        <v>3241316.4388123835</v>
      </c>
      <c r="V196" s="9">
        <f ca="1">IF(Table1[[#This Row],[GENDER]]="MALE",1,0)</f>
        <v>1</v>
      </c>
      <c r="W196" s="10">
        <f ca="1">IF(Table1[[#This Row],[GENDER]]="FEMALE",1,0)</f>
        <v>0</v>
      </c>
      <c r="AF196" s="9">
        <f t="shared" ca="1" si="74"/>
        <v>0</v>
      </c>
      <c r="AG196" s="6">
        <f t="shared" ca="1" si="75"/>
        <v>1</v>
      </c>
      <c r="AH196" s="6">
        <f t="shared" ca="1" si="76"/>
        <v>0</v>
      </c>
      <c r="AI196" s="6">
        <f t="shared" ca="1" si="77"/>
        <v>0</v>
      </c>
      <c r="AJ196" s="10">
        <f t="shared" ca="1" si="78"/>
        <v>0</v>
      </c>
      <c r="AL196" s="9">
        <f ca="1">IF(Table1[[#This Row],[EDUCATION]]="HIGHSCHOOL",1,0)</f>
        <v>0</v>
      </c>
      <c r="AM196" s="6">
        <f ca="1">IF(Table1[[#This Row],[EDUCATION]]="PLUS TWO",1,0)</f>
        <v>0</v>
      </c>
      <c r="AN196" s="6">
        <f ca="1">IF(Table1[[#This Row],[EDUCATION]]="UG",1,0)</f>
        <v>1</v>
      </c>
      <c r="AO196" s="6">
        <f ca="1">IF(Table1[[#This Row],[EDUCATION]]="PG",1,0)</f>
        <v>0</v>
      </c>
      <c r="AP196" s="6">
        <f ca="1">IF(Table1[[#This Row],[EDUCATION]]="PHD",1,0)</f>
        <v>0</v>
      </c>
      <c r="AQ196" s="10">
        <f ca="1">IF(Table1[[#This Row],[EDUCATION]]="OTHERS",1,0)</f>
        <v>0</v>
      </c>
      <c r="AU196" s="9">
        <f ca="1">Table1[[#This Row],[CARS VALUE]]/Table1[[#This Row],[CARS]]</f>
        <v>204754.15463683772</v>
      </c>
      <c r="AV196" s="10"/>
      <c r="AX196" s="9">
        <f ca="1">IF(Table1[[#This Row],[DEBTS]]&gt;$AY$3,1,0)</f>
        <v>1</v>
      </c>
      <c r="AY196" s="6"/>
      <c r="AZ196" s="23">
        <f ca="1">(Table1[[#This Row],[MORTAGE LEFT]]/Table1[[#This Row],[VALUE OF THE HOUSE]])</f>
        <v>0.11730544351866856</v>
      </c>
      <c r="BA196" s="6">
        <f t="shared" ca="1" si="79"/>
        <v>1</v>
      </c>
      <c r="BB196" s="6"/>
      <c r="BC196" s="6"/>
      <c r="BD196" s="6"/>
      <c r="BE196" s="9">
        <f ca="1">IF(Table1[[#This Row],[DEBTS]]&gt;Table1[[#This Row],[INCOME ]],1,0)</f>
        <v>1</v>
      </c>
      <c r="BF196" s="10"/>
      <c r="BH196" s="9">
        <f ca="1">IF(Table1[[#This Row],[AREA]]="Alappuzha",Table1[[#This Row],[INCOME ]],0)</f>
        <v>0</v>
      </c>
      <c r="BI196" s="6">
        <f ca="1">IF(Table1[[#This Row],[AREA]]="Ernakulam",Table1[[#This Row],[INCOME ]],0)</f>
        <v>0</v>
      </c>
      <c r="BJ196" s="6">
        <f ca="1">IF(Table1[[#This Row],[AREA]]="Idukki",Table1[[#This Row],[INCOME ]],0)</f>
        <v>0</v>
      </c>
      <c r="BK196" s="6">
        <f ca="1">IF(Table1[[#This Row],[AREA]]="kannur",Table1[[#This Row],[INCOME ]],0)</f>
        <v>0</v>
      </c>
      <c r="BL196" s="6">
        <f ca="1">IF(Table1[[#This Row],[AREA]]="Kasaragod",Table1[[#This Row],[INCOME ]],0)</f>
        <v>0</v>
      </c>
      <c r="BM196" s="6">
        <f ca="1">IF(Table1[[#This Row],[AREA]]="Kollam",Table1[[#This Row],[INCOME ]],0)</f>
        <v>0</v>
      </c>
      <c r="BN196" s="6">
        <f ca="1">IF(Table1[[#This Row],[AREA]]="kottayam",Table1[[#This Row],[INCOME ]],0)</f>
        <v>0</v>
      </c>
      <c r="BO196" s="6">
        <f ca="1">IF(Table1[[#This Row],[AREA]]="Kozhikode",Table1[[#This Row],[INCOME ]],0)</f>
        <v>0</v>
      </c>
      <c r="BP196" s="6">
        <f ca="1">IF(Table1[[#This Row],[AREA]]="Malappuram",Table1[[#This Row],[INCOME ]],0)</f>
        <v>998735</v>
      </c>
      <c r="BQ196" s="6">
        <f ca="1">IF(Table1[[#This Row],[AREA]]="Palakkad",Table1[[#This Row],[INCOME ]],0)</f>
        <v>0</v>
      </c>
      <c r="BR196" s="6">
        <f ca="1">IF(Table1[[#This Row],[AREA]]="Pathanamthitta",Table1[[#This Row],[INCOME ]],0)</f>
        <v>0</v>
      </c>
      <c r="BS196" s="6">
        <f ca="1">IF(Table1[[#This Row],[AREA]]="Thiruvananthapuram",Table1[[#This Row],[INCOME ]],0)</f>
        <v>0</v>
      </c>
      <c r="BT196" s="6">
        <f ca="1">IF(Table1[[#This Row],[AREA]]="Thrissur",Table1[[#This Row],[INCOME ]],0)</f>
        <v>0</v>
      </c>
      <c r="BU196" s="10">
        <f ca="1">IF(Table1[[#This Row],[AREA]]="Wayanadu",Table1[[#This Row],[INCOME ]],0)</f>
        <v>0</v>
      </c>
      <c r="BW196" s="9">
        <f ca="1">IF(Table1[[#This Row],[FIELD OF WORK]]="IT",Table1[[#This Row],[INCOME ]],0)</f>
        <v>0</v>
      </c>
      <c r="BX196" s="6">
        <f ca="1">IF(Table1[[#This Row],[FIELD OF WORK]]="Teaching",Table1[[#This Row],[INCOME ]],0)</f>
        <v>0</v>
      </c>
      <c r="BY196" s="6">
        <f ca="1">IF(Table1[[#This Row],[FIELD OF WORK]]="Construction",Table1[[#This Row],[INCOME ]],0)</f>
        <v>0</v>
      </c>
      <c r="BZ196" s="6">
        <f ca="1">IF(Table1[[#This Row],[FIELD OF WORK]]="Health",Table1[[#This Row],[INCOME ]],0)</f>
        <v>998735</v>
      </c>
      <c r="CA196" s="10">
        <f ca="1">IF(Table1[[#This Row],[FIELD OF WORK]]="Others",Table1[[#This Row],[INCOME ]],0)</f>
        <v>0</v>
      </c>
      <c r="CC196" s="9">
        <f ca="1">IF(Table1[[#This Row],[EDUCATION]]="Highschool",Table1[[#This Row],[INCOME ]],0)</f>
        <v>0</v>
      </c>
      <c r="CD196" s="6">
        <f ca="1">IF(Table1[[#This Row],[EDUCATION]]="UG",Table1[[#This Row],[INCOME ]],0)</f>
        <v>998735</v>
      </c>
      <c r="CE196" s="6">
        <f ca="1">IF(Table1[[#This Row],[EDUCATION]]="PG",Table1[[#This Row],[INCOME ]],0)</f>
        <v>0</v>
      </c>
      <c r="CF196" s="6">
        <f ca="1">IF(Table1[[#This Row],[EDUCATION]]="PHD",Table1[[#This Row],[INCOME ]],0)</f>
        <v>0</v>
      </c>
      <c r="CG196" s="6">
        <f ca="1">IF(Table1[[#This Row],[EDUCATION]]="Plus Two",Table1[[#This Row],[INCOME ]],0)</f>
        <v>0</v>
      </c>
      <c r="CH196" s="10">
        <f ca="1">IF(Table1[[#This Row],[EDUCATION]]="Others",Table1[[#This Row],[INCOME ]],0)</f>
        <v>0</v>
      </c>
      <c r="CJ196" s="9">
        <f ca="1">IF(Table1[[#This Row],[NETWORTH]]&gt;$CK$3,Table1[[#This Row],[AGE]],0)</f>
        <v>48</v>
      </c>
      <c r="CK196" s="10"/>
    </row>
    <row r="197" spans="1:89" x14ac:dyDescent="0.3">
      <c r="A197">
        <f t="shared" ref="A197:A260" ca="1" si="88">RANDBETWEEN(0,1)</f>
        <v>1</v>
      </c>
      <c r="B197" t="str">
        <f t="shared" ref="B197:B260" ca="1" si="89">IF(A197=0,"MALE","FEMALE")</f>
        <v>FEMALE</v>
      </c>
      <c r="C197">
        <f t="shared" ref="C197:C260" ca="1" si="90">RANDBETWEEN(24,50)</f>
        <v>32</v>
      </c>
      <c r="D197">
        <f t="shared" ref="D197:D260" ca="1" si="91">RANDBETWEEN(1,5)</f>
        <v>5</v>
      </c>
      <c r="E197" t="str">
        <f t="shared" ref="E197:E260" ca="1" si="92">VLOOKUP(D197,$X$6:$Y$10,2)</f>
        <v>Others</v>
      </c>
      <c r="F197">
        <f t="shared" ref="F197:F260" ca="1" si="93">RANDBETWEEN(1,6)</f>
        <v>5</v>
      </c>
      <c r="G197" t="str">
        <f t="shared" ref="G197:G260" ca="1" si="94">VLOOKUP(F197,$X$13:$Y$18,2)</f>
        <v>PHD</v>
      </c>
      <c r="H197">
        <f t="shared" ca="1" si="86"/>
        <v>0</v>
      </c>
      <c r="I197">
        <f t="shared" ca="1" si="87"/>
        <v>2</v>
      </c>
      <c r="J197">
        <f t="shared" ref="J197:J260" ca="1" si="95">RANDBETWEEN(100000,1000000)</f>
        <v>528085</v>
      </c>
      <c r="K197">
        <f t="shared" ref="K197:K260" ca="1" si="96">RANDBETWEEN(1,14)</f>
        <v>3</v>
      </c>
      <c r="L197" t="str">
        <f t="shared" ref="L197:L260" ca="1" si="97">VLOOKUP(K197,$AA$6:$AB$19,2)</f>
        <v>Alappuzha</v>
      </c>
      <c r="M197">
        <f t="shared" ca="1" si="80"/>
        <v>3696595</v>
      </c>
      <c r="N197">
        <f t="shared" ref="N197:N260" ca="1" si="98">RAND()*M197</f>
        <v>2900477.9090070087</v>
      </c>
      <c r="O197">
        <f t="shared" ca="1" si="81"/>
        <v>316300.35704365518</v>
      </c>
      <c r="P197">
        <f t="shared" ref="P197:P260" ca="1" si="99">RANDBETWEEN(0,O197)</f>
        <v>159555</v>
      </c>
      <c r="Q197">
        <f t="shared" ca="1" si="82"/>
        <v>3797641.9090070087</v>
      </c>
      <c r="R197">
        <f t="shared" ca="1" si="83"/>
        <v>16523.923177814875</v>
      </c>
      <c r="S197">
        <f t="shared" ca="1" si="84"/>
        <v>4029419.2802214702</v>
      </c>
      <c r="T197">
        <f t="shared" ca="1" si="85"/>
        <v>231777.37121446151</v>
      </c>
      <c r="V197" s="9">
        <f ca="1">IF(Table1[[#This Row],[GENDER]]="MALE",1,0)</f>
        <v>0</v>
      </c>
      <c r="W197" s="10">
        <f ca="1">IF(Table1[[#This Row],[GENDER]]="FEMALE",1,0)</f>
        <v>1</v>
      </c>
      <c r="AF197" s="9">
        <f t="shared" ref="AF197:AF260" ca="1" si="100">IF(E197="CONSTRUCTION",1,0)</f>
        <v>0</v>
      </c>
      <c r="AG197" s="6">
        <f t="shared" ref="AG197:AG260" ca="1" si="101">IF(E197="HEALTH",1,0)</f>
        <v>0</v>
      </c>
      <c r="AH197" s="6">
        <f t="shared" ref="AH197:AH260" ca="1" si="102">IF(E197="IT",1,0)</f>
        <v>0</v>
      </c>
      <c r="AI197" s="6">
        <f t="shared" ref="AI197:AI260" ca="1" si="103">IF(E197="TEACHING",1,0)</f>
        <v>0</v>
      </c>
      <c r="AJ197" s="10">
        <f t="shared" ref="AJ197:AJ260" ca="1" si="104">IF(E197="OTHERS",1,0)</f>
        <v>1</v>
      </c>
      <c r="AL197" s="9">
        <f ca="1">IF(Table1[[#This Row],[EDUCATION]]="HIGHSCHOOL",1,0)</f>
        <v>0</v>
      </c>
      <c r="AM197" s="6">
        <f ca="1">IF(Table1[[#This Row],[EDUCATION]]="PLUS TWO",1,0)</f>
        <v>0</v>
      </c>
      <c r="AN197" s="6">
        <f ca="1">IF(Table1[[#This Row],[EDUCATION]]="UG",1,0)</f>
        <v>0</v>
      </c>
      <c r="AO197" s="6">
        <f ca="1">IF(Table1[[#This Row],[EDUCATION]]="PG",1,0)</f>
        <v>0</v>
      </c>
      <c r="AP197" s="6">
        <f ca="1">IF(Table1[[#This Row],[EDUCATION]]="PHD",1,0)</f>
        <v>1</v>
      </c>
      <c r="AQ197" s="10">
        <f ca="1">IF(Table1[[#This Row],[EDUCATION]]="OTHERS",1,0)</f>
        <v>0</v>
      </c>
      <c r="AU197" s="9">
        <f ca="1">Table1[[#This Row],[CARS VALUE]]/Table1[[#This Row],[CARS]]</f>
        <v>158150.17852182759</v>
      </c>
      <c r="AV197" s="10"/>
      <c r="AX197" s="9">
        <f ca="1">IF(Table1[[#This Row],[DEBTS]]&gt;$AY$3,1,0)</f>
        <v>1</v>
      </c>
      <c r="AY197" s="6"/>
      <c r="AZ197" s="23">
        <f ca="1">(Table1[[#This Row],[MORTAGE LEFT]]/Table1[[#This Row],[VALUE OF THE HOUSE]])</f>
        <v>0.78463502466648594</v>
      </c>
      <c r="BA197" s="6">
        <f t="shared" ref="BA197:BA260" ca="1" si="105">IF(AZ197&lt;$BB$3,1,0)</f>
        <v>0</v>
      </c>
      <c r="BB197" s="6"/>
      <c r="BC197" s="6"/>
      <c r="BD197" s="6"/>
      <c r="BE197" s="9">
        <f ca="1">IF(Table1[[#This Row],[DEBTS]]&gt;Table1[[#This Row],[INCOME ]],1,0)</f>
        <v>1</v>
      </c>
      <c r="BF197" s="10"/>
      <c r="BH197" s="9">
        <f ca="1">IF(Table1[[#This Row],[AREA]]="Alappuzha",Table1[[#This Row],[INCOME ]],0)</f>
        <v>528085</v>
      </c>
      <c r="BI197" s="6">
        <f ca="1">IF(Table1[[#This Row],[AREA]]="Ernakulam",Table1[[#This Row],[INCOME ]],0)</f>
        <v>0</v>
      </c>
      <c r="BJ197" s="6">
        <f ca="1">IF(Table1[[#This Row],[AREA]]="Idukki",Table1[[#This Row],[INCOME ]],0)</f>
        <v>0</v>
      </c>
      <c r="BK197" s="6">
        <f ca="1">IF(Table1[[#This Row],[AREA]]="kannur",Table1[[#This Row],[INCOME ]],0)</f>
        <v>0</v>
      </c>
      <c r="BL197" s="6">
        <f ca="1">IF(Table1[[#This Row],[AREA]]="Kasaragod",Table1[[#This Row],[INCOME ]],0)</f>
        <v>0</v>
      </c>
      <c r="BM197" s="6">
        <f ca="1">IF(Table1[[#This Row],[AREA]]="Kollam",Table1[[#This Row],[INCOME ]],0)</f>
        <v>0</v>
      </c>
      <c r="BN197" s="6">
        <f ca="1">IF(Table1[[#This Row],[AREA]]="kottayam",Table1[[#This Row],[INCOME ]],0)</f>
        <v>0</v>
      </c>
      <c r="BO197" s="6">
        <f ca="1">IF(Table1[[#This Row],[AREA]]="Kozhikode",Table1[[#This Row],[INCOME ]],0)</f>
        <v>0</v>
      </c>
      <c r="BP197" s="6">
        <f ca="1">IF(Table1[[#This Row],[AREA]]="Malappuram",Table1[[#This Row],[INCOME ]],0)</f>
        <v>0</v>
      </c>
      <c r="BQ197" s="6">
        <f ca="1">IF(Table1[[#This Row],[AREA]]="Palakkad",Table1[[#This Row],[INCOME ]],0)</f>
        <v>0</v>
      </c>
      <c r="BR197" s="6">
        <f ca="1">IF(Table1[[#This Row],[AREA]]="Pathanamthitta",Table1[[#This Row],[INCOME ]],0)</f>
        <v>0</v>
      </c>
      <c r="BS197" s="6">
        <f ca="1">IF(Table1[[#This Row],[AREA]]="Thiruvananthapuram",Table1[[#This Row],[INCOME ]],0)</f>
        <v>0</v>
      </c>
      <c r="BT197" s="6">
        <f ca="1">IF(Table1[[#This Row],[AREA]]="Thrissur",Table1[[#This Row],[INCOME ]],0)</f>
        <v>0</v>
      </c>
      <c r="BU197" s="10">
        <f ca="1">IF(Table1[[#This Row],[AREA]]="Wayanadu",Table1[[#This Row],[INCOME ]],0)</f>
        <v>0</v>
      </c>
      <c r="BW197" s="9">
        <f ca="1">IF(Table1[[#This Row],[FIELD OF WORK]]="IT",Table1[[#This Row],[INCOME ]],0)</f>
        <v>0</v>
      </c>
      <c r="BX197" s="6">
        <f ca="1">IF(Table1[[#This Row],[FIELD OF WORK]]="Teaching",Table1[[#This Row],[INCOME ]],0)</f>
        <v>0</v>
      </c>
      <c r="BY197" s="6">
        <f ca="1">IF(Table1[[#This Row],[FIELD OF WORK]]="Construction",Table1[[#This Row],[INCOME ]],0)</f>
        <v>0</v>
      </c>
      <c r="BZ197" s="6">
        <f ca="1">IF(Table1[[#This Row],[FIELD OF WORK]]="Health",Table1[[#This Row],[INCOME ]],0)</f>
        <v>0</v>
      </c>
      <c r="CA197" s="10">
        <f ca="1">IF(Table1[[#This Row],[FIELD OF WORK]]="Others",Table1[[#This Row],[INCOME ]],0)</f>
        <v>528085</v>
      </c>
      <c r="CC197" s="9">
        <f ca="1">IF(Table1[[#This Row],[EDUCATION]]="Highschool",Table1[[#This Row],[INCOME ]],0)</f>
        <v>0</v>
      </c>
      <c r="CD197" s="6">
        <f ca="1">IF(Table1[[#This Row],[EDUCATION]]="UG",Table1[[#This Row],[INCOME ]],0)</f>
        <v>0</v>
      </c>
      <c r="CE197" s="6">
        <f ca="1">IF(Table1[[#This Row],[EDUCATION]]="PG",Table1[[#This Row],[INCOME ]],0)</f>
        <v>0</v>
      </c>
      <c r="CF197" s="6">
        <f ca="1">IF(Table1[[#This Row],[EDUCATION]]="PHD",Table1[[#This Row],[INCOME ]],0)</f>
        <v>528085</v>
      </c>
      <c r="CG197" s="6">
        <f ca="1">IF(Table1[[#This Row],[EDUCATION]]="Plus Two",Table1[[#This Row],[INCOME ]],0)</f>
        <v>0</v>
      </c>
      <c r="CH197" s="10">
        <f ca="1">IF(Table1[[#This Row],[EDUCATION]]="Others",Table1[[#This Row],[INCOME ]],0)</f>
        <v>0</v>
      </c>
      <c r="CJ197" s="9">
        <f ca="1">IF(Table1[[#This Row],[NETWORTH]]&gt;$CK$3,Table1[[#This Row],[AGE]],0)</f>
        <v>0</v>
      </c>
      <c r="CK197" s="10"/>
    </row>
    <row r="198" spans="1:89" x14ac:dyDescent="0.3">
      <c r="A198">
        <f t="shared" ca="1" si="88"/>
        <v>1</v>
      </c>
      <c r="B198" t="str">
        <f t="shared" ca="1" si="89"/>
        <v>FEMALE</v>
      </c>
      <c r="C198">
        <f t="shared" ca="1" si="90"/>
        <v>40</v>
      </c>
      <c r="D198">
        <f t="shared" ca="1" si="91"/>
        <v>1</v>
      </c>
      <c r="E198" t="str">
        <f t="shared" ca="1" si="92"/>
        <v>Health</v>
      </c>
      <c r="F198">
        <f t="shared" ca="1" si="93"/>
        <v>6</v>
      </c>
      <c r="G198" t="str">
        <f t="shared" ca="1" si="94"/>
        <v>Others</v>
      </c>
      <c r="H198">
        <f t="shared" ca="1" si="86"/>
        <v>2</v>
      </c>
      <c r="I198">
        <f t="shared" ca="1" si="87"/>
        <v>2</v>
      </c>
      <c r="J198">
        <f t="shared" ca="1" si="95"/>
        <v>713007</v>
      </c>
      <c r="K198">
        <f t="shared" ca="1" si="96"/>
        <v>12</v>
      </c>
      <c r="L198" t="str">
        <f t="shared" ca="1" si="97"/>
        <v>Wayanadu</v>
      </c>
      <c r="M198">
        <f t="shared" ca="1" si="80"/>
        <v>4278042</v>
      </c>
      <c r="N198">
        <f t="shared" ca="1" si="98"/>
        <v>984299.38171809597</v>
      </c>
      <c r="O198">
        <f t="shared" ca="1" si="81"/>
        <v>220364.55831992163</v>
      </c>
      <c r="P198">
        <f t="shared" ca="1" si="99"/>
        <v>10117</v>
      </c>
      <c r="Q198">
        <f t="shared" ca="1" si="82"/>
        <v>1205615.3817180959</v>
      </c>
      <c r="R198">
        <f t="shared" ca="1" si="83"/>
        <v>135735.68338580639</v>
      </c>
      <c r="S198">
        <f t="shared" ca="1" si="84"/>
        <v>4634142.2417057278</v>
      </c>
      <c r="T198">
        <f t="shared" ca="1" si="85"/>
        <v>3428526.8599876319</v>
      </c>
      <c r="V198" s="9">
        <f ca="1">IF(Table1[[#This Row],[GENDER]]="MALE",1,0)</f>
        <v>0</v>
      </c>
      <c r="W198" s="10">
        <f ca="1">IF(Table1[[#This Row],[GENDER]]="FEMALE",1,0)</f>
        <v>1</v>
      </c>
      <c r="AF198" s="9">
        <f t="shared" ca="1" si="100"/>
        <v>0</v>
      </c>
      <c r="AG198" s="6">
        <f t="shared" ca="1" si="101"/>
        <v>1</v>
      </c>
      <c r="AH198" s="6">
        <f t="shared" ca="1" si="102"/>
        <v>0</v>
      </c>
      <c r="AI198" s="6">
        <f t="shared" ca="1" si="103"/>
        <v>0</v>
      </c>
      <c r="AJ198" s="10">
        <f t="shared" ca="1" si="104"/>
        <v>0</v>
      </c>
      <c r="AL198" s="9">
        <f ca="1">IF(Table1[[#This Row],[EDUCATION]]="HIGHSCHOOL",1,0)</f>
        <v>0</v>
      </c>
      <c r="AM198" s="6">
        <f ca="1">IF(Table1[[#This Row],[EDUCATION]]="PLUS TWO",1,0)</f>
        <v>0</v>
      </c>
      <c r="AN198" s="6">
        <f ca="1">IF(Table1[[#This Row],[EDUCATION]]="UG",1,0)</f>
        <v>0</v>
      </c>
      <c r="AO198" s="6">
        <f ca="1">IF(Table1[[#This Row],[EDUCATION]]="PG",1,0)</f>
        <v>0</v>
      </c>
      <c r="AP198" s="6">
        <f ca="1">IF(Table1[[#This Row],[EDUCATION]]="PHD",1,0)</f>
        <v>0</v>
      </c>
      <c r="AQ198" s="10">
        <f ca="1">IF(Table1[[#This Row],[EDUCATION]]="OTHERS",1,0)</f>
        <v>1</v>
      </c>
      <c r="AU198" s="9">
        <f ca="1">Table1[[#This Row],[CARS VALUE]]/Table1[[#This Row],[CARS]]</f>
        <v>110182.27915996082</v>
      </c>
      <c r="AV198" s="10"/>
      <c r="AX198" s="9">
        <f ca="1">IF(Table1[[#This Row],[DEBTS]]&gt;$AY$3,1,0)</f>
        <v>1</v>
      </c>
      <c r="AY198" s="6"/>
      <c r="AZ198" s="23">
        <f ca="1">(Table1[[#This Row],[MORTAGE LEFT]]/Table1[[#This Row],[VALUE OF THE HOUSE]])</f>
        <v>0.23008174807963455</v>
      </c>
      <c r="BA198" s="6">
        <f t="shared" ca="1" si="105"/>
        <v>1</v>
      </c>
      <c r="BB198" s="6"/>
      <c r="BC198" s="6"/>
      <c r="BD198" s="6"/>
      <c r="BE198" s="9">
        <f ca="1">IF(Table1[[#This Row],[DEBTS]]&gt;Table1[[#This Row],[INCOME ]],1,0)</f>
        <v>1</v>
      </c>
      <c r="BF198" s="10"/>
      <c r="BH198" s="9">
        <f ca="1">IF(Table1[[#This Row],[AREA]]="Alappuzha",Table1[[#This Row],[INCOME ]],0)</f>
        <v>0</v>
      </c>
      <c r="BI198" s="6">
        <f ca="1">IF(Table1[[#This Row],[AREA]]="Ernakulam",Table1[[#This Row],[INCOME ]],0)</f>
        <v>0</v>
      </c>
      <c r="BJ198" s="6">
        <f ca="1">IF(Table1[[#This Row],[AREA]]="Idukki",Table1[[#This Row],[INCOME ]],0)</f>
        <v>0</v>
      </c>
      <c r="BK198" s="6">
        <f ca="1">IF(Table1[[#This Row],[AREA]]="kannur",Table1[[#This Row],[INCOME ]],0)</f>
        <v>0</v>
      </c>
      <c r="BL198" s="6">
        <f ca="1">IF(Table1[[#This Row],[AREA]]="Kasaragod",Table1[[#This Row],[INCOME ]],0)</f>
        <v>0</v>
      </c>
      <c r="BM198" s="6">
        <f ca="1">IF(Table1[[#This Row],[AREA]]="Kollam",Table1[[#This Row],[INCOME ]],0)</f>
        <v>0</v>
      </c>
      <c r="BN198" s="6">
        <f ca="1">IF(Table1[[#This Row],[AREA]]="kottayam",Table1[[#This Row],[INCOME ]],0)</f>
        <v>0</v>
      </c>
      <c r="BO198" s="6">
        <f ca="1">IF(Table1[[#This Row],[AREA]]="Kozhikode",Table1[[#This Row],[INCOME ]],0)</f>
        <v>0</v>
      </c>
      <c r="BP198" s="6">
        <f ca="1">IF(Table1[[#This Row],[AREA]]="Malappuram",Table1[[#This Row],[INCOME ]],0)</f>
        <v>0</v>
      </c>
      <c r="BQ198" s="6">
        <f ca="1">IF(Table1[[#This Row],[AREA]]="Palakkad",Table1[[#This Row],[INCOME ]],0)</f>
        <v>0</v>
      </c>
      <c r="BR198" s="6">
        <f ca="1">IF(Table1[[#This Row],[AREA]]="Pathanamthitta",Table1[[#This Row],[INCOME ]],0)</f>
        <v>0</v>
      </c>
      <c r="BS198" s="6">
        <f ca="1">IF(Table1[[#This Row],[AREA]]="Thiruvananthapuram",Table1[[#This Row],[INCOME ]],0)</f>
        <v>0</v>
      </c>
      <c r="BT198" s="6">
        <f ca="1">IF(Table1[[#This Row],[AREA]]="Thrissur",Table1[[#This Row],[INCOME ]],0)</f>
        <v>0</v>
      </c>
      <c r="BU198" s="10">
        <f ca="1">IF(Table1[[#This Row],[AREA]]="Wayanadu",Table1[[#This Row],[INCOME ]],0)</f>
        <v>713007</v>
      </c>
      <c r="BW198" s="9">
        <f ca="1">IF(Table1[[#This Row],[FIELD OF WORK]]="IT",Table1[[#This Row],[INCOME ]],0)</f>
        <v>0</v>
      </c>
      <c r="BX198" s="6">
        <f ca="1">IF(Table1[[#This Row],[FIELD OF WORK]]="Teaching",Table1[[#This Row],[INCOME ]],0)</f>
        <v>0</v>
      </c>
      <c r="BY198" s="6">
        <f ca="1">IF(Table1[[#This Row],[FIELD OF WORK]]="Construction",Table1[[#This Row],[INCOME ]],0)</f>
        <v>0</v>
      </c>
      <c r="BZ198" s="6">
        <f ca="1">IF(Table1[[#This Row],[FIELD OF WORK]]="Health",Table1[[#This Row],[INCOME ]],0)</f>
        <v>713007</v>
      </c>
      <c r="CA198" s="10">
        <f ca="1">IF(Table1[[#This Row],[FIELD OF WORK]]="Others",Table1[[#This Row],[INCOME ]],0)</f>
        <v>0</v>
      </c>
      <c r="CC198" s="9">
        <f ca="1">IF(Table1[[#This Row],[EDUCATION]]="Highschool",Table1[[#This Row],[INCOME ]],0)</f>
        <v>0</v>
      </c>
      <c r="CD198" s="6">
        <f ca="1">IF(Table1[[#This Row],[EDUCATION]]="UG",Table1[[#This Row],[INCOME ]],0)</f>
        <v>0</v>
      </c>
      <c r="CE198" s="6">
        <f ca="1">IF(Table1[[#This Row],[EDUCATION]]="PG",Table1[[#This Row],[INCOME ]],0)</f>
        <v>0</v>
      </c>
      <c r="CF198" s="6">
        <f ca="1">IF(Table1[[#This Row],[EDUCATION]]="PHD",Table1[[#This Row],[INCOME ]],0)</f>
        <v>0</v>
      </c>
      <c r="CG198" s="6">
        <f ca="1">IF(Table1[[#This Row],[EDUCATION]]="Plus Two",Table1[[#This Row],[INCOME ]],0)</f>
        <v>0</v>
      </c>
      <c r="CH198" s="10">
        <f ca="1">IF(Table1[[#This Row],[EDUCATION]]="Others",Table1[[#This Row],[INCOME ]],0)</f>
        <v>713007</v>
      </c>
      <c r="CJ198" s="9">
        <f ca="1">IF(Table1[[#This Row],[NETWORTH]]&gt;$CK$3,Table1[[#This Row],[AGE]],0)</f>
        <v>40</v>
      </c>
      <c r="CK198" s="10"/>
    </row>
    <row r="199" spans="1:89" x14ac:dyDescent="0.3">
      <c r="A199">
        <f t="shared" ca="1" si="88"/>
        <v>0</v>
      </c>
      <c r="B199" t="str">
        <f t="shared" ca="1" si="89"/>
        <v>MALE</v>
      </c>
      <c r="C199">
        <f t="shared" ca="1" si="90"/>
        <v>35</v>
      </c>
      <c r="D199">
        <f t="shared" ca="1" si="91"/>
        <v>2</v>
      </c>
      <c r="E199" t="str">
        <f t="shared" ca="1" si="92"/>
        <v>Construction</v>
      </c>
      <c r="F199">
        <f t="shared" ca="1" si="93"/>
        <v>4</v>
      </c>
      <c r="G199" t="str">
        <f t="shared" ca="1" si="94"/>
        <v>PG</v>
      </c>
      <c r="H199">
        <f t="shared" ca="1" si="86"/>
        <v>1</v>
      </c>
      <c r="I199">
        <f t="shared" ca="1" si="87"/>
        <v>1</v>
      </c>
      <c r="J199">
        <f t="shared" ca="1" si="95"/>
        <v>376247</v>
      </c>
      <c r="K199">
        <f t="shared" ca="1" si="96"/>
        <v>9</v>
      </c>
      <c r="L199" t="str">
        <f t="shared" ca="1" si="97"/>
        <v>Palakkad</v>
      </c>
      <c r="M199">
        <f t="shared" ca="1" si="80"/>
        <v>1504988</v>
      </c>
      <c r="N199">
        <f t="shared" ca="1" si="98"/>
        <v>145466.02298128235</v>
      </c>
      <c r="O199">
        <f t="shared" ca="1" si="81"/>
        <v>43273.199387276065</v>
      </c>
      <c r="P199">
        <f t="shared" ca="1" si="99"/>
        <v>38789</v>
      </c>
      <c r="Q199">
        <f t="shared" ca="1" si="82"/>
        <v>342072.02298128232</v>
      </c>
      <c r="R199">
        <f t="shared" ca="1" si="83"/>
        <v>67254.709855742956</v>
      </c>
      <c r="S199">
        <f t="shared" ca="1" si="84"/>
        <v>1615515.9092430191</v>
      </c>
      <c r="T199">
        <f t="shared" ca="1" si="85"/>
        <v>1273443.8862617367</v>
      </c>
      <c r="V199" s="9">
        <f ca="1">IF(Table1[[#This Row],[GENDER]]="MALE",1,0)</f>
        <v>1</v>
      </c>
      <c r="W199" s="10">
        <f ca="1">IF(Table1[[#This Row],[GENDER]]="FEMALE",1,0)</f>
        <v>0</v>
      </c>
      <c r="AF199" s="9">
        <f t="shared" ca="1" si="100"/>
        <v>1</v>
      </c>
      <c r="AG199" s="6">
        <f t="shared" ca="1" si="101"/>
        <v>0</v>
      </c>
      <c r="AH199" s="6">
        <f t="shared" ca="1" si="102"/>
        <v>0</v>
      </c>
      <c r="AI199" s="6">
        <f t="shared" ca="1" si="103"/>
        <v>0</v>
      </c>
      <c r="AJ199" s="10">
        <f t="shared" ca="1" si="104"/>
        <v>0</v>
      </c>
      <c r="AL199" s="9">
        <f ca="1">IF(Table1[[#This Row],[EDUCATION]]="HIGHSCHOOL",1,0)</f>
        <v>0</v>
      </c>
      <c r="AM199" s="6">
        <f ca="1">IF(Table1[[#This Row],[EDUCATION]]="PLUS TWO",1,0)</f>
        <v>0</v>
      </c>
      <c r="AN199" s="6">
        <f ca="1">IF(Table1[[#This Row],[EDUCATION]]="UG",1,0)</f>
        <v>0</v>
      </c>
      <c r="AO199" s="6">
        <f ca="1">IF(Table1[[#This Row],[EDUCATION]]="PG",1,0)</f>
        <v>1</v>
      </c>
      <c r="AP199" s="6">
        <f ca="1">IF(Table1[[#This Row],[EDUCATION]]="PHD",1,0)</f>
        <v>0</v>
      </c>
      <c r="AQ199" s="10">
        <f ca="1">IF(Table1[[#This Row],[EDUCATION]]="OTHERS",1,0)</f>
        <v>0</v>
      </c>
      <c r="AU199" s="9">
        <f ca="1">Table1[[#This Row],[CARS VALUE]]/Table1[[#This Row],[CARS]]</f>
        <v>43273.199387276065</v>
      </c>
      <c r="AV199" s="10"/>
      <c r="AX199" s="9">
        <f ca="1">IF(Table1[[#This Row],[DEBTS]]&gt;$AY$3,1,0)</f>
        <v>0</v>
      </c>
      <c r="AY199" s="6"/>
      <c r="AZ199" s="23">
        <f ca="1">(Table1[[#This Row],[MORTAGE LEFT]]/Table1[[#This Row],[VALUE OF THE HOUSE]])</f>
        <v>9.665593545017126E-2</v>
      </c>
      <c r="BA199" s="6">
        <f t="shared" ca="1" si="105"/>
        <v>1</v>
      </c>
      <c r="BB199" s="6"/>
      <c r="BC199" s="6"/>
      <c r="BD199" s="6"/>
      <c r="BE199" s="9">
        <f ca="1">IF(Table1[[#This Row],[DEBTS]]&gt;Table1[[#This Row],[INCOME ]],1,0)</f>
        <v>0</v>
      </c>
      <c r="BF199" s="10"/>
      <c r="BH199" s="9">
        <f ca="1">IF(Table1[[#This Row],[AREA]]="Alappuzha",Table1[[#This Row],[INCOME ]],0)</f>
        <v>0</v>
      </c>
      <c r="BI199" s="6">
        <f ca="1">IF(Table1[[#This Row],[AREA]]="Ernakulam",Table1[[#This Row],[INCOME ]],0)</f>
        <v>0</v>
      </c>
      <c r="BJ199" s="6">
        <f ca="1">IF(Table1[[#This Row],[AREA]]="Idukki",Table1[[#This Row],[INCOME ]],0)</f>
        <v>0</v>
      </c>
      <c r="BK199" s="6">
        <f ca="1">IF(Table1[[#This Row],[AREA]]="kannur",Table1[[#This Row],[INCOME ]],0)</f>
        <v>0</v>
      </c>
      <c r="BL199" s="6">
        <f ca="1">IF(Table1[[#This Row],[AREA]]="Kasaragod",Table1[[#This Row],[INCOME ]],0)</f>
        <v>0</v>
      </c>
      <c r="BM199" s="6">
        <f ca="1">IF(Table1[[#This Row],[AREA]]="Kollam",Table1[[#This Row],[INCOME ]],0)</f>
        <v>0</v>
      </c>
      <c r="BN199" s="6">
        <f ca="1">IF(Table1[[#This Row],[AREA]]="kottayam",Table1[[#This Row],[INCOME ]],0)</f>
        <v>0</v>
      </c>
      <c r="BO199" s="6">
        <f ca="1">IF(Table1[[#This Row],[AREA]]="Kozhikode",Table1[[#This Row],[INCOME ]],0)</f>
        <v>0</v>
      </c>
      <c r="BP199" s="6">
        <f ca="1">IF(Table1[[#This Row],[AREA]]="Malappuram",Table1[[#This Row],[INCOME ]],0)</f>
        <v>0</v>
      </c>
      <c r="BQ199" s="6">
        <f ca="1">IF(Table1[[#This Row],[AREA]]="Palakkad",Table1[[#This Row],[INCOME ]],0)</f>
        <v>376247</v>
      </c>
      <c r="BR199" s="6">
        <f ca="1">IF(Table1[[#This Row],[AREA]]="Pathanamthitta",Table1[[#This Row],[INCOME ]],0)</f>
        <v>0</v>
      </c>
      <c r="BS199" s="6">
        <f ca="1">IF(Table1[[#This Row],[AREA]]="Thiruvananthapuram",Table1[[#This Row],[INCOME ]],0)</f>
        <v>0</v>
      </c>
      <c r="BT199" s="6">
        <f ca="1">IF(Table1[[#This Row],[AREA]]="Thrissur",Table1[[#This Row],[INCOME ]],0)</f>
        <v>0</v>
      </c>
      <c r="BU199" s="10">
        <f ca="1">IF(Table1[[#This Row],[AREA]]="Wayanadu",Table1[[#This Row],[INCOME ]],0)</f>
        <v>0</v>
      </c>
      <c r="BW199" s="9">
        <f ca="1">IF(Table1[[#This Row],[FIELD OF WORK]]="IT",Table1[[#This Row],[INCOME ]],0)</f>
        <v>0</v>
      </c>
      <c r="BX199" s="6">
        <f ca="1">IF(Table1[[#This Row],[FIELD OF WORK]]="Teaching",Table1[[#This Row],[INCOME ]],0)</f>
        <v>0</v>
      </c>
      <c r="BY199" s="6">
        <f ca="1">IF(Table1[[#This Row],[FIELD OF WORK]]="Construction",Table1[[#This Row],[INCOME ]],0)</f>
        <v>376247</v>
      </c>
      <c r="BZ199" s="6">
        <f ca="1">IF(Table1[[#This Row],[FIELD OF WORK]]="Health",Table1[[#This Row],[INCOME ]],0)</f>
        <v>0</v>
      </c>
      <c r="CA199" s="10">
        <f ca="1">IF(Table1[[#This Row],[FIELD OF WORK]]="Others",Table1[[#This Row],[INCOME ]],0)</f>
        <v>0</v>
      </c>
      <c r="CC199" s="9">
        <f ca="1">IF(Table1[[#This Row],[EDUCATION]]="Highschool",Table1[[#This Row],[INCOME ]],0)</f>
        <v>0</v>
      </c>
      <c r="CD199" s="6">
        <f ca="1">IF(Table1[[#This Row],[EDUCATION]]="UG",Table1[[#This Row],[INCOME ]],0)</f>
        <v>0</v>
      </c>
      <c r="CE199" s="6">
        <f ca="1">IF(Table1[[#This Row],[EDUCATION]]="PG",Table1[[#This Row],[INCOME ]],0)</f>
        <v>376247</v>
      </c>
      <c r="CF199" s="6">
        <f ca="1">IF(Table1[[#This Row],[EDUCATION]]="PHD",Table1[[#This Row],[INCOME ]],0)</f>
        <v>0</v>
      </c>
      <c r="CG199" s="6">
        <f ca="1">IF(Table1[[#This Row],[EDUCATION]]="Plus Two",Table1[[#This Row],[INCOME ]],0)</f>
        <v>0</v>
      </c>
      <c r="CH199" s="10">
        <f ca="1">IF(Table1[[#This Row],[EDUCATION]]="Others",Table1[[#This Row],[INCOME ]],0)</f>
        <v>0</v>
      </c>
      <c r="CJ199" s="9">
        <f ca="1">IF(Table1[[#This Row],[NETWORTH]]&gt;$CK$3,Table1[[#This Row],[AGE]],0)</f>
        <v>35</v>
      </c>
      <c r="CK199" s="10"/>
    </row>
    <row r="200" spans="1:89" x14ac:dyDescent="0.3">
      <c r="A200">
        <f t="shared" ca="1" si="88"/>
        <v>0</v>
      </c>
      <c r="B200" t="str">
        <f t="shared" ca="1" si="89"/>
        <v>MALE</v>
      </c>
      <c r="C200">
        <f t="shared" ca="1" si="90"/>
        <v>44</v>
      </c>
      <c r="D200">
        <f t="shared" ca="1" si="91"/>
        <v>1</v>
      </c>
      <c r="E200" t="str">
        <f t="shared" ca="1" si="92"/>
        <v>Health</v>
      </c>
      <c r="F200">
        <f t="shared" ca="1" si="93"/>
        <v>6</v>
      </c>
      <c r="G200" t="str">
        <f t="shared" ca="1" si="94"/>
        <v>Others</v>
      </c>
      <c r="H200">
        <f t="shared" ca="1" si="86"/>
        <v>0</v>
      </c>
      <c r="I200">
        <f t="shared" ca="1" si="87"/>
        <v>1</v>
      </c>
      <c r="J200">
        <f t="shared" ca="1" si="95"/>
        <v>624667</v>
      </c>
      <c r="K200">
        <f t="shared" ca="1" si="96"/>
        <v>9</v>
      </c>
      <c r="L200" t="str">
        <f t="shared" ca="1" si="97"/>
        <v>Palakkad</v>
      </c>
      <c r="M200">
        <f t="shared" ca="1" si="80"/>
        <v>3748002</v>
      </c>
      <c r="N200">
        <f t="shared" ca="1" si="98"/>
        <v>3602270.1095557548</v>
      </c>
      <c r="O200">
        <f t="shared" ca="1" si="81"/>
        <v>617455.80324493954</v>
      </c>
      <c r="P200">
        <f t="shared" ca="1" si="99"/>
        <v>509212</v>
      </c>
      <c r="Q200">
        <f t="shared" ca="1" si="82"/>
        <v>4963492.1095557548</v>
      </c>
      <c r="R200">
        <f t="shared" ca="1" si="83"/>
        <v>705060.36971878633</v>
      </c>
      <c r="S200">
        <f t="shared" ca="1" si="84"/>
        <v>5070518.1729637254</v>
      </c>
      <c r="T200">
        <f t="shared" ca="1" si="85"/>
        <v>107026.06340797059</v>
      </c>
      <c r="V200" s="9">
        <f ca="1">IF(Table1[[#This Row],[GENDER]]="MALE",1,0)</f>
        <v>1</v>
      </c>
      <c r="W200" s="10">
        <f ca="1">IF(Table1[[#This Row],[GENDER]]="FEMALE",1,0)</f>
        <v>0</v>
      </c>
      <c r="AF200" s="9">
        <f t="shared" ca="1" si="100"/>
        <v>0</v>
      </c>
      <c r="AG200" s="6">
        <f t="shared" ca="1" si="101"/>
        <v>1</v>
      </c>
      <c r="AH200" s="6">
        <f t="shared" ca="1" si="102"/>
        <v>0</v>
      </c>
      <c r="AI200" s="6">
        <f t="shared" ca="1" si="103"/>
        <v>0</v>
      </c>
      <c r="AJ200" s="10">
        <f t="shared" ca="1" si="104"/>
        <v>0</v>
      </c>
      <c r="AL200" s="9">
        <f ca="1">IF(Table1[[#This Row],[EDUCATION]]="HIGHSCHOOL",1,0)</f>
        <v>0</v>
      </c>
      <c r="AM200" s="6">
        <f ca="1">IF(Table1[[#This Row],[EDUCATION]]="PLUS TWO",1,0)</f>
        <v>0</v>
      </c>
      <c r="AN200" s="6">
        <f ca="1">IF(Table1[[#This Row],[EDUCATION]]="UG",1,0)</f>
        <v>0</v>
      </c>
      <c r="AO200" s="6">
        <f ca="1">IF(Table1[[#This Row],[EDUCATION]]="PG",1,0)</f>
        <v>0</v>
      </c>
      <c r="AP200" s="6">
        <f ca="1">IF(Table1[[#This Row],[EDUCATION]]="PHD",1,0)</f>
        <v>0</v>
      </c>
      <c r="AQ200" s="10">
        <f ca="1">IF(Table1[[#This Row],[EDUCATION]]="OTHERS",1,0)</f>
        <v>1</v>
      </c>
      <c r="AU200" s="9">
        <f ca="1">Table1[[#This Row],[CARS VALUE]]/Table1[[#This Row],[CARS]]</f>
        <v>617455.80324493954</v>
      </c>
      <c r="AV200" s="10"/>
      <c r="AX200" s="9">
        <f ca="1">IF(Table1[[#This Row],[DEBTS]]&gt;$AY$3,1,0)</f>
        <v>1</v>
      </c>
      <c r="AY200" s="6"/>
      <c r="AZ200" s="23">
        <f ca="1">(Table1[[#This Row],[MORTAGE LEFT]]/Table1[[#This Row],[VALUE OF THE HOUSE]])</f>
        <v>0.96111744592338921</v>
      </c>
      <c r="BA200" s="6">
        <f t="shared" ca="1" si="105"/>
        <v>0</v>
      </c>
      <c r="BB200" s="6"/>
      <c r="BC200" s="6"/>
      <c r="BD200" s="6"/>
      <c r="BE200" s="9">
        <f ca="1">IF(Table1[[#This Row],[DEBTS]]&gt;Table1[[#This Row],[INCOME ]],1,0)</f>
        <v>1</v>
      </c>
      <c r="BF200" s="10"/>
      <c r="BH200" s="9">
        <f ca="1">IF(Table1[[#This Row],[AREA]]="Alappuzha",Table1[[#This Row],[INCOME ]],0)</f>
        <v>0</v>
      </c>
      <c r="BI200" s="6">
        <f ca="1">IF(Table1[[#This Row],[AREA]]="Ernakulam",Table1[[#This Row],[INCOME ]],0)</f>
        <v>0</v>
      </c>
      <c r="BJ200" s="6">
        <f ca="1">IF(Table1[[#This Row],[AREA]]="Idukki",Table1[[#This Row],[INCOME ]],0)</f>
        <v>0</v>
      </c>
      <c r="BK200" s="6">
        <f ca="1">IF(Table1[[#This Row],[AREA]]="kannur",Table1[[#This Row],[INCOME ]],0)</f>
        <v>0</v>
      </c>
      <c r="BL200" s="6">
        <f ca="1">IF(Table1[[#This Row],[AREA]]="Kasaragod",Table1[[#This Row],[INCOME ]],0)</f>
        <v>0</v>
      </c>
      <c r="BM200" s="6">
        <f ca="1">IF(Table1[[#This Row],[AREA]]="Kollam",Table1[[#This Row],[INCOME ]],0)</f>
        <v>0</v>
      </c>
      <c r="BN200" s="6">
        <f ca="1">IF(Table1[[#This Row],[AREA]]="kottayam",Table1[[#This Row],[INCOME ]],0)</f>
        <v>0</v>
      </c>
      <c r="BO200" s="6">
        <f ca="1">IF(Table1[[#This Row],[AREA]]="Kozhikode",Table1[[#This Row],[INCOME ]],0)</f>
        <v>0</v>
      </c>
      <c r="BP200" s="6">
        <f ca="1">IF(Table1[[#This Row],[AREA]]="Malappuram",Table1[[#This Row],[INCOME ]],0)</f>
        <v>0</v>
      </c>
      <c r="BQ200" s="6">
        <f ca="1">IF(Table1[[#This Row],[AREA]]="Palakkad",Table1[[#This Row],[INCOME ]],0)</f>
        <v>624667</v>
      </c>
      <c r="BR200" s="6">
        <f ca="1">IF(Table1[[#This Row],[AREA]]="Pathanamthitta",Table1[[#This Row],[INCOME ]],0)</f>
        <v>0</v>
      </c>
      <c r="BS200" s="6">
        <f ca="1">IF(Table1[[#This Row],[AREA]]="Thiruvananthapuram",Table1[[#This Row],[INCOME ]],0)</f>
        <v>0</v>
      </c>
      <c r="BT200" s="6">
        <f ca="1">IF(Table1[[#This Row],[AREA]]="Thrissur",Table1[[#This Row],[INCOME ]],0)</f>
        <v>0</v>
      </c>
      <c r="BU200" s="10">
        <f ca="1">IF(Table1[[#This Row],[AREA]]="Wayanadu",Table1[[#This Row],[INCOME ]],0)</f>
        <v>0</v>
      </c>
      <c r="BW200" s="9">
        <f ca="1">IF(Table1[[#This Row],[FIELD OF WORK]]="IT",Table1[[#This Row],[INCOME ]],0)</f>
        <v>0</v>
      </c>
      <c r="BX200" s="6">
        <f ca="1">IF(Table1[[#This Row],[FIELD OF WORK]]="Teaching",Table1[[#This Row],[INCOME ]],0)</f>
        <v>0</v>
      </c>
      <c r="BY200" s="6">
        <f ca="1">IF(Table1[[#This Row],[FIELD OF WORK]]="Construction",Table1[[#This Row],[INCOME ]],0)</f>
        <v>0</v>
      </c>
      <c r="BZ200" s="6">
        <f ca="1">IF(Table1[[#This Row],[FIELD OF WORK]]="Health",Table1[[#This Row],[INCOME ]],0)</f>
        <v>624667</v>
      </c>
      <c r="CA200" s="10">
        <f ca="1">IF(Table1[[#This Row],[FIELD OF WORK]]="Others",Table1[[#This Row],[INCOME ]],0)</f>
        <v>0</v>
      </c>
      <c r="CC200" s="9">
        <f ca="1">IF(Table1[[#This Row],[EDUCATION]]="Highschool",Table1[[#This Row],[INCOME ]],0)</f>
        <v>0</v>
      </c>
      <c r="CD200" s="6">
        <f ca="1">IF(Table1[[#This Row],[EDUCATION]]="UG",Table1[[#This Row],[INCOME ]],0)</f>
        <v>0</v>
      </c>
      <c r="CE200" s="6">
        <f ca="1">IF(Table1[[#This Row],[EDUCATION]]="PG",Table1[[#This Row],[INCOME ]],0)</f>
        <v>0</v>
      </c>
      <c r="CF200" s="6">
        <f ca="1">IF(Table1[[#This Row],[EDUCATION]]="PHD",Table1[[#This Row],[INCOME ]],0)</f>
        <v>0</v>
      </c>
      <c r="CG200" s="6">
        <f ca="1">IF(Table1[[#This Row],[EDUCATION]]="Plus Two",Table1[[#This Row],[INCOME ]],0)</f>
        <v>0</v>
      </c>
      <c r="CH200" s="10">
        <f ca="1">IF(Table1[[#This Row],[EDUCATION]]="Others",Table1[[#This Row],[INCOME ]],0)</f>
        <v>624667</v>
      </c>
      <c r="CJ200" s="9">
        <f ca="1">IF(Table1[[#This Row],[NETWORTH]]&gt;$CK$3,Table1[[#This Row],[AGE]],0)</f>
        <v>0</v>
      </c>
      <c r="CK200" s="10"/>
    </row>
    <row r="201" spans="1:89" x14ac:dyDescent="0.3">
      <c r="A201">
        <f t="shared" ca="1" si="88"/>
        <v>0</v>
      </c>
      <c r="B201" t="str">
        <f t="shared" ca="1" si="89"/>
        <v>MALE</v>
      </c>
      <c r="C201">
        <f t="shared" ca="1" si="90"/>
        <v>44</v>
      </c>
      <c r="D201">
        <f t="shared" ca="1" si="91"/>
        <v>3</v>
      </c>
      <c r="E201" t="str">
        <f t="shared" ca="1" si="92"/>
        <v>Teaching</v>
      </c>
      <c r="F201">
        <f t="shared" ca="1" si="93"/>
        <v>3</v>
      </c>
      <c r="G201" t="str">
        <f t="shared" ca="1" si="94"/>
        <v>UG</v>
      </c>
      <c r="H201">
        <f t="shared" ca="1" si="86"/>
        <v>3</v>
      </c>
      <c r="I201">
        <f t="shared" ca="1" si="87"/>
        <v>2</v>
      </c>
      <c r="J201">
        <f t="shared" ca="1" si="95"/>
        <v>628472</v>
      </c>
      <c r="K201">
        <f t="shared" ca="1" si="96"/>
        <v>9</v>
      </c>
      <c r="L201" t="str">
        <f t="shared" ca="1" si="97"/>
        <v>Palakkad</v>
      </c>
      <c r="M201">
        <f t="shared" ca="1" si="80"/>
        <v>5027776</v>
      </c>
      <c r="N201">
        <f t="shared" ca="1" si="98"/>
        <v>3260806.164067823</v>
      </c>
      <c r="O201">
        <f t="shared" ca="1" si="81"/>
        <v>238566.76645331946</v>
      </c>
      <c r="P201">
        <f t="shared" ca="1" si="99"/>
        <v>21457</v>
      </c>
      <c r="Q201">
        <f t="shared" ca="1" si="82"/>
        <v>3595945.164067823</v>
      </c>
      <c r="R201">
        <f t="shared" ca="1" si="83"/>
        <v>51045.249813618881</v>
      </c>
      <c r="S201">
        <f t="shared" ca="1" si="84"/>
        <v>5317388.0162669383</v>
      </c>
      <c r="T201">
        <f t="shared" ca="1" si="85"/>
        <v>1721442.8521991153</v>
      </c>
      <c r="V201" s="9">
        <f ca="1">IF(Table1[[#This Row],[GENDER]]="MALE",1,0)</f>
        <v>1</v>
      </c>
      <c r="W201" s="10">
        <f ca="1">IF(Table1[[#This Row],[GENDER]]="FEMALE",1,0)</f>
        <v>0</v>
      </c>
      <c r="AF201" s="9">
        <f t="shared" ca="1" si="100"/>
        <v>0</v>
      </c>
      <c r="AG201" s="6">
        <f t="shared" ca="1" si="101"/>
        <v>0</v>
      </c>
      <c r="AH201" s="6">
        <f t="shared" ca="1" si="102"/>
        <v>0</v>
      </c>
      <c r="AI201" s="6">
        <f t="shared" ca="1" si="103"/>
        <v>1</v>
      </c>
      <c r="AJ201" s="10">
        <f t="shared" ca="1" si="104"/>
        <v>0</v>
      </c>
      <c r="AL201" s="9">
        <f ca="1">IF(Table1[[#This Row],[EDUCATION]]="HIGHSCHOOL",1,0)</f>
        <v>0</v>
      </c>
      <c r="AM201" s="6">
        <f ca="1">IF(Table1[[#This Row],[EDUCATION]]="PLUS TWO",1,0)</f>
        <v>0</v>
      </c>
      <c r="AN201" s="6">
        <f ca="1">IF(Table1[[#This Row],[EDUCATION]]="UG",1,0)</f>
        <v>1</v>
      </c>
      <c r="AO201" s="6">
        <f ca="1">IF(Table1[[#This Row],[EDUCATION]]="PG",1,0)</f>
        <v>0</v>
      </c>
      <c r="AP201" s="6">
        <f ca="1">IF(Table1[[#This Row],[EDUCATION]]="PHD",1,0)</f>
        <v>0</v>
      </c>
      <c r="AQ201" s="10">
        <f ca="1">IF(Table1[[#This Row],[EDUCATION]]="OTHERS",1,0)</f>
        <v>0</v>
      </c>
      <c r="AU201" s="9">
        <f ca="1">Table1[[#This Row],[CARS VALUE]]/Table1[[#This Row],[CARS]]</f>
        <v>119283.38322665973</v>
      </c>
      <c r="AV201" s="10"/>
      <c r="AX201" s="9">
        <f ca="1">IF(Table1[[#This Row],[DEBTS]]&gt;$AY$3,1,0)</f>
        <v>1</v>
      </c>
      <c r="AY201" s="6"/>
      <c r="AZ201" s="23">
        <f ca="1">(Table1[[#This Row],[MORTAGE LEFT]]/Table1[[#This Row],[VALUE OF THE HOUSE]])</f>
        <v>0.64855836140429146</v>
      </c>
      <c r="BA201" s="6">
        <f t="shared" ca="1" si="105"/>
        <v>0</v>
      </c>
      <c r="BB201" s="6"/>
      <c r="BC201" s="6"/>
      <c r="BD201" s="6"/>
      <c r="BE201" s="9">
        <f ca="1">IF(Table1[[#This Row],[DEBTS]]&gt;Table1[[#This Row],[INCOME ]],1,0)</f>
        <v>1</v>
      </c>
      <c r="BF201" s="10"/>
      <c r="BH201" s="9">
        <f ca="1">IF(Table1[[#This Row],[AREA]]="Alappuzha",Table1[[#This Row],[INCOME ]],0)</f>
        <v>0</v>
      </c>
      <c r="BI201" s="6">
        <f ca="1">IF(Table1[[#This Row],[AREA]]="Ernakulam",Table1[[#This Row],[INCOME ]],0)</f>
        <v>0</v>
      </c>
      <c r="BJ201" s="6">
        <f ca="1">IF(Table1[[#This Row],[AREA]]="Idukki",Table1[[#This Row],[INCOME ]],0)</f>
        <v>0</v>
      </c>
      <c r="BK201" s="6">
        <f ca="1">IF(Table1[[#This Row],[AREA]]="kannur",Table1[[#This Row],[INCOME ]],0)</f>
        <v>0</v>
      </c>
      <c r="BL201" s="6">
        <f ca="1">IF(Table1[[#This Row],[AREA]]="Kasaragod",Table1[[#This Row],[INCOME ]],0)</f>
        <v>0</v>
      </c>
      <c r="BM201" s="6">
        <f ca="1">IF(Table1[[#This Row],[AREA]]="Kollam",Table1[[#This Row],[INCOME ]],0)</f>
        <v>0</v>
      </c>
      <c r="BN201" s="6">
        <f ca="1">IF(Table1[[#This Row],[AREA]]="kottayam",Table1[[#This Row],[INCOME ]],0)</f>
        <v>0</v>
      </c>
      <c r="BO201" s="6">
        <f ca="1">IF(Table1[[#This Row],[AREA]]="Kozhikode",Table1[[#This Row],[INCOME ]],0)</f>
        <v>0</v>
      </c>
      <c r="BP201" s="6">
        <f ca="1">IF(Table1[[#This Row],[AREA]]="Malappuram",Table1[[#This Row],[INCOME ]],0)</f>
        <v>0</v>
      </c>
      <c r="BQ201" s="6">
        <f ca="1">IF(Table1[[#This Row],[AREA]]="Palakkad",Table1[[#This Row],[INCOME ]],0)</f>
        <v>628472</v>
      </c>
      <c r="BR201" s="6">
        <f ca="1">IF(Table1[[#This Row],[AREA]]="Pathanamthitta",Table1[[#This Row],[INCOME ]],0)</f>
        <v>0</v>
      </c>
      <c r="BS201" s="6">
        <f ca="1">IF(Table1[[#This Row],[AREA]]="Thiruvananthapuram",Table1[[#This Row],[INCOME ]],0)</f>
        <v>0</v>
      </c>
      <c r="BT201" s="6">
        <f ca="1">IF(Table1[[#This Row],[AREA]]="Thrissur",Table1[[#This Row],[INCOME ]],0)</f>
        <v>0</v>
      </c>
      <c r="BU201" s="10">
        <f ca="1">IF(Table1[[#This Row],[AREA]]="Wayanadu",Table1[[#This Row],[INCOME ]],0)</f>
        <v>0</v>
      </c>
      <c r="BW201" s="9">
        <f ca="1">IF(Table1[[#This Row],[FIELD OF WORK]]="IT",Table1[[#This Row],[INCOME ]],0)</f>
        <v>0</v>
      </c>
      <c r="BX201" s="6">
        <f ca="1">IF(Table1[[#This Row],[FIELD OF WORK]]="Teaching",Table1[[#This Row],[INCOME ]],0)</f>
        <v>628472</v>
      </c>
      <c r="BY201" s="6">
        <f ca="1">IF(Table1[[#This Row],[FIELD OF WORK]]="Construction",Table1[[#This Row],[INCOME ]],0)</f>
        <v>0</v>
      </c>
      <c r="BZ201" s="6">
        <f ca="1">IF(Table1[[#This Row],[FIELD OF WORK]]="Health",Table1[[#This Row],[INCOME ]],0)</f>
        <v>0</v>
      </c>
      <c r="CA201" s="10">
        <f ca="1">IF(Table1[[#This Row],[FIELD OF WORK]]="Others",Table1[[#This Row],[INCOME ]],0)</f>
        <v>0</v>
      </c>
      <c r="CC201" s="9">
        <f ca="1">IF(Table1[[#This Row],[EDUCATION]]="Highschool",Table1[[#This Row],[INCOME ]],0)</f>
        <v>0</v>
      </c>
      <c r="CD201" s="6">
        <f ca="1">IF(Table1[[#This Row],[EDUCATION]]="UG",Table1[[#This Row],[INCOME ]],0)</f>
        <v>628472</v>
      </c>
      <c r="CE201" s="6">
        <f ca="1">IF(Table1[[#This Row],[EDUCATION]]="PG",Table1[[#This Row],[INCOME ]],0)</f>
        <v>0</v>
      </c>
      <c r="CF201" s="6">
        <f ca="1">IF(Table1[[#This Row],[EDUCATION]]="PHD",Table1[[#This Row],[INCOME ]],0)</f>
        <v>0</v>
      </c>
      <c r="CG201" s="6">
        <f ca="1">IF(Table1[[#This Row],[EDUCATION]]="Plus Two",Table1[[#This Row],[INCOME ]],0)</f>
        <v>0</v>
      </c>
      <c r="CH201" s="10">
        <f ca="1">IF(Table1[[#This Row],[EDUCATION]]="Others",Table1[[#This Row],[INCOME ]],0)</f>
        <v>0</v>
      </c>
      <c r="CJ201" s="9">
        <f ca="1">IF(Table1[[#This Row],[NETWORTH]]&gt;$CK$3,Table1[[#This Row],[AGE]],0)</f>
        <v>44</v>
      </c>
      <c r="CK201" s="10"/>
    </row>
    <row r="202" spans="1:89" x14ac:dyDescent="0.3">
      <c r="A202">
        <f t="shared" ca="1" si="88"/>
        <v>1</v>
      </c>
      <c r="B202" t="str">
        <f t="shared" ca="1" si="89"/>
        <v>FEMALE</v>
      </c>
      <c r="C202">
        <f t="shared" ca="1" si="90"/>
        <v>38</v>
      </c>
      <c r="D202">
        <f t="shared" ca="1" si="91"/>
        <v>5</v>
      </c>
      <c r="E202" t="str">
        <f t="shared" ca="1" si="92"/>
        <v>Others</v>
      </c>
      <c r="F202">
        <f t="shared" ca="1" si="93"/>
        <v>4</v>
      </c>
      <c r="G202" t="str">
        <f t="shared" ca="1" si="94"/>
        <v>PG</v>
      </c>
      <c r="H202">
        <f t="shared" ca="1" si="86"/>
        <v>0</v>
      </c>
      <c r="I202">
        <f t="shared" ca="1" si="87"/>
        <v>2</v>
      </c>
      <c r="J202">
        <f t="shared" ca="1" si="95"/>
        <v>211535</v>
      </c>
      <c r="K202">
        <f t="shared" ca="1" si="96"/>
        <v>1</v>
      </c>
      <c r="L202" t="str">
        <f t="shared" ca="1" si="97"/>
        <v>Thiruvananthapuram</v>
      </c>
      <c r="M202">
        <f t="shared" ca="1" si="80"/>
        <v>634605</v>
      </c>
      <c r="N202">
        <f t="shared" ca="1" si="98"/>
        <v>148140.47758054847</v>
      </c>
      <c r="O202">
        <f t="shared" ca="1" si="81"/>
        <v>355758.05104729917</v>
      </c>
      <c r="P202">
        <f t="shared" ca="1" si="99"/>
        <v>325786</v>
      </c>
      <c r="Q202">
        <f t="shared" ca="1" si="82"/>
        <v>754223.4775805485</v>
      </c>
      <c r="R202">
        <f t="shared" ca="1" si="83"/>
        <v>37077.545680507857</v>
      </c>
      <c r="S202">
        <f t="shared" ca="1" si="84"/>
        <v>1027440.5967278071</v>
      </c>
      <c r="T202">
        <f t="shared" ca="1" si="85"/>
        <v>273217.11914725858</v>
      </c>
      <c r="V202" s="9">
        <f ca="1">IF(Table1[[#This Row],[GENDER]]="MALE",1,0)</f>
        <v>0</v>
      </c>
      <c r="W202" s="10">
        <f ca="1">IF(Table1[[#This Row],[GENDER]]="FEMALE",1,0)</f>
        <v>1</v>
      </c>
      <c r="AF202" s="9">
        <f t="shared" ca="1" si="100"/>
        <v>0</v>
      </c>
      <c r="AG202" s="6">
        <f t="shared" ca="1" si="101"/>
        <v>0</v>
      </c>
      <c r="AH202" s="6">
        <f t="shared" ca="1" si="102"/>
        <v>0</v>
      </c>
      <c r="AI202" s="6">
        <f t="shared" ca="1" si="103"/>
        <v>0</v>
      </c>
      <c r="AJ202" s="10">
        <f t="shared" ca="1" si="104"/>
        <v>1</v>
      </c>
      <c r="AL202" s="9">
        <f ca="1">IF(Table1[[#This Row],[EDUCATION]]="HIGHSCHOOL",1,0)</f>
        <v>0</v>
      </c>
      <c r="AM202" s="6">
        <f ca="1">IF(Table1[[#This Row],[EDUCATION]]="PLUS TWO",1,0)</f>
        <v>0</v>
      </c>
      <c r="AN202" s="6">
        <f ca="1">IF(Table1[[#This Row],[EDUCATION]]="UG",1,0)</f>
        <v>0</v>
      </c>
      <c r="AO202" s="6">
        <f ca="1">IF(Table1[[#This Row],[EDUCATION]]="PG",1,0)</f>
        <v>1</v>
      </c>
      <c r="AP202" s="6">
        <f ca="1">IF(Table1[[#This Row],[EDUCATION]]="PHD",1,0)</f>
        <v>0</v>
      </c>
      <c r="AQ202" s="10">
        <f ca="1">IF(Table1[[#This Row],[EDUCATION]]="OTHERS",1,0)</f>
        <v>0</v>
      </c>
      <c r="AU202" s="9">
        <f ca="1">Table1[[#This Row],[CARS VALUE]]/Table1[[#This Row],[CARS]]</f>
        <v>177879.02552364959</v>
      </c>
      <c r="AV202" s="10"/>
      <c r="AX202" s="9">
        <f ca="1">IF(Table1[[#This Row],[DEBTS]]&gt;$AY$3,1,0)</f>
        <v>0</v>
      </c>
      <c r="AY202" s="6"/>
      <c r="AZ202" s="23">
        <f ca="1">(Table1[[#This Row],[MORTAGE LEFT]]/Table1[[#This Row],[VALUE OF THE HOUSE]])</f>
        <v>0.23343729970698068</v>
      </c>
      <c r="BA202" s="6">
        <f t="shared" ca="1" si="105"/>
        <v>1</v>
      </c>
      <c r="BB202" s="6"/>
      <c r="BC202" s="6"/>
      <c r="BD202" s="6"/>
      <c r="BE202" s="9">
        <f ca="1">IF(Table1[[#This Row],[DEBTS]]&gt;Table1[[#This Row],[INCOME ]],1,0)</f>
        <v>1</v>
      </c>
      <c r="BF202" s="10"/>
      <c r="BH202" s="9">
        <f ca="1">IF(Table1[[#This Row],[AREA]]="Alappuzha",Table1[[#This Row],[INCOME ]],0)</f>
        <v>0</v>
      </c>
      <c r="BI202" s="6">
        <f ca="1">IF(Table1[[#This Row],[AREA]]="Ernakulam",Table1[[#This Row],[INCOME ]],0)</f>
        <v>0</v>
      </c>
      <c r="BJ202" s="6">
        <f ca="1">IF(Table1[[#This Row],[AREA]]="Idukki",Table1[[#This Row],[INCOME ]],0)</f>
        <v>0</v>
      </c>
      <c r="BK202" s="6">
        <f ca="1">IF(Table1[[#This Row],[AREA]]="kannur",Table1[[#This Row],[INCOME ]],0)</f>
        <v>0</v>
      </c>
      <c r="BL202" s="6">
        <f ca="1">IF(Table1[[#This Row],[AREA]]="Kasaragod",Table1[[#This Row],[INCOME ]],0)</f>
        <v>0</v>
      </c>
      <c r="BM202" s="6">
        <f ca="1">IF(Table1[[#This Row],[AREA]]="Kollam",Table1[[#This Row],[INCOME ]],0)</f>
        <v>0</v>
      </c>
      <c r="BN202" s="6">
        <f ca="1">IF(Table1[[#This Row],[AREA]]="kottayam",Table1[[#This Row],[INCOME ]],0)</f>
        <v>0</v>
      </c>
      <c r="BO202" s="6">
        <f ca="1">IF(Table1[[#This Row],[AREA]]="Kozhikode",Table1[[#This Row],[INCOME ]],0)</f>
        <v>0</v>
      </c>
      <c r="BP202" s="6">
        <f ca="1">IF(Table1[[#This Row],[AREA]]="Malappuram",Table1[[#This Row],[INCOME ]],0)</f>
        <v>0</v>
      </c>
      <c r="BQ202" s="6">
        <f ca="1">IF(Table1[[#This Row],[AREA]]="Palakkad",Table1[[#This Row],[INCOME ]],0)</f>
        <v>0</v>
      </c>
      <c r="BR202" s="6">
        <f ca="1">IF(Table1[[#This Row],[AREA]]="Pathanamthitta",Table1[[#This Row],[INCOME ]],0)</f>
        <v>0</v>
      </c>
      <c r="BS202" s="6">
        <f ca="1">IF(Table1[[#This Row],[AREA]]="Thiruvananthapuram",Table1[[#This Row],[INCOME ]],0)</f>
        <v>211535</v>
      </c>
      <c r="BT202" s="6">
        <f ca="1">IF(Table1[[#This Row],[AREA]]="Thrissur",Table1[[#This Row],[INCOME ]],0)</f>
        <v>0</v>
      </c>
      <c r="BU202" s="10">
        <f ca="1">IF(Table1[[#This Row],[AREA]]="Wayanadu",Table1[[#This Row],[INCOME ]],0)</f>
        <v>0</v>
      </c>
      <c r="BW202" s="9">
        <f ca="1">IF(Table1[[#This Row],[FIELD OF WORK]]="IT",Table1[[#This Row],[INCOME ]],0)</f>
        <v>0</v>
      </c>
      <c r="BX202" s="6">
        <f ca="1">IF(Table1[[#This Row],[FIELD OF WORK]]="Teaching",Table1[[#This Row],[INCOME ]],0)</f>
        <v>0</v>
      </c>
      <c r="BY202" s="6">
        <f ca="1">IF(Table1[[#This Row],[FIELD OF WORK]]="Construction",Table1[[#This Row],[INCOME ]],0)</f>
        <v>0</v>
      </c>
      <c r="BZ202" s="6">
        <f ca="1">IF(Table1[[#This Row],[FIELD OF WORK]]="Health",Table1[[#This Row],[INCOME ]],0)</f>
        <v>0</v>
      </c>
      <c r="CA202" s="10">
        <f ca="1">IF(Table1[[#This Row],[FIELD OF WORK]]="Others",Table1[[#This Row],[INCOME ]],0)</f>
        <v>211535</v>
      </c>
      <c r="CC202" s="9">
        <f ca="1">IF(Table1[[#This Row],[EDUCATION]]="Highschool",Table1[[#This Row],[INCOME ]],0)</f>
        <v>0</v>
      </c>
      <c r="CD202" s="6">
        <f ca="1">IF(Table1[[#This Row],[EDUCATION]]="UG",Table1[[#This Row],[INCOME ]],0)</f>
        <v>0</v>
      </c>
      <c r="CE202" s="6">
        <f ca="1">IF(Table1[[#This Row],[EDUCATION]]="PG",Table1[[#This Row],[INCOME ]],0)</f>
        <v>211535</v>
      </c>
      <c r="CF202" s="6">
        <f ca="1">IF(Table1[[#This Row],[EDUCATION]]="PHD",Table1[[#This Row],[INCOME ]],0)</f>
        <v>0</v>
      </c>
      <c r="CG202" s="6">
        <f ca="1">IF(Table1[[#This Row],[EDUCATION]]="Plus Two",Table1[[#This Row],[INCOME ]],0)</f>
        <v>0</v>
      </c>
      <c r="CH202" s="10">
        <f ca="1">IF(Table1[[#This Row],[EDUCATION]]="Others",Table1[[#This Row],[INCOME ]],0)</f>
        <v>0</v>
      </c>
      <c r="CJ202" s="9">
        <f ca="1">IF(Table1[[#This Row],[NETWORTH]]&gt;$CK$3,Table1[[#This Row],[AGE]],0)</f>
        <v>0</v>
      </c>
      <c r="CK202" s="10"/>
    </row>
    <row r="203" spans="1:89" x14ac:dyDescent="0.3">
      <c r="A203">
        <f t="shared" ca="1" si="88"/>
        <v>0</v>
      </c>
      <c r="B203" t="str">
        <f t="shared" ca="1" si="89"/>
        <v>MALE</v>
      </c>
      <c r="C203">
        <f t="shared" ca="1" si="90"/>
        <v>49</v>
      </c>
      <c r="D203">
        <f t="shared" ca="1" si="91"/>
        <v>4</v>
      </c>
      <c r="E203" t="str">
        <f t="shared" ca="1" si="92"/>
        <v>IT</v>
      </c>
      <c r="F203">
        <f t="shared" ca="1" si="93"/>
        <v>2</v>
      </c>
      <c r="G203" t="str">
        <f t="shared" ca="1" si="94"/>
        <v>Plus Two</v>
      </c>
      <c r="H203">
        <f t="shared" ca="1" si="86"/>
        <v>3</v>
      </c>
      <c r="I203">
        <f t="shared" ca="1" si="87"/>
        <v>1</v>
      </c>
      <c r="J203">
        <f t="shared" ca="1" si="95"/>
        <v>680340</v>
      </c>
      <c r="K203">
        <f t="shared" ca="1" si="96"/>
        <v>8</v>
      </c>
      <c r="L203" t="str">
        <f t="shared" ca="1" si="97"/>
        <v>Thrissur</v>
      </c>
      <c r="M203">
        <f t="shared" ca="1" si="80"/>
        <v>4082040</v>
      </c>
      <c r="N203">
        <f t="shared" ca="1" si="98"/>
        <v>594350.52031630103</v>
      </c>
      <c r="O203">
        <f t="shared" ca="1" si="81"/>
        <v>80540.244739789065</v>
      </c>
      <c r="P203">
        <f t="shared" ca="1" si="99"/>
        <v>40703</v>
      </c>
      <c r="Q203">
        <f t="shared" ca="1" si="82"/>
        <v>1554388.5203163009</v>
      </c>
      <c r="R203">
        <f t="shared" ca="1" si="83"/>
        <v>68415.164757001476</v>
      </c>
      <c r="S203">
        <f t="shared" ca="1" si="84"/>
        <v>4230995.4094967907</v>
      </c>
      <c r="T203">
        <f t="shared" ca="1" si="85"/>
        <v>2676606.8891804898</v>
      </c>
      <c r="V203" s="9">
        <f ca="1">IF(Table1[[#This Row],[GENDER]]="MALE",1,0)</f>
        <v>1</v>
      </c>
      <c r="W203" s="10">
        <f ca="1">IF(Table1[[#This Row],[GENDER]]="FEMALE",1,0)</f>
        <v>0</v>
      </c>
      <c r="AF203" s="9">
        <f t="shared" ca="1" si="100"/>
        <v>0</v>
      </c>
      <c r="AG203" s="6">
        <f t="shared" ca="1" si="101"/>
        <v>0</v>
      </c>
      <c r="AH203" s="6">
        <f t="shared" ca="1" si="102"/>
        <v>1</v>
      </c>
      <c r="AI203" s="6">
        <f t="shared" ca="1" si="103"/>
        <v>0</v>
      </c>
      <c r="AJ203" s="10">
        <f t="shared" ca="1" si="104"/>
        <v>0</v>
      </c>
      <c r="AL203" s="9">
        <f ca="1">IF(Table1[[#This Row],[EDUCATION]]="HIGHSCHOOL",1,0)</f>
        <v>0</v>
      </c>
      <c r="AM203" s="6">
        <f ca="1">IF(Table1[[#This Row],[EDUCATION]]="PLUS TWO",1,0)</f>
        <v>1</v>
      </c>
      <c r="AN203" s="6">
        <f ca="1">IF(Table1[[#This Row],[EDUCATION]]="UG",1,0)</f>
        <v>0</v>
      </c>
      <c r="AO203" s="6">
        <f ca="1">IF(Table1[[#This Row],[EDUCATION]]="PG",1,0)</f>
        <v>0</v>
      </c>
      <c r="AP203" s="6">
        <f ca="1">IF(Table1[[#This Row],[EDUCATION]]="PHD",1,0)</f>
        <v>0</v>
      </c>
      <c r="AQ203" s="10">
        <f ca="1">IF(Table1[[#This Row],[EDUCATION]]="OTHERS",1,0)</f>
        <v>0</v>
      </c>
      <c r="AU203" s="9">
        <f ca="1">Table1[[#This Row],[CARS VALUE]]/Table1[[#This Row],[CARS]]</f>
        <v>80540.244739789065</v>
      </c>
      <c r="AV203" s="10"/>
      <c r="AX203" s="9">
        <f ca="1">IF(Table1[[#This Row],[DEBTS]]&gt;$AY$3,1,0)</f>
        <v>1</v>
      </c>
      <c r="AY203" s="6"/>
      <c r="AZ203" s="23">
        <f ca="1">(Table1[[#This Row],[MORTAGE LEFT]]/Table1[[#This Row],[VALUE OF THE HOUSE]])</f>
        <v>0.14560134646311673</v>
      </c>
      <c r="BA203" s="6">
        <f t="shared" ca="1" si="105"/>
        <v>1</v>
      </c>
      <c r="BB203" s="6"/>
      <c r="BC203" s="6"/>
      <c r="BD203" s="6"/>
      <c r="BE203" s="9">
        <f ca="1">IF(Table1[[#This Row],[DEBTS]]&gt;Table1[[#This Row],[INCOME ]],1,0)</f>
        <v>1</v>
      </c>
      <c r="BF203" s="10"/>
      <c r="BH203" s="9">
        <f ca="1">IF(Table1[[#This Row],[AREA]]="Alappuzha",Table1[[#This Row],[INCOME ]],0)</f>
        <v>0</v>
      </c>
      <c r="BI203" s="6">
        <f ca="1">IF(Table1[[#This Row],[AREA]]="Ernakulam",Table1[[#This Row],[INCOME ]],0)</f>
        <v>0</v>
      </c>
      <c r="BJ203" s="6">
        <f ca="1">IF(Table1[[#This Row],[AREA]]="Idukki",Table1[[#This Row],[INCOME ]],0)</f>
        <v>0</v>
      </c>
      <c r="BK203" s="6">
        <f ca="1">IF(Table1[[#This Row],[AREA]]="kannur",Table1[[#This Row],[INCOME ]],0)</f>
        <v>0</v>
      </c>
      <c r="BL203" s="6">
        <f ca="1">IF(Table1[[#This Row],[AREA]]="Kasaragod",Table1[[#This Row],[INCOME ]],0)</f>
        <v>0</v>
      </c>
      <c r="BM203" s="6">
        <f ca="1">IF(Table1[[#This Row],[AREA]]="Kollam",Table1[[#This Row],[INCOME ]],0)</f>
        <v>0</v>
      </c>
      <c r="BN203" s="6">
        <f ca="1">IF(Table1[[#This Row],[AREA]]="kottayam",Table1[[#This Row],[INCOME ]],0)</f>
        <v>0</v>
      </c>
      <c r="BO203" s="6">
        <f ca="1">IF(Table1[[#This Row],[AREA]]="Kozhikode",Table1[[#This Row],[INCOME ]],0)</f>
        <v>0</v>
      </c>
      <c r="BP203" s="6">
        <f ca="1">IF(Table1[[#This Row],[AREA]]="Malappuram",Table1[[#This Row],[INCOME ]],0)</f>
        <v>0</v>
      </c>
      <c r="BQ203" s="6">
        <f ca="1">IF(Table1[[#This Row],[AREA]]="Palakkad",Table1[[#This Row],[INCOME ]],0)</f>
        <v>0</v>
      </c>
      <c r="BR203" s="6">
        <f ca="1">IF(Table1[[#This Row],[AREA]]="Pathanamthitta",Table1[[#This Row],[INCOME ]],0)</f>
        <v>0</v>
      </c>
      <c r="BS203" s="6">
        <f ca="1">IF(Table1[[#This Row],[AREA]]="Thiruvananthapuram",Table1[[#This Row],[INCOME ]],0)</f>
        <v>0</v>
      </c>
      <c r="BT203" s="6">
        <f ca="1">IF(Table1[[#This Row],[AREA]]="Thrissur",Table1[[#This Row],[INCOME ]],0)</f>
        <v>680340</v>
      </c>
      <c r="BU203" s="10">
        <f ca="1">IF(Table1[[#This Row],[AREA]]="Wayanadu",Table1[[#This Row],[INCOME ]],0)</f>
        <v>0</v>
      </c>
      <c r="BW203" s="9">
        <f ca="1">IF(Table1[[#This Row],[FIELD OF WORK]]="IT",Table1[[#This Row],[INCOME ]],0)</f>
        <v>680340</v>
      </c>
      <c r="BX203" s="6">
        <f ca="1">IF(Table1[[#This Row],[FIELD OF WORK]]="Teaching",Table1[[#This Row],[INCOME ]],0)</f>
        <v>0</v>
      </c>
      <c r="BY203" s="6">
        <f ca="1">IF(Table1[[#This Row],[FIELD OF WORK]]="Construction",Table1[[#This Row],[INCOME ]],0)</f>
        <v>0</v>
      </c>
      <c r="BZ203" s="6">
        <f ca="1">IF(Table1[[#This Row],[FIELD OF WORK]]="Health",Table1[[#This Row],[INCOME ]],0)</f>
        <v>0</v>
      </c>
      <c r="CA203" s="10">
        <f ca="1">IF(Table1[[#This Row],[FIELD OF WORK]]="Others",Table1[[#This Row],[INCOME ]],0)</f>
        <v>0</v>
      </c>
      <c r="CC203" s="9">
        <f ca="1">IF(Table1[[#This Row],[EDUCATION]]="Highschool",Table1[[#This Row],[INCOME ]],0)</f>
        <v>0</v>
      </c>
      <c r="CD203" s="6">
        <f ca="1">IF(Table1[[#This Row],[EDUCATION]]="UG",Table1[[#This Row],[INCOME ]],0)</f>
        <v>0</v>
      </c>
      <c r="CE203" s="6">
        <f ca="1">IF(Table1[[#This Row],[EDUCATION]]="PG",Table1[[#This Row],[INCOME ]],0)</f>
        <v>0</v>
      </c>
      <c r="CF203" s="6">
        <f ca="1">IF(Table1[[#This Row],[EDUCATION]]="PHD",Table1[[#This Row],[INCOME ]],0)</f>
        <v>0</v>
      </c>
      <c r="CG203" s="6">
        <f ca="1">IF(Table1[[#This Row],[EDUCATION]]="Plus Two",Table1[[#This Row],[INCOME ]],0)</f>
        <v>680340</v>
      </c>
      <c r="CH203" s="10">
        <f ca="1">IF(Table1[[#This Row],[EDUCATION]]="Others",Table1[[#This Row],[INCOME ]],0)</f>
        <v>0</v>
      </c>
      <c r="CJ203" s="9">
        <f ca="1">IF(Table1[[#This Row],[NETWORTH]]&gt;$CK$3,Table1[[#This Row],[AGE]],0)</f>
        <v>49</v>
      </c>
      <c r="CK203" s="10"/>
    </row>
    <row r="204" spans="1:89" x14ac:dyDescent="0.3">
      <c r="A204">
        <f t="shared" ca="1" si="88"/>
        <v>0</v>
      </c>
      <c r="B204" t="str">
        <f t="shared" ca="1" si="89"/>
        <v>MALE</v>
      </c>
      <c r="C204">
        <f t="shared" ca="1" si="90"/>
        <v>44</v>
      </c>
      <c r="D204">
        <f t="shared" ca="1" si="91"/>
        <v>4</v>
      </c>
      <c r="E204" t="str">
        <f t="shared" ca="1" si="92"/>
        <v>IT</v>
      </c>
      <c r="F204">
        <f t="shared" ca="1" si="93"/>
        <v>1</v>
      </c>
      <c r="G204" t="str">
        <f t="shared" ca="1" si="94"/>
        <v>Highschool</v>
      </c>
      <c r="H204">
        <f t="shared" ca="1" si="86"/>
        <v>0</v>
      </c>
      <c r="I204">
        <f t="shared" ca="1" si="87"/>
        <v>2</v>
      </c>
      <c r="J204">
        <f t="shared" ca="1" si="95"/>
        <v>687938</v>
      </c>
      <c r="K204">
        <f t="shared" ca="1" si="96"/>
        <v>1</v>
      </c>
      <c r="L204" t="str">
        <f t="shared" ca="1" si="97"/>
        <v>Thiruvananthapuram</v>
      </c>
      <c r="M204">
        <f t="shared" ca="1" si="80"/>
        <v>4127628</v>
      </c>
      <c r="N204">
        <f t="shared" ca="1" si="98"/>
        <v>2893430.9946731292</v>
      </c>
      <c r="O204">
        <f t="shared" ca="1" si="81"/>
        <v>909558.66299763625</v>
      </c>
      <c r="P204">
        <f t="shared" ca="1" si="99"/>
        <v>599504</v>
      </c>
      <c r="Q204">
        <f t="shared" ca="1" si="82"/>
        <v>4257020.9946731292</v>
      </c>
      <c r="R204">
        <f t="shared" ca="1" si="83"/>
        <v>935379.757880077</v>
      </c>
      <c r="S204">
        <f t="shared" ca="1" si="84"/>
        <v>5972566.4208777128</v>
      </c>
      <c r="T204">
        <f t="shared" ca="1" si="85"/>
        <v>1715545.4262045836</v>
      </c>
      <c r="V204" s="9">
        <f ca="1">IF(Table1[[#This Row],[GENDER]]="MALE",1,0)</f>
        <v>1</v>
      </c>
      <c r="W204" s="10">
        <f ca="1">IF(Table1[[#This Row],[GENDER]]="FEMALE",1,0)</f>
        <v>0</v>
      </c>
      <c r="AF204" s="9">
        <f t="shared" ca="1" si="100"/>
        <v>0</v>
      </c>
      <c r="AG204" s="6">
        <f t="shared" ca="1" si="101"/>
        <v>0</v>
      </c>
      <c r="AH204" s="6">
        <f t="shared" ca="1" si="102"/>
        <v>1</v>
      </c>
      <c r="AI204" s="6">
        <f t="shared" ca="1" si="103"/>
        <v>0</v>
      </c>
      <c r="AJ204" s="10">
        <f t="shared" ca="1" si="104"/>
        <v>0</v>
      </c>
      <c r="AL204" s="9">
        <f ca="1">IF(Table1[[#This Row],[EDUCATION]]="HIGHSCHOOL",1,0)</f>
        <v>1</v>
      </c>
      <c r="AM204" s="6">
        <f ca="1">IF(Table1[[#This Row],[EDUCATION]]="PLUS TWO",1,0)</f>
        <v>0</v>
      </c>
      <c r="AN204" s="6">
        <f ca="1">IF(Table1[[#This Row],[EDUCATION]]="UG",1,0)</f>
        <v>0</v>
      </c>
      <c r="AO204" s="6">
        <f ca="1">IF(Table1[[#This Row],[EDUCATION]]="PG",1,0)</f>
        <v>0</v>
      </c>
      <c r="AP204" s="6">
        <f ca="1">IF(Table1[[#This Row],[EDUCATION]]="PHD",1,0)</f>
        <v>0</v>
      </c>
      <c r="AQ204" s="10">
        <f ca="1">IF(Table1[[#This Row],[EDUCATION]]="OTHERS",1,0)</f>
        <v>0</v>
      </c>
      <c r="AU204" s="9">
        <f ca="1">Table1[[#This Row],[CARS VALUE]]/Table1[[#This Row],[CARS]]</f>
        <v>454779.33149881812</v>
      </c>
      <c r="AV204" s="10"/>
      <c r="AX204" s="9">
        <f ca="1">IF(Table1[[#This Row],[DEBTS]]&gt;$AY$3,1,0)</f>
        <v>1</v>
      </c>
      <c r="AY204" s="6"/>
      <c r="AZ204" s="23">
        <f ca="1">(Table1[[#This Row],[MORTAGE LEFT]]/Table1[[#This Row],[VALUE OF THE HOUSE]])</f>
        <v>0.70099122175572248</v>
      </c>
      <c r="BA204" s="6">
        <f t="shared" ca="1" si="105"/>
        <v>0</v>
      </c>
      <c r="BB204" s="6"/>
      <c r="BC204" s="6"/>
      <c r="BD204" s="6"/>
      <c r="BE204" s="9">
        <f ca="1">IF(Table1[[#This Row],[DEBTS]]&gt;Table1[[#This Row],[INCOME ]],1,0)</f>
        <v>1</v>
      </c>
      <c r="BF204" s="10"/>
      <c r="BH204" s="9">
        <f ca="1">IF(Table1[[#This Row],[AREA]]="Alappuzha",Table1[[#This Row],[INCOME ]],0)</f>
        <v>0</v>
      </c>
      <c r="BI204" s="6">
        <f ca="1">IF(Table1[[#This Row],[AREA]]="Ernakulam",Table1[[#This Row],[INCOME ]],0)</f>
        <v>0</v>
      </c>
      <c r="BJ204" s="6">
        <f ca="1">IF(Table1[[#This Row],[AREA]]="Idukki",Table1[[#This Row],[INCOME ]],0)</f>
        <v>0</v>
      </c>
      <c r="BK204" s="6">
        <f ca="1">IF(Table1[[#This Row],[AREA]]="kannur",Table1[[#This Row],[INCOME ]],0)</f>
        <v>0</v>
      </c>
      <c r="BL204" s="6">
        <f ca="1">IF(Table1[[#This Row],[AREA]]="Kasaragod",Table1[[#This Row],[INCOME ]],0)</f>
        <v>0</v>
      </c>
      <c r="BM204" s="6">
        <f ca="1">IF(Table1[[#This Row],[AREA]]="Kollam",Table1[[#This Row],[INCOME ]],0)</f>
        <v>0</v>
      </c>
      <c r="BN204" s="6">
        <f ca="1">IF(Table1[[#This Row],[AREA]]="kottayam",Table1[[#This Row],[INCOME ]],0)</f>
        <v>0</v>
      </c>
      <c r="BO204" s="6">
        <f ca="1">IF(Table1[[#This Row],[AREA]]="Kozhikode",Table1[[#This Row],[INCOME ]],0)</f>
        <v>0</v>
      </c>
      <c r="BP204" s="6">
        <f ca="1">IF(Table1[[#This Row],[AREA]]="Malappuram",Table1[[#This Row],[INCOME ]],0)</f>
        <v>0</v>
      </c>
      <c r="BQ204" s="6">
        <f ca="1">IF(Table1[[#This Row],[AREA]]="Palakkad",Table1[[#This Row],[INCOME ]],0)</f>
        <v>0</v>
      </c>
      <c r="BR204" s="6">
        <f ca="1">IF(Table1[[#This Row],[AREA]]="Pathanamthitta",Table1[[#This Row],[INCOME ]],0)</f>
        <v>0</v>
      </c>
      <c r="BS204" s="6">
        <f ca="1">IF(Table1[[#This Row],[AREA]]="Thiruvananthapuram",Table1[[#This Row],[INCOME ]],0)</f>
        <v>687938</v>
      </c>
      <c r="BT204" s="6">
        <f ca="1">IF(Table1[[#This Row],[AREA]]="Thrissur",Table1[[#This Row],[INCOME ]],0)</f>
        <v>0</v>
      </c>
      <c r="BU204" s="10">
        <f ca="1">IF(Table1[[#This Row],[AREA]]="Wayanadu",Table1[[#This Row],[INCOME ]],0)</f>
        <v>0</v>
      </c>
      <c r="BW204" s="9">
        <f ca="1">IF(Table1[[#This Row],[FIELD OF WORK]]="IT",Table1[[#This Row],[INCOME ]],0)</f>
        <v>687938</v>
      </c>
      <c r="BX204" s="6">
        <f ca="1">IF(Table1[[#This Row],[FIELD OF WORK]]="Teaching",Table1[[#This Row],[INCOME ]],0)</f>
        <v>0</v>
      </c>
      <c r="BY204" s="6">
        <f ca="1">IF(Table1[[#This Row],[FIELD OF WORK]]="Construction",Table1[[#This Row],[INCOME ]],0)</f>
        <v>0</v>
      </c>
      <c r="BZ204" s="6">
        <f ca="1">IF(Table1[[#This Row],[FIELD OF WORK]]="Health",Table1[[#This Row],[INCOME ]],0)</f>
        <v>0</v>
      </c>
      <c r="CA204" s="10">
        <f ca="1">IF(Table1[[#This Row],[FIELD OF WORK]]="Others",Table1[[#This Row],[INCOME ]],0)</f>
        <v>0</v>
      </c>
      <c r="CC204" s="9">
        <f ca="1">IF(Table1[[#This Row],[EDUCATION]]="Highschool",Table1[[#This Row],[INCOME ]],0)</f>
        <v>687938</v>
      </c>
      <c r="CD204" s="6">
        <f ca="1">IF(Table1[[#This Row],[EDUCATION]]="UG",Table1[[#This Row],[INCOME ]],0)</f>
        <v>0</v>
      </c>
      <c r="CE204" s="6">
        <f ca="1">IF(Table1[[#This Row],[EDUCATION]]="PG",Table1[[#This Row],[INCOME ]],0)</f>
        <v>0</v>
      </c>
      <c r="CF204" s="6">
        <f ca="1">IF(Table1[[#This Row],[EDUCATION]]="PHD",Table1[[#This Row],[INCOME ]],0)</f>
        <v>0</v>
      </c>
      <c r="CG204" s="6">
        <f ca="1">IF(Table1[[#This Row],[EDUCATION]]="Plus Two",Table1[[#This Row],[INCOME ]],0)</f>
        <v>0</v>
      </c>
      <c r="CH204" s="10">
        <f ca="1">IF(Table1[[#This Row],[EDUCATION]]="Others",Table1[[#This Row],[INCOME ]],0)</f>
        <v>0</v>
      </c>
      <c r="CJ204" s="9">
        <f ca="1">IF(Table1[[#This Row],[NETWORTH]]&gt;$CK$3,Table1[[#This Row],[AGE]],0)</f>
        <v>44</v>
      </c>
      <c r="CK204" s="10"/>
    </row>
    <row r="205" spans="1:89" x14ac:dyDescent="0.3">
      <c r="A205">
        <f t="shared" ca="1" si="88"/>
        <v>0</v>
      </c>
      <c r="B205" t="str">
        <f t="shared" ca="1" si="89"/>
        <v>MALE</v>
      </c>
      <c r="C205">
        <f t="shared" ca="1" si="90"/>
        <v>37</v>
      </c>
      <c r="D205">
        <f t="shared" ca="1" si="91"/>
        <v>4</v>
      </c>
      <c r="E205" t="str">
        <f t="shared" ca="1" si="92"/>
        <v>IT</v>
      </c>
      <c r="F205">
        <f t="shared" ca="1" si="93"/>
        <v>2</v>
      </c>
      <c r="G205" t="str">
        <f t="shared" ca="1" si="94"/>
        <v>Plus Two</v>
      </c>
      <c r="H205">
        <f t="shared" ca="1" si="86"/>
        <v>3</v>
      </c>
      <c r="I205">
        <f t="shared" ca="1" si="87"/>
        <v>1</v>
      </c>
      <c r="J205">
        <f t="shared" ca="1" si="95"/>
        <v>572096</v>
      </c>
      <c r="K205">
        <f t="shared" ca="1" si="96"/>
        <v>5</v>
      </c>
      <c r="L205" t="str">
        <f t="shared" ca="1" si="97"/>
        <v>Kottayam</v>
      </c>
      <c r="M205">
        <f t="shared" ca="1" si="80"/>
        <v>2860480</v>
      </c>
      <c r="N205">
        <f t="shared" ca="1" si="98"/>
        <v>962064.39459229098</v>
      </c>
      <c r="O205">
        <f t="shared" ca="1" si="81"/>
        <v>417871.36500021262</v>
      </c>
      <c r="P205">
        <f t="shared" ca="1" si="99"/>
        <v>135945</v>
      </c>
      <c r="Q205">
        <f t="shared" ca="1" si="82"/>
        <v>1600937.394592291</v>
      </c>
      <c r="R205">
        <f t="shared" ca="1" si="83"/>
        <v>52500.167756840296</v>
      </c>
      <c r="S205">
        <f t="shared" ca="1" si="84"/>
        <v>3330851.5327570527</v>
      </c>
      <c r="T205">
        <f t="shared" ca="1" si="85"/>
        <v>1729914.1381647617</v>
      </c>
      <c r="V205" s="9">
        <f ca="1">IF(Table1[[#This Row],[GENDER]]="MALE",1,0)</f>
        <v>1</v>
      </c>
      <c r="W205" s="10">
        <f ca="1">IF(Table1[[#This Row],[GENDER]]="FEMALE",1,0)</f>
        <v>0</v>
      </c>
      <c r="AF205" s="9">
        <f t="shared" ca="1" si="100"/>
        <v>0</v>
      </c>
      <c r="AG205" s="6">
        <f t="shared" ca="1" si="101"/>
        <v>0</v>
      </c>
      <c r="AH205" s="6">
        <f t="shared" ca="1" si="102"/>
        <v>1</v>
      </c>
      <c r="AI205" s="6">
        <f t="shared" ca="1" si="103"/>
        <v>0</v>
      </c>
      <c r="AJ205" s="10">
        <f t="shared" ca="1" si="104"/>
        <v>0</v>
      </c>
      <c r="AL205" s="9">
        <f ca="1">IF(Table1[[#This Row],[EDUCATION]]="HIGHSCHOOL",1,0)</f>
        <v>0</v>
      </c>
      <c r="AM205" s="6">
        <f ca="1">IF(Table1[[#This Row],[EDUCATION]]="PLUS TWO",1,0)</f>
        <v>1</v>
      </c>
      <c r="AN205" s="6">
        <f ca="1">IF(Table1[[#This Row],[EDUCATION]]="UG",1,0)</f>
        <v>0</v>
      </c>
      <c r="AO205" s="6">
        <f ca="1">IF(Table1[[#This Row],[EDUCATION]]="PG",1,0)</f>
        <v>0</v>
      </c>
      <c r="AP205" s="6">
        <f ca="1">IF(Table1[[#This Row],[EDUCATION]]="PHD",1,0)</f>
        <v>0</v>
      </c>
      <c r="AQ205" s="10">
        <f ca="1">IF(Table1[[#This Row],[EDUCATION]]="OTHERS",1,0)</f>
        <v>0</v>
      </c>
      <c r="AU205" s="9">
        <f ca="1">Table1[[#This Row],[CARS VALUE]]/Table1[[#This Row],[CARS]]</f>
        <v>417871.36500021262</v>
      </c>
      <c r="AV205" s="10"/>
      <c r="AX205" s="9">
        <f ca="1">IF(Table1[[#This Row],[DEBTS]]&gt;$AY$3,1,0)</f>
        <v>1</v>
      </c>
      <c r="AY205" s="6"/>
      <c r="AZ205" s="23">
        <f ca="1">(Table1[[#This Row],[MORTAGE LEFT]]/Table1[[#This Row],[VALUE OF THE HOUSE]])</f>
        <v>0.336329705011848</v>
      </c>
      <c r="BA205" s="6">
        <f t="shared" ca="1" si="105"/>
        <v>1</v>
      </c>
      <c r="BB205" s="6"/>
      <c r="BC205" s="6"/>
      <c r="BD205" s="6"/>
      <c r="BE205" s="9">
        <f ca="1">IF(Table1[[#This Row],[DEBTS]]&gt;Table1[[#This Row],[INCOME ]],1,0)</f>
        <v>1</v>
      </c>
      <c r="BF205" s="10"/>
      <c r="BH205" s="9">
        <f ca="1">IF(Table1[[#This Row],[AREA]]="Alappuzha",Table1[[#This Row],[INCOME ]],0)</f>
        <v>0</v>
      </c>
      <c r="BI205" s="6">
        <f ca="1">IF(Table1[[#This Row],[AREA]]="Ernakulam",Table1[[#This Row],[INCOME ]],0)</f>
        <v>0</v>
      </c>
      <c r="BJ205" s="6">
        <f ca="1">IF(Table1[[#This Row],[AREA]]="Idukki",Table1[[#This Row],[INCOME ]],0)</f>
        <v>0</v>
      </c>
      <c r="BK205" s="6">
        <f ca="1">IF(Table1[[#This Row],[AREA]]="kannur",Table1[[#This Row],[INCOME ]],0)</f>
        <v>0</v>
      </c>
      <c r="BL205" s="6">
        <f ca="1">IF(Table1[[#This Row],[AREA]]="Kasaragod",Table1[[#This Row],[INCOME ]],0)</f>
        <v>0</v>
      </c>
      <c r="BM205" s="6">
        <f ca="1">IF(Table1[[#This Row],[AREA]]="Kollam",Table1[[#This Row],[INCOME ]],0)</f>
        <v>0</v>
      </c>
      <c r="BN205" s="6">
        <f ca="1">IF(Table1[[#This Row],[AREA]]="kottayam",Table1[[#This Row],[INCOME ]],0)</f>
        <v>572096</v>
      </c>
      <c r="BO205" s="6">
        <f ca="1">IF(Table1[[#This Row],[AREA]]="Kozhikode",Table1[[#This Row],[INCOME ]],0)</f>
        <v>0</v>
      </c>
      <c r="BP205" s="6">
        <f ca="1">IF(Table1[[#This Row],[AREA]]="Malappuram",Table1[[#This Row],[INCOME ]],0)</f>
        <v>0</v>
      </c>
      <c r="BQ205" s="6">
        <f ca="1">IF(Table1[[#This Row],[AREA]]="Palakkad",Table1[[#This Row],[INCOME ]],0)</f>
        <v>0</v>
      </c>
      <c r="BR205" s="6">
        <f ca="1">IF(Table1[[#This Row],[AREA]]="Pathanamthitta",Table1[[#This Row],[INCOME ]],0)</f>
        <v>0</v>
      </c>
      <c r="BS205" s="6">
        <f ca="1">IF(Table1[[#This Row],[AREA]]="Thiruvananthapuram",Table1[[#This Row],[INCOME ]],0)</f>
        <v>0</v>
      </c>
      <c r="BT205" s="6">
        <f ca="1">IF(Table1[[#This Row],[AREA]]="Thrissur",Table1[[#This Row],[INCOME ]],0)</f>
        <v>0</v>
      </c>
      <c r="BU205" s="10">
        <f ca="1">IF(Table1[[#This Row],[AREA]]="Wayanadu",Table1[[#This Row],[INCOME ]],0)</f>
        <v>0</v>
      </c>
      <c r="BW205" s="9">
        <f ca="1">IF(Table1[[#This Row],[FIELD OF WORK]]="IT",Table1[[#This Row],[INCOME ]],0)</f>
        <v>572096</v>
      </c>
      <c r="BX205" s="6">
        <f ca="1">IF(Table1[[#This Row],[FIELD OF WORK]]="Teaching",Table1[[#This Row],[INCOME ]],0)</f>
        <v>0</v>
      </c>
      <c r="BY205" s="6">
        <f ca="1">IF(Table1[[#This Row],[FIELD OF WORK]]="Construction",Table1[[#This Row],[INCOME ]],0)</f>
        <v>0</v>
      </c>
      <c r="BZ205" s="6">
        <f ca="1">IF(Table1[[#This Row],[FIELD OF WORK]]="Health",Table1[[#This Row],[INCOME ]],0)</f>
        <v>0</v>
      </c>
      <c r="CA205" s="10">
        <f ca="1">IF(Table1[[#This Row],[FIELD OF WORK]]="Others",Table1[[#This Row],[INCOME ]],0)</f>
        <v>0</v>
      </c>
      <c r="CC205" s="9">
        <f ca="1">IF(Table1[[#This Row],[EDUCATION]]="Highschool",Table1[[#This Row],[INCOME ]],0)</f>
        <v>0</v>
      </c>
      <c r="CD205" s="6">
        <f ca="1">IF(Table1[[#This Row],[EDUCATION]]="UG",Table1[[#This Row],[INCOME ]],0)</f>
        <v>0</v>
      </c>
      <c r="CE205" s="6">
        <f ca="1">IF(Table1[[#This Row],[EDUCATION]]="PG",Table1[[#This Row],[INCOME ]],0)</f>
        <v>0</v>
      </c>
      <c r="CF205" s="6">
        <f ca="1">IF(Table1[[#This Row],[EDUCATION]]="PHD",Table1[[#This Row],[INCOME ]],0)</f>
        <v>0</v>
      </c>
      <c r="CG205" s="6">
        <f ca="1">IF(Table1[[#This Row],[EDUCATION]]="Plus Two",Table1[[#This Row],[INCOME ]],0)</f>
        <v>572096</v>
      </c>
      <c r="CH205" s="10">
        <f ca="1">IF(Table1[[#This Row],[EDUCATION]]="Others",Table1[[#This Row],[INCOME ]],0)</f>
        <v>0</v>
      </c>
      <c r="CJ205" s="9">
        <f ca="1">IF(Table1[[#This Row],[NETWORTH]]&gt;$CK$3,Table1[[#This Row],[AGE]],0)</f>
        <v>37</v>
      </c>
      <c r="CK205" s="10"/>
    </row>
    <row r="206" spans="1:89" x14ac:dyDescent="0.3">
      <c r="A206">
        <f t="shared" ca="1" si="88"/>
        <v>1</v>
      </c>
      <c r="B206" t="str">
        <f t="shared" ca="1" si="89"/>
        <v>FEMALE</v>
      </c>
      <c r="C206">
        <f t="shared" ca="1" si="90"/>
        <v>43</v>
      </c>
      <c r="D206">
        <f t="shared" ca="1" si="91"/>
        <v>5</v>
      </c>
      <c r="E206" t="str">
        <f t="shared" ca="1" si="92"/>
        <v>Others</v>
      </c>
      <c r="F206">
        <f t="shared" ca="1" si="93"/>
        <v>6</v>
      </c>
      <c r="G206" t="str">
        <f t="shared" ca="1" si="94"/>
        <v>Others</v>
      </c>
      <c r="H206">
        <f t="shared" ca="1" si="86"/>
        <v>0</v>
      </c>
      <c r="I206">
        <f t="shared" ca="1" si="87"/>
        <v>3</v>
      </c>
      <c r="J206">
        <f t="shared" ca="1" si="95"/>
        <v>399031</v>
      </c>
      <c r="K206">
        <f t="shared" ca="1" si="96"/>
        <v>6</v>
      </c>
      <c r="L206" t="str">
        <f t="shared" ca="1" si="97"/>
        <v>Idukki</v>
      </c>
      <c r="M206">
        <f t="shared" ref="M206:M269" ca="1" si="106">J206*RANDBETWEEN(3,8)</f>
        <v>1197093</v>
      </c>
      <c r="N206">
        <f t="shared" ca="1" si="98"/>
        <v>789803.35805935913</v>
      </c>
      <c r="O206">
        <f t="shared" ref="O206:O269" ca="1" si="107">RAND()*I206*J206</f>
        <v>350164.04051507538</v>
      </c>
      <c r="P206">
        <f t="shared" ca="1" si="99"/>
        <v>28680</v>
      </c>
      <c r="Q206">
        <f t="shared" ref="Q206:Q269" ca="1" si="108">P206+N206+RANDBETWEEN(0,2*J206)</f>
        <v>1096707.3580593592</v>
      </c>
      <c r="R206">
        <f t="shared" ref="R206:R269" ca="1" si="109">RAND()*J206*1.5</f>
        <v>412389.35322480614</v>
      </c>
      <c r="S206">
        <f t="shared" ref="S206:S269" ca="1" si="110">M206+O206+R206</f>
        <v>1959646.3937398815</v>
      </c>
      <c r="T206">
        <f t="shared" ref="T206:T269" ca="1" si="111">S206-Q206</f>
        <v>862939.03568052221</v>
      </c>
      <c r="V206" s="9">
        <f ca="1">IF(Table1[[#This Row],[GENDER]]="MALE",1,0)</f>
        <v>0</v>
      </c>
      <c r="W206" s="10">
        <f ca="1">IF(Table1[[#This Row],[GENDER]]="FEMALE",1,0)</f>
        <v>1</v>
      </c>
      <c r="AF206" s="9">
        <f t="shared" ca="1" si="100"/>
        <v>0</v>
      </c>
      <c r="AG206" s="6">
        <f t="shared" ca="1" si="101"/>
        <v>0</v>
      </c>
      <c r="AH206" s="6">
        <f t="shared" ca="1" si="102"/>
        <v>0</v>
      </c>
      <c r="AI206" s="6">
        <f t="shared" ca="1" si="103"/>
        <v>0</v>
      </c>
      <c r="AJ206" s="10">
        <f t="shared" ca="1" si="104"/>
        <v>1</v>
      </c>
      <c r="AL206" s="9">
        <f ca="1">IF(Table1[[#This Row],[EDUCATION]]="HIGHSCHOOL",1,0)</f>
        <v>0</v>
      </c>
      <c r="AM206" s="6">
        <f ca="1">IF(Table1[[#This Row],[EDUCATION]]="PLUS TWO",1,0)</f>
        <v>0</v>
      </c>
      <c r="AN206" s="6">
        <f ca="1">IF(Table1[[#This Row],[EDUCATION]]="UG",1,0)</f>
        <v>0</v>
      </c>
      <c r="AO206" s="6">
        <f ca="1">IF(Table1[[#This Row],[EDUCATION]]="PG",1,0)</f>
        <v>0</v>
      </c>
      <c r="AP206" s="6">
        <f ca="1">IF(Table1[[#This Row],[EDUCATION]]="PHD",1,0)</f>
        <v>0</v>
      </c>
      <c r="AQ206" s="10">
        <f ca="1">IF(Table1[[#This Row],[EDUCATION]]="OTHERS",1,0)</f>
        <v>1</v>
      </c>
      <c r="AU206" s="9">
        <f ca="1">Table1[[#This Row],[CARS VALUE]]/Table1[[#This Row],[CARS]]</f>
        <v>116721.34683835845</v>
      </c>
      <c r="AV206" s="10"/>
      <c r="AX206" s="9">
        <f ca="1">IF(Table1[[#This Row],[DEBTS]]&gt;$AY$3,1,0)</f>
        <v>1</v>
      </c>
      <c r="AY206" s="6"/>
      <c r="AZ206" s="23">
        <f ca="1">(Table1[[#This Row],[MORTAGE LEFT]]/Table1[[#This Row],[VALUE OF THE HOUSE]])</f>
        <v>0.65976775242972696</v>
      </c>
      <c r="BA206" s="6">
        <f t="shared" ca="1" si="105"/>
        <v>0</v>
      </c>
      <c r="BB206" s="6"/>
      <c r="BC206" s="6"/>
      <c r="BD206" s="6"/>
      <c r="BE206" s="9">
        <f ca="1">IF(Table1[[#This Row],[DEBTS]]&gt;Table1[[#This Row],[INCOME ]],1,0)</f>
        <v>1</v>
      </c>
      <c r="BF206" s="10"/>
      <c r="BH206" s="9">
        <f ca="1">IF(Table1[[#This Row],[AREA]]="Alappuzha",Table1[[#This Row],[INCOME ]],0)</f>
        <v>0</v>
      </c>
      <c r="BI206" s="6">
        <f ca="1">IF(Table1[[#This Row],[AREA]]="Ernakulam",Table1[[#This Row],[INCOME ]],0)</f>
        <v>0</v>
      </c>
      <c r="BJ206" s="6">
        <f ca="1">IF(Table1[[#This Row],[AREA]]="Idukki",Table1[[#This Row],[INCOME ]],0)</f>
        <v>399031</v>
      </c>
      <c r="BK206" s="6">
        <f ca="1">IF(Table1[[#This Row],[AREA]]="kannur",Table1[[#This Row],[INCOME ]],0)</f>
        <v>0</v>
      </c>
      <c r="BL206" s="6">
        <f ca="1">IF(Table1[[#This Row],[AREA]]="Kasaragod",Table1[[#This Row],[INCOME ]],0)</f>
        <v>0</v>
      </c>
      <c r="BM206" s="6">
        <f ca="1">IF(Table1[[#This Row],[AREA]]="Kollam",Table1[[#This Row],[INCOME ]],0)</f>
        <v>0</v>
      </c>
      <c r="BN206" s="6">
        <f ca="1">IF(Table1[[#This Row],[AREA]]="kottayam",Table1[[#This Row],[INCOME ]],0)</f>
        <v>0</v>
      </c>
      <c r="BO206" s="6">
        <f ca="1">IF(Table1[[#This Row],[AREA]]="Kozhikode",Table1[[#This Row],[INCOME ]],0)</f>
        <v>0</v>
      </c>
      <c r="BP206" s="6">
        <f ca="1">IF(Table1[[#This Row],[AREA]]="Malappuram",Table1[[#This Row],[INCOME ]],0)</f>
        <v>0</v>
      </c>
      <c r="BQ206" s="6">
        <f ca="1">IF(Table1[[#This Row],[AREA]]="Palakkad",Table1[[#This Row],[INCOME ]],0)</f>
        <v>0</v>
      </c>
      <c r="BR206" s="6">
        <f ca="1">IF(Table1[[#This Row],[AREA]]="Pathanamthitta",Table1[[#This Row],[INCOME ]],0)</f>
        <v>0</v>
      </c>
      <c r="BS206" s="6">
        <f ca="1">IF(Table1[[#This Row],[AREA]]="Thiruvananthapuram",Table1[[#This Row],[INCOME ]],0)</f>
        <v>0</v>
      </c>
      <c r="BT206" s="6">
        <f ca="1">IF(Table1[[#This Row],[AREA]]="Thrissur",Table1[[#This Row],[INCOME ]],0)</f>
        <v>0</v>
      </c>
      <c r="BU206" s="10">
        <f ca="1">IF(Table1[[#This Row],[AREA]]="Wayanadu",Table1[[#This Row],[INCOME ]],0)</f>
        <v>0</v>
      </c>
      <c r="BW206" s="9">
        <f ca="1">IF(Table1[[#This Row],[FIELD OF WORK]]="IT",Table1[[#This Row],[INCOME ]],0)</f>
        <v>0</v>
      </c>
      <c r="BX206" s="6">
        <f ca="1">IF(Table1[[#This Row],[FIELD OF WORK]]="Teaching",Table1[[#This Row],[INCOME ]],0)</f>
        <v>0</v>
      </c>
      <c r="BY206" s="6">
        <f ca="1">IF(Table1[[#This Row],[FIELD OF WORK]]="Construction",Table1[[#This Row],[INCOME ]],0)</f>
        <v>0</v>
      </c>
      <c r="BZ206" s="6">
        <f ca="1">IF(Table1[[#This Row],[FIELD OF WORK]]="Health",Table1[[#This Row],[INCOME ]],0)</f>
        <v>0</v>
      </c>
      <c r="CA206" s="10">
        <f ca="1">IF(Table1[[#This Row],[FIELD OF WORK]]="Others",Table1[[#This Row],[INCOME ]],0)</f>
        <v>399031</v>
      </c>
      <c r="CC206" s="9">
        <f ca="1">IF(Table1[[#This Row],[EDUCATION]]="Highschool",Table1[[#This Row],[INCOME ]],0)</f>
        <v>0</v>
      </c>
      <c r="CD206" s="6">
        <f ca="1">IF(Table1[[#This Row],[EDUCATION]]="UG",Table1[[#This Row],[INCOME ]],0)</f>
        <v>0</v>
      </c>
      <c r="CE206" s="6">
        <f ca="1">IF(Table1[[#This Row],[EDUCATION]]="PG",Table1[[#This Row],[INCOME ]],0)</f>
        <v>0</v>
      </c>
      <c r="CF206" s="6">
        <f ca="1">IF(Table1[[#This Row],[EDUCATION]]="PHD",Table1[[#This Row],[INCOME ]],0)</f>
        <v>0</v>
      </c>
      <c r="CG206" s="6">
        <f ca="1">IF(Table1[[#This Row],[EDUCATION]]="Plus Two",Table1[[#This Row],[INCOME ]],0)</f>
        <v>0</v>
      </c>
      <c r="CH206" s="10">
        <f ca="1">IF(Table1[[#This Row],[EDUCATION]]="Others",Table1[[#This Row],[INCOME ]],0)</f>
        <v>399031</v>
      </c>
      <c r="CJ206" s="9">
        <f ca="1">IF(Table1[[#This Row],[NETWORTH]]&gt;$CK$3,Table1[[#This Row],[AGE]],0)</f>
        <v>0</v>
      </c>
      <c r="CK206" s="10"/>
    </row>
    <row r="207" spans="1:89" x14ac:dyDescent="0.3">
      <c r="A207">
        <f t="shared" ca="1" si="88"/>
        <v>0</v>
      </c>
      <c r="B207" t="str">
        <f t="shared" ca="1" si="89"/>
        <v>MALE</v>
      </c>
      <c r="C207">
        <f t="shared" ca="1" si="90"/>
        <v>34</v>
      </c>
      <c r="D207">
        <f t="shared" ca="1" si="91"/>
        <v>4</v>
      </c>
      <c r="E207" t="str">
        <f t="shared" ca="1" si="92"/>
        <v>IT</v>
      </c>
      <c r="F207">
        <f t="shared" ca="1" si="93"/>
        <v>5</v>
      </c>
      <c r="G207" t="str">
        <f t="shared" ca="1" si="94"/>
        <v>PHD</v>
      </c>
      <c r="H207">
        <f t="shared" ca="1" si="86"/>
        <v>2</v>
      </c>
      <c r="I207">
        <f t="shared" ca="1" si="87"/>
        <v>3</v>
      </c>
      <c r="J207">
        <f t="shared" ca="1" si="95"/>
        <v>453041</v>
      </c>
      <c r="K207">
        <f t="shared" ca="1" si="96"/>
        <v>10</v>
      </c>
      <c r="L207" t="str">
        <f t="shared" ca="1" si="97"/>
        <v>Malappuram</v>
      </c>
      <c r="M207">
        <f t="shared" ca="1" si="106"/>
        <v>1359123</v>
      </c>
      <c r="N207">
        <f t="shared" ca="1" si="98"/>
        <v>1088060.1491287902</v>
      </c>
      <c r="O207">
        <f t="shared" ca="1" si="107"/>
        <v>1217005.5971310365</v>
      </c>
      <c r="P207">
        <f t="shared" ca="1" si="99"/>
        <v>94094</v>
      </c>
      <c r="Q207">
        <f t="shared" ca="1" si="108"/>
        <v>1311465.1491287902</v>
      </c>
      <c r="R207">
        <f t="shared" ca="1" si="109"/>
        <v>665694.80708060949</v>
      </c>
      <c r="S207">
        <f t="shared" ca="1" si="110"/>
        <v>3241823.4042116459</v>
      </c>
      <c r="T207">
        <f t="shared" ca="1" si="111"/>
        <v>1930358.2550828557</v>
      </c>
      <c r="V207" s="9">
        <f ca="1">IF(Table1[[#This Row],[GENDER]]="MALE",1,0)</f>
        <v>1</v>
      </c>
      <c r="W207" s="10">
        <f ca="1">IF(Table1[[#This Row],[GENDER]]="FEMALE",1,0)</f>
        <v>0</v>
      </c>
      <c r="AF207" s="9">
        <f t="shared" ca="1" si="100"/>
        <v>0</v>
      </c>
      <c r="AG207" s="6">
        <f t="shared" ca="1" si="101"/>
        <v>0</v>
      </c>
      <c r="AH207" s="6">
        <f t="shared" ca="1" si="102"/>
        <v>1</v>
      </c>
      <c r="AI207" s="6">
        <f t="shared" ca="1" si="103"/>
        <v>0</v>
      </c>
      <c r="AJ207" s="10">
        <f t="shared" ca="1" si="104"/>
        <v>0</v>
      </c>
      <c r="AL207" s="9">
        <f ca="1">IF(Table1[[#This Row],[EDUCATION]]="HIGHSCHOOL",1,0)</f>
        <v>0</v>
      </c>
      <c r="AM207" s="6">
        <f ca="1">IF(Table1[[#This Row],[EDUCATION]]="PLUS TWO",1,0)</f>
        <v>0</v>
      </c>
      <c r="AN207" s="6">
        <f ca="1">IF(Table1[[#This Row],[EDUCATION]]="UG",1,0)</f>
        <v>0</v>
      </c>
      <c r="AO207" s="6">
        <f ca="1">IF(Table1[[#This Row],[EDUCATION]]="PG",1,0)</f>
        <v>0</v>
      </c>
      <c r="AP207" s="6">
        <f ca="1">IF(Table1[[#This Row],[EDUCATION]]="PHD",1,0)</f>
        <v>1</v>
      </c>
      <c r="AQ207" s="10">
        <f ca="1">IF(Table1[[#This Row],[EDUCATION]]="OTHERS",1,0)</f>
        <v>0</v>
      </c>
      <c r="AU207" s="9">
        <f ca="1">Table1[[#This Row],[CARS VALUE]]/Table1[[#This Row],[CARS]]</f>
        <v>405668.53237701213</v>
      </c>
      <c r="AV207" s="10"/>
      <c r="AX207" s="9">
        <f ca="1">IF(Table1[[#This Row],[DEBTS]]&gt;$AY$3,1,0)</f>
        <v>1</v>
      </c>
      <c r="AY207" s="6"/>
      <c r="AZ207" s="23">
        <f ca="1">(Table1[[#This Row],[MORTAGE LEFT]]/Table1[[#This Row],[VALUE OF THE HOUSE]])</f>
        <v>0.80056047107494333</v>
      </c>
      <c r="BA207" s="6">
        <f t="shared" ca="1" si="105"/>
        <v>0</v>
      </c>
      <c r="BB207" s="6"/>
      <c r="BC207" s="6"/>
      <c r="BD207" s="6"/>
      <c r="BE207" s="9">
        <f ca="1">IF(Table1[[#This Row],[DEBTS]]&gt;Table1[[#This Row],[INCOME ]],1,0)</f>
        <v>1</v>
      </c>
      <c r="BF207" s="10"/>
      <c r="BH207" s="9">
        <f ca="1">IF(Table1[[#This Row],[AREA]]="Alappuzha",Table1[[#This Row],[INCOME ]],0)</f>
        <v>0</v>
      </c>
      <c r="BI207" s="6">
        <f ca="1">IF(Table1[[#This Row],[AREA]]="Ernakulam",Table1[[#This Row],[INCOME ]],0)</f>
        <v>0</v>
      </c>
      <c r="BJ207" s="6">
        <f ca="1">IF(Table1[[#This Row],[AREA]]="Idukki",Table1[[#This Row],[INCOME ]],0)</f>
        <v>0</v>
      </c>
      <c r="BK207" s="6">
        <f ca="1">IF(Table1[[#This Row],[AREA]]="kannur",Table1[[#This Row],[INCOME ]],0)</f>
        <v>0</v>
      </c>
      <c r="BL207" s="6">
        <f ca="1">IF(Table1[[#This Row],[AREA]]="Kasaragod",Table1[[#This Row],[INCOME ]],0)</f>
        <v>0</v>
      </c>
      <c r="BM207" s="6">
        <f ca="1">IF(Table1[[#This Row],[AREA]]="Kollam",Table1[[#This Row],[INCOME ]],0)</f>
        <v>0</v>
      </c>
      <c r="BN207" s="6">
        <f ca="1">IF(Table1[[#This Row],[AREA]]="kottayam",Table1[[#This Row],[INCOME ]],0)</f>
        <v>0</v>
      </c>
      <c r="BO207" s="6">
        <f ca="1">IF(Table1[[#This Row],[AREA]]="Kozhikode",Table1[[#This Row],[INCOME ]],0)</f>
        <v>0</v>
      </c>
      <c r="BP207" s="6">
        <f ca="1">IF(Table1[[#This Row],[AREA]]="Malappuram",Table1[[#This Row],[INCOME ]],0)</f>
        <v>453041</v>
      </c>
      <c r="BQ207" s="6">
        <f ca="1">IF(Table1[[#This Row],[AREA]]="Palakkad",Table1[[#This Row],[INCOME ]],0)</f>
        <v>0</v>
      </c>
      <c r="BR207" s="6">
        <f ca="1">IF(Table1[[#This Row],[AREA]]="Pathanamthitta",Table1[[#This Row],[INCOME ]],0)</f>
        <v>0</v>
      </c>
      <c r="BS207" s="6">
        <f ca="1">IF(Table1[[#This Row],[AREA]]="Thiruvananthapuram",Table1[[#This Row],[INCOME ]],0)</f>
        <v>0</v>
      </c>
      <c r="BT207" s="6">
        <f ca="1">IF(Table1[[#This Row],[AREA]]="Thrissur",Table1[[#This Row],[INCOME ]],0)</f>
        <v>0</v>
      </c>
      <c r="BU207" s="10">
        <f ca="1">IF(Table1[[#This Row],[AREA]]="Wayanadu",Table1[[#This Row],[INCOME ]],0)</f>
        <v>0</v>
      </c>
      <c r="BW207" s="9">
        <f ca="1">IF(Table1[[#This Row],[FIELD OF WORK]]="IT",Table1[[#This Row],[INCOME ]],0)</f>
        <v>453041</v>
      </c>
      <c r="BX207" s="6">
        <f ca="1">IF(Table1[[#This Row],[FIELD OF WORK]]="Teaching",Table1[[#This Row],[INCOME ]],0)</f>
        <v>0</v>
      </c>
      <c r="BY207" s="6">
        <f ca="1">IF(Table1[[#This Row],[FIELD OF WORK]]="Construction",Table1[[#This Row],[INCOME ]],0)</f>
        <v>0</v>
      </c>
      <c r="BZ207" s="6">
        <f ca="1">IF(Table1[[#This Row],[FIELD OF WORK]]="Health",Table1[[#This Row],[INCOME ]],0)</f>
        <v>0</v>
      </c>
      <c r="CA207" s="10">
        <f ca="1">IF(Table1[[#This Row],[FIELD OF WORK]]="Others",Table1[[#This Row],[INCOME ]],0)</f>
        <v>0</v>
      </c>
      <c r="CC207" s="9">
        <f ca="1">IF(Table1[[#This Row],[EDUCATION]]="Highschool",Table1[[#This Row],[INCOME ]],0)</f>
        <v>0</v>
      </c>
      <c r="CD207" s="6">
        <f ca="1">IF(Table1[[#This Row],[EDUCATION]]="UG",Table1[[#This Row],[INCOME ]],0)</f>
        <v>0</v>
      </c>
      <c r="CE207" s="6">
        <f ca="1">IF(Table1[[#This Row],[EDUCATION]]="PG",Table1[[#This Row],[INCOME ]],0)</f>
        <v>0</v>
      </c>
      <c r="CF207" s="6">
        <f ca="1">IF(Table1[[#This Row],[EDUCATION]]="PHD",Table1[[#This Row],[INCOME ]],0)</f>
        <v>453041</v>
      </c>
      <c r="CG207" s="6">
        <f ca="1">IF(Table1[[#This Row],[EDUCATION]]="Plus Two",Table1[[#This Row],[INCOME ]],0)</f>
        <v>0</v>
      </c>
      <c r="CH207" s="10">
        <f ca="1">IF(Table1[[#This Row],[EDUCATION]]="Others",Table1[[#This Row],[INCOME ]],0)</f>
        <v>0</v>
      </c>
      <c r="CJ207" s="9">
        <f ca="1">IF(Table1[[#This Row],[NETWORTH]]&gt;$CK$3,Table1[[#This Row],[AGE]],0)</f>
        <v>34</v>
      </c>
      <c r="CK207" s="10"/>
    </row>
    <row r="208" spans="1:89" x14ac:dyDescent="0.3">
      <c r="A208">
        <f t="shared" ca="1" si="88"/>
        <v>1</v>
      </c>
      <c r="B208" t="str">
        <f t="shared" ca="1" si="89"/>
        <v>FEMALE</v>
      </c>
      <c r="C208">
        <f t="shared" ca="1" si="90"/>
        <v>48</v>
      </c>
      <c r="D208">
        <f t="shared" ca="1" si="91"/>
        <v>2</v>
      </c>
      <c r="E208" t="str">
        <f t="shared" ca="1" si="92"/>
        <v>Construction</v>
      </c>
      <c r="F208">
        <f t="shared" ca="1" si="93"/>
        <v>5</v>
      </c>
      <c r="G208" t="str">
        <f t="shared" ca="1" si="94"/>
        <v>PHD</v>
      </c>
      <c r="H208">
        <f t="shared" ca="1" si="86"/>
        <v>1</v>
      </c>
      <c r="I208">
        <f t="shared" ca="1" si="87"/>
        <v>2</v>
      </c>
      <c r="J208">
        <f t="shared" ca="1" si="95"/>
        <v>474228</v>
      </c>
      <c r="K208">
        <f t="shared" ca="1" si="96"/>
        <v>6</v>
      </c>
      <c r="L208" t="str">
        <f t="shared" ca="1" si="97"/>
        <v>Idukki</v>
      </c>
      <c r="M208">
        <f t="shared" ca="1" si="106"/>
        <v>1422684</v>
      </c>
      <c r="N208">
        <f t="shared" ca="1" si="98"/>
        <v>1382763.4090811894</v>
      </c>
      <c r="O208">
        <f t="shared" ca="1" si="107"/>
        <v>252379.83027794995</v>
      </c>
      <c r="P208">
        <f t="shared" ca="1" si="99"/>
        <v>227368</v>
      </c>
      <c r="Q208">
        <f t="shared" ca="1" si="108"/>
        <v>2256773.4090811894</v>
      </c>
      <c r="R208">
        <f t="shared" ca="1" si="109"/>
        <v>481506.58616865333</v>
      </c>
      <c r="S208">
        <f t="shared" ca="1" si="110"/>
        <v>2156570.4164466034</v>
      </c>
      <c r="T208">
        <f t="shared" ca="1" si="111"/>
        <v>-100202.99263458606</v>
      </c>
      <c r="V208" s="9">
        <f ca="1">IF(Table1[[#This Row],[GENDER]]="MALE",1,0)</f>
        <v>0</v>
      </c>
      <c r="W208" s="10">
        <f ca="1">IF(Table1[[#This Row],[GENDER]]="FEMALE",1,0)</f>
        <v>1</v>
      </c>
      <c r="AF208" s="9">
        <f t="shared" ca="1" si="100"/>
        <v>1</v>
      </c>
      <c r="AG208" s="6">
        <f t="shared" ca="1" si="101"/>
        <v>0</v>
      </c>
      <c r="AH208" s="6">
        <f t="shared" ca="1" si="102"/>
        <v>0</v>
      </c>
      <c r="AI208" s="6">
        <f t="shared" ca="1" si="103"/>
        <v>0</v>
      </c>
      <c r="AJ208" s="10">
        <f t="shared" ca="1" si="104"/>
        <v>0</v>
      </c>
      <c r="AL208" s="9">
        <f ca="1">IF(Table1[[#This Row],[EDUCATION]]="HIGHSCHOOL",1,0)</f>
        <v>0</v>
      </c>
      <c r="AM208" s="6">
        <f ca="1">IF(Table1[[#This Row],[EDUCATION]]="PLUS TWO",1,0)</f>
        <v>0</v>
      </c>
      <c r="AN208" s="6">
        <f ca="1">IF(Table1[[#This Row],[EDUCATION]]="UG",1,0)</f>
        <v>0</v>
      </c>
      <c r="AO208" s="6">
        <f ca="1">IF(Table1[[#This Row],[EDUCATION]]="PG",1,0)</f>
        <v>0</v>
      </c>
      <c r="AP208" s="6">
        <f ca="1">IF(Table1[[#This Row],[EDUCATION]]="PHD",1,0)</f>
        <v>1</v>
      </c>
      <c r="AQ208" s="10">
        <f ca="1">IF(Table1[[#This Row],[EDUCATION]]="OTHERS",1,0)</f>
        <v>0</v>
      </c>
      <c r="AU208" s="9">
        <f ca="1">Table1[[#This Row],[CARS VALUE]]/Table1[[#This Row],[CARS]]</f>
        <v>126189.91513897497</v>
      </c>
      <c r="AV208" s="10"/>
      <c r="AX208" s="9">
        <f ca="1">IF(Table1[[#This Row],[DEBTS]]&gt;$AY$3,1,0)</f>
        <v>1</v>
      </c>
      <c r="AY208" s="6"/>
      <c r="AZ208" s="23">
        <f ca="1">(Table1[[#This Row],[MORTAGE LEFT]]/Table1[[#This Row],[VALUE OF THE HOUSE]])</f>
        <v>0.97193994525923499</v>
      </c>
      <c r="BA208" s="6">
        <f t="shared" ca="1" si="105"/>
        <v>0</v>
      </c>
      <c r="BB208" s="6"/>
      <c r="BC208" s="6"/>
      <c r="BD208" s="6"/>
      <c r="BE208" s="9">
        <f ca="1">IF(Table1[[#This Row],[DEBTS]]&gt;Table1[[#This Row],[INCOME ]],1,0)</f>
        <v>1</v>
      </c>
      <c r="BF208" s="10"/>
      <c r="BH208" s="9">
        <f ca="1">IF(Table1[[#This Row],[AREA]]="Alappuzha",Table1[[#This Row],[INCOME ]],0)</f>
        <v>0</v>
      </c>
      <c r="BI208" s="6">
        <f ca="1">IF(Table1[[#This Row],[AREA]]="Ernakulam",Table1[[#This Row],[INCOME ]],0)</f>
        <v>0</v>
      </c>
      <c r="BJ208" s="6">
        <f ca="1">IF(Table1[[#This Row],[AREA]]="Idukki",Table1[[#This Row],[INCOME ]],0)</f>
        <v>474228</v>
      </c>
      <c r="BK208" s="6">
        <f ca="1">IF(Table1[[#This Row],[AREA]]="kannur",Table1[[#This Row],[INCOME ]],0)</f>
        <v>0</v>
      </c>
      <c r="BL208" s="6">
        <f ca="1">IF(Table1[[#This Row],[AREA]]="Kasaragod",Table1[[#This Row],[INCOME ]],0)</f>
        <v>0</v>
      </c>
      <c r="BM208" s="6">
        <f ca="1">IF(Table1[[#This Row],[AREA]]="Kollam",Table1[[#This Row],[INCOME ]],0)</f>
        <v>0</v>
      </c>
      <c r="BN208" s="6">
        <f ca="1">IF(Table1[[#This Row],[AREA]]="kottayam",Table1[[#This Row],[INCOME ]],0)</f>
        <v>0</v>
      </c>
      <c r="BO208" s="6">
        <f ca="1">IF(Table1[[#This Row],[AREA]]="Kozhikode",Table1[[#This Row],[INCOME ]],0)</f>
        <v>0</v>
      </c>
      <c r="BP208" s="6">
        <f ca="1">IF(Table1[[#This Row],[AREA]]="Malappuram",Table1[[#This Row],[INCOME ]],0)</f>
        <v>0</v>
      </c>
      <c r="BQ208" s="6">
        <f ca="1">IF(Table1[[#This Row],[AREA]]="Palakkad",Table1[[#This Row],[INCOME ]],0)</f>
        <v>0</v>
      </c>
      <c r="BR208" s="6">
        <f ca="1">IF(Table1[[#This Row],[AREA]]="Pathanamthitta",Table1[[#This Row],[INCOME ]],0)</f>
        <v>0</v>
      </c>
      <c r="BS208" s="6">
        <f ca="1">IF(Table1[[#This Row],[AREA]]="Thiruvananthapuram",Table1[[#This Row],[INCOME ]],0)</f>
        <v>0</v>
      </c>
      <c r="BT208" s="6">
        <f ca="1">IF(Table1[[#This Row],[AREA]]="Thrissur",Table1[[#This Row],[INCOME ]],0)</f>
        <v>0</v>
      </c>
      <c r="BU208" s="10">
        <f ca="1">IF(Table1[[#This Row],[AREA]]="Wayanadu",Table1[[#This Row],[INCOME ]],0)</f>
        <v>0</v>
      </c>
      <c r="BW208" s="9">
        <f ca="1">IF(Table1[[#This Row],[FIELD OF WORK]]="IT",Table1[[#This Row],[INCOME ]],0)</f>
        <v>0</v>
      </c>
      <c r="BX208" s="6">
        <f ca="1">IF(Table1[[#This Row],[FIELD OF WORK]]="Teaching",Table1[[#This Row],[INCOME ]],0)</f>
        <v>0</v>
      </c>
      <c r="BY208" s="6">
        <f ca="1">IF(Table1[[#This Row],[FIELD OF WORK]]="Construction",Table1[[#This Row],[INCOME ]],0)</f>
        <v>474228</v>
      </c>
      <c r="BZ208" s="6">
        <f ca="1">IF(Table1[[#This Row],[FIELD OF WORK]]="Health",Table1[[#This Row],[INCOME ]],0)</f>
        <v>0</v>
      </c>
      <c r="CA208" s="10">
        <f ca="1">IF(Table1[[#This Row],[FIELD OF WORK]]="Others",Table1[[#This Row],[INCOME ]],0)</f>
        <v>0</v>
      </c>
      <c r="CC208" s="9">
        <f ca="1">IF(Table1[[#This Row],[EDUCATION]]="Highschool",Table1[[#This Row],[INCOME ]],0)</f>
        <v>0</v>
      </c>
      <c r="CD208" s="6">
        <f ca="1">IF(Table1[[#This Row],[EDUCATION]]="UG",Table1[[#This Row],[INCOME ]],0)</f>
        <v>0</v>
      </c>
      <c r="CE208" s="6">
        <f ca="1">IF(Table1[[#This Row],[EDUCATION]]="PG",Table1[[#This Row],[INCOME ]],0)</f>
        <v>0</v>
      </c>
      <c r="CF208" s="6">
        <f ca="1">IF(Table1[[#This Row],[EDUCATION]]="PHD",Table1[[#This Row],[INCOME ]],0)</f>
        <v>474228</v>
      </c>
      <c r="CG208" s="6">
        <f ca="1">IF(Table1[[#This Row],[EDUCATION]]="Plus Two",Table1[[#This Row],[INCOME ]],0)</f>
        <v>0</v>
      </c>
      <c r="CH208" s="10">
        <f ca="1">IF(Table1[[#This Row],[EDUCATION]]="Others",Table1[[#This Row],[INCOME ]],0)</f>
        <v>0</v>
      </c>
      <c r="CJ208" s="9">
        <f ca="1">IF(Table1[[#This Row],[NETWORTH]]&gt;$CK$3,Table1[[#This Row],[AGE]],0)</f>
        <v>0</v>
      </c>
      <c r="CK208" s="10"/>
    </row>
    <row r="209" spans="1:89" x14ac:dyDescent="0.3">
      <c r="A209">
        <f t="shared" ca="1" si="88"/>
        <v>0</v>
      </c>
      <c r="B209" t="str">
        <f t="shared" ca="1" si="89"/>
        <v>MALE</v>
      </c>
      <c r="C209">
        <f t="shared" ca="1" si="90"/>
        <v>27</v>
      </c>
      <c r="D209">
        <f t="shared" ca="1" si="91"/>
        <v>3</v>
      </c>
      <c r="E209" t="str">
        <f t="shared" ca="1" si="92"/>
        <v>Teaching</v>
      </c>
      <c r="F209">
        <f t="shared" ca="1" si="93"/>
        <v>6</v>
      </c>
      <c r="G209" t="str">
        <f t="shared" ca="1" si="94"/>
        <v>Others</v>
      </c>
      <c r="H209">
        <f t="shared" ca="1" si="86"/>
        <v>2</v>
      </c>
      <c r="I209">
        <f t="shared" ca="1" si="87"/>
        <v>3</v>
      </c>
      <c r="J209">
        <f t="shared" ca="1" si="95"/>
        <v>723678</v>
      </c>
      <c r="K209">
        <f t="shared" ca="1" si="96"/>
        <v>6</v>
      </c>
      <c r="L209" t="str">
        <f t="shared" ca="1" si="97"/>
        <v>Idukki</v>
      </c>
      <c r="M209">
        <f t="shared" ca="1" si="106"/>
        <v>2894712</v>
      </c>
      <c r="N209">
        <f t="shared" ca="1" si="98"/>
        <v>2291000.879404563</v>
      </c>
      <c r="O209">
        <f t="shared" ca="1" si="107"/>
        <v>856444.48524522013</v>
      </c>
      <c r="P209">
        <f t="shared" ca="1" si="99"/>
        <v>597154</v>
      </c>
      <c r="Q209">
        <f t="shared" ca="1" si="108"/>
        <v>3646226.879404563</v>
      </c>
      <c r="R209">
        <f t="shared" ca="1" si="109"/>
        <v>35889.200442259011</v>
      </c>
      <c r="S209">
        <f t="shared" ca="1" si="110"/>
        <v>3787045.6856874796</v>
      </c>
      <c r="T209">
        <f t="shared" ca="1" si="111"/>
        <v>140818.80628291657</v>
      </c>
      <c r="V209" s="9">
        <f ca="1">IF(Table1[[#This Row],[GENDER]]="MALE",1,0)</f>
        <v>1</v>
      </c>
      <c r="W209" s="10">
        <f ca="1">IF(Table1[[#This Row],[GENDER]]="FEMALE",1,0)</f>
        <v>0</v>
      </c>
      <c r="AF209" s="9">
        <f t="shared" ca="1" si="100"/>
        <v>0</v>
      </c>
      <c r="AG209" s="6">
        <f t="shared" ca="1" si="101"/>
        <v>0</v>
      </c>
      <c r="AH209" s="6">
        <f t="shared" ca="1" si="102"/>
        <v>0</v>
      </c>
      <c r="AI209" s="6">
        <f t="shared" ca="1" si="103"/>
        <v>1</v>
      </c>
      <c r="AJ209" s="10">
        <f t="shared" ca="1" si="104"/>
        <v>0</v>
      </c>
      <c r="AL209" s="9">
        <f ca="1">IF(Table1[[#This Row],[EDUCATION]]="HIGHSCHOOL",1,0)</f>
        <v>0</v>
      </c>
      <c r="AM209" s="6">
        <f ca="1">IF(Table1[[#This Row],[EDUCATION]]="PLUS TWO",1,0)</f>
        <v>0</v>
      </c>
      <c r="AN209" s="6">
        <f ca="1">IF(Table1[[#This Row],[EDUCATION]]="UG",1,0)</f>
        <v>0</v>
      </c>
      <c r="AO209" s="6">
        <f ca="1">IF(Table1[[#This Row],[EDUCATION]]="PG",1,0)</f>
        <v>0</v>
      </c>
      <c r="AP209" s="6">
        <f ca="1">IF(Table1[[#This Row],[EDUCATION]]="PHD",1,0)</f>
        <v>0</v>
      </c>
      <c r="AQ209" s="10">
        <f ca="1">IF(Table1[[#This Row],[EDUCATION]]="OTHERS",1,0)</f>
        <v>1</v>
      </c>
      <c r="AU209" s="9">
        <f ca="1">Table1[[#This Row],[CARS VALUE]]/Table1[[#This Row],[CARS]]</f>
        <v>285481.49508174002</v>
      </c>
      <c r="AV209" s="10"/>
      <c r="AX209" s="9">
        <f ca="1">IF(Table1[[#This Row],[DEBTS]]&gt;$AY$3,1,0)</f>
        <v>1</v>
      </c>
      <c r="AY209" s="6"/>
      <c r="AZ209" s="23">
        <f ca="1">(Table1[[#This Row],[MORTAGE LEFT]]/Table1[[#This Row],[VALUE OF THE HOUSE]])</f>
        <v>0.79144345945453742</v>
      </c>
      <c r="BA209" s="6">
        <f t="shared" ca="1" si="105"/>
        <v>0</v>
      </c>
      <c r="BB209" s="6"/>
      <c r="BC209" s="6"/>
      <c r="BD209" s="6"/>
      <c r="BE209" s="9">
        <f ca="1">IF(Table1[[#This Row],[DEBTS]]&gt;Table1[[#This Row],[INCOME ]],1,0)</f>
        <v>1</v>
      </c>
      <c r="BF209" s="10"/>
      <c r="BH209" s="9">
        <f ca="1">IF(Table1[[#This Row],[AREA]]="Alappuzha",Table1[[#This Row],[INCOME ]],0)</f>
        <v>0</v>
      </c>
      <c r="BI209" s="6">
        <f ca="1">IF(Table1[[#This Row],[AREA]]="Ernakulam",Table1[[#This Row],[INCOME ]],0)</f>
        <v>0</v>
      </c>
      <c r="BJ209" s="6">
        <f ca="1">IF(Table1[[#This Row],[AREA]]="Idukki",Table1[[#This Row],[INCOME ]],0)</f>
        <v>723678</v>
      </c>
      <c r="BK209" s="6">
        <f ca="1">IF(Table1[[#This Row],[AREA]]="kannur",Table1[[#This Row],[INCOME ]],0)</f>
        <v>0</v>
      </c>
      <c r="BL209" s="6">
        <f ca="1">IF(Table1[[#This Row],[AREA]]="Kasaragod",Table1[[#This Row],[INCOME ]],0)</f>
        <v>0</v>
      </c>
      <c r="BM209" s="6">
        <f ca="1">IF(Table1[[#This Row],[AREA]]="Kollam",Table1[[#This Row],[INCOME ]],0)</f>
        <v>0</v>
      </c>
      <c r="BN209" s="6">
        <f ca="1">IF(Table1[[#This Row],[AREA]]="kottayam",Table1[[#This Row],[INCOME ]],0)</f>
        <v>0</v>
      </c>
      <c r="BO209" s="6">
        <f ca="1">IF(Table1[[#This Row],[AREA]]="Kozhikode",Table1[[#This Row],[INCOME ]],0)</f>
        <v>0</v>
      </c>
      <c r="BP209" s="6">
        <f ca="1">IF(Table1[[#This Row],[AREA]]="Malappuram",Table1[[#This Row],[INCOME ]],0)</f>
        <v>0</v>
      </c>
      <c r="BQ209" s="6">
        <f ca="1">IF(Table1[[#This Row],[AREA]]="Palakkad",Table1[[#This Row],[INCOME ]],0)</f>
        <v>0</v>
      </c>
      <c r="BR209" s="6">
        <f ca="1">IF(Table1[[#This Row],[AREA]]="Pathanamthitta",Table1[[#This Row],[INCOME ]],0)</f>
        <v>0</v>
      </c>
      <c r="BS209" s="6">
        <f ca="1">IF(Table1[[#This Row],[AREA]]="Thiruvananthapuram",Table1[[#This Row],[INCOME ]],0)</f>
        <v>0</v>
      </c>
      <c r="BT209" s="6">
        <f ca="1">IF(Table1[[#This Row],[AREA]]="Thrissur",Table1[[#This Row],[INCOME ]],0)</f>
        <v>0</v>
      </c>
      <c r="BU209" s="10">
        <f ca="1">IF(Table1[[#This Row],[AREA]]="Wayanadu",Table1[[#This Row],[INCOME ]],0)</f>
        <v>0</v>
      </c>
      <c r="BW209" s="9">
        <f ca="1">IF(Table1[[#This Row],[FIELD OF WORK]]="IT",Table1[[#This Row],[INCOME ]],0)</f>
        <v>0</v>
      </c>
      <c r="BX209" s="6">
        <f ca="1">IF(Table1[[#This Row],[FIELD OF WORK]]="Teaching",Table1[[#This Row],[INCOME ]],0)</f>
        <v>723678</v>
      </c>
      <c r="BY209" s="6">
        <f ca="1">IF(Table1[[#This Row],[FIELD OF WORK]]="Construction",Table1[[#This Row],[INCOME ]],0)</f>
        <v>0</v>
      </c>
      <c r="BZ209" s="6">
        <f ca="1">IF(Table1[[#This Row],[FIELD OF WORK]]="Health",Table1[[#This Row],[INCOME ]],0)</f>
        <v>0</v>
      </c>
      <c r="CA209" s="10">
        <f ca="1">IF(Table1[[#This Row],[FIELD OF WORK]]="Others",Table1[[#This Row],[INCOME ]],0)</f>
        <v>0</v>
      </c>
      <c r="CC209" s="9">
        <f ca="1">IF(Table1[[#This Row],[EDUCATION]]="Highschool",Table1[[#This Row],[INCOME ]],0)</f>
        <v>0</v>
      </c>
      <c r="CD209" s="6">
        <f ca="1">IF(Table1[[#This Row],[EDUCATION]]="UG",Table1[[#This Row],[INCOME ]],0)</f>
        <v>0</v>
      </c>
      <c r="CE209" s="6">
        <f ca="1">IF(Table1[[#This Row],[EDUCATION]]="PG",Table1[[#This Row],[INCOME ]],0)</f>
        <v>0</v>
      </c>
      <c r="CF209" s="6">
        <f ca="1">IF(Table1[[#This Row],[EDUCATION]]="PHD",Table1[[#This Row],[INCOME ]],0)</f>
        <v>0</v>
      </c>
      <c r="CG209" s="6">
        <f ca="1">IF(Table1[[#This Row],[EDUCATION]]="Plus Two",Table1[[#This Row],[INCOME ]],0)</f>
        <v>0</v>
      </c>
      <c r="CH209" s="10">
        <f ca="1">IF(Table1[[#This Row],[EDUCATION]]="Others",Table1[[#This Row],[INCOME ]],0)</f>
        <v>723678</v>
      </c>
      <c r="CJ209" s="9">
        <f ca="1">IF(Table1[[#This Row],[NETWORTH]]&gt;$CK$3,Table1[[#This Row],[AGE]],0)</f>
        <v>0</v>
      </c>
      <c r="CK209" s="10"/>
    </row>
    <row r="210" spans="1:89" x14ac:dyDescent="0.3">
      <c r="A210">
        <f t="shared" ca="1" si="88"/>
        <v>1</v>
      </c>
      <c r="B210" t="str">
        <f t="shared" ca="1" si="89"/>
        <v>FEMALE</v>
      </c>
      <c r="C210">
        <f t="shared" ca="1" si="90"/>
        <v>30</v>
      </c>
      <c r="D210">
        <f t="shared" ca="1" si="91"/>
        <v>5</v>
      </c>
      <c r="E210" t="str">
        <f t="shared" ca="1" si="92"/>
        <v>Others</v>
      </c>
      <c r="F210">
        <f t="shared" ca="1" si="93"/>
        <v>3</v>
      </c>
      <c r="G210" t="str">
        <f t="shared" ca="1" si="94"/>
        <v>UG</v>
      </c>
      <c r="H210">
        <f t="shared" ca="1" si="86"/>
        <v>3</v>
      </c>
      <c r="I210">
        <f t="shared" ca="1" si="87"/>
        <v>2</v>
      </c>
      <c r="J210">
        <f t="shared" ca="1" si="95"/>
        <v>720223</v>
      </c>
      <c r="K210">
        <f t="shared" ca="1" si="96"/>
        <v>9</v>
      </c>
      <c r="L210" t="str">
        <f t="shared" ca="1" si="97"/>
        <v>Palakkad</v>
      </c>
      <c r="M210">
        <f t="shared" ca="1" si="106"/>
        <v>4321338</v>
      </c>
      <c r="N210">
        <f t="shared" ca="1" si="98"/>
        <v>2512789.9142315034</v>
      </c>
      <c r="O210">
        <f t="shared" ca="1" si="107"/>
        <v>419033.68132958794</v>
      </c>
      <c r="P210">
        <f t="shared" ca="1" si="99"/>
        <v>408086</v>
      </c>
      <c r="Q210">
        <f t="shared" ca="1" si="108"/>
        <v>4047555.9142315034</v>
      </c>
      <c r="R210">
        <f t="shared" ca="1" si="109"/>
        <v>121692.22699655648</v>
      </c>
      <c r="S210">
        <f t="shared" ca="1" si="110"/>
        <v>4862063.9083261443</v>
      </c>
      <c r="T210">
        <f t="shared" ca="1" si="111"/>
        <v>814507.99409464095</v>
      </c>
      <c r="V210" s="9">
        <f ca="1">IF(Table1[[#This Row],[GENDER]]="MALE",1,0)</f>
        <v>0</v>
      </c>
      <c r="W210" s="10">
        <f ca="1">IF(Table1[[#This Row],[GENDER]]="FEMALE",1,0)</f>
        <v>1</v>
      </c>
      <c r="AF210" s="9">
        <f t="shared" ca="1" si="100"/>
        <v>0</v>
      </c>
      <c r="AG210" s="6">
        <f t="shared" ca="1" si="101"/>
        <v>0</v>
      </c>
      <c r="AH210" s="6">
        <f t="shared" ca="1" si="102"/>
        <v>0</v>
      </c>
      <c r="AI210" s="6">
        <f t="shared" ca="1" si="103"/>
        <v>0</v>
      </c>
      <c r="AJ210" s="10">
        <f t="shared" ca="1" si="104"/>
        <v>1</v>
      </c>
      <c r="AL210" s="9">
        <f ca="1">IF(Table1[[#This Row],[EDUCATION]]="HIGHSCHOOL",1,0)</f>
        <v>0</v>
      </c>
      <c r="AM210" s="6">
        <f ca="1">IF(Table1[[#This Row],[EDUCATION]]="PLUS TWO",1,0)</f>
        <v>0</v>
      </c>
      <c r="AN210" s="6">
        <f ca="1">IF(Table1[[#This Row],[EDUCATION]]="UG",1,0)</f>
        <v>1</v>
      </c>
      <c r="AO210" s="6">
        <f ca="1">IF(Table1[[#This Row],[EDUCATION]]="PG",1,0)</f>
        <v>0</v>
      </c>
      <c r="AP210" s="6">
        <f ca="1">IF(Table1[[#This Row],[EDUCATION]]="PHD",1,0)</f>
        <v>0</v>
      </c>
      <c r="AQ210" s="10">
        <f ca="1">IF(Table1[[#This Row],[EDUCATION]]="OTHERS",1,0)</f>
        <v>0</v>
      </c>
      <c r="AU210" s="9">
        <f ca="1">Table1[[#This Row],[CARS VALUE]]/Table1[[#This Row],[CARS]]</f>
        <v>209516.84066479397</v>
      </c>
      <c r="AV210" s="10"/>
      <c r="AX210" s="9">
        <f ca="1">IF(Table1[[#This Row],[DEBTS]]&gt;$AY$3,1,0)</f>
        <v>1</v>
      </c>
      <c r="AY210" s="6"/>
      <c r="AZ210" s="23">
        <f ca="1">(Table1[[#This Row],[MORTAGE LEFT]]/Table1[[#This Row],[VALUE OF THE HOUSE]])</f>
        <v>0.58148423340907451</v>
      </c>
      <c r="BA210" s="6">
        <f t="shared" ca="1" si="105"/>
        <v>0</v>
      </c>
      <c r="BB210" s="6"/>
      <c r="BC210" s="6"/>
      <c r="BD210" s="6"/>
      <c r="BE210" s="9">
        <f ca="1">IF(Table1[[#This Row],[DEBTS]]&gt;Table1[[#This Row],[INCOME ]],1,0)</f>
        <v>1</v>
      </c>
      <c r="BF210" s="10"/>
      <c r="BH210" s="9">
        <f ca="1">IF(Table1[[#This Row],[AREA]]="Alappuzha",Table1[[#This Row],[INCOME ]],0)</f>
        <v>0</v>
      </c>
      <c r="BI210" s="6">
        <f ca="1">IF(Table1[[#This Row],[AREA]]="Ernakulam",Table1[[#This Row],[INCOME ]],0)</f>
        <v>0</v>
      </c>
      <c r="BJ210" s="6">
        <f ca="1">IF(Table1[[#This Row],[AREA]]="Idukki",Table1[[#This Row],[INCOME ]],0)</f>
        <v>0</v>
      </c>
      <c r="BK210" s="6">
        <f ca="1">IF(Table1[[#This Row],[AREA]]="kannur",Table1[[#This Row],[INCOME ]],0)</f>
        <v>0</v>
      </c>
      <c r="BL210" s="6">
        <f ca="1">IF(Table1[[#This Row],[AREA]]="Kasaragod",Table1[[#This Row],[INCOME ]],0)</f>
        <v>0</v>
      </c>
      <c r="BM210" s="6">
        <f ca="1">IF(Table1[[#This Row],[AREA]]="Kollam",Table1[[#This Row],[INCOME ]],0)</f>
        <v>0</v>
      </c>
      <c r="BN210" s="6">
        <f ca="1">IF(Table1[[#This Row],[AREA]]="kottayam",Table1[[#This Row],[INCOME ]],0)</f>
        <v>0</v>
      </c>
      <c r="BO210" s="6">
        <f ca="1">IF(Table1[[#This Row],[AREA]]="Kozhikode",Table1[[#This Row],[INCOME ]],0)</f>
        <v>0</v>
      </c>
      <c r="BP210" s="6">
        <f ca="1">IF(Table1[[#This Row],[AREA]]="Malappuram",Table1[[#This Row],[INCOME ]],0)</f>
        <v>0</v>
      </c>
      <c r="BQ210" s="6">
        <f ca="1">IF(Table1[[#This Row],[AREA]]="Palakkad",Table1[[#This Row],[INCOME ]],0)</f>
        <v>720223</v>
      </c>
      <c r="BR210" s="6">
        <f ca="1">IF(Table1[[#This Row],[AREA]]="Pathanamthitta",Table1[[#This Row],[INCOME ]],0)</f>
        <v>0</v>
      </c>
      <c r="BS210" s="6">
        <f ca="1">IF(Table1[[#This Row],[AREA]]="Thiruvananthapuram",Table1[[#This Row],[INCOME ]],0)</f>
        <v>0</v>
      </c>
      <c r="BT210" s="6">
        <f ca="1">IF(Table1[[#This Row],[AREA]]="Thrissur",Table1[[#This Row],[INCOME ]],0)</f>
        <v>0</v>
      </c>
      <c r="BU210" s="10">
        <f ca="1">IF(Table1[[#This Row],[AREA]]="Wayanadu",Table1[[#This Row],[INCOME ]],0)</f>
        <v>0</v>
      </c>
      <c r="BW210" s="9">
        <f ca="1">IF(Table1[[#This Row],[FIELD OF WORK]]="IT",Table1[[#This Row],[INCOME ]],0)</f>
        <v>0</v>
      </c>
      <c r="BX210" s="6">
        <f ca="1">IF(Table1[[#This Row],[FIELD OF WORK]]="Teaching",Table1[[#This Row],[INCOME ]],0)</f>
        <v>0</v>
      </c>
      <c r="BY210" s="6">
        <f ca="1">IF(Table1[[#This Row],[FIELD OF WORK]]="Construction",Table1[[#This Row],[INCOME ]],0)</f>
        <v>0</v>
      </c>
      <c r="BZ210" s="6">
        <f ca="1">IF(Table1[[#This Row],[FIELD OF WORK]]="Health",Table1[[#This Row],[INCOME ]],0)</f>
        <v>0</v>
      </c>
      <c r="CA210" s="10">
        <f ca="1">IF(Table1[[#This Row],[FIELD OF WORK]]="Others",Table1[[#This Row],[INCOME ]],0)</f>
        <v>720223</v>
      </c>
      <c r="CC210" s="9">
        <f ca="1">IF(Table1[[#This Row],[EDUCATION]]="Highschool",Table1[[#This Row],[INCOME ]],0)</f>
        <v>0</v>
      </c>
      <c r="CD210" s="6">
        <f ca="1">IF(Table1[[#This Row],[EDUCATION]]="UG",Table1[[#This Row],[INCOME ]],0)</f>
        <v>720223</v>
      </c>
      <c r="CE210" s="6">
        <f ca="1">IF(Table1[[#This Row],[EDUCATION]]="PG",Table1[[#This Row],[INCOME ]],0)</f>
        <v>0</v>
      </c>
      <c r="CF210" s="6">
        <f ca="1">IF(Table1[[#This Row],[EDUCATION]]="PHD",Table1[[#This Row],[INCOME ]],0)</f>
        <v>0</v>
      </c>
      <c r="CG210" s="6">
        <f ca="1">IF(Table1[[#This Row],[EDUCATION]]="Plus Two",Table1[[#This Row],[INCOME ]],0)</f>
        <v>0</v>
      </c>
      <c r="CH210" s="10">
        <f ca="1">IF(Table1[[#This Row],[EDUCATION]]="Others",Table1[[#This Row],[INCOME ]],0)</f>
        <v>0</v>
      </c>
      <c r="CJ210" s="9">
        <f ca="1">IF(Table1[[#This Row],[NETWORTH]]&gt;$CK$3,Table1[[#This Row],[AGE]],0)</f>
        <v>0</v>
      </c>
      <c r="CK210" s="10"/>
    </row>
    <row r="211" spans="1:89" x14ac:dyDescent="0.3">
      <c r="A211">
        <f t="shared" ca="1" si="88"/>
        <v>1</v>
      </c>
      <c r="B211" t="str">
        <f t="shared" ca="1" si="89"/>
        <v>FEMALE</v>
      </c>
      <c r="C211">
        <f t="shared" ca="1" si="90"/>
        <v>25</v>
      </c>
      <c r="D211">
        <f t="shared" ca="1" si="91"/>
        <v>1</v>
      </c>
      <c r="E211" t="str">
        <f t="shared" ca="1" si="92"/>
        <v>Health</v>
      </c>
      <c r="F211">
        <f t="shared" ca="1" si="93"/>
        <v>5</v>
      </c>
      <c r="G211" t="str">
        <f t="shared" ca="1" si="94"/>
        <v>PHD</v>
      </c>
      <c r="H211">
        <f t="shared" ca="1" si="86"/>
        <v>1</v>
      </c>
      <c r="I211">
        <f t="shared" ca="1" si="87"/>
        <v>3</v>
      </c>
      <c r="J211">
        <f t="shared" ca="1" si="95"/>
        <v>696832</v>
      </c>
      <c r="K211">
        <f t="shared" ca="1" si="96"/>
        <v>2</v>
      </c>
      <c r="L211" t="str">
        <f t="shared" ca="1" si="97"/>
        <v>Kollam</v>
      </c>
      <c r="M211">
        <f t="shared" ca="1" si="106"/>
        <v>4180992</v>
      </c>
      <c r="N211">
        <f t="shared" ca="1" si="98"/>
        <v>2693694.0193350096</v>
      </c>
      <c r="O211">
        <f t="shared" ca="1" si="107"/>
        <v>1936673.943386504</v>
      </c>
      <c r="P211">
        <f t="shared" ca="1" si="99"/>
        <v>645741</v>
      </c>
      <c r="Q211">
        <f t="shared" ca="1" si="108"/>
        <v>3723185.0193350096</v>
      </c>
      <c r="R211">
        <f t="shared" ca="1" si="109"/>
        <v>591502.89248679194</v>
      </c>
      <c r="S211">
        <f t="shared" ca="1" si="110"/>
        <v>6709168.8358732965</v>
      </c>
      <c r="T211">
        <f t="shared" ca="1" si="111"/>
        <v>2985983.8165382869</v>
      </c>
      <c r="V211" s="9">
        <f ca="1">IF(Table1[[#This Row],[GENDER]]="MALE",1,0)</f>
        <v>0</v>
      </c>
      <c r="W211" s="10">
        <f ca="1">IF(Table1[[#This Row],[GENDER]]="FEMALE",1,0)</f>
        <v>1</v>
      </c>
      <c r="AF211" s="9">
        <f t="shared" ca="1" si="100"/>
        <v>0</v>
      </c>
      <c r="AG211" s="6">
        <f t="shared" ca="1" si="101"/>
        <v>1</v>
      </c>
      <c r="AH211" s="6">
        <f t="shared" ca="1" si="102"/>
        <v>0</v>
      </c>
      <c r="AI211" s="6">
        <f t="shared" ca="1" si="103"/>
        <v>0</v>
      </c>
      <c r="AJ211" s="10">
        <f t="shared" ca="1" si="104"/>
        <v>0</v>
      </c>
      <c r="AL211" s="9">
        <f ca="1">IF(Table1[[#This Row],[EDUCATION]]="HIGHSCHOOL",1,0)</f>
        <v>0</v>
      </c>
      <c r="AM211" s="6">
        <f ca="1">IF(Table1[[#This Row],[EDUCATION]]="PLUS TWO",1,0)</f>
        <v>0</v>
      </c>
      <c r="AN211" s="6">
        <f ca="1">IF(Table1[[#This Row],[EDUCATION]]="UG",1,0)</f>
        <v>0</v>
      </c>
      <c r="AO211" s="6">
        <f ca="1">IF(Table1[[#This Row],[EDUCATION]]="PG",1,0)</f>
        <v>0</v>
      </c>
      <c r="AP211" s="6">
        <f ca="1">IF(Table1[[#This Row],[EDUCATION]]="PHD",1,0)</f>
        <v>1</v>
      </c>
      <c r="AQ211" s="10">
        <f ca="1">IF(Table1[[#This Row],[EDUCATION]]="OTHERS",1,0)</f>
        <v>0</v>
      </c>
      <c r="AU211" s="9">
        <f ca="1">Table1[[#This Row],[CARS VALUE]]/Table1[[#This Row],[CARS]]</f>
        <v>645557.98112883465</v>
      </c>
      <c r="AV211" s="10"/>
      <c r="AX211" s="9">
        <f ca="1">IF(Table1[[#This Row],[DEBTS]]&gt;$AY$3,1,0)</f>
        <v>1</v>
      </c>
      <c r="AY211" s="6"/>
      <c r="AZ211" s="23">
        <f ca="1">(Table1[[#This Row],[MORTAGE LEFT]]/Table1[[#This Row],[VALUE OF THE HOUSE]])</f>
        <v>0.64427150765536256</v>
      </c>
      <c r="BA211" s="6">
        <f t="shared" ca="1" si="105"/>
        <v>0</v>
      </c>
      <c r="BB211" s="6"/>
      <c r="BC211" s="6"/>
      <c r="BD211" s="6"/>
      <c r="BE211" s="9">
        <f ca="1">IF(Table1[[#This Row],[DEBTS]]&gt;Table1[[#This Row],[INCOME ]],1,0)</f>
        <v>1</v>
      </c>
      <c r="BF211" s="10"/>
      <c r="BH211" s="9">
        <f ca="1">IF(Table1[[#This Row],[AREA]]="Alappuzha",Table1[[#This Row],[INCOME ]],0)</f>
        <v>0</v>
      </c>
      <c r="BI211" s="6">
        <f ca="1">IF(Table1[[#This Row],[AREA]]="Ernakulam",Table1[[#This Row],[INCOME ]],0)</f>
        <v>0</v>
      </c>
      <c r="BJ211" s="6">
        <f ca="1">IF(Table1[[#This Row],[AREA]]="Idukki",Table1[[#This Row],[INCOME ]],0)</f>
        <v>0</v>
      </c>
      <c r="BK211" s="6">
        <f ca="1">IF(Table1[[#This Row],[AREA]]="kannur",Table1[[#This Row],[INCOME ]],0)</f>
        <v>0</v>
      </c>
      <c r="BL211" s="6">
        <f ca="1">IF(Table1[[#This Row],[AREA]]="Kasaragod",Table1[[#This Row],[INCOME ]],0)</f>
        <v>0</v>
      </c>
      <c r="BM211" s="6">
        <f ca="1">IF(Table1[[#This Row],[AREA]]="Kollam",Table1[[#This Row],[INCOME ]],0)</f>
        <v>696832</v>
      </c>
      <c r="BN211" s="6">
        <f ca="1">IF(Table1[[#This Row],[AREA]]="kottayam",Table1[[#This Row],[INCOME ]],0)</f>
        <v>0</v>
      </c>
      <c r="BO211" s="6">
        <f ca="1">IF(Table1[[#This Row],[AREA]]="Kozhikode",Table1[[#This Row],[INCOME ]],0)</f>
        <v>0</v>
      </c>
      <c r="BP211" s="6">
        <f ca="1">IF(Table1[[#This Row],[AREA]]="Malappuram",Table1[[#This Row],[INCOME ]],0)</f>
        <v>0</v>
      </c>
      <c r="BQ211" s="6">
        <f ca="1">IF(Table1[[#This Row],[AREA]]="Palakkad",Table1[[#This Row],[INCOME ]],0)</f>
        <v>0</v>
      </c>
      <c r="BR211" s="6">
        <f ca="1">IF(Table1[[#This Row],[AREA]]="Pathanamthitta",Table1[[#This Row],[INCOME ]],0)</f>
        <v>0</v>
      </c>
      <c r="BS211" s="6">
        <f ca="1">IF(Table1[[#This Row],[AREA]]="Thiruvananthapuram",Table1[[#This Row],[INCOME ]],0)</f>
        <v>0</v>
      </c>
      <c r="BT211" s="6">
        <f ca="1">IF(Table1[[#This Row],[AREA]]="Thrissur",Table1[[#This Row],[INCOME ]],0)</f>
        <v>0</v>
      </c>
      <c r="BU211" s="10">
        <f ca="1">IF(Table1[[#This Row],[AREA]]="Wayanadu",Table1[[#This Row],[INCOME ]],0)</f>
        <v>0</v>
      </c>
      <c r="BW211" s="9">
        <f ca="1">IF(Table1[[#This Row],[FIELD OF WORK]]="IT",Table1[[#This Row],[INCOME ]],0)</f>
        <v>0</v>
      </c>
      <c r="BX211" s="6">
        <f ca="1">IF(Table1[[#This Row],[FIELD OF WORK]]="Teaching",Table1[[#This Row],[INCOME ]],0)</f>
        <v>0</v>
      </c>
      <c r="BY211" s="6">
        <f ca="1">IF(Table1[[#This Row],[FIELD OF WORK]]="Construction",Table1[[#This Row],[INCOME ]],0)</f>
        <v>0</v>
      </c>
      <c r="BZ211" s="6">
        <f ca="1">IF(Table1[[#This Row],[FIELD OF WORK]]="Health",Table1[[#This Row],[INCOME ]],0)</f>
        <v>696832</v>
      </c>
      <c r="CA211" s="10">
        <f ca="1">IF(Table1[[#This Row],[FIELD OF WORK]]="Others",Table1[[#This Row],[INCOME ]],0)</f>
        <v>0</v>
      </c>
      <c r="CC211" s="9">
        <f ca="1">IF(Table1[[#This Row],[EDUCATION]]="Highschool",Table1[[#This Row],[INCOME ]],0)</f>
        <v>0</v>
      </c>
      <c r="CD211" s="6">
        <f ca="1">IF(Table1[[#This Row],[EDUCATION]]="UG",Table1[[#This Row],[INCOME ]],0)</f>
        <v>0</v>
      </c>
      <c r="CE211" s="6">
        <f ca="1">IF(Table1[[#This Row],[EDUCATION]]="PG",Table1[[#This Row],[INCOME ]],0)</f>
        <v>0</v>
      </c>
      <c r="CF211" s="6">
        <f ca="1">IF(Table1[[#This Row],[EDUCATION]]="PHD",Table1[[#This Row],[INCOME ]],0)</f>
        <v>696832</v>
      </c>
      <c r="CG211" s="6">
        <f ca="1">IF(Table1[[#This Row],[EDUCATION]]="Plus Two",Table1[[#This Row],[INCOME ]],0)</f>
        <v>0</v>
      </c>
      <c r="CH211" s="10">
        <f ca="1">IF(Table1[[#This Row],[EDUCATION]]="Others",Table1[[#This Row],[INCOME ]],0)</f>
        <v>0</v>
      </c>
      <c r="CJ211" s="9">
        <f ca="1">IF(Table1[[#This Row],[NETWORTH]]&gt;$CK$3,Table1[[#This Row],[AGE]],0)</f>
        <v>25</v>
      </c>
      <c r="CK211" s="10"/>
    </row>
    <row r="212" spans="1:89" x14ac:dyDescent="0.3">
      <c r="A212">
        <f t="shared" ca="1" si="88"/>
        <v>0</v>
      </c>
      <c r="B212" t="str">
        <f t="shared" ca="1" si="89"/>
        <v>MALE</v>
      </c>
      <c r="C212">
        <f t="shared" ca="1" si="90"/>
        <v>33</v>
      </c>
      <c r="D212">
        <f t="shared" ca="1" si="91"/>
        <v>1</v>
      </c>
      <c r="E212" t="str">
        <f t="shared" ca="1" si="92"/>
        <v>Health</v>
      </c>
      <c r="F212">
        <f t="shared" ca="1" si="93"/>
        <v>5</v>
      </c>
      <c r="G212" t="str">
        <f t="shared" ca="1" si="94"/>
        <v>PHD</v>
      </c>
      <c r="H212">
        <f t="shared" ca="1" si="86"/>
        <v>2</v>
      </c>
      <c r="I212">
        <f t="shared" ca="1" si="87"/>
        <v>1</v>
      </c>
      <c r="J212">
        <f t="shared" ca="1" si="95"/>
        <v>842903</v>
      </c>
      <c r="K212">
        <f t="shared" ca="1" si="96"/>
        <v>13</v>
      </c>
      <c r="L212" t="str">
        <f t="shared" ca="1" si="97"/>
        <v>Kannur</v>
      </c>
      <c r="M212">
        <f t="shared" ca="1" si="106"/>
        <v>5057418</v>
      </c>
      <c r="N212">
        <f t="shared" ca="1" si="98"/>
        <v>1359000.2506034337</v>
      </c>
      <c r="O212">
        <f t="shared" ca="1" si="107"/>
        <v>353193.93869399693</v>
      </c>
      <c r="P212">
        <f t="shared" ca="1" si="99"/>
        <v>8005</v>
      </c>
      <c r="Q212">
        <f t="shared" ca="1" si="108"/>
        <v>2828495.2506034337</v>
      </c>
      <c r="R212">
        <f t="shared" ca="1" si="109"/>
        <v>589602.9390233882</v>
      </c>
      <c r="S212">
        <f t="shared" ca="1" si="110"/>
        <v>6000214.8777173851</v>
      </c>
      <c r="T212">
        <f t="shared" ca="1" si="111"/>
        <v>3171719.6271139514</v>
      </c>
      <c r="V212" s="9">
        <f ca="1">IF(Table1[[#This Row],[GENDER]]="MALE",1,0)</f>
        <v>1</v>
      </c>
      <c r="W212" s="10">
        <f ca="1">IF(Table1[[#This Row],[GENDER]]="FEMALE",1,0)</f>
        <v>0</v>
      </c>
      <c r="AF212" s="9">
        <f t="shared" ca="1" si="100"/>
        <v>0</v>
      </c>
      <c r="AG212" s="6">
        <f t="shared" ca="1" si="101"/>
        <v>1</v>
      </c>
      <c r="AH212" s="6">
        <f t="shared" ca="1" si="102"/>
        <v>0</v>
      </c>
      <c r="AI212" s="6">
        <f t="shared" ca="1" si="103"/>
        <v>0</v>
      </c>
      <c r="AJ212" s="10">
        <f t="shared" ca="1" si="104"/>
        <v>0</v>
      </c>
      <c r="AL212" s="9">
        <f ca="1">IF(Table1[[#This Row],[EDUCATION]]="HIGHSCHOOL",1,0)</f>
        <v>0</v>
      </c>
      <c r="AM212" s="6">
        <f ca="1">IF(Table1[[#This Row],[EDUCATION]]="PLUS TWO",1,0)</f>
        <v>0</v>
      </c>
      <c r="AN212" s="6">
        <f ca="1">IF(Table1[[#This Row],[EDUCATION]]="UG",1,0)</f>
        <v>0</v>
      </c>
      <c r="AO212" s="6">
        <f ca="1">IF(Table1[[#This Row],[EDUCATION]]="PG",1,0)</f>
        <v>0</v>
      </c>
      <c r="AP212" s="6">
        <f ca="1">IF(Table1[[#This Row],[EDUCATION]]="PHD",1,0)</f>
        <v>1</v>
      </c>
      <c r="AQ212" s="10">
        <f ca="1">IF(Table1[[#This Row],[EDUCATION]]="OTHERS",1,0)</f>
        <v>0</v>
      </c>
      <c r="AU212" s="9">
        <f ca="1">Table1[[#This Row],[CARS VALUE]]/Table1[[#This Row],[CARS]]</f>
        <v>353193.93869399693</v>
      </c>
      <c r="AV212" s="10"/>
      <c r="AX212" s="9">
        <f ca="1">IF(Table1[[#This Row],[DEBTS]]&gt;$AY$3,1,0)</f>
        <v>1</v>
      </c>
      <c r="AY212" s="6"/>
      <c r="AZ212" s="23">
        <f ca="1">(Table1[[#This Row],[MORTAGE LEFT]]/Table1[[#This Row],[VALUE OF THE HOUSE]])</f>
        <v>0.26871424323704973</v>
      </c>
      <c r="BA212" s="6">
        <f t="shared" ca="1" si="105"/>
        <v>1</v>
      </c>
      <c r="BB212" s="6"/>
      <c r="BC212" s="6"/>
      <c r="BD212" s="6"/>
      <c r="BE212" s="9">
        <f ca="1">IF(Table1[[#This Row],[DEBTS]]&gt;Table1[[#This Row],[INCOME ]],1,0)</f>
        <v>1</v>
      </c>
      <c r="BF212" s="10"/>
      <c r="BH212" s="9">
        <f ca="1">IF(Table1[[#This Row],[AREA]]="Alappuzha",Table1[[#This Row],[INCOME ]],0)</f>
        <v>0</v>
      </c>
      <c r="BI212" s="6">
        <f ca="1">IF(Table1[[#This Row],[AREA]]="Ernakulam",Table1[[#This Row],[INCOME ]],0)</f>
        <v>0</v>
      </c>
      <c r="BJ212" s="6">
        <f ca="1">IF(Table1[[#This Row],[AREA]]="Idukki",Table1[[#This Row],[INCOME ]],0)</f>
        <v>0</v>
      </c>
      <c r="BK212" s="6">
        <f ca="1">IF(Table1[[#This Row],[AREA]]="kannur",Table1[[#This Row],[INCOME ]],0)</f>
        <v>842903</v>
      </c>
      <c r="BL212" s="6">
        <f ca="1">IF(Table1[[#This Row],[AREA]]="Kasaragod",Table1[[#This Row],[INCOME ]],0)</f>
        <v>0</v>
      </c>
      <c r="BM212" s="6">
        <f ca="1">IF(Table1[[#This Row],[AREA]]="Kollam",Table1[[#This Row],[INCOME ]],0)</f>
        <v>0</v>
      </c>
      <c r="BN212" s="6">
        <f ca="1">IF(Table1[[#This Row],[AREA]]="kottayam",Table1[[#This Row],[INCOME ]],0)</f>
        <v>0</v>
      </c>
      <c r="BO212" s="6">
        <f ca="1">IF(Table1[[#This Row],[AREA]]="Kozhikode",Table1[[#This Row],[INCOME ]],0)</f>
        <v>0</v>
      </c>
      <c r="BP212" s="6">
        <f ca="1">IF(Table1[[#This Row],[AREA]]="Malappuram",Table1[[#This Row],[INCOME ]],0)</f>
        <v>0</v>
      </c>
      <c r="BQ212" s="6">
        <f ca="1">IF(Table1[[#This Row],[AREA]]="Palakkad",Table1[[#This Row],[INCOME ]],0)</f>
        <v>0</v>
      </c>
      <c r="BR212" s="6">
        <f ca="1">IF(Table1[[#This Row],[AREA]]="Pathanamthitta",Table1[[#This Row],[INCOME ]],0)</f>
        <v>0</v>
      </c>
      <c r="BS212" s="6">
        <f ca="1">IF(Table1[[#This Row],[AREA]]="Thiruvananthapuram",Table1[[#This Row],[INCOME ]],0)</f>
        <v>0</v>
      </c>
      <c r="BT212" s="6">
        <f ca="1">IF(Table1[[#This Row],[AREA]]="Thrissur",Table1[[#This Row],[INCOME ]],0)</f>
        <v>0</v>
      </c>
      <c r="BU212" s="10">
        <f ca="1">IF(Table1[[#This Row],[AREA]]="Wayanadu",Table1[[#This Row],[INCOME ]],0)</f>
        <v>0</v>
      </c>
      <c r="BW212" s="9">
        <f ca="1">IF(Table1[[#This Row],[FIELD OF WORK]]="IT",Table1[[#This Row],[INCOME ]],0)</f>
        <v>0</v>
      </c>
      <c r="BX212" s="6">
        <f ca="1">IF(Table1[[#This Row],[FIELD OF WORK]]="Teaching",Table1[[#This Row],[INCOME ]],0)</f>
        <v>0</v>
      </c>
      <c r="BY212" s="6">
        <f ca="1">IF(Table1[[#This Row],[FIELD OF WORK]]="Construction",Table1[[#This Row],[INCOME ]],0)</f>
        <v>0</v>
      </c>
      <c r="BZ212" s="6">
        <f ca="1">IF(Table1[[#This Row],[FIELD OF WORK]]="Health",Table1[[#This Row],[INCOME ]],0)</f>
        <v>842903</v>
      </c>
      <c r="CA212" s="10">
        <f ca="1">IF(Table1[[#This Row],[FIELD OF WORK]]="Others",Table1[[#This Row],[INCOME ]],0)</f>
        <v>0</v>
      </c>
      <c r="CC212" s="9">
        <f ca="1">IF(Table1[[#This Row],[EDUCATION]]="Highschool",Table1[[#This Row],[INCOME ]],0)</f>
        <v>0</v>
      </c>
      <c r="CD212" s="6">
        <f ca="1">IF(Table1[[#This Row],[EDUCATION]]="UG",Table1[[#This Row],[INCOME ]],0)</f>
        <v>0</v>
      </c>
      <c r="CE212" s="6">
        <f ca="1">IF(Table1[[#This Row],[EDUCATION]]="PG",Table1[[#This Row],[INCOME ]],0)</f>
        <v>0</v>
      </c>
      <c r="CF212" s="6">
        <f ca="1">IF(Table1[[#This Row],[EDUCATION]]="PHD",Table1[[#This Row],[INCOME ]],0)</f>
        <v>842903</v>
      </c>
      <c r="CG212" s="6">
        <f ca="1">IF(Table1[[#This Row],[EDUCATION]]="Plus Two",Table1[[#This Row],[INCOME ]],0)</f>
        <v>0</v>
      </c>
      <c r="CH212" s="10">
        <f ca="1">IF(Table1[[#This Row],[EDUCATION]]="Others",Table1[[#This Row],[INCOME ]],0)</f>
        <v>0</v>
      </c>
      <c r="CJ212" s="9">
        <f ca="1">IF(Table1[[#This Row],[NETWORTH]]&gt;$CK$3,Table1[[#This Row],[AGE]],0)</f>
        <v>33</v>
      </c>
      <c r="CK212" s="10"/>
    </row>
    <row r="213" spans="1:89" x14ac:dyDescent="0.3">
      <c r="A213">
        <f t="shared" ca="1" si="88"/>
        <v>1</v>
      </c>
      <c r="B213" t="str">
        <f t="shared" ca="1" si="89"/>
        <v>FEMALE</v>
      </c>
      <c r="C213">
        <f t="shared" ca="1" si="90"/>
        <v>34</v>
      </c>
      <c r="D213">
        <f t="shared" ca="1" si="91"/>
        <v>2</v>
      </c>
      <c r="E213" t="str">
        <f t="shared" ca="1" si="92"/>
        <v>Construction</v>
      </c>
      <c r="F213">
        <f t="shared" ca="1" si="93"/>
        <v>5</v>
      </c>
      <c r="G213" t="str">
        <f t="shared" ca="1" si="94"/>
        <v>PHD</v>
      </c>
      <c r="H213">
        <f t="shared" ref="H213:H276" ca="1" si="112">RANDBETWEEN(0,3)</f>
        <v>1</v>
      </c>
      <c r="I213">
        <f t="shared" ca="1" si="87"/>
        <v>2</v>
      </c>
      <c r="J213">
        <f t="shared" ca="1" si="95"/>
        <v>274933</v>
      </c>
      <c r="K213">
        <f t="shared" ca="1" si="96"/>
        <v>8</v>
      </c>
      <c r="L213" t="str">
        <f t="shared" ca="1" si="97"/>
        <v>Thrissur</v>
      </c>
      <c r="M213">
        <f t="shared" ca="1" si="106"/>
        <v>1924531</v>
      </c>
      <c r="N213">
        <f t="shared" ca="1" si="98"/>
        <v>1733316.9135948145</v>
      </c>
      <c r="O213">
        <f t="shared" ca="1" si="107"/>
        <v>357521.67681210017</v>
      </c>
      <c r="P213">
        <f t="shared" ca="1" si="99"/>
        <v>45977</v>
      </c>
      <c r="Q213">
        <f t="shared" ca="1" si="108"/>
        <v>1852047.9135948145</v>
      </c>
      <c r="R213">
        <f t="shared" ca="1" si="109"/>
        <v>63608.246999007155</v>
      </c>
      <c r="S213">
        <f t="shared" ca="1" si="110"/>
        <v>2345660.9238111074</v>
      </c>
      <c r="T213">
        <f t="shared" ca="1" si="111"/>
        <v>493613.01021629293</v>
      </c>
      <c r="V213" s="9">
        <f ca="1">IF(Table1[[#This Row],[GENDER]]="MALE",1,0)</f>
        <v>0</v>
      </c>
      <c r="W213" s="10">
        <f ca="1">IF(Table1[[#This Row],[GENDER]]="FEMALE",1,0)</f>
        <v>1</v>
      </c>
      <c r="AF213" s="9">
        <f t="shared" ca="1" si="100"/>
        <v>1</v>
      </c>
      <c r="AG213" s="6">
        <f t="shared" ca="1" si="101"/>
        <v>0</v>
      </c>
      <c r="AH213" s="6">
        <f t="shared" ca="1" si="102"/>
        <v>0</v>
      </c>
      <c r="AI213" s="6">
        <f t="shared" ca="1" si="103"/>
        <v>0</v>
      </c>
      <c r="AJ213" s="10">
        <f t="shared" ca="1" si="104"/>
        <v>0</v>
      </c>
      <c r="AL213" s="9">
        <f ca="1">IF(Table1[[#This Row],[EDUCATION]]="HIGHSCHOOL",1,0)</f>
        <v>0</v>
      </c>
      <c r="AM213" s="6">
        <f ca="1">IF(Table1[[#This Row],[EDUCATION]]="PLUS TWO",1,0)</f>
        <v>0</v>
      </c>
      <c r="AN213" s="6">
        <f ca="1">IF(Table1[[#This Row],[EDUCATION]]="UG",1,0)</f>
        <v>0</v>
      </c>
      <c r="AO213" s="6">
        <f ca="1">IF(Table1[[#This Row],[EDUCATION]]="PG",1,0)</f>
        <v>0</v>
      </c>
      <c r="AP213" s="6">
        <f ca="1">IF(Table1[[#This Row],[EDUCATION]]="PHD",1,0)</f>
        <v>1</v>
      </c>
      <c r="AQ213" s="10">
        <f ca="1">IF(Table1[[#This Row],[EDUCATION]]="OTHERS",1,0)</f>
        <v>0</v>
      </c>
      <c r="AU213" s="9">
        <f ca="1">Table1[[#This Row],[CARS VALUE]]/Table1[[#This Row],[CARS]]</f>
        <v>178760.83840605008</v>
      </c>
      <c r="AV213" s="10"/>
      <c r="AX213" s="9">
        <f ca="1">IF(Table1[[#This Row],[DEBTS]]&gt;$AY$3,1,0)</f>
        <v>1</v>
      </c>
      <c r="AY213" s="6"/>
      <c r="AZ213" s="23">
        <f ca="1">(Table1[[#This Row],[MORTAGE LEFT]]/Table1[[#This Row],[VALUE OF THE HOUSE]])</f>
        <v>0.90064380027903657</v>
      </c>
      <c r="BA213" s="6">
        <f t="shared" ca="1" si="105"/>
        <v>0</v>
      </c>
      <c r="BB213" s="6"/>
      <c r="BC213" s="6"/>
      <c r="BD213" s="6"/>
      <c r="BE213" s="9">
        <f ca="1">IF(Table1[[#This Row],[DEBTS]]&gt;Table1[[#This Row],[INCOME ]],1,0)</f>
        <v>1</v>
      </c>
      <c r="BF213" s="10"/>
      <c r="BH213" s="9">
        <f ca="1">IF(Table1[[#This Row],[AREA]]="Alappuzha",Table1[[#This Row],[INCOME ]],0)</f>
        <v>0</v>
      </c>
      <c r="BI213" s="6">
        <f ca="1">IF(Table1[[#This Row],[AREA]]="Ernakulam",Table1[[#This Row],[INCOME ]],0)</f>
        <v>0</v>
      </c>
      <c r="BJ213" s="6">
        <f ca="1">IF(Table1[[#This Row],[AREA]]="Idukki",Table1[[#This Row],[INCOME ]],0)</f>
        <v>0</v>
      </c>
      <c r="BK213" s="6">
        <f ca="1">IF(Table1[[#This Row],[AREA]]="kannur",Table1[[#This Row],[INCOME ]],0)</f>
        <v>0</v>
      </c>
      <c r="BL213" s="6">
        <f ca="1">IF(Table1[[#This Row],[AREA]]="Kasaragod",Table1[[#This Row],[INCOME ]],0)</f>
        <v>0</v>
      </c>
      <c r="BM213" s="6">
        <f ca="1">IF(Table1[[#This Row],[AREA]]="Kollam",Table1[[#This Row],[INCOME ]],0)</f>
        <v>0</v>
      </c>
      <c r="BN213" s="6">
        <f ca="1">IF(Table1[[#This Row],[AREA]]="kottayam",Table1[[#This Row],[INCOME ]],0)</f>
        <v>0</v>
      </c>
      <c r="BO213" s="6">
        <f ca="1">IF(Table1[[#This Row],[AREA]]="Kozhikode",Table1[[#This Row],[INCOME ]],0)</f>
        <v>0</v>
      </c>
      <c r="BP213" s="6">
        <f ca="1">IF(Table1[[#This Row],[AREA]]="Malappuram",Table1[[#This Row],[INCOME ]],0)</f>
        <v>0</v>
      </c>
      <c r="BQ213" s="6">
        <f ca="1">IF(Table1[[#This Row],[AREA]]="Palakkad",Table1[[#This Row],[INCOME ]],0)</f>
        <v>0</v>
      </c>
      <c r="BR213" s="6">
        <f ca="1">IF(Table1[[#This Row],[AREA]]="Pathanamthitta",Table1[[#This Row],[INCOME ]],0)</f>
        <v>0</v>
      </c>
      <c r="BS213" s="6">
        <f ca="1">IF(Table1[[#This Row],[AREA]]="Thiruvananthapuram",Table1[[#This Row],[INCOME ]],0)</f>
        <v>0</v>
      </c>
      <c r="BT213" s="6">
        <f ca="1">IF(Table1[[#This Row],[AREA]]="Thrissur",Table1[[#This Row],[INCOME ]],0)</f>
        <v>274933</v>
      </c>
      <c r="BU213" s="10">
        <f ca="1">IF(Table1[[#This Row],[AREA]]="Wayanadu",Table1[[#This Row],[INCOME ]],0)</f>
        <v>0</v>
      </c>
      <c r="BW213" s="9">
        <f ca="1">IF(Table1[[#This Row],[FIELD OF WORK]]="IT",Table1[[#This Row],[INCOME ]],0)</f>
        <v>0</v>
      </c>
      <c r="BX213" s="6">
        <f ca="1">IF(Table1[[#This Row],[FIELD OF WORK]]="Teaching",Table1[[#This Row],[INCOME ]],0)</f>
        <v>0</v>
      </c>
      <c r="BY213" s="6">
        <f ca="1">IF(Table1[[#This Row],[FIELD OF WORK]]="Construction",Table1[[#This Row],[INCOME ]],0)</f>
        <v>274933</v>
      </c>
      <c r="BZ213" s="6">
        <f ca="1">IF(Table1[[#This Row],[FIELD OF WORK]]="Health",Table1[[#This Row],[INCOME ]],0)</f>
        <v>0</v>
      </c>
      <c r="CA213" s="10">
        <f ca="1">IF(Table1[[#This Row],[FIELD OF WORK]]="Others",Table1[[#This Row],[INCOME ]],0)</f>
        <v>0</v>
      </c>
      <c r="CC213" s="9">
        <f ca="1">IF(Table1[[#This Row],[EDUCATION]]="Highschool",Table1[[#This Row],[INCOME ]],0)</f>
        <v>0</v>
      </c>
      <c r="CD213" s="6">
        <f ca="1">IF(Table1[[#This Row],[EDUCATION]]="UG",Table1[[#This Row],[INCOME ]],0)</f>
        <v>0</v>
      </c>
      <c r="CE213" s="6">
        <f ca="1">IF(Table1[[#This Row],[EDUCATION]]="PG",Table1[[#This Row],[INCOME ]],0)</f>
        <v>0</v>
      </c>
      <c r="CF213" s="6">
        <f ca="1">IF(Table1[[#This Row],[EDUCATION]]="PHD",Table1[[#This Row],[INCOME ]],0)</f>
        <v>274933</v>
      </c>
      <c r="CG213" s="6">
        <f ca="1">IF(Table1[[#This Row],[EDUCATION]]="Plus Two",Table1[[#This Row],[INCOME ]],0)</f>
        <v>0</v>
      </c>
      <c r="CH213" s="10">
        <f ca="1">IF(Table1[[#This Row],[EDUCATION]]="Others",Table1[[#This Row],[INCOME ]],0)</f>
        <v>0</v>
      </c>
      <c r="CJ213" s="9">
        <f ca="1">IF(Table1[[#This Row],[NETWORTH]]&gt;$CK$3,Table1[[#This Row],[AGE]],0)</f>
        <v>0</v>
      </c>
      <c r="CK213" s="10"/>
    </row>
    <row r="214" spans="1:89" x14ac:dyDescent="0.3">
      <c r="A214">
        <f t="shared" ca="1" si="88"/>
        <v>1</v>
      </c>
      <c r="B214" t="str">
        <f t="shared" ca="1" si="89"/>
        <v>FEMALE</v>
      </c>
      <c r="C214">
        <f t="shared" ca="1" si="90"/>
        <v>42</v>
      </c>
      <c r="D214">
        <f t="shared" ca="1" si="91"/>
        <v>1</v>
      </c>
      <c r="E214" t="str">
        <f t="shared" ca="1" si="92"/>
        <v>Health</v>
      </c>
      <c r="F214">
        <f t="shared" ca="1" si="93"/>
        <v>1</v>
      </c>
      <c r="G214" t="str">
        <f t="shared" ca="1" si="94"/>
        <v>Highschool</v>
      </c>
      <c r="H214">
        <f t="shared" ca="1" si="112"/>
        <v>1</v>
      </c>
      <c r="I214">
        <f t="shared" ca="1" si="87"/>
        <v>2</v>
      </c>
      <c r="J214">
        <f t="shared" ca="1" si="95"/>
        <v>579248</v>
      </c>
      <c r="K214">
        <f t="shared" ca="1" si="96"/>
        <v>10</v>
      </c>
      <c r="L214" t="str">
        <f t="shared" ca="1" si="97"/>
        <v>Malappuram</v>
      </c>
      <c r="M214">
        <f t="shared" ca="1" si="106"/>
        <v>2316992</v>
      </c>
      <c r="N214">
        <f t="shared" ca="1" si="98"/>
        <v>1442008.0185144639</v>
      </c>
      <c r="O214">
        <f t="shared" ca="1" si="107"/>
        <v>960345.67795410322</v>
      </c>
      <c r="P214">
        <f t="shared" ca="1" si="99"/>
        <v>463662</v>
      </c>
      <c r="Q214">
        <f t="shared" ca="1" si="108"/>
        <v>2460752.0185144637</v>
      </c>
      <c r="R214">
        <f t="shared" ca="1" si="109"/>
        <v>721555.13046281168</v>
      </c>
      <c r="S214">
        <f t="shared" ca="1" si="110"/>
        <v>3998892.8084169151</v>
      </c>
      <c r="T214">
        <f t="shared" ca="1" si="111"/>
        <v>1538140.7899024514</v>
      </c>
      <c r="V214" s="9">
        <f ca="1">IF(Table1[[#This Row],[GENDER]]="MALE",1,0)</f>
        <v>0</v>
      </c>
      <c r="W214" s="10">
        <f ca="1">IF(Table1[[#This Row],[GENDER]]="FEMALE",1,0)</f>
        <v>1</v>
      </c>
      <c r="AF214" s="9">
        <f t="shared" ca="1" si="100"/>
        <v>0</v>
      </c>
      <c r="AG214" s="6">
        <f t="shared" ca="1" si="101"/>
        <v>1</v>
      </c>
      <c r="AH214" s="6">
        <f t="shared" ca="1" si="102"/>
        <v>0</v>
      </c>
      <c r="AI214" s="6">
        <f t="shared" ca="1" si="103"/>
        <v>0</v>
      </c>
      <c r="AJ214" s="10">
        <f t="shared" ca="1" si="104"/>
        <v>0</v>
      </c>
      <c r="AL214" s="9">
        <f ca="1">IF(Table1[[#This Row],[EDUCATION]]="HIGHSCHOOL",1,0)</f>
        <v>1</v>
      </c>
      <c r="AM214" s="6">
        <f ca="1">IF(Table1[[#This Row],[EDUCATION]]="PLUS TWO",1,0)</f>
        <v>0</v>
      </c>
      <c r="AN214" s="6">
        <f ca="1">IF(Table1[[#This Row],[EDUCATION]]="UG",1,0)</f>
        <v>0</v>
      </c>
      <c r="AO214" s="6">
        <f ca="1">IF(Table1[[#This Row],[EDUCATION]]="PG",1,0)</f>
        <v>0</v>
      </c>
      <c r="AP214" s="6">
        <f ca="1">IF(Table1[[#This Row],[EDUCATION]]="PHD",1,0)</f>
        <v>0</v>
      </c>
      <c r="AQ214" s="10">
        <f ca="1">IF(Table1[[#This Row],[EDUCATION]]="OTHERS",1,0)</f>
        <v>0</v>
      </c>
      <c r="AU214" s="9">
        <f ca="1">Table1[[#This Row],[CARS VALUE]]/Table1[[#This Row],[CARS]]</f>
        <v>480172.83897705161</v>
      </c>
      <c r="AV214" s="10"/>
      <c r="AX214" s="9">
        <f ca="1">IF(Table1[[#This Row],[DEBTS]]&gt;$AY$3,1,0)</f>
        <v>1</v>
      </c>
      <c r="AY214" s="6"/>
      <c r="AZ214" s="23">
        <f ca="1">(Table1[[#This Row],[MORTAGE LEFT]]/Table1[[#This Row],[VALUE OF THE HOUSE]])</f>
        <v>0.62236210505451206</v>
      </c>
      <c r="BA214" s="6">
        <f t="shared" ca="1" si="105"/>
        <v>0</v>
      </c>
      <c r="BB214" s="6"/>
      <c r="BC214" s="6"/>
      <c r="BD214" s="6"/>
      <c r="BE214" s="9">
        <f ca="1">IF(Table1[[#This Row],[DEBTS]]&gt;Table1[[#This Row],[INCOME ]],1,0)</f>
        <v>1</v>
      </c>
      <c r="BF214" s="10"/>
      <c r="BH214" s="9">
        <f ca="1">IF(Table1[[#This Row],[AREA]]="Alappuzha",Table1[[#This Row],[INCOME ]],0)</f>
        <v>0</v>
      </c>
      <c r="BI214" s="6">
        <f ca="1">IF(Table1[[#This Row],[AREA]]="Ernakulam",Table1[[#This Row],[INCOME ]],0)</f>
        <v>0</v>
      </c>
      <c r="BJ214" s="6">
        <f ca="1">IF(Table1[[#This Row],[AREA]]="Idukki",Table1[[#This Row],[INCOME ]],0)</f>
        <v>0</v>
      </c>
      <c r="BK214" s="6">
        <f ca="1">IF(Table1[[#This Row],[AREA]]="kannur",Table1[[#This Row],[INCOME ]],0)</f>
        <v>0</v>
      </c>
      <c r="BL214" s="6">
        <f ca="1">IF(Table1[[#This Row],[AREA]]="Kasaragod",Table1[[#This Row],[INCOME ]],0)</f>
        <v>0</v>
      </c>
      <c r="BM214" s="6">
        <f ca="1">IF(Table1[[#This Row],[AREA]]="Kollam",Table1[[#This Row],[INCOME ]],0)</f>
        <v>0</v>
      </c>
      <c r="BN214" s="6">
        <f ca="1">IF(Table1[[#This Row],[AREA]]="kottayam",Table1[[#This Row],[INCOME ]],0)</f>
        <v>0</v>
      </c>
      <c r="BO214" s="6">
        <f ca="1">IF(Table1[[#This Row],[AREA]]="Kozhikode",Table1[[#This Row],[INCOME ]],0)</f>
        <v>0</v>
      </c>
      <c r="BP214" s="6">
        <f ca="1">IF(Table1[[#This Row],[AREA]]="Malappuram",Table1[[#This Row],[INCOME ]],0)</f>
        <v>579248</v>
      </c>
      <c r="BQ214" s="6">
        <f ca="1">IF(Table1[[#This Row],[AREA]]="Palakkad",Table1[[#This Row],[INCOME ]],0)</f>
        <v>0</v>
      </c>
      <c r="BR214" s="6">
        <f ca="1">IF(Table1[[#This Row],[AREA]]="Pathanamthitta",Table1[[#This Row],[INCOME ]],0)</f>
        <v>0</v>
      </c>
      <c r="BS214" s="6">
        <f ca="1">IF(Table1[[#This Row],[AREA]]="Thiruvananthapuram",Table1[[#This Row],[INCOME ]],0)</f>
        <v>0</v>
      </c>
      <c r="BT214" s="6">
        <f ca="1">IF(Table1[[#This Row],[AREA]]="Thrissur",Table1[[#This Row],[INCOME ]],0)</f>
        <v>0</v>
      </c>
      <c r="BU214" s="10">
        <f ca="1">IF(Table1[[#This Row],[AREA]]="Wayanadu",Table1[[#This Row],[INCOME ]],0)</f>
        <v>0</v>
      </c>
      <c r="BW214" s="9">
        <f ca="1">IF(Table1[[#This Row],[FIELD OF WORK]]="IT",Table1[[#This Row],[INCOME ]],0)</f>
        <v>0</v>
      </c>
      <c r="BX214" s="6">
        <f ca="1">IF(Table1[[#This Row],[FIELD OF WORK]]="Teaching",Table1[[#This Row],[INCOME ]],0)</f>
        <v>0</v>
      </c>
      <c r="BY214" s="6">
        <f ca="1">IF(Table1[[#This Row],[FIELD OF WORK]]="Construction",Table1[[#This Row],[INCOME ]],0)</f>
        <v>0</v>
      </c>
      <c r="BZ214" s="6">
        <f ca="1">IF(Table1[[#This Row],[FIELD OF WORK]]="Health",Table1[[#This Row],[INCOME ]],0)</f>
        <v>579248</v>
      </c>
      <c r="CA214" s="10">
        <f ca="1">IF(Table1[[#This Row],[FIELD OF WORK]]="Others",Table1[[#This Row],[INCOME ]],0)</f>
        <v>0</v>
      </c>
      <c r="CC214" s="9">
        <f ca="1">IF(Table1[[#This Row],[EDUCATION]]="Highschool",Table1[[#This Row],[INCOME ]],0)</f>
        <v>579248</v>
      </c>
      <c r="CD214" s="6">
        <f ca="1">IF(Table1[[#This Row],[EDUCATION]]="UG",Table1[[#This Row],[INCOME ]],0)</f>
        <v>0</v>
      </c>
      <c r="CE214" s="6">
        <f ca="1">IF(Table1[[#This Row],[EDUCATION]]="PG",Table1[[#This Row],[INCOME ]],0)</f>
        <v>0</v>
      </c>
      <c r="CF214" s="6">
        <f ca="1">IF(Table1[[#This Row],[EDUCATION]]="PHD",Table1[[#This Row],[INCOME ]],0)</f>
        <v>0</v>
      </c>
      <c r="CG214" s="6">
        <f ca="1">IF(Table1[[#This Row],[EDUCATION]]="Plus Two",Table1[[#This Row],[INCOME ]],0)</f>
        <v>0</v>
      </c>
      <c r="CH214" s="10">
        <f ca="1">IF(Table1[[#This Row],[EDUCATION]]="Others",Table1[[#This Row],[INCOME ]],0)</f>
        <v>0</v>
      </c>
      <c r="CJ214" s="9">
        <f ca="1">IF(Table1[[#This Row],[NETWORTH]]&gt;$CK$3,Table1[[#This Row],[AGE]],0)</f>
        <v>42</v>
      </c>
      <c r="CK214" s="10"/>
    </row>
    <row r="215" spans="1:89" x14ac:dyDescent="0.3">
      <c r="A215">
        <f t="shared" ca="1" si="88"/>
        <v>1</v>
      </c>
      <c r="B215" t="str">
        <f t="shared" ca="1" si="89"/>
        <v>FEMALE</v>
      </c>
      <c r="C215">
        <f t="shared" ca="1" si="90"/>
        <v>36</v>
      </c>
      <c r="D215">
        <f t="shared" ca="1" si="91"/>
        <v>5</v>
      </c>
      <c r="E215" t="str">
        <f t="shared" ca="1" si="92"/>
        <v>Others</v>
      </c>
      <c r="F215">
        <f t="shared" ca="1" si="93"/>
        <v>2</v>
      </c>
      <c r="G215" t="str">
        <f t="shared" ca="1" si="94"/>
        <v>Plus Two</v>
      </c>
      <c r="H215">
        <f t="shared" ca="1" si="112"/>
        <v>2</v>
      </c>
      <c r="I215">
        <f t="shared" ca="1" si="87"/>
        <v>3</v>
      </c>
      <c r="J215">
        <f t="shared" ca="1" si="95"/>
        <v>546472</v>
      </c>
      <c r="K215">
        <f t="shared" ca="1" si="96"/>
        <v>10</v>
      </c>
      <c r="L215" t="str">
        <f t="shared" ca="1" si="97"/>
        <v>Malappuram</v>
      </c>
      <c r="M215">
        <f t="shared" ca="1" si="106"/>
        <v>2732360</v>
      </c>
      <c r="N215">
        <f t="shared" ca="1" si="98"/>
        <v>2712660.0472724</v>
      </c>
      <c r="O215">
        <f t="shared" ca="1" si="107"/>
        <v>808657.41741492506</v>
      </c>
      <c r="P215">
        <f t="shared" ca="1" si="99"/>
        <v>311939</v>
      </c>
      <c r="Q215">
        <f t="shared" ca="1" si="108"/>
        <v>4012857.0472724</v>
      </c>
      <c r="R215">
        <f t="shared" ca="1" si="109"/>
        <v>277708.40712266963</v>
      </c>
      <c r="S215">
        <f t="shared" ca="1" si="110"/>
        <v>3818725.8245375948</v>
      </c>
      <c r="T215">
        <f t="shared" ca="1" si="111"/>
        <v>-194131.2227348052</v>
      </c>
      <c r="V215" s="9">
        <f ca="1">IF(Table1[[#This Row],[GENDER]]="MALE",1,0)</f>
        <v>0</v>
      </c>
      <c r="W215" s="10">
        <f ca="1">IF(Table1[[#This Row],[GENDER]]="FEMALE",1,0)</f>
        <v>1</v>
      </c>
      <c r="AF215" s="9">
        <f t="shared" ca="1" si="100"/>
        <v>0</v>
      </c>
      <c r="AG215" s="6">
        <f t="shared" ca="1" si="101"/>
        <v>0</v>
      </c>
      <c r="AH215" s="6">
        <f t="shared" ca="1" si="102"/>
        <v>0</v>
      </c>
      <c r="AI215" s="6">
        <f t="shared" ca="1" si="103"/>
        <v>0</v>
      </c>
      <c r="AJ215" s="10">
        <f t="shared" ca="1" si="104"/>
        <v>1</v>
      </c>
      <c r="AL215" s="9">
        <f ca="1">IF(Table1[[#This Row],[EDUCATION]]="HIGHSCHOOL",1,0)</f>
        <v>0</v>
      </c>
      <c r="AM215" s="6">
        <f ca="1">IF(Table1[[#This Row],[EDUCATION]]="PLUS TWO",1,0)</f>
        <v>1</v>
      </c>
      <c r="AN215" s="6">
        <f ca="1">IF(Table1[[#This Row],[EDUCATION]]="UG",1,0)</f>
        <v>0</v>
      </c>
      <c r="AO215" s="6">
        <f ca="1">IF(Table1[[#This Row],[EDUCATION]]="PG",1,0)</f>
        <v>0</v>
      </c>
      <c r="AP215" s="6">
        <f ca="1">IF(Table1[[#This Row],[EDUCATION]]="PHD",1,0)</f>
        <v>0</v>
      </c>
      <c r="AQ215" s="10">
        <f ca="1">IF(Table1[[#This Row],[EDUCATION]]="OTHERS",1,0)</f>
        <v>0</v>
      </c>
      <c r="AU215" s="9">
        <f ca="1">Table1[[#This Row],[CARS VALUE]]/Table1[[#This Row],[CARS]]</f>
        <v>269552.47247164167</v>
      </c>
      <c r="AV215" s="10"/>
      <c r="AX215" s="9">
        <f ca="1">IF(Table1[[#This Row],[DEBTS]]&gt;$AY$3,1,0)</f>
        <v>1</v>
      </c>
      <c r="AY215" s="6"/>
      <c r="AZ215" s="23">
        <f ca="1">(Table1[[#This Row],[MORTAGE LEFT]]/Table1[[#This Row],[VALUE OF THE HOUSE]])</f>
        <v>0.99279013280548678</v>
      </c>
      <c r="BA215" s="6">
        <f t="shared" ca="1" si="105"/>
        <v>0</v>
      </c>
      <c r="BB215" s="6"/>
      <c r="BC215" s="6"/>
      <c r="BD215" s="6"/>
      <c r="BE215" s="9">
        <f ca="1">IF(Table1[[#This Row],[DEBTS]]&gt;Table1[[#This Row],[INCOME ]],1,0)</f>
        <v>1</v>
      </c>
      <c r="BF215" s="10"/>
      <c r="BH215" s="9">
        <f ca="1">IF(Table1[[#This Row],[AREA]]="Alappuzha",Table1[[#This Row],[INCOME ]],0)</f>
        <v>0</v>
      </c>
      <c r="BI215" s="6">
        <f ca="1">IF(Table1[[#This Row],[AREA]]="Ernakulam",Table1[[#This Row],[INCOME ]],0)</f>
        <v>0</v>
      </c>
      <c r="BJ215" s="6">
        <f ca="1">IF(Table1[[#This Row],[AREA]]="Idukki",Table1[[#This Row],[INCOME ]],0)</f>
        <v>0</v>
      </c>
      <c r="BK215" s="6">
        <f ca="1">IF(Table1[[#This Row],[AREA]]="kannur",Table1[[#This Row],[INCOME ]],0)</f>
        <v>0</v>
      </c>
      <c r="BL215" s="6">
        <f ca="1">IF(Table1[[#This Row],[AREA]]="Kasaragod",Table1[[#This Row],[INCOME ]],0)</f>
        <v>0</v>
      </c>
      <c r="BM215" s="6">
        <f ca="1">IF(Table1[[#This Row],[AREA]]="Kollam",Table1[[#This Row],[INCOME ]],0)</f>
        <v>0</v>
      </c>
      <c r="BN215" s="6">
        <f ca="1">IF(Table1[[#This Row],[AREA]]="kottayam",Table1[[#This Row],[INCOME ]],0)</f>
        <v>0</v>
      </c>
      <c r="BO215" s="6">
        <f ca="1">IF(Table1[[#This Row],[AREA]]="Kozhikode",Table1[[#This Row],[INCOME ]],0)</f>
        <v>0</v>
      </c>
      <c r="BP215" s="6">
        <f ca="1">IF(Table1[[#This Row],[AREA]]="Malappuram",Table1[[#This Row],[INCOME ]],0)</f>
        <v>546472</v>
      </c>
      <c r="BQ215" s="6">
        <f ca="1">IF(Table1[[#This Row],[AREA]]="Palakkad",Table1[[#This Row],[INCOME ]],0)</f>
        <v>0</v>
      </c>
      <c r="BR215" s="6">
        <f ca="1">IF(Table1[[#This Row],[AREA]]="Pathanamthitta",Table1[[#This Row],[INCOME ]],0)</f>
        <v>0</v>
      </c>
      <c r="BS215" s="6">
        <f ca="1">IF(Table1[[#This Row],[AREA]]="Thiruvananthapuram",Table1[[#This Row],[INCOME ]],0)</f>
        <v>0</v>
      </c>
      <c r="BT215" s="6">
        <f ca="1">IF(Table1[[#This Row],[AREA]]="Thrissur",Table1[[#This Row],[INCOME ]],0)</f>
        <v>0</v>
      </c>
      <c r="BU215" s="10">
        <f ca="1">IF(Table1[[#This Row],[AREA]]="Wayanadu",Table1[[#This Row],[INCOME ]],0)</f>
        <v>0</v>
      </c>
      <c r="BW215" s="9">
        <f ca="1">IF(Table1[[#This Row],[FIELD OF WORK]]="IT",Table1[[#This Row],[INCOME ]],0)</f>
        <v>0</v>
      </c>
      <c r="BX215" s="6">
        <f ca="1">IF(Table1[[#This Row],[FIELD OF WORK]]="Teaching",Table1[[#This Row],[INCOME ]],0)</f>
        <v>0</v>
      </c>
      <c r="BY215" s="6">
        <f ca="1">IF(Table1[[#This Row],[FIELD OF WORK]]="Construction",Table1[[#This Row],[INCOME ]],0)</f>
        <v>0</v>
      </c>
      <c r="BZ215" s="6">
        <f ca="1">IF(Table1[[#This Row],[FIELD OF WORK]]="Health",Table1[[#This Row],[INCOME ]],0)</f>
        <v>0</v>
      </c>
      <c r="CA215" s="10">
        <f ca="1">IF(Table1[[#This Row],[FIELD OF WORK]]="Others",Table1[[#This Row],[INCOME ]],0)</f>
        <v>546472</v>
      </c>
      <c r="CC215" s="9">
        <f ca="1">IF(Table1[[#This Row],[EDUCATION]]="Highschool",Table1[[#This Row],[INCOME ]],0)</f>
        <v>0</v>
      </c>
      <c r="CD215" s="6">
        <f ca="1">IF(Table1[[#This Row],[EDUCATION]]="UG",Table1[[#This Row],[INCOME ]],0)</f>
        <v>0</v>
      </c>
      <c r="CE215" s="6">
        <f ca="1">IF(Table1[[#This Row],[EDUCATION]]="PG",Table1[[#This Row],[INCOME ]],0)</f>
        <v>0</v>
      </c>
      <c r="CF215" s="6">
        <f ca="1">IF(Table1[[#This Row],[EDUCATION]]="PHD",Table1[[#This Row],[INCOME ]],0)</f>
        <v>0</v>
      </c>
      <c r="CG215" s="6">
        <f ca="1">IF(Table1[[#This Row],[EDUCATION]]="Plus Two",Table1[[#This Row],[INCOME ]],0)</f>
        <v>546472</v>
      </c>
      <c r="CH215" s="10">
        <f ca="1">IF(Table1[[#This Row],[EDUCATION]]="Others",Table1[[#This Row],[INCOME ]],0)</f>
        <v>0</v>
      </c>
      <c r="CJ215" s="9">
        <f ca="1">IF(Table1[[#This Row],[NETWORTH]]&gt;$CK$3,Table1[[#This Row],[AGE]],0)</f>
        <v>0</v>
      </c>
      <c r="CK215" s="10"/>
    </row>
    <row r="216" spans="1:89" x14ac:dyDescent="0.3">
      <c r="A216">
        <f t="shared" ca="1" si="88"/>
        <v>0</v>
      </c>
      <c r="B216" t="str">
        <f t="shared" ca="1" si="89"/>
        <v>MALE</v>
      </c>
      <c r="C216">
        <f t="shared" ca="1" si="90"/>
        <v>50</v>
      </c>
      <c r="D216">
        <f t="shared" ca="1" si="91"/>
        <v>1</v>
      </c>
      <c r="E216" t="str">
        <f t="shared" ca="1" si="92"/>
        <v>Health</v>
      </c>
      <c r="F216">
        <f t="shared" ca="1" si="93"/>
        <v>4</v>
      </c>
      <c r="G216" t="str">
        <f t="shared" ca="1" si="94"/>
        <v>PG</v>
      </c>
      <c r="H216">
        <f t="shared" ca="1" si="112"/>
        <v>3</v>
      </c>
      <c r="I216">
        <f t="shared" ca="1" si="87"/>
        <v>3</v>
      </c>
      <c r="J216">
        <f t="shared" ca="1" si="95"/>
        <v>669505</v>
      </c>
      <c r="K216">
        <f t="shared" ca="1" si="96"/>
        <v>10</v>
      </c>
      <c r="L216" t="str">
        <f t="shared" ca="1" si="97"/>
        <v>Malappuram</v>
      </c>
      <c r="M216">
        <f t="shared" ca="1" si="106"/>
        <v>3347525</v>
      </c>
      <c r="N216">
        <f t="shared" ca="1" si="98"/>
        <v>1078620.8873549986</v>
      </c>
      <c r="O216">
        <f t="shared" ca="1" si="107"/>
        <v>1967510.2237426627</v>
      </c>
      <c r="P216">
        <f t="shared" ca="1" si="99"/>
        <v>1234686</v>
      </c>
      <c r="Q216">
        <f t="shared" ca="1" si="108"/>
        <v>2793097.8873549988</v>
      </c>
      <c r="R216">
        <f t="shared" ca="1" si="109"/>
        <v>779019.99212983134</v>
      </c>
      <c r="S216">
        <f t="shared" ca="1" si="110"/>
        <v>6094055.2158724945</v>
      </c>
      <c r="T216">
        <f t="shared" ca="1" si="111"/>
        <v>3300957.3285174957</v>
      </c>
      <c r="V216" s="9">
        <f ca="1">IF(Table1[[#This Row],[GENDER]]="MALE",1,0)</f>
        <v>1</v>
      </c>
      <c r="W216" s="10">
        <f ca="1">IF(Table1[[#This Row],[GENDER]]="FEMALE",1,0)</f>
        <v>0</v>
      </c>
      <c r="AF216" s="9">
        <f t="shared" ca="1" si="100"/>
        <v>0</v>
      </c>
      <c r="AG216" s="6">
        <f t="shared" ca="1" si="101"/>
        <v>1</v>
      </c>
      <c r="AH216" s="6">
        <f t="shared" ca="1" si="102"/>
        <v>0</v>
      </c>
      <c r="AI216" s="6">
        <f t="shared" ca="1" si="103"/>
        <v>0</v>
      </c>
      <c r="AJ216" s="10">
        <f t="shared" ca="1" si="104"/>
        <v>0</v>
      </c>
      <c r="AL216" s="9">
        <f ca="1">IF(Table1[[#This Row],[EDUCATION]]="HIGHSCHOOL",1,0)</f>
        <v>0</v>
      </c>
      <c r="AM216" s="6">
        <f ca="1">IF(Table1[[#This Row],[EDUCATION]]="PLUS TWO",1,0)</f>
        <v>0</v>
      </c>
      <c r="AN216" s="6">
        <f ca="1">IF(Table1[[#This Row],[EDUCATION]]="UG",1,0)</f>
        <v>0</v>
      </c>
      <c r="AO216" s="6">
        <f ca="1">IF(Table1[[#This Row],[EDUCATION]]="PG",1,0)</f>
        <v>1</v>
      </c>
      <c r="AP216" s="6">
        <f ca="1">IF(Table1[[#This Row],[EDUCATION]]="PHD",1,0)</f>
        <v>0</v>
      </c>
      <c r="AQ216" s="10">
        <f ca="1">IF(Table1[[#This Row],[EDUCATION]]="OTHERS",1,0)</f>
        <v>0</v>
      </c>
      <c r="AU216" s="9">
        <f ca="1">Table1[[#This Row],[CARS VALUE]]/Table1[[#This Row],[CARS]]</f>
        <v>655836.74124755419</v>
      </c>
      <c r="AV216" s="10"/>
      <c r="AX216" s="9">
        <f ca="1">IF(Table1[[#This Row],[DEBTS]]&gt;$AY$3,1,0)</f>
        <v>1</v>
      </c>
      <c r="AY216" s="6"/>
      <c r="AZ216" s="23">
        <f ca="1">(Table1[[#This Row],[MORTAGE LEFT]]/Table1[[#This Row],[VALUE OF THE HOUSE]])</f>
        <v>0.32221443823571105</v>
      </c>
      <c r="BA216" s="6">
        <f t="shared" ca="1" si="105"/>
        <v>1</v>
      </c>
      <c r="BB216" s="6"/>
      <c r="BC216" s="6"/>
      <c r="BD216" s="6"/>
      <c r="BE216" s="9">
        <f ca="1">IF(Table1[[#This Row],[DEBTS]]&gt;Table1[[#This Row],[INCOME ]],1,0)</f>
        <v>1</v>
      </c>
      <c r="BF216" s="10"/>
      <c r="BH216" s="9">
        <f ca="1">IF(Table1[[#This Row],[AREA]]="Alappuzha",Table1[[#This Row],[INCOME ]],0)</f>
        <v>0</v>
      </c>
      <c r="BI216" s="6">
        <f ca="1">IF(Table1[[#This Row],[AREA]]="Ernakulam",Table1[[#This Row],[INCOME ]],0)</f>
        <v>0</v>
      </c>
      <c r="BJ216" s="6">
        <f ca="1">IF(Table1[[#This Row],[AREA]]="Idukki",Table1[[#This Row],[INCOME ]],0)</f>
        <v>0</v>
      </c>
      <c r="BK216" s="6">
        <f ca="1">IF(Table1[[#This Row],[AREA]]="kannur",Table1[[#This Row],[INCOME ]],0)</f>
        <v>0</v>
      </c>
      <c r="BL216" s="6">
        <f ca="1">IF(Table1[[#This Row],[AREA]]="Kasaragod",Table1[[#This Row],[INCOME ]],0)</f>
        <v>0</v>
      </c>
      <c r="BM216" s="6">
        <f ca="1">IF(Table1[[#This Row],[AREA]]="Kollam",Table1[[#This Row],[INCOME ]],0)</f>
        <v>0</v>
      </c>
      <c r="BN216" s="6">
        <f ca="1">IF(Table1[[#This Row],[AREA]]="kottayam",Table1[[#This Row],[INCOME ]],0)</f>
        <v>0</v>
      </c>
      <c r="BO216" s="6">
        <f ca="1">IF(Table1[[#This Row],[AREA]]="Kozhikode",Table1[[#This Row],[INCOME ]],0)</f>
        <v>0</v>
      </c>
      <c r="BP216" s="6">
        <f ca="1">IF(Table1[[#This Row],[AREA]]="Malappuram",Table1[[#This Row],[INCOME ]],0)</f>
        <v>669505</v>
      </c>
      <c r="BQ216" s="6">
        <f ca="1">IF(Table1[[#This Row],[AREA]]="Palakkad",Table1[[#This Row],[INCOME ]],0)</f>
        <v>0</v>
      </c>
      <c r="BR216" s="6">
        <f ca="1">IF(Table1[[#This Row],[AREA]]="Pathanamthitta",Table1[[#This Row],[INCOME ]],0)</f>
        <v>0</v>
      </c>
      <c r="BS216" s="6">
        <f ca="1">IF(Table1[[#This Row],[AREA]]="Thiruvananthapuram",Table1[[#This Row],[INCOME ]],0)</f>
        <v>0</v>
      </c>
      <c r="BT216" s="6">
        <f ca="1">IF(Table1[[#This Row],[AREA]]="Thrissur",Table1[[#This Row],[INCOME ]],0)</f>
        <v>0</v>
      </c>
      <c r="BU216" s="10">
        <f ca="1">IF(Table1[[#This Row],[AREA]]="Wayanadu",Table1[[#This Row],[INCOME ]],0)</f>
        <v>0</v>
      </c>
      <c r="BW216" s="9">
        <f ca="1">IF(Table1[[#This Row],[FIELD OF WORK]]="IT",Table1[[#This Row],[INCOME ]],0)</f>
        <v>0</v>
      </c>
      <c r="BX216" s="6">
        <f ca="1">IF(Table1[[#This Row],[FIELD OF WORK]]="Teaching",Table1[[#This Row],[INCOME ]],0)</f>
        <v>0</v>
      </c>
      <c r="BY216" s="6">
        <f ca="1">IF(Table1[[#This Row],[FIELD OF WORK]]="Construction",Table1[[#This Row],[INCOME ]],0)</f>
        <v>0</v>
      </c>
      <c r="BZ216" s="6">
        <f ca="1">IF(Table1[[#This Row],[FIELD OF WORK]]="Health",Table1[[#This Row],[INCOME ]],0)</f>
        <v>669505</v>
      </c>
      <c r="CA216" s="10">
        <f ca="1">IF(Table1[[#This Row],[FIELD OF WORK]]="Others",Table1[[#This Row],[INCOME ]],0)</f>
        <v>0</v>
      </c>
      <c r="CC216" s="9">
        <f ca="1">IF(Table1[[#This Row],[EDUCATION]]="Highschool",Table1[[#This Row],[INCOME ]],0)</f>
        <v>0</v>
      </c>
      <c r="CD216" s="6">
        <f ca="1">IF(Table1[[#This Row],[EDUCATION]]="UG",Table1[[#This Row],[INCOME ]],0)</f>
        <v>0</v>
      </c>
      <c r="CE216" s="6">
        <f ca="1">IF(Table1[[#This Row],[EDUCATION]]="PG",Table1[[#This Row],[INCOME ]],0)</f>
        <v>669505</v>
      </c>
      <c r="CF216" s="6">
        <f ca="1">IF(Table1[[#This Row],[EDUCATION]]="PHD",Table1[[#This Row],[INCOME ]],0)</f>
        <v>0</v>
      </c>
      <c r="CG216" s="6">
        <f ca="1">IF(Table1[[#This Row],[EDUCATION]]="Plus Two",Table1[[#This Row],[INCOME ]],0)</f>
        <v>0</v>
      </c>
      <c r="CH216" s="10">
        <f ca="1">IF(Table1[[#This Row],[EDUCATION]]="Others",Table1[[#This Row],[INCOME ]],0)</f>
        <v>0</v>
      </c>
      <c r="CJ216" s="9">
        <f ca="1">IF(Table1[[#This Row],[NETWORTH]]&gt;$CK$3,Table1[[#This Row],[AGE]],0)</f>
        <v>50</v>
      </c>
      <c r="CK216" s="10"/>
    </row>
    <row r="217" spans="1:89" x14ac:dyDescent="0.3">
      <c r="A217">
        <f t="shared" ca="1" si="88"/>
        <v>1</v>
      </c>
      <c r="B217" t="str">
        <f t="shared" ca="1" si="89"/>
        <v>FEMALE</v>
      </c>
      <c r="C217">
        <f t="shared" ca="1" si="90"/>
        <v>50</v>
      </c>
      <c r="D217">
        <f t="shared" ca="1" si="91"/>
        <v>4</v>
      </c>
      <c r="E217" t="str">
        <f t="shared" ca="1" si="92"/>
        <v>IT</v>
      </c>
      <c r="F217">
        <f t="shared" ca="1" si="93"/>
        <v>2</v>
      </c>
      <c r="G217" t="str">
        <f t="shared" ca="1" si="94"/>
        <v>Plus Two</v>
      </c>
      <c r="H217">
        <f t="shared" ca="1" si="112"/>
        <v>0</v>
      </c>
      <c r="I217">
        <f t="shared" ca="1" si="87"/>
        <v>3</v>
      </c>
      <c r="J217">
        <f t="shared" ca="1" si="95"/>
        <v>343677</v>
      </c>
      <c r="K217">
        <f t="shared" ca="1" si="96"/>
        <v>9</v>
      </c>
      <c r="L217" t="str">
        <f t="shared" ca="1" si="97"/>
        <v>Palakkad</v>
      </c>
      <c r="M217">
        <f t="shared" ca="1" si="106"/>
        <v>1718385</v>
      </c>
      <c r="N217">
        <f t="shared" ca="1" si="98"/>
        <v>543905.32931435155</v>
      </c>
      <c r="O217">
        <f t="shared" ca="1" si="107"/>
        <v>495545.53419131803</v>
      </c>
      <c r="P217">
        <f t="shared" ca="1" si="99"/>
        <v>149456</v>
      </c>
      <c r="Q217">
        <f t="shared" ca="1" si="108"/>
        <v>1323991.3293143515</v>
      </c>
      <c r="R217">
        <f t="shared" ca="1" si="109"/>
        <v>411277.25862176856</v>
      </c>
      <c r="S217">
        <f t="shared" ca="1" si="110"/>
        <v>2625207.7928130864</v>
      </c>
      <c r="T217">
        <f t="shared" ca="1" si="111"/>
        <v>1301216.4634987349</v>
      </c>
      <c r="V217" s="9">
        <f ca="1">IF(Table1[[#This Row],[GENDER]]="MALE",1,0)</f>
        <v>0</v>
      </c>
      <c r="W217" s="10">
        <f ca="1">IF(Table1[[#This Row],[GENDER]]="FEMALE",1,0)</f>
        <v>1</v>
      </c>
      <c r="AF217" s="9">
        <f t="shared" ca="1" si="100"/>
        <v>0</v>
      </c>
      <c r="AG217" s="6">
        <f t="shared" ca="1" si="101"/>
        <v>0</v>
      </c>
      <c r="AH217" s="6">
        <f t="shared" ca="1" si="102"/>
        <v>1</v>
      </c>
      <c r="AI217" s="6">
        <f t="shared" ca="1" si="103"/>
        <v>0</v>
      </c>
      <c r="AJ217" s="10">
        <f t="shared" ca="1" si="104"/>
        <v>0</v>
      </c>
      <c r="AL217" s="9">
        <f ca="1">IF(Table1[[#This Row],[EDUCATION]]="HIGHSCHOOL",1,0)</f>
        <v>0</v>
      </c>
      <c r="AM217" s="6">
        <f ca="1">IF(Table1[[#This Row],[EDUCATION]]="PLUS TWO",1,0)</f>
        <v>1</v>
      </c>
      <c r="AN217" s="6">
        <f ca="1">IF(Table1[[#This Row],[EDUCATION]]="UG",1,0)</f>
        <v>0</v>
      </c>
      <c r="AO217" s="6">
        <f ca="1">IF(Table1[[#This Row],[EDUCATION]]="PG",1,0)</f>
        <v>0</v>
      </c>
      <c r="AP217" s="6">
        <f ca="1">IF(Table1[[#This Row],[EDUCATION]]="PHD",1,0)</f>
        <v>0</v>
      </c>
      <c r="AQ217" s="10">
        <f ca="1">IF(Table1[[#This Row],[EDUCATION]]="OTHERS",1,0)</f>
        <v>0</v>
      </c>
      <c r="AU217" s="9">
        <f ca="1">Table1[[#This Row],[CARS VALUE]]/Table1[[#This Row],[CARS]]</f>
        <v>165181.84473043933</v>
      </c>
      <c r="AV217" s="10"/>
      <c r="AX217" s="9">
        <f ca="1">IF(Table1[[#This Row],[DEBTS]]&gt;$AY$3,1,0)</f>
        <v>1</v>
      </c>
      <c r="AY217" s="6"/>
      <c r="AZ217" s="23">
        <f ca="1">(Table1[[#This Row],[MORTAGE LEFT]]/Table1[[#This Row],[VALUE OF THE HOUSE]])</f>
        <v>0.3165212273817285</v>
      </c>
      <c r="BA217" s="6">
        <f t="shared" ca="1" si="105"/>
        <v>1</v>
      </c>
      <c r="BB217" s="6"/>
      <c r="BC217" s="6"/>
      <c r="BD217" s="6"/>
      <c r="BE217" s="9">
        <f ca="1">IF(Table1[[#This Row],[DEBTS]]&gt;Table1[[#This Row],[INCOME ]],1,0)</f>
        <v>1</v>
      </c>
      <c r="BF217" s="10"/>
      <c r="BH217" s="9">
        <f ca="1">IF(Table1[[#This Row],[AREA]]="Alappuzha",Table1[[#This Row],[INCOME ]],0)</f>
        <v>0</v>
      </c>
      <c r="BI217" s="6">
        <f ca="1">IF(Table1[[#This Row],[AREA]]="Ernakulam",Table1[[#This Row],[INCOME ]],0)</f>
        <v>0</v>
      </c>
      <c r="BJ217" s="6">
        <f ca="1">IF(Table1[[#This Row],[AREA]]="Idukki",Table1[[#This Row],[INCOME ]],0)</f>
        <v>0</v>
      </c>
      <c r="BK217" s="6">
        <f ca="1">IF(Table1[[#This Row],[AREA]]="kannur",Table1[[#This Row],[INCOME ]],0)</f>
        <v>0</v>
      </c>
      <c r="BL217" s="6">
        <f ca="1">IF(Table1[[#This Row],[AREA]]="Kasaragod",Table1[[#This Row],[INCOME ]],0)</f>
        <v>0</v>
      </c>
      <c r="BM217" s="6">
        <f ca="1">IF(Table1[[#This Row],[AREA]]="Kollam",Table1[[#This Row],[INCOME ]],0)</f>
        <v>0</v>
      </c>
      <c r="BN217" s="6">
        <f ca="1">IF(Table1[[#This Row],[AREA]]="kottayam",Table1[[#This Row],[INCOME ]],0)</f>
        <v>0</v>
      </c>
      <c r="BO217" s="6">
        <f ca="1">IF(Table1[[#This Row],[AREA]]="Kozhikode",Table1[[#This Row],[INCOME ]],0)</f>
        <v>0</v>
      </c>
      <c r="BP217" s="6">
        <f ca="1">IF(Table1[[#This Row],[AREA]]="Malappuram",Table1[[#This Row],[INCOME ]],0)</f>
        <v>0</v>
      </c>
      <c r="BQ217" s="6">
        <f ca="1">IF(Table1[[#This Row],[AREA]]="Palakkad",Table1[[#This Row],[INCOME ]],0)</f>
        <v>343677</v>
      </c>
      <c r="BR217" s="6">
        <f ca="1">IF(Table1[[#This Row],[AREA]]="Pathanamthitta",Table1[[#This Row],[INCOME ]],0)</f>
        <v>0</v>
      </c>
      <c r="BS217" s="6">
        <f ca="1">IF(Table1[[#This Row],[AREA]]="Thiruvananthapuram",Table1[[#This Row],[INCOME ]],0)</f>
        <v>0</v>
      </c>
      <c r="BT217" s="6">
        <f ca="1">IF(Table1[[#This Row],[AREA]]="Thrissur",Table1[[#This Row],[INCOME ]],0)</f>
        <v>0</v>
      </c>
      <c r="BU217" s="10">
        <f ca="1">IF(Table1[[#This Row],[AREA]]="Wayanadu",Table1[[#This Row],[INCOME ]],0)</f>
        <v>0</v>
      </c>
      <c r="BW217" s="9">
        <f ca="1">IF(Table1[[#This Row],[FIELD OF WORK]]="IT",Table1[[#This Row],[INCOME ]],0)</f>
        <v>343677</v>
      </c>
      <c r="BX217" s="6">
        <f ca="1">IF(Table1[[#This Row],[FIELD OF WORK]]="Teaching",Table1[[#This Row],[INCOME ]],0)</f>
        <v>0</v>
      </c>
      <c r="BY217" s="6">
        <f ca="1">IF(Table1[[#This Row],[FIELD OF WORK]]="Construction",Table1[[#This Row],[INCOME ]],0)</f>
        <v>0</v>
      </c>
      <c r="BZ217" s="6">
        <f ca="1">IF(Table1[[#This Row],[FIELD OF WORK]]="Health",Table1[[#This Row],[INCOME ]],0)</f>
        <v>0</v>
      </c>
      <c r="CA217" s="10">
        <f ca="1">IF(Table1[[#This Row],[FIELD OF WORK]]="Others",Table1[[#This Row],[INCOME ]],0)</f>
        <v>0</v>
      </c>
      <c r="CC217" s="9">
        <f ca="1">IF(Table1[[#This Row],[EDUCATION]]="Highschool",Table1[[#This Row],[INCOME ]],0)</f>
        <v>0</v>
      </c>
      <c r="CD217" s="6">
        <f ca="1">IF(Table1[[#This Row],[EDUCATION]]="UG",Table1[[#This Row],[INCOME ]],0)</f>
        <v>0</v>
      </c>
      <c r="CE217" s="6">
        <f ca="1">IF(Table1[[#This Row],[EDUCATION]]="PG",Table1[[#This Row],[INCOME ]],0)</f>
        <v>0</v>
      </c>
      <c r="CF217" s="6">
        <f ca="1">IF(Table1[[#This Row],[EDUCATION]]="PHD",Table1[[#This Row],[INCOME ]],0)</f>
        <v>0</v>
      </c>
      <c r="CG217" s="6">
        <f ca="1">IF(Table1[[#This Row],[EDUCATION]]="Plus Two",Table1[[#This Row],[INCOME ]],0)</f>
        <v>343677</v>
      </c>
      <c r="CH217" s="10">
        <f ca="1">IF(Table1[[#This Row],[EDUCATION]]="Others",Table1[[#This Row],[INCOME ]],0)</f>
        <v>0</v>
      </c>
      <c r="CJ217" s="9">
        <f ca="1">IF(Table1[[#This Row],[NETWORTH]]&gt;$CK$3,Table1[[#This Row],[AGE]],0)</f>
        <v>50</v>
      </c>
      <c r="CK217" s="10"/>
    </row>
    <row r="218" spans="1:89" x14ac:dyDescent="0.3">
      <c r="A218">
        <f t="shared" ca="1" si="88"/>
        <v>1</v>
      </c>
      <c r="B218" t="str">
        <f t="shared" ca="1" si="89"/>
        <v>FEMALE</v>
      </c>
      <c r="C218">
        <f t="shared" ca="1" si="90"/>
        <v>48</v>
      </c>
      <c r="D218">
        <f t="shared" ca="1" si="91"/>
        <v>2</v>
      </c>
      <c r="E218" t="str">
        <f t="shared" ca="1" si="92"/>
        <v>Construction</v>
      </c>
      <c r="F218">
        <f t="shared" ca="1" si="93"/>
        <v>6</v>
      </c>
      <c r="G218" t="str">
        <f t="shared" ca="1" si="94"/>
        <v>Others</v>
      </c>
      <c r="H218">
        <f t="shared" ca="1" si="112"/>
        <v>1</v>
      </c>
      <c r="I218">
        <f t="shared" ca="1" si="87"/>
        <v>1</v>
      </c>
      <c r="J218">
        <f t="shared" ca="1" si="95"/>
        <v>665037</v>
      </c>
      <c r="K218">
        <f t="shared" ca="1" si="96"/>
        <v>12</v>
      </c>
      <c r="L218" t="str">
        <f t="shared" ca="1" si="97"/>
        <v>Wayanadu</v>
      </c>
      <c r="M218">
        <f t="shared" ca="1" si="106"/>
        <v>2660148</v>
      </c>
      <c r="N218">
        <f t="shared" ca="1" si="98"/>
        <v>1052711.7632835389</v>
      </c>
      <c r="O218">
        <f t="shared" ca="1" si="107"/>
        <v>200127.44726709407</v>
      </c>
      <c r="P218">
        <f t="shared" ca="1" si="99"/>
        <v>45622</v>
      </c>
      <c r="Q218">
        <f t="shared" ca="1" si="108"/>
        <v>2233295.7632835386</v>
      </c>
      <c r="R218">
        <f t="shared" ca="1" si="109"/>
        <v>873011.03864832746</v>
      </c>
      <c r="S218">
        <f t="shared" ca="1" si="110"/>
        <v>3733286.4859154215</v>
      </c>
      <c r="T218">
        <f t="shared" ca="1" si="111"/>
        <v>1499990.7226318829</v>
      </c>
      <c r="V218" s="9">
        <f ca="1">IF(Table1[[#This Row],[GENDER]]="MALE",1,0)</f>
        <v>0</v>
      </c>
      <c r="W218" s="10">
        <f ca="1">IF(Table1[[#This Row],[GENDER]]="FEMALE",1,0)</f>
        <v>1</v>
      </c>
      <c r="AF218" s="9">
        <f t="shared" ca="1" si="100"/>
        <v>1</v>
      </c>
      <c r="AG218" s="6">
        <f t="shared" ca="1" si="101"/>
        <v>0</v>
      </c>
      <c r="AH218" s="6">
        <f t="shared" ca="1" si="102"/>
        <v>0</v>
      </c>
      <c r="AI218" s="6">
        <f t="shared" ca="1" si="103"/>
        <v>0</v>
      </c>
      <c r="AJ218" s="10">
        <f t="shared" ca="1" si="104"/>
        <v>0</v>
      </c>
      <c r="AL218" s="9">
        <f ca="1">IF(Table1[[#This Row],[EDUCATION]]="HIGHSCHOOL",1,0)</f>
        <v>0</v>
      </c>
      <c r="AM218" s="6">
        <f ca="1">IF(Table1[[#This Row],[EDUCATION]]="PLUS TWO",1,0)</f>
        <v>0</v>
      </c>
      <c r="AN218" s="6">
        <f ca="1">IF(Table1[[#This Row],[EDUCATION]]="UG",1,0)</f>
        <v>0</v>
      </c>
      <c r="AO218" s="6">
        <f ca="1">IF(Table1[[#This Row],[EDUCATION]]="PG",1,0)</f>
        <v>0</v>
      </c>
      <c r="AP218" s="6">
        <f ca="1">IF(Table1[[#This Row],[EDUCATION]]="PHD",1,0)</f>
        <v>0</v>
      </c>
      <c r="AQ218" s="10">
        <f ca="1">IF(Table1[[#This Row],[EDUCATION]]="OTHERS",1,0)</f>
        <v>1</v>
      </c>
      <c r="AU218" s="9">
        <f ca="1">Table1[[#This Row],[CARS VALUE]]/Table1[[#This Row],[CARS]]</f>
        <v>200127.44726709407</v>
      </c>
      <c r="AV218" s="10"/>
      <c r="AX218" s="9">
        <f ca="1">IF(Table1[[#This Row],[DEBTS]]&gt;$AY$3,1,0)</f>
        <v>1</v>
      </c>
      <c r="AY218" s="6"/>
      <c r="AZ218" s="23">
        <f ca="1">(Table1[[#This Row],[MORTAGE LEFT]]/Table1[[#This Row],[VALUE OF THE HOUSE]])</f>
        <v>0.39573428368780189</v>
      </c>
      <c r="BA218" s="6">
        <f t="shared" ca="1" si="105"/>
        <v>1</v>
      </c>
      <c r="BB218" s="6"/>
      <c r="BC218" s="6"/>
      <c r="BD218" s="6"/>
      <c r="BE218" s="9">
        <f ca="1">IF(Table1[[#This Row],[DEBTS]]&gt;Table1[[#This Row],[INCOME ]],1,0)</f>
        <v>1</v>
      </c>
      <c r="BF218" s="10"/>
      <c r="BH218" s="9">
        <f ca="1">IF(Table1[[#This Row],[AREA]]="Alappuzha",Table1[[#This Row],[INCOME ]],0)</f>
        <v>0</v>
      </c>
      <c r="BI218" s="6">
        <f ca="1">IF(Table1[[#This Row],[AREA]]="Ernakulam",Table1[[#This Row],[INCOME ]],0)</f>
        <v>0</v>
      </c>
      <c r="BJ218" s="6">
        <f ca="1">IF(Table1[[#This Row],[AREA]]="Idukki",Table1[[#This Row],[INCOME ]],0)</f>
        <v>0</v>
      </c>
      <c r="BK218" s="6">
        <f ca="1">IF(Table1[[#This Row],[AREA]]="kannur",Table1[[#This Row],[INCOME ]],0)</f>
        <v>0</v>
      </c>
      <c r="BL218" s="6">
        <f ca="1">IF(Table1[[#This Row],[AREA]]="Kasaragod",Table1[[#This Row],[INCOME ]],0)</f>
        <v>0</v>
      </c>
      <c r="BM218" s="6">
        <f ca="1">IF(Table1[[#This Row],[AREA]]="Kollam",Table1[[#This Row],[INCOME ]],0)</f>
        <v>0</v>
      </c>
      <c r="BN218" s="6">
        <f ca="1">IF(Table1[[#This Row],[AREA]]="kottayam",Table1[[#This Row],[INCOME ]],0)</f>
        <v>0</v>
      </c>
      <c r="BO218" s="6">
        <f ca="1">IF(Table1[[#This Row],[AREA]]="Kozhikode",Table1[[#This Row],[INCOME ]],0)</f>
        <v>0</v>
      </c>
      <c r="BP218" s="6">
        <f ca="1">IF(Table1[[#This Row],[AREA]]="Malappuram",Table1[[#This Row],[INCOME ]],0)</f>
        <v>0</v>
      </c>
      <c r="BQ218" s="6">
        <f ca="1">IF(Table1[[#This Row],[AREA]]="Palakkad",Table1[[#This Row],[INCOME ]],0)</f>
        <v>0</v>
      </c>
      <c r="BR218" s="6">
        <f ca="1">IF(Table1[[#This Row],[AREA]]="Pathanamthitta",Table1[[#This Row],[INCOME ]],0)</f>
        <v>0</v>
      </c>
      <c r="BS218" s="6">
        <f ca="1">IF(Table1[[#This Row],[AREA]]="Thiruvananthapuram",Table1[[#This Row],[INCOME ]],0)</f>
        <v>0</v>
      </c>
      <c r="BT218" s="6">
        <f ca="1">IF(Table1[[#This Row],[AREA]]="Thrissur",Table1[[#This Row],[INCOME ]],0)</f>
        <v>0</v>
      </c>
      <c r="BU218" s="10">
        <f ca="1">IF(Table1[[#This Row],[AREA]]="Wayanadu",Table1[[#This Row],[INCOME ]],0)</f>
        <v>665037</v>
      </c>
      <c r="BW218" s="9">
        <f ca="1">IF(Table1[[#This Row],[FIELD OF WORK]]="IT",Table1[[#This Row],[INCOME ]],0)</f>
        <v>0</v>
      </c>
      <c r="BX218" s="6">
        <f ca="1">IF(Table1[[#This Row],[FIELD OF WORK]]="Teaching",Table1[[#This Row],[INCOME ]],0)</f>
        <v>0</v>
      </c>
      <c r="BY218" s="6">
        <f ca="1">IF(Table1[[#This Row],[FIELD OF WORK]]="Construction",Table1[[#This Row],[INCOME ]],0)</f>
        <v>665037</v>
      </c>
      <c r="BZ218" s="6">
        <f ca="1">IF(Table1[[#This Row],[FIELD OF WORK]]="Health",Table1[[#This Row],[INCOME ]],0)</f>
        <v>0</v>
      </c>
      <c r="CA218" s="10">
        <f ca="1">IF(Table1[[#This Row],[FIELD OF WORK]]="Others",Table1[[#This Row],[INCOME ]],0)</f>
        <v>0</v>
      </c>
      <c r="CC218" s="9">
        <f ca="1">IF(Table1[[#This Row],[EDUCATION]]="Highschool",Table1[[#This Row],[INCOME ]],0)</f>
        <v>0</v>
      </c>
      <c r="CD218" s="6">
        <f ca="1">IF(Table1[[#This Row],[EDUCATION]]="UG",Table1[[#This Row],[INCOME ]],0)</f>
        <v>0</v>
      </c>
      <c r="CE218" s="6">
        <f ca="1">IF(Table1[[#This Row],[EDUCATION]]="PG",Table1[[#This Row],[INCOME ]],0)</f>
        <v>0</v>
      </c>
      <c r="CF218" s="6">
        <f ca="1">IF(Table1[[#This Row],[EDUCATION]]="PHD",Table1[[#This Row],[INCOME ]],0)</f>
        <v>0</v>
      </c>
      <c r="CG218" s="6">
        <f ca="1">IF(Table1[[#This Row],[EDUCATION]]="Plus Two",Table1[[#This Row],[INCOME ]],0)</f>
        <v>0</v>
      </c>
      <c r="CH218" s="10">
        <f ca="1">IF(Table1[[#This Row],[EDUCATION]]="Others",Table1[[#This Row],[INCOME ]],0)</f>
        <v>665037</v>
      </c>
      <c r="CJ218" s="9">
        <f ca="1">IF(Table1[[#This Row],[NETWORTH]]&gt;$CK$3,Table1[[#This Row],[AGE]],0)</f>
        <v>48</v>
      </c>
      <c r="CK218" s="10"/>
    </row>
    <row r="219" spans="1:89" x14ac:dyDescent="0.3">
      <c r="A219">
        <f t="shared" ca="1" si="88"/>
        <v>1</v>
      </c>
      <c r="B219" t="str">
        <f t="shared" ca="1" si="89"/>
        <v>FEMALE</v>
      </c>
      <c r="C219">
        <f t="shared" ca="1" si="90"/>
        <v>36</v>
      </c>
      <c r="D219">
        <f t="shared" ca="1" si="91"/>
        <v>3</v>
      </c>
      <c r="E219" t="str">
        <f t="shared" ca="1" si="92"/>
        <v>Teaching</v>
      </c>
      <c r="F219">
        <f t="shared" ca="1" si="93"/>
        <v>5</v>
      </c>
      <c r="G219" t="str">
        <f t="shared" ca="1" si="94"/>
        <v>PHD</v>
      </c>
      <c r="H219">
        <f t="shared" ca="1" si="112"/>
        <v>1</v>
      </c>
      <c r="I219">
        <f t="shared" ca="1" si="87"/>
        <v>2</v>
      </c>
      <c r="J219">
        <f t="shared" ca="1" si="95"/>
        <v>129555</v>
      </c>
      <c r="K219">
        <f t="shared" ca="1" si="96"/>
        <v>10</v>
      </c>
      <c r="L219" t="str">
        <f t="shared" ca="1" si="97"/>
        <v>Malappuram</v>
      </c>
      <c r="M219">
        <f t="shared" ca="1" si="106"/>
        <v>647775</v>
      </c>
      <c r="N219">
        <f t="shared" ca="1" si="98"/>
        <v>219460.25892149462</v>
      </c>
      <c r="O219">
        <f t="shared" ca="1" si="107"/>
        <v>137231.08007606975</v>
      </c>
      <c r="P219">
        <f t="shared" ca="1" si="99"/>
        <v>115388</v>
      </c>
      <c r="Q219">
        <f t="shared" ca="1" si="108"/>
        <v>485074.25892149459</v>
      </c>
      <c r="R219">
        <f t="shared" ca="1" si="109"/>
        <v>181448.13632658299</v>
      </c>
      <c r="S219">
        <f t="shared" ca="1" si="110"/>
        <v>966454.21640265279</v>
      </c>
      <c r="T219">
        <f t="shared" ca="1" si="111"/>
        <v>481379.9574811582</v>
      </c>
      <c r="V219" s="9">
        <f ca="1">IF(Table1[[#This Row],[GENDER]]="MALE",1,0)</f>
        <v>0</v>
      </c>
      <c r="W219" s="10">
        <f ca="1">IF(Table1[[#This Row],[GENDER]]="FEMALE",1,0)</f>
        <v>1</v>
      </c>
      <c r="AF219" s="9">
        <f t="shared" ca="1" si="100"/>
        <v>0</v>
      </c>
      <c r="AG219" s="6">
        <f t="shared" ca="1" si="101"/>
        <v>0</v>
      </c>
      <c r="AH219" s="6">
        <f t="shared" ca="1" si="102"/>
        <v>0</v>
      </c>
      <c r="AI219" s="6">
        <f t="shared" ca="1" si="103"/>
        <v>1</v>
      </c>
      <c r="AJ219" s="10">
        <f t="shared" ca="1" si="104"/>
        <v>0</v>
      </c>
      <c r="AL219" s="9">
        <f ca="1">IF(Table1[[#This Row],[EDUCATION]]="HIGHSCHOOL",1,0)</f>
        <v>0</v>
      </c>
      <c r="AM219" s="6">
        <f ca="1">IF(Table1[[#This Row],[EDUCATION]]="PLUS TWO",1,0)</f>
        <v>0</v>
      </c>
      <c r="AN219" s="6">
        <f ca="1">IF(Table1[[#This Row],[EDUCATION]]="UG",1,0)</f>
        <v>0</v>
      </c>
      <c r="AO219" s="6">
        <f ca="1">IF(Table1[[#This Row],[EDUCATION]]="PG",1,0)</f>
        <v>0</v>
      </c>
      <c r="AP219" s="6">
        <f ca="1">IF(Table1[[#This Row],[EDUCATION]]="PHD",1,0)</f>
        <v>1</v>
      </c>
      <c r="AQ219" s="10">
        <f ca="1">IF(Table1[[#This Row],[EDUCATION]]="OTHERS",1,0)</f>
        <v>0</v>
      </c>
      <c r="AU219" s="9">
        <f ca="1">Table1[[#This Row],[CARS VALUE]]/Table1[[#This Row],[CARS]]</f>
        <v>68615.540038034873</v>
      </c>
      <c r="AV219" s="10"/>
      <c r="AX219" s="9">
        <f ca="1">IF(Table1[[#This Row],[DEBTS]]&gt;$AY$3,1,0)</f>
        <v>0</v>
      </c>
      <c r="AY219" s="6"/>
      <c r="AZ219" s="23">
        <f ca="1">(Table1[[#This Row],[MORTAGE LEFT]]/Table1[[#This Row],[VALUE OF THE HOUSE]])</f>
        <v>0.33879087479679615</v>
      </c>
      <c r="BA219" s="6">
        <f t="shared" ca="1" si="105"/>
        <v>1</v>
      </c>
      <c r="BB219" s="6"/>
      <c r="BC219" s="6"/>
      <c r="BD219" s="6"/>
      <c r="BE219" s="9">
        <f ca="1">IF(Table1[[#This Row],[DEBTS]]&gt;Table1[[#This Row],[INCOME ]],1,0)</f>
        <v>1</v>
      </c>
      <c r="BF219" s="10"/>
      <c r="BH219" s="9">
        <f ca="1">IF(Table1[[#This Row],[AREA]]="Alappuzha",Table1[[#This Row],[INCOME ]],0)</f>
        <v>0</v>
      </c>
      <c r="BI219" s="6">
        <f ca="1">IF(Table1[[#This Row],[AREA]]="Ernakulam",Table1[[#This Row],[INCOME ]],0)</f>
        <v>0</v>
      </c>
      <c r="BJ219" s="6">
        <f ca="1">IF(Table1[[#This Row],[AREA]]="Idukki",Table1[[#This Row],[INCOME ]],0)</f>
        <v>0</v>
      </c>
      <c r="BK219" s="6">
        <f ca="1">IF(Table1[[#This Row],[AREA]]="kannur",Table1[[#This Row],[INCOME ]],0)</f>
        <v>0</v>
      </c>
      <c r="BL219" s="6">
        <f ca="1">IF(Table1[[#This Row],[AREA]]="Kasaragod",Table1[[#This Row],[INCOME ]],0)</f>
        <v>0</v>
      </c>
      <c r="BM219" s="6">
        <f ca="1">IF(Table1[[#This Row],[AREA]]="Kollam",Table1[[#This Row],[INCOME ]],0)</f>
        <v>0</v>
      </c>
      <c r="BN219" s="6">
        <f ca="1">IF(Table1[[#This Row],[AREA]]="kottayam",Table1[[#This Row],[INCOME ]],0)</f>
        <v>0</v>
      </c>
      <c r="BO219" s="6">
        <f ca="1">IF(Table1[[#This Row],[AREA]]="Kozhikode",Table1[[#This Row],[INCOME ]],0)</f>
        <v>0</v>
      </c>
      <c r="BP219" s="6">
        <f ca="1">IF(Table1[[#This Row],[AREA]]="Malappuram",Table1[[#This Row],[INCOME ]],0)</f>
        <v>129555</v>
      </c>
      <c r="BQ219" s="6">
        <f ca="1">IF(Table1[[#This Row],[AREA]]="Palakkad",Table1[[#This Row],[INCOME ]],0)</f>
        <v>0</v>
      </c>
      <c r="BR219" s="6">
        <f ca="1">IF(Table1[[#This Row],[AREA]]="Pathanamthitta",Table1[[#This Row],[INCOME ]],0)</f>
        <v>0</v>
      </c>
      <c r="BS219" s="6">
        <f ca="1">IF(Table1[[#This Row],[AREA]]="Thiruvananthapuram",Table1[[#This Row],[INCOME ]],0)</f>
        <v>0</v>
      </c>
      <c r="BT219" s="6">
        <f ca="1">IF(Table1[[#This Row],[AREA]]="Thrissur",Table1[[#This Row],[INCOME ]],0)</f>
        <v>0</v>
      </c>
      <c r="BU219" s="10">
        <f ca="1">IF(Table1[[#This Row],[AREA]]="Wayanadu",Table1[[#This Row],[INCOME ]],0)</f>
        <v>0</v>
      </c>
      <c r="BW219" s="9">
        <f ca="1">IF(Table1[[#This Row],[FIELD OF WORK]]="IT",Table1[[#This Row],[INCOME ]],0)</f>
        <v>0</v>
      </c>
      <c r="BX219" s="6">
        <f ca="1">IF(Table1[[#This Row],[FIELD OF WORK]]="Teaching",Table1[[#This Row],[INCOME ]],0)</f>
        <v>129555</v>
      </c>
      <c r="BY219" s="6">
        <f ca="1">IF(Table1[[#This Row],[FIELD OF WORK]]="Construction",Table1[[#This Row],[INCOME ]],0)</f>
        <v>0</v>
      </c>
      <c r="BZ219" s="6">
        <f ca="1">IF(Table1[[#This Row],[FIELD OF WORK]]="Health",Table1[[#This Row],[INCOME ]],0)</f>
        <v>0</v>
      </c>
      <c r="CA219" s="10">
        <f ca="1">IF(Table1[[#This Row],[FIELD OF WORK]]="Others",Table1[[#This Row],[INCOME ]],0)</f>
        <v>0</v>
      </c>
      <c r="CC219" s="9">
        <f ca="1">IF(Table1[[#This Row],[EDUCATION]]="Highschool",Table1[[#This Row],[INCOME ]],0)</f>
        <v>0</v>
      </c>
      <c r="CD219" s="6">
        <f ca="1">IF(Table1[[#This Row],[EDUCATION]]="UG",Table1[[#This Row],[INCOME ]],0)</f>
        <v>0</v>
      </c>
      <c r="CE219" s="6">
        <f ca="1">IF(Table1[[#This Row],[EDUCATION]]="PG",Table1[[#This Row],[INCOME ]],0)</f>
        <v>0</v>
      </c>
      <c r="CF219" s="6">
        <f ca="1">IF(Table1[[#This Row],[EDUCATION]]="PHD",Table1[[#This Row],[INCOME ]],0)</f>
        <v>129555</v>
      </c>
      <c r="CG219" s="6">
        <f ca="1">IF(Table1[[#This Row],[EDUCATION]]="Plus Two",Table1[[#This Row],[INCOME ]],0)</f>
        <v>0</v>
      </c>
      <c r="CH219" s="10">
        <f ca="1">IF(Table1[[#This Row],[EDUCATION]]="Others",Table1[[#This Row],[INCOME ]],0)</f>
        <v>0</v>
      </c>
      <c r="CJ219" s="9">
        <f ca="1">IF(Table1[[#This Row],[NETWORTH]]&gt;$CK$3,Table1[[#This Row],[AGE]],0)</f>
        <v>0</v>
      </c>
      <c r="CK219" s="10"/>
    </row>
    <row r="220" spans="1:89" x14ac:dyDescent="0.3">
      <c r="A220">
        <f t="shared" ca="1" si="88"/>
        <v>1</v>
      </c>
      <c r="B220" t="str">
        <f t="shared" ca="1" si="89"/>
        <v>FEMALE</v>
      </c>
      <c r="C220">
        <f t="shared" ca="1" si="90"/>
        <v>41</v>
      </c>
      <c r="D220">
        <f t="shared" ca="1" si="91"/>
        <v>4</v>
      </c>
      <c r="E220" t="str">
        <f t="shared" ca="1" si="92"/>
        <v>IT</v>
      </c>
      <c r="F220">
        <f t="shared" ca="1" si="93"/>
        <v>1</v>
      </c>
      <c r="G220" t="str">
        <f t="shared" ca="1" si="94"/>
        <v>Highschool</v>
      </c>
      <c r="H220">
        <f t="shared" ca="1" si="112"/>
        <v>1</v>
      </c>
      <c r="I220">
        <f t="shared" ca="1" si="87"/>
        <v>3</v>
      </c>
      <c r="J220">
        <f t="shared" ca="1" si="95"/>
        <v>787144</v>
      </c>
      <c r="K220">
        <f t="shared" ca="1" si="96"/>
        <v>7</v>
      </c>
      <c r="L220" t="str">
        <f t="shared" ca="1" si="97"/>
        <v>Ernakulam</v>
      </c>
      <c r="M220">
        <f t="shared" ca="1" si="106"/>
        <v>3148576</v>
      </c>
      <c r="N220">
        <f t="shared" ca="1" si="98"/>
        <v>901502.74871302489</v>
      </c>
      <c r="O220">
        <f t="shared" ca="1" si="107"/>
        <v>1345050.229672122</v>
      </c>
      <c r="P220">
        <f t="shared" ca="1" si="99"/>
        <v>1034182</v>
      </c>
      <c r="Q220">
        <f t="shared" ca="1" si="108"/>
        <v>2627573.7487130249</v>
      </c>
      <c r="R220">
        <f t="shared" ca="1" si="109"/>
        <v>1121740.1027856653</v>
      </c>
      <c r="S220">
        <f t="shared" ca="1" si="110"/>
        <v>5615366.3324577874</v>
      </c>
      <c r="T220">
        <f t="shared" ca="1" si="111"/>
        <v>2987792.5837447625</v>
      </c>
      <c r="V220" s="9">
        <f ca="1">IF(Table1[[#This Row],[GENDER]]="MALE",1,0)</f>
        <v>0</v>
      </c>
      <c r="W220" s="10">
        <f ca="1">IF(Table1[[#This Row],[GENDER]]="FEMALE",1,0)</f>
        <v>1</v>
      </c>
      <c r="AF220" s="9">
        <f t="shared" ca="1" si="100"/>
        <v>0</v>
      </c>
      <c r="AG220" s="6">
        <f t="shared" ca="1" si="101"/>
        <v>0</v>
      </c>
      <c r="AH220" s="6">
        <f t="shared" ca="1" si="102"/>
        <v>1</v>
      </c>
      <c r="AI220" s="6">
        <f t="shared" ca="1" si="103"/>
        <v>0</v>
      </c>
      <c r="AJ220" s="10">
        <f t="shared" ca="1" si="104"/>
        <v>0</v>
      </c>
      <c r="AL220" s="9">
        <f ca="1">IF(Table1[[#This Row],[EDUCATION]]="HIGHSCHOOL",1,0)</f>
        <v>1</v>
      </c>
      <c r="AM220" s="6">
        <f ca="1">IF(Table1[[#This Row],[EDUCATION]]="PLUS TWO",1,0)</f>
        <v>0</v>
      </c>
      <c r="AN220" s="6">
        <f ca="1">IF(Table1[[#This Row],[EDUCATION]]="UG",1,0)</f>
        <v>0</v>
      </c>
      <c r="AO220" s="6">
        <f ca="1">IF(Table1[[#This Row],[EDUCATION]]="PG",1,0)</f>
        <v>0</v>
      </c>
      <c r="AP220" s="6">
        <f ca="1">IF(Table1[[#This Row],[EDUCATION]]="PHD",1,0)</f>
        <v>0</v>
      </c>
      <c r="AQ220" s="10">
        <f ca="1">IF(Table1[[#This Row],[EDUCATION]]="OTHERS",1,0)</f>
        <v>0</v>
      </c>
      <c r="AU220" s="9">
        <f ca="1">Table1[[#This Row],[CARS VALUE]]/Table1[[#This Row],[CARS]]</f>
        <v>448350.07655737404</v>
      </c>
      <c r="AV220" s="10"/>
      <c r="AX220" s="9">
        <f ca="1">IF(Table1[[#This Row],[DEBTS]]&gt;$AY$3,1,0)</f>
        <v>1</v>
      </c>
      <c r="AY220" s="6"/>
      <c r="AZ220" s="23">
        <f ca="1">(Table1[[#This Row],[MORTAGE LEFT]]/Table1[[#This Row],[VALUE OF THE HOUSE]])</f>
        <v>0.28632078397123806</v>
      </c>
      <c r="BA220" s="6">
        <f t="shared" ca="1" si="105"/>
        <v>1</v>
      </c>
      <c r="BB220" s="6"/>
      <c r="BC220" s="6"/>
      <c r="BD220" s="6"/>
      <c r="BE220" s="9">
        <f ca="1">IF(Table1[[#This Row],[DEBTS]]&gt;Table1[[#This Row],[INCOME ]],1,0)</f>
        <v>1</v>
      </c>
      <c r="BF220" s="10"/>
      <c r="BH220" s="9">
        <f ca="1">IF(Table1[[#This Row],[AREA]]="Alappuzha",Table1[[#This Row],[INCOME ]],0)</f>
        <v>0</v>
      </c>
      <c r="BI220" s="6">
        <f ca="1">IF(Table1[[#This Row],[AREA]]="Ernakulam",Table1[[#This Row],[INCOME ]],0)</f>
        <v>787144</v>
      </c>
      <c r="BJ220" s="6">
        <f ca="1">IF(Table1[[#This Row],[AREA]]="Idukki",Table1[[#This Row],[INCOME ]],0)</f>
        <v>0</v>
      </c>
      <c r="BK220" s="6">
        <f ca="1">IF(Table1[[#This Row],[AREA]]="kannur",Table1[[#This Row],[INCOME ]],0)</f>
        <v>0</v>
      </c>
      <c r="BL220" s="6">
        <f ca="1">IF(Table1[[#This Row],[AREA]]="Kasaragod",Table1[[#This Row],[INCOME ]],0)</f>
        <v>0</v>
      </c>
      <c r="BM220" s="6">
        <f ca="1">IF(Table1[[#This Row],[AREA]]="Kollam",Table1[[#This Row],[INCOME ]],0)</f>
        <v>0</v>
      </c>
      <c r="BN220" s="6">
        <f ca="1">IF(Table1[[#This Row],[AREA]]="kottayam",Table1[[#This Row],[INCOME ]],0)</f>
        <v>0</v>
      </c>
      <c r="BO220" s="6">
        <f ca="1">IF(Table1[[#This Row],[AREA]]="Kozhikode",Table1[[#This Row],[INCOME ]],0)</f>
        <v>0</v>
      </c>
      <c r="BP220" s="6">
        <f ca="1">IF(Table1[[#This Row],[AREA]]="Malappuram",Table1[[#This Row],[INCOME ]],0)</f>
        <v>0</v>
      </c>
      <c r="BQ220" s="6">
        <f ca="1">IF(Table1[[#This Row],[AREA]]="Palakkad",Table1[[#This Row],[INCOME ]],0)</f>
        <v>0</v>
      </c>
      <c r="BR220" s="6">
        <f ca="1">IF(Table1[[#This Row],[AREA]]="Pathanamthitta",Table1[[#This Row],[INCOME ]],0)</f>
        <v>0</v>
      </c>
      <c r="BS220" s="6">
        <f ca="1">IF(Table1[[#This Row],[AREA]]="Thiruvananthapuram",Table1[[#This Row],[INCOME ]],0)</f>
        <v>0</v>
      </c>
      <c r="BT220" s="6">
        <f ca="1">IF(Table1[[#This Row],[AREA]]="Thrissur",Table1[[#This Row],[INCOME ]],0)</f>
        <v>0</v>
      </c>
      <c r="BU220" s="10">
        <f ca="1">IF(Table1[[#This Row],[AREA]]="Wayanadu",Table1[[#This Row],[INCOME ]],0)</f>
        <v>0</v>
      </c>
      <c r="BW220" s="9">
        <f ca="1">IF(Table1[[#This Row],[FIELD OF WORK]]="IT",Table1[[#This Row],[INCOME ]],0)</f>
        <v>787144</v>
      </c>
      <c r="BX220" s="6">
        <f ca="1">IF(Table1[[#This Row],[FIELD OF WORK]]="Teaching",Table1[[#This Row],[INCOME ]],0)</f>
        <v>0</v>
      </c>
      <c r="BY220" s="6">
        <f ca="1">IF(Table1[[#This Row],[FIELD OF WORK]]="Construction",Table1[[#This Row],[INCOME ]],0)</f>
        <v>0</v>
      </c>
      <c r="BZ220" s="6">
        <f ca="1">IF(Table1[[#This Row],[FIELD OF WORK]]="Health",Table1[[#This Row],[INCOME ]],0)</f>
        <v>0</v>
      </c>
      <c r="CA220" s="10">
        <f ca="1">IF(Table1[[#This Row],[FIELD OF WORK]]="Others",Table1[[#This Row],[INCOME ]],0)</f>
        <v>0</v>
      </c>
      <c r="CC220" s="9">
        <f ca="1">IF(Table1[[#This Row],[EDUCATION]]="Highschool",Table1[[#This Row],[INCOME ]],0)</f>
        <v>787144</v>
      </c>
      <c r="CD220" s="6">
        <f ca="1">IF(Table1[[#This Row],[EDUCATION]]="UG",Table1[[#This Row],[INCOME ]],0)</f>
        <v>0</v>
      </c>
      <c r="CE220" s="6">
        <f ca="1">IF(Table1[[#This Row],[EDUCATION]]="PG",Table1[[#This Row],[INCOME ]],0)</f>
        <v>0</v>
      </c>
      <c r="CF220" s="6">
        <f ca="1">IF(Table1[[#This Row],[EDUCATION]]="PHD",Table1[[#This Row],[INCOME ]],0)</f>
        <v>0</v>
      </c>
      <c r="CG220" s="6">
        <f ca="1">IF(Table1[[#This Row],[EDUCATION]]="Plus Two",Table1[[#This Row],[INCOME ]],0)</f>
        <v>0</v>
      </c>
      <c r="CH220" s="10">
        <f ca="1">IF(Table1[[#This Row],[EDUCATION]]="Others",Table1[[#This Row],[INCOME ]],0)</f>
        <v>0</v>
      </c>
      <c r="CJ220" s="9">
        <f ca="1">IF(Table1[[#This Row],[NETWORTH]]&gt;$CK$3,Table1[[#This Row],[AGE]],0)</f>
        <v>41</v>
      </c>
      <c r="CK220" s="10"/>
    </row>
    <row r="221" spans="1:89" x14ac:dyDescent="0.3">
      <c r="A221">
        <f t="shared" ca="1" si="88"/>
        <v>1</v>
      </c>
      <c r="B221" t="str">
        <f t="shared" ca="1" si="89"/>
        <v>FEMALE</v>
      </c>
      <c r="C221">
        <f t="shared" ca="1" si="90"/>
        <v>34</v>
      </c>
      <c r="D221">
        <f t="shared" ca="1" si="91"/>
        <v>4</v>
      </c>
      <c r="E221" t="str">
        <f t="shared" ca="1" si="92"/>
        <v>IT</v>
      </c>
      <c r="F221">
        <f t="shared" ca="1" si="93"/>
        <v>6</v>
      </c>
      <c r="G221" t="str">
        <f t="shared" ca="1" si="94"/>
        <v>Others</v>
      </c>
      <c r="H221">
        <f t="shared" ca="1" si="112"/>
        <v>3</v>
      </c>
      <c r="I221">
        <f t="shared" ca="1" si="87"/>
        <v>3</v>
      </c>
      <c r="J221">
        <f t="shared" ca="1" si="95"/>
        <v>294183</v>
      </c>
      <c r="K221">
        <f t="shared" ca="1" si="96"/>
        <v>4</v>
      </c>
      <c r="L221" t="str">
        <f t="shared" ca="1" si="97"/>
        <v>Pathanamthitta</v>
      </c>
      <c r="M221">
        <f t="shared" ca="1" si="106"/>
        <v>2059281</v>
      </c>
      <c r="N221">
        <f t="shared" ca="1" si="98"/>
        <v>1041373.2002615631</v>
      </c>
      <c r="O221">
        <f t="shared" ca="1" si="107"/>
        <v>611526.93224890344</v>
      </c>
      <c r="P221">
        <f t="shared" ca="1" si="99"/>
        <v>321469</v>
      </c>
      <c r="Q221">
        <f t="shared" ca="1" si="108"/>
        <v>1879207.2002615631</v>
      </c>
      <c r="R221">
        <f t="shared" ca="1" si="109"/>
        <v>167311.35508514172</v>
      </c>
      <c r="S221">
        <f t="shared" ca="1" si="110"/>
        <v>2838119.2873340454</v>
      </c>
      <c r="T221">
        <f t="shared" ca="1" si="111"/>
        <v>958912.08707248233</v>
      </c>
      <c r="V221" s="9">
        <f ca="1">IF(Table1[[#This Row],[GENDER]]="MALE",1,0)</f>
        <v>0</v>
      </c>
      <c r="W221" s="10">
        <f ca="1">IF(Table1[[#This Row],[GENDER]]="FEMALE",1,0)</f>
        <v>1</v>
      </c>
      <c r="AF221" s="9">
        <f t="shared" ca="1" si="100"/>
        <v>0</v>
      </c>
      <c r="AG221" s="6">
        <f t="shared" ca="1" si="101"/>
        <v>0</v>
      </c>
      <c r="AH221" s="6">
        <f t="shared" ca="1" si="102"/>
        <v>1</v>
      </c>
      <c r="AI221" s="6">
        <f t="shared" ca="1" si="103"/>
        <v>0</v>
      </c>
      <c r="AJ221" s="10">
        <f t="shared" ca="1" si="104"/>
        <v>0</v>
      </c>
      <c r="AL221" s="9">
        <f ca="1">IF(Table1[[#This Row],[EDUCATION]]="HIGHSCHOOL",1,0)</f>
        <v>0</v>
      </c>
      <c r="AM221" s="6">
        <f ca="1">IF(Table1[[#This Row],[EDUCATION]]="PLUS TWO",1,0)</f>
        <v>0</v>
      </c>
      <c r="AN221" s="6">
        <f ca="1">IF(Table1[[#This Row],[EDUCATION]]="UG",1,0)</f>
        <v>0</v>
      </c>
      <c r="AO221" s="6">
        <f ca="1">IF(Table1[[#This Row],[EDUCATION]]="PG",1,0)</f>
        <v>0</v>
      </c>
      <c r="AP221" s="6">
        <f ca="1">IF(Table1[[#This Row],[EDUCATION]]="PHD",1,0)</f>
        <v>0</v>
      </c>
      <c r="AQ221" s="10">
        <f ca="1">IF(Table1[[#This Row],[EDUCATION]]="OTHERS",1,0)</f>
        <v>1</v>
      </c>
      <c r="AU221" s="9">
        <f ca="1">Table1[[#This Row],[CARS VALUE]]/Table1[[#This Row],[CARS]]</f>
        <v>203842.31074963449</v>
      </c>
      <c r="AV221" s="10"/>
      <c r="AX221" s="9">
        <f ca="1">IF(Table1[[#This Row],[DEBTS]]&gt;$AY$3,1,0)</f>
        <v>1</v>
      </c>
      <c r="AY221" s="6"/>
      <c r="AZ221" s="23">
        <f ca="1">(Table1[[#This Row],[MORTAGE LEFT]]/Table1[[#This Row],[VALUE OF THE HOUSE]])</f>
        <v>0.50569747414828914</v>
      </c>
      <c r="BA221" s="6">
        <f t="shared" ca="1" si="105"/>
        <v>0</v>
      </c>
      <c r="BB221" s="6"/>
      <c r="BC221" s="6"/>
      <c r="BD221" s="6"/>
      <c r="BE221" s="9">
        <f ca="1">IF(Table1[[#This Row],[DEBTS]]&gt;Table1[[#This Row],[INCOME ]],1,0)</f>
        <v>1</v>
      </c>
      <c r="BF221" s="10"/>
      <c r="BH221" s="9">
        <f ca="1">IF(Table1[[#This Row],[AREA]]="Alappuzha",Table1[[#This Row],[INCOME ]],0)</f>
        <v>0</v>
      </c>
      <c r="BI221" s="6">
        <f ca="1">IF(Table1[[#This Row],[AREA]]="Ernakulam",Table1[[#This Row],[INCOME ]],0)</f>
        <v>0</v>
      </c>
      <c r="BJ221" s="6">
        <f ca="1">IF(Table1[[#This Row],[AREA]]="Idukki",Table1[[#This Row],[INCOME ]],0)</f>
        <v>0</v>
      </c>
      <c r="BK221" s="6">
        <f ca="1">IF(Table1[[#This Row],[AREA]]="kannur",Table1[[#This Row],[INCOME ]],0)</f>
        <v>0</v>
      </c>
      <c r="BL221" s="6">
        <f ca="1">IF(Table1[[#This Row],[AREA]]="Kasaragod",Table1[[#This Row],[INCOME ]],0)</f>
        <v>0</v>
      </c>
      <c r="BM221" s="6">
        <f ca="1">IF(Table1[[#This Row],[AREA]]="Kollam",Table1[[#This Row],[INCOME ]],0)</f>
        <v>0</v>
      </c>
      <c r="BN221" s="6">
        <f ca="1">IF(Table1[[#This Row],[AREA]]="kottayam",Table1[[#This Row],[INCOME ]],0)</f>
        <v>0</v>
      </c>
      <c r="BO221" s="6">
        <f ca="1">IF(Table1[[#This Row],[AREA]]="Kozhikode",Table1[[#This Row],[INCOME ]],0)</f>
        <v>0</v>
      </c>
      <c r="BP221" s="6">
        <f ca="1">IF(Table1[[#This Row],[AREA]]="Malappuram",Table1[[#This Row],[INCOME ]],0)</f>
        <v>0</v>
      </c>
      <c r="BQ221" s="6">
        <f ca="1">IF(Table1[[#This Row],[AREA]]="Palakkad",Table1[[#This Row],[INCOME ]],0)</f>
        <v>0</v>
      </c>
      <c r="BR221" s="6">
        <f ca="1">IF(Table1[[#This Row],[AREA]]="Pathanamthitta",Table1[[#This Row],[INCOME ]],0)</f>
        <v>294183</v>
      </c>
      <c r="BS221" s="6">
        <f ca="1">IF(Table1[[#This Row],[AREA]]="Thiruvananthapuram",Table1[[#This Row],[INCOME ]],0)</f>
        <v>0</v>
      </c>
      <c r="BT221" s="6">
        <f ca="1">IF(Table1[[#This Row],[AREA]]="Thrissur",Table1[[#This Row],[INCOME ]],0)</f>
        <v>0</v>
      </c>
      <c r="BU221" s="10">
        <f ca="1">IF(Table1[[#This Row],[AREA]]="Wayanadu",Table1[[#This Row],[INCOME ]],0)</f>
        <v>0</v>
      </c>
      <c r="BW221" s="9">
        <f ca="1">IF(Table1[[#This Row],[FIELD OF WORK]]="IT",Table1[[#This Row],[INCOME ]],0)</f>
        <v>294183</v>
      </c>
      <c r="BX221" s="6">
        <f ca="1">IF(Table1[[#This Row],[FIELD OF WORK]]="Teaching",Table1[[#This Row],[INCOME ]],0)</f>
        <v>0</v>
      </c>
      <c r="BY221" s="6">
        <f ca="1">IF(Table1[[#This Row],[FIELD OF WORK]]="Construction",Table1[[#This Row],[INCOME ]],0)</f>
        <v>0</v>
      </c>
      <c r="BZ221" s="6">
        <f ca="1">IF(Table1[[#This Row],[FIELD OF WORK]]="Health",Table1[[#This Row],[INCOME ]],0)</f>
        <v>0</v>
      </c>
      <c r="CA221" s="10">
        <f ca="1">IF(Table1[[#This Row],[FIELD OF WORK]]="Others",Table1[[#This Row],[INCOME ]],0)</f>
        <v>0</v>
      </c>
      <c r="CC221" s="9">
        <f ca="1">IF(Table1[[#This Row],[EDUCATION]]="Highschool",Table1[[#This Row],[INCOME ]],0)</f>
        <v>0</v>
      </c>
      <c r="CD221" s="6">
        <f ca="1">IF(Table1[[#This Row],[EDUCATION]]="UG",Table1[[#This Row],[INCOME ]],0)</f>
        <v>0</v>
      </c>
      <c r="CE221" s="6">
        <f ca="1">IF(Table1[[#This Row],[EDUCATION]]="PG",Table1[[#This Row],[INCOME ]],0)</f>
        <v>0</v>
      </c>
      <c r="CF221" s="6">
        <f ca="1">IF(Table1[[#This Row],[EDUCATION]]="PHD",Table1[[#This Row],[INCOME ]],0)</f>
        <v>0</v>
      </c>
      <c r="CG221" s="6">
        <f ca="1">IF(Table1[[#This Row],[EDUCATION]]="Plus Two",Table1[[#This Row],[INCOME ]],0)</f>
        <v>0</v>
      </c>
      <c r="CH221" s="10">
        <f ca="1">IF(Table1[[#This Row],[EDUCATION]]="Others",Table1[[#This Row],[INCOME ]],0)</f>
        <v>294183</v>
      </c>
      <c r="CJ221" s="9">
        <f ca="1">IF(Table1[[#This Row],[NETWORTH]]&gt;$CK$3,Table1[[#This Row],[AGE]],0)</f>
        <v>0</v>
      </c>
      <c r="CK221" s="10"/>
    </row>
    <row r="222" spans="1:89" x14ac:dyDescent="0.3">
      <c r="A222">
        <f t="shared" ca="1" si="88"/>
        <v>1</v>
      </c>
      <c r="B222" t="str">
        <f t="shared" ca="1" si="89"/>
        <v>FEMALE</v>
      </c>
      <c r="C222">
        <f t="shared" ca="1" si="90"/>
        <v>40</v>
      </c>
      <c r="D222">
        <f t="shared" ca="1" si="91"/>
        <v>4</v>
      </c>
      <c r="E222" t="str">
        <f t="shared" ca="1" si="92"/>
        <v>IT</v>
      </c>
      <c r="F222">
        <f t="shared" ca="1" si="93"/>
        <v>2</v>
      </c>
      <c r="G222" t="str">
        <f t="shared" ca="1" si="94"/>
        <v>Plus Two</v>
      </c>
      <c r="H222">
        <f t="shared" ca="1" si="112"/>
        <v>0</v>
      </c>
      <c r="I222">
        <f t="shared" ca="1" si="87"/>
        <v>2</v>
      </c>
      <c r="J222">
        <f t="shared" ca="1" si="95"/>
        <v>801101</v>
      </c>
      <c r="K222">
        <f t="shared" ca="1" si="96"/>
        <v>3</v>
      </c>
      <c r="L222" t="str">
        <f t="shared" ca="1" si="97"/>
        <v>Alappuzha</v>
      </c>
      <c r="M222">
        <f t="shared" ca="1" si="106"/>
        <v>6408808</v>
      </c>
      <c r="N222">
        <f t="shared" ca="1" si="98"/>
        <v>4320592.2041344903</v>
      </c>
      <c r="O222">
        <f t="shared" ca="1" si="107"/>
        <v>1126535.6226665473</v>
      </c>
      <c r="P222">
        <f t="shared" ca="1" si="99"/>
        <v>990346</v>
      </c>
      <c r="Q222">
        <f t="shared" ca="1" si="108"/>
        <v>5674604.2041344903</v>
      </c>
      <c r="R222">
        <f t="shared" ca="1" si="109"/>
        <v>677877.9226300735</v>
      </c>
      <c r="S222">
        <f t="shared" ca="1" si="110"/>
        <v>8213221.5452966206</v>
      </c>
      <c r="T222">
        <f t="shared" ca="1" si="111"/>
        <v>2538617.3411621302</v>
      </c>
      <c r="V222" s="9">
        <f ca="1">IF(Table1[[#This Row],[GENDER]]="MALE",1,0)</f>
        <v>0</v>
      </c>
      <c r="W222" s="10">
        <f ca="1">IF(Table1[[#This Row],[GENDER]]="FEMALE",1,0)</f>
        <v>1</v>
      </c>
      <c r="AF222" s="9">
        <f t="shared" ca="1" si="100"/>
        <v>0</v>
      </c>
      <c r="AG222" s="6">
        <f t="shared" ca="1" si="101"/>
        <v>0</v>
      </c>
      <c r="AH222" s="6">
        <f t="shared" ca="1" si="102"/>
        <v>1</v>
      </c>
      <c r="AI222" s="6">
        <f t="shared" ca="1" si="103"/>
        <v>0</v>
      </c>
      <c r="AJ222" s="10">
        <f t="shared" ca="1" si="104"/>
        <v>0</v>
      </c>
      <c r="AL222" s="9">
        <f ca="1">IF(Table1[[#This Row],[EDUCATION]]="HIGHSCHOOL",1,0)</f>
        <v>0</v>
      </c>
      <c r="AM222" s="6">
        <f ca="1">IF(Table1[[#This Row],[EDUCATION]]="PLUS TWO",1,0)</f>
        <v>1</v>
      </c>
      <c r="AN222" s="6">
        <f ca="1">IF(Table1[[#This Row],[EDUCATION]]="UG",1,0)</f>
        <v>0</v>
      </c>
      <c r="AO222" s="6">
        <f ca="1">IF(Table1[[#This Row],[EDUCATION]]="PG",1,0)</f>
        <v>0</v>
      </c>
      <c r="AP222" s="6">
        <f ca="1">IF(Table1[[#This Row],[EDUCATION]]="PHD",1,0)</f>
        <v>0</v>
      </c>
      <c r="AQ222" s="10">
        <f ca="1">IF(Table1[[#This Row],[EDUCATION]]="OTHERS",1,0)</f>
        <v>0</v>
      </c>
      <c r="AU222" s="9">
        <f ca="1">Table1[[#This Row],[CARS VALUE]]/Table1[[#This Row],[CARS]]</f>
        <v>563267.81133327365</v>
      </c>
      <c r="AV222" s="10"/>
      <c r="AX222" s="9">
        <f ca="1">IF(Table1[[#This Row],[DEBTS]]&gt;$AY$3,1,0)</f>
        <v>1</v>
      </c>
      <c r="AY222" s="6"/>
      <c r="AZ222" s="23">
        <f ca="1">(Table1[[#This Row],[MORTAGE LEFT]]/Table1[[#This Row],[VALUE OF THE HOUSE]])</f>
        <v>0.67416471271014677</v>
      </c>
      <c r="BA222" s="6">
        <f t="shared" ca="1" si="105"/>
        <v>0</v>
      </c>
      <c r="BB222" s="6"/>
      <c r="BC222" s="6"/>
      <c r="BD222" s="6"/>
      <c r="BE222" s="9">
        <f ca="1">IF(Table1[[#This Row],[DEBTS]]&gt;Table1[[#This Row],[INCOME ]],1,0)</f>
        <v>1</v>
      </c>
      <c r="BF222" s="10"/>
      <c r="BH222" s="9">
        <f ca="1">IF(Table1[[#This Row],[AREA]]="Alappuzha",Table1[[#This Row],[INCOME ]],0)</f>
        <v>801101</v>
      </c>
      <c r="BI222" s="6">
        <f ca="1">IF(Table1[[#This Row],[AREA]]="Ernakulam",Table1[[#This Row],[INCOME ]],0)</f>
        <v>0</v>
      </c>
      <c r="BJ222" s="6">
        <f ca="1">IF(Table1[[#This Row],[AREA]]="Idukki",Table1[[#This Row],[INCOME ]],0)</f>
        <v>0</v>
      </c>
      <c r="BK222" s="6">
        <f ca="1">IF(Table1[[#This Row],[AREA]]="kannur",Table1[[#This Row],[INCOME ]],0)</f>
        <v>0</v>
      </c>
      <c r="BL222" s="6">
        <f ca="1">IF(Table1[[#This Row],[AREA]]="Kasaragod",Table1[[#This Row],[INCOME ]],0)</f>
        <v>0</v>
      </c>
      <c r="BM222" s="6">
        <f ca="1">IF(Table1[[#This Row],[AREA]]="Kollam",Table1[[#This Row],[INCOME ]],0)</f>
        <v>0</v>
      </c>
      <c r="BN222" s="6">
        <f ca="1">IF(Table1[[#This Row],[AREA]]="kottayam",Table1[[#This Row],[INCOME ]],0)</f>
        <v>0</v>
      </c>
      <c r="BO222" s="6">
        <f ca="1">IF(Table1[[#This Row],[AREA]]="Kozhikode",Table1[[#This Row],[INCOME ]],0)</f>
        <v>0</v>
      </c>
      <c r="BP222" s="6">
        <f ca="1">IF(Table1[[#This Row],[AREA]]="Malappuram",Table1[[#This Row],[INCOME ]],0)</f>
        <v>0</v>
      </c>
      <c r="BQ222" s="6">
        <f ca="1">IF(Table1[[#This Row],[AREA]]="Palakkad",Table1[[#This Row],[INCOME ]],0)</f>
        <v>0</v>
      </c>
      <c r="BR222" s="6">
        <f ca="1">IF(Table1[[#This Row],[AREA]]="Pathanamthitta",Table1[[#This Row],[INCOME ]],0)</f>
        <v>0</v>
      </c>
      <c r="BS222" s="6">
        <f ca="1">IF(Table1[[#This Row],[AREA]]="Thiruvananthapuram",Table1[[#This Row],[INCOME ]],0)</f>
        <v>0</v>
      </c>
      <c r="BT222" s="6">
        <f ca="1">IF(Table1[[#This Row],[AREA]]="Thrissur",Table1[[#This Row],[INCOME ]],0)</f>
        <v>0</v>
      </c>
      <c r="BU222" s="10">
        <f ca="1">IF(Table1[[#This Row],[AREA]]="Wayanadu",Table1[[#This Row],[INCOME ]],0)</f>
        <v>0</v>
      </c>
      <c r="BW222" s="9">
        <f ca="1">IF(Table1[[#This Row],[FIELD OF WORK]]="IT",Table1[[#This Row],[INCOME ]],0)</f>
        <v>801101</v>
      </c>
      <c r="BX222" s="6">
        <f ca="1">IF(Table1[[#This Row],[FIELD OF WORK]]="Teaching",Table1[[#This Row],[INCOME ]],0)</f>
        <v>0</v>
      </c>
      <c r="BY222" s="6">
        <f ca="1">IF(Table1[[#This Row],[FIELD OF WORK]]="Construction",Table1[[#This Row],[INCOME ]],0)</f>
        <v>0</v>
      </c>
      <c r="BZ222" s="6">
        <f ca="1">IF(Table1[[#This Row],[FIELD OF WORK]]="Health",Table1[[#This Row],[INCOME ]],0)</f>
        <v>0</v>
      </c>
      <c r="CA222" s="10">
        <f ca="1">IF(Table1[[#This Row],[FIELD OF WORK]]="Others",Table1[[#This Row],[INCOME ]],0)</f>
        <v>0</v>
      </c>
      <c r="CC222" s="9">
        <f ca="1">IF(Table1[[#This Row],[EDUCATION]]="Highschool",Table1[[#This Row],[INCOME ]],0)</f>
        <v>0</v>
      </c>
      <c r="CD222" s="6">
        <f ca="1">IF(Table1[[#This Row],[EDUCATION]]="UG",Table1[[#This Row],[INCOME ]],0)</f>
        <v>0</v>
      </c>
      <c r="CE222" s="6">
        <f ca="1">IF(Table1[[#This Row],[EDUCATION]]="PG",Table1[[#This Row],[INCOME ]],0)</f>
        <v>0</v>
      </c>
      <c r="CF222" s="6">
        <f ca="1">IF(Table1[[#This Row],[EDUCATION]]="PHD",Table1[[#This Row],[INCOME ]],0)</f>
        <v>0</v>
      </c>
      <c r="CG222" s="6">
        <f ca="1">IF(Table1[[#This Row],[EDUCATION]]="Plus Two",Table1[[#This Row],[INCOME ]],0)</f>
        <v>801101</v>
      </c>
      <c r="CH222" s="10">
        <f ca="1">IF(Table1[[#This Row],[EDUCATION]]="Others",Table1[[#This Row],[INCOME ]],0)</f>
        <v>0</v>
      </c>
      <c r="CJ222" s="9">
        <f ca="1">IF(Table1[[#This Row],[NETWORTH]]&gt;$CK$3,Table1[[#This Row],[AGE]],0)</f>
        <v>40</v>
      </c>
      <c r="CK222" s="10"/>
    </row>
    <row r="223" spans="1:89" x14ac:dyDescent="0.3">
      <c r="A223">
        <f t="shared" ca="1" si="88"/>
        <v>1</v>
      </c>
      <c r="B223" t="str">
        <f t="shared" ca="1" si="89"/>
        <v>FEMALE</v>
      </c>
      <c r="C223">
        <f t="shared" ca="1" si="90"/>
        <v>35</v>
      </c>
      <c r="D223">
        <f t="shared" ca="1" si="91"/>
        <v>5</v>
      </c>
      <c r="E223" t="str">
        <f t="shared" ca="1" si="92"/>
        <v>Others</v>
      </c>
      <c r="F223">
        <f t="shared" ca="1" si="93"/>
        <v>5</v>
      </c>
      <c r="G223" t="str">
        <f t="shared" ca="1" si="94"/>
        <v>PHD</v>
      </c>
      <c r="H223">
        <f t="shared" ca="1" si="112"/>
        <v>3</v>
      </c>
      <c r="I223">
        <f t="shared" ca="1" si="87"/>
        <v>2</v>
      </c>
      <c r="J223">
        <f t="shared" ca="1" si="95"/>
        <v>180668</v>
      </c>
      <c r="K223">
        <f t="shared" ca="1" si="96"/>
        <v>2</v>
      </c>
      <c r="L223" t="str">
        <f t="shared" ca="1" si="97"/>
        <v>Kollam</v>
      </c>
      <c r="M223">
        <f t="shared" ca="1" si="106"/>
        <v>542004</v>
      </c>
      <c r="N223">
        <f t="shared" ca="1" si="98"/>
        <v>35146.9047834995</v>
      </c>
      <c r="O223">
        <f t="shared" ca="1" si="107"/>
        <v>175107.05145033417</v>
      </c>
      <c r="P223">
        <f t="shared" ca="1" si="99"/>
        <v>48519</v>
      </c>
      <c r="Q223">
        <f t="shared" ca="1" si="108"/>
        <v>343940.90478349949</v>
      </c>
      <c r="R223">
        <f t="shared" ca="1" si="109"/>
        <v>266500.10749489383</v>
      </c>
      <c r="S223">
        <f t="shared" ca="1" si="110"/>
        <v>983611.15894522797</v>
      </c>
      <c r="T223">
        <f t="shared" ca="1" si="111"/>
        <v>639670.25416172855</v>
      </c>
      <c r="V223" s="9">
        <f ca="1">IF(Table1[[#This Row],[GENDER]]="MALE",1,0)</f>
        <v>0</v>
      </c>
      <c r="W223" s="10">
        <f ca="1">IF(Table1[[#This Row],[GENDER]]="FEMALE",1,0)</f>
        <v>1</v>
      </c>
      <c r="AF223" s="9">
        <f t="shared" ca="1" si="100"/>
        <v>0</v>
      </c>
      <c r="AG223" s="6">
        <f t="shared" ca="1" si="101"/>
        <v>0</v>
      </c>
      <c r="AH223" s="6">
        <f t="shared" ca="1" si="102"/>
        <v>0</v>
      </c>
      <c r="AI223" s="6">
        <f t="shared" ca="1" si="103"/>
        <v>0</v>
      </c>
      <c r="AJ223" s="10">
        <f t="shared" ca="1" si="104"/>
        <v>1</v>
      </c>
      <c r="AL223" s="9">
        <f ca="1">IF(Table1[[#This Row],[EDUCATION]]="HIGHSCHOOL",1,0)</f>
        <v>0</v>
      </c>
      <c r="AM223" s="6">
        <f ca="1">IF(Table1[[#This Row],[EDUCATION]]="PLUS TWO",1,0)</f>
        <v>0</v>
      </c>
      <c r="AN223" s="6">
        <f ca="1">IF(Table1[[#This Row],[EDUCATION]]="UG",1,0)</f>
        <v>0</v>
      </c>
      <c r="AO223" s="6">
        <f ca="1">IF(Table1[[#This Row],[EDUCATION]]="PG",1,0)</f>
        <v>0</v>
      </c>
      <c r="AP223" s="6">
        <f ca="1">IF(Table1[[#This Row],[EDUCATION]]="PHD",1,0)</f>
        <v>1</v>
      </c>
      <c r="AQ223" s="10">
        <f ca="1">IF(Table1[[#This Row],[EDUCATION]]="OTHERS",1,0)</f>
        <v>0</v>
      </c>
      <c r="AU223" s="9">
        <f ca="1">Table1[[#This Row],[CARS VALUE]]/Table1[[#This Row],[CARS]]</f>
        <v>87553.525725167085</v>
      </c>
      <c r="AV223" s="10"/>
      <c r="AX223" s="9">
        <f ca="1">IF(Table1[[#This Row],[DEBTS]]&gt;$AY$3,1,0)</f>
        <v>0</v>
      </c>
      <c r="AY223" s="6"/>
      <c r="AZ223" s="23">
        <f ca="1">(Table1[[#This Row],[MORTAGE LEFT]]/Table1[[#This Row],[VALUE OF THE HOUSE]])</f>
        <v>6.484620922262474E-2</v>
      </c>
      <c r="BA223" s="6">
        <f t="shared" ca="1" si="105"/>
        <v>1</v>
      </c>
      <c r="BB223" s="6"/>
      <c r="BC223" s="6"/>
      <c r="BD223" s="6"/>
      <c r="BE223" s="9">
        <f ca="1">IF(Table1[[#This Row],[DEBTS]]&gt;Table1[[#This Row],[INCOME ]],1,0)</f>
        <v>1</v>
      </c>
      <c r="BF223" s="10"/>
      <c r="BH223" s="9">
        <f ca="1">IF(Table1[[#This Row],[AREA]]="Alappuzha",Table1[[#This Row],[INCOME ]],0)</f>
        <v>0</v>
      </c>
      <c r="BI223" s="6">
        <f ca="1">IF(Table1[[#This Row],[AREA]]="Ernakulam",Table1[[#This Row],[INCOME ]],0)</f>
        <v>0</v>
      </c>
      <c r="BJ223" s="6">
        <f ca="1">IF(Table1[[#This Row],[AREA]]="Idukki",Table1[[#This Row],[INCOME ]],0)</f>
        <v>0</v>
      </c>
      <c r="BK223" s="6">
        <f ca="1">IF(Table1[[#This Row],[AREA]]="kannur",Table1[[#This Row],[INCOME ]],0)</f>
        <v>0</v>
      </c>
      <c r="BL223" s="6">
        <f ca="1">IF(Table1[[#This Row],[AREA]]="Kasaragod",Table1[[#This Row],[INCOME ]],0)</f>
        <v>0</v>
      </c>
      <c r="BM223" s="6">
        <f ca="1">IF(Table1[[#This Row],[AREA]]="Kollam",Table1[[#This Row],[INCOME ]],0)</f>
        <v>180668</v>
      </c>
      <c r="BN223" s="6">
        <f ca="1">IF(Table1[[#This Row],[AREA]]="kottayam",Table1[[#This Row],[INCOME ]],0)</f>
        <v>0</v>
      </c>
      <c r="BO223" s="6">
        <f ca="1">IF(Table1[[#This Row],[AREA]]="Kozhikode",Table1[[#This Row],[INCOME ]],0)</f>
        <v>0</v>
      </c>
      <c r="BP223" s="6">
        <f ca="1">IF(Table1[[#This Row],[AREA]]="Malappuram",Table1[[#This Row],[INCOME ]],0)</f>
        <v>0</v>
      </c>
      <c r="BQ223" s="6">
        <f ca="1">IF(Table1[[#This Row],[AREA]]="Palakkad",Table1[[#This Row],[INCOME ]],0)</f>
        <v>0</v>
      </c>
      <c r="BR223" s="6">
        <f ca="1">IF(Table1[[#This Row],[AREA]]="Pathanamthitta",Table1[[#This Row],[INCOME ]],0)</f>
        <v>0</v>
      </c>
      <c r="BS223" s="6">
        <f ca="1">IF(Table1[[#This Row],[AREA]]="Thiruvananthapuram",Table1[[#This Row],[INCOME ]],0)</f>
        <v>0</v>
      </c>
      <c r="BT223" s="6">
        <f ca="1">IF(Table1[[#This Row],[AREA]]="Thrissur",Table1[[#This Row],[INCOME ]],0)</f>
        <v>0</v>
      </c>
      <c r="BU223" s="10">
        <f ca="1">IF(Table1[[#This Row],[AREA]]="Wayanadu",Table1[[#This Row],[INCOME ]],0)</f>
        <v>0</v>
      </c>
      <c r="BW223" s="9">
        <f ca="1">IF(Table1[[#This Row],[FIELD OF WORK]]="IT",Table1[[#This Row],[INCOME ]],0)</f>
        <v>0</v>
      </c>
      <c r="BX223" s="6">
        <f ca="1">IF(Table1[[#This Row],[FIELD OF WORK]]="Teaching",Table1[[#This Row],[INCOME ]],0)</f>
        <v>0</v>
      </c>
      <c r="BY223" s="6">
        <f ca="1">IF(Table1[[#This Row],[FIELD OF WORK]]="Construction",Table1[[#This Row],[INCOME ]],0)</f>
        <v>0</v>
      </c>
      <c r="BZ223" s="6">
        <f ca="1">IF(Table1[[#This Row],[FIELD OF WORK]]="Health",Table1[[#This Row],[INCOME ]],0)</f>
        <v>0</v>
      </c>
      <c r="CA223" s="10">
        <f ca="1">IF(Table1[[#This Row],[FIELD OF WORK]]="Others",Table1[[#This Row],[INCOME ]],0)</f>
        <v>180668</v>
      </c>
      <c r="CC223" s="9">
        <f ca="1">IF(Table1[[#This Row],[EDUCATION]]="Highschool",Table1[[#This Row],[INCOME ]],0)</f>
        <v>0</v>
      </c>
      <c r="CD223" s="6">
        <f ca="1">IF(Table1[[#This Row],[EDUCATION]]="UG",Table1[[#This Row],[INCOME ]],0)</f>
        <v>0</v>
      </c>
      <c r="CE223" s="6">
        <f ca="1">IF(Table1[[#This Row],[EDUCATION]]="PG",Table1[[#This Row],[INCOME ]],0)</f>
        <v>0</v>
      </c>
      <c r="CF223" s="6">
        <f ca="1">IF(Table1[[#This Row],[EDUCATION]]="PHD",Table1[[#This Row],[INCOME ]],0)</f>
        <v>180668</v>
      </c>
      <c r="CG223" s="6">
        <f ca="1">IF(Table1[[#This Row],[EDUCATION]]="Plus Two",Table1[[#This Row],[INCOME ]],0)</f>
        <v>0</v>
      </c>
      <c r="CH223" s="10">
        <f ca="1">IF(Table1[[#This Row],[EDUCATION]]="Others",Table1[[#This Row],[INCOME ]],0)</f>
        <v>0</v>
      </c>
      <c r="CJ223" s="9">
        <f ca="1">IF(Table1[[#This Row],[NETWORTH]]&gt;$CK$3,Table1[[#This Row],[AGE]],0)</f>
        <v>0</v>
      </c>
      <c r="CK223" s="10"/>
    </row>
    <row r="224" spans="1:89" x14ac:dyDescent="0.3">
      <c r="A224">
        <f t="shared" ca="1" si="88"/>
        <v>0</v>
      </c>
      <c r="B224" t="str">
        <f t="shared" ca="1" si="89"/>
        <v>MALE</v>
      </c>
      <c r="C224">
        <f t="shared" ca="1" si="90"/>
        <v>48</v>
      </c>
      <c r="D224">
        <f t="shared" ca="1" si="91"/>
        <v>3</v>
      </c>
      <c r="E224" t="str">
        <f t="shared" ca="1" si="92"/>
        <v>Teaching</v>
      </c>
      <c r="F224">
        <f t="shared" ca="1" si="93"/>
        <v>4</v>
      </c>
      <c r="G224" t="str">
        <f t="shared" ca="1" si="94"/>
        <v>PG</v>
      </c>
      <c r="H224">
        <f t="shared" ca="1" si="112"/>
        <v>0</v>
      </c>
      <c r="I224">
        <f t="shared" ca="1" si="87"/>
        <v>3</v>
      </c>
      <c r="J224">
        <f t="shared" ca="1" si="95"/>
        <v>480003</v>
      </c>
      <c r="K224">
        <f t="shared" ca="1" si="96"/>
        <v>7</v>
      </c>
      <c r="L224" t="str">
        <f t="shared" ca="1" si="97"/>
        <v>Ernakulam</v>
      </c>
      <c r="M224">
        <f t="shared" ca="1" si="106"/>
        <v>2880018</v>
      </c>
      <c r="N224">
        <f t="shared" ca="1" si="98"/>
        <v>535422.29365765245</v>
      </c>
      <c r="O224">
        <f t="shared" ca="1" si="107"/>
        <v>1319398.1761436777</v>
      </c>
      <c r="P224">
        <f t="shared" ca="1" si="99"/>
        <v>299627</v>
      </c>
      <c r="Q224">
        <f t="shared" ca="1" si="108"/>
        <v>1632333.2936576526</v>
      </c>
      <c r="R224">
        <f t="shared" ca="1" si="109"/>
        <v>328814.21856766805</v>
      </c>
      <c r="S224">
        <f t="shared" ca="1" si="110"/>
        <v>4528230.3947113464</v>
      </c>
      <c r="T224">
        <f t="shared" ca="1" si="111"/>
        <v>2895897.1010536938</v>
      </c>
      <c r="V224" s="9">
        <f ca="1">IF(Table1[[#This Row],[GENDER]]="MALE",1,0)</f>
        <v>1</v>
      </c>
      <c r="W224" s="10">
        <f ca="1">IF(Table1[[#This Row],[GENDER]]="FEMALE",1,0)</f>
        <v>0</v>
      </c>
      <c r="AF224" s="9">
        <f t="shared" ca="1" si="100"/>
        <v>0</v>
      </c>
      <c r="AG224" s="6">
        <f t="shared" ca="1" si="101"/>
        <v>0</v>
      </c>
      <c r="AH224" s="6">
        <f t="shared" ca="1" si="102"/>
        <v>0</v>
      </c>
      <c r="AI224" s="6">
        <f t="shared" ca="1" si="103"/>
        <v>1</v>
      </c>
      <c r="AJ224" s="10">
        <f t="shared" ca="1" si="104"/>
        <v>0</v>
      </c>
      <c r="AL224" s="9">
        <f ca="1">IF(Table1[[#This Row],[EDUCATION]]="HIGHSCHOOL",1,0)</f>
        <v>0</v>
      </c>
      <c r="AM224" s="6">
        <f ca="1">IF(Table1[[#This Row],[EDUCATION]]="PLUS TWO",1,0)</f>
        <v>0</v>
      </c>
      <c r="AN224" s="6">
        <f ca="1">IF(Table1[[#This Row],[EDUCATION]]="UG",1,0)</f>
        <v>0</v>
      </c>
      <c r="AO224" s="6">
        <f ca="1">IF(Table1[[#This Row],[EDUCATION]]="PG",1,0)</f>
        <v>1</v>
      </c>
      <c r="AP224" s="6">
        <f ca="1">IF(Table1[[#This Row],[EDUCATION]]="PHD",1,0)</f>
        <v>0</v>
      </c>
      <c r="AQ224" s="10">
        <f ca="1">IF(Table1[[#This Row],[EDUCATION]]="OTHERS",1,0)</f>
        <v>0</v>
      </c>
      <c r="AU224" s="9">
        <f ca="1">Table1[[#This Row],[CARS VALUE]]/Table1[[#This Row],[CARS]]</f>
        <v>439799.39204789256</v>
      </c>
      <c r="AV224" s="10"/>
      <c r="AX224" s="9">
        <f ca="1">IF(Table1[[#This Row],[DEBTS]]&gt;$AY$3,1,0)</f>
        <v>1</v>
      </c>
      <c r="AY224" s="6"/>
      <c r="AZ224" s="23">
        <f ca="1">(Table1[[#This Row],[MORTAGE LEFT]]/Table1[[#This Row],[VALUE OF THE HOUSE]])</f>
        <v>0.18590935669764996</v>
      </c>
      <c r="BA224" s="6">
        <f t="shared" ca="1" si="105"/>
        <v>1</v>
      </c>
      <c r="BB224" s="6"/>
      <c r="BC224" s="6"/>
      <c r="BD224" s="6"/>
      <c r="BE224" s="9">
        <f ca="1">IF(Table1[[#This Row],[DEBTS]]&gt;Table1[[#This Row],[INCOME ]],1,0)</f>
        <v>1</v>
      </c>
      <c r="BF224" s="10"/>
      <c r="BH224" s="9">
        <f ca="1">IF(Table1[[#This Row],[AREA]]="Alappuzha",Table1[[#This Row],[INCOME ]],0)</f>
        <v>0</v>
      </c>
      <c r="BI224" s="6">
        <f ca="1">IF(Table1[[#This Row],[AREA]]="Ernakulam",Table1[[#This Row],[INCOME ]],0)</f>
        <v>480003</v>
      </c>
      <c r="BJ224" s="6">
        <f ca="1">IF(Table1[[#This Row],[AREA]]="Idukki",Table1[[#This Row],[INCOME ]],0)</f>
        <v>0</v>
      </c>
      <c r="BK224" s="6">
        <f ca="1">IF(Table1[[#This Row],[AREA]]="kannur",Table1[[#This Row],[INCOME ]],0)</f>
        <v>0</v>
      </c>
      <c r="BL224" s="6">
        <f ca="1">IF(Table1[[#This Row],[AREA]]="Kasaragod",Table1[[#This Row],[INCOME ]],0)</f>
        <v>0</v>
      </c>
      <c r="BM224" s="6">
        <f ca="1">IF(Table1[[#This Row],[AREA]]="Kollam",Table1[[#This Row],[INCOME ]],0)</f>
        <v>0</v>
      </c>
      <c r="BN224" s="6">
        <f ca="1">IF(Table1[[#This Row],[AREA]]="kottayam",Table1[[#This Row],[INCOME ]],0)</f>
        <v>0</v>
      </c>
      <c r="BO224" s="6">
        <f ca="1">IF(Table1[[#This Row],[AREA]]="Kozhikode",Table1[[#This Row],[INCOME ]],0)</f>
        <v>0</v>
      </c>
      <c r="BP224" s="6">
        <f ca="1">IF(Table1[[#This Row],[AREA]]="Malappuram",Table1[[#This Row],[INCOME ]],0)</f>
        <v>0</v>
      </c>
      <c r="BQ224" s="6">
        <f ca="1">IF(Table1[[#This Row],[AREA]]="Palakkad",Table1[[#This Row],[INCOME ]],0)</f>
        <v>0</v>
      </c>
      <c r="BR224" s="6">
        <f ca="1">IF(Table1[[#This Row],[AREA]]="Pathanamthitta",Table1[[#This Row],[INCOME ]],0)</f>
        <v>0</v>
      </c>
      <c r="BS224" s="6">
        <f ca="1">IF(Table1[[#This Row],[AREA]]="Thiruvananthapuram",Table1[[#This Row],[INCOME ]],0)</f>
        <v>0</v>
      </c>
      <c r="BT224" s="6">
        <f ca="1">IF(Table1[[#This Row],[AREA]]="Thrissur",Table1[[#This Row],[INCOME ]],0)</f>
        <v>0</v>
      </c>
      <c r="BU224" s="10">
        <f ca="1">IF(Table1[[#This Row],[AREA]]="Wayanadu",Table1[[#This Row],[INCOME ]],0)</f>
        <v>0</v>
      </c>
      <c r="BW224" s="9">
        <f ca="1">IF(Table1[[#This Row],[FIELD OF WORK]]="IT",Table1[[#This Row],[INCOME ]],0)</f>
        <v>0</v>
      </c>
      <c r="BX224" s="6">
        <f ca="1">IF(Table1[[#This Row],[FIELD OF WORK]]="Teaching",Table1[[#This Row],[INCOME ]],0)</f>
        <v>480003</v>
      </c>
      <c r="BY224" s="6">
        <f ca="1">IF(Table1[[#This Row],[FIELD OF WORK]]="Construction",Table1[[#This Row],[INCOME ]],0)</f>
        <v>0</v>
      </c>
      <c r="BZ224" s="6">
        <f ca="1">IF(Table1[[#This Row],[FIELD OF WORK]]="Health",Table1[[#This Row],[INCOME ]],0)</f>
        <v>0</v>
      </c>
      <c r="CA224" s="10">
        <f ca="1">IF(Table1[[#This Row],[FIELD OF WORK]]="Others",Table1[[#This Row],[INCOME ]],0)</f>
        <v>0</v>
      </c>
      <c r="CC224" s="9">
        <f ca="1">IF(Table1[[#This Row],[EDUCATION]]="Highschool",Table1[[#This Row],[INCOME ]],0)</f>
        <v>0</v>
      </c>
      <c r="CD224" s="6">
        <f ca="1">IF(Table1[[#This Row],[EDUCATION]]="UG",Table1[[#This Row],[INCOME ]],0)</f>
        <v>0</v>
      </c>
      <c r="CE224" s="6">
        <f ca="1">IF(Table1[[#This Row],[EDUCATION]]="PG",Table1[[#This Row],[INCOME ]],0)</f>
        <v>480003</v>
      </c>
      <c r="CF224" s="6">
        <f ca="1">IF(Table1[[#This Row],[EDUCATION]]="PHD",Table1[[#This Row],[INCOME ]],0)</f>
        <v>0</v>
      </c>
      <c r="CG224" s="6">
        <f ca="1">IF(Table1[[#This Row],[EDUCATION]]="Plus Two",Table1[[#This Row],[INCOME ]],0)</f>
        <v>0</v>
      </c>
      <c r="CH224" s="10">
        <f ca="1">IF(Table1[[#This Row],[EDUCATION]]="Others",Table1[[#This Row],[INCOME ]],0)</f>
        <v>0</v>
      </c>
      <c r="CJ224" s="9">
        <f ca="1">IF(Table1[[#This Row],[NETWORTH]]&gt;$CK$3,Table1[[#This Row],[AGE]],0)</f>
        <v>48</v>
      </c>
      <c r="CK224" s="10"/>
    </row>
    <row r="225" spans="1:89" x14ac:dyDescent="0.3">
      <c r="A225">
        <f t="shared" ca="1" si="88"/>
        <v>0</v>
      </c>
      <c r="B225" t="str">
        <f t="shared" ca="1" si="89"/>
        <v>MALE</v>
      </c>
      <c r="C225">
        <f t="shared" ca="1" si="90"/>
        <v>42</v>
      </c>
      <c r="D225">
        <f t="shared" ca="1" si="91"/>
        <v>1</v>
      </c>
      <c r="E225" t="str">
        <f t="shared" ca="1" si="92"/>
        <v>Health</v>
      </c>
      <c r="F225">
        <f t="shared" ca="1" si="93"/>
        <v>2</v>
      </c>
      <c r="G225" t="str">
        <f t="shared" ca="1" si="94"/>
        <v>Plus Two</v>
      </c>
      <c r="H225">
        <f t="shared" ca="1" si="112"/>
        <v>2</v>
      </c>
      <c r="I225">
        <f t="shared" ca="1" si="87"/>
        <v>1</v>
      </c>
      <c r="J225">
        <f t="shared" ca="1" si="95"/>
        <v>383731</v>
      </c>
      <c r="K225">
        <f t="shared" ca="1" si="96"/>
        <v>2</v>
      </c>
      <c r="L225" t="str">
        <f t="shared" ca="1" si="97"/>
        <v>Kollam</v>
      </c>
      <c r="M225">
        <f t="shared" ca="1" si="106"/>
        <v>2686117</v>
      </c>
      <c r="N225">
        <f t="shared" ca="1" si="98"/>
        <v>1759782.9674804891</v>
      </c>
      <c r="O225">
        <f t="shared" ca="1" si="107"/>
        <v>212602.50838445159</v>
      </c>
      <c r="P225">
        <f t="shared" ca="1" si="99"/>
        <v>199625</v>
      </c>
      <c r="Q225">
        <f t="shared" ca="1" si="108"/>
        <v>2462221.9674804891</v>
      </c>
      <c r="R225">
        <f t="shared" ca="1" si="109"/>
        <v>326771.15880617988</v>
      </c>
      <c r="S225">
        <f t="shared" ca="1" si="110"/>
        <v>3225490.6671906319</v>
      </c>
      <c r="T225">
        <f t="shared" ca="1" si="111"/>
        <v>763268.6997101428</v>
      </c>
      <c r="V225" s="9">
        <f ca="1">IF(Table1[[#This Row],[GENDER]]="MALE",1,0)</f>
        <v>1</v>
      </c>
      <c r="W225" s="10">
        <f ca="1">IF(Table1[[#This Row],[GENDER]]="FEMALE",1,0)</f>
        <v>0</v>
      </c>
      <c r="AF225" s="9">
        <f t="shared" ca="1" si="100"/>
        <v>0</v>
      </c>
      <c r="AG225" s="6">
        <f t="shared" ca="1" si="101"/>
        <v>1</v>
      </c>
      <c r="AH225" s="6">
        <f t="shared" ca="1" si="102"/>
        <v>0</v>
      </c>
      <c r="AI225" s="6">
        <f t="shared" ca="1" si="103"/>
        <v>0</v>
      </c>
      <c r="AJ225" s="10">
        <f t="shared" ca="1" si="104"/>
        <v>0</v>
      </c>
      <c r="AL225" s="9">
        <f ca="1">IF(Table1[[#This Row],[EDUCATION]]="HIGHSCHOOL",1,0)</f>
        <v>0</v>
      </c>
      <c r="AM225" s="6">
        <f ca="1">IF(Table1[[#This Row],[EDUCATION]]="PLUS TWO",1,0)</f>
        <v>1</v>
      </c>
      <c r="AN225" s="6">
        <f ca="1">IF(Table1[[#This Row],[EDUCATION]]="UG",1,0)</f>
        <v>0</v>
      </c>
      <c r="AO225" s="6">
        <f ca="1">IF(Table1[[#This Row],[EDUCATION]]="PG",1,0)</f>
        <v>0</v>
      </c>
      <c r="AP225" s="6">
        <f ca="1">IF(Table1[[#This Row],[EDUCATION]]="PHD",1,0)</f>
        <v>0</v>
      </c>
      <c r="AQ225" s="10">
        <f ca="1">IF(Table1[[#This Row],[EDUCATION]]="OTHERS",1,0)</f>
        <v>0</v>
      </c>
      <c r="AU225" s="9">
        <f ca="1">Table1[[#This Row],[CARS VALUE]]/Table1[[#This Row],[CARS]]</f>
        <v>212602.50838445159</v>
      </c>
      <c r="AV225" s="10"/>
      <c r="AX225" s="9">
        <f ca="1">IF(Table1[[#This Row],[DEBTS]]&gt;$AY$3,1,0)</f>
        <v>1</v>
      </c>
      <c r="AY225" s="6"/>
      <c r="AZ225" s="23">
        <f ca="1">(Table1[[#This Row],[MORTAGE LEFT]]/Table1[[#This Row],[VALUE OF THE HOUSE]])</f>
        <v>0.65514010278796087</v>
      </c>
      <c r="BA225" s="6">
        <f t="shared" ca="1" si="105"/>
        <v>0</v>
      </c>
      <c r="BB225" s="6"/>
      <c r="BC225" s="6"/>
      <c r="BD225" s="6"/>
      <c r="BE225" s="9">
        <f ca="1">IF(Table1[[#This Row],[DEBTS]]&gt;Table1[[#This Row],[INCOME ]],1,0)</f>
        <v>1</v>
      </c>
      <c r="BF225" s="10"/>
      <c r="BH225" s="9">
        <f ca="1">IF(Table1[[#This Row],[AREA]]="Alappuzha",Table1[[#This Row],[INCOME ]],0)</f>
        <v>0</v>
      </c>
      <c r="BI225" s="6">
        <f ca="1">IF(Table1[[#This Row],[AREA]]="Ernakulam",Table1[[#This Row],[INCOME ]],0)</f>
        <v>0</v>
      </c>
      <c r="BJ225" s="6">
        <f ca="1">IF(Table1[[#This Row],[AREA]]="Idukki",Table1[[#This Row],[INCOME ]],0)</f>
        <v>0</v>
      </c>
      <c r="BK225" s="6">
        <f ca="1">IF(Table1[[#This Row],[AREA]]="kannur",Table1[[#This Row],[INCOME ]],0)</f>
        <v>0</v>
      </c>
      <c r="BL225" s="6">
        <f ca="1">IF(Table1[[#This Row],[AREA]]="Kasaragod",Table1[[#This Row],[INCOME ]],0)</f>
        <v>0</v>
      </c>
      <c r="BM225" s="6">
        <f ca="1">IF(Table1[[#This Row],[AREA]]="Kollam",Table1[[#This Row],[INCOME ]],0)</f>
        <v>383731</v>
      </c>
      <c r="BN225" s="6">
        <f ca="1">IF(Table1[[#This Row],[AREA]]="kottayam",Table1[[#This Row],[INCOME ]],0)</f>
        <v>0</v>
      </c>
      <c r="BO225" s="6">
        <f ca="1">IF(Table1[[#This Row],[AREA]]="Kozhikode",Table1[[#This Row],[INCOME ]],0)</f>
        <v>0</v>
      </c>
      <c r="BP225" s="6">
        <f ca="1">IF(Table1[[#This Row],[AREA]]="Malappuram",Table1[[#This Row],[INCOME ]],0)</f>
        <v>0</v>
      </c>
      <c r="BQ225" s="6">
        <f ca="1">IF(Table1[[#This Row],[AREA]]="Palakkad",Table1[[#This Row],[INCOME ]],0)</f>
        <v>0</v>
      </c>
      <c r="BR225" s="6">
        <f ca="1">IF(Table1[[#This Row],[AREA]]="Pathanamthitta",Table1[[#This Row],[INCOME ]],0)</f>
        <v>0</v>
      </c>
      <c r="BS225" s="6">
        <f ca="1">IF(Table1[[#This Row],[AREA]]="Thiruvananthapuram",Table1[[#This Row],[INCOME ]],0)</f>
        <v>0</v>
      </c>
      <c r="BT225" s="6">
        <f ca="1">IF(Table1[[#This Row],[AREA]]="Thrissur",Table1[[#This Row],[INCOME ]],0)</f>
        <v>0</v>
      </c>
      <c r="BU225" s="10">
        <f ca="1">IF(Table1[[#This Row],[AREA]]="Wayanadu",Table1[[#This Row],[INCOME ]],0)</f>
        <v>0</v>
      </c>
      <c r="BW225" s="9">
        <f ca="1">IF(Table1[[#This Row],[FIELD OF WORK]]="IT",Table1[[#This Row],[INCOME ]],0)</f>
        <v>0</v>
      </c>
      <c r="BX225" s="6">
        <f ca="1">IF(Table1[[#This Row],[FIELD OF WORK]]="Teaching",Table1[[#This Row],[INCOME ]],0)</f>
        <v>0</v>
      </c>
      <c r="BY225" s="6">
        <f ca="1">IF(Table1[[#This Row],[FIELD OF WORK]]="Construction",Table1[[#This Row],[INCOME ]],0)</f>
        <v>0</v>
      </c>
      <c r="BZ225" s="6">
        <f ca="1">IF(Table1[[#This Row],[FIELD OF WORK]]="Health",Table1[[#This Row],[INCOME ]],0)</f>
        <v>383731</v>
      </c>
      <c r="CA225" s="10">
        <f ca="1">IF(Table1[[#This Row],[FIELD OF WORK]]="Others",Table1[[#This Row],[INCOME ]],0)</f>
        <v>0</v>
      </c>
      <c r="CC225" s="9">
        <f ca="1">IF(Table1[[#This Row],[EDUCATION]]="Highschool",Table1[[#This Row],[INCOME ]],0)</f>
        <v>0</v>
      </c>
      <c r="CD225" s="6">
        <f ca="1">IF(Table1[[#This Row],[EDUCATION]]="UG",Table1[[#This Row],[INCOME ]],0)</f>
        <v>0</v>
      </c>
      <c r="CE225" s="6">
        <f ca="1">IF(Table1[[#This Row],[EDUCATION]]="PG",Table1[[#This Row],[INCOME ]],0)</f>
        <v>0</v>
      </c>
      <c r="CF225" s="6">
        <f ca="1">IF(Table1[[#This Row],[EDUCATION]]="PHD",Table1[[#This Row],[INCOME ]],0)</f>
        <v>0</v>
      </c>
      <c r="CG225" s="6">
        <f ca="1">IF(Table1[[#This Row],[EDUCATION]]="Plus Two",Table1[[#This Row],[INCOME ]],0)</f>
        <v>383731</v>
      </c>
      <c r="CH225" s="10">
        <f ca="1">IF(Table1[[#This Row],[EDUCATION]]="Others",Table1[[#This Row],[INCOME ]],0)</f>
        <v>0</v>
      </c>
      <c r="CJ225" s="9">
        <f ca="1">IF(Table1[[#This Row],[NETWORTH]]&gt;$CK$3,Table1[[#This Row],[AGE]],0)</f>
        <v>0</v>
      </c>
      <c r="CK225" s="10"/>
    </row>
    <row r="226" spans="1:89" x14ac:dyDescent="0.3">
      <c r="A226">
        <f t="shared" ca="1" si="88"/>
        <v>0</v>
      </c>
      <c r="B226" t="str">
        <f t="shared" ca="1" si="89"/>
        <v>MALE</v>
      </c>
      <c r="C226">
        <f t="shared" ca="1" si="90"/>
        <v>28</v>
      </c>
      <c r="D226">
        <f t="shared" ca="1" si="91"/>
        <v>1</v>
      </c>
      <c r="E226" t="str">
        <f t="shared" ca="1" si="92"/>
        <v>Health</v>
      </c>
      <c r="F226">
        <f t="shared" ca="1" si="93"/>
        <v>1</v>
      </c>
      <c r="G226" t="str">
        <f t="shared" ca="1" si="94"/>
        <v>Highschool</v>
      </c>
      <c r="H226">
        <f t="shared" ca="1" si="112"/>
        <v>3</v>
      </c>
      <c r="I226">
        <f t="shared" ca="1" si="87"/>
        <v>2</v>
      </c>
      <c r="J226">
        <f t="shared" ca="1" si="95"/>
        <v>685390</v>
      </c>
      <c r="K226">
        <f t="shared" ca="1" si="96"/>
        <v>2</v>
      </c>
      <c r="L226" t="str">
        <f t="shared" ca="1" si="97"/>
        <v>Kollam</v>
      </c>
      <c r="M226">
        <f t="shared" ca="1" si="106"/>
        <v>2056170</v>
      </c>
      <c r="N226">
        <f t="shared" ca="1" si="98"/>
        <v>558016.59067929909</v>
      </c>
      <c r="O226">
        <f t="shared" ca="1" si="107"/>
        <v>1147627.0347502306</v>
      </c>
      <c r="P226">
        <f t="shared" ca="1" si="99"/>
        <v>755312</v>
      </c>
      <c r="Q226">
        <f t="shared" ca="1" si="108"/>
        <v>2566289.5906792991</v>
      </c>
      <c r="R226">
        <f t="shared" ca="1" si="109"/>
        <v>126619.37092626836</v>
      </c>
      <c r="S226">
        <f t="shared" ca="1" si="110"/>
        <v>3330416.405676499</v>
      </c>
      <c r="T226">
        <f t="shared" ca="1" si="111"/>
        <v>764126.81499719992</v>
      </c>
      <c r="V226" s="9">
        <f ca="1">IF(Table1[[#This Row],[GENDER]]="MALE",1,0)</f>
        <v>1</v>
      </c>
      <c r="W226" s="10">
        <f ca="1">IF(Table1[[#This Row],[GENDER]]="FEMALE",1,0)</f>
        <v>0</v>
      </c>
      <c r="AF226" s="9">
        <f t="shared" ca="1" si="100"/>
        <v>0</v>
      </c>
      <c r="AG226" s="6">
        <f t="shared" ca="1" si="101"/>
        <v>1</v>
      </c>
      <c r="AH226" s="6">
        <f t="shared" ca="1" si="102"/>
        <v>0</v>
      </c>
      <c r="AI226" s="6">
        <f t="shared" ca="1" si="103"/>
        <v>0</v>
      </c>
      <c r="AJ226" s="10">
        <f t="shared" ca="1" si="104"/>
        <v>0</v>
      </c>
      <c r="AL226" s="9">
        <f ca="1">IF(Table1[[#This Row],[EDUCATION]]="HIGHSCHOOL",1,0)</f>
        <v>1</v>
      </c>
      <c r="AM226" s="6">
        <f ca="1">IF(Table1[[#This Row],[EDUCATION]]="PLUS TWO",1,0)</f>
        <v>0</v>
      </c>
      <c r="AN226" s="6">
        <f ca="1">IF(Table1[[#This Row],[EDUCATION]]="UG",1,0)</f>
        <v>0</v>
      </c>
      <c r="AO226" s="6">
        <f ca="1">IF(Table1[[#This Row],[EDUCATION]]="PG",1,0)</f>
        <v>0</v>
      </c>
      <c r="AP226" s="6">
        <f ca="1">IF(Table1[[#This Row],[EDUCATION]]="PHD",1,0)</f>
        <v>0</v>
      </c>
      <c r="AQ226" s="10">
        <f ca="1">IF(Table1[[#This Row],[EDUCATION]]="OTHERS",1,0)</f>
        <v>0</v>
      </c>
      <c r="AU226" s="9">
        <f ca="1">Table1[[#This Row],[CARS VALUE]]/Table1[[#This Row],[CARS]]</f>
        <v>573813.51737511531</v>
      </c>
      <c r="AV226" s="10"/>
      <c r="AX226" s="9">
        <f ca="1">IF(Table1[[#This Row],[DEBTS]]&gt;$AY$3,1,0)</f>
        <v>1</v>
      </c>
      <c r="AY226" s="6"/>
      <c r="AZ226" s="23">
        <f ca="1">(Table1[[#This Row],[MORTAGE LEFT]]/Table1[[#This Row],[VALUE OF THE HOUSE]])</f>
        <v>0.2713864080690308</v>
      </c>
      <c r="BA226" s="6">
        <f t="shared" ca="1" si="105"/>
        <v>1</v>
      </c>
      <c r="BB226" s="6"/>
      <c r="BC226" s="6"/>
      <c r="BD226" s="6"/>
      <c r="BE226" s="9">
        <f ca="1">IF(Table1[[#This Row],[DEBTS]]&gt;Table1[[#This Row],[INCOME ]],1,0)</f>
        <v>1</v>
      </c>
      <c r="BF226" s="10"/>
      <c r="BH226" s="9">
        <f ca="1">IF(Table1[[#This Row],[AREA]]="Alappuzha",Table1[[#This Row],[INCOME ]],0)</f>
        <v>0</v>
      </c>
      <c r="BI226" s="6">
        <f ca="1">IF(Table1[[#This Row],[AREA]]="Ernakulam",Table1[[#This Row],[INCOME ]],0)</f>
        <v>0</v>
      </c>
      <c r="BJ226" s="6">
        <f ca="1">IF(Table1[[#This Row],[AREA]]="Idukki",Table1[[#This Row],[INCOME ]],0)</f>
        <v>0</v>
      </c>
      <c r="BK226" s="6">
        <f ca="1">IF(Table1[[#This Row],[AREA]]="kannur",Table1[[#This Row],[INCOME ]],0)</f>
        <v>0</v>
      </c>
      <c r="BL226" s="6">
        <f ca="1">IF(Table1[[#This Row],[AREA]]="Kasaragod",Table1[[#This Row],[INCOME ]],0)</f>
        <v>0</v>
      </c>
      <c r="BM226" s="6">
        <f ca="1">IF(Table1[[#This Row],[AREA]]="Kollam",Table1[[#This Row],[INCOME ]],0)</f>
        <v>685390</v>
      </c>
      <c r="BN226" s="6">
        <f ca="1">IF(Table1[[#This Row],[AREA]]="kottayam",Table1[[#This Row],[INCOME ]],0)</f>
        <v>0</v>
      </c>
      <c r="BO226" s="6">
        <f ca="1">IF(Table1[[#This Row],[AREA]]="Kozhikode",Table1[[#This Row],[INCOME ]],0)</f>
        <v>0</v>
      </c>
      <c r="BP226" s="6">
        <f ca="1">IF(Table1[[#This Row],[AREA]]="Malappuram",Table1[[#This Row],[INCOME ]],0)</f>
        <v>0</v>
      </c>
      <c r="BQ226" s="6">
        <f ca="1">IF(Table1[[#This Row],[AREA]]="Palakkad",Table1[[#This Row],[INCOME ]],0)</f>
        <v>0</v>
      </c>
      <c r="BR226" s="6">
        <f ca="1">IF(Table1[[#This Row],[AREA]]="Pathanamthitta",Table1[[#This Row],[INCOME ]],0)</f>
        <v>0</v>
      </c>
      <c r="BS226" s="6">
        <f ca="1">IF(Table1[[#This Row],[AREA]]="Thiruvananthapuram",Table1[[#This Row],[INCOME ]],0)</f>
        <v>0</v>
      </c>
      <c r="BT226" s="6">
        <f ca="1">IF(Table1[[#This Row],[AREA]]="Thrissur",Table1[[#This Row],[INCOME ]],0)</f>
        <v>0</v>
      </c>
      <c r="BU226" s="10">
        <f ca="1">IF(Table1[[#This Row],[AREA]]="Wayanadu",Table1[[#This Row],[INCOME ]],0)</f>
        <v>0</v>
      </c>
      <c r="BW226" s="9">
        <f ca="1">IF(Table1[[#This Row],[FIELD OF WORK]]="IT",Table1[[#This Row],[INCOME ]],0)</f>
        <v>0</v>
      </c>
      <c r="BX226" s="6">
        <f ca="1">IF(Table1[[#This Row],[FIELD OF WORK]]="Teaching",Table1[[#This Row],[INCOME ]],0)</f>
        <v>0</v>
      </c>
      <c r="BY226" s="6">
        <f ca="1">IF(Table1[[#This Row],[FIELD OF WORK]]="Construction",Table1[[#This Row],[INCOME ]],0)</f>
        <v>0</v>
      </c>
      <c r="BZ226" s="6">
        <f ca="1">IF(Table1[[#This Row],[FIELD OF WORK]]="Health",Table1[[#This Row],[INCOME ]],0)</f>
        <v>685390</v>
      </c>
      <c r="CA226" s="10">
        <f ca="1">IF(Table1[[#This Row],[FIELD OF WORK]]="Others",Table1[[#This Row],[INCOME ]],0)</f>
        <v>0</v>
      </c>
      <c r="CC226" s="9">
        <f ca="1">IF(Table1[[#This Row],[EDUCATION]]="Highschool",Table1[[#This Row],[INCOME ]],0)</f>
        <v>685390</v>
      </c>
      <c r="CD226" s="6">
        <f ca="1">IF(Table1[[#This Row],[EDUCATION]]="UG",Table1[[#This Row],[INCOME ]],0)</f>
        <v>0</v>
      </c>
      <c r="CE226" s="6">
        <f ca="1">IF(Table1[[#This Row],[EDUCATION]]="PG",Table1[[#This Row],[INCOME ]],0)</f>
        <v>0</v>
      </c>
      <c r="CF226" s="6">
        <f ca="1">IF(Table1[[#This Row],[EDUCATION]]="PHD",Table1[[#This Row],[INCOME ]],0)</f>
        <v>0</v>
      </c>
      <c r="CG226" s="6">
        <f ca="1">IF(Table1[[#This Row],[EDUCATION]]="Plus Two",Table1[[#This Row],[INCOME ]],0)</f>
        <v>0</v>
      </c>
      <c r="CH226" s="10">
        <f ca="1">IF(Table1[[#This Row],[EDUCATION]]="Others",Table1[[#This Row],[INCOME ]],0)</f>
        <v>0</v>
      </c>
      <c r="CJ226" s="9">
        <f ca="1">IF(Table1[[#This Row],[NETWORTH]]&gt;$CK$3,Table1[[#This Row],[AGE]],0)</f>
        <v>0</v>
      </c>
      <c r="CK226" s="10"/>
    </row>
    <row r="227" spans="1:89" x14ac:dyDescent="0.3">
      <c r="A227">
        <f t="shared" ca="1" si="88"/>
        <v>1</v>
      </c>
      <c r="B227" t="str">
        <f t="shared" ca="1" si="89"/>
        <v>FEMALE</v>
      </c>
      <c r="C227">
        <f t="shared" ca="1" si="90"/>
        <v>31</v>
      </c>
      <c r="D227">
        <f t="shared" ca="1" si="91"/>
        <v>2</v>
      </c>
      <c r="E227" t="str">
        <f t="shared" ca="1" si="92"/>
        <v>Construction</v>
      </c>
      <c r="F227">
        <f t="shared" ca="1" si="93"/>
        <v>2</v>
      </c>
      <c r="G227" t="str">
        <f t="shared" ca="1" si="94"/>
        <v>Plus Two</v>
      </c>
      <c r="H227">
        <f t="shared" ca="1" si="112"/>
        <v>2</v>
      </c>
      <c r="I227">
        <f t="shared" ca="1" si="87"/>
        <v>3</v>
      </c>
      <c r="J227">
        <f t="shared" ca="1" si="95"/>
        <v>578709</v>
      </c>
      <c r="K227">
        <f t="shared" ca="1" si="96"/>
        <v>1</v>
      </c>
      <c r="L227" t="str">
        <f t="shared" ca="1" si="97"/>
        <v>Thiruvananthapuram</v>
      </c>
      <c r="M227">
        <f t="shared" ca="1" si="106"/>
        <v>3472254</v>
      </c>
      <c r="N227">
        <f t="shared" ca="1" si="98"/>
        <v>3077793.2572736763</v>
      </c>
      <c r="O227">
        <f t="shared" ca="1" si="107"/>
        <v>1100727.191647534</v>
      </c>
      <c r="P227">
        <f t="shared" ca="1" si="99"/>
        <v>374959</v>
      </c>
      <c r="Q227">
        <f t="shared" ca="1" si="108"/>
        <v>4491705.2572736759</v>
      </c>
      <c r="R227">
        <f t="shared" ca="1" si="109"/>
        <v>35648.422375527582</v>
      </c>
      <c r="S227">
        <f t="shared" ca="1" si="110"/>
        <v>4608629.6140230615</v>
      </c>
      <c r="T227">
        <f t="shared" ca="1" si="111"/>
        <v>116924.3567493856</v>
      </c>
      <c r="V227" s="9">
        <f ca="1">IF(Table1[[#This Row],[GENDER]]="MALE",1,0)</f>
        <v>0</v>
      </c>
      <c r="W227" s="10">
        <f ca="1">IF(Table1[[#This Row],[GENDER]]="FEMALE",1,0)</f>
        <v>1</v>
      </c>
      <c r="AF227" s="9">
        <f t="shared" ca="1" si="100"/>
        <v>1</v>
      </c>
      <c r="AG227" s="6">
        <f t="shared" ca="1" si="101"/>
        <v>0</v>
      </c>
      <c r="AH227" s="6">
        <f t="shared" ca="1" si="102"/>
        <v>0</v>
      </c>
      <c r="AI227" s="6">
        <f t="shared" ca="1" si="103"/>
        <v>0</v>
      </c>
      <c r="AJ227" s="10">
        <f t="shared" ca="1" si="104"/>
        <v>0</v>
      </c>
      <c r="AL227" s="9">
        <f ca="1">IF(Table1[[#This Row],[EDUCATION]]="HIGHSCHOOL",1,0)</f>
        <v>0</v>
      </c>
      <c r="AM227" s="6">
        <f ca="1">IF(Table1[[#This Row],[EDUCATION]]="PLUS TWO",1,0)</f>
        <v>1</v>
      </c>
      <c r="AN227" s="6">
        <f ca="1">IF(Table1[[#This Row],[EDUCATION]]="UG",1,0)</f>
        <v>0</v>
      </c>
      <c r="AO227" s="6">
        <f ca="1">IF(Table1[[#This Row],[EDUCATION]]="PG",1,0)</f>
        <v>0</v>
      </c>
      <c r="AP227" s="6">
        <f ca="1">IF(Table1[[#This Row],[EDUCATION]]="PHD",1,0)</f>
        <v>0</v>
      </c>
      <c r="AQ227" s="10">
        <f ca="1">IF(Table1[[#This Row],[EDUCATION]]="OTHERS",1,0)</f>
        <v>0</v>
      </c>
      <c r="AU227" s="9">
        <f ca="1">Table1[[#This Row],[CARS VALUE]]/Table1[[#This Row],[CARS]]</f>
        <v>366909.06388251134</v>
      </c>
      <c r="AV227" s="10"/>
      <c r="AX227" s="9">
        <f ca="1">IF(Table1[[#This Row],[DEBTS]]&gt;$AY$3,1,0)</f>
        <v>1</v>
      </c>
      <c r="AY227" s="6"/>
      <c r="AZ227" s="23">
        <f ca="1">(Table1[[#This Row],[MORTAGE LEFT]]/Table1[[#This Row],[VALUE OF THE HOUSE]])</f>
        <v>0.88639634579546212</v>
      </c>
      <c r="BA227" s="6">
        <f t="shared" ca="1" si="105"/>
        <v>0</v>
      </c>
      <c r="BB227" s="6"/>
      <c r="BC227" s="6"/>
      <c r="BD227" s="6"/>
      <c r="BE227" s="9">
        <f ca="1">IF(Table1[[#This Row],[DEBTS]]&gt;Table1[[#This Row],[INCOME ]],1,0)</f>
        <v>1</v>
      </c>
      <c r="BF227" s="10"/>
      <c r="BH227" s="9">
        <f ca="1">IF(Table1[[#This Row],[AREA]]="Alappuzha",Table1[[#This Row],[INCOME ]],0)</f>
        <v>0</v>
      </c>
      <c r="BI227" s="6">
        <f ca="1">IF(Table1[[#This Row],[AREA]]="Ernakulam",Table1[[#This Row],[INCOME ]],0)</f>
        <v>0</v>
      </c>
      <c r="BJ227" s="6">
        <f ca="1">IF(Table1[[#This Row],[AREA]]="Idukki",Table1[[#This Row],[INCOME ]],0)</f>
        <v>0</v>
      </c>
      <c r="BK227" s="6">
        <f ca="1">IF(Table1[[#This Row],[AREA]]="kannur",Table1[[#This Row],[INCOME ]],0)</f>
        <v>0</v>
      </c>
      <c r="BL227" s="6">
        <f ca="1">IF(Table1[[#This Row],[AREA]]="Kasaragod",Table1[[#This Row],[INCOME ]],0)</f>
        <v>0</v>
      </c>
      <c r="BM227" s="6">
        <f ca="1">IF(Table1[[#This Row],[AREA]]="Kollam",Table1[[#This Row],[INCOME ]],0)</f>
        <v>0</v>
      </c>
      <c r="BN227" s="6">
        <f ca="1">IF(Table1[[#This Row],[AREA]]="kottayam",Table1[[#This Row],[INCOME ]],0)</f>
        <v>0</v>
      </c>
      <c r="BO227" s="6">
        <f ca="1">IF(Table1[[#This Row],[AREA]]="Kozhikode",Table1[[#This Row],[INCOME ]],0)</f>
        <v>0</v>
      </c>
      <c r="BP227" s="6">
        <f ca="1">IF(Table1[[#This Row],[AREA]]="Malappuram",Table1[[#This Row],[INCOME ]],0)</f>
        <v>0</v>
      </c>
      <c r="BQ227" s="6">
        <f ca="1">IF(Table1[[#This Row],[AREA]]="Palakkad",Table1[[#This Row],[INCOME ]],0)</f>
        <v>0</v>
      </c>
      <c r="BR227" s="6">
        <f ca="1">IF(Table1[[#This Row],[AREA]]="Pathanamthitta",Table1[[#This Row],[INCOME ]],0)</f>
        <v>0</v>
      </c>
      <c r="BS227" s="6">
        <f ca="1">IF(Table1[[#This Row],[AREA]]="Thiruvananthapuram",Table1[[#This Row],[INCOME ]],0)</f>
        <v>578709</v>
      </c>
      <c r="BT227" s="6">
        <f ca="1">IF(Table1[[#This Row],[AREA]]="Thrissur",Table1[[#This Row],[INCOME ]],0)</f>
        <v>0</v>
      </c>
      <c r="BU227" s="10">
        <f ca="1">IF(Table1[[#This Row],[AREA]]="Wayanadu",Table1[[#This Row],[INCOME ]],0)</f>
        <v>0</v>
      </c>
      <c r="BW227" s="9">
        <f ca="1">IF(Table1[[#This Row],[FIELD OF WORK]]="IT",Table1[[#This Row],[INCOME ]],0)</f>
        <v>0</v>
      </c>
      <c r="BX227" s="6">
        <f ca="1">IF(Table1[[#This Row],[FIELD OF WORK]]="Teaching",Table1[[#This Row],[INCOME ]],0)</f>
        <v>0</v>
      </c>
      <c r="BY227" s="6">
        <f ca="1">IF(Table1[[#This Row],[FIELD OF WORK]]="Construction",Table1[[#This Row],[INCOME ]],0)</f>
        <v>578709</v>
      </c>
      <c r="BZ227" s="6">
        <f ca="1">IF(Table1[[#This Row],[FIELD OF WORK]]="Health",Table1[[#This Row],[INCOME ]],0)</f>
        <v>0</v>
      </c>
      <c r="CA227" s="10">
        <f ca="1">IF(Table1[[#This Row],[FIELD OF WORK]]="Others",Table1[[#This Row],[INCOME ]],0)</f>
        <v>0</v>
      </c>
      <c r="CC227" s="9">
        <f ca="1">IF(Table1[[#This Row],[EDUCATION]]="Highschool",Table1[[#This Row],[INCOME ]],0)</f>
        <v>0</v>
      </c>
      <c r="CD227" s="6">
        <f ca="1">IF(Table1[[#This Row],[EDUCATION]]="UG",Table1[[#This Row],[INCOME ]],0)</f>
        <v>0</v>
      </c>
      <c r="CE227" s="6">
        <f ca="1">IF(Table1[[#This Row],[EDUCATION]]="PG",Table1[[#This Row],[INCOME ]],0)</f>
        <v>0</v>
      </c>
      <c r="CF227" s="6">
        <f ca="1">IF(Table1[[#This Row],[EDUCATION]]="PHD",Table1[[#This Row],[INCOME ]],0)</f>
        <v>0</v>
      </c>
      <c r="CG227" s="6">
        <f ca="1">IF(Table1[[#This Row],[EDUCATION]]="Plus Two",Table1[[#This Row],[INCOME ]],0)</f>
        <v>578709</v>
      </c>
      <c r="CH227" s="10">
        <f ca="1">IF(Table1[[#This Row],[EDUCATION]]="Others",Table1[[#This Row],[INCOME ]],0)</f>
        <v>0</v>
      </c>
      <c r="CJ227" s="9">
        <f ca="1">IF(Table1[[#This Row],[NETWORTH]]&gt;$CK$3,Table1[[#This Row],[AGE]],0)</f>
        <v>0</v>
      </c>
      <c r="CK227" s="10"/>
    </row>
    <row r="228" spans="1:89" x14ac:dyDescent="0.3">
      <c r="A228">
        <f t="shared" ca="1" si="88"/>
        <v>1</v>
      </c>
      <c r="B228" t="str">
        <f t="shared" ca="1" si="89"/>
        <v>FEMALE</v>
      </c>
      <c r="C228">
        <f t="shared" ca="1" si="90"/>
        <v>43</v>
      </c>
      <c r="D228">
        <f t="shared" ca="1" si="91"/>
        <v>1</v>
      </c>
      <c r="E228" t="str">
        <f t="shared" ca="1" si="92"/>
        <v>Health</v>
      </c>
      <c r="F228">
        <f t="shared" ca="1" si="93"/>
        <v>4</v>
      </c>
      <c r="G228" t="str">
        <f t="shared" ca="1" si="94"/>
        <v>PG</v>
      </c>
      <c r="H228">
        <f t="shared" ca="1" si="112"/>
        <v>3</v>
      </c>
      <c r="I228">
        <f t="shared" ca="1" si="87"/>
        <v>1</v>
      </c>
      <c r="J228">
        <f t="shared" ca="1" si="95"/>
        <v>657908</v>
      </c>
      <c r="K228">
        <f t="shared" ca="1" si="96"/>
        <v>3</v>
      </c>
      <c r="L228" t="str">
        <f t="shared" ca="1" si="97"/>
        <v>Alappuzha</v>
      </c>
      <c r="M228">
        <f t="shared" ca="1" si="106"/>
        <v>3289540</v>
      </c>
      <c r="N228">
        <f t="shared" ca="1" si="98"/>
        <v>680298.28733404842</v>
      </c>
      <c r="O228">
        <f t="shared" ca="1" si="107"/>
        <v>130270.53193091165</v>
      </c>
      <c r="P228">
        <f t="shared" ca="1" si="99"/>
        <v>118514</v>
      </c>
      <c r="Q228">
        <f t="shared" ca="1" si="108"/>
        <v>1788798.2873340484</v>
      </c>
      <c r="R228">
        <f t="shared" ca="1" si="109"/>
        <v>228493.49953896436</v>
      </c>
      <c r="S228">
        <f t="shared" ca="1" si="110"/>
        <v>3648304.0314698759</v>
      </c>
      <c r="T228">
        <f t="shared" ca="1" si="111"/>
        <v>1859505.7441358275</v>
      </c>
      <c r="V228" s="9">
        <f ca="1">IF(Table1[[#This Row],[GENDER]]="MALE",1,0)</f>
        <v>0</v>
      </c>
      <c r="W228" s="10">
        <f ca="1">IF(Table1[[#This Row],[GENDER]]="FEMALE",1,0)</f>
        <v>1</v>
      </c>
      <c r="AF228" s="9">
        <f t="shared" ca="1" si="100"/>
        <v>0</v>
      </c>
      <c r="AG228" s="6">
        <f t="shared" ca="1" si="101"/>
        <v>1</v>
      </c>
      <c r="AH228" s="6">
        <f t="shared" ca="1" si="102"/>
        <v>0</v>
      </c>
      <c r="AI228" s="6">
        <f t="shared" ca="1" si="103"/>
        <v>0</v>
      </c>
      <c r="AJ228" s="10">
        <f t="shared" ca="1" si="104"/>
        <v>0</v>
      </c>
      <c r="AL228" s="9">
        <f ca="1">IF(Table1[[#This Row],[EDUCATION]]="HIGHSCHOOL",1,0)</f>
        <v>0</v>
      </c>
      <c r="AM228" s="6">
        <f ca="1">IF(Table1[[#This Row],[EDUCATION]]="PLUS TWO",1,0)</f>
        <v>0</v>
      </c>
      <c r="AN228" s="6">
        <f ca="1">IF(Table1[[#This Row],[EDUCATION]]="UG",1,0)</f>
        <v>0</v>
      </c>
      <c r="AO228" s="6">
        <f ca="1">IF(Table1[[#This Row],[EDUCATION]]="PG",1,0)</f>
        <v>1</v>
      </c>
      <c r="AP228" s="6">
        <f ca="1">IF(Table1[[#This Row],[EDUCATION]]="PHD",1,0)</f>
        <v>0</v>
      </c>
      <c r="AQ228" s="10">
        <f ca="1">IF(Table1[[#This Row],[EDUCATION]]="OTHERS",1,0)</f>
        <v>0</v>
      </c>
      <c r="AU228" s="9">
        <f ca="1">Table1[[#This Row],[CARS VALUE]]/Table1[[#This Row],[CARS]]</f>
        <v>130270.53193091165</v>
      </c>
      <c r="AV228" s="10"/>
      <c r="AX228" s="9">
        <f ca="1">IF(Table1[[#This Row],[DEBTS]]&gt;$AY$3,1,0)</f>
        <v>1</v>
      </c>
      <c r="AY228" s="6"/>
      <c r="AZ228" s="23">
        <f ca="1">(Table1[[#This Row],[MORTAGE LEFT]]/Table1[[#This Row],[VALUE OF THE HOUSE]])</f>
        <v>0.20680651013030649</v>
      </c>
      <c r="BA228" s="6">
        <f t="shared" ca="1" si="105"/>
        <v>1</v>
      </c>
      <c r="BB228" s="6"/>
      <c r="BC228" s="6"/>
      <c r="BD228" s="6"/>
      <c r="BE228" s="9">
        <f ca="1">IF(Table1[[#This Row],[DEBTS]]&gt;Table1[[#This Row],[INCOME ]],1,0)</f>
        <v>1</v>
      </c>
      <c r="BF228" s="10"/>
      <c r="BH228" s="9">
        <f ca="1">IF(Table1[[#This Row],[AREA]]="Alappuzha",Table1[[#This Row],[INCOME ]],0)</f>
        <v>657908</v>
      </c>
      <c r="BI228" s="6">
        <f ca="1">IF(Table1[[#This Row],[AREA]]="Ernakulam",Table1[[#This Row],[INCOME ]],0)</f>
        <v>0</v>
      </c>
      <c r="BJ228" s="6">
        <f ca="1">IF(Table1[[#This Row],[AREA]]="Idukki",Table1[[#This Row],[INCOME ]],0)</f>
        <v>0</v>
      </c>
      <c r="BK228" s="6">
        <f ca="1">IF(Table1[[#This Row],[AREA]]="kannur",Table1[[#This Row],[INCOME ]],0)</f>
        <v>0</v>
      </c>
      <c r="BL228" s="6">
        <f ca="1">IF(Table1[[#This Row],[AREA]]="Kasaragod",Table1[[#This Row],[INCOME ]],0)</f>
        <v>0</v>
      </c>
      <c r="BM228" s="6">
        <f ca="1">IF(Table1[[#This Row],[AREA]]="Kollam",Table1[[#This Row],[INCOME ]],0)</f>
        <v>0</v>
      </c>
      <c r="BN228" s="6">
        <f ca="1">IF(Table1[[#This Row],[AREA]]="kottayam",Table1[[#This Row],[INCOME ]],0)</f>
        <v>0</v>
      </c>
      <c r="BO228" s="6">
        <f ca="1">IF(Table1[[#This Row],[AREA]]="Kozhikode",Table1[[#This Row],[INCOME ]],0)</f>
        <v>0</v>
      </c>
      <c r="BP228" s="6">
        <f ca="1">IF(Table1[[#This Row],[AREA]]="Malappuram",Table1[[#This Row],[INCOME ]],0)</f>
        <v>0</v>
      </c>
      <c r="BQ228" s="6">
        <f ca="1">IF(Table1[[#This Row],[AREA]]="Palakkad",Table1[[#This Row],[INCOME ]],0)</f>
        <v>0</v>
      </c>
      <c r="BR228" s="6">
        <f ca="1">IF(Table1[[#This Row],[AREA]]="Pathanamthitta",Table1[[#This Row],[INCOME ]],0)</f>
        <v>0</v>
      </c>
      <c r="BS228" s="6">
        <f ca="1">IF(Table1[[#This Row],[AREA]]="Thiruvananthapuram",Table1[[#This Row],[INCOME ]],0)</f>
        <v>0</v>
      </c>
      <c r="BT228" s="6">
        <f ca="1">IF(Table1[[#This Row],[AREA]]="Thrissur",Table1[[#This Row],[INCOME ]],0)</f>
        <v>0</v>
      </c>
      <c r="BU228" s="10">
        <f ca="1">IF(Table1[[#This Row],[AREA]]="Wayanadu",Table1[[#This Row],[INCOME ]],0)</f>
        <v>0</v>
      </c>
      <c r="BW228" s="9">
        <f ca="1">IF(Table1[[#This Row],[FIELD OF WORK]]="IT",Table1[[#This Row],[INCOME ]],0)</f>
        <v>0</v>
      </c>
      <c r="BX228" s="6">
        <f ca="1">IF(Table1[[#This Row],[FIELD OF WORK]]="Teaching",Table1[[#This Row],[INCOME ]],0)</f>
        <v>0</v>
      </c>
      <c r="BY228" s="6">
        <f ca="1">IF(Table1[[#This Row],[FIELD OF WORK]]="Construction",Table1[[#This Row],[INCOME ]],0)</f>
        <v>0</v>
      </c>
      <c r="BZ228" s="6">
        <f ca="1">IF(Table1[[#This Row],[FIELD OF WORK]]="Health",Table1[[#This Row],[INCOME ]],0)</f>
        <v>657908</v>
      </c>
      <c r="CA228" s="10">
        <f ca="1">IF(Table1[[#This Row],[FIELD OF WORK]]="Others",Table1[[#This Row],[INCOME ]],0)</f>
        <v>0</v>
      </c>
      <c r="CC228" s="9">
        <f ca="1">IF(Table1[[#This Row],[EDUCATION]]="Highschool",Table1[[#This Row],[INCOME ]],0)</f>
        <v>0</v>
      </c>
      <c r="CD228" s="6">
        <f ca="1">IF(Table1[[#This Row],[EDUCATION]]="UG",Table1[[#This Row],[INCOME ]],0)</f>
        <v>0</v>
      </c>
      <c r="CE228" s="6">
        <f ca="1">IF(Table1[[#This Row],[EDUCATION]]="PG",Table1[[#This Row],[INCOME ]],0)</f>
        <v>657908</v>
      </c>
      <c r="CF228" s="6">
        <f ca="1">IF(Table1[[#This Row],[EDUCATION]]="PHD",Table1[[#This Row],[INCOME ]],0)</f>
        <v>0</v>
      </c>
      <c r="CG228" s="6">
        <f ca="1">IF(Table1[[#This Row],[EDUCATION]]="Plus Two",Table1[[#This Row],[INCOME ]],0)</f>
        <v>0</v>
      </c>
      <c r="CH228" s="10">
        <f ca="1">IF(Table1[[#This Row],[EDUCATION]]="Others",Table1[[#This Row],[INCOME ]],0)</f>
        <v>0</v>
      </c>
      <c r="CJ228" s="9">
        <f ca="1">IF(Table1[[#This Row],[NETWORTH]]&gt;$CK$3,Table1[[#This Row],[AGE]],0)</f>
        <v>43</v>
      </c>
      <c r="CK228" s="10"/>
    </row>
    <row r="229" spans="1:89" x14ac:dyDescent="0.3">
      <c r="A229">
        <f t="shared" ca="1" si="88"/>
        <v>1</v>
      </c>
      <c r="B229" t="str">
        <f t="shared" ca="1" si="89"/>
        <v>FEMALE</v>
      </c>
      <c r="C229">
        <f t="shared" ca="1" si="90"/>
        <v>44</v>
      </c>
      <c r="D229">
        <f t="shared" ca="1" si="91"/>
        <v>5</v>
      </c>
      <c r="E229" t="str">
        <f t="shared" ca="1" si="92"/>
        <v>Others</v>
      </c>
      <c r="F229">
        <f t="shared" ca="1" si="93"/>
        <v>5</v>
      </c>
      <c r="G229" t="str">
        <f t="shared" ca="1" si="94"/>
        <v>PHD</v>
      </c>
      <c r="H229">
        <f t="shared" ca="1" si="112"/>
        <v>2</v>
      </c>
      <c r="I229">
        <f t="shared" ca="1" si="87"/>
        <v>1</v>
      </c>
      <c r="J229">
        <f t="shared" ca="1" si="95"/>
        <v>628410</v>
      </c>
      <c r="K229">
        <f t="shared" ca="1" si="96"/>
        <v>8</v>
      </c>
      <c r="L229" t="str">
        <f t="shared" ca="1" si="97"/>
        <v>Thrissur</v>
      </c>
      <c r="M229">
        <f t="shared" ca="1" si="106"/>
        <v>4398870</v>
      </c>
      <c r="N229">
        <f t="shared" ca="1" si="98"/>
        <v>1833954.430800999</v>
      </c>
      <c r="O229">
        <f t="shared" ca="1" si="107"/>
        <v>83641.538642835876</v>
      </c>
      <c r="P229">
        <f t="shared" ca="1" si="99"/>
        <v>14001</v>
      </c>
      <c r="Q229">
        <f t="shared" ca="1" si="108"/>
        <v>2662886.430800999</v>
      </c>
      <c r="R229">
        <f t="shared" ca="1" si="109"/>
        <v>143588.55135932798</v>
      </c>
      <c r="S229">
        <f t="shared" ca="1" si="110"/>
        <v>4626100.0900021642</v>
      </c>
      <c r="T229">
        <f t="shared" ca="1" si="111"/>
        <v>1963213.6592011652</v>
      </c>
      <c r="V229" s="9">
        <f ca="1">IF(Table1[[#This Row],[GENDER]]="MALE",1,0)</f>
        <v>0</v>
      </c>
      <c r="W229" s="10">
        <f ca="1">IF(Table1[[#This Row],[GENDER]]="FEMALE",1,0)</f>
        <v>1</v>
      </c>
      <c r="AF229" s="9">
        <f t="shared" ca="1" si="100"/>
        <v>0</v>
      </c>
      <c r="AG229" s="6">
        <f t="shared" ca="1" si="101"/>
        <v>0</v>
      </c>
      <c r="AH229" s="6">
        <f t="shared" ca="1" si="102"/>
        <v>0</v>
      </c>
      <c r="AI229" s="6">
        <f t="shared" ca="1" si="103"/>
        <v>0</v>
      </c>
      <c r="AJ229" s="10">
        <f t="shared" ca="1" si="104"/>
        <v>1</v>
      </c>
      <c r="AL229" s="9">
        <f ca="1">IF(Table1[[#This Row],[EDUCATION]]="HIGHSCHOOL",1,0)</f>
        <v>0</v>
      </c>
      <c r="AM229" s="6">
        <f ca="1">IF(Table1[[#This Row],[EDUCATION]]="PLUS TWO",1,0)</f>
        <v>0</v>
      </c>
      <c r="AN229" s="6">
        <f ca="1">IF(Table1[[#This Row],[EDUCATION]]="UG",1,0)</f>
        <v>0</v>
      </c>
      <c r="AO229" s="6">
        <f ca="1">IF(Table1[[#This Row],[EDUCATION]]="PG",1,0)</f>
        <v>0</v>
      </c>
      <c r="AP229" s="6">
        <f ca="1">IF(Table1[[#This Row],[EDUCATION]]="PHD",1,0)</f>
        <v>1</v>
      </c>
      <c r="AQ229" s="10">
        <f ca="1">IF(Table1[[#This Row],[EDUCATION]]="OTHERS",1,0)</f>
        <v>0</v>
      </c>
      <c r="AU229" s="9">
        <f ca="1">Table1[[#This Row],[CARS VALUE]]/Table1[[#This Row],[CARS]]</f>
        <v>83641.538642835876</v>
      </c>
      <c r="AV229" s="10"/>
      <c r="AX229" s="9">
        <f ca="1">IF(Table1[[#This Row],[DEBTS]]&gt;$AY$3,1,0)</f>
        <v>1</v>
      </c>
      <c r="AY229" s="6"/>
      <c r="AZ229" s="23">
        <f ca="1">(Table1[[#This Row],[MORTAGE LEFT]]/Table1[[#This Row],[VALUE OF THE HOUSE]])</f>
        <v>0.41691489650773927</v>
      </c>
      <c r="BA229" s="6">
        <f t="shared" ca="1" si="105"/>
        <v>1</v>
      </c>
      <c r="BB229" s="6"/>
      <c r="BC229" s="6"/>
      <c r="BD229" s="6"/>
      <c r="BE229" s="9">
        <f ca="1">IF(Table1[[#This Row],[DEBTS]]&gt;Table1[[#This Row],[INCOME ]],1,0)</f>
        <v>1</v>
      </c>
      <c r="BF229" s="10"/>
      <c r="BH229" s="9">
        <f ca="1">IF(Table1[[#This Row],[AREA]]="Alappuzha",Table1[[#This Row],[INCOME ]],0)</f>
        <v>0</v>
      </c>
      <c r="BI229" s="6">
        <f ca="1">IF(Table1[[#This Row],[AREA]]="Ernakulam",Table1[[#This Row],[INCOME ]],0)</f>
        <v>0</v>
      </c>
      <c r="BJ229" s="6">
        <f ca="1">IF(Table1[[#This Row],[AREA]]="Idukki",Table1[[#This Row],[INCOME ]],0)</f>
        <v>0</v>
      </c>
      <c r="BK229" s="6">
        <f ca="1">IF(Table1[[#This Row],[AREA]]="kannur",Table1[[#This Row],[INCOME ]],0)</f>
        <v>0</v>
      </c>
      <c r="BL229" s="6">
        <f ca="1">IF(Table1[[#This Row],[AREA]]="Kasaragod",Table1[[#This Row],[INCOME ]],0)</f>
        <v>0</v>
      </c>
      <c r="BM229" s="6">
        <f ca="1">IF(Table1[[#This Row],[AREA]]="Kollam",Table1[[#This Row],[INCOME ]],0)</f>
        <v>0</v>
      </c>
      <c r="BN229" s="6">
        <f ca="1">IF(Table1[[#This Row],[AREA]]="kottayam",Table1[[#This Row],[INCOME ]],0)</f>
        <v>0</v>
      </c>
      <c r="BO229" s="6">
        <f ca="1">IF(Table1[[#This Row],[AREA]]="Kozhikode",Table1[[#This Row],[INCOME ]],0)</f>
        <v>0</v>
      </c>
      <c r="BP229" s="6">
        <f ca="1">IF(Table1[[#This Row],[AREA]]="Malappuram",Table1[[#This Row],[INCOME ]],0)</f>
        <v>0</v>
      </c>
      <c r="BQ229" s="6">
        <f ca="1">IF(Table1[[#This Row],[AREA]]="Palakkad",Table1[[#This Row],[INCOME ]],0)</f>
        <v>0</v>
      </c>
      <c r="BR229" s="6">
        <f ca="1">IF(Table1[[#This Row],[AREA]]="Pathanamthitta",Table1[[#This Row],[INCOME ]],0)</f>
        <v>0</v>
      </c>
      <c r="BS229" s="6">
        <f ca="1">IF(Table1[[#This Row],[AREA]]="Thiruvananthapuram",Table1[[#This Row],[INCOME ]],0)</f>
        <v>0</v>
      </c>
      <c r="BT229" s="6">
        <f ca="1">IF(Table1[[#This Row],[AREA]]="Thrissur",Table1[[#This Row],[INCOME ]],0)</f>
        <v>628410</v>
      </c>
      <c r="BU229" s="10">
        <f ca="1">IF(Table1[[#This Row],[AREA]]="Wayanadu",Table1[[#This Row],[INCOME ]],0)</f>
        <v>0</v>
      </c>
      <c r="BW229" s="9">
        <f ca="1">IF(Table1[[#This Row],[FIELD OF WORK]]="IT",Table1[[#This Row],[INCOME ]],0)</f>
        <v>0</v>
      </c>
      <c r="BX229" s="6">
        <f ca="1">IF(Table1[[#This Row],[FIELD OF WORK]]="Teaching",Table1[[#This Row],[INCOME ]],0)</f>
        <v>0</v>
      </c>
      <c r="BY229" s="6">
        <f ca="1">IF(Table1[[#This Row],[FIELD OF WORK]]="Construction",Table1[[#This Row],[INCOME ]],0)</f>
        <v>0</v>
      </c>
      <c r="BZ229" s="6">
        <f ca="1">IF(Table1[[#This Row],[FIELD OF WORK]]="Health",Table1[[#This Row],[INCOME ]],0)</f>
        <v>0</v>
      </c>
      <c r="CA229" s="10">
        <f ca="1">IF(Table1[[#This Row],[FIELD OF WORK]]="Others",Table1[[#This Row],[INCOME ]],0)</f>
        <v>628410</v>
      </c>
      <c r="CC229" s="9">
        <f ca="1">IF(Table1[[#This Row],[EDUCATION]]="Highschool",Table1[[#This Row],[INCOME ]],0)</f>
        <v>0</v>
      </c>
      <c r="CD229" s="6">
        <f ca="1">IF(Table1[[#This Row],[EDUCATION]]="UG",Table1[[#This Row],[INCOME ]],0)</f>
        <v>0</v>
      </c>
      <c r="CE229" s="6">
        <f ca="1">IF(Table1[[#This Row],[EDUCATION]]="PG",Table1[[#This Row],[INCOME ]],0)</f>
        <v>0</v>
      </c>
      <c r="CF229" s="6">
        <f ca="1">IF(Table1[[#This Row],[EDUCATION]]="PHD",Table1[[#This Row],[INCOME ]],0)</f>
        <v>628410</v>
      </c>
      <c r="CG229" s="6">
        <f ca="1">IF(Table1[[#This Row],[EDUCATION]]="Plus Two",Table1[[#This Row],[INCOME ]],0)</f>
        <v>0</v>
      </c>
      <c r="CH229" s="10">
        <f ca="1">IF(Table1[[#This Row],[EDUCATION]]="Others",Table1[[#This Row],[INCOME ]],0)</f>
        <v>0</v>
      </c>
      <c r="CJ229" s="9">
        <f ca="1">IF(Table1[[#This Row],[NETWORTH]]&gt;$CK$3,Table1[[#This Row],[AGE]],0)</f>
        <v>44</v>
      </c>
      <c r="CK229" s="10"/>
    </row>
    <row r="230" spans="1:89" x14ac:dyDescent="0.3">
      <c r="A230">
        <f t="shared" ca="1" si="88"/>
        <v>0</v>
      </c>
      <c r="B230" t="str">
        <f t="shared" ca="1" si="89"/>
        <v>MALE</v>
      </c>
      <c r="C230">
        <f t="shared" ca="1" si="90"/>
        <v>44</v>
      </c>
      <c r="D230">
        <f t="shared" ca="1" si="91"/>
        <v>3</v>
      </c>
      <c r="E230" t="str">
        <f t="shared" ca="1" si="92"/>
        <v>Teaching</v>
      </c>
      <c r="F230">
        <f t="shared" ca="1" si="93"/>
        <v>2</v>
      </c>
      <c r="G230" t="str">
        <f t="shared" ca="1" si="94"/>
        <v>Plus Two</v>
      </c>
      <c r="H230">
        <f t="shared" ca="1" si="112"/>
        <v>1</v>
      </c>
      <c r="I230">
        <f t="shared" ca="1" si="87"/>
        <v>3</v>
      </c>
      <c r="J230">
        <f t="shared" ca="1" si="95"/>
        <v>472791</v>
      </c>
      <c r="K230">
        <f t="shared" ca="1" si="96"/>
        <v>10</v>
      </c>
      <c r="L230" t="str">
        <f t="shared" ca="1" si="97"/>
        <v>Malappuram</v>
      </c>
      <c r="M230">
        <f t="shared" ca="1" si="106"/>
        <v>3782328</v>
      </c>
      <c r="N230">
        <f t="shared" ca="1" si="98"/>
        <v>1894734.8829709964</v>
      </c>
      <c r="O230">
        <f t="shared" ca="1" si="107"/>
        <v>1014615.7032213011</v>
      </c>
      <c r="P230">
        <f t="shared" ca="1" si="99"/>
        <v>291617</v>
      </c>
      <c r="Q230">
        <f t="shared" ca="1" si="108"/>
        <v>2294920.8829709962</v>
      </c>
      <c r="R230">
        <f t="shared" ca="1" si="109"/>
        <v>363498.73530100804</v>
      </c>
      <c r="S230">
        <f t="shared" ca="1" si="110"/>
        <v>5160442.4385223091</v>
      </c>
      <c r="T230">
        <f t="shared" ca="1" si="111"/>
        <v>2865521.5555513129</v>
      </c>
      <c r="V230" s="9">
        <f ca="1">IF(Table1[[#This Row],[GENDER]]="MALE",1,0)</f>
        <v>1</v>
      </c>
      <c r="W230" s="10">
        <f ca="1">IF(Table1[[#This Row],[GENDER]]="FEMALE",1,0)</f>
        <v>0</v>
      </c>
      <c r="AF230" s="9">
        <f t="shared" ca="1" si="100"/>
        <v>0</v>
      </c>
      <c r="AG230" s="6">
        <f t="shared" ca="1" si="101"/>
        <v>0</v>
      </c>
      <c r="AH230" s="6">
        <f t="shared" ca="1" si="102"/>
        <v>0</v>
      </c>
      <c r="AI230" s="6">
        <f t="shared" ca="1" si="103"/>
        <v>1</v>
      </c>
      <c r="AJ230" s="10">
        <f t="shared" ca="1" si="104"/>
        <v>0</v>
      </c>
      <c r="AL230" s="9">
        <f ca="1">IF(Table1[[#This Row],[EDUCATION]]="HIGHSCHOOL",1,0)</f>
        <v>0</v>
      </c>
      <c r="AM230" s="6">
        <f ca="1">IF(Table1[[#This Row],[EDUCATION]]="PLUS TWO",1,0)</f>
        <v>1</v>
      </c>
      <c r="AN230" s="6">
        <f ca="1">IF(Table1[[#This Row],[EDUCATION]]="UG",1,0)</f>
        <v>0</v>
      </c>
      <c r="AO230" s="6">
        <f ca="1">IF(Table1[[#This Row],[EDUCATION]]="PG",1,0)</f>
        <v>0</v>
      </c>
      <c r="AP230" s="6">
        <f ca="1">IF(Table1[[#This Row],[EDUCATION]]="PHD",1,0)</f>
        <v>0</v>
      </c>
      <c r="AQ230" s="10">
        <f ca="1">IF(Table1[[#This Row],[EDUCATION]]="OTHERS",1,0)</f>
        <v>0</v>
      </c>
      <c r="AU230" s="9">
        <f ca="1">Table1[[#This Row],[CARS VALUE]]/Table1[[#This Row],[CARS]]</f>
        <v>338205.23440710036</v>
      </c>
      <c r="AV230" s="10"/>
      <c r="AX230" s="9">
        <f ca="1">IF(Table1[[#This Row],[DEBTS]]&gt;$AY$3,1,0)</f>
        <v>1</v>
      </c>
      <c r="AY230" s="6"/>
      <c r="AZ230" s="23">
        <f ca="1">(Table1[[#This Row],[MORTAGE LEFT]]/Table1[[#This Row],[VALUE OF THE HOUSE]])</f>
        <v>0.50094409659104033</v>
      </c>
      <c r="BA230" s="6">
        <f t="shared" ca="1" si="105"/>
        <v>0</v>
      </c>
      <c r="BB230" s="6"/>
      <c r="BC230" s="6"/>
      <c r="BD230" s="6"/>
      <c r="BE230" s="9">
        <f ca="1">IF(Table1[[#This Row],[DEBTS]]&gt;Table1[[#This Row],[INCOME ]],1,0)</f>
        <v>1</v>
      </c>
      <c r="BF230" s="10"/>
      <c r="BH230" s="9">
        <f ca="1">IF(Table1[[#This Row],[AREA]]="Alappuzha",Table1[[#This Row],[INCOME ]],0)</f>
        <v>0</v>
      </c>
      <c r="BI230" s="6">
        <f ca="1">IF(Table1[[#This Row],[AREA]]="Ernakulam",Table1[[#This Row],[INCOME ]],0)</f>
        <v>0</v>
      </c>
      <c r="BJ230" s="6">
        <f ca="1">IF(Table1[[#This Row],[AREA]]="Idukki",Table1[[#This Row],[INCOME ]],0)</f>
        <v>0</v>
      </c>
      <c r="BK230" s="6">
        <f ca="1">IF(Table1[[#This Row],[AREA]]="kannur",Table1[[#This Row],[INCOME ]],0)</f>
        <v>0</v>
      </c>
      <c r="BL230" s="6">
        <f ca="1">IF(Table1[[#This Row],[AREA]]="Kasaragod",Table1[[#This Row],[INCOME ]],0)</f>
        <v>0</v>
      </c>
      <c r="BM230" s="6">
        <f ca="1">IF(Table1[[#This Row],[AREA]]="Kollam",Table1[[#This Row],[INCOME ]],0)</f>
        <v>0</v>
      </c>
      <c r="BN230" s="6">
        <f ca="1">IF(Table1[[#This Row],[AREA]]="kottayam",Table1[[#This Row],[INCOME ]],0)</f>
        <v>0</v>
      </c>
      <c r="BO230" s="6">
        <f ca="1">IF(Table1[[#This Row],[AREA]]="Kozhikode",Table1[[#This Row],[INCOME ]],0)</f>
        <v>0</v>
      </c>
      <c r="BP230" s="6">
        <f ca="1">IF(Table1[[#This Row],[AREA]]="Malappuram",Table1[[#This Row],[INCOME ]],0)</f>
        <v>472791</v>
      </c>
      <c r="BQ230" s="6">
        <f ca="1">IF(Table1[[#This Row],[AREA]]="Palakkad",Table1[[#This Row],[INCOME ]],0)</f>
        <v>0</v>
      </c>
      <c r="BR230" s="6">
        <f ca="1">IF(Table1[[#This Row],[AREA]]="Pathanamthitta",Table1[[#This Row],[INCOME ]],0)</f>
        <v>0</v>
      </c>
      <c r="BS230" s="6">
        <f ca="1">IF(Table1[[#This Row],[AREA]]="Thiruvananthapuram",Table1[[#This Row],[INCOME ]],0)</f>
        <v>0</v>
      </c>
      <c r="BT230" s="6">
        <f ca="1">IF(Table1[[#This Row],[AREA]]="Thrissur",Table1[[#This Row],[INCOME ]],0)</f>
        <v>0</v>
      </c>
      <c r="BU230" s="10">
        <f ca="1">IF(Table1[[#This Row],[AREA]]="Wayanadu",Table1[[#This Row],[INCOME ]],0)</f>
        <v>0</v>
      </c>
      <c r="BW230" s="9">
        <f ca="1">IF(Table1[[#This Row],[FIELD OF WORK]]="IT",Table1[[#This Row],[INCOME ]],0)</f>
        <v>0</v>
      </c>
      <c r="BX230" s="6">
        <f ca="1">IF(Table1[[#This Row],[FIELD OF WORK]]="Teaching",Table1[[#This Row],[INCOME ]],0)</f>
        <v>472791</v>
      </c>
      <c r="BY230" s="6">
        <f ca="1">IF(Table1[[#This Row],[FIELD OF WORK]]="Construction",Table1[[#This Row],[INCOME ]],0)</f>
        <v>0</v>
      </c>
      <c r="BZ230" s="6">
        <f ca="1">IF(Table1[[#This Row],[FIELD OF WORK]]="Health",Table1[[#This Row],[INCOME ]],0)</f>
        <v>0</v>
      </c>
      <c r="CA230" s="10">
        <f ca="1">IF(Table1[[#This Row],[FIELD OF WORK]]="Others",Table1[[#This Row],[INCOME ]],0)</f>
        <v>0</v>
      </c>
      <c r="CC230" s="9">
        <f ca="1">IF(Table1[[#This Row],[EDUCATION]]="Highschool",Table1[[#This Row],[INCOME ]],0)</f>
        <v>0</v>
      </c>
      <c r="CD230" s="6">
        <f ca="1">IF(Table1[[#This Row],[EDUCATION]]="UG",Table1[[#This Row],[INCOME ]],0)</f>
        <v>0</v>
      </c>
      <c r="CE230" s="6">
        <f ca="1">IF(Table1[[#This Row],[EDUCATION]]="PG",Table1[[#This Row],[INCOME ]],0)</f>
        <v>0</v>
      </c>
      <c r="CF230" s="6">
        <f ca="1">IF(Table1[[#This Row],[EDUCATION]]="PHD",Table1[[#This Row],[INCOME ]],0)</f>
        <v>0</v>
      </c>
      <c r="CG230" s="6">
        <f ca="1">IF(Table1[[#This Row],[EDUCATION]]="Plus Two",Table1[[#This Row],[INCOME ]],0)</f>
        <v>472791</v>
      </c>
      <c r="CH230" s="10">
        <f ca="1">IF(Table1[[#This Row],[EDUCATION]]="Others",Table1[[#This Row],[INCOME ]],0)</f>
        <v>0</v>
      </c>
      <c r="CJ230" s="9">
        <f ca="1">IF(Table1[[#This Row],[NETWORTH]]&gt;$CK$3,Table1[[#This Row],[AGE]],0)</f>
        <v>44</v>
      </c>
      <c r="CK230" s="10"/>
    </row>
    <row r="231" spans="1:89" x14ac:dyDescent="0.3">
      <c r="A231">
        <f t="shared" ca="1" si="88"/>
        <v>1</v>
      </c>
      <c r="B231" t="str">
        <f t="shared" ca="1" si="89"/>
        <v>FEMALE</v>
      </c>
      <c r="C231">
        <f t="shared" ca="1" si="90"/>
        <v>39</v>
      </c>
      <c r="D231">
        <f t="shared" ca="1" si="91"/>
        <v>4</v>
      </c>
      <c r="E231" t="str">
        <f t="shared" ca="1" si="92"/>
        <v>IT</v>
      </c>
      <c r="F231">
        <f t="shared" ca="1" si="93"/>
        <v>4</v>
      </c>
      <c r="G231" t="str">
        <f t="shared" ca="1" si="94"/>
        <v>PG</v>
      </c>
      <c r="H231">
        <f t="shared" ca="1" si="112"/>
        <v>2</v>
      </c>
      <c r="I231">
        <f t="shared" ca="1" si="87"/>
        <v>3</v>
      </c>
      <c r="J231">
        <f t="shared" ca="1" si="95"/>
        <v>291336</v>
      </c>
      <c r="K231">
        <f t="shared" ca="1" si="96"/>
        <v>12</v>
      </c>
      <c r="L231" t="str">
        <f t="shared" ca="1" si="97"/>
        <v>Wayanadu</v>
      </c>
      <c r="M231">
        <f t="shared" ca="1" si="106"/>
        <v>874008</v>
      </c>
      <c r="N231">
        <f t="shared" ca="1" si="98"/>
        <v>589941.92673598323</v>
      </c>
      <c r="O231">
        <f t="shared" ca="1" si="107"/>
        <v>514934.52146726922</v>
      </c>
      <c r="P231">
        <f t="shared" ca="1" si="99"/>
        <v>481537</v>
      </c>
      <c r="Q231">
        <f t="shared" ca="1" si="108"/>
        <v>1213912.9267359832</v>
      </c>
      <c r="R231">
        <f t="shared" ca="1" si="109"/>
        <v>412346.56073975191</v>
      </c>
      <c r="S231">
        <f t="shared" ca="1" si="110"/>
        <v>1801289.0822070211</v>
      </c>
      <c r="T231">
        <f t="shared" ca="1" si="111"/>
        <v>587376.15547103784</v>
      </c>
      <c r="V231" s="9">
        <f ca="1">IF(Table1[[#This Row],[GENDER]]="MALE",1,0)</f>
        <v>0</v>
      </c>
      <c r="W231" s="10">
        <f ca="1">IF(Table1[[#This Row],[GENDER]]="FEMALE",1,0)</f>
        <v>1</v>
      </c>
      <c r="AF231" s="9">
        <f t="shared" ca="1" si="100"/>
        <v>0</v>
      </c>
      <c r="AG231" s="6">
        <f t="shared" ca="1" si="101"/>
        <v>0</v>
      </c>
      <c r="AH231" s="6">
        <f t="shared" ca="1" si="102"/>
        <v>1</v>
      </c>
      <c r="AI231" s="6">
        <f t="shared" ca="1" si="103"/>
        <v>0</v>
      </c>
      <c r="AJ231" s="10">
        <f t="shared" ca="1" si="104"/>
        <v>0</v>
      </c>
      <c r="AL231" s="9">
        <f ca="1">IF(Table1[[#This Row],[EDUCATION]]="HIGHSCHOOL",1,0)</f>
        <v>0</v>
      </c>
      <c r="AM231" s="6">
        <f ca="1">IF(Table1[[#This Row],[EDUCATION]]="PLUS TWO",1,0)</f>
        <v>0</v>
      </c>
      <c r="AN231" s="6">
        <f ca="1">IF(Table1[[#This Row],[EDUCATION]]="UG",1,0)</f>
        <v>0</v>
      </c>
      <c r="AO231" s="6">
        <f ca="1">IF(Table1[[#This Row],[EDUCATION]]="PG",1,0)</f>
        <v>1</v>
      </c>
      <c r="AP231" s="6">
        <f ca="1">IF(Table1[[#This Row],[EDUCATION]]="PHD",1,0)</f>
        <v>0</v>
      </c>
      <c r="AQ231" s="10">
        <f ca="1">IF(Table1[[#This Row],[EDUCATION]]="OTHERS",1,0)</f>
        <v>0</v>
      </c>
      <c r="AU231" s="9">
        <f ca="1">Table1[[#This Row],[CARS VALUE]]/Table1[[#This Row],[CARS]]</f>
        <v>171644.84048908975</v>
      </c>
      <c r="AV231" s="10"/>
      <c r="AX231" s="9">
        <f ca="1">IF(Table1[[#This Row],[DEBTS]]&gt;$AY$3,1,0)</f>
        <v>1</v>
      </c>
      <c r="AY231" s="6"/>
      <c r="AZ231" s="23">
        <f ca="1">(Table1[[#This Row],[MORTAGE LEFT]]/Table1[[#This Row],[VALUE OF THE HOUSE]])</f>
        <v>0.67498458450721643</v>
      </c>
      <c r="BA231" s="6">
        <f t="shared" ca="1" si="105"/>
        <v>0</v>
      </c>
      <c r="BB231" s="6"/>
      <c r="BC231" s="6"/>
      <c r="BD231" s="6"/>
      <c r="BE231" s="9">
        <f ca="1">IF(Table1[[#This Row],[DEBTS]]&gt;Table1[[#This Row],[INCOME ]],1,0)</f>
        <v>1</v>
      </c>
      <c r="BF231" s="10"/>
      <c r="BH231" s="9">
        <f ca="1">IF(Table1[[#This Row],[AREA]]="Alappuzha",Table1[[#This Row],[INCOME ]],0)</f>
        <v>0</v>
      </c>
      <c r="BI231" s="6">
        <f ca="1">IF(Table1[[#This Row],[AREA]]="Ernakulam",Table1[[#This Row],[INCOME ]],0)</f>
        <v>0</v>
      </c>
      <c r="BJ231" s="6">
        <f ca="1">IF(Table1[[#This Row],[AREA]]="Idukki",Table1[[#This Row],[INCOME ]],0)</f>
        <v>0</v>
      </c>
      <c r="BK231" s="6">
        <f ca="1">IF(Table1[[#This Row],[AREA]]="kannur",Table1[[#This Row],[INCOME ]],0)</f>
        <v>0</v>
      </c>
      <c r="BL231" s="6">
        <f ca="1">IF(Table1[[#This Row],[AREA]]="Kasaragod",Table1[[#This Row],[INCOME ]],0)</f>
        <v>0</v>
      </c>
      <c r="BM231" s="6">
        <f ca="1">IF(Table1[[#This Row],[AREA]]="Kollam",Table1[[#This Row],[INCOME ]],0)</f>
        <v>0</v>
      </c>
      <c r="BN231" s="6">
        <f ca="1">IF(Table1[[#This Row],[AREA]]="kottayam",Table1[[#This Row],[INCOME ]],0)</f>
        <v>0</v>
      </c>
      <c r="BO231" s="6">
        <f ca="1">IF(Table1[[#This Row],[AREA]]="Kozhikode",Table1[[#This Row],[INCOME ]],0)</f>
        <v>0</v>
      </c>
      <c r="BP231" s="6">
        <f ca="1">IF(Table1[[#This Row],[AREA]]="Malappuram",Table1[[#This Row],[INCOME ]],0)</f>
        <v>0</v>
      </c>
      <c r="BQ231" s="6">
        <f ca="1">IF(Table1[[#This Row],[AREA]]="Palakkad",Table1[[#This Row],[INCOME ]],0)</f>
        <v>0</v>
      </c>
      <c r="BR231" s="6">
        <f ca="1">IF(Table1[[#This Row],[AREA]]="Pathanamthitta",Table1[[#This Row],[INCOME ]],0)</f>
        <v>0</v>
      </c>
      <c r="BS231" s="6">
        <f ca="1">IF(Table1[[#This Row],[AREA]]="Thiruvananthapuram",Table1[[#This Row],[INCOME ]],0)</f>
        <v>0</v>
      </c>
      <c r="BT231" s="6">
        <f ca="1">IF(Table1[[#This Row],[AREA]]="Thrissur",Table1[[#This Row],[INCOME ]],0)</f>
        <v>0</v>
      </c>
      <c r="BU231" s="10">
        <f ca="1">IF(Table1[[#This Row],[AREA]]="Wayanadu",Table1[[#This Row],[INCOME ]],0)</f>
        <v>291336</v>
      </c>
      <c r="BW231" s="9">
        <f ca="1">IF(Table1[[#This Row],[FIELD OF WORK]]="IT",Table1[[#This Row],[INCOME ]],0)</f>
        <v>291336</v>
      </c>
      <c r="BX231" s="6">
        <f ca="1">IF(Table1[[#This Row],[FIELD OF WORK]]="Teaching",Table1[[#This Row],[INCOME ]],0)</f>
        <v>0</v>
      </c>
      <c r="BY231" s="6">
        <f ca="1">IF(Table1[[#This Row],[FIELD OF WORK]]="Construction",Table1[[#This Row],[INCOME ]],0)</f>
        <v>0</v>
      </c>
      <c r="BZ231" s="6">
        <f ca="1">IF(Table1[[#This Row],[FIELD OF WORK]]="Health",Table1[[#This Row],[INCOME ]],0)</f>
        <v>0</v>
      </c>
      <c r="CA231" s="10">
        <f ca="1">IF(Table1[[#This Row],[FIELD OF WORK]]="Others",Table1[[#This Row],[INCOME ]],0)</f>
        <v>0</v>
      </c>
      <c r="CC231" s="9">
        <f ca="1">IF(Table1[[#This Row],[EDUCATION]]="Highschool",Table1[[#This Row],[INCOME ]],0)</f>
        <v>0</v>
      </c>
      <c r="CD231" s="6">
        <f ca="1">IF(Table1[[#This Row],[EDUCATION]]="UG",Table1[[#This Row],[INCOME ]],0)</f>
        <v>0</v>
      </c>
      <c r="CE231" s="6">
        <f ca="1">IF(Table1[[#This Row],[EDUCATION]]="PG",Table1[[#This Row],[INCOME ]],0)</f>
        <v>291336</v>
      </c>
      <c r="CF231" s="6">
        <f ca="1">IF(Table1[[#This Row],[EDUCATION]]="PHD",Table1[[#This Row],[INCOME ]],0)</f>
        <v>0</v>
      </c>
      <c r="CG231" s="6">
        <f ca="1">IF(Table1[[#This Row],[EDUCATION]]="Plus Two",Table1[[#This Row],[INCOME ]],0)</f>
        <v>0</v>
      </c>
      <c r="CH231" s="10">
        <f ca="1">IF(Table1[[#This Row],[EDUCATION]]="Others",Table1[[#This Row],[INCOME ]],0)</f>
        <v>0</v>
      </c>
      <c r="CJ231" s="9">
        <f ca="1">IF(Table1[[#This Row],[NETWORTH]]&gt;$CK$3,Table1[[#This Row],[AGE]],0)</f>
        <v>0</v>
      </c>
      <c r="CK231" s="10"/>
    </row>
    <row r="232" spans="1:89" x14ac:dyDescent="0.3">
      <c r="A232">
        <f t="shared" ca="1" si="88"/>
        <v>0</v>
      </c>
      <c r="B232" t="str">
        <f t="shared" ca="1" si="89"/>
        <v>MALE</v>
      </c>
      <c r="C232">
        <f t="shared" ca="1" si="90"/>
        <v>37</v>
      </c>
      <c r="D232">
        <f t="shared" ca="1" si="91"/>
        <v>4</v>
      </c>
      <c r="E232" t="str">
        <f t="shared" ca="1" si="92"/>
        <v>IT</v>
      </c>
      <c r="F232">
        <f t="shared" ca="1" si="93"/>
        <v>3</v>
      </c>
      <c r="G232" t="str">
        <f t="shared" ca="1" si="94"/>
        <v>UG</v>
      </c>
      <c r="H232">
        <f t="shared" ca="1" si="112"/>
        <v>3</v>
      </c>
      <c r="I232">
        <f t="shared" ca="1" si="87"/>
        <v>3</v>
      </c>
      <c r="J232">
        <f t="shared" ca="1" si="95"/>
        <v>126720</v>
      </c>
      <c r="K232">
        <f t="shared" ca="1" si="96"/>
        <v>13</v>
      </c>
      <c r="L232" t="str">
        <f t="shared" ca="1" si="97"/>
        <v>Kannur</v>
      </c>
      <c r="M232">
        <f t="shared" ca="1" si="106"/>
        <v>1013760</v>
      </c>
      <c r="N232">
        <f t="shared" ca="1" si="98"/>
        <v>270106.75258564641</v>
      </c>
      <c r="O232">
        <f t="shared" ca="1" si="107"/>
        <v>232415.6269835548</v>
      </c>
      <c r="P232">
        <f t="shared" ca="1" si="99"/>
        <v>100099</v>
      </c>
      <c r="Q232">
        <f t="shared" ca="1" si="108"/>
        <v>454665.75258564641</v>
      </c>
      <c r="R232">
        <f t="shared" ca="1" si="109"/>
        <v>62127.231309288036</v>
      </c>
      <c r="S232">
        <f t="shared" ca="1" si="110"/>
        <v>1308302.8582928427</v>
      </c>
      <c r="T232">
        <f t="shared" ca="1" si="111"/>
        <v>853637.10570719629</v>
      </c>
      <c r="V232" s="9">
        <f ca="1">IF(Table1[[#This Row],[GENDER]]="MALE",1,0)</f>
        <v>1</v>
      </c>
      <c r="W232" s="10">
        <f ca="1">IF(Table1[[#This Row],[GENDER]]="FEMALE",1,0)</f>
        <v>0</v>
      </c>
      <c r="AF232" s="9">
        <f t="shared" ca="1" si="100"/>
        <v>0</v>
      </c>
      <c r="AG232" s="6">
        <f t="shared" ca="1" si="101"/>
        <v>0</v>
      </c>
      <c r="AH232" s="6">
        <f t="shared" ca="1" si="102"/>
        <v>1</v>
      </c>
      <c r="AI232" s="6">
        <f t="shared" ca="1" si="103"/>
        <v>0</v>
      </c>
      <c r="AJ232" s="10">
        <f t="shared" ca="1" si="104"/>
        <v>0</v>
      </c>
      <c r="AL232" s="9">
        <f ca="1">IF(Table1[[#This Row],[EDUCATION]]="HIGHSCHOOL",1,0)</f>
        <v>0</v>
      </c>
      <c r="AM232" s="6">
        <f ca="1">IF(Table1[[#This Row],[EDUCATION]]="PLUS TWO",1,0)</f>
        <v>0</v>
      </c>
      <c r="AN232" s="6">
        <f ca="1">IF(Table1[[#This Row],[EDUCATION]]="UG",1,0)</f>
        <v>1</v>
      </c>
      <c r="AO232" s="6">
        <f ca="1">IF(Table1[[#This Row],[EDUCATION]]="PG",1,0)</f>
        <v>0</v>
      </c>
      <c r="AP232" s="6">
        <f ca="1">IF(Table1[[#This Row],[EDUCATION]]="PHD",1,0)</f>
        <v>0</v>
      </c>
      <c r="AQ232" s="10">
        <f ca="1">IF(Table1[[#This Row],[EDUCATION]]="OTHERS",1,0)</f>
        <v>0</v>
      </c>
      <c r="AU232" s="9">
        <f ca="1">Table1[[#This Row],[CARS VALUE]]/Table1[[#This Row],[CARS]]</f>
        <v>77471.875661184939</v>
      </c>
      <c r="AV232" s="10"/>
      <c r="AX232" s="9">
        <f ca="1">IF(Table1[[#This Row],[DEBTS]]&gt;$AY$3,1,0)</f>
        <v>0</v>
      </c>
      <c r="AY232" s="6"/>
      <c r="AZ232" s="23">
        <f ca="1">(Table1[[#This Row],[MORTAGE LEFT]]/Table1[[#This Row],[VALUE OF THE HOUSE]])</f>
        <v>0.26644053088072761</v>
      </c>
      <c r="BA232" s="6">
        <f t="shared" ca="1" si="105"/>
        <v>1</v>
      </c>
      <c r="BB232" s="6"/>
      <c r="BC232" s="6"/>
      <c r="BD232" s="6"/>
      <c r="BE232" s="9">
        <f ca="1">IF(Table1[[#This Row],[DEBTS]]&gt;Table1[[#This Row],[INCOME ]],1,0)</f>
        <v>1</v>
      </c>
      <c r="BF232" s="10"/>
      <c r="BH232" s="9">
        <f ca="1">IF(Table1[[#This Row],[AREA]]="Alappuzha",Table1[[#This Row],[INCOME ]],0)</f>
        <v>0</v>
      </c>
      <c r="BI232" s="6">
        <f ca="1">IF(Table1[[#This Row],[AREA]]="Ernakulam",Table1[[#This Row],[INCOME ]],0)</f>
        <v>0</v>
      </c>
      <c r="BJ232" s="6">
        <f ca="1">IF(Table1[[#This Row],[AREA]]="Idukki",Table1[[#This Row],[INCOME ]],0)</f>
        <v>0</v>
      </c>
      <c r="BK232" s="6">
        <f ca="1">IF(Table1[[#This Row],[AREA]]="kannur",Table1[[#This Row],[INCOME ]],0)</f>
        <v>126720</v>
      </c>
      <c r="BL232" s="6">
        <f ca="1">IF(Table1[[#This Row],[AREA]]="Kasaragod",Table1[[#This Row],[INCOME ]],0)</f>
        <v>0</v>
      </c>
      <c r="BM232" s="6">
        <f ca="1">IF(Table1[[#This Row],[AREA]]="Kollam",Table1[[#This Row],[INCOME ]],0)</f>
        <v>0</v>
      </c>
      <c r="BN232" s="6">
        <f ca="1">IF(Table1[[#This Row],[AREA]]="kottayam",Table1[[#This Row],[INCOME ]],0)</f>
        <v>0</v>
      </c>
      <c r="BO232" s="6">
        <f ca="1">IF(Table1[[#This Row],[AREA]]="Kozhikode",Table1[[#This Row],[INCOME ]],0)</f>
        <v>0</v>
      </c>
      <c r="BP232" s="6">
        <f ca="1">IF(Table1[[#This Row],[AREA]]="Malappuram",Table1[[#This Row],[INCOME ]],0)</f>
        <v>0</v>
      </c>
      <c r="BQ232" s="6">
        <f ca="1">IF(Table1[[#This Row],[AREA]]="Palakkad",Table1[[#This Row],[INCOME ]],0)</f>
        <v>0</v>
      </c>
      <c r="BR232" s="6">
        <f ca="1">IF(Table1[[#This Row],[AREA]]="Pathanamthitta",Table1[[#This Row],[INCOME ]],0)</f>
        <v>0</v>
      </c>
      <c r="BS232" s="6">
        <f ca="1">IF(Table1[[#This Row],[AREA]]="Thiruvananthapuram",Table1[[#This Row],[INCOME ]],0)</f>
        <v>0</v>
      </c>
      <c r="BT232" s="6">
        <f ca="1">IF(Table1[[#This Row],[AREA]]="Thrissur",Table1[[#This Row],[INCOME ]],0)</f>
        <v>0</v>
      </c>
      <c r="BU232" s="10">
        <f ca="1">IF(Table1[[#This Row],[AREA]]="Wayanadu",Table1[[#This Row],[INCOME ]],0)</f>
        <v>0</v>
      </c>
      <c r="BW232" s="9">
        <f ca="1">IF(Table1[[#This Row],[FIELD OF WORK]]="IT",Table1[[#This Row],[INCOME ]],0)</f>
        <v>126720</v>
      </c>
      <c r="BX232" s="6">
        <f ca="1">IF(Table1[[#This Row],[FIELD OF WORK]]="Teaching",Table1[[#This Row],[INCOME ]],0)</f>
        <v>0</v>
      </c>
      <c r="BY232" s="6">
        <f ca="1">IF(Table1[[#This Row],[FIELD OF WORK]]="Construction",Table1[[#This Row],[INCOME ]],0)</f>
        <v>0</v>
      </c>
      <c r="BZ232" s="6">
        <f ca="1">IF(Table1[[#This Row],[FIELD OF WORK]]="Health",Table1[[#This Row],[INCOME ]],0)</f>
        <v>0</v>
      </c>
      <c r="CA232" s="10">
        <f ca="1">IF(Table1[[#This Row],[FIELD OF WORK]]="Others",Table1[[#This Row],[INCOME ]],0)</f>
        <v>0</v>
      </c>
      <c r="CC232" s="9">
        <f ca="1">IF(Table1[[#This Row],[EDUCATION]]="Highschool",Table1[[#This Row],[INCOME ]],0)</f>
        <v>0</v>
      </c>
      <c r="CD232" s="6">
        <f ca="1">IF(Table1[[#This Row],[EDUCATION]]="UG",Table1[[#This Row],[INCOME ]],0)</f>
        <v>126720</v>
      </c>
      <c r="CE232" s="6">
        <f ca="1">IF(Table1[[#This Row],[EDUCATION]]="PG",Table1[[#This Row],[INCOME ]],0)</f>
        <v>0</v>
      </c>
      <c r="CF232" s="6">
        <f ca="1">IF(Table1[[#This Row],[EDUCATION]]="PHD",Table1[[#This Row],[INCOME ]],0)</f>
        <v>0</v>
      </c>
      <c r="CG232" s="6">
        <f ca="1">IF(Table1[[#This Row],[EDUCATION]]="Plus Two",Table1[[#This Row],[INCOME ]],0)</f>
        <v>0</v>
      </c>
      <c r="CH232" s="10">
        <f ca="1">IF(Table1[[#This Row],[EDUCATION]]="Others",Table1[[#This Row],[INCOME ]],0)</f>
        <v>0</v>
      </c>
      <c r="CJ232" s="9">
        <f ca="1">IF(Table1[[#This Row],[NETWORTH]]&gt;$CK$3,Table1[[#This Row],[AGE]],0)</f>
        <v>0</v>
      </c>
      <c r="CK232" s="10"/>
    </row>
    <row r="233" spans="1:89" x14ac:dyDescent="0.3">
      <c r="A233">
        <f t="shared" ca="1" si="88"/>
        <v>0</v>
      </c>
      <c r="B233" t="str">
        <f t="shared" ca="1" si="89"/>
        <v>MALE</v>
      </c>
      <c r="C233">
        <f t="shared" ca="1" si="90"/>
        <v>24</v>
      </c>
      <c r="D233">
        <f t="shared" ca="1" si="91"/>
        <v>5</v>
      </c>
      <c r="E233" t="str">
        <f t="shared" ca="1" si="92"/>
        <v>Others</v>
      </c>
      <c r="F233">
        <f t="shared" ca="1" si="93"/>
        <v>5</v>
      </c>
      <c r="G233" t="str">
        <f t="shared" ca="1" si="94"/>
        <v>PHD</v>
      </c>
      <c r="H233">
        <f t="shared" ca="1" si="112"/>
        <v>3</v>
      </c>
      <c r="I233">
        <f t="shared" ca="1" si="87"/>
        <v>2</v>
      </c>
      <c r="J233">
        <f t="shared" ca="1" si="95"/>
        <v>359542</v>
      </c>
      <c r="K233">
        <f t="shared" ca="1" si="96"/>
        <v>12</v>
      </c>
      <c r="L233" t="str">
        <f t="shared" ca="1" si="97"/>
        <v>Wayanadu</v>
      </c>
      <c r="M233">
        <f t="shared" ca="1" si="106"/>
        <v>2516794</v>
      </c>
      <c r="N233">
        <f t="shared" ca="1" si="98"/>
        <v>1508555.3550979006</v>
      </c>
      <c r="O233">
        <f t="shared" ca="1" si="107"/>
        <v>626652.8278313129</v>
      </c>
      <c r="P233">
        <f t="shared" ca="1" si="99"/>
        <v>281128</v>
      </c>
      <c r="Q233">
        <f t="shared" ca="1" si="108"/>
        <v>1966076.3550979006</v>
      </c>
      <c r="R233">
        <f t="shared" ca="1" si="109"/>
        <v>499705.08306496788</v>
      </c>
      <c r="S233">
        <f t="shared" ca="1" si="110"/>
        <v>3643151.9108962808</v>
      </c>
      <c r="T233">
        <f t="shared" ca="1" si="111"/>
        <v>1677075.5557983802</v>
      </c>
      <c r="V233" s="9">
        <f ca="1">IF(Table1[[#This Row],[GENDER]]="MALE",1,0)</f>
        <v>1</v>
      </c>
      <c r="W233" s="10">
        <f ca="1">IF(Table1[[#This Row],[GENDER]]="FEMALE",1,0)</f>
        <v>0</v>
      </c>
      <c r="AF233" s="9">
        <f t="shared" ca="1" si="100"/>
        <v>0</v>
      </c>
      <c r="AG233" s="6">
        <f t="shared" ca="1" si="101"/>
        <v>0</v>
      </c>
      <c r="AH233" s="6">
        <f t="shared" ca="1" si="102"/>
        <v>0</v>
      </c>
      <c r="AI233" s="6">
        <f t="shared" ca="1" si="103"/>
        <v>0</v>
      </c>
      <c r="AJ233" s="10">
        <f t="shared" ca="1" si="104"/>
        <v>1</v>
      </c>
      <c r="AL233" s="9">
        <f ca="1">IF(Table1[[#This Row],[EDUCATION]]="HIGHSCHOOL",1,0)</f>
        <v>0</v>
      </c>
      <c r="AM233" s="6">
        <f ca="1">IF(Table1[[#This Row],[EDUCATION]]="PLUS TWO",1,0)</f>
        <v>0</v>
      </c>
      <c r="AN233" s="6">
        <f ca="1">IF(Table1[[#This Row],[EDUCATION]]="UG",1,0)</f>
        <v>0</v>
      </c>
      <c r="AO233" s="6">
        <f ca="1">IF(Table1[[#This Row],[EDUCATION]]="PG",1,0)</f>
        <v>0</v>
      </c>
      <c r="AP233" s="6">
        <f ca="1">IF(Table1[[#This Row],[EDUCATION]]="PHD",1,0)</f>
        <v>1</v>
      </c>
      <c r="AQ233" s="10">
        <f ca="1">IF(Table1[[#This Row],[EDUCATION]]="OTHERS",1,0)</f>
        <v>0</v>
      </c>
      <c r="AU233" s="9">
        <f ca="1">Table1[[#This Row],[CARS VALUE]]/Table1[[#This Row],[CARS]]</f>
        <v>313326.41391565645</v>
      </c>
      <c r="AV233" s="10"/>
      <c r="AX233" s="9">
        <f ca="1">IF(Table1[[#This Row],[DEBTS]]&gt;$AY$3,1,0)</f>
        <v>1</v>
      </c>
      <c r="AY233" s="6"/>
      <c r="AZ233" s="23">
        <f ca="1">(Table1[[#This Row],[MORTAGE LEFT]]/Table1[[#This Row],[VALUE OF THE HOUSE]])</f>
        <v>0.5993956418752987</v>
      </c>
      <c r="BA233" s="6">
        <f t="shared" ca="1" si="105"/>
        <v>0</v>
      </c>
      <c r="BB233" s="6"/>
      <c r="BC233" s="6"/>
      <c r="BD233" s="6"/>
      <c r="BE233" s="9">
        <f ca="1">IF(Table1[[#This Row],[DEBTS]]&gt;Table1[[#This Row],[INCOME ]],1,0)</f>
        <v>1</v>
      </c>
      <c r="BF233" s="10"/>
      <c r="BH233" s="9">
        <f ca="1">IF(Table1[[#This Row],[AREA]]="Alappuzha",Table1[[#This Row],[INCOME ]],0)</f>
        <v>0</v>
      </c>
      <c r="BI233" s="6">
        <f ca="1">IF(Table1[[#This Row],[AREA]]="Ernakulam",Table1[[#This Row],[INCOME ]],0)</f>
        <v>0</v>
      </c>
      <c r="BJ233" s="6">
        <f ca="1">IF(Table1[[#This Row],[AREA]]="Idukki",Table1[[#This Row],[INCOME ]],0)</f>
        <v>0</v>
      </c>
      <c r="BK233" s="6">
        <f ca="1">IF(Table1[[#This Row],[AREA]]="kannur",Table1[[#This Row],[INCOME ]],0)</f>
        <v>0</v>
      </c>
      <c r="BL233" s="6">
        <f ca="1">IF(Table1[[#This Row],[AREA]]="Kasaragod",Table1[[#This Row],[INCOME ]],0)</f>
        <v>0</v>
      </c>
      <c r="BM233" s="6">
        <f ca="1">IF(Table1[[#This Row],[AREA]]="Kollam",Table1[[#This Row],[INCOME ]],0)</f>
        <v>0</v>
      </c>
      <c r="BN233" s="6">
        <f ca="1">IF(Table1[[#This Row],[AREA]]="kottayam",Table1[[#This Row],[INCOME ]],0)</f>
        <v>0</v>
      </c>
      <c r="BO233" s="6">
        <f ca="1">IF(Table1[[#This Row],[AREA]]="Kozhikode",Table1[[#This Row],[INCOME ]],0)</f>
        <v>0</v>
      </c>
      <c r="BP233" s="6">
        <f ca="1">IF(Table1[[#This Row],[AREA]]="Malappuram",Table1[[#This Row],[INCOME ]],0)</f>
        <v>0</v>
      </c>
      <c r="BQ233" s="6">
        <f ca="1">IF(Table1[[#This Row],[AREA]]="Palakkad",Table1[[#This Row],[INCOME ]],0)</f>
        <v>0</v>
      </c>
      <c r="BR233" s="6">
        <f ca="1">IF(Table1[[#This Row],[AREA]]="Pathanamthitta",Table1[[#This Row],[INCOME ]],0)</f>
        <v>0</v>
      </c>
      <c r="BS233" s="6">
        <f ca="1">IF(Table1[[#This Row],[AREA]]="Thiruvananthapuram",Table1[[#This Row],[INCOME ]],0)</f>
        <v>0</v>
      </c>
      <c r="BT233" s="6">
        <f ca="1">IF(Table1[[#This Row],[AREA]]="Thrissur",Table1[[#This Row],[INCOME ]],0)</f>
        <v>0</v>
      </c>
      <c r="BU233" s="10">
        <f ca="1">IF(Table1[[#This Row],[AREA]]="Wayanadu",Table1[[#This Row],[INCOME ]],0)</f>
        <v>359542</v>
      </c>
      <c r="BW233" s="9">
        <f ca="1">IF(Table1[[#This Row],[FIELD OF WORK]]="IT",Table1[[#This Row],[INCOME ]],0)</f>
        <v>0</v>
      </c>
      <c r="BX233" s="6">
        <f ca="1">IF(Table1[[#This Row],[FIELD OF WORK]]="Teaching",Table1[[#This Row],[INCOME ]],0)</f>
        <v>0</v>
      </c>
      <c r="BY233" s="6">
        <f ca="1">IF(Table1[[#This Row],[FIELD OF WORK]]="Construction",Table1[[#This Row],[INCOME ]],0)</f>
        <v>0</v>
      </c>
      <c r="BZ233" s="6">
        <f ca="1">IF(Table1[[#This Row],[FIELD OF WORK]]="Health",Table1[[#This Row],[INCOME ]],0)</f>
        <v>0</v>
      </c>
      <c r="CA233" s="10">
        <f ca="1">IF(Table1[[#This Row],[FIELD OF WORK]]="Others",Table1[[#This Row],[INCOME ]],0)</f>
        <v>359542</v>
      </c>
      <c r="CC233" s="9">
        <f ca="1">IF(Table1[[#This Row],[EDUCATION]]="Highschool",Table1[[#This Row],[INCOME ]],0)</f>
        <v>0</v>
      </c>
      <c r="CD233" s="6">
        <f ca="1">IF(Table1[[#This Row],[EDUCATION]]="UG",Table1[[#This Row],[INCOME ]],0)</f>
        <v>0</v>
      </c>
      <c r="CE233" s="6">
        <f ca="1">IF(Table1[[#This Row],[EDUCATION]]="PG",Table1[[#This Row],[INCOME ]],0)</f>
        <v>0</v>
      </c>
      <c r="CF233" s="6">
        <f ca="1">IF(Table1[[#This Row],[EDUCATION]]="PHD",Table1[[#This Row],[INCOME ]],0)</f>
        <v>359542</v>
      </c>
      <c r="CG233" s="6">
        <f ca="1">IF(Table1[[#This Row],[EDUCATION]]="Plus Two",Table1[[#This Row],[INCOME ]],0)</f>
        <v>0</v>
      </c>
      <c r="CH233" s="10">
        <f ca="1">IF(Table1[[#This Row],[EDUCATION]]="Others",Table1[[#This Row],[INCOME ]],0)</f>
        <v>0</v>
      </c>
      <c r="CJ233" s="9">
        <f ca="1">IF(Table1[[#This Row],[NETWORTH]]&gt;$CK$3,Table1[[#This Row],[AGE]],0)</f>
        <v>24</v>
      </c>
      <c r="CK233" s="10"/>
    </row>
    <row r="234" spans="1:89" x14ac:dyDescent="0.3">
      <c r="A234">
        <f t="shared" ca="1" si="88"/>
        <v>1</v>
      </c>
      <c r="B234" t="str">
        <f t="shared" ca="1" si="89"/>
        <v>FEMALE</v>
      </c>
      <c r="C234">
        <f t="shared" ca="1" si="90"/>
        <v>32</v>
      </c>
      <c r="D234">
        <f t="shared" ca="1" si="91"/>
        <v>3</v>
      </c>
      <c r="E234" t="str">
        <f t="shared" ca="1" si="92"/>
        <v>Teaching</v>
      </c>
      <c r="F234">
        <f t="shared" ca="1" si="93"/>
        <v>1</v>
      </c>
      <c r="G234" t="str">
        <f t="shared" ca="1" si="94"/>
        <v>Highschool</v>
      </c>
      <c r="H234">
        <f t="shared" ca="1" si="112"/>
        <v>1</v>
      </c>
      <c r="I234">
        <f t="shared" ca="1" si="87"/>
        <v>2</v>
      </c>
      <c r="J234">
        <f t="shared" ca="1" si="95"/>
        <v>779022</v>
      </c>
      <c r="K234">
        <f t="shared" ca="1" si="96"/>
        <v>12</v>
      </c>
      <c r="L234" t="str">
        <f t="shared" ca="1" si="97"/>
        <v>Wayanadu</v>
      </c>
      <c r="M234">
        <f t="shared" ca="1" si="106"/>
        <v>6232176</v>
      </c>
      <c r="N234">
        <f t="shared" ca="1" si="98"/>
        <v>2977447.1994737182</v>
      </c>
      <c r="O234">
        <f t="shared" ca="1" si="107"/>
        <v>494518.92184026574</v>
      </c>
      <c r="P234">
        <f t="shared" ca="1" si="99"/>
        <v>227152</v>
      </c>
      <c r="Q234">
        <f t="shared" ca="1" si="108"/>
        <v>4689660.1994737182</v>
      </c>
      <c r="R234">
        <f t="shared" ca="1" si="109"/>
        <v>141475.26394505918</v>
      </c>
      <c r="S234">
        <f t="shared" ca="1" si="110"/>
        <v>6868170.1857853243</v>
      </c>
      <c r="T234">
        <f t="shared" ca="1" si="111"/>
        <v>2178509.9863116061</v>
      </c>
      <c r="V234" s="9">
        <f ca="1">IF(Table1[[#This Row],[GENDER]]="MALE",1,0)</f>
        <v>0</v>
      </c>
      <c r="W234" s="10">
        <f ca="1">IF(Table1[[#This Row],[GENDER]]="FEMALE",1,0)</f>
        <v>1</v>
      </c>
      <c r="AF234" s="9">
        <f t="shared" ca="1" si="100"/>
        <v>0</v>
      </c>
      <c r="AG234" s="6">
        <f t="shared" ca="1" si="101"/>
        <v>0</v>
      </c>
      <c r="AH234" s="6">
        <f t="shared" ca="1" si="102"/>
        <v>0</v>
      </c>
      <c r="AI234" s="6">
        <f t="shared" ca="1" si="103"/>
        <v>1</v>
      </c>
      <c r="AJ234" s="10">
        <f t="shared" ca="1" si="104"/>
        <v>0</v>
      </c>
      <c r="AL234" s="9">
        <f ca="1">IF(Table1[[#This Row],[EDUCATION]]="HIGHSCHOOL",1,0)</f>
        <v>1</v>
      </c>
      <c r="AM234" s="6">
        <f ca="1">IF(Table1[[#This Row],[EDUCATION]]="PLUS TWO",1,0)</f>
        <v>0</v>
      </c>
      <c r="AN234" s="6">
        <f ca="1">IF(Table1[[#This Row],[EDUCATION]]="UG",1,0)</f>
        <v>0</v>
      </c>
      <c r="AO234" s="6">
        <f ca="1">IF(Table1[[#This Row],[EDUCATION]]="PG",1,0)</f>
        <v>0</v>
      </c>
      <c r="AP234" s="6">
        <f ca="1">IF(Table1[[#This Row],[EDUCATION]]="PHD",1,0)</f>
        <v>0</v>
      </c>
      <c r="AQ234" s="10">
        <f ca="1">IF(Table1[[#This Row],[EDUCATION]]="OTHERS",1,0)</f>
        <v>0</v>
      </c>
      <c r="AU234" s="9">
        <f ca="1">Table1[[#This Row],[CARS VALUE]]/Table1[[#This Row],[CARS]]</f>
        <v>247259.46092013287</v>
      </c>
      <c r="AV234" s="10"/>
      <c r="AX234" s="9">
        <f ca="1">IF(Table1[[#This Row],[DEBTS]]&gt;$AY$3,1,0)</f>
        <v>1</v>
      </c>
      <c r="AY234" s="6"/>
      <c r="AZ234" s="23">
        <f ca="1">(Table1[[#This Row],[MORTAGE LEFT]]/Table1[[#This Row],[VALUE OF THE HOUSE]])</f>
        <v>0.4777540299686206</v>
      </c>
      <c r="BA234" s="6">
        <f t="shared" ca="1" si="105"/>
        <v>1</v>
      </c>
      <c r="BB234" s="6"/>
      <c r="BC234" s="6"/>
      <c r="BD234" s="6"/>
      <c r="BE234" s="9">
        <f ca="1">IF(Table1[[#This Row],[DEBTS]]&gt;Table1[[#This Row],[INCOME ]],1,0)</f>
        <v>1</v>
      </c>
      <c r="BF234" s="10"/>
      <c r="BH234" s="9">
        <f ca="1">IF(Table1[[#This Row],[AREA]]="Alappuzha",Table1[[#This Row],[INCOME ]],0)</f>
        <v>0</v>
      </c>
      <c r="BI234" s="6">
        <f ca="1">IF(Table1[[#This Row],[AREA]]="Ernakulam",Table1[[#This Row],[INCOME ]],0)</f>
        <v>0</v>
      </c>
      <c r="BJ234" s="6">
        <f ca="1">IF(Table1[[#This Row],[AREA]]="Idukki",Table1[[#This Row],[INCOME ]],0)</f>
        <v>0</v>
      </c>
      <c r="BK234" s="6">
        <f ca="1">IF(Table1[[#This Row],[AREA]]="kannur",Table1[[#This Row],[INCOME ]],0)</f>
        <v>0</v>
      </c>
      <c r="BL234" s="6">
        <f ca="1">IF(Table1[[#This Row],[AREA]]="Kasaragod",Table1[[#This Row],[INCOME ]],0)</f>
        <v>0</v>
      </c>
      <c r="BM234" s="6">
        <f ca="1">IF(Table1[[#This Row],[AREA]]="Kollam",Table1[[#This Row],[INCOME ]],0)</f>
        <v>0</v>
      </c>
      <c r="BN234" s="6">
        <f ca="1">IF(Table1[[#This Row],[AREA]]="kottayam",Table1[[#This Row],[INCOME ]],0)</f>
        <v>0</v>
      </c>
      <c r="BO234" s="6">
        <f ca="1">IF(Table1[[#This Row],[AREA]]="Kozhikode",Table1[[#This Row],[INCOME ]],0)</f>
        <v>0</v>
      </c>
      <c r="BP234" s="6">
        <f ca="1">IF(Table1[[#This Row],[AREA]]="Malappuram",Table1[[#This Row],[INCOME ]],0)</f>
        <v>0</v>
      </c>
      <c r="BQ234" s="6">
        <f ca="1">IF(Table1[[#This Row],[AREA]]="Palakkad",Table1[[#This Row],[INCOME ]],0)</f>
        <v>0</v>
      </c>
      <c r="BR234" s="6">
        <f ca="1">IF(Table1[[#This Row],[AREA]]="Pathanamthitta",Table1[[#This Row],[INCOME ]],0)</f>
        <v>0</v>
      </c>
      <c r="BS234" s="6">
        <f ca="1">IF(Table1[[#This Row],[AREA]]="Thiruvananthapuram",Table1[[#This Row],[INCOME ]],0)</f>
        <v>0</v>
      </c>
      <c r="BT234" s="6">
        <f ca="1">IF(Table1[[#This Row],[AREA]]="Thrissur",Table1[[#This Row],[INCOME ]],0)</f>
        <v>0</v>
      </c>
      <c r="BU234" s="10">
        <f ca="1">IF(Table1[[#This Row],[AREA]]="Wayanadu",Table1[[#This Row],[INCOME ]],0)</f>
        <v>779022</v>
      </c>
      <c r="BW234" s="9">
        <f ca="1">IF(Table1[[#This Row],[FIELD OF WORK]]="IT",Table1[[#This Row],[INCOME ]],0)</f>
        <v>0</v>
      </c>
      <c r="BX234" s="6">
        <f ca="1">IF(Table1[[#This Row],[FIELD OF WORK]]="Teaching",Table1[[#This Row],[INCOME ]],0)</f>
        <v>779022</v>
      </c>
      <c r="BY234" s="6">
        <f ca="1">IF(Table1[[#This Row],[FIELD OF WORK]]="Construction",Table1[[#This Row],[INCOME ]],0)</f>
        <v>0</v>
      </c>
      <c r="BZ234" s="6">
        <f ca="1">IF(Table1[[#This Row],[FIELD OF WORK]]="Health",Table1[[#This Row],[INCOME ]],0)</f>
        <v>0</v>
      </c>
      <c r="CA234" s="10">
        <f ca="1">IF(Table1[[#This Row],[FIELD OF WORK]]="Others",Table1[[#This Row],[INCOME ]],0)</f>
        <v>0</v>
      </c>
      <c r="CC234" s="9">
        <f ca="1">IF(Table1[[#This Row],[EDUCATION]]="Highschool",Table1[[#This Row],[INCOME ]],0)</f>
        <v>779022</v>
      </c>
      <c r="CD234" s="6">
        <f ca="1">IF(Table1[[#This Row],[EDUCATION]]="UG",Table1[[#This Row],[INCOME ]],0)</f>
        <v>0</v>
      </c>
      <c r="CE234" s="6">
        <f ca="1">IF(Table1[[#This Row],[EDUCATION]]="PG",Table1[[#This Row],[INCOME ]],0)</f>
        <v>0</v>
      </c>
      <c r="CF234" s="6">
        <f ca="1">IF(Table1[[#This Row],[EDUCATION]]="PHD",Table1[[#This Row],[INCOME ]],0)</f>
        <v>0</v>
      </c>
      <c r="CG234" s="6">
        <f ca="1">IF(Table1[[#This Row],[EDUCATION]]="Plus Two",Table1[[#This Row],[INCOME ]],0)</f>
        <v>0</v>
      </c>
      <c r="CH234" s="10">
        <f ca="1">IF(Table1[[#This Row],[EDUCATION]]="Others",Table1[[#This Row],[INCOME ]],0)</f>
        <v>0</v>
      </c>
      <c r="CJ234" s="9">
        <f ca="1">IF(Table1[[#This Row],[NETWORTH]]&gt;$CK$3,Table1[[#This Row],[AGE]],0)</f>
        <v>32</v>
      </c>
      <c r="CK234" s="10"/>
    </row>
    <row r="235" spans="1:89" x14ac:dyDescent="0.3">
      <c r="A235">
        <f t="shared" ca="1" si="88"/>
        <v>0</v>
      </c>
      <c r="B235" t="str">
        <f t="shared" ca="1" si="89"/>
        <v>MALE</v>
      </c>
      <c r="C235">
        <f t="shared" ca="1" si="90"/>
        <v>37</v>
      </c>
      <c r="D235">
        <f t="shared" ca="1" si="91"/>
        <v>5</v>
      </c>
      <c r="E235" t="str">
        <f t="shared" ca="1" si="92"/>
        <v>Others</v>
      </c>
      <c r="F235">
        <f t="shared" ca="1" si="93"/>
        <v>6</v>
      </c>
      <c r="G235" t="str">
        <f t="shared" ca="1" si="94"/>
        <v>Others</v>
      </c>
      <c r="H235">
        <f t="shared" ca="1" si="112"/>
        <v>1</v>
      </c>
      <c r="I235">
        <f t="shared" ca="1" si="87"/>
        <v>2</v>
      </c>
      <c r="J235">
        <f t="shared" ca="1" si="95"/>
        <v>958730</v>
      </c>
      <c r="K235">
        <f t="shared" ca="1" si="96"/>
        <v>4</v>
      </c>
      <c r="L235" t="str">
        <f t="shared" ca="1" si="97"/>
        <v>Pathanamthitta</v>
      </c>
      <c r="M235">
        <f t="shared" ca="1" si="106"/>
        <v>4793650</v>
      </c>
      <c r="N235">
        <f t="shared" ca="1" si="98"/>
        <v>802357.04391503741</v>
      </c>
      <c r="O235">
        <f t="shared" ca="1" si="107"/>
        <v>1537879.2353628129</v>
      </c>
      <c r="P235">
        <f t="shared" ca="1" si="99"/>
        <v>1166264</v>
      </c>
      <c r="Q235">
        <f t="shared" ca="1" si="108"/>
        <v>2588789.0439150375</v>
      </c>
      <c r="R235">
        <f t="shared" ca="1" si="109"/>
        <v>814743.06392165064</v>
      </c>
      <c r="S235">
        <f t="shared" ca="1" si="110"/>
        <v>7146272.2992844637</v>
      </c>
      <c r="T235">
        <f t="shared" ca="1" si="111"/>
        <v>4557483.2553694267</v>
      </c>
      <c r="V235" s="9">
        <f ca="1">IF(Table1[[#This Row],[GENDER]]="MALE",1,0)</f>
        <v>1</v>
      </c>
      <c r="W235" s="10">
        <f ca="1">IF(Table1[[#This Row],[GENDER]]="FEMALE",1,0)</f>
        <v>0</v>
      </c>
      <c r="AF235" s="9">
        <f t="shared" ca="1" si="100"/>
        <v>0</v>
      </c>
      <c r="AG235" s="6">
        <f t="shared" ca="1" si="101"/>
        <v>0</v>
      </c>
      <c r="AH235" s="6">
        <f t="shared" ca="1" si="102"/>
        <v>0</v>
      </c>
      <c r="AI235" s="6">
        <f t="shared" ca="1" si="103"/>
        <v>0</v>
      </c>
      <c r="AJ235" s="10">
        <f t="shared" ca="1" si="104"/>
        <v>1</v>
      </c>
      <c r="AL235" s="9">
        <f ca="1">IF(Table1[[#This Row],[EDUCATION]]="HIGHSCHOOL",1,0)</f>
        <v>0</v>
      </c>
      <c r="AM235" s="6">
        <f ca="1">IF(Table1[[#This Row],[EDUCATION]]="PLUS TWO",1,0)</f>
        <v>0</v>
      </c>
      <c r="AN235" s="6">
        <f ca="1">IF(Table1[[#This Row],[EDUCATION]]="UG",1,0)</f>
        <v>0</v>
      </c>
      <c r="AO235" s="6">
        <f ca="1">IF(Table1[[#This Row],[EDUCATION]]="PG",1,0)</f>
        <v>0</v>
      </c>
      <c r="AP235" s="6">
        <f ca="1">IF(Table1[[#This Row],[EDUCATION]]="PHD",1,0)</f>
        <v>0</v>
      </c>
      <c r="AQ235" s="10">
        <f ca="1">IF(Table1[[#This Row],[EDUCATION]]="OTHERS",1,0)</f>
        <v>1</v>
      </c>
      <c r="AU235" s="9">
        <f ca="1">Table1[[#This Row],[CARS VALUE]]/Table1[[#This Row],[CARS]]</f>
        <v>768939.61768140644</v>
      </c>
      <c r="AV235" s="10"/>
      <c r="AX235" s="9">
        <f ca="1">IF(Table1[[#This Row],[DEBTS]]&gt;$AY$3,1,0)</f>
        <v>1</v>
      </c>
      <c r="AY235" s="6"/>
      <c r="AZ235" s="23">
        <f ca="1">(Table1[[#This Row],[MORTAGE LEFT]]/Table1[[#This Row],[VALUE OF THE HOUSE]])</f>
        <v>0.16737914614438631</v>
      </c>
      <c r="BA235" s="6">
        <f t="shared" ca="1" si="105"/>
        <v>1</v>
      </c>
      <c r="BB235" s="6"/>
      <c r="BC235" s="6"/>
      <c r="BD235" s="6"/>
      <c r="BE235" s="9">
        <f ca="1">IF(Table1[[#This Row],[DEBTS]]&gt;Table1[[#This Row],[INCOME ]],1,0)</f>
        <v>1</v>
      </c>
      <c r="BF235" s="10"/>
      <c r="BH235" s="9">
        <f ca="1">IF(Table1[[#This Row],[AREA]]="Alappuzha",Table1[[#This Row],[INCOME ]],0)</f>
        <v>0</v>
      </c>
      <c r="BI235" s="6">
        <f ca="1">IF(Table1[[#This Row],[AREA]]="Ernakulam",Table1[[#This Row],[INCOME ]],0)</f>
        <v>0</v>
      </c>
      <c r="BJ235" s="6">
        <f ca="1">IF(Table1[[#This Row],[AREA]]="Idukki",Table1[[#This Row],[INCOME ]],0)</f>
        <v>0</v>
      </c>
      <c r="BK235" s="6">
        <f ca="1">IF(Table1[[#This Row],[AREA]]="kannur",Table1[[#This Row],[INCOME ]],0)</f>
        <v>0</v>
      </c>
      <c r="BL235" s="6">
        <f ca="1">IF(Table1[[#This Row],[AREA]]="Kasaragod",Table1[[#This Row],[INCOME ]],0)</f>
        <v>0</v>
      </c>
      <c r="BM235" s="6">
        <f ca="1">IF(Table1[[#This Row],[AREA]]="Kollam",Table1[[#This Row],[INCOME ]],0)</f>
        <v>0</v>
      </c>
      <c r="BN235" s="6">
        <f ca="1">IF(Table1[[#This Row],[AREA]]="kottayam",Table1[[#This Row],[INCOME ]],0)</f>
        <v>0</v>
      </c>
      <c r="BO235" s="6">
        <f ca="1">IF(Table1[[#This Row],[AREA]]="Kozhikode",Table1[[#This Row],[INCOME ]],0)</f>
        <v>0</v>
      </c>
      <c r="BP235" s="6">
        <f ca="1">IF(Table1[[#This Row],[AREA]]="Malappuram",Table1[[#This Row],[INCOME ]],0)</f>
        <v>0</v>
      </c>
      <c r="BQ235" s="6">
        <f ca="1">IF(Table1[[#This Row],[AREA]]="Palakkad",Table1[[#This Row],[INCOME ]],0)</f>
        <v>0</v>
      </c>
      <c r="BR235" s="6">
        <f ca="1">IF(Table1[[#This Row],[AREA]]="Pathanamthitta",Table1[[#This Row],[INCOME ]],0)</f>
        <v>958730</v>
      </c>
      <c r="BS235" s="6">
        <f ca="1">IF(Table1[[#This Row],[AREA]]="Thiruvananthapuram",Table1[[#This Row],[INCOME ]],0)</f>
        <v>0</v>
      </c>
      <c r="BT235" s="6">
        <f ca="1">IF(Table1[[#This Row],[AREA]]="Thrissur",Table1[[#This Row],[INCOME ]],0)</f>
        <v>0</v>
      </c>
      <c r="BU235" s="10">
        <f ca="1">IF(Table1[[#This Row],[AREA]]="Wayanadu",Table1[[#This Row],[INCOME ]],0)</f>
        <v>0</v>
      </c>
      <c r="BW235" s="9">
        <f ca="1">IF(Table1[[#This Row],[FIELD OF WORK]]="IT",Table1[[#This Row],[INCOME ]],0)</f>
        <v>0</v>
      </c>
      <c r="BX235" s="6">
        <f ca="1">IF(Table1[[#This Row],[FIELD OF WORK]]="Teaching",Table1[[#This Row],[INCOME ]],0)</f>
        <v>0</v>
      </c>
      <c r="BY235" s="6">
        <f ca="1">IF(Table1[[#This Row],[FIELD OF WORK]]="Construction",Table1[[#This Row],[INCOME ]],0)</f>
        <v>0</v>
      </c>
      <c r="BZ235" s="6">
        <f ca="1">IF(Table1[[#This Row],[FIELD OF WORK]]="Health",Table1[[#This Row],[INCOME ]],0)</f>
        <v>0</v>
      </c>
      <c r="CA235" s="10">
        <f ca="1">IF(Table1[[#This Row],[FIELD OF WORK]]="Others",Table1[[#This Row],[INCOME ]],0)</f>
        <v>958730</v>
      </c>
      <c r="CC235" s="9">
        <f ca="1">IF(Table1[[#This Row],[EDUCATION]]="Highschool",Table1[[#This Row],[INCOME ]],0)</f>
        <v>0</v>
      </c>
      <c r="CD235" s="6">
        <f ca="1">IF(Table1[[#This Row],[EDUCATION]]="UG",Table1[[#This Row],[INCOME ]],0)</f>
        <v>0</v>
      </c>
      <c r="CE235" s="6">
        <f ca="1">IF(Table1[[#This Row],[EDUCATION]]="PG",Table1[[#This Row],[INCOME ]],0)</f>
        <v>0</v>
      </c>
      <c r="CF235" s="6">
        <f ca="1">IF(Table1[[#This Row],[EDUCATION]]="PHD",Table1[[#This Row],[INCOME ]],0)</f>
        <v>0</v>
      </c>
      <c r="CG235" s="6">
        <f ca="1">IF(Table1[[#This Row],[EDUCATION]]="Plus Two",Table1[[#This Row],[INCOME ]],0)</f>
        <v>0</v>
      </c>
      <c r="CH235" s="10">
        <f ca="1">IF(Table1[[#This Row],[EDUCATION]]="Others",Table1[[#This Row],[INCOME ]],0)</f>
        <v>958730</v>
      </c>
      <c r="CJ235" s="9">
        <f ca="1">IF(Table1[[#This Row],[NETWORTH]]&gt;$CK$3,Table1[[#This Row],[AGE]],0)</f>
        <v>37</v>
      </c>
      <c r="CK235" s="10"/>
    </row>
    <row r="236" spans="1:89" x14ac:dyDescent="0.3">
      <c r="A236">
        <f t="shared" ca="1" si="88"/>
        <v>0</v>
      </c>
      <c r="B236" t="str">
        <f t="shared" ca="1" si="89"/>
        <v>MALE</v>
      </c>
      <c r="C236">
        <f t="shared" ca="1" si="90"/>
        <v>41</v>
      </c>
      <c r="D236">
        <f t="shared" ca="1" si="91"/>
        <v>5</v>
      </c>
      <c r="E236" t="str">
        <f t="shared" ca="1" si="92"/>
        <v>Others</v>
      </c>
      <c r="F236">
        <f t="shared" ca="1" si="93"/>
        <v>3</v>
      </c>
      <c r="G236" t="str">
        <f t="shared" ca="1" si="94"/>
        <v>UG</v>
      </c>
      <c r="H236">
        <f t="shared" ca="1" si="112"/>
        <v>1</v>
      </c>
      <c r="I236">
        <f t="shared" ca="1" si="87"/>
        <v>3</v>
      </c>
      <c r="J236">
        <f t="shared" ca="1" si="95"/>
        <v>970699</v>
      </c>
      <c r="K236">
        <f t="shared" ca="1" si="96"/>
        <v>13</v>
      </c>
      <c r="L236" t="str">
        <f t="shared" ca="1" si="97"/>
        <v>Kannur</v>
      </c>
      <c r="M236">
        <f t="shared" ca="1" si="106"/>
        <v>4853495</v>
      </c>
      <c r="N236">
        <f t="shared" ca="1" si="98"/>
        <v>473837.1251610287</v>
      </c>
      <c r="O236">
        <f t="shared" ca="1" si="107"/>
        <v>2709892.9341435609</v>
      </c>
      <c r="P236">
        <f t="shared" ca="1" si="99"/>
        <v>2557686</v>
      </c>
      <c r="Q236">
        <f t="shared" ca="1" si="108"/>
        <v>4623222.1251610285</v>
      </c>
      <c r="R236">
        <f t="shared" ca="1" si="109"/>
        <v>776241.87752358674</v>
      </c>
      <c r="S236">
        <f t="shared" ca="1" si="110"/>
        <v>8339629.811667148</v>
      </c>
      <c r="T236">
        <f t="shared" ca="1" si="111"/>
        <v>3716407.6865061196</v>
      </c>
      <c r="V236" s="9">
        <f ca="1">IF(Table1[[#This Row],[GENDER]]="MALE",1,0)</f>
        <v>1</v>
      </c>
      <c r="W236" s="10">
        <f ca="1">IF(Table1[[#This Row],[GENDER]]="FEMALE",1,0)</f>
        <v>0</v>
      </c>
      <c r="AF236" s="9">
        <f t="shared" ca="1" si="100"/>
        <v>0</v>
      </c>
      <c r="AG236" s="6">
        <f t="shared" ca="1" si="101"/>
        <v>0</v>
      </c>
      <c r="AH236" s="6">
        <f t="shared" ca="1" si="102"/>
        <v>0</v>
      </c>
      <c r="AI236" s="6">
        <f t="shared" ca="1" si="103"/>
        <v>0</v>
      </c>
      <c r="AJ236" s="10">
        <f t="shared" ca="1" si="104"/>
        <v>1</v>
      </c>
      <c r="AL236" s="9">
        <f ca="1">IF(Table1[[#This Row],[EDUCATION]]="HIGHSCHOOL",1,0)</f>
        <v>0</v>
      </c>
      <c r="AM236" s="6">
        <f ca="1">IF(Table1[[#This Row],[EDUCATION]]="PLUS TWO",1,0)</f>
        <v>0</v>
      </c>
      <c r="AN236" s="6">
        <f ca="1">IF(Table1[[#This Row],[EDUCATION]]="UG",1,0)</f>
        <v>1</v>
      </c>
      <c r="AO236" s="6">
        <f ca="1">IF(Table1[[#This Row],[EDUCATION]]="PG",1,0)</f>
        <v>0</v>
      </c>
      <c r="AP236" s="6">
        <f ca="1">IF(Table1[[#This Row],[EDUCATION]]="PHD",1,0)</f>
        <v>0</v>
      </c>
      <c r="AQ236" s="10">
        <f ca="1">IF(Table1[[#This Row],[EDUCATION]]="OTHERS",1,0)</f>
        <v>0</v>
      </c>
      <c r="AU236" s="9">
        <f ca="1">Table1[[#This Row],[CARS VALUE]]/Table1[[#This Row],[CARS]]</f>
        <v>903297.64471452031</v>
      </c>
      <c r="AV236" s="10"/>
      <c r="AX236" s="9">
        <f ca="1">IF(Table1[[#This Row],[DEBTS]]&gt;$AY$3,1,0)</f>
        <v>1</v>
      </c>
      <c r="AY236" s="6"/>
      <c r="AZ236" s="23">
        <f ca="1">(Table1[[#This Row],[MORTAGE LEFT]]/Table1[[#This Row],[VALUE OF THE HOUSE]])</f>
        <v>9.7628023756288762E-2</v>
      </c>
      <c r="BA236" s="6">
        <f t="shared" ca="1" si="105"/>
        <v>1</v>
      </c>
      <c r="BB236" s="6"/>
      <c r="BC236" s="6"/>
      <c r="BD236" s="6"/>
      <c r="BE236" s="9">
        <f ca="1">IF(Table1[[#This Row],[DEBTS]]&gt;Table1[[#This Row],[INCOME ]],1,0)</f>
        <v>1</v>
      </c>
      <c r="BF236" s="10"/>
      <c r="BH236" s="9">
        <f ca="1">IF(Table1[[#This Row],[AREA]]="Alappuzha",Table1[[#This Row],[INCOME ]],0)</f>
        <v>0</v>
      </c>
      <c r="BI236" s="6">
        <f ca="1">IF(Table1[[#This Row],[AREA]]="Ernakulam",Table1[[#This Row],[INCOME ]],0)</f>
        <v>0</v>
      </c>
      <c r="BJ236" s="6">
        <f ca="1">IF(Table1[[#This Row],[AREA]]="Idukki",Table1[[#This Row],[INCOME ]],0)</f>
        <v>0</v>
      </c>
      <c r="BK236" s="6">
        <f ca="1">IF(Table1[[#This Row],[AREA]]="kannur",Table1[[#This Row],[INCOME ]],0)</f>
        <v>970699</v>
      </c>
      <c r="BL236" s="6">
        <f ca="1">IF(Table1[[#This Row],[AREA]]="Kasaragod",Table1[[#This Row],[INCOME ]],0)</f>
        <v>0</v>
      </c>
      <c r="BM236" s="6">
        <f ca="1">IF(Table1[[#This Row],[AREA]]="Kollam",Table1[[#This Row],[INCOME ]],0)</f>
        <v>0</v>
      </c>
      <c r="BN236" s="6">
        <f ca="1">IF(Table1[[#This Row],[AREA]]="kottayam",Table1[[#This Row],[INCOME ]],0)</f>
        <v>0</v>
      </c>
      <c r="BO236" s="6">
        <f ca="1">IF(Table1[[#This Row],[AREA]]="Kozhikode",Table1[[#This Row],[INCOME ]],0)</f>
        <v>0</v>
      </c>
      <c r="BP236" s="6">
        <f ca="1">IF(Table1[[#This Row],[AREA]]="Malappuram",Table1[[#This Row],[INCOME ]],0)</f>
        <v>0</v>
      </c>
      <c r="BQ236" s="6">
        <f ca="1">IF(Table1[[#This Row],[AREA]]="Palakkad",Table1[[#This Row],[INCOME ]],0)</f>
        <v>0</v>
      </c>
      <c r="BR236" s="6">
        <f ca="1">IF(Table1[[#This Row],[AREA]]="Pathanamthitta",Table1[[#This Row],[INCOME ]],0)</f>
        <v>0</v>
      </c>
      <c r="BS236" s="6">
        <f ca="1">IF(Table1[[#This Row],[AREA]]="Thiruvananthapuram",Table1[[#This Row],[INCOME ]],0)</f>
        <v>0</v>
      </c>
      <c r="BT236" s="6">
        <f ca="1">IF(Table1[[#This Row],[AREA]]="Thrissur",Table1[[#This Row],[INCOME ]],0)</f>
        <v>0</v>
      </c>
      <c r="BU236" s="10">
        <f ca="1">IF(Table1[[#This Row],[AREA]]="Wayanadu",Table1[[#This Row],[INCOME ]],0)</f>
        <v>0</v>
      </c>
      <c r="BW236" s="9">
        <f ca="1">IF(Table1[[#This Row],[FIELD OF WORK]]="IT",Table1[[#This Row],[INCOME ]],0)</f>
        <v>0</v>
      </c>
      <c r="BX236" s="6">
        <f ca="1">IF(Table1[[#This Row],[FIELD OF WORK]]="Teaching",Table1[[#This Row],[INCOME ]],0)</f>
        <v>0</v>
      </c>
      <c r="BY236" s="6">
        <f ca="1">IF(Table1[[#This Row],[FIELD OF WORK]]="Construction",Table1[[#This Row],[INCOME ]],0)</f>
        <v>0</v>
      </c>
      <c r="BZ236" s="6">
        <f ca="1">IF(Table1[[#This Row],[FIELD OF WORK]]="Health",Table1[[#This Row],[INCOME ]],0)</f>
        <v>0</v>
      </c>
      <c r="CA236" s="10">
        <f ca="1">IF(Table1[[#This Row],[FIELD OF WORK]]="Others",Table1[[#This Row],[INCOME ]],0)</f>
        <v>970699</v>
      </c>
      <c r="CC236" s="9">
        <f ca="1">IF(Table1[[#This Row],[EDUCATION]]="Highschool",Table1[[#This Row],[INCOME ]],0)</f>
        <v>0</v>
      </c>
      <c r="CD236" s="6">
        <f ca="1">IF(Table1[[#This Row],[EDUCATION]]="UG",Table1[[#This Row],[INCOME ]],0)</f>
        <v>970699</v>
      </c>
      <c r="CE236" s="6">
        <f ca="1">IF(Table1[[#This Row],[EDUCATION]]="PG",Table1[[#This Row],[INCOME ]],0)</f>
        <v>0</v>
      </c>
      <c r="CF236" s="6">
        <f ca="1">IF(Table1[[#This Row],[EDUCATION]]="PHD",Table1[[#This Row],[INCOME ]],0)</f>
        <v>0</v>
      </c>
      <c r="CG236" s="6">
        <f ca="1">IF(Table1[[#This Row],[EDUCATION]]="Plus Two",Table1[[#This Row],[INCOME ]],0)</f>
        <v>0</v>
      </c>
      <c r="CH236" s="10">
        <f ca="1">IF(Table1[[#This Row],[EDUCATION]]="Others",Table1[[#This Row],[INCOME ]],0)</f>
        <v>0</v>
      </c>
      <c r="CJ236" s="9">
        <f ca="1">IF(Table1[[#This Row],[NETWORTH]]&gt;$CK$3,Table1[[#This Row],[AGE]],0)</f>
        <v>41</v>
      </c>
      <c r="CK236" s="10"/>
    </row>
    <row r="237" spans="1:89" x14ac:dyDescent="0.3">
      <c r="A237">
        <f t="shared" ca="1" si="88"/>
        <v>1</v>
      </c>
      <c r="B237" t="str">
        <f t="shared" ca="1" si="89"/>
        <v>FEMALE</v>
      </c>
      <c r="C237">
        <f t="shared" ca="1" si="90"/>
        <v>48</v>
      </c>
      <c r="D237">
        <f t="shared" ca="1" si="91"/>
        <v>1</v>
      </c>
      <c r="E237" t="str">
        <f t="shared" ca="1" si="92"/>
        <v>Health</v>
      </c>
      <c r="F237">
        <f t="shared" ca="1" si="93"/>
        <v>3</v>
      </c>
      <c r="G237" t="str">
        <f t="shared" ca="1" si="94"/>
        <v>UG</v>
      </c>
      <c r="H237">
        <f t="shared" ca="1" si="112"/>
        <v>2</v>
      </c>
      <c r="I237">
        <f t="shared" ca="1" si="87"/>
        <v>1</v>
      </c>
      <c r="J237">
        <f t="shared" ca="1" si="95"/>
        <v>384909</v>
      </c>
      <c r="K237">
        <f t="shared" ca="1" si="96"/>
        <v>14</v>
      </c>
      <c r="L237" t="str">
        <f t="shared" ca="1" si="97"/>
        <v>Kasaragod</v>
      </c>
      <c r="M237">
        <f t="shared" ca="1" si="106"/>
        <v>3079272</v>
      </c>
      <c r="N237">
        <f t="shared" ca="1" si="98"/>
        <v>896176.75938990223</v>
      </c>
      <c r="O237">
        <f t="shared" ca="1" si="107"/>
        <v>91053.246560985484</v>
      </c>
      <c r="P237">
        <f t="shared" ca="1" si="99"/>
        <v>76896</v>
      </c>
      <c r="Q237">
        <f t="shared" ca="1" si="108"/>
        <v>1115182.7593899022</v>
      </c>
      <c r="R237">
        <f t="shared" ca="1" si="109"/>
        <v>345681.3690648409</v>
      </c>
      <c r="S237">
        <f t="shared" ca="1" si="110"/>
        <v>3516006.6156258266</v>
      </c>
      <c r="T237">
        <f t="shared" ca="1" si="111"/>
        <v>2400823.8562359242</v>
      </c>
      <c r="V237" s="9">
        <f ca="1">IF(Table1[[#This Row],[GENDER]]="MALE",1,0)</f>
        <v>0</v>
      </c>
      <c r="W237" s="10">
        <f ca="1">IF(Table1[[#This Row],[GENDER]]="FEMALE",1,0)</f>
        <v>1</v>
      </c>
      <c r="AF237" s="9">
        <f t="shared" ca="1" si="100"/>
        <v>0</v>
      </c>
      <c r="AG237" s="6">
        <f t="shared" ca="1" si="101"/>
        <v>1</v>
      </c>
      <c r="AH237" s="6">
        <f t="shared" ca="1" si="102"/>
        <v>0</v>
      </c>
      <c r="AI237" s="6">
        <f t="shared" ca="1" si="103"/>
        <v>0</v>
      </c>
      <c r="AJ237" s="10">
        <f t="shared" ca="1" si="104"/>
        <v>0</v>
      </c>
      <c r="AL237" s="9">
        <f ca="1">IF(Table1[[#This Row],[EDUCATION]]="HIGHSCHOOL",1,0)</f>
        <v>0</v>
      </c>
      <c r="AM237" s="6">
        <f ca="1">IF(Table1[[#This Row],[EDUCATION]]="PLUS TWO",1,0)</f>
        <v>0</v>
      </c>
      <c r="AN237" s="6">
        <f ca="1">IF(Table1[[#This Row],[EDUCATION]]="UG",1,0)</f>
        <v>1</v>
      </c>
      <c r="AO237" s="6">
        <f ca="1">IF(Table1[[#This Row],[EDUCATION]]="PG",1,0)</f>
        <v>0</v>
      </c>
      <c r="AP237" s="6">
        <f ca="1">IF(Table1[[#This Row],[EDUCATION]]="PHD",1,0)</f>
        <v>0</v>
      </c>
      <c r="AQ237" s="10">
        <f ca="1">IF(Table1[[#This Row],[EDUCATION]]="OTHERS",1,0)</f>
        <v>0</v>
      </c>
      <c r="AU237" s="9">
        <f ca="1">Table1[[#This Row],[CARS VALUE]]/Table1[[#This Row],[CARS]]</f>
        <v>91053.246560985484</v>
      </c>
      <c r="AV237" s="10"/>
      <c r="AX237" s="9">
        <f ca="1">IF(Table1[[#This Row],[DEBTS]]&gt;$AY$3,1,0)</f>
        <v>1</v>
      </c>
      <c r="AY237" s="6"/>
      <c r="AZ237" s="23">
        <f ca="1">(Table1[[#This Row],[MORTAGE LEFT]]/Table1[[#This Row],[VALUE OF THE HOUSE]])</f>
        <v>0.29103527047623667</v>
      </c>
      <c r="BA237" s="6">
        <f t="shared" ca="1" si="105"/>
        <v>1</v>
      </c>
      <c r="BB237" s="6"/>
      <c r="BC237" s="6"/>
      <c r="BD237" s="6"/>
      <c r="BE237" s="9">
        <f ca="1">IF(Table1[[#This Row],[DEBTS]]&gt;Table1[[#This Row],[INCOME ]],1,0)</f>
        <v>1</v>
      </c>
      <c r="BF237" s="10"/>
      <c r="BH237" s="9">
        <f ca="1">IF(Table1[[#This Row],[AREA]]="Alappuzha",Table1[[#This Row],[INCOME ]],0)</f>
        <v>0</v>
      </c>
      <c r="BI237" s="6">
        <f ca="1">IF(Table1[[#This Row],[AREA]]="Ernakulam",Table1[[#This Row],[INCOME ]],0)</f>
        <v>0</v>
      </c>
      <c r="BJ237" s="6">
        <f ca="1">IF(Table1[[#This Row],[AREA]]="Idukki",Table1[[#This Row],[INCOME ]],0)</f>
        <v>0</v>
      </c>
      <c r="BK237" s="6">
        <f ca="1">IF(Table1[[#This Row],[AREA]]="kannur",Table1[[#This Row],[INCOME ]],0)</f>
        <v>0</v>
      </c>
      <c r="BL237" s="6">
        <f ca="1">IF(Table1[[#This Row],[AREA]]="Kasaragod",Table1[[#This Row],[INCOME ]],0)</f>
        <v>384909</v>
      </c>
      <c r="BM237" s="6">
        <f ca="1">IF(Table1[[#This Row],[AREA]]="Kollam",Table1[[#This Row],[INCOME ]],0)</f>
        <v>0</v>
      </c>
      <c r="BN237" s="6">
        <f ca="1">IF(Table1[[#This Row],[AREA]]="kottayam",Table1[[#This Row],[INCOME ]],0)</f>
        <v>0</v>
      </c>
      <c r="BO237" s="6">
        <f ca="1">IF(Table1[[#This Row],[AREA]]="Kozhikode",Table1[[#This Row],[INCOME ]],0)</f>
        <v>0</v>
      </c>
      <c r="BP237" s="6">
        <f ca="1">IF(Table1[[#This Row],[AREA]]="Malappuram",Table1[[#This Row],[INCOME ]],0)</f>
        <v>0</v>
      </c>
      <c r="BQ237" s="6">
        <f ca="1">IF(Table1[[#This Row],[AREA]]="Palakkad",Table1[[#This Row],[INCOME ]],0)</f>
        <v>0</v>
      </c>
      <c r="BR237" s="6">
        <f ca="1">IF(Table1[[#This Row],[AREA]]="Pathanamthitta",Table1[[#This Row],[INCOME ]],0)</f>
        <v>0</v>
      </c>
      <c r="BS237" s="6">
        <f ca="1">IF(Table1[[#This Row],[AREA]]="Thiruvananthapuram",Table1[[#This Row],[INCOME ]],0)</f>
        <v>0</v>
      </c>
      <c r="BT237" s="6">
        <f ca="1">IF(Table1[[#This Row],[AREA]]="Thrissur",Table1[[#This Row],[INCOME ]],0)</f>
        <v>0</v>
      </c>
      <c r="BU237" s="10">
        <f ca="1">IF(Table1[[#This Row],[AREA]]="Wayanadu",Table1[[#This Row],[INCOME ]],0)</f>
        <v>0</v>
      </c>
      <c r="BW237" s="9">
        <f ca="1">IF(Table1[[#This Row],[FIELD OF WORK]]="IT",Table1[[#This Row],[INCOME ]],0)</f>
        <v>0</v>
      </c>
      <c r="BX237" s="6">
        <f ca="1">IF(Table1[[#This Row],[FIELD OF WORK]]="Teaching",Table1[[#This Row],[INCOME ]],0)</f>
        <v>0</v>
      </c>
      <c r="BY237" s="6">
        <f ca="1">IF(Table1[[#This Row],[FIELD OF WORK]]="Construction",Table1[[#This Row],[INCOME ]],0)</f>
        <v>0</v>
      </c>
      <c r="BZ237" s="6">
        <f ca="1">IF(Table1[[#This Row],[FIELD OF WORK]]="Health",Table1[[#This Row],[INCOME ]],0)</f>
        <v>384909</v>
      </c>
      <c r="CA237" s="10">
        <f ca="1">IF(Table1[[#This Row],[FIELD OF WORK]]="Others",Table1[[#This Row],[INCOME ]],0)</f>
        <v>0</v>
      </c>
      <c r="CC237" s="9">
        <f ca="1">IF(Table1[[#This Row],[EDUCATION]]="Highschool",Table1[[#This Row],[INCOME ]],0)</f>
        <v>0</v>
      </c>
      <c r="CD237" s="6">
        <f ca="1">IF(Table1[[#This Row],[EDUCATION]]="UG",Table1[[#This Row],[INCOME ]],0)</f>
        <v>384909</v>
      </c>
      <c r="CE237" s="6">
        <f ca="1">IF(Table1[[#This Row],[EDUCATION]]="PG",Table1[[#This Row],[INCOME ]],0)</f>
        <v>0</v>
      </c>
      <c r="CF237" s="6">
        <f ca="1">IF(Table1[[#This Row],[EDUCATION]]="PHD",Table1[[#This Row],[INCOME ]],0)</f>
        <v>0</v>
      </c>
      <c r="CG237" s="6">
        <f ca="1">IF(Table1[[#This Row],[EDUCATION]]="Plus Two",Table1[[#This Row],[INCOME ]],0)</f>
        <v>0</v>
      </c>
      <c r="CH237" s="10">
        <f ca="1">IF(Table1[[#This Row],[EDUCATION]]="Others",Table1[[#This Row],[INCOME ]],0)</f>
        <v>0</v>
      </c>
      <c r="CJ237" s="9">
        <f ca="1">IF(Table1[[#This Row],[NETWORTH]]&gt;$CK$3,Table1[[#This Row],[AGE]],0)</f>
        <v>48</v>
      </c>
      <c r="CK237" s="10"/>
    </row>
    <row r="238" spans="1:89" x14ac:dyDescent="0.3">
      <c r="A238">
        <f t="shared" ca="1" si="88"/>
        <v>0</v>
      </c>
      <c r="B238" t="str">
        <f t="shared" ca="1" si="89"/>
        <v>MALE</v>
      </c>
      <c r="C238">
        <f t="shared" ca="1" si="90"/>
        <v>39</v>
      </c>
      <c r="D238">
        <f t="shared" ca="1" si="91"/>
        <v>3</v>
      </c>
      <c r="E238" t="str">
        <f t="shared" ca="1" si="92"/>
        <v>Teaching</v>
      </c>
      <c r="F238">
        <f t="shared" ca="1" si="93"/>
        <v>3</v>
      </c>
      <c r="G238" t="str">
        <f t="shared" ca="1" si="94"/>
        <v>UG</v>
      </c>
      <c r="H238">
        <f t="shared" ca="1" si="112"/>
        <v>2</v>
      </c>
      <c r="I238">
        <f t="shared" ca="1" si="87"/>
        <v>2</v>
      </c>
      <c r="J238">
        <f t="shared" ca="1" si="95"/>
        <v>107202</v>
      </c>
      <c r="K238">
        <f t="shared" ca="1" si="96"/>
        <v>8</v>
      </c>
      <c r="L238" t="str">
        <f t="shared" ca="1" si="97"/>
        <v>Thrissur</v>
      </c>
      <c r="M238">
        <f t="shared" ca="1" si="106"/>
        <v>857616</v>
      </c>
      <c r="N238">
        <f t="shared" ca="1" si="98"/>
        <v>76014.849006942968</v>
      </c>
      <c r="O238">
        <f t="shared" ca="1" si="107"/>
        <v>206098.71528112909</v>
      </c>
      <c r="P238">
        <f t="shared" ca="1" si="99"/>
        <v>153557</v>
      </c>
      <c r="Q238">
        <f t="shared" ca="1" si="108"/>
        <v>257472.84900694297</v>
      </c>
      <c r="R238">
        <f t="shared" ca="1" si="109"/>
        <v>45039.990825687302</v>
      </c>
      <c r="S238">
        <f t="shared" ca="1" si="110"/>
        <v>1108754.7061068164</v>
      </c>
      <c r="T238">
        <f t="shared" ca="1" si="111"/>
        <v>851281.85709987348</v>
      </c>
      <c r="V238" s="9">
        <f ca="1">IF(Table1[[#This Row],[GENDER]]="MALE",1,0)</f>
        <v>1</v>
      </c>
      <c r="W238" s="10">
        <f ca="1">IF(Table1[[#This Row],[GENDER]]="FEMALE",1,0)</f>
        <v>0</v>
      </c>
      <c r="AF238" s="9">
        <f t="shared" ca="1" si="100"/>
        <v>0</v>
      </c>
      <c r="AG238" s="6">
        <f t="shared" ca="1" si="101"/>
        <v>0</v>
      </c>
      <c r="AH238" s="6">
        <f t="shared" ca="1" si="102"/>
        <v>0</v>
      </c>
      <c r="AI238" s="6">
        <f t="shared" ca="1" si="103"/>
        <v>1</v>
      </c>
      <c r="AJ238" s="10">
        <f t="shared" ca="1" si="104"/>
        <v>0</v>
      </c>
      <c r="AL238" s="9">
        <f ca="1">IF(Table1[[#This Row],[EDUCATION]]="HIGHSCHOOL",1,0)</f>
        <v>0</v>
      </c>
      <c r="AM238" s="6">
        <f ca="1">IF(Table1[[#This Row],[EDUCATION]]="PLUS TWO",1,0)</f>
        <v>0</v>
      </c>
      <c r="AN238" s="6">
        <f ca="1">IF(Table1[[#This Row],[EDUCATION]]="UG",1,0)</f>
        <v>1</v>
      </c>
      <c r="AO238" s="6">
        <f ca="1">IF(Table1[[#This Row],[EDUCATION]]="PG",1,0)</f>
        <v>0</v>
      </c>
      <c r="AP238" s="6">
        <f ca="1">IF(Table1[[#This Row],[EDUCATION]]="PHD",1,0)</f>
        <v>0</v>
      </c>
      <c r="AQ238" s="10">
        <f ca="1">IF(Table1[[#This Row],[EDUCATION]]="OTHERS",1,0)</f>
        <v>0</v>
      </c>
      <c r="AU238" s="9">
        <f ca="1">Table1[[#This Row],[CARS VALUE]]/Table1[[#This Row],[CARS]]</f>
        <v>103049.35764056454</v>
      </c>
      <c r="AV238" s="10"/>
      <c r="AX238" s="9">
        <f ca="1">IF(Table1[[#This Row],[DEBTS]]&gt;$AY$3,1,0)</f>
        <v>0</v>
      </c>
      <c r="AY238" s="6"/>
      <c r="AZ238" s="23">
        <f ca="1">(Table1[[#This Row],[MORTAGE LEFT]]/Table1[[#This Row],[VALUE OF THE HOUSE]])</f>
        <v>8.8635063952798188E-2</v>
      </c>
      <c r="BA238" s="6">
        <f t="shared" ca="1" si="105"/>
        <v>1</v>
      </c>
      <c r="BB238" s="6"/>
      <c r="BC238" s="6"/>
      <c r="BD238" s="6"/>
      <c r="BE238" s="9">
        <f ca="1">IF(Table1[[#This Row],[DEBTS]]&gt;Table1[[#This Row],[INCOME ]],1,0)</f>
        <v>1</v>
      </c>
      <c r="BF238" s="10"/>
      <c r="BH238" s="9">
        <f ca="1">IF(Table1[[#This Row],[AREA]]="Alappuzha",Table1[[#This Row],[INCOME ]],0)</f>
        <v>0</v>
      </c>
      <c r="BI238" s="6">
        <f ca="1">IF(Table1[[#This Row],[AREA]]="Ernakulam",Table1[[#This Row],[INCOME ]],0)</f>
        <v>0</v>
      </c>
      <c r="BJ238" s="6">
        <f ca="1">IF(Table1[[#This Row],[AREA]]="Idukki",Table1[[#This Row],[INCOME ]],0)</f>
        <v>0</v>
      </c>
      <c r="BK238" s="6">
        <f ca="1">IF(Table1[[#This Row],[AREA]]="kannur",Table1[[#This Row],[INCOME ]],0)</f>
        <v>0</v>
      </c>
      <c r="BL238" s="6">
        <f ca="1">IF(Table1[[#This Row],[AREA]]="Kasaragod",Table1[[#This Row],[INCOME ]],0)</f>
        <v>0</v>
      </c>
      <c r="BM238" s="6">
        <f ca="1">IF(Table1[[#This Row],[AREA]]="Kollam",Table1[[#This Row],[INCOME ]],0)</f>
        <v>0</v>
      </c>
      <c r="BN238" s="6">
        <f ca="1">IF(Table1[[#This Row],[AREA]]="kottayam",Table1[[#This Row],[INCOME ]],0)</f>
        <v>0</v>
      </c>
      <c r="BO238" s="6">
        <f ca="1">IF(Table1[[#This Row],[AREA]]="Kozhikode",Table1[[#This Row],[INCOME ]],0)</f>
        <v>0</v>
      </c>
      <c r="BP238" s="6">
        <f ca="1">IF(Table1[[#This Row],[AREA]]="Malappuram",Table1[[#This Row],[INCOME ]],0)</f>
        <v>0</v>
      </c>
      <c r="BQ238" s="6">
        <f ca="1">IF(Table1[[#This Row],[AREA]]="Palakkad",Table1[[#This Row],[INCOME ]],0)</f>
        <v>0</v>
      </c>
      <c r="BR238" s="6">
        <f ca="1">IF(Table1[[#This Row],[AREA]]="Pathanamthitta",Table1[[#This Row],[INCOME ]],0)</f>
        <v>0</v>
      </c>
      <c r="BS238" s="6">
        <f ca="1">IF(Table1[[#This Row],[AREA]]="Thiruvananthapuram",Table1[[#This Row],[INCOME ]],0)</f>
        <v>0</v>
      </c>
      <c r="BT238" s="6">
        <f ca="1">IF(Table1[[#This Row],[AREA]]="Thrissur",Table1[[#This Row],[INCOME ]],0)</f>
        <v>107202</v>
      </c>
      <c r="BU238" s="10">
        <f ca="1">IF(Table1[[#This Row],[AREA]]="Wayanadu",Table1[[#This Row],[INCOME ]],0)</f>
        <v>0</v>
      </c>
      <c r="BW238" s="9">
        <f ca="1">IF(Table1[[#This Row],[FIELD OF WORK]]="IT",Table1[[#This Row],[INCOME ]],0)</f>
        <v>0</v>
      </c>
      <c r="BX238" s="6">
        <f ca="1">IF(Table1[[#This Row],[FIELD OF WORK]]="Teaching",Table1[[#This Row],[INCOME ]],0)</f>
        <v>107202</v>
      </c>
      <c r="BY238" s="6">
        <f ca="1">IF(Table1[[#This Row],[FIELD OF WORK]]="Construction",Table1[[#This Row],[INCOME ]],0)</f>
        <v>0</v>
      </c>
      <c r="BZ238" s="6">
        <f ca="1">IF(Table1[[#This Row],[FIELD OF WORK]]="Health",Table1[[#This Row],[INCOME ]],0)</f>
        <v>0</v>
      </c>
      <c r="CA238" s="10">
        <f ca="1">IF(Table1[[#This Row],[FIELD OF WORK]]="Others",Table1[[#This Row],[INCOME ]],0)</f>
        <v>0</v>
      </c>
      <c r="CC238" s="9">
        <f ca="1">IF(Table1[[#This Row],[EDUCATION]]="Highschool",Table1[[#This Row],[INCOME ]],0)</f>
        <v>0</v>
      </c>
      <c r="CD238" s="6">
        <f ca="1">IF(Table1[[#This Row],[EDUCATION]]="UG",Table1[[#This Row],[INCOME ]],0)</f>
        <v>107202</v>
      </c>
      <c r="CE238" s="6">
        <f ca="1">IF(Table1[[#This Row],[EDUCATION]]="PG",Table1[[#This Row],[INCOME ]],0)</f>
        <v>0</v>
      </c>
      <c r="CF238" s="6">
        <f ca="1">IF(Table1[[#This Row],[EDUCATION]]="PHD",Table1[[#This Row],[INCOME ]],0)</f>
        <v>0</v>
      </c>
      <c r="CG238" s="6">
        <f ca="1">IF(Table1[[#This Row],[EDUCATION]]="Plus Two",Table1[[#This Row],[INCOME ]],0)</f>
        <v>0</v>
      </c>
      <c r="CH238" s="10">
        <f ca="1">IF(Table1[[#This Row],[EDUCATION]]="Others",Table1[[#This Row],[INCOME ]],0)</f>
        <v>0</v>
      </c>
      <c r="CJ238" s="9">
        <f ca="1">IF(Table1[[#This Row],[NETWORTH]]&gt;$CK$3,Table1[[#This Row],[AGE]],0)</f>
        <v>0</v>
      </c>
      <c r="CK238" s="10"/>
    </row>
    <row r="239" spans="1:89" x14ac:dyDescent="0.3">
      <c r="A239">
        <f t="shared" ca="1" si="88"/>
        <v>1</v>
      </c>
      <c r="B239" t="str">
        <f t="shared" ca="1" si="89"/>
        <v>FEMALE</v>
      </c>
      <c r="C239">
        <f t="shared" ca="1" si="90"/>
        <v>32</v>
      </c>
      <c r="D239">
        <f t="shared" ca="1" si="91"/>
        <v>1</v>
      </c>
      <c r="E239" t="str">
        <f t="shared" ca="1" si="92"/>
        <v>Health</v>
      </c>
      <c r="F239">
        <f t="shared" ca="1" si="93"/>
        <v>6</v>
      </c>
      <c r="G239" t="str">
        <f t="shared" ca="1" si="94"/>
        <v>Others</v>
      </c>
      <c r="H239">
        <f t="shared" ca="1" si="112"/>
        <v>0</v>
      </c>
      <c r="I239">
        <f t="shared" ca="1" si="87"/>
        <v>3</v>
      </c>
      <c r="J239">
        <f t="shared" ca="1" si="95"/>
        <v>361757</v>
      </c>
      <c r="K239">
        <f t="shared" ca="1" si="96"/>
        <v>6</v>
      </c>
      <c r="L239" t="str">
        <f t="shared" ca="1" si="97"/>
        <v>Idukki</v>
      </c>
      <c r="M239">
        <f t="shared" ca="1" si="106"/>
        <v>1808785</v>
      </c>
      <c r="N239">
        <f t="shared" ca="1" si="98"/>
        <v>1229600.3239955844</v>
      </c>
      <c r="O239">
        <f t="shared" ca="1" si="107"/>
        <v>956229.32450045028</v>
      </c>
      <c r="P239">
        <f t="shared" ca="1" si="99"/>
        <v>320882</v>
      </c>
      <c r="Q239">
        <f t="shared" ca="1" si="108"/>
        <v>2056024.3239955844</v>
      </c>
      <c r="R239">
        <f t="shared" ca="1" si="109"/>
        <v>479784.76105626603</v>
      </c>
      <c r="S239">
        <f t="shared" ca="1" si="110"/>
        <v>3244799.0855567167</v>
      </c>
      <c r="T239">
        <f t="shared" ca="1" si="111"/>
        <v>1188774.7615611323</v>
      </c>
      <c r="V239" s="9">
        <f ca="1">IF(Table1[[#This Row],[GENDER]]="MALE",1,0)</f>
        <v>0</v>
      </c>
      <c r="W239" s="10">
        <f ca="1">IF(Table1[[#This Row],[GENDER]]="FEMALE",1,0)</f>
        <v>1</v>
      </c>
      <c r="AF239" s="9">
        <f t="shared" ca="1" si="100"/>
        <v>0</v>
      </c>
      <c r="AG239" s="6">
        <f t="shared" ca="1" si="101"/>
        <v>1</v>
      </c>
      <c r="AH239" s="6">
        <f t="shared" ca="1" si="102"/>
        <v>0</v>
      </c>
      <c r="AI239" s="6">
        <f t="shared" ca="1" si="103"/>
        <v>0</v>
      </c>
      <c r="AJ239" s="10">
        <f t="shared" ca="1" si="104"/>
        <v>0</v>
      </c>
      <c r="AL239" s="9">
        <f ca="1">IF(Table1[[#This Row],[EDUCATION]]="HIGHSCHOOL",1,0)</f>
        <v>0</v>
      </c>
      <c r="AM239" s="6">
        <f ca="1">IF(Table1[[#This Row],[EDUCATION]]="PLUS TWO",1,0)</f>
        <v>0</v>
      </c>
      <c r="AN239" s="6">
        <f ca="1">IF(Table1[[#This Row],[EDUCATION]]="UG",1,0)</f>
        <v>0</v>
      </c>
      <c r="AO239" s="6">
        <f ca="1">IF(Table1[[#This Row],[EDUCATION]]="PG",1,0)</f>
        <v>0</v>
      </c>
      <c r="AP239" s="6">
        <f ca="1">IF(Table1[[#This Row],[EDUCATION]]="PHD",1,0)</f>
        <v>0</v>
      </c>
      <c r="AQ239" s="10">
        <f ca="1">IF(Table1[[#This Row],[EDUCATION]]="OTHERS",1,0)</f>
        <v>1</v>
      </c>
      <c r="AU239" s="9">
        <f ca="1">Table1[[#This Row],[CARS VALUE]]/Table1[[#This Row],[CARS]]</f>
        <v>318743.10816681676</v>
      </c>
      <c r="AV239" s="10"/>
      <c r="AX239" s="9">
        <f ca="1">IF(Table1[[#This Row],[DEBTS]]&gt;$AY$3,1,0)</f>
        <v>1</v>
      </c>
      <c r="AY239" s="6"/>
      <c r="AZ239" s="23">
        <f ca="1">(Table1[[#This Row],[MORTAGE LEFT]]/Table1[[#This Row],[VALUE OF THE HOUSE]])</f>
        <v>0.67979352106280422</v>
      </c>
      <c r="BA239" s="6">
        <f t="shared" ca="1" si="105"/>
        <v>0</v>
      </c>
      <c r="BB239" s="6"/>
      <c r="BC239" s="6"/>
      <c r="BD239" s="6"/>
      <c r="BE239" s="9">
        <f ca="1">IF(Table1[[#This Row],[DEBTS]]&gt;Table1[[#This Row],[INCOME ]],1,0)</f>
        <v>1</v>
      </c>
      <c r="BF239" s="10"/>
      <c r="BH239" s="9">
        <f ca="1">IF(Table1[[#This Row],[AREA]]="Alappuzha",Table1[[#This Row],[INCOME ]],0)</f>
        <v>0</v>
      </c>
      <c r="BI239" s="6">
        <f ca="1">IF(Table1[[#This Row],[AREA]]="Ernakulam",Table1[[#This Row],[INCOME ]],0)</f>
        <v>0</v>
      </c>
      <c r="BJ239" s="6">
        <f ca="1">IF(Table1[[#This Row],[AREA]]="Idukki",Table1[[#This Row],[INCOME ]],0)</f>
        <v>361757</v>
      </c>
      <c r="BK239" s="6">
        <f ca="1">IF(Table1[[#This Row],[AREA]]="kannur",Table1[[#This Row],[INCOME ]],0)</f>
        <v>0</v>
      </c>
      <c r="BL239" s="6">
        <f ca="1">IF(Table1[[#This Row],[AREA]]="Kasaragod",Table1[[#This Row],[INCOME ]],0)</f>
        <v>0</v>
      </c>
      <c r="BM239" s="6">
        <f ca="1">IF(Table1[[#This Row],[AREA]]="Kollam",Table1[[#This Row],[INCOME ]],0)</f>
        <v>0</v>
      </c>
      <c r="BN239" s="6">
        <f ca="1">IF(Table1[[#This Row],[AREA]]="kottayam",Table1[[#This Row],[INCOME ]],0)</f>
        <v>0</v>
      </c>
      <c r="BO239" s="6">
        <f ca="1">IF(Table1[[#This Row],[AREA]]="Kozhikode",Table1[[#This Row],[INCOME ]],0)</f>
        <v>0</v>
      </c>
      <c r="BP239" s="6">
        <f ca="1">IF(Table1[[#This Row],[AREA]]="Malappuram",Table1[[#This Row],[INCOME ]],0)</f>
        <v>0</v>
      </c>
      <c r="BQ239" s="6">
        <f ca="1">IF(Table1[[#This Row],[AREA]]="Palakkad",Table1[[#This Row],[INCOME ]],0)</f>
        <v>0</v>
      </c>
      <c r="BR239" s="6">
        <f ca="1">IF(Table1[[#This Row],[AREA]]="Pathanamthitta",Table1[[#This Row],[INCOME ]],0)</f>
        <v>0</v>
      </c>
      <c r="BS239" s="6">
        <f ca="1">IF(Table1[[#This Row],[AREA]]="Thiruvananthapuram",Table1[[#This Row],[INCOME ]],0)</f>
        <v>0</v>
      </c>
      <c r="BT239" s="6">
        <f ca="1">IF(Table1[[#This Row],[AREA]]="Thrissur",Table1[[#This Row],[INCOME ]],0)</f>
        <v>0</v>
      </c>
      <c r="BU239" s="10">
        <f ca="1">IF(Table1[[#This Row],[AREA]]="Wayanadu",Table1[[#This Row],[INCOME ]],0)</f>
        <v>0</v>
      </c>
      <c r="BW239" s="9">
        <f ca="1">IF(Table1[[#This Row],[FIELD OF WORK]]="IT",Table1[[#This Row],[INCOME ]],0)</f>
        <v>0</v>
      </c>
      <c r="BX239" s="6">
        <f ca="1">IF(Table1[[#This Row],[FIELD OF WORK]]="Teaching",Table1[[#This Row],[INCOME ]],0)</f>
        <v>0</v>
      </c>
      <c r="BY239" s="6">
        <f ca="1">IF(Table1[[#This Row],[FIELD OF WORK]]="Construction",Table1[[#This Row],[INCOME ]],0)</f>
        <v>0</v>
      </c>
      <c r="BZ239" s="6">
        <f ca="1">IF(Table1[[#This Row],[FIELD OF WORK]]="Health",Table1[[#This Row],[INCOME ]],0)</f>
        <v>361757</v>
      </c>
      <c r="CA239" s="10">
        <f ca="1">IF(Table1[[#This Row],[FIELD OF WORK]]="Others",Table1[[#This Row],[INCOME ]],0)</f>
        <v>0</v>
      </c>
      <c r="CC239" s="9">
        <f ca="1">IF(Table1[[#This Row],[EDUCATION]]="Highschool",Table1[[#This Row],[INCOME ]],0)</f>
        <v>0</v>
      </c>
      <c r="CD239" s="6">
        <f ca="1">IF(Table1[[#This Row],[EDUCATION]]="UG",Table1[[#This Row],[INCOME ]],0)</f>
        <v>0</v>
      </c>
      <c r="CE239" s="6">
        <f ca="1">IF(Table1[[#This Row],[EDUCATION]]="PG",Table1[[#This Row],[INCOME ]],0)</f>
        <v>0</v>
      </c>
      <c r="CF239" s="6">
        <f ca="1">IF(Table1[[#This Row],[EDUCATION]]="PHD",Table1[[#This Row],[INCOME ]],0)</f>
        <v>0</v>
      </c>
      <c r="CG239" s="6">
        <f ca="1">IF(Table1[[#This Row],[EDUCATION]]="Plus Two",Table1[[#This Row],[INCOME ]],0)</f>
        <v>0</v>
      </c>
      <c r="CH239" s="10">
        <f ca="1">IF(Table1[[#This Row],[EDUCATION]]="Others",Table1[[#This Row],[INCOME ]],0)</f>
        <v>361757</v>
      </c>
      <c r="CJ239" s="9">
        <f ca="1">IF(Table1[[#This Row],[NETWORTH]]&gt;$CK$3,Table1[[#This Row],[AGE]],0)</f>
        <v>32</v>
      </c>
      <c r="CK239" s="10"/>
    </row>
    <row r="240" spans="1:89" x14ac:dyDescent="0.3">
      <c r="A240">
        <f t="shared" ca="1" si="88"/>
        <v>1</v>
      </c>
      <c r="B240" t="str">
        <f t="shared" ca="1" si="89"/>
        <v>FEMALE</v>
      </c>
      <c r="C240">
        <f t="shared" ca="1" si="90"/>
        <v>34</v>
      </c>
      <c r="D240">
        <f t="shared" ca="1" si="91"/>
        <v>5</v>
      </c>
      <c r="E240" t="str">
        <f t="shared" ca="1" si="92"/>
        <v>Others</v>
      </c>
      <c r="F240">
        <f t="shared" ca="1" si="93"/>
        <v>1</v>
      </c>
      <c r="G240" t="str">
        <f t="shared" ca="1" si="94"/>
        <v>Highschool</v>
      </c>
      <c r="H240">
        <f t="shared" ca="1" si="112"/>
        <v>3</v>
      </c>
      <c r="I240">
        <f t="shared" ca="1" si="87"/>
        <v>2</v>
      </c>
      <c r="J240">
        <f t="shared" ca="1" si="95"/>
        <v>591283</v>
      </c>
      <c r="K240">
        <f t="shared" ca="1" si="96"/>
        <v>7</v>
      </c>
      <c r="L240" t="str">
        <f t="shared" ca="1" si="97"/>
        <v>Ernakulam</v>
      </c>
      <c r="M240">
        <f t="shared" ca="1" si="106"/>
        <v>3547698</v>
      </c>
      <c r="N240">
        <f t="shared" ca="1" si="98"/>
        <v>1510759.4269303298</v>
      </c>
      <c r="O240">
        <f t="shared" ca="1" si="107"/>
        <v>774683.58650526078</v>
      </c>
      <c r="P240">
        <f t="shared" ca="1" si="99"/>
        <v>640310</v>
      </c>
      <c r="Q240">
        <f t="shared" ca="1" si="108"/>
        <v>2444053.4269303298</v>
      </c>
      <c r="R240">
        <f t="shared" ca="1" si="109"/>
        <v>357411.40664633393</v>
      </c>
      <c r="S240">
        <f t="shared" ca="1" si="110"/>
        <v>4679792.993151594</v>
      </c>
      <c r="T240">
        <f t="shared" ca="1" si="111"/>
        <v>2235739.5662212642</v>
      </c>
      <c r="V240" s="9">
        <f ca="1">IF(Table1[[#This Row],[GENDER]]="MALE",1,0)</f>
        <v>0</v>
      </c>
      <c r="W240" s="10">
        <f ca="1">IF(Table1[[#This Row],[GENDER]]="FEMALE",1,0)</f>
        <v>1</v>
      </c>
      <c r="AF240" s="9">
        <f t="shared" ca="1" si="100"/>
        <v>0</v>
      </c>
      <c r="AG240" s="6">
        <f t="shared" ca="1" si="101"/>
        <v>0</v>
      </c>
      <c r="AH240" s="6">
        <f t="shared" ca="1" si="102"/>
        <v>0</v>
      </c>
      <c r="AI240" s="6">
        <f t="shared" ca="1" si="103"/>
        <v>0</v>
      </c>
      <c r="AJ240" s="10">
        <f t="shared" ca="1" si="104"/>
        <v>1</v>
      </c>
      <c r="AL240" s="9">
        <f ca="1">IF(Table1[[#This Row],[EDUCATION]]="HIGHSCHOOL",1,0)</f>
        <v>1</v>
      </c>
      <c r="AM240" s="6">
        <f ca="1">IF(Table1[[#This Row],[EDUCATION]]="PLUS TWO",1,0)</f>
        <v>0</v>
      </c>
      <c r="AN240" s="6">
        <f ca="1">IF(Table1[[#This Row],[EDUCATION]]="UG",1,0)</f>
        <v>0</v>
      </c>
      <c r="AO240" s="6">
        <f ca="1">IF(Table1[[#This Row],[EDUCATION]]="PG",1,0)</f>
        <v>0</v>
      </c>
      <c r="AP240" s="6">
        <f ca="1">IF(Table1[[#This Row],[EDUCATION]]="PHD",1,0)</f>
        <v>0</v>
      </c>
      <c r="AQ240" s="10">
        <f ca="1">IF(Table1[[#This Row],[EDUCATION]]="OTHERS",1,0)</f>
        <v>0</v>
      </c>
      <c r="AU240" s="9">
        <f ca="1">Table1[[#This Row],[CARS VALUE]]/Table1[[#This Row],[CARS]]</f>
        <v>387341.79325263039</v>
      </c>
      <c r="AV240" s="10"/>
      <c r="AX240" s="9">
        <f ca="1">IF(Table1[[#This Row],[DEBTS]]&gt;$AY$3,1,0)</f>
        <v>1</v>
      </c>
      <c r="AY240" s="6"/>
      <c r="AZ240" s="23">
        <f ca="1">(Table1[[#This Row],[MORTAGE LEFT]]/Table1[[#This Row],[VALUE OF THE HOUSE]])</f>
        <v>0.42584217341226049</v>
      </c>
      <c r="BA240" s="6">
        <f t="shared" ca="1" si="105"/>
        <v>1</v>
      </c>
      <c r="BB240" s="6"/>
      <c r="BC240" s="6"/>
      <c r="BD240" s="6"/>
      <c r="BE240" s="9">
        <f ca="1">IF(Table1[[#This Row],[DEBTS]]&gt;Table1[[#This Row],[INCOME ]],1,0)</f>
        <v>1</v>
      </c>
      <c r="BF240" s="10"/>
      <c r="BH240" s="9">
        <f ca="1">IF(Table1[[#This Row],[AREA]]="Alappuzha",Table1[[#This Row],[INCOME ]],0)</f>
        <v>0</v>
      </c>
      <c r="BI240" s="6">
        <f ca="1">IF(Table1[[#This Row],[AREA]]="Ernakulam",Table1[[#This Row],[INCOME ]],0)</f>
        <v>591283</v>
      </c>
      <c r="BJ240" s="6">
        <f ca="1">IF(Table1[[#This Row],[AREA]]="Idukki",Table1[[#This Row],[INCOME ]],0)</f>
        <v>0</v>
      </c>
      <c r="BK240" s="6">
        <f ca="1">IF(Table1[[#This Row],[AREA]]="kannur",Table1[[#This Row],[INCOME ]],0)</f>
        <v>0</v>
      </c>
      <c r="BL240" s="6">
        <f ca="1">IF(Table1[[#This Row],[AREA]]="Kasaragod",Table1[[#This Row],[INCOME ]],0)</f>
        <v>0</v>
      </c>
      <c r="BM240" s="6">
        <f ca="1">IF(Table1[[#This Row],[AREA]]="Kollam",Table1[[#This Row],[INCOME ]],0)</f>
        <v>0</v>
      </c>
      <c r="BN240" s="6">
        <f ca="1">IF(Table1[[#This Row],[AREA]]="kottayam",Table1[[#This Row],[INCOME ]],0)</f>
        <v>0</v>
      </c>
      <c r="BO240" s="6">
        <f ca="1">IF(Table1[[#This Row],[AREA]]="Kozhikode",Table1[[#This Row],[INCOME ]],0)</f>
        <v>0</v>
      </c>
      <c r="BP240" s="6">
        <f ca="1">IF(Table1[[#This Row],[AREA]]="Malappuram",Table1[[#This Row],[INCOME ]],0)</f>
        <v>0</v>
      </c>
      <c r="BQ240" s="6">
        <f ca="1">IF(Table1[[#This Row],[AREA]]="Palakkad",Table1[[#This Row],[INCOME ]],0)</f>
        <v>0</v>
      </c>
      <c r="BR240" s="6">
        <f ca="1">IF(Table1[[#This Row],[AREA]]="Pathanamthitta",Table1[[#This Row],[INCOME ]],0)</f>
        <v>0</v>
      </c>
      <c r="BS240" s="6">
        <f ca="1">IF(Table1[[#This Row],[AREA]]="Thiruvananthapuram",Table1[[#This Row],[INCOME ]],0)</f>
        <v>0</v>
      </c>
      <c r="BT240" s="6">
        <f ca="1">IF(Table1[[#This Row],[AREA]]="Thrissur",Table1[[#This Row],[INCOME ]],0)</f>
        <v>0</v>
      </c>
      <c r="BU240" s="10">
        <f ca="1">IF(Table1[[#This Row],[AREA]]="Wayanadu",Table1[[#This Row],[INCOME ]],0)</f>
        <v>0</v>
      </c>
      <c r="BW240" s="9">
        <f ca="1">IF(Table1[[#This Row],[FIELD OF WORK]]="IT",Table1[[#This Row],[INCOME ]],0)</f>
        <v>0</v>
      </c>
      <c r="BX240" s="6">
        <f ca="1">IF(Table1[[#This Row],[FIELD OF WORK]]="Teaching",Table1[[#This Row],[INCOME ]],0)</f>
        <v>0</v>
      </c>
      <c r="BY240" s="6">
        <f ca="1">IF(Table1[[#This Row],[FIELD OF WORK]]="Construction",Table1[[#This Row],[INCOME ]],0)</f>
        <v>0</v>
      </c>
      <c r="BZ240" s="6">
        <f ca="1">IF(Table1[[#This Row],[FIELD OF WORK]]="Health",Table1[[#This Row],[INCOME ]],0)</f>
        <v>0</v>
      </c>
      <c r="CA240" s="10">
        <f ca="1">IF(Table1[[#This Row],[FIELD OF WORK]]="Others",Table1[[#This Row],[INCOME ]],0)</f>
        <v>591283</v>
      </c>
      <c r="CC240" s="9">
        <f ca="1">IF(Table1[[#This Row],[EDUCATION]]="Highschool",Table1[[#This Row],[INCOME ]],0)</f>
        <v>591283</v>
      </c>
      <c r="CD240" s="6">
        <f ca="1">IF(Table1[[#This Row],[EDUCATION]]="UG",Table1[[#This Row],[INCOME ]],0)</f>
        <v>0</v>
      </c>
      <c r="CE240" s="6">
        <f ca="1">IF(Table1[[#This Row],[EDUCATION]]="PG",Table1[[#This Row],[INCOME ]],0)</f>
        <v>0</v>
      </c>
      <c r="CF240" s="6">
        <f ca="1">IF(Table1[[#This Row],[EDUCATION]]="PHD",Table1[[#This Row],[INCOME ]],0)</f>
        <v>0</v>
      </c>
      <c r="CG240" s="6">
        <f ca="1">IF(Table1[[#This Row],[EDUCATION]]="Plus Two",Table1[[#This Row],[INCOME ]],0)</f>
        <v>0</v>
      </c>
      <c r="CH240" s="10">
        <f ca="1">IF(Table1[[#This Row],[EDUCATION]]="Others",Table1[[#This Row],[INCOME ]],0)</f>
        <v>0</v>
      </c>
      <c r="CJ240" s="9">
        <f ca="1">IF(Table1[[#This Row],[NETWORTH]]&gt;$CK$3,Table1[[#This Row],[AGE]],0)</f>
        <v>34</v>
      </c>
      <c r="CK240" s="10"/>
    </row>
    <row r="241" spans="1:89" x14ac:dyDescent="0.3">
      <c r="A241">
        <f t="shared" ca="1" si="88"/>
        <v>0</v>
      </c>
      <c r="B241" t="str">
        <f t="shared" ca="1" si="89"/>
        <v>MALE</v>
      </c>
      <c r="C241">
        <f t="shared" ca="1" si="90"/>
        <v>47</v>
      </c>
      <c r="D241">
        <f t="shared" ca="1" si="91"/>
        <v>1</v>
      </c>
      <c r="E241" t="str">
        <f t="shared" ca="1" si="92"/>
        <v>Health</v>
      </c>
      <c r="F241">
        <f t="shared" ca="1" si="93"/>
        <v>4</v>
      </c>
      <c r="G241" t="str">
        <f t="shared" ca="1" si="94"/>
        <v>PG</v>
      </c>
      <c r="H241">
        <f t="shared" ca="1" si="112"/>
        <v>1</v>
      </c>
      <c r="I241">
        <f t="shared" ca="1" si="87"/>
        <v>3</v>
      </c>
      <c r="J241">
        <f t="shared" ca="1" si="95"/>
        <v>983887</v>
      </c>
      <c r="K241">
        <f t="shared" ca="1" si="96"/>
        <v>13</v>
      </c>
      <c r="L241" t="str">
        <f t="shared" ca="1" si="97"/>
        <v>Kannur</v>
      </c>
      <c r="M241">
        <f t="shared" ca="1" si="106"/>
        <v>3935548</v>
      </c>
      <c r="N241">
        <f t="shared" ca="1" si="98"/>
        <v>2568972.6712245145</v>
      </c>
      <c r="O241">
        <f t="shared" ca="1" si="107"/>
        <v>1095482.4802275281</v>
      </c>
      <c r="P241">
        <f t="shared" ca="1" si="99"/>
        <v>228061</v>
      </c>
      <c r="Q241">
        <f t="shared" ca="1" si="108"/>
        <v>4696238.671224514</v>
      </c>
      <c r="R241">
        <f t="shared" ca="1" si="109"/>
        <v>1083588.106157487</v>
      </c>
      <c r="S241">
        <f t="shared" ca="1" si="110"/>
        <v>6114618.5863850154</v>
      </c>
      <c r="T241">
        <f t="shared" ca="1" si="111"/>
        <v>1418379.9151605014</v>
      </c>
      <c r="V241" s="9">
        <f ca="1">IF(Table1[[#This Row],[GENDER]]="MALE",1,0)</f>
        <v>1</v>
      </c>
      <c r="W241" s="10">
        <f ca="1">IF(Table1[[#This Row],[GENDER]]="FEMALE",1,0)</f>
        <v>0</v>
      </c>
      <c r="AF241" s="9">
        <f t="shared" ca="1" si="100"/>
        <v>0</v>
      </c>
      <c r="AG241" s="6">
        <f t="shared" ca="1" si="101"/>
        <v>1</v>
      </c>
      <c r="AH241" s="6">
        <f t="shared" ca="1" si="102"/>
        <v>0</v>
      </c>
      <c r="AI241" s="6">
        <f t="shared" ca="1" si="103"/>
        <v>0</v>
      </c>
      <c r="AJ241" s="10">
        <f t="shared" ca="1" si="104"/>
        <v>0</v>
      </c>
      <c r="AL241" s="9">
        <f ca="1">IF(Table1[[#This Row],[EDUCATION]]="HIGHSCHOOL",1,0)</f>
        <v>0</v>
      </c>
      <c r="AM241" s="6">
        <f ca="1">IF(Table1[[#This Row],[EDUCATION]]="PLUS TWO",1,0)</f>
        <v>0</v>
      </c>
      <c r="AN241" s="6">
        <f ca="1">IF(Table1[[#This Row],[EDUCATION]]="UG",1,0)</f>
        <v>0</v>
      </c>
      <c r="AO241" s="6">
        <f ca="1">IF(Table1[[#This Row],[EDUCATION]]="PG",1,0)</f>
        <v>1</v>
      </c>
      <c r="AP241" s="6">
        <f ca="1">IF(Table1[[#This Row],[EDUCATION]]="PHD",1,0)</f>
        <v>0</v>
      </c>
      <c r="AQ241" s="10">
        <f ca="1">IF(Table1[[#This Row],[EDUCATION]]="OTHERS",1,0)</f>
        <v>0</v>
      </c>
      <c r="AU241" s="9">
        <f ca="1">Table1[[#This Row],[CARS VALUE]]/Table1[[#This Row],[CARS]]</f>
        <v>365160.82674250938</v>
      </c>
      <c r="AV241" s="10"/>
      <c r="AX241" s="9">
        <f ca="1">IF(Table1[[#This Row],[DEBTS]]&gt;$AY$3,1,0)</f>
        <v>1</v>
      </c>
      <c r="AY241" s="6"/>
      <c r="AZ241" s="23">
        <f ca="1">(Table1[[#This Row],[MORTAGE LEFT]]/Table1[[#This Row],[VALUE OF THE HOUSE]])</f>
        <v>0.65276110753178829</v>
      </c>
      <c r="BA241" s="6">
        <f t="shared" ca="1" si="105"/>
        <v>0</v>
      </c>
      <c r="BB241" s="6"/>
      <c r="BC241" s="6"/>
      <c r="BD241" s="6"/>
      <c r="BE241" s="9">
        <f ca="1">IF(Table1[[#This Row],[DEBTS]]&gt;Table1[[#This Row],[INCOME ]],1,0)</f>
        <v>1</v>
      </c>
      <c r="BF241" s="10"/>
      <c r="BH241" s="9">
        <f ca="1">IF(Table1[[#This Row],[AREA]]="Alappuzha",Table1[[#This Row],[INCOME ]],0)</f>
        <v>0</v>
      </c>
      <c r="BI241" s="6">
        <f ca="1">IF(Table1[[#This Row],[AREA]]="Ernakulam",Table1[[#This Row],[INCOME ]],0)</f>
        <v>0</v>
      </c>
      <c r="BJ241" s="6">
        <f ca="1">IF(Table1[[#This Row],[AREA]]="Idukki",Table1[[#This Row],[INCOME ]],0)</f>
        <v>0</v>
      </c>
      <c r="BK241" s="6">
        <f ca="1">IF(Table1[[#This Row],[AREA]]="kannur",Table1[[#This Row],[INCOME ]],0)</f>
        <v>983887</v>
      </c>
      <c r="BL241" s="6">
        <f ca="1">IF(Table1[[#This Row],[AREA]]="Kasaragod",Table1[[#This Row],[INCOME ]],0)</f>
        <v>0</v>
      </c>
      <c r="BM241" s="6">
        <f ca="1">IF(Table1[[#This Row],[AREA]]="Kollam",Table1[[#This Row],[INCOME ]],0)</f>
        <v>0</v>
      </c>
      <c r="BN241" s="6">
        <f ca="1">IF(Table1[[#This Row],[AREA]]="kottayam",Table1[[#This Row],[INCOME ]],0)</f>
        <v>0</v>
      </c>
      <c r="BO241" s="6">
        <f ca="1">IF(Table1[[#This Row],[AREA]]="Kozhikode",Table1[[#This Row],[INCOME ]],0)</f>
        <v>0</v>
      </c>
      <c r="BP241" s="6">
        <f ca="1">IF(Table1[[#This Row],[AREA]]="Malappuram",Table1[[#This Row],[INCOME ]],0)</f>
        <v>0</v>
      </c>
      <c r="BQ241" s="6">
        <f ca="1">IF(Table1[[#This Row],[AREA]]="Palakkad",Table1[[#This Row],[INCOME ]],0)</f>
        <v>0</v>
      </c>
      <c r="BR241" s="6">
        <f ca="1">IF(Table1[[#This Row],[AREA]]="Pathanamthitta",Table1[[#This Row],[INCOME ]],0)</f>
        <v>0</v>
      </c>
      <c r="BS241" s="6">
        <f ca="1">IF(Table1[[#This Row],[AREA]]="Thiruvananthapuram",Table1[[#This Row],[INCOME ]],0)</f>
        <v>0</v>
      </c>
      <c r="BT241" s="6">
        <f ca="1">IF(Table1[[#This Row],[AREA]]="Thrissur",Table1[[#This Row],[INCOME ]],0)</f>
        <v>0</v>
      </c>
      <c r="BU241" s="10">
        <f ca="1">IF(Table1[[#This Row],[AREA]]="Wayanadu",Table1[[#This Row],[INCOME ]],0)</f>
        <v>0</v>
      </c>
      <c r="BW241" s="9">
        <f ca="1">IF(Table1[[#This Row],[FIELD OF WORK]]="IT",Table1[[#This Row],[INCOME ]],0)</f>
        <v>0</v>
      </c>
      <c r="BX241" s="6">
        <f ca="1">IF(Table1[[#This Row],[FIELD OF WORK]]="Teaching",Table1[[#This Row],[INCOME ]],0)</f>
        <v>0</v>
      </c>
      <c r="BY241" s="6">
        <f ca="1">IF(Table1[[#This Row],[FIELD OF WORK]]="Construction",Table1[[#This Row],[INCOME ]],0)</f>
        <v>0</v>
      </c>
      <c r="BZ241" s="6">
        <f ca="1">IF(Table1[[#This Row],[FIELD OF WORK]]="Health",Table1[[#This Row],[INCOME ]],0)</f>
        <v>983887</v>
      </c>
      <c r="CA241" s="10">
        <f ca="1">IF(Table1[[#This Row],[FIELD OF WORK]]="Others",Table1[[#This Row],[INCOME ]],0)</f>
        <v>0</v>
      </c>
      <c r="CC241" s="9">
        <f ca="1">IF(Table1[[#This Row],[EDUCATION]]="Highschool",Table1[[#This Row],[INCOME ]],0)</f>
        <v>0</v>
      </c>
      <c r="CD241" s="6">
        <f ca="1">IF(Table1[[#This Row],[EDUCATION]]="UG",Table1[[#This Row],[INCOME ]],0)</f>
        <v>0</v>
      </c>
      <c r="CE241" s="6">
        <f ca="1">IF(Table1[[#This Row],[EDUCATION]]="PG",Table1[[#This Row],[INCOME ]],0)</f>
        <v>983887</v>
      </c>
      <c r="CF241" s="6">
        <f ca="1">IF(Table1[[#This Row],[EDUCATION]]="PHD",Table1[[#This Row],[INCOME ]],0)</f>
        <v>0</v>
      </c>
      <c r="CG241" s="6">
        <f ca="1">IF(Table1[[#This Row],[EDUCATION]]="Plus Two",Table1[[#This Row],[INCOME ]],0)</f>
        <v>0</v>
      </c>
      <c r="CH241" s="10">
        <f ca="1">IF(Table1[[#This Row],[EDUCATION]]="Others",Table1[[#This Row],[INCOME ]],0)</f>
        <v>0</v>
      </c>
      <c r="CJ241" s="9">
        <f ca="1">IF(Table1[[#This Row],[NETWORTH]]&gt;$CK$3,Table1[[#This Row],[AGE]],0)</f>
        <v>47</v>
      </c>
      <c r="CK241" s="10"/>
    </row>
    <row r="242" spans="1:89" x14ac:dyDescent="0.3">
      <c r="A242">
        <f t="shared" ca="1" si="88"/>
        <v>0</v>
      </c>
      <c r="B242" t="str">
        <f t="shared" ca="1" si="89"/>
        <v>MALE</v>
      </c>
      <c r="C242">
        <f t="shared" ca="1" si="90"/>
        <v>36</v>
      </c>
      <c r="D242">
        <f t="shared" ca="1" si="91"/>
        <v>3</v>
      </c>
      <c r="E242" t="str">
        <f t="shared" ca="1" si="92"/>
        <v>Teaching</v>
      </c>
      <c r="F242">
        <f t="shared" ca="1" si="93"/>
        <v>6</v>
      </c>
      <c r="G242" t="str">
        <f t="shared" ca="1" si="94"/>
        <v>Others</v>
      </c>
      <c r="H242">
        <f t="shared" ca="1" si="112"/>
        <v>1</v>
      </c>
      <c r="I242">
        <f t="shared" ca="1" si="87"/>
        <v>3</v>
      </c>
      <c r="J242">
        <f t="shared" ca="1" si="95"/>
        <v>310799</v>
      </c>
      <c r="K242">
        <f t="shared" ca="1" si="96"/>
        <v>12</v>
      </c>
      <c r="L242" t="str">
        <f t="shared" ca="1" si="97"/>
        <v>Wayanadu</v>
      </c>
      <c r="M242">
        <f t="shared" ca="1" si="106"/>
        <v>2486392</v>
      </c>
      <c r="N242">
        <f t="shared" ca="1" si="98"/>
        <v>1589781.8887229841</v>
      </c>
      <c r="O242">
        <f t="shared" ca="1" si="107"/>
        <v>143129.47743066124</v>
      </c>
      <c r="P242">
        <f t="shared" ca="1" si="99"/>
        <v>117715</v>
      </c>
      <c r="Q242">
        <f t="shared" ca="1" si="108"/>
        <v>1785858.8887229841</v>
      </c>
      <c r="R242">
        <f t="shared" ca="1" si="109"/>
        <v>318985.67144348181</v>
      </c>
      <c r="S242">
        <f t="shared" ca="1" si="110"/>
        <v>2948507.1488741431</v>
      </c>
      <c r="T242">
        <f t="shared" ca="1" si="111"/>
        <v>1162648.260151159</v>
      </c>
      <c r="V242" s="9">
        <f ca="1">IF(Table1[[#This Row],[GENDER]]="MALE",1,0)</f>
        <v>1</v>
      </c>
      <c r="W242" s="10">
        <f ca="1">IF(Table1[[#This Row],[GENDER]]="FEMALE",1,0)</f>
        <v>0</v>
      </c>
      <c r="AF242" s="9">
        <f t="shared" ca="1" si="100"/>
        <v>0</v>
      </c>
      <c r="AG242" s="6">
        <f t="shared" ca="1" si="101"/>
        <v>0</v>
      </c>
      <c r="AH242" s="6">
        <f t="shared" ca="1" si="102"/>
        <v>0</v>
      </c>
      <c r="AI242" s="6">
        <f t="shared" ca="1" si="103"/>
        <v>1</v>
      </c>
      <c r="AJ242" s="10">
        <f t="shared" ca="1" si="104"/>
        <v>0</v>
      </c>
      <c r="AL242" s="9">
        <f ca="1">IF(Table1[[#This Row],[EDUCATION]]="HIGHSCHOOL",1,0)</f>
        <v>0</v>
      </c>
      <c r="AM242" s="6">
        <f ca="1">IF(Table1[[#This Row],[EDUCATION]]="PLUS TWO",1,0)</f>
        <v>0</v>
      </c>
      <c r="AN242" s="6">
        <f ca="1">IF(Table1[[#This Row],[EDUCATION]]="UG",1,0)</f>
        <v>0</v>
      </c>
      <c r="AO242" s="6">
        <f ca="1">IF(Table1[[#This Row],[EDUCATION]]="PG",1,0)</f>
        <v>0</v>
      </c>
      <c r="AP242" s="6">
        <f ca="1">IF(Table1[[#This Row],[EDUCATION]]="PHD",1,0)</f>
        <v>0</v>
      </c>
      <c r="AQ242" s="10">
        <f ca="1">IF(Table1[[#This Row],[EDUCATION]]="OTHERS",1,0)</f>
        <v>1</v>
      </c>
      <c r="AU242" s="9">
        <f ca="1">Table1[[#This Row],[CARS VALUE]]/Table1[[#This Row],[CARS]]</f>
        <v>47709.825810220413</v>
      </c>
      <c r="AV242" s="10"/>
      <c r="AX242" s="9">
        <f ca="1">IF(Table1[[#This Row],[DEBTS]]&gt;$AY$3,1,0)</f>
        <v>1</v>
      </c>
      <c r="AY242" s="6"/>
      <c r="AZ242" s="23">
        <f ca="1">(Table1[[#This Row],[MORTAGE LEFT]]/Table1[[#This Row],[VALUE OF THE HOUSE]])</f>
        <v>0.63939310001117444</v>
      </c>
      <c r="BA242" s="6">
        <f t="shared" ca="1" si="105"/>
        <v>0</v>
      </c>
      <c r="BB242" s="6"/>
      <c r="BC242" s="6"/>
      <c r="BD242" s="6"/>
      <c r="BE242" s="9">
        <f ca="1">IF(Table1[[#This Row],[DEBTS]]&gt;Table1[[#This Row],[INCOME ]],1,0)</f>
        <v>1</v>
      </c>
      <c r="BF242" s="10"/>
      <c r="BH242" s="9">
        <f ca="1">IF(Table1[[#This Row],[AREA]]="Alappuzha",Table1[[#This Row],[INCOME ]],0)</f>
        <v>0</v>
      </c>
      <c r="BI242" s="6">
        <f ca="1">IF(Table1[[#This Row],[AREA]]="Ernakulam",Table1[[#This Row],[INCOME ]],0)</f>
        <v>0</v>
      </c>
      <c r="BJ242" s="6">
        <f ca="1">IF(Table1[[#This Row],[AREA]]="Idukki",Table1[[#This Row],[INCOME ]],0)</f>
        <v>0</v>
      </c>
      <c r="BK242" s="6">
        <f ca="1">IF(Table1[[#This Row],[AREA]]="kannur",Table1[[#This Row],[INCOME ]],0)</f>
        <v>0</v>
      </c>
      <c r="BL242" s="6">
        <f ca="1">IF(Table1[[#This Row],[AREA]]="Kasaragod",Table1[[#This Row],[INCOME ]],0)</f>
        <v>0</v>
      </c>
      <c r="BM242" s="6">
        <f ca="1">IF(Table1[[#This Row],[AREA]]="Kollam",Table1[[#This Row],[INCOME ]],0)</f>
        <v>0</v>
      </c>
      <c r="BN242" s="6">
        <f ca="1">IF(Table1[[#This Row],[AREA]]="kottayam",Table1[[#This Row],[INCOME ]],0)</f>
        <v>0</v>
      </c>
      <c r="BO242" s="6">
        <f ca="1">IF(Table1[[#This Row],[AREA]]="Kozhikode",Table1[[#This Row],[INCOME ]],0)</f>
        <v>0</v>
      </c>
      <c r="BP242" s="6">
        <f ca="1">IF(Table1[[#This Row],[AREA]]="Malappuram",Table1[[#This Row],[INCOME ]],0)</f>
        <v>0</v>
      </c>
      <c r="BQ242" s="6">
        <f ca="1">IF(Table1[[#This Row],[AREA]]="Palakkad",Table1[[#This Row],[INCOME ]],0)</f>
        <v>0</v>
      </c>
      <c r="BR242" s="6">
        <f ca="1">IF(Table1[[#This Row],[AREA]]="Pathanamthitta",Table1[[#This Row],[INCOME ]],0)</f>
        <v>0</v>
      </c>
      <c r="BS242" s="6">
        <f ca="1">IF(Table1[[#This Row],[AREA]]="Thiruvananthapuram",Table1[[#This Row],[INCOME ]],0)</f>
        <v>0</v>
      </c>
      <c r="BT242" s="6">
        <f ca="1">IF(Table1[[#This Row],[AREA]]="Thrissur",Table1[[#This Row],[INCOME ]],0)</f>
        <v>0</v>
      </c>
      <c r="BU242" s="10">
        <f ca="1">IF(Table1[[#This Row],[AREA]]="Wayanadu",Table1[[#This Row],[INCOME ]],0)</f>
        <v>310799</v>
      </c>
      <c r="BW242" s="9">
        <f ca="1">IF(Table1[[#This Row],[FIELD OF WORK]]="IT",Table1[[#This Row],[INCOME ]],0)</f>
        <v>0</v>
      </c>
      <c r="BX242" s="6">
        <f ca="1">IF(Table1[[#This Row],[FIELD OF WORK]]="Teaching",Table1[[#This Row],[INCOME ]],0)</f>
        <v>310799</v>
      </c>
      <c r="BY242" s="6">
        <f ca="1">IF(Table1[[#This Row],[FIELD OF WORK]]="Construction",Table1[[#This Row],[INCOME ]],0)</f>
        <v>0</v>
      </c>
      <c r="BZ242" s="6">
        <f ca="1">IF(Table1[[#This Row],[FIELD OF WORK]]="Health",Table1[[#This Row],[INCOME ]],0)</f>
        <v>0</v>
      </c>
      <c r="CA242" s="10">
        <f ca="1">IF(Table1[[#This Row],[FIELD OF WORK]]="Others",Table1[[#This Row],[INCOME ]],0)</f>
        <v>0</v>
      </c>
      <c r="CC242" s="9">
        <f ca="1">IF(Table1[[#This Row],[EDUCATION]]="Highschool",Table1[[#This Row],[INCOME ]],0)</f>
        <v>0</v>
      </c>
      <c r="CD242" s="6">
        <f ca="1">IF(Table1[[#This Row],[EDUCATION]]="UG",Table1[[#This Row],[INCOME ]],0)</f>
        <v>0</v>
      </c>
      <c r="CE242" s="6">
        <f ca="1">IF(Table1[[#This Row],[EDUCATION]]="PG",Table1[[#This Row],[INCOME ]],0)</f>
        <v>0</v>
      </c>
      <c r="CF242" s="6">
        <f ca="1">IF(Table1[[#This Row],[EDUCATION]]="PHD",Table1[[#This Row],[INCOME ]],0)</f>
        <v>0</v>
      </c>
      <c r="CG242" s="6">
        <f ca="1">IF(Table1[[#This Row],[EDUCATION]]="Plus Two",Table1[[#This Row],[INCOME ]],0)</f>
        <v>0</v>
      </c>
      <c r="CH242" s="10">
        <f ca="1">IF(Table1[[#This Row],[EDUCATION]]="Others",Table1[[#This Row],[INCOME ]],0)</f>
        <v>310799</v>
      </c>
      <c r="CJ242" s="9">
        <f ca="1">IF(Table1[[#This Row],[NETWORTH]]&gt;$CK$3,Table1[[#This Row],[AGE]],0)</f>
        <v>36</v>
      </c>
      <c r="CK242" s="10"/>
    </row>
    <row r="243" spans="1:89" x14ac:dyDescent="0.3">
      <c r="A243">
        <f t="shared" ca="1" si="88"/>
        <v>0</v>
      </c>
      <c r="B243" t="str">
        <f t="shared" ca="1" si="89"/>
        <v>MALE</v>
      </c>
      <c r="C243">
        <f t="shared" ca="1" si="90"/>
        <v>36</v>
      </c>
      <c r="D243">
        <f t="shared" ca="1" si="91"/>
        <v>1</v>
      </c>
      <c r="E243" t="str">
        <f t="shared" ca="1" si="92"/>
        <v>Health</v>
      </c>
      <c r="F243">
        <f t="shared" ca="1" si="93"/>
        <v>1</v>
      </c>
      <c r="G243" t="str">
        <f t="shared" ca="1" si="94"/>
        <v>Highschool</v>
      </c>
      <c r="H243">
        <f t="shared" ca="1" si="112"/>
        <v>2</v>
      </c>
      <c r="I243">
        <f t="shared" ca="1" si="87"/>
        <v>3</v>
      </c>
      <c r="J243">
        <f t="shared" ca="1" si="95"/>
        <v>544721</v>
      </c>
      <c r="K243">
        <f t="shared" ca="1" si="96"/>
        <v>14</v>
      </c>
      <c r="L243" t="str">
        <f t="shared" ca="1" si="97"/>
        <v>Kasaragod</v>
      </c>
      <c r="M243">
        <f t="shared" ca="1" si="106"/>
        <v>3813047</v>
      </c>
      <c r="N243">
        <f t="shared" ca="1" si="98"/>
        <v>806030.94787731336</v>
      </c>
      <c r="O243">
        <f t="shared" ca="1" si="107"/>
        <v>103239.08323822878</v>
      </c>
      <c r="P243">
        <f t="shared" ca="1" si="99"/>
        <v>91028</v>
      </c>
      <c r="Q243">
        <f t="shared" ca="1" si="108"/>
        <v>1500040.9478773135</v>
      </c>
      <c r="R243">
        <f t="shared" ca="1" si="109"/>
        <v>593623.39073729818</v>
      </c>
      <c r="S243">
        <f t="shared" ca="1" si="110"/>
        <v>4509909.4739755271</v>
      </c>
      <c r="T243">
        <f t="shared" ca="1" si="111"/>
        <v>3009868.5260982136</v>
      </c>
      <c r="V243" s="9">
        <f ca="1">IF(Table1[[#This Row],[GENDER]]="MALE",1,0)</f>
        <v>1</v>
      </c>
      <c r="W243" s="10">
        <f ca="1">IF(Table1[[#This Row],[GENDER]]="FEMALE",1,0)</f>
        <v>0</v>
      </c>
      <c r="AF243" s="9">
        <f t="shared" ca="1" si="100"/>
        <v>0</v>
      </c>
      <c r="AG243" s="6">
        <f t="shared" ca="1" si="101"/>
        <v>1</v>
      </c>
      <c r="AH243" s="6">
        <f t="shared" ca="1" si="102"/>
        <v>0</v>
      </c>
      <c r="AI243" s="6">
        <f t="shared" ca="1" si="103"/>
        <v>0</v>
      </c>
      <c r="AJ243" s="10">
        <f t="shared" ca="1" si="104"/>
        <v>0</v>
      </c>
      <c r="AL243" s="9">
        <f ca="1">IF(Table1[[#This Row],[EDUCATION]]="HIGHSCHOOL",1,0)</f>
        <v>1</v>
      </c>
      <c r="AM243" s="6">
        <f ca="1">IF(Table1[[#This Row],[EDUCATION]]="PLUS TWO",1,0)</f>
        <v>0</v>
      </c>
      <c r="AN243" s="6">
        <f ca="1">IF(Table1[[#This Row],[EDUCATION]]="UG",1,0)</f>
        <v>0</v>
      </c>
      <c r="AO243" s="6">
        <f ca="1">IF(Table1[[#This Row],[EDUCATION]]="PG",1,0)</f>
        <v>0</v>
      </c>
      <c r="AP243" s="6">
        <f ca="1">IF(Table1[[#This Row],[EDUCATION]]="PHD",1,0)</f>
        <v>0</v>
      </c>
      <c r="AQ243" s="10">
        <f ca="1">IF(Table1[[#This Row],[EDUCATION]]="OTHERS",1,0)</f>
        <v>0</v>
      </c>
      <c r="AU243" s="9">
        <f ca="1">Table1[[#This Row],[CARS VALUE]]/Table1[[#This Row],[CARS]]</f>
        <v>34413.027746076259</v>
      </c>
      <c r="AV243" s="10"/>
      <c r="AX243" s="9">
        <f ca="1">IF(Table1[[#This Row],[DEBTS]]&gt;$AY$3,1,0)</f>
        <v>1</v>
      </c>
      <c r="AY243" s="6"/>
      <c r="AZ243" s="23">
        <f ca="1">(Table1[[#This Row],[MORTAGE LEFT]]/Table1[[#This Row],[VALUE OF THE HOUSE]])</f>
        <v>0.21138762461551441</v>
      </c>
      <c r="BA243" s="6">
        <f t="shared" ca="1" si="105"/>
        <v>1</v>
      </c>
      <c r="BB243" s="6"/>
      <c r="BC243" s="6"/>
      <c r="BD243" s="6"/>
      <c r="BE243" s="9">
        <f ca="1">IF(Table1[[#This Row],[DEBTS]]&gt;Table1[[#This Row],[INCOME ]],1,0)</f>
        <v>1</v>
      </c>
      <c r="BF243" s="10"/>
      <c r="BH243" s="9">
        <f ca="1">IF(Table1[[#This Row],[AREA]]="Alappuzha",Table1[[#This Row],[INCOME ]],0)</f>
        <v>0</v>
      </c>
      <c r="BI243" s="6">
        <f ca="1">IF(Table1[[#This Row],[AREA]]="Ernakulam",Table1[[#This Row],[INCOME ]],0)</f>
        <v>0</v>
      </c>
      <c r="BJ243" s="6">
        <f ca="1">IF(Table1[[#This Row],[AREA]]="Idukki",Table1[[#This Row],[INCOME ]],0)</f>
        <v>0</v>
      </c>
      <c r="BK243" s="6">
        <f ca="1">IF(Table1[[#This Row],[AREA]]="kannur",Table1[[#This Row],[INCOME ]],0)</f>
        <v>0</v>
      </c>
      <c r="BL243" s="6">
        <f ca="1">IF(Table1[[#This Row],[AREA]]="Kasaragod",Table1[[#This Row],[INCOME ]],0)</f>
        <v>544721</v>
      </c>
      <c r="BM243" s="6">
        <f ca="1">IF(Table1[[#This Row],[AREA]]="Kollam",Table1[[#This Row],[INCOME ]],0)</f>
        <v>0</v>
      </c>
      <c r="BN243" s="6">
        <f ca="1">IF(Table1[[#This Row],[AREA]]="kottayam",Table1[[#This Row],[INCOME ]],0)</f>
        <v>0</v>
      </c>
      <c r="BO243" s="6">
        <f ca="1">IF(Table1[[#This Row],[AREA]]="Kozhikode",Table1[[#This Row],[INCOME ]],0)</f>
        <v>0</v>
      </c>
      <c r="BP243" s="6">
        <f ca="1">IF(Table1[[#This Row],[AREA]]="Malappuram",Table1[[#This Row],[INCOME ]],0)</f>
        <v>0</v>
      </c>
      <c r="BQ243" s="6">
        <f ca="1">IF(Table1[[#This Row],[AREA]]="Palakkad",Table1[[#This Row],[INCOME ]],0)</f>
        <v>0</v>
      </c>
      <c r="BR243" s="6">
        <f ca="1">IF(Table1[[#This Row],[AREA]]="Pathanamthitta",Table1[[#This Row],[INCOME ]],0)</f>
        <v>0</v>
      </c>
      <c r="BS243" s="6">
        <f ca="1">IF(Table1[[#This Row],[AREA]]="Thiruvananthapuram",Table1[[#This Row],[INCOME ]],0)</f>
        <v>0</v>
      </c>
      <c r="BT243" s="6">
        <f ca="1">IF(Table1[[#This Row],[AREA]]="Thrissur",Table1[[#This Row],[INCOME ]],0)</f>
        <v>0</v>
      </c>
      <c r="BU243" s="10">
        <f ca="1">IF(Table1[[#This Row],[AREA]]="Wayanadu",Table1[[#This Row],[INCOME ]],0)</f>
        <v>0</v>
      </c>
      <c r="BW243" s="9">
        <f ca="1">IF(Table1[[#This Row],[FIELD OF WORK]]="IT",Table1[[#This Row],[INCOME ]],0)</f>
        <v>0</v>
      </c>
      <c r="BX243" s="6">
        <f ca="1">IF(Table1[[#This Row],[FIELD OF WORK]]="Teaching",Table1[[#This Row],[INCOME ]],0)</f>
        <v>0</v>
      </c>
      <c r="BY243" s="6">
        <f ca="1">IF(Table1[[#This Row],[FIELD OF WORK]]="Construction",Table1[[#This Row],[INCOME ]],0)</f>
        <v>0</v>
      </c>
      <c r="BZ243" s="6">
        <f ca="1">IF(Table1[[#This Row],[FIELD OF WORK]]="Health",Table1[[#This Row],[INCOME ]],0)</f>
        <v>544721</v>
      </c>
      <c r="CA243" s="10">
        <f ca="1">IF(Table1[[#This Row],[FIELD OF WORK]]="Others",Table1[[#This Row],[INCOME ]],0)</f>
        <v>0</v>
      </c>
      <c r="CC243" s="9">
        <f ca="1">IF(Table1[[#This Row],[EDUCATION]]="Highschool",Table1[[#This Row],[INCOME ]],0)</f>
        <v>544721</v>
      </c>
      <c r="CD243" s="6">
        <f ca="1">IF(Table1[[#This Row],[EDUCATION]]="UG",Table1[[#This Row],[INCOME ]],0)</f>
        <v>0</v>
      </c>
      <c r="CE243" s="6">
        <f ca="1">IF(Table1[[#This Row],[EDUCATION]]="PG",Table1[[#This Row],[INCOME ]],0)</f>
        <v>0</v>
      </c>
      <c r="CF243" s="6">
        <f ca="1">IF(Table1[[#This Row],[EDUCATION]]="PHD",Table1[[#This Row],[INCOME ]],0)</f>
        <v>0</v>
      </c>
      <c r="CG243" s="6">
        <f ca="1">IF(Table1[[#This Row],[EDUCATION]]="Plus Two",Table1[[#This Row],[INCOME ]],0)</f>
        <v>0</v>
      </c>
      <c r="CH243" s="10">
        <f ca="1">IF(Table1[[#This Row],[EDUCATION]]="Others",Table1[[#This Row],[INCOME ]],0)</f>
        <v>0</v>
      </c>
      <c r="CJ243" s="9">
        <f ca="1">IF(Table1[[#This Row],[NETWORTH]]&gt;$CK$3,Table1[[#This Row],[AGE]],0)</f>
        <v>36</v>
      </c>
      <c r="CK243" s="10"/>
    </row>
    <row r="244" spans="1:89" x14ac:dyDescent="0.3">
      <c r="A244">
        <f t="shared" ca="1" si="88"/>
        <v>1</v>
      </c>
      <c r="B244" t="str">
        <f t="shared" ca="1" si="89"/>
        <v>FEMALE</v>
      </c>
      <c r="C244">
        <f t="shared" ca="1" si="90"/>
        <v>36</v>
      </c>
      <c r="D244">
        <f t="shared" ca="1" si="91"/>
        <v>2</v>
      </c>
      <c r="E244" t="str">
        <f t="shared" ca="1" si="92"/>
        <v>Construction</v>
      </c>
      <c r="F244">
        <f t="shared" ca="1" si="93"/>
        <v>1</v>
      </c>
      <c r="G244" t="str">
        <f t="shared" ca="1" si="94"/>
        <v>Highschool</v>
      </c>
      <c r="H244">
        <f t="shared" ca="1" si="112"/>
        <v>1</v>
      </c>
      <c r="I244">
        <f t="shared" ca="1" si="87"/>
        <v>2</v>
      </c>
      <c r="J244">
        <f t="shared" ca="1" si="95"/>
        <v>982485</v>
      </c>
      <c r="K244">
        <f t="shared" ca="1" si="96"/>
        <v>6</v>
      </c>
      <c r="L244" t="str">
        <f t="shared" ca="1" si="97"/>
        <v>Idukki</v>
      </c>
      <c r="M244">
        <f t="shared" ca="1" si="106"/>
        <v>2947455</v>
      </c>
      <c r="N244">
        <f t="shared" ca="1" si="98"/>
        <v>668506.57978172519</v>
      </c>
      <c r="O244">
        <f t="shared" ca="1" si="107"/>
        <v>1408700.8598325227</v>
      </c>
      <c r="P244">
        <f t="shared" ca="1" si="99"/>
        <v>940113</v>
      </c>
      <c r="Q244">
        <f t="shared" ca="1" si="108"/>
        <v>1804334.5797817251</v>
      </c>
      <c r="R244">
        <f t="shared" ca="1" si="109"/>
        <v>789878.51187760429</v>
      </c>
      <c r="S244">
        <f t="shared" ca="1" si="110"/>
        <v>5146034.3717101272</v>
      </c>
      <c r="T244">
        <f t="shared" ca="1" si="111"/>
        <v>3341699.7919284021</v>
      </c>
      <c r="V244" s="9">
        <f ca="1">IF(Table1[[#This Row],[GENDER]]="MALE",1,0)</f>
        <v>0</v>
      </c>
      <c r="W244" s="10">
        <f ca="1">IF(Table1[[#This Row],[GENDER]]="FEMALE",1,0)</f>
        <v>1</v>
      </c>
      <c r="AF244" s="9">
        <f t="shared" ca="1" si="100"/>
        <v>1</v>
      </c>
      <c r="AG244" s="6">
        <f t="shared" ca="1" si="101"/>
        <v>0</v>
      </c>
      <c r="AH244" s="6">
        <f t="shared" ca="1" si="102"/>
        <v>0</v>
      </c>
      <c r="AI244" s="6">
        <f t="shared" ca="1" si="103"/>
        <v>0</v>
      </c>
      <c r="AJ244" s="10">
        <f t="shared" ca="1" si="104"/>
        <v>0</v>
      </c>
      <c r="AL244" s="9">
        <f ca="1">IF(Table1[[#This Row],[EDUCATION]]="HIGHSCHOOL",1,0)</f>
        <v>1</v>
      </c>
      <c r="AM244" s="6">
        <f ca="1">IF(Table1[[#This Row],[EDUCATION]]="PLUS TWO",1,0)</f>
        <v>0</v>
      </c>
      <c r="AN244" s="6">
        <f ca="1">IF(Table1[[#This Row],[EDUCATION]]="UG",1,0)</f>
        <v>0</v>
      </c>
      <c r="AO244" s="6">
        <f ca="1">IF(Table1[[#This Row],[EDUCATION]]="PG",1,0)</f>
        <v>0</v>
      </c>
      <c r="AP244" s="6">
        <f ca="1">IF(Table1[[#This Row],[EDUCATION]]="PHD",1,0)</f>
        <v>0</v>
      </c>
      <c r="AQ244" s="10">
        <f ca="1">IF(Table1[[#This Row],[EDUCATION]]="OTHERS",1,0)</f>
        <v>0</v>
      </c>
      <c r="AU244" s="9">
        <f ca="1">Table1[[#This Row],[CARS VALUE]]/Table1[[#This Row],[CARS]]</f>
        <v>704350.42991626135</v>
      </c>
      <c r="AV244" s="10"/>
      <c r="AX244" s="9">
        <f ca="1">IF(Table1[[#This Row],[DEBTS]]&gt;$AY$3,1,0)</f>
        <v>1</v>
      </c>
      <c r="AY244" s="6"/>
      <c r="AZ244" s="23">
        <f ca="1">(Table1[[#This Row],[MORTAGE LEFT]]/Table1[[#This Row],[VALUE OF THE HOUSE]])</f>
        <v>0.22680806993888802</v>
      </c>
      <c r="BA244" s="6">
        <f t="shared" ca="1" si="105"/>
        <v>1</v>
      </c>
      <c r="BB244" s="6"/>
      <c r="BC244" s="6"/>
      <c r="BD244" s="6"/>
      <c r="BE244" s="9">
        <f ca="1">IF(Table1[[#This Row],[DEBTS]]&gt;Table1[[#This Row],[INCOME ]],1,0)</f>
        <v>1</v>
      </c>
      <c r="BF244" s="10"/>
      <c r="BH244" s="9">
        <f ca="1">IF(Table1[[#This Row],[AREA]]="Alappuzha",Table1[[#This Row],[INCOME ]],0)</f>
        <v>0</v>
      </c>
      <c r="BI244" s="6">
        <f ca="1">IF(Table1[[#This Row],[AREA]]="Ernakulam",Table1[[#This Row],[INCOME ]],0)</f>
        <v>0</v>
      </c>
      <c r="BJ244" s="6">
        <f ca="1">IF(Table1[[#This Row],[AREA]]="Idukki",Table1[[#This Row],[INCOME ]],0)</f>
        <v>982485</v>
      </c>
      <c r="BK244" s="6">
        <f ca="1">IF(Table1[[#This Row],[AREA]]="kannur",Table1[[#This Row],[INCOME ]],0)</f>
        <v>0</v>
      </c>
      <c r="BL244" s="6">
        <f ca="1">IF(Table1[[#This Row],[AREA]]="Kasaragod",Table1[[#This Row],[INCOME ]],0)</f>
        <v>0</v>
      </c>
      <c r="BM244" s="6">
        <f ca="1">IF(Table1[[#This Row],[AREA]]="Kollam",Table1[[#This Row],[INCOME ]],0)</f>
        <v>0</v>
      </c>
      <c r="BN244" s="6">
        <f ca="1">IF(Table1[[#This Row],[AREA]]="kottayam",Table1[[#This Row],[INCOME ]],0)</f>
        <v>0</v>
      </c>
      <c r="BO244" s="6">
        <f ca="1">IF(Table1[[#This Row],[AREA]]="Kozhikode",Table1[[#This Row],[INCOME ]],0)</f>
        <v>0</v>
      </c>
      <c r="BP244" s="6">
        <f ca="1">IF(Table1[[#This Row],[AREA]]="Malappuram",Table1[[#This Row],[INCOME ]],0)</f>
        <v>0</v>
      </c>
      <c r="BQ244" s="6">
        <f ca="1">IF(Table1[[#This Row],[AREA]]="Palakkad",Table1[[#This Row],[INCOME ]],0)</f>
        <v>0</v>
      </c>
      <c r="BR244" s="6">
        <f ca="1">IF(Table1[[#This Row],[AREA]]="Pathanamthitta",Table1[[#This Row],[INCOME ]],0)</f>
        <v>0</v>
      </c>
      <c r="BS244" s="6">
        <f ca="1">IF(Table1[[#This Row],[AREA]]="Thiruvananthapuram",Table1[[#This Row],[INCOME ]],0)</f>
        <v>0</v>
      </c>
      <c r="BT244" s="6">
        <f ca="1">IF(Table1[[#This Row],[AREA]]="Thrissur",Table1[[#This Row],[INCOME ]],0)</f>
        <v>0</v>
      </c>
      <c r="BU244" s="10">
        <f ca="1">IF(Table1[[#This Row],[AREA]]="Wayanadu",Table1[[#This Row],[INCOME ]],0)</f>
        <v>0</v>
      </c>
      <c r="BW244" s="9">
        <f ca="1">IF(Table1[[#This Row],[FIELD OF WORK]]="IT",Table1[[#This Row],[INCOME ]],0)</f>
        <v>0</v>
      </c>
      <c r="BX244" s="6">
        <f ca="1">IF(Table1[[#This Row],[FIELD OF WORK]]="Teaching",Table1[[#This Row],[INCOME ]],0)</f>
        <v>0</v>
      </c>
      <c r="BY244" s="6">
        <f ca="1">IF(Table1[[#This Row],[FIELD OF WORK]]="Construction",Table1[[#This Row],[INCOME ]],0)</f>
        <v>982485</v>
      </c>
      <c r="BZ244" s="6">
        <f ca="1">IF(Table1[[#This Row],[FIELD OF WORK]]="Health",Table1[[#This Row],[INCOME ]],0)</f>
        <v>0</v>
      </c>
      <c r="CA244" s="10">
        <f ca="1">IF(Table1[[#This Row],[FIELD OF WORK]]="Others",Table1[[#This Row],[INCOME ]],0)</f>
        <v>0</v>
      </c>
      <c r="CC244" s="9">
        <f ca="1">IF(Table1[[#This Row],[EDUCATION]]="Highschool",Table1[[#This Row],[INCOME ]],0)</f>
        <v>982485</v>
      </c>
      <c r="CD244" s="6">
        <f ca="1">IF(Table1[[#This Row],[EDUCATION]]="UG",Table1[[#This Row],[INCOME ]],0)</f>
        <v>0</v>
      </c>
      <c r="CE244" s="6">
        <f ca="1">IF(Table1[[#This Row],[EDUCATION]]="PG",Table1[[#This Row],[INCOME ]],0)</f>
        <v>0</v>
      </c>
      <c r="CF244" s="6">
        <f ca="1">IF(Table1[[#This Row],[EDUCATION]]="PHD",Table1[[#This Row],[INCOME ]],0)</f>
        <v>0</v>
      </c>
      <c r="CG244" s="6">
        <f ca="1">IF(Table1[[#This Row],[EDUCATION]]="Plus Two",Table1[[#This Row],[INCOME ]],0)</f>
        <v>0</v>
      </c>
      <c r="CH244" s="10">
        <f ca="1">IF(Table1[[#This Row],[EDUCATION]]="Others",Table1[[#This Row],[INCOME ]],0)</f>
        <v>0</v>
      </c>
      <c r="CJ244" s="9">
        <f ca="1">IF(Table1[[#This Row],[NETWORTH]]&gt;$CK$3,Table1[[#This Row],[AGE]],0)</f>
        <v>36</v>
      </c>
      <c r="CK244" s="10"/>
    </row>
    <row r="245" spans="1:89" x14ac:dyDescent="0.3">
      <c r="A245">
        <f t="shared" ca="1" si="88"/>
        <v>0</v>
      </c>
      <c r="B245" t="str">
        <f t="shared" ca="1" si="89"/>
        <v>MALE</v>
      </c>
      <c r="C245">
        <f t="shared" ca="1" si="90"/>
        <v>43</v>
      </c>
      <c r="D245">
        <f t="shared" ca="1" si="91"/>
        <v>2</v>
      </c>
      <c r="E245" t="str">
        <f t="shared" ca="1" si="92"/>
        <v>Construction</v>
      </c>
      <c r="F245">
        <f t="shared" ca="1" si="93"/>
        <v>1</v>
      </c>
      <c r="G245" t="str">
        <f t="shared" ca="1" si="94"/>
        <v>Highschool</v>
      </c>
      <c r="H245">
        <f t="shared" ca="1" si="112"/>
        <v>1</v>
      </c>
      <c r="I245">
        <f t="shared" ca="1" si="87"/>
        <v>1</v>
      </c>
      <c r="J245">
        <f t="shared" ca="1" si="95"/>
        <v>443763</v>
      </c>
      <c r="K245">
        <f t="shared" ca="1" si="96"/>
        <v>4</v>
      </c>
      <c r="L245" t="str">
        <f t="shared" ca="1" si="97"/>
        <v>Pathanamthitta</v>
      </c>
      <c r="M245">
        <f t="shared" ca="1" si="106"/>
        <v>2218815</v>
      </c>
      <c r="N245">
        <f t="shared" ca="1" si="98"/>
        <v>452819.90744939429</v>
      </c>
      <c r="O245">
        <f t="shared" ca="1" si="107"/>
        <v>144951.71004467484</v>
      </c>
      <c r="P245">
        <f t="shared" ca="1" si="99"/>
        <v>37846</v>
      </c>
      <c r="Q245">
        <f t="shared" ca="1" si="108"/>
        <v>705875.90744939423</v>
      </c>
      <c r="R245">
        <f t="shared" ca="1" si="109"/>
        <v>267156.72477410198</v>
      </c>
      <c r="S245">
        <f t="shared" ca="1" si="110"/>
        <v>2630923.4348187773</v>
      </c>
      <c r="T245">
        <f t="shared" ca="1" si="111"/>
        <v>1925047.527369383</v>
      </c>
      <c r="V245" s="9">
        <f ca="1">IF(Table1[[#This Row],[GENDER]]="MALE",1,0)</f>
        <v>1</v>
      </c>
      <c r="W245" s="10">
        <f ca="1">IF(Table1[[#This Row],[GENDER]]="FEMALE",1,0)</f>
        <v>0</v>
      </c>
      <c r="AF245" s="9">
        <f t="shared" ca="1" si="100"/>
        <v>1</v>
      </c>
      <c r="AG245" s="6">
        <f t="shared" ca="1" si="101"/>
        <v>0</v>
      </c>
      <c r="AH245" s="6">
        <f t="shared" ca="1" si="102"/>
        <v>0</v>
      </c>
      <c r="AI245" s="6">
        <f t="shared" ca="1" si="103"/>
        <v>0</v>
      </c>
      <c r="AJ245" s="10">
        <f t="shared" ca="1" si="104"/>
        <v>0</v>
      </c>
      <c r="AL245" s="9">
        <f ca="1">IF(Table1[[#This Row],[EDUCATION]]="HIGHSCHOOL",1,0)</f>
        <v>1</v>
      </c>
      <c r="AM245" s="6">
        <f ca="1">IF(Table1[[#This Row],[EDUCATION]]="PLUS TWO",1,0)</f>
        <v>0</v>
      </c>
      <c r="AN245" s="6">
        <f ca="1">IF(Table1[[#This Row],[EDUCATION]]="UG",1,0)</f>
        <v>0</v>
      </c>
      <c r="AO245" s="6">
        <f ca="1">IF(Table1[[#This Row],[EDUCATION]]="PG",1,0)</f>
        <v>0</v>
      </c>
      <c r="AP245" s="6">
        <f ca="1">IF(Table1[[#This Row],[EDUCATION]]="PHD",1,0)</f>
        <v>0</v>
      </c>
      <c r="AQ245" s="10">
        <f ca="1">IF(Table1[[#This Row],[EDUCATION]]="OTHERS",1,0)</f>
        <v>0</v>
      </c>
      <c r="AU245" s="9">
        <f ca="1">Table1[[#This Row],[CARS VALUE]]/Table1[[#This Row],[CARS]]</f>
        <v>144951.71004467484</v>
      </c>
      <c r="AV245" s="10"/>
      <c r="AX245" s="9">
        <f ca="1">IF(Table1[[#This Row],[DEBTS]]&gt;$AY$3,1,0)</f>
        <v>0</v>
      </c>
      <c r="AY245" s="6"/>
      <c r="AZ245" s="23">
        <f ca="1">(Table1[[#This Row],[MORTAGE LEFT]]/Table1[[#This Row],[VALUE OF THE HOUSE]])</f>
        <v>0.20408186687461294</v>
      </c>
      <c r="BA245" s="6">
        <f t="shared" ca="1" si="105"/>
        <v>1</v>
      </c>
      <c r="BB245" s="6"/>
      <c r="BC245" s="6"/>
      <c r="BD245" s="6"/>
      <c r="BE245" s="9">
        <f ca="1">IF(Table1[[#This Row],[DEBTS]]&gt;Table1[[#This Row],[INCOME ]],1,0)</f>
        <v>1</v>
      </c>
      <c r="BF245" s="10"/>
      <c r="BH245" s="9">
        <f ca="1">IF(Table1[[#This Row],[AREA]]="Alappuzha",Table1[[#This Row],[INCOME ]],0)</f>
        <v>0</v>
      </c>
      <c r="BI245" s="6">
        <f ca="1">IF(Table1[[#This Row],[AREA]]="Ernakulam",Table1[[#This Row],[INCOME ]],0)</f>
        <v>0</v>
      </c>
      <c r="BJ245" s="6">
        <f ca="1">IF(Table1[[#This Row],[AREA]]="Idukki",Table1[[#This Row],[INCOME ]],0)</f>
        <v>0</v>
      </c>
      <c r="BK245" s="6">
        <f ca="1">IF(Table1[[#This Row],[AREA]]="kannur",Table1[[#This Row],[INCOME ]],0)</f>
        <v>0</v>
      </c>
      <c r="BL245" s="6">
        <f ca="1">IF(Table1[[#This Row],[AREA]]="Kasaragod",Table1[[#This Row],[INCOME ]],0)</f>
        <v>0</v>
      </c>
      <c r="BM245" s="6">
        <f ca="1">IF(Table1[[#This Row],[AREA]]="Kollam",Table1[[#This Row],[INCOME ]],0)</f>
        <v>0</v>
      </c>
      <c r="BN245" s="6">
        <f ca="1">IF(Table1[[#This Row],[AREA]]="kottayam",Table1[[#This Row],[INCOME ]],0)</f>
        <v>0</v>
      </c>
      <c r="BO245" s="6">
        <f ca="1">IF(Table1[[#This Row],[AREA]]="Kozhikode",Table1[[#This Row],[INCOME ]],0)</f>
        <v>0</v>
      </c>
      <c r="BP245" s="6">
        <f ca="1">IF(Table1[[#This Row],[AREA]]="Malappuram",Table1[[#This Row],[INCOME ]],0)</f>
        <v>0</v>
      </c>
      <c r="BQ245" s="6">
        <f ca="1">IF(Table1[[#This Row],[AREA]]="Palakkad",Table1[[#This Row],[INCOME ]],0)</f>
        <v>0</v>
      </c>
      <c r="BR245" s="6">
        <f ca="1">IF(Table1[[#This Row],[AREA]]="Pathanamthitta",Table1[[#This Row],[INCOME ]],0)</f>
        <v>443763</v>
      </c>
      <c r="BS245" s="6">
        <f ca="1">IF(Table1[[#This Row],[AREA]]="Thiruvananthapuram",Table1[[#This Row],[INCOME ]],0)</f>
        <v>0</v>
      </c>
      <c r="BT245" s="6">
        <f ca="1">IF(Table1[[#This Row],[AREA]]="Thrissur",Table1[[#This Row],[INCOME ]],0)</f>
        <v>0</v>
      </c>
      <c r="BU245" s="10">
        <f ca="1">IF(Table1[[#This Row],[AREA]]="Wayanadu",Table1[[#This Row],[INCOME ]],0)</f>
        <v>0</v>
      </c>
      <c r="BW245" s="9">
        <f ca="1">IF(Table1[[#This Row],[FIELD OF WORK]]="IT",Table1[[#This Row],[INCOME ]],0)</f>
        <v>0</v>
      </c>
      <c r="BX245" s="6">
        <f ca="1">IF(Table1[[#This Row],[FIELD OF WORK]]="Teaching",Table1[[#This Row],[INCOME ]],0)</f>
        <v>0</v>
      </c>
      <c r="BY245" s="6">
        <f ca="1">IF(Table1[[#This Row],[FIELD OF WORK]]="Construction",Table1[[#This Row],[INCOME ]],0)</f>
        <v>443763</v>
      </c>
      <c r="BZ245" s="6">
        <f ca="1">IF(Table1[[#This Row],[FIELD OF WORK]]="Health",Table1[[#This Row],[INCOME ]],0)</f>
        <v>0</v>
      </c>
      <c r="CA245" s="10">
        <f ca="1">IF(Table1[[#This Row],[FIELD OF WORK]]="Others",Table1[[#This Row],[INCOME ]],0)</f>
        <v>0</v>
      </c>
      <c r="CC245" s="9">
        <f ca="1">IF(Table1[[#This Row],[EDUCATION]]="Highschool",Table1[[#This Row],[INCOME ]],0)</f>
        <v>443763</v>
      </c>
      <c r="CD245" s="6">
        <f ca="1">IF(Table1[[#This Row],[EDUCATION]]="UG",Table1[[#This Row],[INCOME ]],0)</f>
        <v>0</v>
      </c>
      <c r="CE245" s="6">
        <f ca="1">IF(Table1[[#This Row],[EDUCATION]]="PG",Table1[[#This Row],[INCOME ]],0)</f>
        <v>0</v>
      </c>
      <c r="CF245" s="6">
        <f ca="1">IF(Table1[[#This Row],[EDUCATION]]="PHD",Table1[[#This Row],[INCOME ]],0)</f>
        <v>0</v>
      </c>
      <c r="CG245" s="6">
        <f ca="1">IF(Table1[[#This Row],[EDUCATION]]="Plus Two",Table1[[#This Row],[INCOME ]],0)</f>
        <v>0</v>
      </c>
      <c r="CH245" s="10">
        <f ca="1">IF(Table1[[#This Row],[EDUCATION]]="Others",Table1[[#This Row],[INCOME ]],0)</f>
        <v>0</v>
      </c>
      <c r="CJ245" s="9">
        <f ca="1">IF(Table1[[#This Row],[NETWORTH]]&gt;$CK$3,Table1[[#This Row],[AGE]],0)</f>
        <v>43</v>
      </c>
      <c r="CK245" s="10"/>
    </row>
    <row r="246" spans="1:89" x14ac:dyDescent="0.3">
      <c r="A246">
        <f t="shared" ca="1" si="88"/>
        <v>0</v>
      </c>
      <c r="B246" t="str">
        <f t="shared" ca="1" si="89"/>
        <v>MALE</v>
      </c>
      <c r="C246">
        <f t="shared" ca="1" si="90"/>
        <v>32</v>
      </c>
      <c r="D246">
        <f t="shared" ca="1" si="91"/>
        <v>4</v>
      </c>
      <c r="E246" t="str">
        <f t="shared" ca="1" si="92"/>
        <v>IT</v>
      </c>
      <c r="F246">
        <f t="shared" ca="1" si="93"/>
        <v>6</v>
      </c>
      <c r="G246" t="str">
        <f t="shared" ca="1" si="94"/>
        <v>Others</v>
      </c>
      <c r="H246">
        <f t="shared" ca="1" si="112"/>
        <v>2</v>
      </c>
      <c r="I246">
        <f t="shared" ca="1" si="87"/>
        <v>3</v>
      </c>
      <c r="J246">
        <f t="shared" ca="1" si="95"/>
        <v>254292</v>
      </c>
      <c r="K246">
        <f t="shared" ca="1" si="96"/>
        <v>8</v>
      </c>
      <c r="L246" t="str">
        <f t="shared" ca="1" si="97"/>
        <v>Thrissur</v>
      </c>
      <c r="M246">
        <f t="shared" ca="1" si="106"/>
        <v>1017168</v>
      </c>
      <c r="N246">
        <f t="shared" ca="1" si="98"/>
        <v>631303.90095620661</v>
      </c>
      <c r="O246">
        <f t="shared" ca="1" si="107"/>
        <v>687934.47457848687</v>
      </c>
      <c r="P246">
        <f t="shared" ca="1" si="99"/>
        <v>402146</v>
      </c>
      <c r="Q246">
        <f t="shared" ca="1" si="108"/>
        <v>1100203.9009562065</v>
      </c>
      <c r="R246">
        <f t="shared" ca="1" si="109"/>
        <v>362940.97557055228</v>
      </c>
      <c r="S246">
        <f t="shared" ca="1" si="110"/>
        <v>2068043.450149039</v>
      </c>
      <c r="T246">
        <f t="shared" ca="1" si="111"/>
        <v>967839.54919283255</v>
      </c>
      <c r="V246" s="9">
        <f ca="1">IF(Table1[[#This Row],[GENDER]]="MALE",1,0)</f>
        <v>1</v>
      </c>
      <c r="W246" s="10">
        <f ca="1">IF(Table1[[#This Row],[GENDER]]="FEMALE",1,0)</f>
        <v>0</v>
      </c>
      <c r="AF246" s="9">
        <f t="shared" ca="1" si="100"/>
        <v>0</v>
      </c>
      <c r="AG246" s="6">
        <f t="shared" ca="1" si="101"/>
        <v>0</v>
      </c>
      <c r="AH246" s="6">
        <f t="shared" ca="1" si="102"/>
        <v>1</v>
      </c>
      <c r="AI246" s="6">
        <f t="shared" ca="1" si="103"/>
        <v>0</v>
      </c>
      <c r="AJ246" s="10">
        <f t="shared" ca="1" si="104"/>
        <v>0</v>
      </c>
      <c r="AL246" s="9">
        <f ca="1">IF(Table1[[#This Row],[EDUCATION]]="HIGHSCHOOL",1,0)</f>
        <v>0</v>
      </c>
      <c r="AM246" s="6">
        <f ca="1">IF(Table1[[#This Row],[EDUCATION]]="PLUS TWO",1,0)</f>
        <v>0</v>
      </c>
      <c r="AN246" s="6">
        <f ca="1">IF(Table1[[#This Row],[EDUCATION]]="UG",1,0)</f>
        <v>0</v>
      </c>
      <c r="AO246" s="6">
        <f ca="1">IF(Table1[[#This Row],[EDUCATION]]="PG",1,0)</f>
        <v>0</v>
      </c>
      <c r="AP246" s="6">
        <f ca="1">IF(Table1[[#This Row],[EDUCATION]]="PHD",1,0)</f>
        <v>0</v>
      </c>
      <c r="AQ246" s="10">
        <f ca="1">IF(Table1[[#This Row],[EDUCATION]]="OTHERS",1,0)</f>
        <v>1</v>
      </c>
      <c r="AU246" s="9">
        <f ca="1">Table1[[#This Row],[CARS VALUE]]/Table1[[#This Row],[CARS]]</f>
        <v>229311.49152616228</v>
      </c>
      <c r="AV246" s="10"/>
      <c r="AX246" s="9">
        <f ca="1">IF(Table1[[#This Row],[DEBTS]]&gt;$AY$3,1,0)</f>
        <v>1</v>
      </c>
      <c r="AY246" s="6"/>
      <c r="AZ246" s="23">
        <f ca="1">(Table1[[#This Row],[MORTAGE LEFT]]/Table1[[#This Row],[VALUE OF THE HOUSE]])</f>
        <v>0.62064860569365787</v>
      </c>
      <c r="BA246" s="6">
        <f t="shared" ca="1" si="105"/>
        <v>0</v>
      </c>
      <c r="BB246" s="6"/>
      <c r="BC246" s="6"/>
      <c r="BD246" s="6"/>
      <c r="BE246" s="9">
        <f ca="1">IF(Table1[[#This Row],[DEBTS]]&gt;Table1[[#This Row],[INCOME ]],1,0)</f>
        <v>1</v>
      </c>
      <c r="BF246" s="10"/>
      <c r="BH246" s="9">
        <f ca="1">IF(Table1[[#This Row],[AREA]]="Alappuzha",Table1[[#This Row],[INCOME ]],0)</f>
        <v>0</v>
      </c>
      <c r="BI246" s="6">
        <f ca="1">IF(Table1[[#This Row],[AREA]]="Ernakulam",Table1[[#This Row],[INCOME ]],0)</f>
        <v>0</v>
      </c>
      <c r="BJ246" s="6">
        <f ca="1">IF(Table1[[#This Row],[AREA]]="Idukki",Table1[[#This Row],[INCOME ]],0)</f>
        <v>0</v>
      </c>
      <c r="BK246" s="6">
        <f ca="1">IF(Table1[[#This Row],[AREA]]="kannur",Table1[[#This Row],[INCOME ]],0)</f>
        <v>0</v>
      </c>
      <c r="BL246" s="6">
        <f ca="1">IF(Table1[[#This Row],[AREA]]="Kasaragod",Table1[[#This Row],[INCOME ]],0)</f>
        <v>0</v>
      </c>
      <c r="BM246" s="6">
        <f ca="1">IF(Table1[[#This Row],[AREA]]="Kollam",Table1[[#This Row],[INCOME ]],0)</f>
        <v>0</v>
      </c>
      <c r="BN246" s="6">
        <f ca="1">IF(Table1[[#This Row],[AREA]]="kottayam",Table1[[#This Row],[INCOME ]],0)</f>
        <v>0</v>
      </c>
      <c r="BO246" s="6">
        <f ca="1">IF(Table1[[#This Row],[AREA]]="Kozhikode",Table1[[#This Row],[INCOME ]],0)</f>
        <v>0</v>
      </c>
      <c r="BP246" s="6">
        <f ca="1">IF(Table1[[#This Row],[AREA]]="Malappuram",Table1[[#This Row],[INCOME ]],0)</f>
        <v>0</v>
      </c>
      <c r="BQ246" s="6">
        <f ca="1">IF(Table1[[#This Row],[AREA]]="Palakkad",Table1[[#This Row],[INCOME ]],0)</f>
        <v>0</v>
      </c>
      <c r="BR246" s="6">
        <f ca="1">IF(Table1[[#This Row],[AREA]]="Pathanamthitta",Table1[[#This Row],[INCOME ]],0)</f>
        <v>0</v>
      </c>
      <c r="BS246" s="6">
        <f ca="1">IF(Table1[[#This Row],[AREA]]="Thiruvananthapuram",Table1[[#This Row],[INCOME ]],0)</f>
        <v>0</v>
      </c>
      <c r="BT246" s="6">
        <f ca="1">IF(Table1[[#This Row],[AREA]]="Thrissur",Table1[[#This Row],[INCOME ]],0)</f>
        <v>254292</v>
      </c>
      <c r="BU246" s="10">
        <f ca="1">IF(Table1[[#This Row],[AREA]]="Wayanadu",Table1[[#This Row],[INCOME ]],0)</f>
        <v>0</v>
      </c>
      <c r="BW246" s="9">
        <f ca="1">IF(Table1[[#This Row],[FIELD OF WORK]]="IT",Table1[[#This Row],[INCOME ]],0)</f>
        <v>254292</v>
      </c>
      <c r="BX246" s="6">
        <f ca="1">IF(Table1[[#This Row],[FIELD OF WORK]]="Teaching",Table1[[#This Row],[INCOME ]],0)</f>
        <v>0</v>
      </c>
      <c r="BY246" s="6">
        <f ca="1">IF(Table1[[#This Row],[FIELD OF WORK]]="Construction",Table1[[#This Row],[INCOME ]],0)</f>
        <v>0</v>
      </c>
      <c r="BZ246" s="6">
        <f ca="1">IF(Table1[[#This Row],[FIELD OF WORK]]="Health",Table1[[#This Row],[INCOME ]],0)</f>
        <v>0</v>
      </c>
      <c r="CA246" s="10">
        <f ca="1">IF(Table1[[#This Row],[FIELD OF WORK]]="Others",Table1[[#This Row],[INCOME ]],0)</f>
        <v>0</v>
      </c>
      <c r="CC246" s="9">
        <f ca="1">IF(Table1[[#This Row],[EDUCATION]]="Highschool",Table1[[#This Row],[INCOME ]],0)</f>
        <v>0</v>
      </c>
      <c r="CD246" s="6">
        <f ca="1">IF(Table1[[#This Row],[EDUCATION]]="UG",Table1[[#This Row],[INCOME ]],0)</f>
        <v>0</v>
      </c>
      <c r="CE246" s="6">
        <f ca="1">IF(Table1[[#This Row],[EDUCATION]]="PG",Table1[[#This Row],[INCOME ]],0)</f>
        <v>0</v>
      </c>
      <c r="CF246" s="6">
        <f ca="1">IF(Table1[[#This Row],[EDUCATION]]="PHD",Table1[[#This Row],[INCOME ]],0)</f>
        <v>0</v>
      </c>
      <c r="CG246" s="6">
        <f ca="1">IF(Table1[[#This Row],[EDUCATION]]="Plus Two",Table1[[#This Row],[INCOME ]],0)</f>
        <v>0</v>
      </c>
      <c r="CH246" s="10">
        <f ca="1">IF(Table1[[#This Row],[EDUCATION]]="Others",Table1[[#This Row],[INCOME ]],0)</f>
        <v>254292</v>
      </c>
      <c r="CJ246" s="9">
        <f ca="1">IF(Table1[[#This Row],[NETWORTH]]&gt;$CK$3,Table1[[#This Row],[AGE]],0)</f>
        <v>0</v>
      </c>
      <c r="CK246" s="10"/>
    </row>
    <row r="247" spans="1:89" x14ac:dyDescent="0.3">
      <c r="A247">
        <f t="shared" ca="1" si="88"/>
        <v>1</v>
      </c>
      <c r="B247" t="str">
        <f t="shared" ca="1" si="89"/>
        <v>FEMALE</v>
      </c>
      <c r="C247">
        <f t="shared" ca="1" si="90"/>
        <v>34</v>
      </c>
      <c r="D247">
        <f t="shared" ca="1" si="91"/>
        <v>5</v>
      </c>
      <c r="E247" t="str">
        <f t="shared" ca="1" si="92"/>
        <v>Others</v>
      </c>
      <c r="F247">
        <f t="shared" ca="1" si="93"/>
        <v>1</v>
      </c>
      <c r="G247" t="str">
        <f t="shared" ca="1" si="94"/>
        <v>Highschool</v>
      </c>
      <c r="H247">
        <f t="shared" ca="1" si="112"/>
        <v>1</v>
      </c>
      <c r="I247">
        <f t="shared" ca="1" si="87"/>
        <v>1</v>
      </c>
      <c r="J247">
        <f t="shared" ca="1" si="95"/>
        <v>246322</v>
      </c>
      <c r="K247">
        <f t="shared" ca="1" si="96"/>
        <v>8</v>
      </c>
      <c r="L247" t="str">
        <f t="shared" ca="1" si="97"/>
        <v>Thrissur</v>
      </c>
      <c r="M247">
        <f t="shared" ca="1" si="106"/>
        <v>738966</v>
      </c>
      <c r="N247">
        <f t="shared" ca="1" si="98"/>
        <v>522781.97041479562</v>
      </c>
      <c r="O247">
        <f t="shared" ca="1" si="107"/>
        <v>31509.202591461628</v>
      </c>
      <c r="P247">
        <f t="shared" ca="1" si="99"/>
        <v>6908</v>
      </c>
      <c r="Q247">
        <f t="shared" ca="1" si="108"/>
        <v>592955.97041479568</v>
      </c>
      <c r="R247">
        <f t="shared" ca="1" si="109"/>
        <v>283612.29786585685</v>
      </c>
      <c r="S247">
        <f t="shared" ca="1" si="110"/>
        <v>1054087.5004573185</v>
      </c>
      <c r="T247">
        <f t="shared" ca="1" si="111"/>
        <v>461131.53004252282</v>
      </c>
      <c r="V247" s="9">
        <f ca="1">IF(Table1[[#This Row],[GENDER]]="MALE",1,0)</f>
        <v>0</v>
      </c>
      <c r="W247" s="10">
        <f ca="1">IF(Table1[[#This Row],[GENDER]]="FEMALE",1,0)</f>
        <v>1</v>
      </c>
      <c r="AF247" s="9">
        <f t="shared" ca="1" si="100"/>
        <v>0</v>
      </c>
      <c r="AG247" s="6">
        <f t="shared" ca="1" si="101"/>
        <v>0</v>
      </c>
      <c r="AH247" s="6">
        <f t="shared" ca="1" si="102"/>
        <v>0</v>
      </c>
      <c r="AI247" s="6">
        <f t="shared" ca="1" si="103"/>
        <v>0</v>
      </c>
      <c r="AJ247" s="10">
        <f t="shared" ca="1" si="104"/>
        <v>1</v>
      </c>
      <c r="AL247" s="9">
        <f ca="1">IF(Table1[[#This Row],[EDUCATION]]="HIGHSCHOOL",1,0)</f>
        <v>1</v>
      </c>
      <c r="AM247" s="6">
        <f ca="1">IF(Table1[[#This Row],[EDUCATION]]="PLUS TWO",1,0)</f>
        <v>0</v>
      </c>
      <c r="AN247" s="6">
        <f ca="1">IF(Table1[[#This Row],[EDUCATION]]="UG",1,0)</f>
        <v>0</v>
      </c>
      <c r="AO247" s="6">
        <f ca="1">IF(Table1[[#This Row],[EDUCATION]]="PG",1,0)</f>
        <v>0</v>
      </c>
      <c r="AP247" s="6">
        <f ca="1">IF(Table1[[#This Row],[EDUCATION]]="PHD",1,0)</f>
        <v>0</v>
      </c>
      <c r="AQ247" s="10">
        <f ca="1">IF(Table1[[#This Row],[EDUCATION]]="OTHERS",1,0)</f>
        <v>0</v>
      </c>
      <c r="AU247" s="9">
        <f ca="1">Table1[[#This Row],[CARS VALUE]]/Table1[[#This Row],[CARS]]</f>
        <v>31509.202591461628</v>
      </c>
      <c r="AV247" s="10"/>
      <c r="AX247" s="9">
        <f ca="1">IF(Table1[[#This Row],[DEBTS]]&gt;$AY$3,1,0)</f>
        <v>0</v>
      </c>
      <c r="AY247" s="6"/>
      <c r="AZ247" s="23">
        <f ca="1">(Table1[[#This Row],[MORTAGE LEFT]]/Table1[[#This Row],[VALUE OF THE HOUSE]])</f>
        <v>0.70745064105086786</v>
      </c>
      <c r="BA247" s="6">
        <f t="shared" ca="1" si="105"/>
        <v>0</v>
      </c>
      <c r="BB247" s="6"/>
      <c r="BC247" s="6"/>
      <c r="BD247" s="6"/>
      <c r="BE247" s="9">
        <f ca="1">IF(Table1[[#This Row],[DEBTS]]&gt;Table1[[#This Row],[INCOME ]],1,0)</f>
        <v>1</v>
      </c>
      <c r="BF247" s="10"/>
      <c r="BH247" s="9">
        <f ca="1">IF(Table1[[#This Row],[AREA]]="Alappuzha",Table1[[#This Row],[INCOME ]],0)</f>
        <v>0</v>
      </c>
      <c r="BI247" s="6">
        <f ca="1">IF(Table1[[#This Row],[AREA]]="Ernakulam",Table1[[#This Row],[INCOME ]],0)</f>
        <v>0</v>
      </c>
      <c r="BJ247" s="6">
        <f ca="1">IF(Table1[[#This Row],[AREA]]="Idukki",Table1[[#This Row],[INCOME ]],0)</f>
        <v>0</v>
      </c>
      <c r="BK247" s="6">
        <f ca="1">IF(Table1[[#This Row],[AREA]]="kannur",Table1[[#This Row],[INCOME ]],0)</f>
        <v>0</v>
      </c>
      <c r="BL247" s="6">
        <f ca="1">IF(Table1[[#This Row],[AREA]]="Kasaragod",Table1[[#This Row],[INCOME ]],0)</f>
        <v>0</v>
      </c>
      <c r="BM247" s="6">
        <f ca="1">IF(Table1[[#This Row],[AREA]]="Kollam",Table1[[#This Row],[INCOME ]],0)</f>
        <v>0</v>
      </c>
      <c r="BN247" s="6">
        <f ca="1">IF(Table1[[#This Row],[AREA]]="kottayam",Table1[[#This Row],[INCOME ]],0)</f>
        <v>0</v>
      </c>
      <c r="BO247" s="6">
        <f ca="1">IF(Table1[[#This Row],[AREA]]="Kozhikode",Table1[[#This Row],[INCOME ]],0)</f>
        <v>0</v>
      </c>
      <c r="BP247" s="6">
        <f ca="1">IF(Table1[[#This Row],[AREA]]="Malappuram",Table1[[#This Row],[INCOME ]],0)</f>
        <v>0</v>
      </c>
      <c r="BQ247" s="6">
        <f ca="1">IF(Table1[[#This Row],[AREA]]="Palakkad",Table1[[#This Row],[INCOME ]],0)</f>
        <v>0</v>
      </c>
      <c r="BR247" s="6">
        <f ca="1">IF(Table1[[#This Row],[AREA]]="Pathanamthitta",Table1[[#This Row],[INCOME ]],0)</f>
        <v>0</v>
      </c>
      <c r="BS247" s="6">
        <f ca="1">IF(Table1[[#This Row],[AREA]]="Thiruvananthapuram",Table1[[#This Row],[INCOME ]],0)</f>
        <v>0</v>
      </c>
      <c r="BT247" s="6">
        <f ca="1">IF(Table1[[#This Row],[AREA]]="Thrissur",Table1[[#This Row],[INCOME ]],0)</f>
        <v>246322</v>
      </c>
      <c r="BU247" s="10">
        <f ca="1">IF(Table1[[#This Row],[AREA]]="Wayanadu",Table1[[#This Row],[INCOME ]],0)</f>
        <v>0</v>
      </c>
      <c r="BW247" s="9">
        <f ca="1">IF(Table1[[#This Row],[FIELD OF WORK]]="IT",Table1[[#This Row],[INCOME ]],0)</f>
        <v>0</v>
      </c>
      <c r="BX247" s="6">
        <f ca="1">IF(Table1[[#This Row],[FIELD OF WORK]]="Teaching",Table1[[#This Row],[INCOME ]],0)</f>
        <v>0</v>
      </c>
      <c r="BY247" s="6">
        <f ca="1">IF(Table1[[#This Row],[FIELD OF WORK]]="Construction",Table1[[#This Row],[INCOME ]],0)</f>
        <v>0</v>
      </c>
      <c r="BZ247" s="6">
        <f ca="1">IF(Table1[[#This Row],[FIELD OF WORK]]="Health",Table1[[#This Row],[INCOME ]],0)</f>
        <v>0</v>
      </c>
      <c r="CA247" s="10">
        <f ca="1">IF(Table1[[#This Row],[FIELD OF WORK]]="Others",Table1[[#This Row],[INCOME ]],0)</f>
        <v>246322</v>
      </c>
      <c r="CC247" s="9">
        <f ca="1">IF(Table1[[#This Row],[EDUCATION]]="Highschool",Table1[[#This Row],[INCOME ]],0)</f>
        <v>246322</v>
      </c>
      <c r="CD247" s="6">
        <f ca="1">IF(Table1[[#This Row],[EDUCATION]]="UG",Table1[[#This Row],[INCOME ]],0)</f>
        <v>0</v>
      </c>
      <c r="CE247" s="6">
        <f ca="1">IF(Table1[[#This Row],[EDUCATION]]="PG",Table1[[#This Row],[INCOME ]],0)</f>
        <v>0</v>
      </c>
      <c r="CF247" s="6">
        <f ca="1">IF(Table1[[#This Row],[EDUCATION]]="PHD",Table1[[#This Row],[INCOME ]],0)</f>
        <v>0</v>
      </c>
      <c r="CG247" s="6">
        <f ca="1">IF(Table1[[#This Row],[EDUCATION]]="Plus Two",Table1[[#This Row],[INCOME ]],0)</f>
        <v>0</v>
      </c>
      <c r="CH247" s="10">
        <f ca="1">IF(Table1[[#This Row],[EDUCATION]]="Others",Table1[[#This Row],[INCOME ]],0)</f>
        <v>0</v>
      </c>
      <c r="CJ247" s="9">
        <f ca="1">IF(Table1[[#This Row],[NETWORTH]]&gt;$CK$3,Table1[[#This Row],[AGE]],0)</f>
        <v>0</v>
      </c>
      <c r="CK247" s="10"/>
    </row>
    <row r="248" spans="1:89" x14ac:dyDescent="0.3">
      <c r="A248">
        <f t="shared" ca="1" si="88"/>
        <v>0</v>
      </c>
      <c r="B248" t="str">
        <f t="shared" ca="1" si="89"/>
        <v>MALE</v>
      </c>
      <c r="C248">
        <f t="shared" ca="1" si="90"/>
        <v>34</v>
      </c>
      <c r="D248">
        <f t="shared" ca="1" si="91"/>
        <v>2</v>
      </c>
      <c r="E248" t="str">
        <f t="shared" ca="1" si="92"/>
        <v>Construction</v>
      </c>
      <c r="F248">
        <f t="shared" ca="1" si="93"/>
        <v>5</v>
      </c>
      <c r="G248" t="str">
        <f t="shared" ca="1" si="94"/>
        <v>PHD</v>
      </c>
      <c r="H248">
        <f t="shared" ca="1" si="112"/>
        <v>3</v>
      </c>
      <c r="I248">
        <f t="shared" ca="1" si="87"/>
        <v>1</v>
      </c>
      <c r="J248">
        <f t="shared" ca="1" si="95"/>
        <v>255366</v>
      </c>
      <c r="K248">
        <f t="shared" ca="1" si="96"/>
        <v>11</v>
      </c>
      <c r="L248" t="str">
        <f t="shared" ca="1" si="97"/>
        <v>Kozhikode</v>
      </c>
      <c r="M248">
        <f t="shared" ca="1" si="106"/>
        <v>766098</v>
      </c>
      <c r="N248">
        <f t="shared" ca="1" si="98"/>
        <v>619191.9323608327</v>
      </c>
      <c r="O248">
        <f t="shared" ca="1" si="107"/>
        <v>72131.47028914679</v>
      </c>
      <c r="P248">
        <f t="shared" ca="1" si="99"/>
        <v>56675</v>
      </c>
      <c r="Q248">
        <f t="shared" ca="1" si="108"/>
        <v>935736.9323608327</v>
      </c>
      <c r="R248">
        <f t="shared" ca="1" si="109"/>
        <v>129067.9849863649</v>
      </c>
      <c r="S248">
        <f t="shared" ca="1" si="110"/>
        <v>967297.4552755116</v>
      </c>
      <c r="T248">
        <f t="shared" ca="1" si="111"/>
        <v>31560.522914678906</v>
      </c>
      <c r="V248" s="9">
        <f ca="1">IF(Table1[[#This Row],[GENDER]]="MALE",1,0)</f>
        <v>1</v>
      </c>
      <c r="W248" s="10">
        <f ca="1">IF(Table1[[#This Row],[GENDER]]="FEMALE",1,0)</f>
        <v>0</v>
      </c>
      <c r="AF248" s="9">
        <f t="shared" ca="1" si="100"/>
        <v>1</v>
      </c>
      <c r="AG248" s="6">
        <f t="shared" ca="1" si="101"/>
        <v>0</v>
      </c>
      <c r="AH248" s="6">
        <f t="shared" ca="1" si="102"/>
        <v>0</v>
      </c>
      <c r="AI248" s="6">
        <f t="shared" ca="1" si="103"/>
        <v>0</v>
      </c>
      <c r="AJ248" s="10">
        <f t="shared" ca="1" si="104"/>
        <v>0</v>
      </c>
      <c r="AL248" s="9">
        <f ca="1">IF(Table1[[#This Row],[EDUCATION]]="HIGHSCHOOL",1,0)</f>
        <v>0</v>
      </c>
      <c r="AM248" s="6">
        <f ca="1">IF(Table1[[#This Row],[EDUCATION]]="PLUS TWO",1,0)</f>
        <v>0</v>
      </c>
      <c r="AN248" s="6">
        <f ca="1">IF(Table1[[#This Row],[EDUCATION]]="UG",1,0)</f>
        <v>0</v>
      </c>
      <c r="AO248" s="6">
        <f ca="1">IF(Table1[[#This Row],[EDUCATION]]="PG",1,0)</f>
        <v>0</v>
      </c>
      <c r="AP248" s="6">
        <f ca="1">IF(Table1[[#This Row],[EDUCATION]]="PHD",1,0)</f>
        <v>1</v>
      </c>
      <c r="AQ248" s="10">
        <f ca="1">IF(Table1[[#This Row],[EDUCATION]]="OTHERS",1,0)</f>
        <v>0</v>
      </c>
      <c r="AU248" s="9">
        <f ca="1">Table1[[#This Row],[CARS VALUE]]/Table1[[#This Row],[CARS]]</f>
        <v>72131.47028914679</v>
      </c>
      <c r="AV248" s="10"/>
      <c r="AX248" s="9">
        <f ca="1">IF(Table1[[#This Row],[DEBTS]]&gt;$AY$3,1,0)</f>
        <v>0</v>
      </c>
      <c r="AY248" s="6"/>
      <c r="AZ248" s="23">
        <f ca="1">(Table1[[#This Row],[MORTAGE LEFT]]/Table1[[#This Row],[VALUE OF THE HOUSE]])</f>
        <v>0.80824115499692295</v>
      </c>
      <c r="BA248" s="6">
        <f t="shared" ca="1" si="105"/>
        <v>0</v>
      </c>
      <c r="BB248" s="6"/>
      <c r="BC248" s="6"/>
      <c r="BD248" s="6"/>
      <c r="BE248" s="9">
        <f ca="1">IF(Table1[[#This Row],[DEBTS]]&gt;Table1[[#This Row],[INCOME ]],1,0)</f>
        <v>1</v>
      </c>
      <c r="BF248" s="10"/>
      <c r="BH248" s="9">
        <f ca="1">IF(Table1[[#This Row],[AREA]]="Alappuzha",Table1[[#This Row],[INCOME ]],0)</f>
        <v>0</v>
      </c>
      <c r="BI248" s="6">
        <f ca="1">IF(Table1[[#This Row],[AREA]]="Ernakulam",Table1[[#This Row],[INCOME ]],0)</f>
        <v>0</v>
      </c>
      <c r="BJ248" s="6">
        <f ca="1">IF(Table1[[#This Row],[AREA]]="Idukki",Table1[[#This Row],[INCOME ]],0)</f>
        <v>0</v>
      </c>
      <c r="BK248" s="6">
        <f ca="1">IF(Table1[[#This Row],[AREA]]="kannur",Table1[[#This Row],[INCOME ]],0)</f>
        <v>0</v>
      </c>
      <c r="BL248" s="6">
        <f ca="1">IF(Table1[[#This Row],[AREA]]="Kasaragod",Table1[[#This Row],[INCOME ]],0)</f>
        <v>0</v>
      </c>
      <c r="BM248" s="6">
        <f ca="1">IF(Table1[[#This Row],[AREA]]="Kollam",Table1[[#This Row],[INCOME ]],0)</f>
        <v>0</v>
      </c>
      <c r="BN248" s="6">
        <f ca="1">IF(Table1[[#This Row],[AREA]]="kottayam",Table1[[#This Row],[INCOME ]],0)</f>
        <v>0</v>
      </c>
      <c r="BO248" s="6">
        <f ca="1">IF(Table1[[#This Row],[AREA]]="Kozhikode",Table1[[#This Row],[INCOME ]],0)</f>
        <v>255366</v>
      </c>
      <c r="BP248" s="6">
        <f ca="1">IF(Table1[[#This Row],[AREA]]="Malappuram",Table1[[#This Row],[INCOME ]],0)</f>
        <v>0</v>
      </c>
      <c r="BQ248" s="6">
        <f ca="1">IF(Table1[[#This Row],[AREA]]="Palakkad",Table1[[#This Row],[INCOME ]],0)</f>
        <v>0</v>
      </c>
      <c r="BR248" s="6">
        <f ca="1">IF(Table1[[#This Row],[AREA]]="Pathanamthitta",Table1[[#This Row],[INCOME ]],0)</f>
        <v>0</v>
      </c>
      <c r="BS248" s="6">
        <f ca="1">IF(Table1[[#This Row],[AREA]]="Thiruvananthapuram",Table1[[#This Row],[INCOME ]],0)</f>
        <v>0</v>
      </c>
      <c r="BT248" s="6">
        <f ca="1">IF(Table1[[#This Row],[AREA]]="Thrissur",Table1[[#This Row],[INCOME ]],0)</f>
        <v>0</v>
      </c>
      <c r="BU248" s="10">
        <f ca="1">IF(Table1[[#This Row],[AREA]]="Wayanadu",Table1[[#This Row],[INCOME ]],0)</f>
        <v>0</v>
      </c>
      <c r="BW248" s="9">
        <f ca="1">IF(Table1[[#This Row],[FIELD OF WORK]]="IT",Table1[[#This Row],[INCOME ]],0)</f>
        <v>0</v>
      </c>
      <c r="BX248" s="6">
        <f ca="1">IF(Table1[[#This Row],[FIELD OF WORK]]="Teaching",Table1[[#This Row],[INCOME ]],0)</f>
        <v>0</v>
      </c>
      <c r="BY248" s="6">
        <f ca="1">IF(Table1[[#This Row],[FIELD OF WORK]]="Construction",Table1[[#This Row],[INCOME ]],0)</f>
        <v>255366</v>
      </c>
      <c r="BZ248" s="6">
        <f ca="1">IF(Table1[[#This Row],[FIELD OF WORK]]="Health",Table1[[#This Row],[INCOME ]],0)</f>
        <v>0</v>
      </c>
      <c r="CA248" s="10">
        <f ca="1">IF(Table1[[#This Row],[FIELD OF WORK]]="Others",Table1[[#This Row],[INCOME ]],0)</f>
        <v>0</v>
      </c>
      <c r="CC248" s="9">
        <f ca="1">IF(Table1[[#This Row],[EDUCATION]]="Highschool",Table1[[#This Row],[INCOME ]],0)</f>
        <v>0</v>
      </c>
      <c r="CD248" s="6">
        <f ca="1">IF(Table1[[#This Row],[EDUCATION]]="UG",Table1[[#This Row],[INCOME ]],0)</f>
        <v>0</v>
      </c>
      <c r="CE248" s="6">
        <f ca="1">IF(Table1[[#This Row],[EDUCATION]]="PG",Table1[[#This Row],[INCOME ]],0)</f>
        <v>0</v>
      </c>
      <c r="CF248" s="6">
        <f ca="1">IF(Table1[[#This Row],[EDUCATION]]="PHD",Table1[[#This Row],[INCOME ]],0)</f>
        <v>255366</v>
      </c>
      <c r="CG248" s="6">
        <f ca="1">IF(Table1[[#This Row],[EDUCATION]]="Plus Two",Table1[[#This Row],[INCOME ]],0)</f>
        <v>0</v>
      </c>
      <c r="CH248" s="10">
        <f ca="1">IF(Table1[[#This Row],[EDUCATION]]="Others",Table1[[#This Row],[INCOME ]],0)</f>
        <v>0</v>
      </c>
      <c r="CJ248" s="9">
        <f ca="1">IF(Table1[[#This Row],[NETWORTH]]&gt;$CK$3,Table1[[#This Row],[AGE]],0)</f>
        <v>0</v>
      </c>
      <c r="CK248" s="10"/>
    </row>
    <row r="249" spans="1:89" x14ac:dyDescent="0.3">
      <c r="A249">
        <f t="shared" ca="1" si="88"/>
        <v>1</v>
      </c>
      <c r="B249" t="str">
        <f t="shared" ca="1" si="89"/>
        <v>FEMALE</v>
      </c>
      <c r="C249">
        <f t="shared" ca="1" si="90"/>
        <v>43</v>
      </c>
      <c r="D249">
        <f t="shared" ca="1" si="91"/>
        <v>4</v>
      </c>
      <c r="E249" t="str">
        <f t="shared" ca="1" si="92"/>
        <v>IT</v>
      </c>
      <c r="F249">
        <f t="shared" ca="1" si="93"/>
        <v>1</v>
      </c>
      <c r="G249" t="str">
        <f t="shared" ca="1" si="94"/>
        <v>Highschool</v>
      </c>
      <c r="H249">
        <f t="shared" ca="1" si="112"/>
        <v>1</v>
      </c>
      <c r="I249">
        <f t="shared" ca="1" si="87"/>
        <v>2</v>
      </c>
      <c r="J249">
        <f t="shared" ca="1" si="95"/>
        <v>477258</v>
      </c>
      <c r="K249">
        <f t="shared" ca="1" si="96"/>
        <v>11</v>
      </c>
      <c r="L249" t="str">
        <f t="shared" ca="1" si="97"/>
        <v>Kozhikode</v>
      </c>
      <c r="M249">
        <f t="shared" ca="1" si="106"/>
        <v>3340806</v>
      </c>
      <c r="N249">
        <f t="shared" ca="1" si="98"/>
        <v>1402456.6748874029</v>
      </c>
      <c r="O249">
        <f t="shared" ca="1" si="107"/>
        <v>315130.30848896533</v>
      </c>
      <c r="P249">
        <f t="shared" ca="1" si="99"/>
        <v>284670</v>
      </c>
      <c r="Q249">
        <f t="shared" ca="1" si="108"/>
        <v>1863705.6748874029</v>
      </c>
      <c r="R249">
        <f t="shared" ca="1" si="109"/>
        <v>539169.31307373696</v>
      </c>
      <c r="S249">
        <f t="shared" ca="1" si="110"/>
        <v>4195105.6215627026</v>
      </c>
      <c r="T249">
        <f t="shared" ca="1" si="111"/>
        <v>2331399.9466752997</v>
      </c>
      <c r="V249" s="9">
        <f ca="1">IF(Table1[[#This Row],[GENDER]]="MALE",1,0)</f>
        <v>0</v>
      </c>
      <c r="W249" s="10">
        <f ca="1">IF(Table1[[#This Row],[GENDER]]="FEMALE",1,0)</f>
        <v>1</v>
      </c>
      <c r="AF249" s="9">
        <f t="shared" ca="1" si="100"/>
        <v>0</v>
      </c>
      <c r="AG249" s="6">
        <f t="shared" ca="1" si="101"/>
        <v>0</v>
      </c>
      <c r="AH249" s="6">
        <f t="shared" ca="1" si="102"/>
        <v>1</v>
      </c>
      <c r="AI249" s="6">
        <f t="shared" ca="1" si="103"/>
        <v>0</v>
      </c>
      <c r="AJ249" s="10">
        <f t="shared" ca="1" si="104"/>
        <v>0</v>
      </c>
      <c r="AL249" s="9">
        <f ca="1">IF(Table1[[#This Row],[EDUCATION]]="HIGHSCHOOL",1,0)</f>
        <v>1</v>
      </c>
      <c r="AM249" s="6">
        <f ca="1">IF(Table1[[#This Row],[EDUCATION]]="PLUS TWO",1,0)</f>
        <v>0</v>
      </c>
      <c r="AN249" s="6">
        <f ca="1">IF(Table1[[#This Row],[EDUCATION]]="UG",1,0)</f>
        <v>0</v>
      </c>
      <c r="AO249" s="6">
        <f ca="1">IF(Table1[[#This Row],[EDUCATION]]="PG",1,0)</f>
        <v>0</v>
      </c>
      <c r="AP249" s="6">
        <f ca="1">IF(Table1[[#This Row],[EDUCATION]]="PHD",1,0)</f>
        <v>0</v>
      </c>
      <c r="AQ249" s="10">
        <f ca="1">IF(Table1[[#This Row],[EDUCATION]]="OTHERS",1,0)</f>
        <v>0</v>
      </c>
      <c r="AU249" s="9">
        <f ca="1">Table1[[#This Row],[CARS VALUE]]/Table1[[#This Row],[CARS]]</f>
        <v>157565.15424448266</v>
      </c>
      <c r="AV249" s="10"/>
      <c r="AX249" s="9">
        <f ca="1">IF(Table1[[#This Row],[DEBTS]]&gt;$AY$3,1,0)</f>
        <v>1</v>
      </c>
      <c r="AY249" s="6"/>
      <c r="AZ249" s="23">
        <f ca="1">(Table1[[#This Row],[MORTAGE LEFT]]/Table1[[#This Row],[VALUE OF THE HOUSE]])</f>
        <v>0.41979590400861438</v>
      </c>
      <c r="BA249" s="6">
        <f t="shared" ca="1" si="105"/>
        <v>1</v>
      </c>
      <c r="BB249" s="6"/>
      <c r="BC249" s="6"/>
      <c r="BD249" s="6"/>
      <c r="BE249" s="9">
        <f ca="1">IF(Table1[[#This Row],[DEBTS]]&gt;Table1[[#This Row],[INCOME ]],1,0)</f>
        <v>1</v>
      </c>
      <c r="BF249" s="10"/>
      <c r="BH249" s="9">
        <f ca="1">IF(Table1[[#This Row],[AREA]]="Alappuzha",Table1[[#This Row],[INCOME ]],0)</f>
        <v>0</v>
      </c>
      <c r="BI249" s="6">
        <f ca="1">IF(Table1[[#This Row],[AREA]]="Ernakulam",Table1[[#This Row],[INCOME ]],0)</f>
        <v>0</v>
      </c>
      <c r="BJ249" s="6">
        <f ca="1">IF(Table1[[#This Row],[AREA]]="Idukki",Table1[[#This Row],[INCOME ]],0)</f>
        <v>0</v>
      </c>
      <c r="BK249" s="6">
        <f ca="1">IF(Table1[[#This Row],[AREA]]="kannur",Table1[[#This Row],[INCOME ]],0)</f>
        <v>0</v>
      </c>
      <c r="BL249" s="6">
        <f ca="1">IF(Table1[[#This Row],[AREA]]="Kasaragod",Table1[[#This Row],[INCOME ]],0)</f>
        <v>0</v>
      </c>
      <c r="BM249" s="6">
        <f ca="1">IF(Table1[[#This Row],[AREA]]="Kollam",Table1[[#This Row],[INCOME ]],0)</f>
        <v>0</v>
      </c>
      <c r="BN249" s="6">
        <f ca="1">IF(Table1[[#This Row],[AREA]]="kottayam",Table1[[#This Row],[INCOME ]],0)</f>
        <v>0</v>
      </c>
      <c r="BO249" s="6">
        <f ca="1">IF(Table1[[#This Row],[AREA]]="Kozhikode",Table1[[#This Row],[INCOME ]],0)</f>
        <v>477258</v>
      </c>
      <c r="BP249" s="6">
        <f ca="1">IF(Table1[[#This Row],[AREA]]="Malappuram",Table1[[#This Row],[INCOME ]],0)</f>
        <v>0</v>
      </c>
      <c r="BQ249" s="6">
        <f ca="1">IF(Table1[[#This Row],[AREA]]="Palakkad",Table1[[#This Row],[INCOME ]],0)</f>
        <v>0</v>
      </c>
      <c r="BR249" s="6">
        <f ca="1">IF(Table1[[#This Row],[AREA]]="Pathanamthitta",Table1[[#This Row],[INCOME ]],0)</f>
        <v>0</v>
      </c>
      <c r="BS249" s="6">
        <f ca="1">IF(Table1[[#This Row],[AREA]]="Thiruvananthapuram",Table1[[#This Row],[INCOME ]],0)</f>
        <v>0</v>
      </c>
      <c r="BT249" s="6">
        <f ca="1">IF(Table1[[#This Row],[AREA]]="Thrissur",Table1[[#This Row],[INCOME ]],0)</f>
        <v>0</v>
      </c>
      <c r="BU249" s="10">
        <f ca="1">IF(Table1[[#This Row],[AREA]]="Wayanadu",Table1[[#This Row],[INCOME ]],0)</f>
        <v>0</v>
      </c>
      <c r="BW249" s="9">
        <f ca="1">IF(Table1[[#This Row],[FIELD OF WORK]]="IT",Table1[[#This Row],[INCOME ]],0)</f>
        <v>477258</v>
      </c>
      <c r="BX249" s="6">
        <f ca="1">IF(Table1[[#This Row],[FIELD OF WORK]]="Teaching",Table1[[#This Row],[INCOME ]],0)</f>
        <v>0</v>
      </c>
      <c r="BY249" s="6">
        <f ca="1">IF(Table1[[#This Row],[FIELD OF WORK]]="Construction",Table1[[#This Row],[INCOME ]],0)</f>
        <v>0</v>
      </c>
      <c r="BZ249" s="6">
        <f ca="1">IF(Table1[[#This Row],[FIELD OF WORK]]="Health",Table1[[#This Row],[INCOME ]],0)</f>
        <v>0</v>
      </c>
      <c r="CA249" s="10">
        <f ca="1">IF(Table1[[#This Row],[FIELD OF WORK]]="Others",Table1[[#This Row],[INCOME ]],0)</f>
        <v>0</v>
      </c>
      <c r="CC249" s="9">
        <f ca="1">IF(Table1[[#This Row],[EDUCATION]]="Highschool",Table1[[#This Row],[INCOME ]],0)</f>
        <v>477258</v>
      </c>
      <c r="CD249" s="6">
        <f ca="1">IF(Table1[[#This Row],[EDUCATION]]="UG",Table1[[#This Row],[INCOME ]],0)</f>
        <v>0</v>
      </c>
      <c r="CE249" s="6">
        <f ca="1">IF(Table1[[#This Row],[EDUCATION]]="PG",Table1[[#This Row],[INCOME ]],0)</f>
        <v>0</v>
      </c>
      <c r="CF249" s="6">
        <f ca="1">IF(Table1[[#This Row],[EDUCATION]]="PHD",Table1[[#This Row],[INCOME ]],0)</f>
        <v>0</v>
      </c>
      <c r="CG249" s="6">
        <f ca="1">IF(Table1[[#This Row],[EDUCATION]]="Plus Two",Table1[[#This Row],[INCOME ]],0)</f>
        <v>0</v>
      </c>
      <c r="CH249" s="10">
        <f ca="1">IF(Table1[[#This Row],[EDUCATION]]="Others",Table1[[#This Row],[INCOME ]],0)</f>
        <v>0</v>
      </c>
      <c r="CJ249" s="9">
        <f ca="1">IF(Table1[[#This Row],[NETWORTH]]&gt;$CK$3,Table1[[#This Row],[AGE]],0)</f>
        <v>43</v>
      </c>
      <c r="CK249" s="10"/>
    </row>
    <row r="250" spans="1:89" x14ac:dyDescent="0.3">
      <c r="A250">
        <f t="shared" ca="1" si="88"/>
        <v>0</v>
      </c>
      <c r="B250" t="str">
        <f t="shared" ca="1" si="89"/>
        <v>MALE</v>
      </c>
      <c r="C250">
        <f t="shared" ca="1" si="90"/>
        <v>41</v>
      </c>
      <c r="D250">
        <f t="shared" ca="1" si="91"/>
        <v>4</v>
      </c>
      <c r="E250" t="str">
        <f t="shared" ca="1" si="92"/>
        <v>IT</v>
      </c>
      <c r="F250">
        <f t="shared" ca="1" si="93"/>
        <v>1</v>
      </c>
      <c r="G250" t="str">
        <f t="shared" ca="1" si="94"/>
        <v>Highschool</v>
      </c>
      <c r="H250">
        <f t="shared" ca="1" si="112"/>
        <v>1</v>
      </c>
      <c r="I250">
        <f t="shared" ca="1" si="87"/>
        <v>2</v>
      </c>
      <c r="J250">
        <f t="shared" ca="1" si="95"/>
        <v>160191</v>
      </c>
      <c r="K250">
        <f t="shared" ca="1" si="96"/>
        <v>4</v>
      </c>
      <c r="L250" t="str">
        <f t="shared" ca="1" si="97"/>
        <v>Pathanamthitta</v>
      </c>
      <c r="M250">
        <f t="shared" ca="1" si="106"/>
        <v>480573</v>
      </c>
      <c r="N250">
        <f t="shared" ca="1" si="98"/>
        <v>96953.559087926536</v>
      </c>
      <c r="O250">
        <f t="shared" ca="1" si="107"/>
        <v>240329.51788401252</v>
      </c>
      <c r="P250">
        <f t="shared" ca="1" si="99"/>
        <v>3136</v>
      </c>
      <c r="Q250">
        <f t="shared" ca="1" si="108"/>
        <v>310325.55908792652</v>
      </c>
      <c r="R250">
        <f t="shared" ca="1" si="109"/>
        <v>206275.13701714942</v>
      </c>
      <c r="S250">
        <f t="shared" ca="1" si="110"/>
        <v>927177.65490116202</v>
      </c>
      <c r="T250">
        <f t="shared" ca="1" si="111"/>
        <v>616852.0958132355</v>
      </c>
      <c r="V250" s="9">
        <f ca="1">IF(Table1[[#This Row],[GENDER]]="MALE",1,0)</f>
        <v>1</v>
      </c>
      <c r="W250" s="10">
        <f ca="1">IF(Table1[[#This Row],[GENDER]]="FEMALE",1,0)</f>
        <v>0</v>
      </c>
      <c r="AF250" s="9">
        <f t="shared" ca="1" si="100"/>
        <v>0</v>
      </c>
      <c r="AG250" s="6">
        <f t="shared" ca="1" si="101"/>
        <v>0</v>
      </c>
      <c r="AH250" s="6">
        <f t="shared" ca="1" si="102"/>
        <v>1</v>
      </c>
      <c r="AI250" s="6">
        <f t="shared" ca="1" si="103"/>
        <v>0</v>
      </c>
      <c r="AJ250" s="10">
        <f t="shared" ca="1" si="104"/>
        <v>0</v>
      </c>
      <c r="AL250" s="9">
        <f ca="1">IF(Table1[[#This Row],[EDUCATION]]="HIGHSCHOOL",1,0)</f>
        <v>1</v>
      </c>
      <c r="AM250" s="6">
        <f ca="1">IF(Table1[[#This Row],[EDUCATION]]="PLUS TWO",1,0)</f>
        <v>0</v>
      </c>
      <c r="AN250" s="6">
        <f ca="1">IF(Table1[[#This Row],[EDUCATION]]="UG",1,0)</f>
        <v>0</v>
      </c>
      <c r="AO250" s="6">
        <f ca="1">IF(Table1[[#This Row],[EDUCATION]]="PG",1,0)</f>
        <v>0</v>
      </c>
      <c r="AP250" s="6">
        <f ca="1">IF(Table1[[#This Row],[EDUCATION]]="PHD",1,0)</f>
        <v>0</v>
      </c>
      <c r="AQ250" s="10">
        <f ca="1">IF(Table1[[#This Row],[EDUCATION]]="OTHERS",1,0)</f>
        <v>0</v>
      </c>
      <c r="AU250" s="9">
        <f ca="1">Table1[[#This Row],[CARS VALUE]]/Table1[[#This Row],[CARS]]</f>
        <v>120164.75894200626</v>
      </c>
      <c r="AV250" s="10"/>
      <c r="AX250" s="9">
        <f ca="1">IF(Table1[[#This Row],[DEBTS]]&gt;$AY$3,1,0)</f>
        <v>0</v>
      </c>
      <c r="AY250" s="6"/>
      <c r="AZ250" s="23">
        <f ca="1">(Table1[[#This Row],[MORTAGE LEFT]]/Table1[[#This Row],[VALUE OF THE HOUSE]])</f>
        <v>0.20174574744716522</v>
      </c>
      <c r="BA250" s="6">
        <f t="shared" ca="1" si="105"/>
        <v>1</v>
      </c>
      <c r="BB250" s="6"/>
      <c r="BC250" s="6"/>
      <c r="BD250" s="6"/>
      <c r="BE250" s="9">
        <f ca="1">IF(Table1[[#This Row],[DEBTS]]&gt;Table1[[#This Row],[INCOME ]],1,0)</f>
        <v>1</v>
      </c>
      <c r="BF250" s="10"/>
      <c r="BH250" s="9">
        <f ca="1">IF(Table1[[#This Row],[AREA]]="Alappuzha",Table1[[#This Row],[INCOME ]],0)</f>
        <v>0</v>
      </c>
      <c r="BI250" s="6">
        <f ca="1">IF(Table1[[#This Row],[AREA]]="Ernakulam",Table1[[#This Row],[INCOME ]],0)</f>
        <v>0</v>
      </c>
      <c r="BJ250" s="6">
        <f ca="1">IF(Table1[[#This Row],[AREA]]="Idukki",Table1[[#This Row],[INCOME ]],0)</f>
        <v>0</v>
      </c>
      <c r="BK250" s="6">
        <f ca="1">IF(Table1[[#This Row],[AREA]]="kannur",Table1[[#This Row],[INCOME ]],0)</f>
        <v>0</v>
      </c>
      <c r="BL250" s="6">
        <f ca="1">IF(Table1[[#This Row],[AREA]]="Kasaragod",Table1[[#This Row],[INCOME ]],0)</f>
        <v>0</v>
      </c>
      <c r="BM250" s="6">
        <f ca="1">IF(Table1[[#This Row],[AREA]]="Kollam",Table1[[#This Row],[INCOME ]],0)</f>
        <v>0</v>
      </c>
      <c r="BN250" s="6">
        <f ca="1">IF(Table1[[#This Row],[AREA]]="kottayam",Table1[[#This Row],[INCOME ]],0)</f>
        <v>0</v>
      </c>
      <c r="BO250" s="6">
        <f ca="1">IF(Table1[[#This Row],[AREA]]="Kozhikode",Table1[[#This Row],[INCOME ]],0)</f>
        <v>0</v>
      </c>
      <c r="BP250" s="6">
        <f ca="1">IF(Table1[[#This Row],[AREA]]="Malappuram",Table1[[#This Row],[INCOME ]],0)</f>
        <v>0</v>
      </c>
      <c r="BQ250" s="6">
        <f ca="1">IF(Table1[[#This Row],[AREA]]="Palakkad",Table1[[#This Row],[INCOME ]],0)</f>
        <v>0</v>
      </c>
      <c r="BR250" s="6">
        <f ca="1">IF(Table1[[#This Row],[AREA]]="Pathanamthitta",Table1[[#This Row],[INCOME ]],0)</f>
        <v>160191</v>
      </c>
      <c r="BS250" s="6">
        <f ca="1">IF(Table1[[#This Row],[AREA]]="Thiruvananthapuram",Table1[[#This Row],[INCOME ]],0)</f>
        <v>0</v>
      </c>
      <c r="BT250" s="6">
        <f ca="1">IF(Table1[[#This Row],[AREA]]="Thrissur",Table1[[#This Row],[INCOME ]],0)</f>
        <v>0</v>
      </c>
      <c r="BU250" s="10">
        <f ca="1">IF(Table1[[#This Row],[AREA]]="Wayanadu",Table1[[#This Row],[INCOME ]],0)</f>
        <v>0</v>
      </c>
      <c r="BW250" s="9">
        <f ca="1">IF(Table1[[#This Row],[FIELD OF WORK]]="IT",Table1[[#This Row],[INCOME ]],0)</f>
        <v>160191</v>
      </c>
      <c r="BX250" s="6">
        <f ca="1">IF(Table1[[#This Row],[FIELD OF WORK]]="Teaching",Table1[[#This Row],[INCOME ]],0)</f>
        <v>0</v>
      </c>
      <c r="BY250" s="6">
        <f ca="1">IF(Table1[[#This Row],[FIELD OF WORK]]="Construction",Table1[[#This Row],[INCOME ]],0)</f>
        <v>0</v>
      </c>
      <c r="BZ250" s="6">
        <f ca="1">IF(Table1[[#This Row],[FIELD OF WORK]]="Health",Table1[[#This Row],[INCOME ]],0)</f>
        <v>0</v>
      </c>
      <c r="CA250" s="10">
        <f ca="1">IF(Table1[[#This Row],[FIELD OF WORK]]="Others",Table1[[#This Row],[INCOME ]],0)</f>
        <v>0</v>
      </c>
      <c r="CC250" s="9">
        <f ca="1">IF(Table1[[#This Row],[EDUCATION]]="Highschool",Table1[[#This Row],[INCOME ]],0)</f>
        <v>160191</v>
      </c>
      <c r="CD250" s="6">
        <f ca="1">IF(Table1[[#This Row],[EDUCATION]]="UG",Table1[[#This Row],[INCOME ]],0)</f>
        <v>0</v>
      </c>
      <c r="CE250" s="6">
        <f ca="1">IF(Table1[[#This Row],[EDUCATION]]="PG",Table1[[#This Row],[INCOME ]],0)</f>
        <v>0</v>
      </c>
      <c r="CF250" s="6">
        <f ca="1">IF(Table1[[#This Row],[EDUCATION]]="PHD",Table1[[#This Row],[INCOME ]],0)</f>
        <v>0</v>
      </c>
      <c r="CG250" s="6">
        <f ca="1">IF(Table1[[#This Row],[EDUCATION]]="Plus Two",Table1[[#This Row],[INCOME ]],0)</f>
        <v>0</v>
      </c>
      <c r="CH250" s="10">
        <f ca="1">IF(Table1[[#This Row],[EDUCATION]]="Others",Table1[[#This Row],[INCOME ]],0)</f>
        <v>0</v>
      </c>
      <c r="CJ250" s="9">
        <f ca="1">IF(Table1[[#This Row],[NETWORTH]]&gt;$CK$3,Table1[[#This Row],[AGE]],0)</f>
        <v>0</v>
      </c>
      <c r="CK250" s="10"/>
    </row>
    <row r="251" spans="1:89" x14ac:dyDescent="0.3">
      <c r="A251">
        <f t="shared" ca="1" si="88"/>
        <v>0</v>
      </c>
      <c r="B251" t="str">
        <f t="shared" ca="1" si="89"/>
        <v>MALE</v>
      </c>
      <c r="C251">
        <f t="shared" ca="1" si="90"/>
        <v>32</v>
      </c>
      <c r="D251">
        <f t="shared" ca="1" si="91"/>
        <v>1</v>
      </c>
      <c r="E251" t="str">
        <f t="shared" ca="1" si="92"/>
        <v>Health</v>
      </c>
      <c r="F251">
        <f t="shared" ca="1" si="93"/>
        <v>3</v>
      </c>
      <c r="G251" t="str">
        <f t="shared" ca="1" si="94"/>
        <v>UG</v>
      </c>
      <c r="H251">
        <f t="shared" ca="1" si="112"/>
        <v>3</v>
      </c>
      <c r="I251">
        <f t="shared" ca="1" si="87"/>
        <v>1</v>
      </c>
      <c r="J251">
        <f t="shared" ca="1" si="95"/>
        <v>946476</v>
      </c>
      <c r="K251">
        <f t="shared" ca="1" si="96"/>
        <v>2</v>
      </c>
      <c r="L251" t="str">
        <f t="shared" ca="1" si="97"/>
        <v>Kollam</v>
      </c>
      <c r="M251">
        <f t="shared" ca="1" si="106"/>
        <v>4732380</v>
      </c>
      <c r="N251">
        <f t="shared" ca="1" si="98"/>
        <v>3994495.4296362051</v>
      </c>
      <c r="O251">
        <f t="shared" ca="1" si="107"/>
        <v>700898.76045588311</v>
      </c>
      <c r="P251">
        <f t="shared" ca="1" si="99"/>
        <v>595060</v>
      </c>
      <c r="Q251">
        <f t="shared" ca="1" si="108"/>
        <v>6310109.4296362046</v>
      </c>
      <c r="R251">
        <f t="shared" ca="1" si="109"/>
        <v>835640.17806605739</v>
      </c>
      <c r="S251">
        <f t="shared" ca="1" si="110"/>
        <v>6268918.9385219403</v>
      </c>
      <c r="T251">
        <f t="shared" ca="1" si="111"/>
        <v>-41190.491114264354</v>
      </c>
      <c r="V251" s="9">
        <f ca="1">IF(Table1[[#This Row],[GENDER]]="MALE",1,0)</f>
        <v>1</v>
      </c>
      <c r="W251" s="10">
        <f ca="1">IF(Table1[[#This Row],[GENDER]]="FEMALE",1,0)</f>
        <v>0</v>
      </c>
      <c r="AF251" s="9">
        <f t="shared" ca="1" si="100"/>
        <v>0</v>
      </c>
      <c r="AG251" s="6">
        <f t="shared" ca="1" si="101"/>
        <v>1</v>
      </c>
      <c r="AH251" s="6">
        <f t="shared" ca="1" si="102"/>
        <v>0</v>
      </c>
      <c r="AI251" s="6">
        <f t="shared" ca="1" si="103"/>
        <v>0</v>
      </c>
      <c r="AJ251" s="10">
        <f t="shared" ca="1" si="104"/>
        <v>0</v>
      </c>
      <c r="AL251" s="9">
        <f ca="1">IF(Table1[[#This Row],[EDUCATION]]="HIGHSCHOOL",1,0)</f>
        <v>0</v>
      </c>
      <c r="AM251" s="6">
        <f ca="1">IF(Table1[[#This Row],[EDUCATION]]="PLUS TWO",1,0)</f>
        <v>0</v>
      </c>
      <c r="AN251" s="6">
        <f ca="1">IF(Table1[[#This Row],[EDUCATION]]="UG",1,0)</f>
        <v>1</v>
      </c>
      <c r="AO251" s="6">
        <f ca="1">IF(Table1[[#This Row],[EDUCATION]]="PG",1,0)</f>
        <v>0</v>
      </c>
      <c r="AP251" s="6">
        <f ca="1">IF(Table1[[#This Row],[EDUCATION]]="PHD",1,0)</f>
        <v>0</v>
      </c>
      <c r="AQ251" s="10">
        <f ca="1">IF(Table1[[#This Row],[EDUCATION]]="OTHERS",1,0)</f>
        <v>0</v>
      </c>
      <c r="AU251" s="9">
        <f ca="1">Table1[[#This Row],[CARS VALUE]]/Table1[[#This Row],[CARS]]</f>
        <v>700898.76045588311</v>
      </c>
      <c r="AV251" s="10"/>
      <c r="AX251" s="9">
        <f ca="1">IF(Table1[[#This Row],[DEBTS]]&gt;$AY$3,1,0)</f>
        <v>1</v>
      </c>
      <c r="AY251" s="6"/>
      <c r="AZ251" s="23">
        <f ca="1">(Table1[[#This Row],[MORTAGE LEFT]]/Table1[[#This Row],[VALUE OF THE HOUSE]])</f>
        <v>0.84407748947383876</v>
      </c>
      <c r="BA251" s="6">
        <f t="shared" ca="1" si="105"/>
        <v>0</v>
      </c>
      <c r="BB251" s="6"/>
      <c r="BC251" s="6"/>
      <c r="BD251" s="6"/>
      <c r="BE251" s="9">
        <f ca="1">IF(Table1[[#This Row],[DEBTS]]&gt;Table1[[#This Row],[INCOME ]],1,0)</f>
        <v>1</v>
      </c>
      <c r="BF251" s="10"/>
      <c r="BH251" s="9">
        <f ca="1">IF(Table1[[#This Row],[AREA]]="Alappuzha",Table1[[#This Row],[INCOME ]],0)</f>
        <v>0</v>
      </c>
      <c r="BI251" s="6">
        <f ca="1">IF(Table1[[#This Row],[AREA]]="Ernakulam",Table1[[#This Row],[INCOME ]],0)</f>
        <v>0</v>
      </c>
      <c r="BJ251" s="6">
        <f ca="1">IF(Table1[[#This Row],[AREA]]="Idukki",Table1[[#This Row],[INCOME ]],0)</f>
        <v>0</v>
      </c>
      <c r="BK251" s="6">
        <f ca="1">IF(Table1[[#This Row],[AREA]]="kannur",Table1[[#This Row],[INCOME ]],0)</f>
        <v>0</v>
      </c>
      <c r="BL251" s="6">
        <f ca="1">IF(Table1[[#This Row],[AREA]]="Kasaragod",Table1[[#This Row],[INCOME ]],0)</f>
        <v>0</v>
      </c>
      <c r="BM251" s="6">
        <f ca="1">IF(Table1[[#This Row],[AREA]]="Kollam",Table1[[#This Row],[INCOME ]],0)</f>
        <v>946476</v>
      </c>
      <c r="BN251" s="6">
        <f ca="1">IF(Table1[[#This Row],[AREA]]="kottayam",Table1[[#This Row],[INCOME ]],0)</f>
        <v>0</v>
      </c>
      <c r="BO251" s="6">
        <f ca="1">IF(Table1[[#This Row],[AREA]]="Kozhikode",Table1[[#This Row],[INCOME ]],0)</f>
        <v>0</v>
      </c>
      <c r="BP251" s="6">
        <f ca="1">IF(Table1[[#This Row],[AREA]]="Malappuram",Table1[[#This Row],[INCOME ]],0)</f>
        <v>0</v>
      </c>
      <c r="BQ251" s="6">
        <f ca="1">IF(Table1[[#This Row],[AREA]]="Palakkad",Table1[[#This Row],[INCOME ]],0)</f>
        <v>0</v>
      </c>
      <c r="BR251" s="6">
        <f ca="1">IF(Table1[[#This Row],[AREA]]="Pathanamthitta",Table1[[#This Row],[INCOME ]],0)</f>
        <v>0</v>
      </c>
      <c r="BS251" s="6">
        <f ca="1">IF(Table1[[#This Row],[AREA]]="Thiruvananthapuram",Table1[[#This Row],[INCOME ]],0)</f>
        <v>0</v>
      </c>
      <c r="BT251" s="6">
        <f ca="1">IF(Table1[[#This Row],[AREA]]="Thrissur",Table1[[#This Row],[INCOME ]],0)</f>
        <v>0</v>
      </c>
      <c r="BU251" s="10">
        <f ca="1">IF(Table1[[#This Row],[AREA]]="Wayanadu",Table1[[#This Row],[INCOME ]],0)</f>
        <v>0</v>
      </c>
      <c r="BW251" s="9">
        <f ca="1">IF(Table1[[#This Row],[FIELD OF WORK]]="IT",Table1[[#This Row],[INCOME ]],0)</f>
        <v>0</v>
      </c>
      <c r="BX251" s="6">
        <f ca="1">IF(Table1[[#This Row],[FIELD OF WORK]]="Teaching",Table1[[#This Row],[INCOME ]],0)</f>
        <v>0</v>
      </c>
      <c r="BY251" s="6">
        <f ca="1">IF(Table1[[#This Row],[FIELD OF WORK]]="Construction",Table1[[#This Row],[INCOME ]],0)</f>
        <v>0</v>
      </c>
      <c r="BZ251" s="6">
        <f ca="1">IF(Table1[[#This Row],[FIELD OF WORK]]="Health",Table1[[#This Row],[INCOME ]],0)</f>
        <v>946476</v>
      </c>
      <c r="CA251" s="10">
        <f ca="1">IF(Table1[[#This Row],[FIELD OF WORK]]="Others",Table1[[#This Row],[INCOME ]],0)</f>
        <v>0</v>
      </c>
      <c r="CC251" s="9">
        <f ca="1">IF(Table1[[#This Row],[EDUCATION]]="Highschool",Table1[[#This Row],[INCOME ]],0)</f>
        <v>0</v>
      </c>
      <c r="CD251" s="6">
        <f ca="1">IF(Table1[[#This Row],[EDUCATION]]="UG",Table1[[#This Row],[INCOME ]],0)</f>
        <v>946476</v>
      </c>
      <c r="CE251" s="6">
        <f ca="1">IF(Table1[[#This Row],[EDUCATION]]="PG",Table1[[#This Row],[INCOME ]],0)</f>
        <v>0</v>
      </c>
      <c r="CF251" s="6">
        <f ca="1">IF(Table1[[#This Row],[EDUCATION]]="PHD",Table1[[#This Row],[INCOME ]],0)</f>
        <v>0</v>
      </c>
      <c r="CG251" s="6">
        <f ca="1">IF(Table1[[#This Row],[EDUCATION]]="Plus Two",Table1[[#This Row],[INCOME ]],0)</f>
        <v>0</v>
      </c>
      <c r="CH251" s="10">
        <f ca="1">IF(Table1[[#This Row],[EDUCATION]]="Others",Table1[[#This Row],[INCOME ]],0)</f>
        <v>0</v>
      </c>
      <c r="CJ251" s="9">
        <f ca="1">IF(Table1[[#This Row],[NETWORTH]]&gt;$CK$3,Table1[[#This Row],[AGE]],0)</f>
        <v>0</v>
      </c>
      <c r="CK251" s="10"/>
    </row>
    <row r="252" spans="1:89" x14ac:dyDescent="0.3">
      <c r="A252">
        <f t="shared" ca="1" si="88"/>
        <v>0</v>
      </c>
      <c r="B252" t="str">
        <f t="shared" ca="1" si="89"/>
        <v>MALE</v>
      </c>
      <c r="C252">
        <f t="shared" ca="1" si="90"/>
        <v>32</v>
      </c>
      <c r="D252">
        <f t="shared" ca="1" si="91"/>
        <v>4</v>
      </c>
      <c r="E252" t="str">
        <f t="shared" ca="1" si="92"/>
        <v>IT</v>
      </c>
      <c r="F252">
        <f t="shared" ca="1" si="93"/>
        <v>6</v>
      </c>
      <c r="G252" t="str">
        <f t="shared" ca="1" si="94"/>
        <v>Others</v>
      </c>
      <c r="H252">
        <f t="shared" ca="1" si="112"/>
        <v>3</v>
      </c>
      <c r="I252">
        <f t="shared" ca="1" si="87"/>
        <v>3</v>
      </c>
      <c r="J252">
        <f t="shared" ca="1" si="95"/>
        <v>164850</v>
      </c>
      <c r="K252">
        <f t="shared" ca="1" si="96"/>
        <v>4</v>
      </c>
      <c r="L252" t="str">
        <f t="shared" ca="1" si="97"/>
        <v>Pathanamthitta</v>
      </c>
      <c r="M252">
        <f t="shared" ca="1" si="106"/>
        <v>989100</v>
      </c>
      <c r="N252">
        <f t="shared" ca="1" si="98"/>
        <v>80657.273536797715</v>
      </c>
      <c r="O252">
        <f t="shared" ca="1" si="107"/>
        <v>311150.16234041692</v>
      </c>
      <c r="P252">
        <f t="shared" ca="1" si="99"/>
        <v>6162</v>
      </c>
      <c r="Q252">
        <f t="shared" ca="1" si="108"/>
        <v>355984.27353679773</v>
      </c>
      <c r="R252">
        <f t="shared" ca="1" si="109"/>
        <v>228279.89442300861</v>
      </c>
      <c r="S252">
        <f t="shared" ca="1" si="110"/>
        <v>1528530.0567634257</v>
      </c>
      <c r="T252">
        <f t="shared" ca="1" si="111"/>
        <v>1172545.7832266279</v>
      </c>
      <c r="V252" s="9">
        <f ca="1">IF(Table1[[#This Row],[GENDER]]="MALE",1,0)</f>
        <v>1</v>
      </c>
      <c r="W252" s="10">
        <f ca="1">IF(Table1[[#This Row],[GENDER]]="FEMALE",1,0)</f>
        <v>0</v>
      </c>
      <c r="AF252" s="9">
        <f t="shared" ca="1" si="100"/>
        <v>0</v>
      </c>
      <c r="AG252" s="6">
        <f t="shared" ca="1" si="101"/>
        <v>0</v>
      </c>
      <c r="AH252" s="6">
        <f t="shared" ca="1" si="102"/>
        <v>1</v>
      </c>
      <c r="AI252" s="6">
        <f t="shared" ca="1" si="103"/>
        <v>0</v>
      </c>
      <c r="AJ252" s="10">
        <f t="shared" ca="1" si="104"/>
        <v>0</v>
      </c>
      <c r="AL252" s="9">
        <f ca="1">IF(Table1[[#This Row],[EDUCATION]]="HIGHSCHOOL",1,0)</f>
        <v>0</v>
      </c>
      <c r="AM252" s="6">
        <f ca="1">IF(Table1[[#This Row],[EDUCATION]]="PLUS TWO",1,0)</f>
        <v>0</v>
      </c>
      <c r="AN252" s="6">
        <f ca="1">IF(Table1[[#This Row],[EDUCATION]]="UG",1,0)</f>
        <v>0</v>
      </c>
      <c r="AO252" s="6">
        <f ca="1">IF(Table1[[#This Row],[EDUCATION]]="PG",1,0)</f>
        <v>0</v>
      </c>
      <c r="AP252" s="6">
        <f ca="1">IF(Table1[[#This Row],[EDUCATION]]="PHD",1,0)</f>
        <v>0</v>
      </c>
      <c r="AQ252" s="10">
        <f ca="1">IF(Table1[[#This Row],[EDUCATION]]="OTHERS",1,0)</f>
        <v>1</v>
      </c>
      <c r="AU252" s="9">
        <f ca="1">Table1[[#This Row],[CARS VALUE]]/Table1[[#This Row],[CARS]]</f>
        <v>103716.72078013897</v>
      </c>
      <c r="AV252" s="10"/>
      <c r="AX252" s="9">
        <f ca="1">IF(Table1[[#This Row],[DEBTS]]&gt;$AY$3,1,0)</f>
        <v>0</v>
      </c>
      <c r="AY252" s="6"/>
      <c r="AZ252" s="23">
        <f ca="1">(Table1[[#This Row],[MORTAGE LEFT]]/Table1[[#This Row],[VALUE OF THE HOUSE]])</f>
        <v>8.154612631361613E-2</v>
      </c>
      <c r="BA252" s="6">
        <f t="shared" ca="1" si="105"/>
        <v>1</v>
      </c>
      <c r="BB252" s="6"/>
      <c r="BC252" s="6"/>
      <c r="BD252" s="6"/>
      <c r="BE252" s="9">
        <f ca="1">IF(Table1[[#This Row],[DEBTS]]&gt;Table1[[#This Row],[INCOME ]],1,0)</f>
        <v>1</v>
      </c>
      <c r="BF252" s="10"/>
      <c r="BH252" s="9">
        <f ca="1">IF(Table1[[#This Row],[AREA]]="Alappuzha",Table1[[#This Row],[INCOME ]],0)</f>
        <v>0</v>
      </c>
      <c r="BI252" s="6">
        <f ca="1">IF(Table1[[#This Row],[AREA]]="Ernakulam",Table1[[#This Row],[INCOME ]],0)</f>
        <v>0</v>
      </c>
      <c r="BJ252" s="6">
        <f ca="1">IF(Table1[[#This Row],[AREA]]="Idukki",Table1[[#This Row],[INCOME ]],0)</f>
        <v>0</v>
      </c>
      <c r="BK252" s="6">
        <f ca="1">IF(Table1[[#This Row],[AREA]]="kannur",Table1[[#This Row],[INCOME ]],0)</f>
        <v>0</v>
      </c>
      <c r="BL252" s="6">
        <f ca="1">IF(Table1[[#This Row],[AREA]]="Kasaragod",Table1[[#This Row],[INCOME ]],0)</f>
        <v>0</v>
      </c>
      <c r="BM252" s="6">
        <f ca="1">IF(Table1[[#This Row],[AREA]]="Kollam",Table1[[#This Row],[INCOME ]],0)</f>
        <v>0</v>
      </c>
      <c r="BN252" s="6">
        <f ca="1">IF(Table1[[#This Row],[AREA]]="kottayam",Table1[[#This Row],[INCOME ]],0)</f>
        <v>0</v>
      </c>
      <c r="BO252" s="6">
        <f ca="1">IF(Table1[[#This Row],[AREA]]="Kozhikode",Table1[[#This Row],[INCOME ]],0)</f>
        <v>0</v>
      </c>
      <c r="BP252" s="6">
        <f ca="1">IF(Table1[[#This Row],[AREA]]="Malappuram",Table1[[#This Row],[INCOME ]],0)</f>
        <v>0</v>
      </c>
      <c r="BQ252" s="6">
        <f ca="1">IF(Table1[[#This Row],[AREA]]="Palakkad",Table1[[#This Row],[INCOME ]],0)</f>
        <v>0</v>
      </c>
      <c r="BR252" s="6">
        <f ca="1">IF(Table1[[#This Row],[AREA]]="Pathanamthitta",Table1[[#This Row],[INCOME ]],0)</f>
        <v>164850</v>
      </c>
      <c r="BS252" s="6">
        <f ca="1">IF(Table1[[#This Row],[AREA]]="Thiruvananthapuram",Table1[[#This Row],[INCOME ]],0)</f>
        <v>0</v>
      </c>
      <c r="BT252" s="6">
        <f ca="1">IF(Table1[[#This Row],[AREA]]="Thrissur",Table1[[#This Row],[INCOME ]],0)</f>
        <v>0</v>
      </c>
      <c r="BU252" s="10">
        <f ca="1">IF(Table1[[#This Row],[AREA]]="Wayanadu",Table1[[#This Row],[INCOME ]],0)</f>
        <v>0</v>
      </c>
      <c r="BW252" s="9">
        <f ca="1">IF(Table1[[#This Row],[FIELD OF WORK]]="IT",Table1[[#This Row],[INCOME ]],0)</f>
        <v>164850</v>
      </c>
      <c r="BX252" s="6">
        <f ca="1">IF(Table1[[#This Row],[FIELD OF WORK]]="Teaching",Table1[[#This Row],[INCOME ]],0)</f>
        <v>0</v>
      </c>
      <c r="BY252" s="6">
        <f ca="1">IF(Table1[[#This Row],[FIELD OF WORK]]="Construction",Table1[[#This Row],[INCOME ]],0)</f>
        <v>0</v>
      </c>
      <c r="BZ252" s="6">
        <f ca="1">IF(Table1[[#This Row],[FIELD OF WORK]]="Health",Table1[[#This Row],[INCOME ]],0)</f>
        <v>0</v>
      </c>
      <c r="CA252" s="10">
        <f ca="1">IF(Table1[[#This Row],[FIELD OF WORK]]="Others",Table1[[#This Row],[INCOME ]],0)</f>
        <v>0</v>
      </c>
      <c r="CC252" s="9">
        <f ca="1">IF(Table1[[#This Row],[EDUCATION]]="Highschool",Table1[[#This Row],[INCOME ]],0)</f>
        <v>0</v>
      </c>
      <c r="CD252" s="6">
        <f ca="1">IF(Table1[[#This Row],[EDUCATION]]="UG",Table1[[#This Row],[INCOME ]],0)</f>
        <v>0</v>
      </c>
      <c r="CE252" s="6">
        <f ca="1">IF(Table1[[#This Row],[EDUCATION]]="PG",Table1[[#This Row],[INCOME ]],0)</f>
        <v>0</v>
      </c>
      <c r="CF252" s="6">
        <f ca="1">IF(Table1[[#This Row],[EDUCATION]]="PHD",Table1[[#This Row],[INCOME ]],0)</f>
        <v>0</v>
      </c>
      <c r="CG252" s="6">
        <f ca="1">IF(Table1[[#This Row],[EDUCATION]]="Plus Two",Table1[[#This Row],[INCOME ]],0)</f>
        <v>0</v>
      </c>
      <c r="CH252" s="10">
        <f ca="1">IF(Table1[[#This Row],[EDUCATION]]="Others",Table1[[#This Row],[INCOME ]],0)</f>
        <v>164850</v>
      </c>
      <c r="CJ252" s="9">
        <f ca="1">IF(Table1[[#This Row],[NETWORTH]]&gt;$CK$3,Table1[[#This Row],[AGE]],0)</f>
        <v>32</v>
      </c>
      <c r="CK252" s="10"/>
    </row>
    <row r="253" spans="1:89" x14ac:dyDescent="0.3">
      <c r="A253">
        <f t="shared" ca="1" si="88"/>
        <v>0</v>
      </c>
      <c r="B253" t="str">
        <f t="shared" ca="1" si="89"/>
        <v>MALE</v>
      </c>
      <c r="C253">
        <f t="shared" ca="1" si="90"/>
        <v>26</v>
      </c>
      <c r="D253">
        <f t="shared" ca="1" si="91"/>
        <v>3</v>
      </c>
      <c r="E253" t="str">
        <f t="shared" ca="1" si="92"/>
        <v>Teaching</v>
      </c>
      <c r="F253">
        <f t="shared" ca="1" si="93"/>
        <v>4</v>
      </c>
      <c r="G253" t="str">
        <f t="shared" ca="1" si="94"/>
        <v>PG</v>
      </c>
      <c r="H253">
        <f t="shared" ca="1" si="112"/>
        <v>3</v>
      </c>
      <c r="I253">
        <f t="shared" ca="1" si="87"/>
        <v>1</v>
      </c>
      <c r="J253">
        <f t="shared" ca="1" si="95"/>
        <v>299552</v>
      </c>
      <c r="K253">
        <f t="shared" ca="1" si="96"/>
        <v>1</v>
      </c>
      <c r="L253" t="str">
        <f t="shared" ca="1" si="97"/>
        <v>Thiruvananthapuram</v>
      </c>
      <c r="M253">
        <f t="shared" ca="1" si="106"/>
        <v>898656</v>
      </c>
      <c r="N253">
        <f t="shared" ca="1" si="98"/>
        <v>722710.85914241022</v>
      </c>
      <c r="O253">
        <f t="shared" ca="1" si="107"/>
        <v>148405.35431901272</v>
      </c>
      <c r="P253">
        <f t="shared" ca="1" si="99"/>
        <v>99547</v>
      </c>
      <c r="Q253">
        <f t="shared" ca="1" si="108"/>
        <v>1413337.8591424101</v>
      </c>
      <c r="R253">
        <f t="shared" ca="1" si="109"/>
        <v>328398.87991168763</v>
      </c>
      <c r="S253">
        <f t="shared" ca="1" si="110"/>
        <v>1375460.2342307004</v>
      </c>
      <c r="T253">
        <f t="shared" ca="1" si="111"/>
        <v>-37877.624911709689</v>
      </c>
      <c r="V253" s="9">
        <f ca="1">IF(Table1[[#This Row],[GENDER]]="MALE",1,0)</f>
        <v>1</v>
      </c>
      <c r="W253" s="10">
        <f ca="1">IF(Table1[[#This Row],[GENDER]]="FEMALE",1,0)</f>
        <v>0</v>
      </c>
      <c r="AF253" s="9">
        <f t="shared" ca="1" si="100"/>
        <v>0</v>
      </c>
      <c r="AG253" s="6">
        <f t="shared" ca="1" si="101"/>
        <v>0</v>
      </c>
      <c r="AH253" s="6">
        <f t="shared" ca="1" si="102"/>
        <v>0</v>
      </c>
      <c r="AI253" s="6">
        <f t="shared" ca="1" si="103"/>
        <v>1</v>
      </c>
      <c r="AJ253" s="10">
        <f t="shared" ca="1" si="104"/>
        <v>0</v>
      </c>
      <c r="AL253" s="9">
        <f ca="1">IF(Table1[[#This Row],[EDUCATION]]="HIGHSCHOOL",1,0)</f>
        <v>0</v>
      </c>
      <c r="AM253" s="6">
        <f ca="1">IF(Table1[[#This Row],[EDUCATION]]="PLUS TWO",1,0)</f>
        <v>0</v>
      </c>
      <c r="AN253" s="6">
        <f ca="1">IF(Table1[[#This Row],[EDUCATION]]="UG",1,0)</f>
        <v>0</v>
      </c>
      <c r="AO253" s="6">
        <f ca="1">IF(Table1[[#This Row],[EDUCATION]]="PG",1,0)</f>
        <v>1</v>
      </c>
      <c r="AP253" s="6">
        <f ca="1">IF(Table1[[#This Row],[EDUCATION]]="PHD",1,0)</f>
        <v>0</v>
      </c>
      <c r="AQ253" s="10">
        <f ca="1">IF(Table1[[#This Row],[EDUCATION]]="OTHERS",1,0)</f>
        <v>0</v>
      </c>
      <c r="AU253" s="9">
        <f ca="1">Table1[[#This Row],[CARS VALUE]]/Table1[[#This Row],[CARS]]</f>
        <v>148405.35431901272</v>
      </c>
      <c r="AV253" s="10"/>
      <c r="AX253" s="9">
        <f ca="1">IF(Table1[[#This Row],[DEBTS]]&gt;$AY$3,1,0)</f>
        <v>1</v>
      </c>
      <c r="AY253" s="6"/>
      <c r="AZ253" s="23">
        <f ca="1">(Table1[[#This Row],[MORTAGE LEFT]]/Table1[[#This Row],[VALUE OF THE HOUSE]])</f>
        <v>0.80421302382937432</v>
      </c>
      <c r="BA253" s="6">
        <f t="shared" ca="1" si="105"/>
        <v>0</v>
      </c>
      <c r="BB253" s="6"/>
      <c r="BC253" s="6"/>
      <c r="BD253" s="6"/>
      <c r="BE253" s="9">
        <f ca="1">IF(Table1[[#This Row],[DEBTS]]&gt;Table1[[#This Row],[INCOME ]],1,0)</f>
        <v>1</v>
      </c>
      <c r="BF253" s="10"/>
      <c r="BH253" s="9">
        <f ca="1">IF(Table1[[#This Row],[AREA]]="Alappuzha",Table1[[#This Row],[INCOME ]],0)</f>
        <v>0</v>
      </c>
      <c r="BI253" s="6">
        <f ca="1">IF(Table1[[#This Row],[AREA]]="Ernakulam",Table1[[#This Row],[INCOME ]],0)</f>
        <v>0</v>
      </c>
      <c r="BJ253" s="6">
        <f ca="1">IF(Table1[[#This Row],[AREA]]="Idukki",Table1[[#This Row],[INCOME ]],0)</f>
        <v>0</v>
      </c>
      <c r="BK253" s="6">
        <f ca="1">IF(Table1[[#This Row],[AREA]]="kannur",Table1[[#This Row],[INCOME ]],0)</f>
        <v>0</v>
      </c>
      <c r="BL253" s="6">
        <f ca="1">IF(Table1[[#This Row],[AREA]]="Kasaragod",Table1[[#This Row],[INCOME ]],0)</f>
        <v>0</v>
      </c>
      <c r="BM253" s="6">
        <f ca="1">IF(Table1[[#This Row],[AREA]]="Kollam",Table1[[#This Row],[INCOME ]],0)</f>
        <v>0</v>
      </c>
      <c r="BN253" s="6">
        <f ca="1">IF(Table1[[#This Row],[AREA]]="kottayam",Table1[[#This Row],[INCOME ]],0)</f>
        <v>0</v>
      </c>
      <c r="BO253" s="6">
        <f ca="1">IF(Table1[[#This Row],[AREA]]="Kozhikode",Table1[[#This Row],[INCOME ]],0)</f>
        <v>0</v>
      </c>
      <c r="BP253" s="6">
        <f ca="1">IF(Table1[[#This Row],[AREA]]="Malappuram",Table1[[#This Row],[INCOME ]],0)</f>
        <v>0</v>
      </c>
      <c r="BQ253" s="6">
        <f ca="1">IF(Table1[[#This Row],[AREA]]="Palakkad",Table1[[#This Row],[INCOME ]],0)</f>
        <v>0</v>
      </c>
      <c r="BR253" s="6">
        <f ca="1">IF(Table1[[#This Row],[AREA]]="Pathanamthitta",Table1[[#This Row],[INCOME ]],0)</f>
        <v>0</v>
      </c>
      <c r="BS253" s="6">
        <f ca="1">IF(Table1[[#This Row],[AREA]]="Thiruvananthapuram",Table1[[#This Row],[INCOME ]],0)</f>
        <v>299552</v>
      </c>
      <c r="BT253" s="6">
        <f ca="1">IF(Table1[[#This Row],[AREA]]="Thrissur",Table1[[#This Row],[INCOME ]],0)</f>
        <v>0</v>
      </c>
      <c r="BU253" s="10">
        <f ca="1">IF(Table1[[#This Row],[AREA]]="Wayanadu",Table1[[#This Row],[INCOME ]],0)</f>
        <v>0</v>
      </c>
      <c r="BW253" s="9">
        <f ca="1">IF(Table1[[#This Row],[FIELD OF WORK]]="IT",Table1[[#This Row],[INCOME ]],0)</f>
        <v>0</v>
      </c>
      <c r="BX253" s="6">
        <f ca="1">IF(Table1[[#This Row],[FIELD OF WORK]]="Teaching",Table1[[#This Row],[INCOME ]],0)</f>
        <v>299552</v>
      </c>
      <c r="BY253" s="6">
        <f ca="1">IF(Table1[[#This Row],[FIELD OF WORK]]="Construction",Table1[[#This Row],[INCOME ]],0)</f>
        <v>0</v>
      </c>
      <c r="BZ253" s="6">
        <f ca="1">IF(Table1[[#This Row],[FIELD OF WORK]]="Health",Table1[[#This Row],[INCOME ]],0)</f>
        <v>0</v>
      </c>
      <c r="CA253" s="10">
        <f ca="1">IF(Table1[[#This Row],[FIELD OF WORK]]="Others",Table1[[#This Row],[INCOME ]],0)</f>
        <v>0</v>
      </c>
      <c r="CC253" s="9">
        <f ca="1">IF(Table1[[#This Row],[EDUCATION]]="Highschool",Table1[[#This Row],[INCOME ]],0)</f>
        <v>0</v>
      </c>
      <c r="CD253" s="6">
        <f ca="1">IF(Table1[[#This Row],[EDUCATION]]="UG",Table1[[#This Row],[INCOME ]],0)</f>
        <v>0</v>
      </c>
      <c r="CE253" s="6">
        <f ca="1">IF(Table1[[#This Row],[EDUCATION]]="PG",Table1[[#This Row],[INCOME ]],0)</f>
        <v>299552</v>
      </c>
      <c r="CF253" s="6">
        <f ca="1">IF(Table1[[#This Row],[EDUCATION]]="PHD",Table1[[#This Row],[INCOME ]],0)</f>
        <v>0</v>
      </c>
      <c r="CG253" s="6">
        <f ca="1">IF(Table1[[#This Row],[EDUCATION]]="Plus Two",Table1[[#This Row],[INCOME ]],0)</f>
        <v>0</v>
      </c>
      <c r="CH253" s="10">
        <f ca="1">IF(Table1[[#This Row],[EDUCATION]]="Others",Table1[[#This Row],[INCOME ]],0)</f>
        <v>0</v>
      </c>
      <c r="CJ253" s="9">
        <f ca="1">IF(Table1[[#This Row],[NETWORTH]]&gt;$CK$3,Table1[[#This Row],[AGE]],0)</f>
        <v>0</v>
      </c>
      <c r="CK253" s="10"/>
    </row>
    <row r="254" spans="1:89" x14ac:dyDescent="0.3">
      <c r="A254">
        <f t="shared" ca="1" si="88"/>
        <v>0</v>
      </c>
      <c r="B254" t="str">
        <f t="shared" ca="1" si="89"/>
        <v>MALE</v>
      </c>
      <c r="C254">
        <f t="shared" ca="1" si="90"/>
        <v>31</v>
      </c>
      <c r="D254">
        <f t="shared" ca="1" si="91"/>
        <v>2</v>
      </c>
      <c r="E254" t="str">
        <f t="shared" ca="1" si="92"/>
        <v>Construction</v>
      </c>
      <c r="F254">
        <f t="shared" ca="1" si="93"/>
        <v>6</v>
      </c>
      <c r="G254" t="str">
        <f t="shared" ca="1" si="94"/>
        <v>Others</v>
      </c>
      <c r="H254">
        <f t="shared" ca="1" si="112"/>
        <v>3</v>
      </c>
      <c r="I254">
        <f t="shared" ca="1" si="87"/>
        <v>2</v>
      </c>
      <c r="J254">
        <f t="shared" ca="1" si="95"/>
        <v>464437</v>
      </c>
      <c r="K254">
        <f t="shared" ca="1" si="96"/>
        <v>2</v>
      </c>
      <c r="L254" t="str">
        <f t="shared" ca="1" si="97"/>
        <v>Kollam</v>
      </c>
      <c r="M254">
        <f t="shared" ca="1" si="106"/>
        <v>2322185</v>
      </c>
      <c r="N254">
        <f t="shared" ca="1" si="98"/>
        <v>995689.87976988428</v>
      </c>
      <c r="O254">
        <f t="shared" ca="1" si="107"/>
        <v>97712.385285466284</v>
      </c>
      <c r="P254">
        <f t="shared" ca="1" si="99"/>
        <v>94510</v>
      </c>
      <c r="Q254">
        <f t="shared" ca="1" si="108"/>
        <v>1494789.8797698843</v>
      </c>
      <c r="R254">
        <f t="shared" ca="1" si="109"/>
        <v>45945.791409301877</v>
      </c>
      <c r="S254">
        <f t="shared" ca="1" si="110"/>
        <v>2465843.1766947685</v>
      </c>
      <c r="T254">
        <f t="shared" ca="1" si="111"/>
        <v>971053.2969248842</v>
      </c>
      <c r="V254" s="9">
        <f ca="1">IF(Table1[[#This Row],[GENDER]]="MALE",1,0)</f>
        <v>1</v>
      </c>
      <c r="W254" s="10">
        <f ca="1">IF(Table1[[#This Row],[GENDER]]="FEMALE",1,0)</f>
        <v>0</v>
      </c>
      <c r="AF254" s="9">
        <f t="shared" ca="1" si="100"/>
        <v>1</v>
      </c>
      <c r="AG254" s="6">
        <f t="shared" ca="1" si="101"/>
        <v>0</v>
      </c>
      <c r="AH254" s="6">
        <f t="shared" ca="1" si="102"/>
        <v>0</v>
      </c>
      <c r="AI254" s="6">
        <f t="shared" ca="1" si="103"/>
        <v>0</v>
      </c>
      <c r="AJ254" s="10">
        <f t="shared" ca="1" si="104"/>
        <v>0</v>
      </c>
      <c r="AL254" s="9">
        <f ca="1">IF(Table1[[#This Row],[EDUCATION]]="HIGHSCHOOL",1,0)</f>
        <v>0</v>
      </c>
      <c r="AM254" s="6">
        <f ca="1">IF(Table1[[#This Row],[EDUCATION]]="PLUS TWO",1,0)</f>
        <v>0</v>
      </c>
      <c r="AN254" s="6">
        <f ca="1">IF(Table1[[#This Row],[EDUCATION]]="UG",1,0)</f>
        <v>0</v>
      </c>
      <c r="AO254" s="6">
        <f ca="1">IF(Table1[[#This Row],[EDUCATION]]="PG",1,0)</f>
        <v>0</v>
      </c>
      <c r="AP254" s="6">
        <f ca="1">IF(Table1[[#This Row],[EDUCATION]]="PHD",1,0)</f>
        <v>0</v>
      </c>
      <c r="AQ254" s="10">
        <f ca="1">IF(Table1[[#This Row],[EDUCATION]]="OTHERS",1,0)</f>
        <v>1</v>
      </c>
      <c r="AU254" s="9">
        <f ca="1">Table1[[#This Row],[CARS VALUE]]/Table1[[#This Row],[CARS]]</f>
        <v>48856.192642733142</v>
      </c>
      <c r="AV254" s="10"/>
      <c r="AX254" s="9">
        <f ca="1">IF(Table1[[#This Row],[DEBTS]]&gt;$AY$3,1,0)</f>
        <v>1</v>
      </c>
      <c r="AY254" s="6"/>
      <c r="AZ254" s="23">
        <f ca="1">(Table1[[#This Row],[MORTAGE LEFT]]/Table1[[#This Row],[VALUE OF THE HOUSE]])</f>
        <v>0.4287728496092621</v>
      </c>
      <c r="BA254" s="6">
        <f t="shared" ca="1" si="105"/>
        <v>1</v>
      </c>
      <c r="BB254" s="6"/>
      <c r="BC254" s="6"/>
      <c r="BD254" s="6"/>
      <c r="BE254" s="9">
        <f ca="1">IF(Table1[[#This Row],[DEBTS]]&gt;Table1[[#This Row],[INCOME ]],1,0)</f>
        <v>1</v>
      </c>
      <c r="BF254" s="10"/>
      <c r="BH254" s="9">
        <f ca="1">IF(Table1[[#This Row],[AREA]]="Alappuzha",Table1[[#This Row],[INCOME ]],0)</f>
        <v>0</v>
      </c>
      <c r="BI254" s="6">
        <f ca="1">IF(Table1[[#This Row],[AREA]]="Ernakulam",Table1[[#This Row],[INCOME ]],0)</f>
        <v>0</v>
      </c>
      <c r="BJ254" s="6">
        <f ca="1">IF(Table1[[#This Row],[AREA]]="Idukki",Table1[[#This Row],[INCOME ]],0)</f>
        <v>0</v>
      </c>
      <c r="BK254" s="6">
        <f ca="1">IF(Table1[[#This Row],[AREA]]="kannur",Table1[[#This Row],[INCOME ]],0)</f>
        <v>0</v>
      </c>
      <c r="BL254" s="6">
        <f ca="1">IF(Table1[[#This Row],[AREA]]="Kasaragod",Table1[[#This Row],[INCOME ]],0)</f>
        <v>0</v>
      </c>
      <c r="BM254" s="6">
        <f ca="1">IF(Table1[[#This Row],[AREA]]="Kollam",Table1[[#This Row],[INCOME ]],0)</f>
        <v>464437</v>
      </c>
      <c r="BN254" s="6">
        <f ca="1">IF(Table1[[#This Row],[AREA]]="kottayam",Table1[[#This Row],[INCOME ]],0)</f>
        <v>0</v>
      </c>
      <c r="BO254" s="6">
        <f ca="1">IF(Table1[[#This Row],[AREA]]="Kozhikode",Table1[[#This Row],[INCOME ]],0)</f>
        <v>0</v>
      </c>
      <c r="BP254" s="6">
        <f ca="1">IF(Table1[[#This Row],[AREA]]="Malappuram",Table1[[#This Row],[INCOME ]],0)</f>
        <v>0</v>
      </c>
      <c r="BQ254" s="6">
        <f ca="1">IF(Table1[[#This Row],[AREA]]="Palakkad",Table1[[#This Row],[INCOME ]],0)</f>
        <v>0</v>
      </c>
      <c r="BR254" s="6">
        <f ca="1">IF(Table1[[#This Row],[AREA]]="Pathanamthitta",Table1[[#This Row],[INCOME ]],0)</f>
        <v>0</v>
      </c>
      <c r="BS254" s="6">
        <f ca="1">IF(Table1[[#This Row],[AREA]]="Thiruvananthapuram",Table1[[#This Row],[INCOME ]],0)</f>
        <v>0</v>
      </c>
      <c r="BT254" s="6">
        <f ca="1">IF(Table1[[#This Row],[AREA]]="Thrissur",Table1[[#This Row],[INCOME ]],0)</f>
        <v>0</v>
      </c>
      <c r="BU254" s="10">
        <f ca="1">IF(Table1[[#This Row],[AREA]]="Wayanadu",Table1[[#This Row],[INCOME ]],0)</f>
        <v>0</v>
      </c>
      <c r="BW254" s="9">
        <f ca="1">IF(Table1[[#This Row],[FIELD OF WORK]]="IT",Table1[[#This Row],[INCOME ]],0)</f>
        <v>0</v>
      </c>
      <c r="BX254" s="6">
        <f ca="1">IF(Table1[[#This Row],[FIELD OF WORK]]="Teaching",Table1[[#This Row],[INCOME ]],0)</f>
        <v>0</v>
      </c>
      <c r="BY254" s="6">
        <f ca="1">IF(Table1[[#This Row],[FIELD OF WORK]]="Construction",Table1[[#This Row],[INCOME ]],0)</f>
        <v>464437</v>
      </c>
      <c r="BZ254" s="6">
        <f ca="1">IF(Table1[[#This Row],[FIELD OF WORK]]="Health",Table1[[#This Row],[INCOME ]],0)</f>
        <v>0</v>
      </c>
      <c r="CA254" s="10">
        <f ca="1">IF(Table1[[#This Row],[FIELD OF WORK]]="Others",Table1[[#This Row],[INCOME ]],0)</f>
        <v>0</v>
      </c>
      <c r="CC254" s="9">
        <f ca="1">IF(Table1[[#This Row],[EDUCATION]]="Highschool",Table1[[#This Row],[INCOME ]],0)</f>
        <v>0</v>
      </c>
      <c r="CD254" s="6">
        <f ca="1">IF(Table1[[#This Row],[EDUCATION]]="UG",Table1[[#This Row],[INCOME ]],0)</f>
        <v>0</v>
      </c>
      <c r="CE254" s="6">
        <f ca="1">IF(Table1[[#This Row],[EDUCATION]]="PG",Table1[[#This Row],[INCOME ]],0)</f>
        <v>0</v>
      </c>
      <c r="CF254" s="6">
        <f ca="1">IF(Table1[[#This Row],[EDUCATION]]="PHD",Table1[[#This Row],[INCOME ]],0)</f>
        <v>0</v>
      </c>
      <c r="CG254" s="6">
        <f ca="1">IF(Table1[[#This Row],[EDUCATION]]="Plus Two",Table1[[#This Row],[INCOME ]],0)</f>
        <v>0</v>
      </c>
      <c r="CH254" s="10">
        <f ca="1">IF(Table1[[#This Row],[EDUCATION]]="Others",Table1[[#This Row],[INCOME ]],0)</f>
        <v>464437</v>
      </c>
      <c r="CJ254" s="9">
        <f ca="1">IF(Table1[[#This Row],[NETWORTH]]&gt;$CK$3,Table1[[#This Row],[AGE]],0)</f>
        <v>0</v>
      </c>
      <c r="CK254" s="10"/>
    </row>
    <row r="255" spans="1:89" x14ac:dyDescent="0.3">
      <c r="A255">
        <f t="shared" ca="1" si="88"/>
        <v>0</v>
      </c>
      <c r="B255" t="str">
        <f t="shared" ca="1" si="89"/>
        <v>MALE</v>
      </c>
      <c r="C255">
        <f t="shared" ca="1" si="90"/>
        <v>48</v>
      </c>
      <c r="D255">
        <f t="shared" ca="1" si="91"/>
        <v>5</v>
      </c>
      <c r="E255" t="str">
        <f t="shared" ca="1" si="92"/>
        <v>Others</v>
      </c>
      <c r="F255">
        <f t="shared" ca="1" si="93"/>
        <v>3</v>
      </c>
      <c r="G255" t="str">
        <f t="shared" ca="1" si="94"/>
        <v>UG</v>
      </c>
      <c r="H255">
        <f t="shared" ca="1" si="112"/>
        <v>0</v>
      </c>
      <c r="I255">
        <f t="shared" ca="1" si="87"/>
        <v>3</v>
      </c>
      <c r="J255">
        <f t="shared" ca="1" si="95"/>
        <v>770838</v>
      </c>
      <c r="K255">
        <f t="shared" ca="1" si="96"/>
        <v>14</v>
      </c>
      <c r="L255" t="str">
        <f t="shared" ca="1" si="97"/>
        <v>Kasaragod</v>
      </c>
      <c r="M255">
        <f t="shared" ca="1" si="106"/>
        <v>2312514</v>
      </c>
      <c r="N255">
        <f t="shared" ca="1" si="98"/>
        <v>280007.52624213707</v>
      </c>
      <c r="O255">
        <f t="shared" ca="1" si="107"/>
        <v>645737.5047143331</v>
      </c>
      <c r="P255">
        <f t="shared" ca="1" si="99"/>
        <v>519054</v>
      </c>
      <c r="Q255">
        <f t="shared" ca="1" si="108"/>
        <v>1734618.526242137</v>
      </c>
      <c r="R255">
        <f t="shared" ca="1" si="109"/>
        <v>30065.308388155634</v>
      </c>
      <c r="S255">
        <f t="shared" ca="1" si="110"/>
        <v>2988316.8131024884</v>
      </c>
      <c r="T255">
        <f t="shared" ca="1" si="111"/>
        <v>1253698.2868603515</v>
      </c>
      <c r="V255" s="9">
        <f ca="1">IF(Table1[[#This Row],[GENDER]]="MALE",1,0)</f>
        <v>1</v>
      </c>
      <c r="W255" s="10">
        <f ca="1">IF(Table1[[#This Row],[GENDER]]="FEMALE",1,0)</f>
        <v>0</v>
      </c>
      <c r="AF255" s="9">
        <f t="shared" ca="1" si="100"/>
        <v>0</v>
      </c>
      <c r="AG255" s="6">
        <f t="shared" ca="1" si="101"/>
        <v>0</v>
      </c>
      <c r="AH255" s="6">
        <f t="shared" ca="1" si="102"/>
        <v>0</v>
      </c>
      <c r="AI255" s="6">
        <f t="shared" ca="1" si="103"/>
        <v>0</v>
      </c>
      <c r="AJ255" s="10">
        <f t="shared" ca="1" si="104"/>
        <v>1</v>
      </c>
      <c r="AL255" s="9">
        <f ca="1">IF(Table1[[#This Row],[EDUCATION]]="HIGHSCHOOL",1,0)</f>
        <v>0</v>
      </c>
      <c r="AM255" s="6">
        <f ca="1">IF(Table1[[#This Row],[EDUCATION]]="PLUS TWO",1,0)</f>
        <v>0</v>
      </c>
      <c r="AN255" s="6">
        <f ca="1">IF(Table1[[#This Row],[EDUCATION]]="UG",1,0)</f>
        <v>1</v>
      </c>
      <c r="AO255" s="6">
        <f ca="1">IF(Table1[[#This Row],[EDUCATION]]="PG",1,0)</f>
        <v>0</v>
      </c>
      <c r="AP255" s="6">
        <f ca="1">IF(Table1[[#This Row],[EDUCATION]]="PHD",1,0)</f>
        <v>0</v>
      </c>
      <c r="AQ255" s="10">
        <f ca="1">IF(Table1[[#This Row],[EDUCATION]]="OTHERS",1,0)</f>
        <v>0</v>
      </c>
      <c r="AU255" s="9">
        <f ca="1">Table1[[#This Row],[CARS VALUE]]/Table1[[#This Row],[CARS]]</f>
        <v>215245.8349047777</v>
      </c>
      <c r="AV255" s="10"/>
      <c r="AX255" s="9">
        <f ca="1">IF(Table1[[#This Row],[DEBTS]]&gt;$AY$3,1,0)</f>
        <v>1</v>
      </c>
      <c r="AY255" s="6"/>
      <c r="AZ255" s="23">
        <f ca="1">(Table1[[#This Row],[MORTAGE LEFT]]/Table1[[#This Row],[VALUE OF THE HOUSE]])</f>
        <v>0.12108360262560014</v>
      </c>
      <c r="BA255" s="6">
        <f t="shared" ca="1" si="105"/>
        <v>1</v>
      </c>
      <c r="BB255" s="6"/>
      <c r="BC255" s="6"/>
      <c r="BD255" s="6"/>
      <c r="BE255" s="9">
        <f ca="1">IF(Table1[[#This Row],[DEBTS]]&gt;Table1[[#This Row],[INCOME ]],1,0)</f>
        <v>1</v>
      </c>
      <c r="BF255" s="10"/>
      <c r="BH255" s="9">
        <f ca="1">IF(Table1[[#This Row],[AREA]]="Alappuzha",Table1[[#This Row],[INCOME ]],0)</f>
        <v>0</v>
      </c>
      <c r="BI255" s="6">
        <f ca="1">IF(Table1[[#This Row],[AREA]]="Ernakulam",Table1[[#This Row],[INCOME ]],0)</f>
        <v>0</v>
      </c>
      <c r="BJ255" s="6">
        <f ca="1">IF(Table1[[#This Row],[AREA]]="Idukki",Table1[[#This Row],[INCOME ]],0)</f>
        <v>0</v>
      </c>
      <c r="BK255" s="6">
        <f ca="1">IF(Table1[[#This Row],[AREA]]="kannur",Table1[[#This Row],[INCOME ]],0)</f>
        <v>0</v>
      </c>
      <c r="BL255" s="6">
        <f ca="1">IF(Table1[[#This Row],[AREA]]="Kasaragod",Table1[[#This Row],[INCOME ]],0)</f>
        <v>770838</v>
      </c>
      <c r="BM255" s="6">
        <f ca="1">IF(Table1[[#This Row],[AREA]]="Kollam",Table1[[#This Row],[INCOME ]],0)</f>
        <v>0</v>
      </c>
      <c r="BN255" s="6">
        <f ca="1">IF(Table1[[#This Row],[AREA]]="kottayam",Table1[[#This Row],[INCOME ]],0)</f>
        <v>0</v>
      </c>
      <c r="BO255" s="6">
        <f ca="1">IF(Table1[[#This Row],[AREA]]="Kozhikode",Table1[[#This Row],[INCOME ]],0)</f>
        <v>0</v>
      </c>
      <c r="BP255" s="6">
        <f ca="1">IF(Table1[[#This Row],[AREA]]="Malappuram",Table1[[#This Row],[INCOME ]],0)</f>
        <v>0</v>
      </c>
      <c r="BQ255" s="6">
        <f ca="1">IF(Table1[[#This Row],[AREA]]="Palakkad",Table1[[#This Row],[INCOME ]],0)</f>
        <v>0</v>
      </c>
      <c r="BR255" s="6">
        <f ca="1">IF(Table1[[#This Row],[AREA]]="Pathanamthitta",Table1[[#This Row],[INCOME ]],0)</f>
        <v>0</v>
      </c>
      <c r="BS255" s="6">
        <f ca="1">IF(Table1[[#This Row],[AREA]]="Thiruvananthapuram",Table1[[#This Row],[INCOME ]],0)</f>
        <v>0</v>
      </c>
      <c r="BT255" s="6">
        <f ca="1">IF(Table1[[#This Row],[AREA]]="Thrissur",Table1[[#This Row],[INCOME ]],0)</f>
        <v>0</v>
      </c>
      <c r="BU255" s="10">
        <f ca="1">IF(Table1[[#This Row],[AREA]]="Wayanadu",Table1[[#This Row],[INCOME ]],0)</f>
        <v>0</v>
      </c>
      <c r="BW255" s="9">
        <f ca="1">IF(Table1[[#This Row],[FIELD OF WORK]]="IT",Table1[[#This Row],[INCOME ]],0)</f>
        <v>0</v>
      </c>
      <c r="BX255" s="6">
        <f ca="1">IF(Table1[[#This Row],[FIELD OF WORK]]="Teaching",Table1[[#This Row],[INCOME ]],0)</f>
        <v>0</v>
      </c>
      <c r="BY255" s="6">
        <f ca="1">IF(Table1[[#This Row],[FIELD OF WORK]]="Construction",Table1[[#This Row],[INCOME ]],0)</f>
        <v>0</v>
      </c>
      <c r="BZ255" s="6">
        <f ca="1">IF(Table1[[#This Row],[FIELD OF WORK]]="Health",Table1[[#This Row],[INCOME ]],0)</f>
        <v>0</v>
      </c>
      <c r="CA255" s="10">
        <f ca="1">IF(Table1[[#This Row],[FIELD OF WORK]]="Others",Table1[[#This Row],[INCOME ]],0)</f>
        <v>770838</v>
      </c>
      <c r="CC255" s="9">
        <f ca="1">IF(Table1[[#This Row],[EDUCATION]]="Highschool",Table1[[#This Row],[INCOME ]],0)</f>
        <v>0</v>
      </c>
      <c r="CD255" s="6">
        <f ca="1">IF(Table1[[#This Row],[EDUCATION]]="UG",Table1[[#This Row],[INCOME ]],0)</f>
        <v>770838</v>
      </c>
      <c r="CE255" s="6">
        <f ca="1">IF(Table1[[#This Row],[EDUCATION]]="PG",Table1[[#This Row],[INCOME ]],0)</f>
        <v>0</v>
      </c>
      <c r="CF255" s="6">
        <f ca="1">IF(Table1[[#This Row],[EDUCATION]]="PHD",Table1[[#This Row],[INCOME ]],0)</f>
        <v>0</v>
      </c>
      <c r="CG255" s="6">
        <f ca="1">IF(Table1[[#This Row],[EDUCATION]]="Plus Two",Table1[[#This Row],[INCOME ]],0)</f>
        <v>0</v>
      </c>
      <c r="CH255" s="10">
        <f ca="1">IF(Table1[[#This Row],[EDUCATION]]="Others",Table1[[#This Row],[INCOME ]],0)</f>
        <v>0</v>
      </c>
      <c r="CJ255" s="9">
        <f ca="1">IF(Table1[[#This Row],[NETWORTH]]&gt;$CK$3,Table1[[#This Row],[AGE]],0)</f>
        <v>48</v>
      </c>
      <c r="CK255" s="10"/>
    </row>
    <row r="256" spans="1:89" x14ac:dyDescent="0.3">
      <c r="A256">
        <f t="shared" ca="1" si="88"/>
        <v>1</v>
      </c>
      <c r="B256" t="str">
        <f t="shared" ca="1" si="89"/>
        <v>FEMALE</v>
      </c>
      <c r="C256">
        <f t="shared" ca="1" si="90"/>
        <v>29</v>
      </c>
      <c r="D256">
        <f t="shared" ca="1" si="91"/>
        <v>4</v>
      </c>
      <c r="E256" t="str">
        <f t="shared" ca="1" si="92"/>
        <v>IT</v>
      </c>
      <c r="F256">
        <f t="shared" ca="1" si="93"/>
        <v>1</v>
      </c>
      <c r="G256" t="str">
        <f t="shared" ca="1" si="94"/>
        <v>Highschool</v>
      </c>
      <c r="H256">
        <f t="shared" ca="1" si="112"/>
        <v>3</v>
      </c>
      <c r="I256">
        <f t="shared" ca="1" si="87"/>
        <v>3</v>
      </c>
      <c r="J256">
        <f t="shared" ca="1" si="95"/>
        <v>368482</v>
      </c>
      <c r="K256">
        <f t="shared" ca="1" si="96"/>
        <v>6</v>
      </c>
      <c r="L256" t="str">
        <f t="shared" ca="1" si="97"/>
        <v>Idukki</v>
      </c>
      <c r="M256">
        <f t="shared" ca="1" si="106"/>
        <v>2210892</v>
      </c>
      <c r="N256">
        <f t="shared" ca="1" si="98"/>
        <v>638598.25271868135</v>
      </c>
      <c r="O256">
        <f t="shared" ca="1" si="107"/>
        <v>621075.00363326469</v>
      </c>
      <c r="P256">
        <f t="shared" ca="1" si="99"/>
        <v>251251</v>
      </c>
      <c r="Q256">
        <f t="shared" ca="1" si="108"/>
        <v>1566392.2527186815</v>
      </c>
      <c r="R256">
        <f t="shared" ca="1" si="109"/>
        <v>93350.533934970037</v>
      </c>
      <c r="S256">
        <f t="shared" ca="1" si="110"/>
        <v>2925317.5375682344</v>
      </c>
      <c r="T256">
        <f t="shared" ca="1" si="111"/>
        <v>1358925.2848495529</v>
      </c>
      <c r="V256" s="9">
        <f ca="1">IF(Table1[[#This Row],[GENDER]]="MALE",1,0)</f>
        <v>0</v>
      </c>
      <c r="W256" s="10">
        <f ca="1">IF(Table1[[#This Row],[GENDER]]="FEMALE",1,0)</f>
        <v>1</v>
      </c>
      <c r="AF256" s="9">
        <f t="shared" ca="1" si="100"/>
        <v>0</v>
      </c>
      <c r="AG256" s="6">
        <f t="shared" ca="1" si="101"/>
        <v>0</v>
      </c>
      <c r="AH256" s="6">
        <f t="shared" ca="1" si="102"/>
        <v>1</v>
      </c>
      <c r="AI256" s="6">
        <f t="shared" ca="1" si="103"/>
        <v>0</v>
      </c>
      <c r="AJ256" s="10">
        <f t="shared" ca="1" si="104"/>
        <v>0</v>
      </c>
      <c r="AL256" s="9">
        <f ca="1">IF(Table1[[#This Row],[EDUCATION]]="HIGHSCHOOL",1,0)</f>
        <v>1</v>
      </c>
      <c r="AM256" s="6">
        <f ca="1">IF(Table1[[#This Row],[EDUCATION]]="PLUS TWO",1,0)</f>
        <v>0</v>
      </c>
      <c r="AN256" s="6">
        <f ca="1">IF(Table1[[#This Row],[EDUCATION]]="UG",1,0)</f>
        <v>0</v>
      </c>
      <c r="AO256" s="6">
        <f ca="1">IF(Table1[[#This Row],[EDUCATION]]="PG",1,0)</f>
        <v>0</v>
      </c>
      <c r="AP256" s="6">
        <f ca="1">IF(Table1[[#This Row],[EDUCATION]]="PHD",1,0)</f>
        <v>0</v>
      </c>
      <c r="AQ256" s="10">
        <f ca="1">IF(Table1[[#This Row],[EDUCATION]]="OTHERS",1,0)</f>
        <v>0</v>
      </c>
      <c r="AU256" s="9">
        <f ca="1">Table1[[#This Row],[CARS VALUE]]/Table1[[#This Row],[CARS]]</f>
        <v>207025.00121108824</v>
      </c>
      <c r="AV256" s="10"/>
      <c r="AX256" s="9">
        <f ca="1">IF(Table1[[#This Row],[DEBTS]]&gt;$AY$3,1,0)</f>
        <v>1</v>
      </c>
      <c r="AY256" s="6"/>
      <c r="AZ256" s="23">
        <f ca="1">(Table1[[#This Row],[MORTAGE LEFT]]/Table1[[#This Row],[VALUE OF THE HOUSE]])</f>
        <v>0.28884190305029889</v>
      </c>
      <c r="BA256" s="6">
        <f t="shared" ca="1" si="105"/>
        <v>1</v>
      </c>
      <c r="BB256" s="6"/>
      <c r="BC256" s="6"/>
      <c r="BD256" s="6"/>
      <c r="BE256" s="9">
        <f ca="1">IF(Table1[[#This Row],[DEBTS]]&gt;Table1[[#This Row],[INCOME ]],1,0)</f>
        <v>1</v>
      </c>
      <c r="BF256" s="10"/>
      <c r="BH256" s="9">
        <f ca="1">IF(Table1[[#This Row],[AREA]]="Alappuzha",Table1[[#This Row],[INCOME ]],0)</f>
        <v>0</v>
      </c>
      <c r="BI256" s="6">
        <f ca="1">IF(Table1[[#This Row],[AREA]]="Ernakulam",Table1[[#This Row],[INCOME ]],0)</f>
        <v>0</v>
      </c>
      <c r="BJ256" s="6">
        <f ca="1">IF(Table1[[#This Row],[AREA]]="Idukki",Table1[[#This Row],[INCOME ]],0)</f>
        <v>368482</v>
      </c>
      <c r="BK256" s="6">
        <f ca="1">IF(Table1[[#This Row],[AREA]]="kannur",Table1[[#This Row],[INCOME ]],0)</f>
        <v>0</v>
      </c>
      <c r="BL256" s="6">
        <f ca="1">IF(Table1[[#This Row],[AREA]]="Kasaragod",Table1[[#This Row],[INCOME ]],0)</f>
        <v>0</v>
      </c>
      <c r="BM256" s="6">
        <f ca="1">IF(Table1[[#This Row],[AREA]]="Kollam",Table1[[#This Row],[INCOME ]],0)</f>
        <v>0</v>
      </c>
      <c r="BN256" s="6">
        <f ca="1">IF(Table1[[#This Row],[AREA]]="kottayam",Table1[[#This Row],[INCOME ]],0)</f>
        <v>0</v>
      </c>
      <c r="BO256" s="6">
        <f ca="1">IF(Table1[[#This Row],[AREA]]="Kozhikode",Table1[[#This Row],[INCOME ]],0)</f>
        <v>0</v>
      </c>
      <c r="BP256" s="6">
        <f ca="1">IF(Table1[[#This Row],[AREA]]="Malappuram",Table1[[#This Row],[INCOME ]],0)</f>
        <v>0</v>
      </c>
      <c r="BQ256" s="6">
        <f ca="1">IF(Table1[[#This Row],[AREA]]="Palakkad",Table1[[#This Row],[INCOME ]],0)</f>
        <v>0</v>
      </c>
      <c r="BR256" s="6">
        <f ca="1">IF(Table1[[#This Row],[AREA]]="Pathanamthitta",Table1[[#This Row],[INCOME ]],0)</f>
        <v>0</v>
      </c>
      <c r="BS256" s="6">
        <f ca="1">IF(Table1[[#This Row],[AREA]]="Thiruvananthapuram",Table1[[#This Row],[INCOME ]],0)</f>
        <v>0</v>
      </c>
      <c r="BT256" s="6">
        <f ca="1">IF(Table1[[#This Row],[AREA]]="Thrissur",Table1[[#This Row],[INCOME ]],0)</f>
        <v>0</v>
      </c>
      <c r="BU256" s="10">
        <f ca="1">IF(Table1[[#This Row],[AREA]]="Wayanadu",Table1[[#This Row],[INCOME ]],0)</f>
        <v>0</v>
      </c>
      <c r="BW256" s="9">
        <f ca="1">IF(Table1[[#This Row],[FIELD OF WORK]]="IT",Table1[[#This Row],[INCOME ]],0)</f>
        <v>368482</v>
      </c>
      <c r="BX256" s="6">
        <f ca="1">IF(Table1[[#This Row],[FIELD OF WORK]]="Teaching",Table1[[#This Row],[INCOME ]],0)</f>
        <v>0</v>
      </c>
      <c r="BY256" s="6">
        <f ca="1">IF(Table1[[#This Row],[FIELD OF WORK]]="Construction",Table1[[#This Row],[INCOME ]],0)</f>
        <v>0</v>
      </c>
      <c r="BZ256" s="6">
        <f ca="1">IF(Table1[[#This Row],[FIELD OF WORK]]="Health",Table1[[#This Row],[INCOME ]],0)</f>
        <v>0</v>
      </c>
      <c r="CA256" s="10">
        <f ca="1">IF(Table1[[#This Row],[FIELD OF WORK]]="Others",Table1[[#This Row],[INCOME ]],0)</f>
        <v>0</v>
      </c>
      <c r="CC256" s="9">
        <f ca="1">IF(Table1[[#This Row],[EDUCATION]]="Highschool",Table1[[#This Row],[INCOME ]],0)</f>
        <v>368482</v>
      </c>
      <c r="CD256" s="6">
        <f ca="1">IF(Table1[[#This Row],[EDUCATION]]="UG",Table1[[#This Row],[INCOME ]],0)</f>
        <v>0</v>
      </c>
      <c r="CE256" s="6">
        <f ca="1">IF(Table1[[#This Row],[EDUCATION]]="PG",Table1[[#This Row],[INCOME ]],0)</f>
        <v>0</v>
      </c>
      <c r="CF256" s="6">
        <f ca="1">IF(Table1[[#This Row],[EDUCATION]]="PHD",Table1[[#This Row],[INCOME ]],0)</f>
        <v>0</v>
      </c>
      <c r="CG256" s="6">
        <f ca="1">IF(Table1[[#This Row],[EDUCATION]]="Plus Two",Table1[[#This Row],[INCOME ]],0)</f>
        <v>0</v>
      </c>
      <c r="CH256" s="10">
        <f ca="1">IF(Table1[[#This Row],[EDUCATION]]="Others",Table1[[#This Row],[INCOME ]],0)</f>
        <v>0</v>
      </c>
      <c r="CJ256" s="9">
        <f ca="1">IF(Table1[[#This Row],[NETWORTH]]&gt;$CK$3,Table1[[#This Row],[AGE]],0)</f>
        <v>29</v>
      </c>
      <c r="CK256" s="10"/>
    </row>
    <row r="257" spans="1:89" x14ac:dyDescent="0.3">
      <c r="A257">
        <f t="shared" ca="1" si="88"/>
        <v>1</v>
      </c>
      <c r="B257" t="str">
        <f t="shared" ca="1" si="89"/>
        <v>FEMALE</v>
      </c>
      <c r="C257">
        <f t="shared" ca="1" si="90"/>
        <v>29</v>
      </c>
      <c r="D257">
        <f t="shared" ca="1" si="91"/>
        <v>1</v>
      </c>
      <c r="E257" t="str">
        <f t="shared" ca="1" si="92"/>
        <v>Health</v>
      </c>
      <c r="F257">
        <f t="shared" ca="1" si="93"/>
        <v>1</v>
      </c>
      <c r="G257" t="str">
        <f t="shared" ca="1" si="94"/>
        <v>Highschool</v>
      </c>
      <c r="H257">
        <f t="shared" ca="1" si="112"/>
        <v>0</v>
      </c>
      <c r="I257">
        <f t="shared" ca="1" si="87"/>
        <v>1</v>
      </c>
      <c r="J257">
        <f t="shared" ca="1" si="95"/>
        <v>786157</v>
      </c>
      <c r="K257">
        <f t="shared" ca="1" si="96"/>
        <v>4</v>
      </c>
      <c r="L257" t="str">
        <f t="shared" ca="1" si="97"/>
        <v>Pathanamthitta</v>
      </c>
      <c r="M257">
        <f t="shared" ca="1" si="106"/>
        <v>5503099</v>
      </c>
      <c r="N257">
        <f t="shared" ca="1" si="98"/>
        <v>895959.66435318347</v>
      </c>
      <c r="O257">
        <f t="shared" ca="1" si="107"/>
        <v>285056.29225412145</v>
      </c>
      <c r="P257">
        <f t="shared" ca="1" si="99"/>
        <v>228642</v>
      </c>
      <c r="Q257">
        <f t="shared" ca="1" si="108"/>
        <v>1142496.6643531835</v>
      </c>
      <c r="R257">
        <f t="shared" ca="1" si="109"/>
        <v>375004.20581004699</v>
      </c>
      <c r="S257">
        <f t="shared" ca="1" si="110"/>
        <v>6163159.4980641678</v>
      </c>
      <c r="T257">
        <f t="shared" ca="1" si="111"/>
        <v>5020662.8337109843</v>
      </c>
      <c r="V257" s="9">
        <f ca="1">IF(Table1[[#This Row],[GENDER]]="MALE",1,0)</f>
        <v>0</v>
      </c>
      <c r="W257" s="10">
        <f ca="1">IF(Table1[[#This Row],[GENDER]]="FEMALE",1,0)</f>
        <v>1</v>
      </c>
      <c r="AF257" s="9">
        <f t="shared" ca="1" si="100"/>
        <v>0</v>
      </c>
      <c r="AG257" s="6">
        <f t="shared" ca="1" si="101"/>
        <v>1</v>
      </c>
      <c r="AH257" s="6">
        <f t="shared" ca="1" si="102"/>
        <v>0</v>
      </c>
      <c r="AI257" s="6">
        <f t="shared" ca="1" si="103"/>
        <v>0</v>
      </c>
      <c r="AJ257" s="10">
        <f t="shared" ca="1" si="104"/>
        <v>0</v>
      </c>
      <c r="AL257" s="9">
        <f ca="1">IF(Table1[[#This Row],[EDUCATION]]="HIGHSCHOOL",1,0)</f>
        <v>1</v>
      </c>
      <c r="AM257" s="6">
        <f ca="1">IF(Table1[[#This Row],[EDUCATION]]="PLUS TWO",1,0)</f>
        <v>0</v>
      </c>
      <c r="AN257" s="6">
        <f ca="1">IF(Table1[[#This Row],[EDUCATION]]="UG",1,0)</f>
        <v>0</v>
      </c>
      <c r="AO257" s="6">
        <f ca="1">IF(Table1[[#This Row],[EDUCATION]]="PG",1,0)</f>
        <v>0</v>
      </c>
      <c r="AP257" s="6">
        <f ca="1">IF(Table1[[#This Row],[EDUCATION]]="PHD",1,0)</f>
        <v>0</v>
      </c>
      <c r="AQ257" s="10">
        <f ca="1">IF(Table1[[#This Row],[EDUCATION]]="OTHERS",1,0)</f>
        <v>0</v>
      </c>
      <c r="AU257" s="9">
        <f ca="1">Table1[[#This Row],[CARS VALUE]]/Table1[[#This Row],[CARS]]</f>
        <v>285056.29225412145</v>
      </c>
      <c r="AV257" s="10"/>
      <c r="AX257" s="9">
        <f ca="1">IF(Table1[[#This Row],[DEBTS]]&gt;$AY$3,1,0)</f>
        <v>1</v>
      </c>
      <c r="AY257" s="6"/>
      <c r="AZ257" s="23">
        <f ca="1">(Table1[[#This Row],[MORTAGE LEFT]]/Table1[[#This Row],[VALUE OF THE HOUSE]])</f>
        <v>0.16281002110868503</v>
      </c>
      <c r="BA257" s="6">
        <f t="shared" ca="1" si="105"/>
        <v>1</v>
      </c>
      <c r="BB257" s="6"/>
      <c r="BC257" s="6"/>
      <c r="BD257" s="6"/>
      <c r="BE257" s="9">
        <f ca="1">IF(Table1[[#This Row],[DEBTS]]&gt;Table1[[#This Row],[INCOME ]],1,0)</f>
        <v>1</v>
      </c>
      <c r="BF257" s="10"/>
      <c r="BH257" s="9">
        <f ca="1">IF(Table1[[#This Row],[AREA]]="Alappuzha",Table1[[#This Row],[INCOME ]],0)</f>
        <v>0</v>
      </c>
      <c r="BI257" s="6">
        <f ca="1">IF(Table1[[#This Row],[AREA]]="Ernakulam",Table1[[#This Row],[INCOME ]],0)</f>
        <v>0</v>
      </c>
      <c r="BJ257" s="6">
        <f ca="1">IF(Table1[[#This Row],[AREA]]="Idukki",Table1[[#This Row],[INCOME ]],0)</f>
        <v>0</v>
      </c>
      <c r="BK257" s="6">
        <f ca="1">IF(Table1[[#This Row],[AREA]]="kannur",Table1[[#This Row],[INCOME ]],0)</f>
        <v>0</v>
      </c>
      <c r="BL257" s="6">
        <f ca="1">IF(Table1[[#This Row],[AREA]]="Kasaragod",Table1[[#This Row],[INCOME ]],0)</f>
        <v>0</v>
      </c>
      <c r="BM257" s="6">
        <f ca="1">IF(Table1[[#This Row],[AREA]]="Kollam",Table1[[#This Row],[INCOME ]],0)</f>
        <v>0</v>
      </c>
      <c r="BN257" s="6">
        <f ca="1">IF(Table1[[#This Row],[AREA]]="kottayam",Table1[[#This Row],[INCOME ]],0)</f>
        <v>0</v>
      </c>
      <c r="BO257" s="6">
        <f ca="1">IF(Table1[[#This Row],[AREA]]="Kozhikode",Table1[[#This Row],[INCOME ]],0)</f>
        <v>0</v>
      </c>
      <c r="BP257" s="6">
        <f ca="1">IF(Table1[[#This Row],[AREA]]="Malappuram",Table1[[#This Row],[INCOME ]],0)</f>
        <v>0</v>
      </c>
      <c r="BQ257" s="6">
        <f ca="1">IF(Table1[[#This Row],[AREA]]="Palakkad",Table1[[#This Row],[INCOME ]],0)</f>
        <v>0</v>
      </c>
      <c r="BR257" s="6">
        <f ca="1">IF(Table1[[#This Row],[AREA]]="Pathanamthitta",Table1[[#This Row],[INCOME ]],0)</f>
        <v>786157</v>
      </c>
      <c r="BS257" s="6">
        <f ca="1">IF(Table1[[#This Row],[AREA]]="Thiruvananthapuram",Table1[[#This Row],[INCOME ]],0)</f>
        <v>0</v>
      </c>
      <c r="BT257" s="6">
        <f ca="1">IF(Table1[[#This Row],[AREA]]="Thrissur",Table1[[#This Row],[INCOME ]],0)</f>
        <v>0</v>
      </c>
      <c r="BU257" s="10">
        <f ca="1">IF(Table1[[#This Row],[AREA]]="Wayanadu",Table1[[#This Row],[INCOME ]],0)</f>
        <v>0</v>
      </c>
      <c r="BW257" s="9">
        <f ca="1">IF(Table1[[#This Row],[FIELD OF WORK]]="IT",Table1[[#This Row],[INCOME ]],0)</f>
        <v>0</v>
      </c>
      <c r="BX257" s="6">
        <f ca="1">IF(Table1[[#This Row],[FIELD OF WORK]]="Teaching",Table1[[#This Row],[INCOME ]],0)</f>
        <v>0</v>
      </c>
      <c r="BY257" s="6">
        <f ca="1">IF(Table1[[#This Row],[FIELD OF WORK]]="Construction",Table1[[#This Row],[INCOME ]],0)</f>
        <v>0</v>
      </c>
      <c r="BZ257" s="6">
        <f ca="1">IF(Table1[[#This Row],[FIELD OF WORK]]="Health",Table1[[#This Row],[INCOME ]],0)</f>
        <v>786157</v>
      </c>
      <c r="CA257" s="10">
        <f ca="1">IF(Table1[[#This Row],[FIELD OF WORK]]="Others",Table1[[#This Row],[INCOME ]],0)</f>
        <v>0</v>
      </c>
      <c r="CC257" s="9">
        <f ca="1">IF(Table1[[#This Row],[EDUCATION]]="Highschool",Table1[[#This Row],[INCOME ]],0)</f>
        <v>786157</v>
      </c>
      <c r="CD257" s="6">
        <f ca="1">IF(Table1[[#This Row],[EDUCATION]]="UG",Table1[[#This Row],[INCOME ]],0)</f>
        <v>0</v>
      </c>
      <c r="CE257" s="6">
        <f ca="1">IF(Table1[[#This Row],[EDUCATION]]="PG",Table1[[#This Row],[INCOME ]],0)</f>
        <v>0</v>
      </c>
      <c r="CF257" s="6">
        <f ca="1">IF(Table1[[#This Row],[EDUCATION]]="PHD",Table1[[#This Row],[INCOME ]],0)</f>
        <v>0</v>
      </c>
      <c r="CG257" s="6">
        <f ca="1">IF(Table1[[#This Row],[EDUCATION]]="Plus Two",Table1[[#This Row],[INCOME ]],0)</f>
        <v>0</v>
      </c>
      <c r="CH257" s="10">
        <f ca="1">IF(Table1[[#This Row],[EDUCATION]]="Others",Table1[[#This Row],[INCOME ]],0)</f>
        <v>0</v>
      </c>
      <c r="CJ257" s="9">
        <f ca="1">IF(Table1[[#This Row],[NETWORTH]]&gt;$CK$3,Table1[[#This Row],[AGE]],0)</f>
        <v>29</v>
      </c>
      <c r="CK257" s="10"/>
    </row>
    <row r="258" spans="1:89" x14ac:dyDescent="0.3">
      <c r="A258">
        <f t="shared" ca="1" si="88"/>
        <v>0</v>
      </c>
      <c r="B258" t="str">
        <f t="shared" ca="1" si="89"/>
        <v>MALE</v>
      </c>
      <c r="C258">
        <f t="shared" ca="1" si="90"/>
        <v>32</v>
      </c>
      <c r="D258">
        <f t="shared" ca="1" si="91"/>
        <v>1</v>
      </c>
      <c r="E258" t="str">
        <f t="shared" ca="1" si="92"/>
        <v>Health</v>
      </c>
      <c r="F258">
        <f t="shared" ca="1" si="93"/>
        <v>3</v>
      </c>
      <c r="G258" t="str">
        <f t="shared" ca="1" si="94"/>
        <v>UG</v>
      </c>
      <c r="H258">
        <f t="shared" ca="1" si="112"/>
        <v>3</v>
      </c>
      <c r="I258">
        <f t="shared" ca="1" si="87"/>
        <v>2</v>
      </c>
      <c r="J258">
        <f t="shared" ca="1" si="95"/>
        <v>950028</v>
      </c>
      <c r="K258">
        <f t="shared" ca="1" si="96"/>
        <v>6</v>
      </c>
      <c r="L258" t="str">
        <f t="shared" ca="1" si="97"/>
        <v>Idukki</v>
      </c>
      <c r="M258">
        <f t="shared" ca="1" si="106"/>
        <v>5700168</v>
      </c>
      <c r="N258">
        <f t="shared" ca="1" si="98"/>
        <v>4240062.8224821435</v>
      </c>
      <c r="O258">
        <f t="shared" ca="1" si="107"/>
        <v>1147784.2284257</v>
      </c>
      <c r="P258">
        <f t="shared" ca="1" si="99"/>
        <v>98430</v>
      </c>
      <c r="Q258">
        <f t="shared" ca="1" si="108"/>
        <v>4961070.8224821435</v>
      </c>
      <c r="R258">
        <f t="shared" ca="1" si="109"/>
        <v>789241.42410949571</v>
      </c>
      <c r="S258">
        <f t="shared" ca="1" si="110"/>
        <v>7637193.6525351964</v>
      </c>
      <c r="T258">
        <f t="shared" ca="1" si="111"/>
        <v>2676122.8300530529</v>
      </c>
      <c r="V258" s="9">
        <f ca="1">IF(Table1[[#This Row],[GENDER]]="MALE",1,0)</f>
        <v>1</v>
      </c>
      <c r="W258" s="10">
        <f ca="1">IF(Table1[[#This Row],[GENDER]]="FEMALE",1,0)</f>
        <v>0</v>
      </c>
      <c r="AF258" s="9">
        <f t="shared" ca="1" si="100"/>
        <v>0</v>
      </c>
      <c r="AG258" s="6">
        <f t="shared" ca="1" si="101"/>
        <v>1</v>
      </c>
      <c r="AH258" s="6">
        <f t="shared" ca="1" si="102"/>
        <v>0</v>
      </c>
      <c r="AI258" s="6">
        <f t="shared" ca="1" si="103"/>
        <v>0</v>
      </c>
      <c r="AJ258" s="10">
        <f t="shared" ca="1" si="104"/>
        <v>0</v>
      </c>
      <c r="AL258" s="9">
        <f ca="1">IF(Table1[[#This Row],[EDUCATION]]="HIGHSCHOOL",1,0)</f>
        <v>0</v>
      </c>
      <c r="AM258" s="6">
        <f ca="1">IF(Table1[[#This Row],[EDUCATION]]="PLUS TWO",1,0)</f>
        <v>0</v>
      </c>
      <c r="AN258" s="6">
        <f ca="1">IF(Table1[[#This Row],[EDUCATION]]="UG",1,0)</f>
        <v>1</v>
      </c>
      <c r="AO258" s="6">
        <f ca="1">IF(Table1[[#This Row],[EDUCATION]]="PG",1,0)</f>
        <v>0</v>
      </c>
      <c r="AP258" s="6">
        <f ca="1">IF(Table1[[#This Row],[EDUCATION]]="PHD",1,0)</f>
        <v>0</v>
      </c>
      <c r="AQ258" s="10">
        <f ca="1">IF(Table1[[#This Row],[EDUCATION]]="OTHERS",1,0)</f>
        <v>0</v>
      </c>
      <c r="AU258" s="9">
        <f ca="1">Table1[[#This Row],[CARS VALUE]]/Table1[[#This Row],[CARS]]</f>
        <v>573892.11421284999</v>
      </c>
      <c r="AV258" s="10"/>
      <c r="AX258" s="9">
        <f ca="1">IF(Table1[[#This Row],[DEBTS]]&gt;$AY$3,1,0)</f>
        <v>1</v>
      </c>
      <c r="AY258" s="6"/>
      <c r="AZ258" s="23">
        <f ca="1">(Table1[[#This Row],[MORTAGE LEFT]]/Table1[[#This Row],[VALUE OF THE HOUSE]])</f>
        <v>0.74384874664784328</v>
      </c>
      <c r="BA258" s="6">
        <f t="shared" ca="1" si="105"/>
        <v>0</v>
      </c>
      <c r="BB258" s="6"/>
      <c r="BC258" s="6"/>
      <c r="BD258" s="6"/>
      <c r="BE258" s="9">
        <f ca="1">IF(Table1[[#This Row],[DEBTS]]&gt;Table1[[#This Row],[INCOME ]],1,0)</f>
        <v>1</v>
      </c>
      <c r="BF258" s="10"/>
      <c r="BH258" s="9">
        <f ca="1">IF(Table1[[#This Row],[AREA]]="Alappuzha",Table1[[#This Row],[INCOME ]],0)</f>
        <v>0</v>
      </c>
      <c r="BI258" s="6">
        <f ca="1">IF(Table1[[#This Row],[AREA]]="Ernakulam",Table1[[#This Row],[INCOME ]],0)</f>
        <v>0</v>
      </c>
      <c r="BJ258" s="6">
        <f ca="1">IF(Table1[[#This Row],[AREA]]="Idukki",Table1[[#This Row],[INCOME ]],0)</f>
        <v>950028</v>
      </c>
      <c r="BK258" s="6">
        <f ca="1">IF(Table1[[#This Row],[AREA]]="kannur",Table1[[#This Row],[INCOME ]],0)</f>
        <v>0</v>
      </c>
      <c r="BL258" s="6">
        <f ca="1">IF(Table1[[#This Row],[AREA]]="Kasaragod",Table1[[#This Row],[INCOME ]],0)</f>
        <v>0</v>
      </c>
      <c r="BM258" s="6">
        <f ca="1">IF(Table1[[#This Row],[AREA]]="Kollam",Table1[[#This Row],[INCOME ]],0)</f>
        <v>0</v>
      </c>
      <c r="BN258" s="6">
        <f ca="1">IF(Table1[[#This Row],[AREA]]="kottayam",Table1[[#This Row],[INCOME ]],0)</f>
        <v>0</v>
      </c>
      <c r="BO258" s="6">
        <f ca="1">IF(Table1[[#This Row],[AREA]]="Kozhikode",Table1[[#This Row],[INCOME ]],0)</f>
        <v>0</v>
      </c>
      <c r="BP258" s="6">
        <f ca="1">IF(Table1[[#This Row],[AREA]]="Malappuram",Table1[[#This Row],[INCOME ]],0)</f>
        <v>0</v>
      </c>
      <c r="BQ258" s="6">
        <f ca="1">IF(Table1[[#This Row],[AREA]]="Palakkad",Table1[[#This Row],[INCOME ]],0)</f>
        <v>0</v>
      </c>
      <c r="BR258" s="6">
        <f ca="1">IF(Table1[[#This Row],[AREA]]="Pathanamthitta",Table1[[#This Row],[INCOME ]],0)</f>
        <v>0</v>
      </c>
      <c r="BS258" s="6">
        <f ca="1">IF(Table1[[#This Row],[AREA]]="Thiruvananthapuram",Table1[[#This Row],[INCOME ]],0)</f>
        <v>0</v>
      </c>
      <c r="BT258" s="6">
        <f ca="1">IF(Table1[[#This Row],[AREA]]="Thrissur",Table1[[#This Row],[INCOME ]],0)</f>
        <v>0</v>
      </c>
      <c r="BU258" s="10">
        <f ca="1">IF(Table1[[#This Row],[AREA]]="Wayanadu",Table1[[#This Row],[INCOME ]],0)</f>
        <v>0</v>
      </c>
      <c r="BW258" s="9">
        <f ca="1">IF(Table1[[#This Row],[FIELD OF WORK]]="IT",Table1[[#This Row],[INCOME ]],0)</f>
        <v>0</v>
      </c>
      <c r="BX258" s="6">
        <f ca="1">IF(Table1[[#This Row],[FIELD OF WORK]]="Teaching",Table1[[#This Row],[INCOME ]],0)</f>
        <v>0</v>
      </c>
      <c r="BY258" s="6">
        <f ca="1">IF(Table1[[#This Row],[FIELD OF WORK]]="Construction",Table1[[#This Row],[INCOME ]],0)</f>
        <v>0</v>
      </c>
      <c r="BZ258" s="6">
        <f ca="1">IF(Table1[[#This Row],[FIELD OF WORK]]="Health",Table1[[#This Row],[INCOME ]],0)</f>
        <v>950028</v>
      </c>
      <c r="CA258" s="10">
        <f ca="1">IF(Table1[[#This Row],[FIELD OF WORK]]="Others",Table1[[#This Row],[INCOME ]],0)</f>
        <v>0</v>
      </c>
      <c r="CC258" s="9">
        <f ca="1">IF(Table1[[#This Row],[EDUCATION]]="Highschool",Table1[[#This Row],[INCOME ]],0)</f>
        <v>0</v>
      </c>
      <c r="CD258" s="6">
        <f ca="1">IF(Table1[[#This Row],[EDUCATION]]="UG",Table1[[#This Row],[INCOME ]],0)</f>
        <v>950028</v>
      </c>
      <c r="CE258" s="6">
        <f ca="1">IF(Table1[[#This Row],[EDUCATION]]="PG",Table1[[#This Row],[INCOME ]],0)</f>
        <v>0</v>
      </c>
      <c r="CF258" s="6">
        <f ca="1">IF(Table1[[#This Row],[EDUCATION]]="PHD",Table1[[#This Row],[INCOME ]],0)</f>
        <v>0</v>
      </c>
      <c r="CG258" s="6">
        <f ca="1">IF(Table1[[#This Row],[EDUCATION]]="Plus Two",Table1[[#This Row],[INCOME ]],0)</f>
        <v>0</v>
      </c>
      <c r="CH258" s="10">
        <f ca="1">IF(Table1[[#This Row],[EDUCATION]]="Others",Table1[[#This Row],[INCOME ]],0)</f>
        <v>0</v>
      </c>
      <c r="CJ258" s="9">
        <f ca="1">IF(Table1[[#This Row],[NETWORTH]]&gt;$CK$3,Table1[[#This Row],[AGE]],0)</f>
        <v>32</v>
      </c>
      <c r="CK258" s="10"/>
    </row>
    <row r="259" spans="1:89" x14ac:dyDescent="0.3">
      <c r="A259">
        <f t="shared" ca="1" si="88"/>
        <v>1</v>
      </c>
      <c r="B259" t="str">
        <f t="shared" ca="1" si="89"/>
        <v>FEMALE</v>
      </c>
      <c r="C259">
        <f t="shared" ca="1" si="90"/>
        <v>26</v>
      </c>
      <c r="D259">
        <f t="shared" ca="1" si="91"/>
        <v>1</v>
      </c>
      <c r="E259" t="str">
        <f t="shared" ca="1" si="92"/>
        <v>Health</v>
      </c>
      <c r="F259">
        <f t="shared" ca="1" si="93"/>
        <v>3</v>
      </c>
      <c r="G259" t="str">
        <f t="shared" ca="1" si="94"/>
        <v>UG</v>
      </c>
      <c r="H259">
        <f t="shared" ca="1" si="112"/>
        <v>1</v>
      </c>
      <c r="I259">
        <f t="shared" ca="1" si="87"/>
        <v>2</v>
      </c>
      <c r="J259">
        <f t="shared" ca="1" si="95"/>
        <v>396796</v>
      </c>
      <c r="K259">
        <f t="shared" ca="1" si="96"/>
        <v>14</v>
      </c>
      <c r="L259" t="str">
        <f t="shared" ca="1" si="97"/>
        <v>Kasaragod</v>
      </c>
      <c r="M259">
        <f t="shared" ca="1" si="106"/>
        <v>1190388</v>
      </c>
      <c r="N259">
        <f t="shared" ca="1" si="98"/>
        <v>322052.85341659072</v>
      </c>
      <c r="O259">
        <f t="shared" ca="1" si="107"/>
        <v>359559.37026386219</v>
      </c>
      <c r="P259">
        <f t="shared" ca="1" si="99"/>
        <v>293684</v>
      </c>
      <c r="Q259">
        <f t="shared" ca="1" si="108"/>
        <v>790317.85341659072</v>
      </c>
      <c r="R259">
        <f t="shared" ca="1" si="109"/>
        <v>323128.50115676544</v>
      </c>
      <c r="S259">
        <f t="shared" ca="1" si="110"/>
        <v>1873075.8714206277</v>
      </c>
      <c r="T259">
        <f t="shared" ca="1" si="111"/>
        <v>1082758.018004037</v>
      </c>
      <c r="V259" s="9">
        <f ca="1">IF(Table1[[#This Row],[GENDER]]="MALE",1,0)</f>
        <v>0</v>
      </c>
      <c r="W259" s="10">
        <f ca="1">IF(Table1[[#This Row],[GENDER]]="FEMALE",1,0)</f>
        <v>1</v>
      </c>
      <c r="AF259" s="9">
        <f t="shared" ca="1" si="100"/>
        <v>0</v>
      </c>
      <c r="AG259" s="6">
        <f t="shared" ca="1" si="101"/>
        <v>1</v>
      </c>
      <c r="AH259" s="6">
        <f t="shared" ca="1" si="102"/>
        <v>0</v>
      </c>
      <c r="AI259" s="6">
        <f t="shared" ca="1" si="103"/>
        <v>0</v>
      </c>
      <c r="AJ259" s="10">
        <f t="shared" ca="1" si="104"/>
        <v>0</v>
      </c>
      <c r="AL259" s="9">
        <f ca="1">IF(Table1[[#This Row],[EDUCATION]]="HIGHSCHOOL",1,0)</f>
        <v>0</v>
      </c>
      <c r="AM259" s="6">
        <f ca="1">IF(Table1[[#This Row],[EDUCATION]]="PLUS TWO",1,0)</f>
        <v>0</v>
      </c>
      <c r="AN259" s="6">
        <f ca="1">IF(Table1[[#This Row],[EDUCATION]]="UG",1,0)</f>
        <v>1</v>
      </c>
      <c r="AO259" s="6">
        <f ca="1">IF(Table1[[#This Row],[EDUCATION]]="PG",1,0)</f>
        <v>0</v>
      </c>
      <c r="AP259" s="6">
        <f ca="1">IF(Table1[[#This Row],[EDUCATION]]="PHD",1,0)</f>
        <v>0</v>
      </c>
      <c r="AQ259" s="10">
        <f ca="1">IF(Table1[[#This Row],[EDUCATION]]="OTHERS",1,0)</f>
        <v>0</v>
      </c>
      <c r="AU259" s="9">
        <f ca="1">Table1[[#This Row],[CARS VALUE]]/Table1[[#This Row],[CARS]]</f>
        <v>179779.6851319311</v>
      </c>
      <c r="AV259" s="10"/>
      <c r="AX259" s="9">
        <f ca="1">IF(Table1[[#This Row],[DEBTS]]&gt;$AY$3,1,0)</f>
        <v>0</v>
      </c>
      <c r="AY259" s="6"/>
      <c r="AZ259" s="23">
        <f ca="1">(Table1[[#This Row],[MORTAGE LEFT]]/Table1[[#This Row],[VALUE OF THE HOUSE]])</f>
        <v>0.27054443880196266</v>
      </c>
      <c r="BA259" s="6">
        <f t="shared" ca="1" si="105"/>
        <v>1</v>
      </c>
      <c r="BB259" s="6"/>
      <c r="BC259" s="6"/>
      <c r="BD259" s="6"/>
      <c r="BE259" s="9">
        <f ca="1">IF(Table1[[#This Row],[DEBTS]]&gt;Table1[[#This Row],[INCOME ]],1,0)</f>
        <v>1</v>
      </c>
      <c r="BF259" s="10"/>
      <c r="BH259" s="9">
        <f ca="1">IF(Table1[[#This Row],[AREA]]="Alappuzha",Table1[[#This Row],[INCOME ]],0)</f>
        <v>0</v>
      </c>
      <c r="BI259" s="6">
        <f ca="1">IF(Table1[[#This Row],[AREA]]="Ernakulam",Table1[[#This Row],[INCOME ]],0)</f>
        <v>0</v>
      </c>
      <c r="BJ259" s="6">
        <f ca="1">IF(Table1[[#This Row],[AREA]]="Idukki",Table1[[#This Row],[INCOME ]],0)</f>
        <v>0</v>
      </c>
      <c r="BK259" s="6">
        <f ca="1">IF(Table1[[#This Row],[AREA]]="kannur",Table1[[#This Row],[INCOME ]],0)</f>
        <v>0</v>
      </c>
      <c r="BL259" s="6">
        <f ca="1">IF(Table1[[#This Row],[AREA]]="Kasaragod",Table1[[#This Row],[INCOME ]],0)</f>
        <v>396796</v>
      </c>
      <c r="BM259" s="6">
        <f ca="1">IF(Table1[[#This Row],[AREA]]="Kollam",Table1[[#This Row],[INCOME ]],0)</f>
        <v>0</v>
      </c>
      <c r="BN259" s="6">
        <f ca="1">IF(Table1[[#This Row],[AREA]]="kottayam",Table1[[#This Row],[INCOME ]],0)</f>
        <v>0</v>
      </c>
      <c r="BO259" s="6">
        <f ca="1">IF(Table1[[#This Row],[AREA]]="Kozhikode",Table1[[#This Row],[INCOME ]],0)</f>
        <v>0</v>
      </c>
      <c r="BP259" s="6">
        <f ca="1">IF(Table1[[#This Row],[AREA]]="Malappuram",Table1[[#This Row],[INCOME ]],0)</f>
        <v>0</v>
      </c>
      <c r="BQ259" s="6">
        <f ca="1">IF(Table1[[#This Row],[AREA]]="Palakkad",Table1[[#This Row],[INCOME ]],0)</f>
        <v>0</v>
      </c>
      <c r="BR259" s="6">
        <f ca="1">IF(Table1[[#This Row],[AREA]]="Pathanamthitta",Table1[[#This Row],[INCOME ]],0)</f>
        <v>0</v>
      </c>
      <c r="BS259" s="6">
        <f ca="1">IF(Table1[[#This Row],[AREA]]="Thiruvananthapuram",Table1[[#This Row],[INCOME ]],0)</f>
        <v>0</v>
      </c>
      <c r="BT259" s="6">
        <f ca="1">IF(Table1[[#This Row],[AREA]]="Thrissur",Table1[[#This Row],[INCOME ]],0)</f>
        <v>0</v>
      </c>
      <c r="BU259" s="10">
        <f ca="1">IF(Table1[[#This Row],[AREA]]="Wayanadu",Table1[[#This Row],[INCOME ]],0)</f>
        <v>0</v>
      </c>
      <c r="BW259" s="9">
        <f ca="1">IF(Table1[[#This Row],[FIELD OF WORK]]="IT",Table1[[#This Row],[INCOME ]],0)</f>
        <v>0</v>
      </c>
      <c r="BX259" s="6">
        <f ca="1">IF(Table1[[#This Row],[FIELD OF WORK]]="Teaching",Table1[[#This Row],[INCOME ]],0)</f>
        <v>0</v>
      </c>
      <c r="BY259" s="6">
        <f ca="1">IF(Table1[[#This Row],[FIELD OF WORK]]="Construction",Table1[[#This Row],[INCOME ]],0)</f>
        <v>0</v>
      </c>
      <c r="BZ259" s="6">
        <f ca="1">IF(Table1[[#This Row],[FIELD OF WORK]]="Health",Table1[[#This Row],[INCOME ]],0)</f>
        <v>396796</v>
      </c>
      <c r="CA259" s="10">
        <f ca="1">IF(Table1[[#This Row],[FIELD OF WORK]]="Others",Table1[[#This Row],[INCOME ]],0)</f>
        <v>0</v>
      </c>
      <c r="CC259" s="9">
        <f ca="1">IF(Table1[[#This Row],[EDUCATION]]="Highschool",Table1[[#This Row],[INCOME ]],0)</f>
        <v>0</v>
      </c>
      <c r="CD259" s="6">
        <f ca="1">IF(Table1[[#This Row],[EDUCATION]]="UG",Table1[[#This Row],[INCOME ]],0)</f>
        <v>396796</v>
      </c>
      <c r="CE259" s="6">
        <f ca="1">IF(Table1[[#This Row],[EDUCATION]]="PG",Table1[[#This Row],[INCOME ]],0)</f>
        <v>0</v>
      </c>
      <c r="CF259" s="6">
        <f ca="1">IF(Table1[[#This Row],[EDUCATION]]="PHD",Table1[[#This Row],[INCOME ]],0)</f>
        <v>0</v>
      </c>
      <c r="CG259" s="6">
        <f ca="1">IF(Table1[[#This Row],[EDUCATION]]="Plus Two",Table1[[#This Row],[INCOME ]],0)</f>
        <v>0</v>
      </c>
      <c r="CH259" s="10">
        <f ca="1">IF(Table1[[#This Row],[EDUCATION]]="Others",Table1[[#This Row],[INCOME ]],0)</f>
        <v>0</v>
      </c>
      <c r="CJ259" s="9">
        <f ca="1">IF(Table1[[#This Row],[NETWORTH]]&gt;$CK$3,Table1[[#This Row],[AGE]],0)</f>
        <v>26</v>
      </c>
      <c r="CK259" s="10"/>
    </row>
    <row r="260" spans="1:89" x14ac:dyDescent="0.3">
      <c r="A260">
        <f t="shared" ca="1" si="88"/>
        <v>1</v>
      </c>
      <c r="B260" t="str">
        <f t="shared" ca="1" si="89"/>
        <v>FEMALE</v>
      </c>
      <c r="C260">
        <f t="shared" ca="1" si="90"/>
        <v>37</v>
      </c>
      <c r="D260">
        <f t="shared" ca="1" si="91"/>
        <v>2</v>
      </c>
      <c r="E260" t="str">
        <f t="shared" ca="1" si="92"/>
        <v>Construction</v>
      </c>
      <c r="F260">
        <f t="shared" ca="1" si="93"/>
        <v>4</v>
      </c>
      <c r="G260" t="str">
        <f t="shared" ca="1" si="94"/>
        <v>PG</v>
      </c>
      <c r="H260">
        <f t="shared" ca="1" si="112"/>
        <v>2</v>
      </c>
      <c r="I260">
        <f t="shared" ref="I260:I323" ca="1" si="113">RANDBETWEEN(1,3)</f>
        <v>2</v>
      </c>
      <c r="J260">
        <f t="shared" ca="1" si="95"/>
        <v>230590</v>
      </c>
      <c r="K260">
        <f t="shared" ca="1" si="96"/>
        <v>4</v>
      </c>
      <c r="L260" t="str">
        <f t="shared" ca="1" si="97"/>
        <v>Pathanamthitta</v>
      </c>
      <c r="M260">
        <f t="shared" ca="1" si="106"/>
        <v>922360</v>
      </c>
      <c r="N260">
        <f t="shared" ca="1" si="98"/>
        <v>542055.46018166514</v>
      </c>
      <c r="O260">
        <f t="shared" ca="1" si="107"/>
        <v>264607.623821143</v>
      </c>
      <c r="P260">
        <f t="shared" ca="1" si="99"/>
        <v>2723</v>
      </c>
      <c r="Q260">
        <f t="shared" ca="1" si="108"/>
        <v>963022.46018166514</v>
      </c>
      <c r="R260">
        <f t="shared" ca="1" si="109"/>
        <v>126590.41338721507</v>
      </c>
      <c r="S260">
        <f t="shared" ca="1" si="110"/>
        <v>1313558.0372083581</v>
      </c>
      <c r="T260">
        <f t="shared" ca="1" si="111"/>
        <v>350535.57702669292</v>
      </c>
      <c r="V260" s="9">
        <f ca="1">IF(Table1[[#This Row],[GENDER]]="MALE",1,0)</f>
        <v>0</v>
      </c>
      <c r="W260" s="10">
        <f ca="1">IF(Table1[[#This Row],[GENDER]]="FEMALE",1,0)</f>
        <v>1</v>
      </c>
      <c r="AF260" s="9">
        <f t="shared" ca="1" si="100"/>
        <v>1</v>
      </c>
      <c r="AG260" s="6">
        <f t="shared" ca="1" si="101"/>
        <v>0</v>
      </c>
      <c r="AH260" s="6">
        <f t="shared" ca="1" si="102"/>
        <v>0</v>
      </c>
      <c r="AI260" s="6">
        <f t="shared" ca="1" si="103"/>
        <v>0</v>
      </c>
      <c r="AJ260" s="10">
        <f t="shared" ca="1" si="104"/>
        <v>0</v>
      </c>
      <c r="AL260" s="9">
        <f ca="1">IF(Table1[[#This Row],[EDUCATION]]="HIGHSCHOOL",1,0)</f>
        <v>0</v>
      </c>
      <c r="AM260" s="6">
        <f ca="1">IF(Table1[[#This Row],[EDUCATION]]="PLUS TWO",1,0)</f>
        <v>0</v>
      </c>
      <c r="AN260" s="6">
        <f ca="1">IF(Table1[[#This Row],[EDUCATION]]="UG",1,0)</f>
        <v>0</v>
      </c>
      <c r="AO260" s="6">
        <f ca="1">IF(Table1[[#This Row],[EDUCATION]]="PG",1,0)</f>
        <v>1</v>
      </c>
      <c r="AP260" s="6">
        <f ca="1">IF(Table1[[#This Row],[EDUCATION]]="PHD",1,0)</f>
        <v>0</v>
      </c>
      <c r="AQ260" s="10">
        <f ca="1">IF(Table1[[#This Row],[EDUCATION]]="OTHERS",1,0)</f>
        <v>0</v>
      </c>
      <c r="AU260" s="9">
        <f ca="1">Table1[[#This Row],[CARS VALUE]]/Table1[[#This Row],[CARS]]</f>
        <v>132303.8119105715</v>
      </c>
      <c r="AV260" s="10"/>
      <c r="AX260" s="9">
        <f ca="1">IF(Table1[[#This Row],[DEBTS]]&gt;$AY$3,1,0)</f>
        <v>0</v>
      </c>
      <c r="AY260" s="6"/>
      <c r="AZ260" s="23">
        <f ca="1">(Table1[[#This Row],[MORTAGE LEFT]]/Table1[[#This Row],[VALUE OF THE HOUSE]])</f>
        <v>0.58768318246852114</v>
      </c>
      <c r="BA260" s="6">
        <f t="shared" ca="1" si="105"/>
        <v>0</v>
      </c>
      <c r="BB260" s="6"/>
      <c r="BC260" s="6"/>
      <c r="BD260" s="6"/>
      <c r="BE260" s="9">
        <f ca="1">IF(Table1[[#This Row],[DEBTS]]&gt;Table1[[#This Row],[INCOME ]],1,0)</f>
        <v>1</v>
      </c>
      <c r="BF260" s="10"/>
      <c r="BH260" s="9">
        <f ca="1">IF(Table1[[#This Row],[AREA]]="Alappuzha",Table1[[#This Row],[INCOME ]],0)</f>
        <v>0</v>
      </c>
      <c r="BI260" s="6">
        <f ca="1">IF(Table1[[#This Row],[AREA]]="Ernakulam",Table1[[#This Row],[INCOME ]],0)</f>
        <v>0</v>
      </c>
      <c r="BJ260" s="6">
        <f ca="1">IF(Table1[[#This Row],[AREA]]="Idukki",Table1[[#This Row],[INCOME ]],0)</f>
        <v>0</v>
      </c>
      <c r="BK260" s="6">
        <f ca="1">IF(Table1[[#This Row],[AREA]]="kannur",Table1[[#This Row],[INCOME ]],0)</f>
        <v>0</v>
      </c>
      <c r="BL260" s="6">
        <f ca="1">IF(Table1[[#This Row],[AREA]]="Kasaragod",Table1[[#This Row],[INCOME ]],0)</f>
        <v>0</v>
      </c>
      <c r="BM260" s="6">
        <f ca="1">IF(Table1[[#This Row],[AREA]]="Kollam",Table1[[#This Row],[INCOME ]],0)</f>
        <v>0</v>
      </c>
      <c r="BN260" s="6">
        <f ca="1">IF(Table1[[#This Row],[AREA]]="kottayam",Table1[[#This Row],[INCOME ]],0)</f>
        <v>0</v>
      </c>
      <c r="BO260" s="6">
        <f ca="1">IF(Table1[[#This Row],[AREA]]="Kozhikode",Table1[[#This Row],[INCOME ]],0)</f>
        <v>0</v>
      </c>
      <c r="BP260" s="6">
        <f ca="1">IF(Table1[[#This Row],[AREA]]="Malappuram",Table1[[#This Row],[INCOME ]],0)</f>
        <v>0</v>
      </c>
      <c r="BQ260" s="6">
        <f ca="1">IF(Table1[[#This Row],[AREA]]="Palakkad",Table1[[#This Row],[INCOME ]],0)</f>
        <v>0</v>
      </c>
      <c r="BR260" s="6">
        <f ca="1">IF(Table1[[#This Row],[AREA]]="Pathanamthitta",Table1[[#This Row],[INCOME ]],0)</f>
        <v>230590</v>
      </c>
      <c r="BS260" s="6">
        <f ca="1">IF(Table1[[#This Row],[AREA]]="Thiruvananthapuram",Table1[[#This Row],[INCOME ]],0)</f>
        <v>0</v>
      </c>
      <c r="BT260" s="6">
        <f ca="1">IF(Table1[[#This Row],[AREA]]="Thrissur",Table1[[#This Row],[INCOME ]],0)</f>
        <v>0</v>
      </c>
      <c r="BU260" s="10">
        <f ca="1">IF(Table1[[#This Row],[AREA]]="Wayanadu",Table1[[#This Row],[INCOME ]],0)</f>
        <v>0</v>
      </c>
      <c r="BW260" s="9">
        <f ca="1">IF(Table1[[#This Row],[FIELD OF WORK]]="IT",Table1[[#This Row],[INCOME ]],0)</f>
        <v>0</v>
      </c>
      <c r="BX260" s="6">
        <f ca="1">IF(Table1[[#This Row],[FIELD OF WORK]]="Teaching",Table1[[#This Row],[INCOME ]],0)</f>
        <v>0</v>
      </c>
      <c r="BY260" s="6">
        <f ca="1">IF(Table1[[#This Row],[FIELD OF WORK]]="Construction",Table1[[#This Row],[INCOME ]],0)</f>
        <v>230590</v>
      </c>
      <c r="BZ260" s="6">
        <f ca="1">IF(Table1[[#This Row],[FIELD OF WORK]]="Health",Table1[[#This Row],[INCOME ]],0)</f>
        <v>0</v>
      </c>
      <c r="CA260" s="10">
        <f ca="1">IF(Table1[[#This Row],[FIELD OF WORK]]="Others",Table1[[#This Row],[INCOME ]],0)</f>
        <v>0</v>
      </c>
      <c r="CC260" s="9">
        <f ca="1">IF(Table1[[#This Row],[EDUCATION]]="Highschool",Table1[[#This Row],[INCOME ]],0)</f>
        <v>0</v>
      </c>
      <c r="CD260" s="6">
        <f ca="1">IF(Table1[[#This Row],[EDUCATION]]="UG",Table1[[#This Row],[INCOME ]],0)</f>
        <v>0</v>
      </c>
      <c r="CE260" s="6">
        <f ca="1">IF(Table1[[#This Row],[EDUCATION]]="PG",Table1[[#This Row],[INCOME ]],0)</f>
        <v>230590</v>
      </c>
      <c r="CF260" s="6">
        <f ca="1">IF(Table1[[#This Row],[EDUCATION]]="PHD",Table1[[#This Row],[INCOME ]],0)</f>
        <v>0</v>
      </c>
      <c r="CG260" s="6">
        <f ca="1">IF(Table1[[#This Row],[EDUCATION]]="Plus Two",Table1[[#This Row],[INCOME ]],0)</f>
        <v>0</v>
      </c>
      <c r="CH260" s="10">
        <f ca="1">IF(Table1[[#This Row],[EDUCATION]]="Others",Table1[[#This Row],[INCOME ]],0)</f>
        <v>0</v>
      </c>
      <c r="CJ260" s="9">
        <f ca="1">IF(Table1[[#This Row],[NETWORTH]]&gt;$CK$3,Table1[[#This Row],[AGE]],0)</f>
        <v>0</v>
      </c>
      <c r="CK260" s="10"/>
    </row>
    <row r="261" spans="1:89" x14ac:dyDescent="0.3">
      <c r="A261">
        <f t="shared" ref="A261:A324" ca="1" si="114">RANDBETWEEN(0,1)</f>
        <v>1</v>
      </c>
      <c r="B261" t="str">
        <f t="shared" ref="B261:B324" ca="1" si="115">IF(A261=0,"MALE","FEMALE")</f>
        <v>FEMALE</v>
      </c>
      <c r="C261">
        <f t="shared" ref="C261:C324" ca="1" si="116">RANDBETWEEN(24,50)</f>
        <v>49</v>
      </c>
      <c r="D261">
        <f t="shared" ref="D261:D324" ca="1" si="117">RANDBETWEEN(1,5)</f>
        <v>1</v>
      </c>
      <c r="E261" t="str">
        <f t="shared" ref="E261:E324" ca="1" si="118">VLOOKUP(D261,$X$6:$Y$10,2)</f>
        <v>Health</v>
      </c>
      <c r="F261">
        <f t="shared" ref="F261:F324" ca="1" si="119">RANDBETWEEN(1,6)</f>
        <v>4</v>
      </c>
      <c r="G261" t="str">
        <f t="shared" ref="G261:G324" ca="1" si="120">VLOOKUP(F261,$X$13:$Y$18,2)</f>
        <v>PG</v>
      </c>
      <c r="H261">
        <f t="shared" ca="1" si="112"/>
        <v>2</v>
      </c>
      <c r="I261">
        <f t="shared" ca="1" si="113"/>
        <v>1</v>
      </c>
      <c r="J261">
        <f t="shared" ref="J261:J324" ca="1" si="121">RANDBETWEEN(100000,1000000)</f>
        <v>305000</v>
      </c>
      <c r="K261">
        <f t="shared" ref="K261:K324" ca="1" si="122">RANDBETWEEN(1,14)</f>
        <v>9</v>
      </c>
      <c r="L261" t="str">
        <f t="shared" ref="L261:L324" ca="1" si="123">VLOOKUP(K261,$AA$6:$AB$19,2)</f>
        <v>Palakkad</v>
      </c>
      <c r="M261">
        <f t="shared" ca="1" si="106"/>
        <v>1220000</v>
      </c>
      <c r="N261">
        <f t="shared" ref="N261:N324" ca="1" si="124">RAND()*M261</f>
        <v>427343.35881267342</v>
      </c>
      <c r="O261">
        <f t="shared" ca="1" si="107"/>
        <v>214316.1050180358</v>
      </c>
      <c r="P261">
        <f t="shared" ref="P261:P324" ca="1" si="125">RANDBETWEEN(0,O261)</f>
        <v>54403</v>
      </c>
      <c r="Q261">
        <f t="shared" ca="1" si="108"/>
        <v>627456.35881267348</v>
      </c>
      <c r="R261">
        <f t="shared" ca="1" si="109"/>
        <v>432995.57113420079</v>
      </c>
      <c r="S261">
        <f t="shared" ca="1" si="110"/>
        <v>1867311.6761522365</v>
      </c>
      <c r="T261">
        <f t="shared" ca="1" si="111"/>
        <v>1239855.317339563</v>
      </c>
      <c r="V261" s="9">
        <f ca="1">IF(Table1[[#This Row],[GENDER]]="MALE",1,0)</f>
        <v>0</v>
      </c>
      <c r="W261" s="10">
        <f ca="1">IF(Table1[[#This Row],[GENDER]]="FEMALE",1,0)</f>
        <v>1</v>
      </c>
      <c r="AF261" s="9">
        <f t="shared" ref="AF261:AF324" ca="1" si="126">IF(E261="CONSTRUCTION",1,0)</f>
        <v>0</v>
      </c>
      <c r="AG261" s="6">
        <f t="shared" ref="AG261:AG324" ca="1" si="127">IF(E261="HEALTH",1,0)</f>
        <v>1</v>
      </c>
      <c r="AH261" s="6">
        <f t="shared" ref="AH261:AH324" ca="1" si="128">IF(E261="IT",1,0)</f>
        <v>0</v>
      </c>
      <c r="AI261" s="6">
        <f t="shared" ref="AI261:AI324" ca="1" si="129">IF(E261="TEACHING",1,0)</f>
        <v>0</v>
      </c>
      <c r="AJ261" s="10">
        <f t="shared" ref="AJ261:AJ324" ca="1" si="130">IF(E261="OTHERS",1,0)</f>
        <v>0</v>
      </c>
      <c r="AL261" s="9">
        <f ca="1">IF(Table1[[#This Row],[EDUCATION]]="HIGHSCHOOL",1,0)</f>
        <v>0</v>
      </c>
      <c r="AM261" s="6">
        <f ca="1">IF(Table1[[#This Row],[EDUCATION]]="PLUS TWO",1,0)</f>
        <v>0</v>
      </c>
      <c r="AN261" s="6">
        <f ca="1">IF(Table1[[#This Row],[EDUCATION]]="UG",1,0)</f>
        <v>0</v>
      </c>
      <c r="AO261" s="6">
        <f ca="1">IF(Table1[[#This Row],[EDUCATION]]="PG",1,0)</f>
        <v>1</v>
      </c>
      <c r="AP261" s="6">
        <f ca="1">IF(Table1[[#This Row],[EDUCATION]]="PHD",1,0)</f>
        <v>0</v>
      </c>
      <c r="AQ261" s="10">
        <f ca="1">IF(Table1[[#This Row],[EDUCATION]]="OTHERS",1,0)</f>
        <v>0</v>
      </c>
      <c r="AU261" s="9">
        <f ca="1">Table1[[#This Row],[CARS VALUE]]/Table1[[#This Row],[CARS]]</f>
        <v>214316.1050180358</v>
      </c>
      <c r="AV261" s="10"/>
      <c r="AX261" s="9">
        <f ca="1">IF(Table1[[#This Row],[DEBTS]]&gt;$AY$3,1,0)</f>
        <v>0</v>
      </c>
      <c r="AY261" s="6"/>
      <c r="AZ261" s="23">
        <f ca="1">(Table1[[#This Row],[MORTAGE LEFT]]/Table1[[#This Row],[VALUE OF THE HOUSE]])</f>
        <v>0.35028144164973229</v>
      </c>
      <c r="BA261" s="6">
        <f t="shared" ref="BA261:BA324" ca="1" si="131">IF(AZ261&lt;$BB$3,1,0)</f>
        <v>1</v>
      </c>
      <c r="BB261" s="6"/>
      <c r="BC261" s="6"/>
      <c r="BD261" s="6"/>
      <c r="BE261" s="9">
        <f ca="1">IF(Table1[[#This Row],[DEBTS]]&gt;Table1[[#This Row],[INCOME ]],1,0)</f>
        <v>1</v>
      </c>
      <c r="BF261" s="10"/>
      <c r="BH261" s="9">
        <f ca="1">IF(Table1[[#This Row],[AREA]]="Alappuzha",Table1[[#This Row],[INCOME ]],0)</f>
        <v>0</v>
      </c>
      <c r="BI261" s="6">
        <f ca="1">IF(Table1[[#This Row],[AREA]]="Ernakulam",Table1[[#This Row],[INCOME ]],0)</f>
        <v>0</v>
      </c>
      <c r="BJ261" s="6">
        <f ca="1">IF(Table1[[#This Row],[AREA]]="Idukki",Table1[[#This Row],[INCOME ]],0)</f>
        <v>0</v>
      </c>
      <c r="BK261" s="6">
        <f ca="1">IF(Table1[[#This Row],[AREA]]="kannur",Table1[[#This Row],[INCOME ]],0)</f>
        <v>0</v>
      </c>
      <c r="BL261" s="6">
        <f ca="1">IF(Table1[[#This Row],[AREA]]="Kasaragod",Table1[[#This Row],[INCOME ]],0)</f>
        <v>0</v>
      </c>
      <c r="BM261" s="6">
        <f ca="1">IF(Table1[[#This Row],[AREA]]="Kollam",Table1[[#This Row],[INCOME ]],0)</f>
        <v>0</v>
      </c>
      <c r="BN261" s="6">
        <f ca="1">IF(Table1[[#This Row],[AREA]]="kottayam",Table1[[#This Row],[INCOME ]],0)</f>
        <v>0</v>
      </c>
      <c r="BO261" s="6">
        <f ca="1">IF(Table1[[#This Row],[AREA]]="Kozhikode",Table1[[#This Row],[INCOME ]],0)</f>
        <v>0</v>
      </c>
      <c r="BP261" s="6">
        <f ca="1">IF(Table1[[#This Row],[AREA]]="Malappuram",Table1[[#This Row],[INCOME ]],0)</f>
        <v>0</v>
      </c>
      <c r="BQ261" s="6">
        <f ca="1">IF(Table1[[#This Row],[AREA]]="Palakkad",Table1[[#This Row],[INCOME ]],0)</f>
        <v>305000</v>
      </c>
      <c r="BR261" s="6">
        <f ca="1">IF(Table1[[#This Row],[AREA]]="Pathanamthitta",Table1[[#This Row],[INCOME ]],0)</f>
        <v>0</v>
      </c>
      <c r="BS261" s="6">
        <f ca="1">IF(Table1[[#This Row],[AREA]]="Thiruvananthapuram",Table1[[#This Row],[INCOME ]],0)</f>
        <v>0</v>
      </c>
      <c r="BT261" s="6">
        <f ca="1">IF(Table1[[#This Row],[AREA]]="Thrissur",Table1[[#This Row],[INCOME ]],0)</f>
        <v>0</v>
      </c>
      <c r="BU261" s="10">
        <f ca="1">IF(Table1[[#This Row],[AREA]]="Wayanadu",Table1[[#This Row],[INCOME ]],0)</f>
        <v>0</v>
      </c>
      <c r="BW261" s="9">
        <f ca="1">IF(Table1[[#This Row],[FIELD OF WORK]]="IT",Table1[[#This Row],[INCOME ]],0)</f>
        <v>0</v>
      </c>
      <c r="BX261" s="6">
        <f ca="1">IF(Table1[[#This Row],[FIELD OF WORK]]="Teaching",Table1[[#This Row],[INCOME ]],0)</f>
        <v>0</v>
      </c>
      <c r="BY261" s="6">
        <f ca="1">IF(Table1[[#This Row],[FIELD OF WORK]]="Construction",Table1[[#This Row],[INCOME ]],0)</f>
        <v>0</v>
      </c>
      <c r="BZ261" s="6">
        <f ca="1">IF(Table1[[#This Row],[FIELD OF WORK]]="Health",Table1[[#This Row],[INCOME ]],0)</f>
        <v>305000</v>
      </c>
      <c r="CA261" s="10">
        <f ca="1">IF(Table1[[#This Row],[FIELD OF WORK]]="Others",Table1[[#This Row],[INCOME ]],0)</f>
        <v>0</v>
      </c>
      <c r="CC261" s="9">
        <f ca="1">IF(Table1[[#This Row],[EDUCATION]]="Highschool",Table1[[#This Row],[INCOME ]],0)</f>
        <v>0</v>
      </c>
      <c r="CD261" s="6">
        <f ca="1">IF(Table1[[#This Row],[EDUCATION]]="UG",Table1[[#This Row],[INCOME ]],0)</f>
        <v>0</v>
      </c>
      <c r="CE261" s="6">
        <f ca="1">IF(Table1[[#This Row],[EDUCATION]]="PG",Table1[[#This Row],[INCOME ]],0)</f>
        <v>305000</v>
      </c>
      <c r="CF261" s="6">
        <f ca="1">IF(Table1[[#This Row],[EDUCATION]]="PHD",Table1[[#This Row],[INCOME ]],0)</f>
        <v>0</v>
      </c>
      <c r="CG261" s="6">
        <f ca="1">IF(Table1[[#This Row],[EDUCATION]]="Plus Two",Table1[[#This Row],[INCOME ]],0)</f>
        <v>0</v>
      </c>
      <c r="CH261" s="10">
        <f ca="1">IF(Table1[[#This Row],[EDUCATION]]="Others",Table1[[#This Row],[INCOME ]],0)</f>
        <v>0</v>
      </c>
      <c r="CJ261" s="9">
        <f ca="1">IF(Table1[[#This Row],[NETWORTH]]&gt;$CK$3,Table1[[#This Row],[AGE]],0)</f>
        <v>49</v>
      </c>
      <c r="CK261" s="10"/>
    </row>
    <row r="262" spans="1:89" x14ac:dyDescent="0.3">
      <c r="A262">
        <f t="shared" ca="1" si="114"/>
        <v>0</v>
      </c>
      <c r="B262" t="str">
        <f t="shared" ca="1" si="115"/>
        <v>MALE</v>
      </c>
      <c r="C262">
        <f t="shared" ca="1" si="116"/>
        <v>29</v>
      </c>
      <c r="D262">
        <f t="shared" ca="1" si="117"/>
        <v>5</v>
      </c>
      <c r="E262" t="str">
        <f t="shared" ca="1" si="118"/>
        <v>Others</v>
      </c>
      <c r="F262">
        <f t="shared" ca="1" si="119"/>
        <v>1</v>
      </c>
      <c r="G262" t="str">
        <f t="shared" ca="1" si="120"/>
        <v>Highschool</v>
      </c>
      <c r="H262">
        <f t="shared" ca="1" si="112"/>
        <v>1</v>
      </c>
      <c r="I262">
        <f t="shared" ca="1" si="113"/>
        <v>2</v>
      </c>
      <c r="J262">
        <f t="shared" ca="1" si="121"/>
        <v>211798</v>
      </c>
      <c r="K262">
        <f t="shared" ca="1" si="122"/>
        <v>3</v>
      </c>
      <c r="L262" t="str">
        <f t="shared" ca="1" si="123"/>
        <v>Alappuzha</v>
      </c>
      <c r="M262">
        <f t="shared" ca="1" si="106"/>
        <v>635394</v>
      </c>
      <c r="N262">
        <f t="shared" ca="1" si="124"/>
        <v>299799.88969777751</v>
      </c>
      <c r="O262">
        <f t="shared" ca="1" si="107"/>
        <v>140600.56876044438</v>
      </c>
      <c r="P262">
        <f t="shared" ca="1" si="125"/>
        <v>34263</v>
      </c>
      <c r="Q262">
        <f t="shared" ca="1" si="108"/>
        <v>641704.88969777757</v>
      </c>
      <c r="R262">
        <f t="shared" ca="1" si="109"/>
        <v>34587.469312346795</v>
      </c>
      <c r="S262">
        <f t="shared" ca="1" si="110"/>
        <v>810582.03807279118</v>
      </c>
      <c r="T262">
        <f t="shared" ca="1" si="111"/>
        <v>168877.14837501361</v>
      </c>
      <c r="V262" s="9">
        <f ca="1">IF(Table1[[#This Row],[GENDER]]="MALE",1,0)</f>
        <v>1</v>
      </c>
      <c r="W262" s="10">
        <f ca="1">IF(Table1[[#This Row],[GENDER]]="FEMALE",1,0)</f>
        <v>0</v>
      </c>
      <c r="AF262" s="9">
        <f t="shared" ca="1" si="126"/>
        <v>0</v>
      </c>
      <c r="AG262" s="6">
        <f t="shared" ca="1" si="127"/>
        <v>0</v>
      </c>
      <c r="AH262" s="6">
        <f t="shared" ca="1" si="128"/>
        <v>0</v>
      </c>
      <c r="AI262" s="6">
        <f t="shared" ca="1" si="129"/>
        <v>0</v>
      </c>
      <c r="AJ262" s="10">
        <f t="shared" ca="1" si="130"/>
        <v>1</v>
      </c>
      <c r="AL262" s="9">
        <f ca="1">IF(Table1[[#This Row],[EDUCATION]]="HIGHSCHOOL",1,0)</f>
        <v>1</v>
      </c>
      <c r="AM262" s="6">
        <f ca="1">IF(Table1[[#This Row],[EDUCATION]]="PLUS TWO",1,0)</f>
        <v>0</v>
      </c>
      <c r="AN262" s="6">
        <f ca="1">IF(Table1[[#This Row],[EDUCATION]]="UG",1,0)</f>
        <v>0</v>
      </c>
      <c r="AO262" s="6">
        <f ca="1">IF(Table1[[#This Row],[EDUCATION]]="PG",1,0)</f>
        <v>0</v>
      </c>
      <c r="AP262" s="6">
        <f ca="1">IF(Table1[[#This Row],[EDUCATION]]="PHD",1,0)</f>
        <v>0</v>
      </c>
      <c r="AQ262" s="10">
        <f ca="1">IF(Table1[[#This Row],[EDUCATION]]="OTHERS",1,0)</f>
        <v>0</v>
      </c>
      <c r="AU262" s="9">
        <f ca="1">Table1[[#This Row],[CARS VALUE]]/Table1[[#This Row],[CARS]]</f>
        <v>70300.284380222191</v>
      </c>
      <c r="AV262" s="10"/>
      <c r="AX262" s="9">
        <f ca="1">IF(Table1[[#This Row],[DEBTS]]&gt;$AY$3,1,0)</f>
        <v>0</v>
      </c>
      <c r="AY262" s="6"/>
      <c r="AZ262" s="23">
        <f ca="1">(Table1[[#This Row],[MORTAGE LEFT]]/Table1[[#This Row],[VALUE OF THE HOUSE]])</f>
        <v>0.47183305114272012</v>
      </c>
      <c r="BA262" s="6">
        <f t="shared" ca="1" si="131"/>
        <v>1</v>
      </c>
      <c r="BB262" s="6"/>
      <c r="BC262" s="6"/>
      <c r="BD262" s="6"/>
      <c r="BE262" s="9">
        <f ca="1">IF(Table1[[#This Row],[DEBTS]]&gt;Table1[[#This Row],[INCOME ]],1,0)</f>
        <v>1</v>
      </c>
      <c r="BF262" s="10"/>
      <c r="BH262" s="9">
        <f ca="1">IF(Table1[[#This Row],[AREA]]="Alappuzha",Table1[[#This Row],[INCOME ]],0)</f>
        <v>211798</v>
      </c>
      <c r="BI262" s="6">
        <f ca="1">IF(Table1[[#This Row],[AREA]]="Ernakulam",Table1[[#This Row],[INCOME ]],0)</f>
        <v>0</v>
      </c>
      <c r="BJ262" s="6">
        <f ca="1">IF(Table1[[#This Row],[AREA]]="Idukki",Table1[[#This Row],[INCOME ]],0)</f>
        <v>0</v>
      </c>
      <c r="BK262" s="6">
        <f ca="1">IF(Table1[[#This Row],[AREA]]="kannur",Table1[[#This Row],[INCOME ]],0)</f>
        <v>0</v>
      </c>
      <c r="BL262" s="6">
        <f ca="1">IF(Table1[[#This Row],[AREA]]="Kasaragod",Table1[[#This Row],[INCOME ]],0)</f>
        <v>0</v>
      </c>
      <c r="BM262" s="6">
        <f ca="1">IF(Table1[[#This Row],[AREA]]="Kollam",Table1[[#This Row],[INCOME ]],0)</f>
        <v>0</v>
      </c>
      <c r="BN262" s="6">
        <f ca="1">IF(Table1[[#This Row],[AREA]]="kottayam",Table1[[#This Row],[INCOME ]],0)</f>
        <v>0</v>
      </c>
      <c r="BO262" s="6">
        <f ca="1">IF(Table1[[#This Row],[AREA]]="Kozhikode",Table1[[#This Row],[INCOME ]],0)</f>
        <v>0</v>
      </c>
      <c r="BP262" s="6">
        <f ca="1">IF(Table1[[#This Row],[AREA]]="Malappuram",Table1[[#This Row],[INCOME ]],0)</f>
        <v>0</v>
      </c>
      <c r="BQ262" s="6">
        <f ca="1">IF(Table1[[#This Row],[AREA]]="Palakkad",Table1[[#This Row],[INCOME ]],0)</f>
        <v>0</v>
      </c>
      <c r="BR262" s="6">
        <f ca="1">IF(Table1[[#This Row],[AREA]]="Pathanamthitta",Table1[[#This Row],[INCOME ]],0)</f>
        <v>0</v>
      </c>
      <c r="BS262" s="6">
        <f ca="1">IF(Table1[[#This Row],[AREA]]="Thiruvananthapuram",Table1[[#This Row],[INCOME ]],0)</f>
        <v>0</v>
      </c>
      <c r="BT262" s="6">
        <f ca="1">IF(Table1[[#This Row],[AREA]]="Thrissur",Table1[[#This Row],[INCOME ]],0)</f>
        <v>0</v>
      </c>
      <c r="BU262" s="10">
        <f ca="1">IF(Table1[[#This Row],[AREA]]="Wayanadu",Table1[[#This Row],[INCOME ]],0)</f>
        <v>0</v>
      </c>
      <c r="BW262" s="9">
        <f ca="1">IF(Table1[[#This Row],[FIELD OF WORK]]="IT",Table1[[#This Row],[INCOME ]],0)</f>
        <v>0</v>
      </c>
      <c r="BX262" s="6">
        <f ca="1">IF(Table1[[#This Row],[FIELD OF WORK]]="Teaching",Table1[[#This Row],[INCOME ]],0)</f>
        <v>0</v>
      </c>
      <c r="BY262" s="6">
        <f ca="1">IF(Table1[[#This Row],[FIELD OF WORK]]="Construction",Table1[[#This Row],[INCOME ]],0)</f>
        <v>0</v>
      </c>
      <c r="BZ262" s="6">
        <f ca="1">IF(Table1[[#This Row],[FIELD OF WORK]]="Health",Table1[[#This Row],[INCOME ]],0)</f>
        <v>0</v>
      </c>
      <c r="CA262" s="10">
        <f ca="1">IF(Table1[[#This Row],[FIELD OF WORK]]="Others",Table1[[#This Row],[INCOME ]],0)</f>
        <v>211798</v>
      </c>
      <c r="CC262" s="9">
        <f ca="1">IF(Table1[[#This Row],[EDUCATION]]="Highschool",Table1[[#This Row],[INCOME ]],0)</f>
        <v>211798</v>
      </c>
      <c r="CD262" s="6">
        <f ca="1">IF(Table1[[#This Row],[EDUCATION]]="UG",Table1[[#This Row],[INCOME ]],0)</f>
        <v>0</v>
      </c>
      <c r="CE262" s="6">
        <f ca="1">IF(Table1[[#This Row],[EDUCATION]]="PG",Table1[[#This Row],[INCOME ]],0)</f>
        <v>0</v>
      </c>
      <c r="CF262" s="6">
        <f ca="1">IF(Table1[[#This Row],[EDUCATION]]="PHD",Table1[[#This Row],[INCOME ]],0)</f>
        <v>0</v>
      </c>
      <c r="CG262" s="6">
        <f ca="1">IF(Table1[[#This Row],[EDUCATION]]="Plus Two",Table1[[#This Row],[INCOME ]],0)</f>
        <v>0</v>
      </c>
      <c r="CH262" s="10">
        <f ca="1">IF(Table1[[#This Row],[EDUCATION]]="Others",Table1[[#This Row],[INCOME ]],0)</f>
        <v>0</v>
      </c>
      <c r="CJ262" s="9">
        <f ca="1">IF(Table1[[#This Row],[NETWORTH]]&gt;$CK$3,Table1[[#This Row],[AGE]],0)</f>
        <v>0</v>
      </c>
      <c r="CK262" s="10"/>
    </row>
    <row r="263" spans="1:89" x14ac:dyDescent="0.3">
      <c r="A263">
        <f t="shared" ca="1" si="114"/>
        <v>0</v>
      </c>
      <c r="B263" t="str">
        <f t="shared" ca="1" si="115"/>
        <v>MALE</v>
      </c>
      <c r="C263">
        <f t="shared" ca="1" si="116"/>
        <v>37</v>
      </c>
      <c r="D263">
        <f t="shared" ca="1" si="117"/>
        <v>5</v>
      </c>
      <c r="E263" t="str">
        <f t="shared" ca="1" si="118"/>
        <v>Others</v>
      </c>
      <c r="F263">
        <f t="shared" ca="1" si="119"/>
        <v>4</v>
      </c>
      <c r="G263" t="str">
        <f t="shared" ca="1" si="120"/>
        <v>PG</v>
      </c>
      <c r="H263">
        <f t="shared" ca="1" si="112"/>
        <v>0</v>
      </c>
      <c r="I263">
        <f t="shared" ca="1" si="113"/>
        <v>1</v>
      </c>
      <c r="J263">
        <f t="shared" ca="1" si="121"/>
        <v>656076</v>
      </c>
      <c r="K263">
        <f t="shared" ca="1" si="122"/>
        <v>13</v>
      </c>
      <c r="L263" t="str">
        <f t="shared" ca="1" si="123"/>
        <v>Kannur</v>
      </c>
      <c r="M263">
        <f t="shared" ca="1" si="106"/>
        <v>5248608</v>
      </c>
      <c r="N263">
        <f t="shared" ca="1" si="124"/>
        <v>4652510.5364621487</v>
      </c>
      <c r="O263">
        <f t="shared" ca="1" si="107"/>
        <v>214155.65582070244</v>
      </c>
      <c r="P263">
        <f t="shared" ca="1" si="125"/>
        <v>42122</v>
      </c>
      <c r="Q263">
        <f t="shared" ca="1" si="108"/>
        <v>4752364.5364621487</v>
      </c>
      <c r="R263">
        <f t="shared" ca="1" si="109"/>
        <v>216078.56273197551</v>
      </c>
      <c r="S263">
        <f t="shared" ca="1" si="110"/>
        <v>5678842.2185526779</v>
      </c>
      <c r="T263">
        <f t="shared" ca="1" si="111"/>
        <v>926477.68209052924</v>
      </c>
      <c r="V263" s="9">
        <f ca="1">IF(Table1[[#This Row],[GENDER]]="MALE",1,0)</f>
        <v>1</v>
      </c>
      <c r="W263" s="10">
        <f ca="1">IF(Table1[[#This Row],[GENDER]]="FEMALE",1,0)</f>
        <v>0</v>
      </c>
      <c r="AF263" s="9">
        <f t="shared" ca="1" si="126"/>
        <v>0</v>
      </c>
      <c r="AG263" s="6">
        <f t="shared" ca="1" si="127"/>
        <v>0</v>
      </c>
      <c r="AH263" s="6">
        <f t="shared" ca="1" si="128"/>
        <v>0</v>
      </c>
      <c r="AI263" s="6">
        <f t="shared" ca="1" si="129"/>
        <v>0</v>
      </c>
      <c r="AJ263" s="10">
        <f t="shared" ca="1" si="130"/>
        <v>1</v>
      </c>
      <c r="AL263" s="9">
        <f ca="1">IF(Table1[[#This Row],[EDUCATION]]="HIGHSCHOOL",1,0)</f>
        <v>0</v>
      </c>
      <c r="AM263" s="6">
        <f ca="1">IF(Table1[[#This Row],[EDUCATION]]="PLUS TWO",1,0)</f>
        <v>0</v>
      </c>
      <c r="AN263" s="6">
        <f ca="1">IF(Table1[[#This Row],[EDUCATION]]="UG",1,0)</f>
        <v>0</v>
      </c>
      <c r="AO263" s="6">
        <f ca="1">IF(Table1[[#This Row],[EDUCATION]]="PG",1,0)</f>
        <v>1</v>
      </c>
      <c r="AP263" s="6">
        <f ca="1">IF(Table1[[#This Row],[EDUCATION]]="PHD",1,0)</f>
        <v>0</v>
      </c>
      <c r="AQ263" s="10">
        <f ca="1">IF(Table1[[#This Row],[EDUCATION]]="OTHERS",1,0)</f>
        <v>0</v>
      </c>
      <c r="AU263" s="9">
        <f ca="1">Table1[[#This Row],[CARS VALUE]]/Table1[[#This Row],[CARS]]</f>
        <v>214155.65582070244</v>
      </c>
      <c r="AV263" s="10"/>
      <c r="AX263" s="9">
        <f ca="1">IF(Table1[[#This Row],[DEBTS]]&gt;$AY$3,1,0)</f>
        <v>1</v>
      </c>
      <c r="AY263" s="6"/>
      <c r="AZ263" s="23">
        <f ca="1">(Table1[[#This Row],[MORTAGE LEFT]]/Table1[[#This Row],[VALUE OF THE HOUSE]])</f>
        <v>0.88642751305910994</v>
      </c>
      <c r="BA263" s="6">
        <f t="shared" ca="1" si="131"/>
        <v>0</v>
      </c>
      <c r="BB263" s="6"/>
      <c r="BC263" s="6"/>
      <c r="BD263" s="6"/>
      <c r="BE263" s="9">
        <f ca="1">IF(Table1[[#This Row],[DEBTS]]&gt;Table1[[#This Row],[INCOME ]],1,0)</f>
        <v>1</v>
      </c>
      <c r="BF263" s="10"/>
      <c r="BH263" s="9">
        <f ca="1">IF(Table1[[#This Row],[AREA]]="Alappuzha",Table1[[#This Row],[INCOME ]],0)</f>
        <v>0</v>
      </c>
      <c r="BI263" s="6">
        <f ca="1">IF(Table1[[#This Row],[AREA]]="Ernakulam",Table1[[#This Row],[INCOME ]],0)</f>
        <v>0</v>
      </c>
      <c r="BJ263" s="6">
        <f ca="1">IF(Table1[[#This Row],[AREA]]="Idukki",Table1[[#This Row],[INCOME ]],0)</f>
        <v>0</v>
      </c>
      <c r="BK263" s="6">
        <f ca="1">IF(Table1[[#This Row],[AREA]]="kannur",Table1[[#This Row],[INCOME ]],0)</f>
        <v>656076</v>
      </c>
      <c r="BL263" s="6">
        <f ca="1">IF(Table1[[#This Row],[AREA]]="Kasaragod",Table1[[#This Row],[INCOME ]],0)</f>
        <v>0</v>
      </c>
      <c r="BM263" s="6">
        <f ca="1">IF(Table1[[#This Row],[AREA]]="Kollam",Table1[[#This Row],[INCOME ]],0)</f>
        <v>0</v>
      </c>
      <c r="BN263" s="6">
        <f ca="1">IF(Table1[[#This Row],[AREA]]="kottayam",Table1[[#This Row],[INCOME ]],0)</f>
        <v>0</v>
      </c>
      <c r="BO263" s="6">
        <f ca="1">IF(Table1[[#This Row],[AREA]]="Kozhikode",Table1[[#This Row],[INCOME ]],0)</f>
        <v>0</v>
      </c>
      <c r="BP263" s="6">
        <f ca="1">IF(Table1[[#This Row],[AREA]]="Malappuram",Table1[[#This Row],[INCOME ]],0)</f>
        <v>0</v>
      </c>
      <c r="BQ263" s="6">
        <f ca="1">IF(Table1[[#This Row],[AREA]]="Palakkad",Table1[[#This Row],[INCOME ]],0)</f>
        <v>0</v>
      </c>
      <c r="BR263" s="6">
        <f ca="1">IF(Table1[[#This Row],[AREA]]="Pathanamthitta",Table1[[#This Row],[INCOME ]],0)</f>
        <v>0</v>
      </c>
      <c r="BS263" s="6">
        <f ca="1">IF(Table1[[#This Row],[AREA]]="Thiruvananthapuram",Table1[[#This Row],[INCOME ]],0)</f>
        <v>0</v>
      </c>
      <c r="BT263" s="6">
        <f ca="1">IF(Table1[[#This Row],[AREA]]="Thrissur",Table1[[#This Row],[INCOME ]],0)</f>
        <v>0</v>
      </c>
      <c r="BU263" s="10">
        <f ca="1">IF(Table1[[#This Row],[AREA]]="Wayanadu",Table1[[#This Row],[INCOME ]],0)</f>
        <v>0</v>
      </c>
      <c r="BW263" s="9">
        <f ca="1">IF(Table1[[#This Row],[FIELD OF WORK]]="IT",Table1[[#This Row],[INCOME ]],0)</f>
        <v>0</v>
      </c>
      <c r="BX263" s="6">
        <f ca="1">IF(Table1[[#This Row],[FIELD OF WORK]]="Teaching",Table1[[#This Row],[INCOME ]],0)</f>
        <v>0</v>
      </c>
      <c r="BY263" s="6">
        <f ca="1">IF(Table1[[#This Row],[FIELD OF WORK]]="Construction",Table1[[#This Row],[INCOME ]],0)</f>
        <v>0</v>
      </c>
      <c r="BZ263" s="6">
        <f ca="1">IF(Table1[[#This Row],[FIELD OF WORK]]="Health",Table1[[#This Row],[INCOME ]],0)</f>
        <v>0</v>
      </c>
      <c r="CA263" s="10">
        <f ca="1">IF(Table1[[#This Row],[FIELD OF WORK]]="Others",Table1[[#This Row],[INCOME ]],0)</f>
        <v>656076</v>
      </c>
      <c r="CC263" s="9">
        <f ca="1">IF(Table1[[#This Row],[EDUCATION]]="Highschool",Table1[[#This Row],[INCOME ]],0)</f>
        <v>0</v>
      </c>
      <c r="CD263" s="6">
        <f ca="1">IF(Table1[[#This Row],[EDUCATION]]="UG",Table1[[#This Row],[INCOME ]],0)</f>
        <v>0</v>
      </c>
      <c r="CE263" s="6">
        <f ca="1">IF(Table1[[#This Row],[EDUCATION]]="PG",Table1[[#This Row],[INCOME ]],0)</f>
        <v>656076</v>
      </c>
      <c r="CF263" s="6">
        <f ca="1">IF(Table1[[#This Row],[EDUCATION]]="PHD",Table1[[#This Row],[INCOME ]],0)</f>
        <v>0</v>
      </c>
      <c r="CG263" s="6">
        <f ca="1">IF(Table1[[#This Row],[EDUCATION]]="Plus Two",Table1[[#This Row],[INCOME ]],0)</f>
        <v>0</v>
      </c>
      <c r="CH263" s="10">
        <f ca="1">IF(Table1[[#This Row],[EDUCATION]]="Others",Table1[[#This Row],[INCOME ]],0)</f>
        <v>0</v>
      </c>
      <c r="CJ263" s="9">
        <f ca="1">IF(Table1[[#This Row],[NETWORTH]]&gt;$CK$3,Table1[[#This Row],[AGE]],0)</f>
        <v>0</v>
      </c>
      <c r="CK263" s="10"/>
    </row>
    <row r="264" spans="1:89" x14ac:dyDescent="0.3">
      <c r="A264">
        <f t="shared" ca="1" si="114"/>
        <v>1</v>
      </c>
      <c r="B264" t="str">
        <f t="shared" ca="1" si="115"/>
        <v>FEMALE</v>
      </c>
      <c r="C264">
        <f t="shared" ca="1" si="116"/>
        <v>46</v>
      </c>
      <c r="D264">
        <f t="shared" ca="1" si="117"/>
        <v>1</v>
      </c>
      <c r="E264" t="str">
        <f t="shared" ca="1" si="118"/>
        <v>Health</v>
      </c>
      <c r="F264">
        <f t="shared" ca="1" si="119"/>
        <v>5</v>
      </c>
      <c r="G264" t="str">
        <f t="shared" ca="1" si="120"/>
        <v>PHD</v>
      </c>
      <c r="H264">
        <f t="shared" ca="1" si="112"/>
        <v>2</v>
      </c>
      <c r="I264">
        <f t="shared" ca="1" si="113"/>
        <v>1</v>
      </c>
      <c r="J264">
        <f t="shared" ca="1" si="121"/>
        <v>615814</v>
      </c>
      <c r="K264">
        <f t="shared" ca="1" si="122"/>
        <v>3</v>
      </c>
      <c r="L264" t="str">
        <f t="shared" ca="1" si="123"/>
        <v>Alappuzha</v>
      </c>
      <c r="M264">
        <f t="shared" ca="1" si="106"/>
        <v>1847442</v>
      </c>
      <c r="N264">
        <f t="shared" ca="1" si="124"/>
        <v>800633.9471418407</v>
      </c>
      <c r="O264">
        <f t="shared" ca="1" si="107"/>
        <v>192226.12982522263</v>
      </c>
      <c r="P264">
        <f t="shared" ca="1" si="125"/>
        <v>24364</v>
      </c>
      <c r="Q264">
        <f t="shared" ca="1" si="108"/>
        <v>1137646.9471418406</v>
      </c>
      <c r="R264">
        <f t="shared" ca="1" si="109"/>
        <v>708737.33979612892</v>
      </c>
      <c r="S264">
        <f t="shared" ca="1" si="110"/>
        <v>2748405.4696213515</v>
      </c>
      <c r="T264">
        <f t="shared" ca="1" si="111"/>
        <v>1610758.5224795109</v>
      </c>
      <c r="V264" s="9">
        <f ca="1">IF(Table1[[#This Row],[GENDER]]="MALE",1,0)</f>
        <v>0</v>
      </c>
      <c r="W264" s="10">
        <f ca="1">IF(Table1[[#This Row],[GENDER]]="FEMALE",1,0)</f>
        <v>1</v>
      </c>
      <c r="AF264" s="9">
        <f t="shared" ca="1" si="126"/>
        <v>0</v>
      </c>
      <c r="AG264" s="6">
        <f t="shared" ca="1" si="127"/>
        <v>1</v>
      </c>
      <c r="AH264" s="6">
        <f t="shared" ca="1" si="128"/>
        <v>0</v>
      </c>
      <c r="AI264" s="6">
        <f t="shared" ca="1" si="129"/>
        <v>0</v>
      </c>
      <c r="AJ264" s="10">
        <f t="shared" ca="1" si="130"/>
        <v>0</v>
      </c>
      <c r="AL264" s="9">
        <f ca="1">IF(Table1[[#This Row],[EDUCATION]]="HIGHSCHOOL",1,0)</f>
        <v>0</v>
      </c>
      <c r="AM264" s="6">
        <f ca="1">IF(Table1[[#This Row],[EDUCATION]]="PLUS TWO",1,0)</f>
        <v>0</v>
      </c>
      <c r="AN264" s="6">
        <f ca="1">IF(Table1[[#This Row],[EDUCATION]]="UG",1,0)</f>
        <v>0</v>
      </c>
      <c r="AO264" s="6">
        <f ca="1">IF(Table1[[#This Row],[EDUCATION]]="PG",1,0)</f>
        <v>0</v>
      </c>
      <c r="AP264" s="6">
        <f ca="1">IF(Table1[[#This Row],[EDUCATION]]="PHD",1,0)</f>
        <v>1</v>
      </c>
      <c r="AQ264" s="10">
        <f ca="1">IF(Table1[[#This Row],[EDUCATION]]="OTHERS",1,0)</f>
        <v>0</v>
      </c>
      <c r="AU264" s="9">
        <f ca="1">Table1[[#This Row],[CARS VALUE]]/Table1[[#This Row],[CARS]]</f>
        <v>192226.12982522263</v>
      </c>
      <c r="AV264" s="10"/>
      <c r="AX264" s="9">
        <f ca="1">IF(Table1[[#This Row],[DEBTS]]&gt;$AY$3,1,0)</f>
        <v>1</v>
      </c>
      <c r="AY264" s="6"/>
      <c r="AZ264" s="23">
        <f ca="1">(Table1[[#This Row],[MORTAGE LEFT]]/Table1[[#This Row],[VALUE OF THE HOUSE]])</f>
        <v>0.43337433442665085</v>
      </c>
      <c r="BA264" s="6">
        <f t="shared" ca="1" si="131"/>
        <v>1</v>
      </c>
      <c r="BB264" s="6"/>
      <c r="BC264" s="6"/>
      <c r="BD264" s="6"/>
      <c r="BE264" s="9">
        <f ca="1">IF(Table1[[#This Row],[DEBTS]]&gt;Table1[[#This Row],[INCOME ]],1,0)</f>
        <v>1</v>
      </c>
      <c r="BF264" s="10"/>
      <c r="BH264" s="9">
        <f ca="1">IF(Table1[[#This Row],[AREA]]="Alappuzha",Table1[[#This Row],[INCOME ]],0)</f>
        <v>615814</v>
      </c>
      <c r="BI264" s="6">
        <f ca="1">IF(Table1[[#This Row],[AREA]]="Ernakulam",Table1[[#This Row],[INCOME ]],0)</f>
        <v>0</v>
      </c>
      <c r="BJ264" s="6">
        <f ca="1">IF(Table1[[#This Row],[AREA]]="Idukki",Table1[[#This Row],[INCOME ]],0)</f>
        <v>0</v>
      </c>
      <c r="BK264" s="6">
        <f ca="1">IF(Table1[[#This Row],[AREA]]="kannur",Table1[[#This Row],[INCOME ]],0)</f>
        <v>0</v>
      </c>
      <c r="BL264" s="6">
        <f ca="1">IF(Table1[[#This Row],[AREA]]="Kasaragod",Table1[[#This Row],[INCOME ]],0)</f>
        <v>0</v>
      </c>
      <c r="BM264" s="6">
        <f ca="1">IF(Table1[[#This Row],[AREA]]="Kollam",Table1[[#This Row],[INCOME ]],0)</f>
        <v>0</v>
      </c>
      <c r="BN264" s="6">
        <f ca="1">IF(Table1[[#This Row],[AREA]]="kottayam",Table1[[#This Row],[INCOME ]],0)</f>
        <v>0</v>
      </c>
      <c r="BO264" s="6">
        <f ca="1">IF(Table1[[#This Row],[AREA]]="Kozhikode",Table1[[#This Row],[INCOME ]],0)</f>
        <v>0</v>
      </c>
      <c r="BP264" s="6">
        <f ca="1">IF(Table1[[#This Row],[AREA]]="Malappuram",Table1[[#This Row],[INCOME ]],0)</f>
        <v>0</v>
      </c>
      <c r="BQ264" s="6">
        <f ca="1">IF(Table1[[#This Row],[AREA]]="Palakkad",Table1[[#This Row],[INCOME ]],0)</f>
        <v>0</v>
      </c>
      <c r="BR264" s="6">
        <f ca="1">IF(Table1[[#This Row],[AREA]]="Pathanamthitta",Table1[[#This Row],[INCOME ]],0)</f>
        <v>0</v>
      </c>
      <c r="BS264" s="6">
        <f ca="1">IF(Table1[[#This Row],[AREA]]="Thiruvananthapuram",Table1[[#This Row],[INCOME ]],0)</f>
        <v>0</v>
      </c>
      <c r="BT264" s="6">
        <f ca="1">IF(Table1[[#This Row],[AREA]]="Thrissur",Table1[[#This Row],[INCOME ]],0)</f>
        <v>0</v>
      </c>
      <c r="BU264" s="10">
        <f ca="1">IF(Table1[[#This Row],[AREA]]="Wayanadu",Table1[[#This Row],[INCOME ]],0)</f>
        <v>0</v>
      </c>
      <c r="BW264" s="9">
        <f ca="1">IF(Table1[[#This Row],[FIELD OF WORK]]="IT",Table1[[#This Row],[INCOME ]],0)</f>
        <v>0</v>
      </c>
      <c r="BX264" s="6">
        <f ca="1">IF(Table1[[#This Row],[FIELD OF WORK]]="Teaching",Table1[[#This Row],[INCOME ]],0)</f>
        <v>0</v>
      </c>
      <c r="BY264" s="6">
        <f ca="1">IF(Table1[[#This Row],[FIELD OF WORK]]="Construction",Table1[[#This Row],[INCOME ]],0)</f>
        <v>0</v>
      </c>
      <c r="BZ264" s="6">
        <f ca="1">IF(Table1[[#This Row],[FIELD OF WORK]]="Health",Table1[[#This Row],[INCOME ]],0)</f>
        <v>615814</v>
      </c>
      <c r="CA264" s="10">
        <f ca="1">IF(Table1[[#This Row],[FIELD OF WORK]]="Others",Table1[[#This Row],[INCOME ]],0)</f>
        <v>0</v>
      </c>
      <c r="CC264" s="9">
        <f ca="1">IF(Table1[[#This Row],[EDUCATION]]="Highschool",Table1[[#This Row],[INCOME ]],0)</f>
        <v>0</v>
      </c>
      <c r="CD264" s="6">
        <f ca="1">IF(Table1[[#This Row],[EDUCATION]]="UG",Table1[[#This Row],[INCOME ]],0)</f>
        <v>0</v>
      </c>
      <c r="CE264" s="6">
        <f ca="1">IF(Table1[[#This Row],[EDUCATION]]="PG",Table1[[#This Row],[INCOME ]],0)</f>
        <v>0</v>
      </c>
      <c r="CF264" s="6">
        <f ca="1">IF(Table1[[#This Row],[EDUCATION]]="PHD",Table1[[#This Row],[INCOME ]],0)</f>
        <v>615814</v>
      </c>
      <c r="CG264" s="6">
        <f ca="1">IF(Table1[[#This Row],[EDUCATION]]="Plus Two",Table1[[#This Row],[INCOME ]],0)</f>
        <v>0</v>
      </c>
      <c r="CH264" s="10">
        <f ca="1">IF(Table1[[#This Row],[EDUCATION]]="Others",Table1[[#This Row],[INCOME ]],0)</f>
        <v>0</v>
      </c>
      <c r="CJ264" s="9">
        <f ca="1">IF(Table1[[#This Row],[NETWORTH]]&gt;$CK$3,Table1[[#This Row],[AGE]],0)</f>
        <v>46</v>
      </c>
      <c r="CK264" s="10"/>
    </row>
    <row r="265" spans="1:89" x14ac:dyDescent="0.3">
      <c r="A265">
        <f t="shared" ca="1" si="114"/>
        <v>1</v>
      </c>
      <c r="B265" t="str">
        <f t="shared" ca="1" si="115"/>
        <v>FEMALE</v>
      </c>
      <c r="C265">
        <f t="shared" ca="1" si="116"/>
        <v>27</v>
      </c>
      <c r="D265">
        <f t="shared" ca="1" si="117"/>
        <v>3</v>
      </c>
      <c r="E265" t="str">
        <f t="shared" ca="1" si="118"/>
        <v>Teaching</v>
      </c>
      <c r="F265">
        <f t="shared" ca="1" si="119"/>
        <v>5</v>
      </c>
      <c r="G265" t="str">
        <f t="shared" ca="1" si="120"/>
        <v>PHD</v>
      </c>
      <c r="H265">
        <f t="shared" ca="1" si="112"/>
        <v>0</v>
      </c>
      <c r="I265">
        <f t="shared" ca="1" si="113"/>
        <v>1</v>
      </c>
      <c r="J265">
        <f t="shared" ca="1" si="121"/>
        <v>888792</v>
      </c>
      <c r="K265">
        <f t="shared" ca="1" si="122"/>
        <v>11</v>
      </c>
      <c r="L265" t="str">
        <f t="shared" ca="1" si="123"/>
        <v>Kozhikode</v>
      </c>
      <c r="M265">
        <f t="shared" ca="1" si="106"/>
        <v>7110336</v>
      </c>
      <c r="N265">
        <f t="shared" ca="1" si="124"/>
        <v>4397515.8553651664</v>
      </c>
      <c r="O265">
        <f t="shared" ca="1" si="107"/>
        <v>326669.25706794078</v>
      </c>
      <c r="P265">
        <f t="shared" ca="1" si="125"/>
        <v>24338</v>
      </c>
      <c r="Q265">
        <f t="shared" ca="1" si="108"/>
        <v>5660493.8553651664</v>
      </c>
      <c r="R265">
        <f t="shared" ca="1" si="109"/>
        <v>1216404.0181543226</v>
      </c>
      <c r="S265">
        <f t="shared" ca="1" si="110"/>
        <v>8653409.2752222642</v>
      </c>
      <c r="T265">
        <f t="shared" ca="1" si="111"/>
        <v>2992915.4198570978</v>
      </c>
      <c r="V265" s="9">
        <f ca="1">IF(Table1[[#This Row],[GENDER]]="MALE",1,0)</f>
        <v>0</v>
      </c>
      <c r="W265" s="10">
        <f ca="1">IF(Table1[[#This Row],[GENDER]]="FEMALE",1,0)</f>
        <v>1</v>
      </c>
      <c r="AF265" s="9">
        <f t="shared" ca="1" si="126"/>
        <v>0</v>
      </c>
      <c r="AG265" s="6">
        <f t="shared" ca="1" si="127"/>
        <v>0</v>
      </c>
      <c r="AH265" s="6">
        <f t="shared" ca="1" si="128"/>
        <v>0</v>
      </c>
      <c r="AI265" s="6">
        <f t="shared" ca="1" si="129"/>
        <v>1</v>
      </c>
      <c r="AJ265" s="10">
        <f t="shared" ca="1" si="130"/>
        <v>0</v>
      </c>
      <c r="AL265" s="9">
        <f ca="1">IF(Table1[[#This Row],[EDUCATION]]="HIGHSCHOOL",1,0)</f>
        <v>0</v>
      </c>
      <c r="AM265" s="6">
        <f ca="1">IF(Table1[[#This Row],[EDUCATION]]="PLUS TWO",1,0)</f>
        <v>0</v>
      </c>
      <c r="AN265" s="6">
        <f ca="1">IF(Table1[[#This Row],[EDUCATION]]="UG",1,0)</f>
        <v>0</v>
      </c>
      <c r="AO265" s="6">
        <f ca="1">IF(Table1[[#This Row],[EDUCATION]]="PG",1,0)</f>
        <v>0</v>
      </c>
      <c r="AP265" s="6">
        <f ca="1">IF(Table1[[#This Row],[EDUCATION]]="PHD",1,0)</f>
        <v>1</v>
      </c>
      <c r="AQ265" s="10">
        <f ca="1">IF(Table1[[#This Row],[EDUCATION]]="OTHERS",1,0)</f>
        <v>0</v>
      </c>
      <c r="AU265" s="9">
        <f ca="1">Table1[[#This Row],[CARS VALUE]]/Table1[[#This Row],[CARS]]</f>
        <v>326669.25706794078</v>
      </c>
      <c r="AV265" s="10"/>
      <c r="AX265" s="9">
        <f ca="1">IF(Table1[[#This Row],[DEBTS]]&gt;$AY$3,1,0)</f>
        <v>1</v>
      </c>
      <c r="AY265" s="6"/>
      <c r="AZ265" s="23">
        <f ca="1">(Table1[[#This Row],[MORTAGE LEFT]]/Table1[[#This Row],[VALUE OF THE HOUSE]])</f>
        <v>0.61846808018146626</v>
      </c>
      <c r="BA265" s="6">
        <f t="shared" ca="1" si="131"/>
        <v>0</v>
      </c>
      <c r="BB265" s="6"/>
      <c r="BC265" s="6"/>
      <c r="BD265" s="6"/>
      <c r="BE265" s="9">
        <f ca="1">IF(Table1[[#This Row],[DEBTS]]&gt;Table1[[#This Row],[INCOME ]],1,0)</f>
        <v>1</v>
      </c>
      <c r="BF265" s="10"/>
      <c r="BH265" s="9">
        <f ca="1">IF(Table1[[#This Row],[AREA]]="Alappuzha",Table1[[#This Row],[INCOME ]],0)</f>
        <v>0</v>
      </c>
      <c r="BI265" s="6">
        <f ca="1">IF(Table1[[#This Row],[AREA]]="Ernakulam",Table1[[#This Row],[INCOME ]],0)</f>
        <v>0</v>
      </c>
      <c r="BJ265" s="6">
        <f ca="1">IF(Table1[[#This Row],[AREA]]="Idukki",Table1[[#This Row],[INCOME ]],0)</f>
        <v>0</v>
      </c>
      <c r="BK265" s="6">
        <f ca="1">IF(Table1[[#This Row],[AREA]]="kannur",Table1[[#This Row],[INCOME ]],0)</f>
        <v>0</v>
      </c>
      <c r="BL265" s="6">
        <f ca="1">IF(Table1[[#This Row],[AREA]]="Kasaragod",Table1[[#This Row],[INCOME ]],0)</f>
        <v>0</v>
      </c>
      <c r="BM265" s="6">
        <f ca="1">IF(Table1[[#This Row],[AREA]]="Kollam",Table1[[#This Row],[INCOME ]],0)</f>
        <v>0</v>
      </c>
      <c r="BN265" s="6">
        <f ca="1">IF(Table1[[#This Row],[AREA]]="kottayam",Table1[[#This Row],[INCOME ]],0)</f>
        <v>0</v>
      </c>
      <c r="BO265" s="6">
        <f ca="1">IF(Table1[[#This Row],[AREA]]="Kozhikode",Table1[[#This Row],[INCOME ]],0)</f>
        <v>888792</v>
      </c>
      <c r="BP265" s="6">
        <f ca="1">IF(Table1[[#This Row],[AREA]]="Malappuram",Table1[[#This Row],[INCOME ]],0)</f>
        <v>0</v>
      </c>
      <c r="BQ265" s="6">
        <f ca="1">IF(Table1[[#This Row],[AREA]]="Palakkad",Table1[[#This Row],[INCOME ]],0)</f>
        <v>0</v>
      </c>
      <c r="BR265" s="6">
        <f ca="1">IF(Table1[[#This Row],[AREA]]="Pathanamthitta",Table1[[#This Row],[INCOME ]],0)</f>
        <v>0</v>
      </c>
      <c r="BS265" s="6">
        <f ca="1">IF(Table1[[#This Row],[AREA]]="Thiruvananthapuram",Table1[[#This Row],[INCOME ]],0)</f>
        <v>0</v>
      </c>
      <c r="BT265" s="6">
        <f ca="1">IF(Table1[[#This Row],[AREA]]="Thrissur",Table1[[#This Row],[INCOME ]],0)</f>
        <v>0</v>
      </c>
      <c r="BU265" s="10">
        <f ca="1">IF(Table1[[#This Row],[AREA]]="Wayanadu",Table1[[#This Row],[INCOME ]],0)</f>
        <v>0</v>
      </c>
      <c r="BW265" s="9">
        <f ca="1">IF(Table1[[#This Row],[FIELD OF WORK]]="IT",Table1[[#This Row],[INCOME ]],0)</f>
        <v>0</v>
      </c>
      <c r="BX265" s="6">
        <f ca="1">IF(Table1[[#This Row],[FIELD OF WORK]]="Teaching",Table1[[#This Row],[INCOME ]],0)</f>
        <v>888792</v>
      </c>
      <c r="BY265" s="6">
        <f ca="1">IF(Table1[[#This Row],[FIELD OF WORK]]="Construction",Table1[[#This Row],[INCOME ]],0)</f>
        <v>0</v>
      </c>
      <c r="BZ265" s="6">
        <f ca="1">IF(Table1[[#This Row],[FIELD OF WORK]]="Health",Table1[[#This Row],[INCOME ]],0)</f>
        <v>0</v>
      </c>
      <c r="CA265" s="10">
        <f ca="1">IF(Table1[[#This Row],[FIELD OF WORK]]="Others",Table1[[#This Row],[INCOME ]],0)</f>
        <v>0</v>
      </c>
      <c r="CC265" s="9">
        <f ca="1">IF(Table1[[#This Row],[EDUCATION]]="Highschool",Table1[[#This Row],[INCOME ]],0)</f>
        <v>0</v>
      </c>
      <c r="CD265" s="6">
        <f ca="1">IF(Table1[[#This Row],[EDUCATION]]="UG",Table1[[#This Row],[INCOME ]],0)</f>
        <v>0</v>
      </c>
      <c r="CE265" s="6">
        <f ca="1">IF(Table1[[#This Row],[EDUCATION]]="PG",Table1[[#This Row],[INCOME ]],0)</f>
        <v>0</v>
      </c>
      <c r="CF265" s="6">
        <f ca="1">IF(Table1[[#This Row],[EDUCATION]]="PHD",Table1[[#This Row],[INCOME ]],0)</f>
        <v>888792</v>
      </c>
      <c r="CG265" s="6">
        <f ca="1">IF(Table1[[#This Row],[EDUCATION]]="Plus Two",Table1[[#This Row],[INCOME ]],0)</f>
        <v>0</v>
      </c>
      <c r="CH265" s="10">
        <f ca="1">IF(Table1[[#This Row],[EDUCATION]]="Others",Table1[[#This Row],[INCOME ]],0)</f>
        <v>0</v>
      </c>
      <c r="CJ265" s="9">
        <f ca="1">IF(Table1[[#This Row],[NETWORTH]]&gt;$CK$3,Table1[[#This Row],[AGE]],0)</f>
        <v>27</v>
      </c>
      <c r="CK265" s="10"/>
    </row>
    <row r="266" spans="1:89" x14ac:dyDescent="0.3">
      <c r="A266">
        <f t="shared" ca="1" si="114"/>
        <v>1</v>
      </c>
      <c r="B266" t="str">
        <f t="shared" ca="1" si="115"/>
        <v>FEMALE</v>
      </c>
      <c r="C266">
        <f t="shared" ca="1" si="116"/>
        <v>36</v>
      </c>
      <c r="D266">
        <f t="shared" ca="1" si="117"/>
        <v>2</v>
      </c>
      <c r="E266" t="str">
        <f t="shared" ca="1" si="118"/>
        <v>Construction</v>
      </c>
      <c r="F266">
        <f t="shared" ca="1" si="119"/>
        <v>4</v>
      </c>
      <c r="G266" t="str">
        <f t="shared" ca="1" si="120"/>
        <v>PG</v>
      </c>
      <c r="H266">
        <f t="shared" ca="1" si="112"/>
        <v>0</v>
      </c>
      <c r="I266">
        <f t="shared" ca="1" si="113"/>
        <v>3</v>
      </c>
      <c r="J266">
        <f t="shared" ca="1" si="121"/>
        <v>176045</v>
      </c>
      <c r="K266">
        <f t="shared" ca="1" si="122"/>
        <v>11</v>
      </c>
      <c r="L266" t="str">
        <f t="shared" ca="1" si="123"/>
        <v>Kozhikode</v>
      </c>
      <c r="M266">
        <f t="shared" ca="1" si="106"/>
        <v>880225</v>
      </c>
      <c r="N266">
        <f t="shared" ca="1" si="124"/>
        <v>277078.72434326308</v>
      </c>
      <c r="O266">
        <f t="shared" ca="1" si="107"/>
        <v>372988.79359645466</v>
      </c>
      <c r="P266">
        <f t="shared" ca="1" si="125"/>
        <v>19351</v>
      </c>
      <c r="Q266">
        <f t="shared" ca="1" si="108"/>
        <v>400270.72434326308</v>
      </c>
      <c r="R266">
        <f t="shared" ca="1" si="109"/>
        <v>179822.51008766593</v>
      </c>
      <c r="S266">
        <f t="shared" ca="1" si="110"/>
        <v>1433036.3036841205</v>
      </c>
      <c r="T266">
        <f t="shared" ca="1" si="111"/>
        <v>1032765.5793408575</v>
      </c>
      <c r="V266" s="9">
        <f ca="1">IF(Table1[[#This Row],[GENDER]]="MALE",1,0)</f>
        <v>0</v>
      </c>
      <c r="W266" s="10">
        <f ca="1">IF(Table1[[#This Row],[GENDER]]="FEMALE",1,0)</f>
        <v>1</v>
      </c>
      <c r="AF266" s="9">
        <f t="shared" ca="1" si="126"/>
        <v>1</v>
      </c>
      <c r="AG266" s="6">
        <f t="shared" ca="1" si="127"/>
        <v>0</v>
      </c>
      <c r="AH266" s="6">
        <f t="shared" ca="1" si="128"/>
        <v>0</v>
      </c>
      <c r="AI266" s="6">
        <f t="shared" ca="1" si="129"/>
        <v>0</v>
      </c>
      <c r="AJ266" s="10">
        <f t="shared" ca="1" si="130"/>
        <v>0</v>
      </c>
      <c r="AL266" s="9">
        <f ca="1">IF(Table1[[#This Row],[EDUCATION]]="HIGHSCHOOL",1,0)</f>
        <v>0</v>
      </c>
      <c r="AM266" s="6">
        <f ca="1">IF(Table1[[#This Row],[EDUCATION]]="PLUS TWO",1,0)</f>
        <v>0</v>
      </c>
      <c r="AN266" s="6">
        <f ca="1">IF(Table1[[#This Row],[EDUCATION]]="UG",1,0)</f>
        <v>0</v>
      </c>
      <c r="AO266" s="6">
        <f ca="1">IF(Table1[[#This Row],[EDUCATION]]="PG",1,0)</f>
        <v>1</v>
      </c>
      <c r="AP266" s="6">
        <f ca="1">IF(Table1[[#This Row],[EDUCATION]]="PHD",1,0)</f>
        <v>0</v>
      </c>
      <c r="AQ266" s="10">
        <f ca="1">IF(Table1[[#This Row],[EDUCATION]]="OTHERS",1,0)</f>
        <v>0</v>
      </c>
      <c r="AU266" s="9">
        <f ca="1">Table1[[#This Row],[CARS VALUE]]/Table1[[#This Row],[CARS]]</f>
        <v>124329.59786548489</v>
      </c>
      <c r="AV266" s="10"/>
      <c r="AX266" s="9">
        <f ca="1">IF(Table1[[#This Row],[DEBTS]]&gt;$AY$3,1,0)</f>
        <v>0</v>
      </c>
      <c r="AY266" s="6"/>
      <c r="AZ266" s="23">
        <f ca="1">(Table1[[#This Row],[MORTAGE LEFT]]/Table1[[#This Row],[VALUE OF THE HOUSE]])</f>
        <v>0.31478170279560691</v>
      </c>
      <c r="BA266" s="6">
        <f t="shared" ca="1" si="131"/>
        <v>1</v>
      </c>
      <c r="BB266" s="6"/>
      <c r="BC266" s="6"/>
      <c r="BD266" s="6"/>
      <c r="BE266" s="9">
        <f ca="1">IF(Table1[[#This Row],[DEBTS]]&gt;Table1[[#This Row],[INCOME ]],1,0)</f>
        <v>1</v>
      </c>
      <c r="BF266" s="10"/>
      <c r="BH266" s="9">
        <f ca="1">IF(Table1[[#This Row],[AREA]]="Alappuzha",Table1[[#This Row],[INCOME ]],0)</f>
        <v>0</v>
      </c>
      <c r="BI266" s="6">
        <f ca="1">IF(Table1[[#This Row],[AREA]]="Ernakulam",Table1[[#This Row],[INCOME ]],0)</f>
        <v>0</v>
      </c>
      <c r="BJ266" s="6">
        <f ca="1">IF(Table1[[#This Row],[AREA]]="Idukki",Table1[[#This Row],[INCOME ]],0)</f>
        <v>0</v>
      </c>
      <c r="BK266" s="6">
        <f ca="1">IF(Table1[[#This Row],[AREA]]="kannur",Table1[[#This Row],[INCOME ]],0)</f>
        <v>0</v>
      </c>
      <c r="BL266" s="6">
        <f ca="1">IF(Table1[[#This Row],[AREA]]="Kasaragod",Table1[[#This Row],[INCOME ]],0)</f>
        <v>0</v>
      </c>
      <c r="BM266" s="6">
        <f ca="1">IF(Table1[[#This Row],[AREA]]="Kollam",Table1[[#This Row],[INCOME ]],0)</f>
        <v>0</v>
      </c>
      <c r="BN266" s="6">
        <f ca="1">IF(Table1[[#This Row],[AREA]]="kottayam",Table1[[#This Row],[INCOME ]],0)</f>
        <v>0</v>
      </c>
      <c r="BO266" s="6">
        <f ca="1">IF(Table1[[#This Row],[AREA]]="Kozhikode",Table1[[#This Row],[INCOME ]],0)</f>
        <v>176045</v>
      </c>
      <c r="BP266" s="6">
        <f ca="1">IF(Table1[[#This Row],[AREA]]="Malappuram",Table1[[#This Row],[INCOME ]],0)</f>
        <v>0</v>
      </c>
      <c r="BQ266" s="6">
        <f ca="1">IF(Table1[[#This Row],[AREA]]="Palakkad",Table1[[#This Row],[INCOME ]],0)</f>
        <v>0</v>
      </c>
      <c r="BR266" s="6">
        <f ca="1">IF(Table1[[#This Row],[AREA]]="Pathanamthitta",Table1[[#This Row],[INCOME ]],0)</f>
        <v>0</v>
      </c>
      <c r="BS266" s="6">
        <f ca="1">IF(Table1[[#This Row],[AREA]]="Thiruvananthapuram",Table1[[#This Row],[INCOME ]],0)</f>
        <v>0</v>
      </c>
      <c r="BT266" s="6">
        <f ca="1">IF(Table1[[#This Row],[AREA]]="Thrissur",Table1[[#This Row],[INCOME ]],0)</f>
        <v>0</v>
      </c>
      <c r="BU266" s="10">
        <f ca="1">IF(Table1[[#This Row],[AREA]]="Wayanadu",Table1[[#This Row],[INCOME ]],0)</f>
        <v>0</v>
      </c>
      <c r="BW266" s="9">
        <f ca="1">IF(Table1[[#This Row],[FIELD OF WORK]]="IT",Table1[[#This Row],[INCOME ]],0)</f>
        <v>0</v>
      </c>
      <c r="BX266" s="6">
        <f ca="1">IF(Table1[[#This Row],[FIELD OF WORK]]="Teaching",Table1[[#This Row],[INCOME ]],0)</f>
        <v>0</v>
      </c>
      <c r="BY266" s="6">
        <f ca="1">IF(Table1[[#This Row],[FIELD OF WORK]]="Construction",Table1[[#This Row],[INCOME ]],0)</f>
        <v>176045</v>
      </c>
      <c r="BZ266" s="6">
        <f ca="1">IF(Table1[[#This Row],[FIELD OF WORK]]="Health",Table1[[#This Row],[INCOME ]],0)</f>
        <v>0</v>
      </c>
      <c r="CA266" s="10">
        <f ca="1">IF(Table1[[#This Row],[FIELD OF WORK]]="Others",Table1[[#This Row],[INCOME ]],0)</f>
        <v>0</v>
      </c>
      <c r="CC266" s="9">
        <f ca="1">IF(Table1[[#This Row],[EDUCATION]]="Highschool",Table1[[#This Row],[INCOME ]],0)</f>
        <v>0</v>
      </c>
      <c r="CD266" s="6">
        <f ca="1">IF(Table1[[#This Row],[EDUCATION]]="UG",Table1[[#This Row],[INCOME ]],0)</f>
        <v>0</v>
      </c>
      <c r="CE266" s="6">
        <f ca="1">IF(Table1[[#This Row],[EDUCATION]]="PG",Table1[[#This Row],[INCOME ]],0)</f>
        <v>176045</v>
      </c>
      <c r="CF266" s="6">
        <f ca="1">IF(Table1[[#This Row],[EDUCATION]]="PHD",Table1[[#This Row],[INCOME ]],0)</f>
        <v>0</v>
      </c>
      <c r="CG266" s="6">
        <f ca="1">IF(Table1[[#This Row],[EDUCATION]]="Plus Two",Table1[[#This Row],[INCOME ]],0)</f>
        <v>0</v>
      </c>
      <c r="CH266" s="10">
        <f ca="1">IF(Table1[[#This Row],[EDUCATION]]="Others",Table1[[#This Row],[INCOME ]],0)</f>
        <v>0</v>
      </c>
      <c r="CJ266" s="9">
        <f ca="1">IF(Table1[[#This Row],[NETWORTH]]&gt;$CK$3,Table1[[#This Row],[AGE]],0)</f>
        <v>36</v>
      </c>
      <c r="CK266" s="10"/>
    </row>
    <row r="267" spans="1:89" x14ac:dyDescent="0.3">
      <c r="A267">
        <f t="shared" ca="1" si="114"/>
        <v>0</v>
      </c>
      <c r="B267" t="str">
        <f t="shared" ca="1" si="115"/>
        <v>MALE</v>
      </c>
      <c r="C267">
        <f t="shared" ca="1" si="116"/>
        <v>48</v>
      </c>
      <c r="D267">
        <f t="shared" ca="1" si="117"/>
        <v>1</v>
      </c>
      <c r="E267" t="str">
        <f t="shared" ca="1" si="118"/>
        <v>Health</v>
      </c>
      <c r="F267">
        <f t="shared" ca="1" si="119"/>
        <v>1</v>
      </c>
      <c r="G267" t="str">
        <f t="shared" ca="1" si="120"/>
        <v>Highschool</v>
      </c>
      <c r="H267">
        <f t="shared" ca="1" si="112"/>
        <v>3</v>
      </c>
      <c r="I267">
        <f t="shared" ca="1" si="113"/>
        <v>1</v>
      </c>
      <c r="J267">
        <f t="shared" ca="1" si="121"/>
        <v>238833</v>
      </c>
      <c r="K267">
        <f t="shared" ca="1" si="122"/>
        <v>14</v>
      </c>
      <c r="L267" t="str">
        <f t="shared" ca="1" si="123"/>
        <v>Kasaragod</v>
      </c>
      <c r="M267">
        <f t="shared" ca="1" si="106"/>
        <v>1671831</v>
      </c>
      <c r="N267">
        <f t="shared" ca="1" si="124"/>
        <v>1305966.7702567328</v>
      </c>
      <c r="O267">
        <f t="shared" ca="1" si="107"/>
        <v>146320.02389473305</v>
      </c>
      <c r="P267">
        <f t="shared" ca="1" si="125"/>
        <v>15414</v>
      </c>
      <c r="Q267">
        <f t="shared" ca="1" si="108"/>
        <v>1739570.7702567328</v>
      </c>
      <c r="R267">
        <f t="shared" ca="1" si="109"/>
        <v>214644.08030284219</v>
      </c>
      <c r="S267">
        <f t="shared" ca="1" si="110"/>
        <v>2032795.1041975752</v>
      </c>
      <c r="T267">
        <f t="shared" ca="1" si="111"/>
        <v>293224.33394084242</v>
      </c>
      <c r="V267" s="9">
        <f ca="1">IF(Table1[[#This Row],[GENDER]]="MALE",1,0)</f>
        <v>1</v>
      </c>
      <c r="W267" s="10">
        <f ca="1">IF(Table1[[#This Row],[GENDER]]="FEMALE",1,0)</f>
        <v>0</v>
      </c>
      <c r="AF267" s="9">
        <f t="shared" ca="1" si="126"/>
        <v>0</v>
      </c>
      <c r="AG267" s="6">
        <f t="shared" ca="1" si="127"/>
        <v>1</v>
      </c>
      <c r="AH267" s="6">
        <f t="shared" ca="1" si="128"/>
        <v>0</v>
      </c>
      <c r="AI267" s="6">
        <f t="shared" ca="1" si="129"/>
        <v>0</v>
      </c>
      <c r="AJ267" s="10">
        <f t="shared" ca="1" si="130"/>
        <v>0</v>
      </c>
      <c r="AL267" s="9">
        <f ca="1">IF(Table1[[#This Row],[EDUCATION]]="HIGHSCHOOL",1,0)</f>
        <v>1</v>
      </c>
      <c r="AM267" s="6">
        <f ca="1">IF(Table1[[#This Row],[EDUCATION]]="PLUS TWO",1,0)</f>
        <v>0</v>
      </c>
      <c r="AN267" s="6">
        <f ca="1">IF(Table1[[#This Row],[EDUCATION]]="UG",1,0)</f>
        <v>0</v>
      </c>
      <c r="AO267" s="6">
        <f ca="1">IF(Table1[[#This Row],[EDUCATION]]="PG",1,0)</f>
        <v>0</v>
      </c>
      <c r="AP267" s="6">
        <f ca="1">IF(Table1[[#This Row],[EDUCATION]]="PHD",1,0)</f>
        <v>0</v>
      </c>
      <c r="AQ267" s="10">
        <f ca="1">IF(Table1[[#This Row],[EDUCATION]]="OTHERS",1,0)</f>
        <v>0</v>
      </c>
      <c r="AU267" s="9">
        <f ca="1">Table1[[#This Row],[CARS VALUE]]/Table1[[#This Row],[CARS]]</f>
        <v>146320.02389473305</v>
      </c>
      <c r="AV267" s="10"/>
      <c r="AX267" s="9">
        <f ca="1">IF(Table1[[#This Row],[DEBTS]]&gt;$AY$3,1,0)</f>
        <v>1</v>
      </c>
      <c r="AY267" s="6"/>
      <c r="AZ267" s="23">
        <f ca="1">(Table1[[#This Row],[MORTAGE LEFT]]/Table1[[#This Row],[VALUE OF THE HOUSE]])</f>
        <v>0.78115956113789775</v>
      </c>
      <c r="BA267" s="6">
        <f t="shared" ca="1" si="131"/>
        <v>0</v>
      </c>
      <c r="BB267" s="6"/>
      <c r="BC267" s="6"/>
      <c r="BD267" s="6"/>
      <c r="BE267" s="9">
        <f ca="1">IF(Table1[[#This Row],[DEBTS]]&gt;Table1[[#This Row],[INCOME ]],1,0)</f>
        <v>1</v>
      </c>
      <c r="BF267" s="10"/>
      <c r="BH267" s="9">
        <f ca="1">IF(Table1[[#This Row],[AREA]]="Alappuzha",Table1[[#This Row],[INCOME ]],0)</f>
        <v>0</v>
      </c>
      <c r="BI267" s="6">
        <f ca="1">IF(Table1[[#This Row],[AREA]]="Ernakulam",Table1[[#This Row],[INCOME ]],0)</f>
        <v>0</v>
      </c>
      <c r="BJ267" s="6">
        <f ca="1">IF(Table1[[#This Row],[AREA]]="Idukki",Table1[[#This Row],[INCOME ]],0)</f>
        <v>0</v>
      </c>
      <c r="BK267" s="6">
        <f ca="1">IF(Table1[[#This Row],[AREA]]="kannur",Table1[[#This Row],[INCOME ]],0)</f>
        <v>0</v>
      </c>
      <c r="BL267" s="6">
        <f ca="1">IF(Table1[[#This Row],[AREA]]="Kasaragod",Table1[[#This Row],[INCOME ]],0)</f>
        <v>238833</v>
      </c>
      <c r="BM267" s="6">
        <f ca="1">IF(Table1[[#This Row],[AREA]]="Kollam",Table1[[#This Row],[INCOME ]],0)</f>
        <v>0</v>
      </c>
      <c r="BN267" s="6">
        <f ca="1">IF(Table1[[#This Row],[AREA]]="kottayam",Table1[[#This Row],[INCOME ]],0)</f>
        <v>0</v>
      </c>
      <c r="BO267" s="6">
        <f ca="1">IF(Table1[[#This Row],[AREA]]="Kozhikode",Table1[[#This Row],[INCOME ]],0)</f>
        <v>0</v>
      </c>
      <c r="BP267" s="6">
        <f ca="1">IF(Table1[[#This Row],[AREA]]="Malappuram",Table1[[#This Row],[INCOME ]],0)</f>
        <v>0</v>
      </c>
      <c r="BQ267" s="6">
        <f ca="1">IF(Table1[[#This Row],[AREA]]="Palakkad",Table1[[#This Row],[INCOME ]],0)</f>
        <v>0</v>
      </c>
      <c r="BR267" s="6">
        <f ca="1">IF(Table1[[#This Row],[AREA]]="Pathanamthitta",Table1[[#This Row],[INCOME ]],0)</f>
        <v>0</v>
      </c>
      <c r="BS267" s="6">
        <f ca="1">IF(Table1[[#This Row],[AREA]]="Thiruvananthapuram",Table1[[#This Row],[INCOME ]],0)</f>
        <v>0</v>
      </c>
      <c r="BT267" s="6">
        <f ca="1">IF(Table1[[#This Row],[AREA]]="Thrissur",Table1[[#This Row],[INCOME ]],0)</f>
        <v>0</v>
      </c>
      <c r="BU267" s="10">
        <f ca="1">IF(Table1[[#This Row],[AREA]]="Wayanadu",Table1[[#This Row],[INCOME ]],0)</f>
        <v>0</v>
      </c>
      <c r="BW267" s="9">
        <f ca="1">IF(Table1[[#This Row],[FIELD OF WORK]]="IT",Table1[[#This Row],[INCOME ]],0)</f>
        <v>0</v>
      </c>
      <c r="BX267" s="6">
        <f ca="1">IF(Table1[[#This Row],[FIELD OF WORK]]="Teaching",Table1[[#This Row],[INCOME ]],0)</f>
        <v>0</v>
      </c>
      <c r="BY267" s="6">
        <f ca="1">IF(Table1[[#This Row],[FIELD OF WORK]]="Construction",Table1[[#This Row],[INCOME ]],0)</f>
        <v>0</v>
      </c>
      <c r="BZ267" s="6">
        <f ca="1">IF(Table1[[#This Row],[FIELD OF WORK]]="Health",Table1[[#This Row],[INCOME ]],0)</f>
        <v>238833</v>
      </c>
      <c r="CA267" s="10">
        <f ca="1">IF(Table1[[#This Row],[FIELD OF WORK]]="Others",Table1[[#This Row],[INCOME ]],0)</f>
        <v>0</v>
      </c>
      <c r="CC267" s="9">
        <f ca="1">IF(Table1[[#This Row],[EDUCATION]]="Highschool",Table1[[#This Row],[INCOME ]],0)</f>
        <v>238833</v>
      </c>
      <c r="CD267" s="6">
        <f ca="1">IF(Table1[[#This Row],[EDUCATION]]="UG",Table1[[#This Row],[INCOME ]],0)</f>
        <v>0</v>
      </c>
      <c r="CE267" s="6">
        <f ca="1">IF(Table1[[#This Row],[EDUCATION]]="PG",Table1[[#This Row],[INCOME ]],0)</f>
        <v>0</v>
      </c>
      <c r="CF267" s="6">
        <f ca="1">IF(Table1[[#This Row],[EDUCATION]]="PHD",Table1[[#This Row],[INCOME ]],0)</f>
        <v>0</v>
      </c>
      <c r="CG267" s="6">
        <f ca="1">IF(Table1[[#This Row],[EDUCATION]]="Plus Two",Table1[[#This Row],[INCOME ]],0)</f>
        <v>0</v>
      </c>
      <c r="CH267" s="10">
        <f ca="1">IF(Table1[[#This Row],[EDUCATION]]="Others",Table1[[#This Row],[INCOME ]],0)</f>
        <v>0</v>
      </c>
      <c r="CJ267" s="9">
        <f ca="1">IF(Table1[[#This Row],[NETWORTH]]&gt;$CK$3,Table1[[#This Row],[AGE]],0)</f>
        <v>0</v>
      </c>
      <c r="CK267" s="10"/>
    </row>
    <row r="268" spans="1:89" x14ac:dyDescent="0.3">
      <c r="A268">
        <f t="shared" ca="1" si="114"/>
        <v>1</v>
      </c>
      <c r="B268" t="str">
        <f t="shared" ca="1" si="115"/>
        <v>FEMALE</v>
      </c>
      <c r="C268">
        <f t="shared" ca="1" si="116"/>
        <v>33</v>
      </c>
      <c r="D268">
        <f t="shared" ca="1" si="117"/>
        <v>3</v>
      </c>
      <c r="E268" t="str">
        <f t="shared" ca="1" si="118"/>
        <v>Teaching</v>
      </c>
      <c r="F268">
        <f t="shared" ca="1" si="119"/>
        <v>1</v>
      </c>
      <c r="G268" t="str">
        <f t="shared" ca="1" si="120"/>
        <v>Highschool</v>
      </c>
      <c r="H268">
        <f t="shared" ca="1" si="112"/>
        <v>0</v>
      </c>
      <c r="I268">
        <f t="shared" ca="1" si="113"/>
        <v>2</v>
      </c>
      <c r="J268">
        <f t="shared" ca="1" si="121"/>
        <v>549837</v>
      </c>
      <c r="K268">
        <f t="shared" ca="1" si="122"/>
        <v>11</v>
      </c>
      <c r="L268" t="str">
        <f t="shared" ca="1" si="123"/>
        <v>Kozhikode</v>
      </c>
      <c r="M268">
        <f t="shared" ca="1" si="106"/>
        <v>2749185</v>
      </c>
      <c r="N268">
        <f t="shared" ca="1" si="124"/>
        <v>1851831.2245577832</v>
      </c>
      <c r="O268">
        <f t="shared" ca="1" si="107"/>
        <v>814529.81833284535</v>
      </c>
      <c r="P268">
        <f t="shared" ca="1" si="125"/>
        <v>131233</v>
      </c>
      <c r="Q268">
        <f t="shared" ca="1" si="108"/>
        <v>2630294.2245577835</v>
      </c>
      <c r="R268">
        <f t="shared" ca="1" si="109"/>
        <v>512272.30531352689</v>
      </c>
      <c r="S268">
        <f t="shared" ca="1" si="110"/>
        <v>4075987.123646372</v>
      </c>
      <c r="T268">
        <f t="shared" ca="1" si="111"/>
        <v>1445692.8990885885</v>
      </c>
      <c r="V268" s="9">
        <f ca="1">IF(Table1[[#This Row],[GENDER]]="MALE",1,0)</f>
        <v>0</v>
      </c>
      <c r="W268" s="10">
        <f ca="1">IF(Table1[[#This Row],[GENDER]]="FEMALE",1,0)</f>
        <v>1</v>
      </c>
      <c r="AF268" s="9">
        <f t="shared" ca="1" si="126"/>
        <v>0</v>
      </c>
      <c r="AG268" s="6">
        <f t="shared" ca="1" si="127"/>
        <v>0</v>
      </c>
      <c r="AH268" s="6">
        <f t="shared" ca="1" si="128"/>
        <v>0</v>
      </c>
      <c r="AI268" s="6">
        <f t="shared" ca="1" si="129"/>
        <v>1</v>
      </c>
      <c r="AJ268" s="10">
        <f t="shared" ca="1" si="130"/>
        <v>0</v>
      </c>
      <c r="AL268" s="9">
        <f ca="1">IF(Table1[[#This Row],[EDUCATION]]="HIGHSCHOOL",1,0)</f>
        <v>1</v>
      </c>
      <c r="AM268" s="6">
        <f ca="1">IF(Table1[[#This Row],[EDUCATION]]="PLUS TWO",1,0)</f>
        <v>0</v>
      </c>
      <c r="AN268" s="6">
        <f ca="1">IF(Table1[[#This Row],[EDUCATION]]="UG",1,0)</f>
        <v>0</v>
      </c>
      <c r="AO268" s="6">
        <f ca="1">IF(Table1[[#This Row],[EDUCATION]]="PG",1,0)</f>
        <v>0</v>
      </c>
      <c r="AP268" s="6">
        <f ca="1">IF(Table1[[#This Row],[EDUCATION]]="PHD",1,0)</f>
        <v>0</v>
      </c>
      <c r="AQ268" s="10">
        <f ca="1">IF(Table1[[#This Row],[EDUCATION]]="OTHERS",1,0)</f>
        <v>0</v>
      </c>
      <c r="AU268" s="9">
        <f ca="1">Table1[[#This Row],[CARS VALUE]]/Table1[[#This Row],[CARS]]</f>
        <v>407264.90916642267</v>
      </c>
      <c r="AV268" s="10"/>
      <c r="AX268" s="9">
        <f ca="1">IF(Table1[[#This Row],[DEBTS]]&gt;$AY$3,1,0)</f>
        <v>1</v>
      </c>
      <c r="AY268" s="6"/>
      <c r="AZ268" s="23">
        <f ca="1">(Table1[[#This Row],[MORTAGE LEFT]]/Table1[[#This Row],[VALUE OF THE HOUSE]])</f>
        <v>0.67359280097839291</v>
      </c>
      <c r="BA268" s="6">
        <f t="shared" ca="1" si="131"/>
        <v>0</v>
      </c>
      <c r="BB268" s="6"/>
      <c r="BC268" s="6"/>
      <c r="BD268" s="6"/>
      <c r="BE268" s="9">
        <f ca="1">IF(Table1[[#This Row],[DEBTS]]&gt;Table1[[#This Row],[INCOME ]],1,0)</f>
        <v>1</v>
      </c>
      <c r="BF268" s="10"/>
      <c r="BH268" s="9">
        <f ca="1">IF(Table1[[#This Row],[AREA]]="Alappuzha",Table1[[#This Row],[INCOME ]],0)</f>
        <v>0</v>
      </c>
      <c r="BI268" s="6">
        <f ca="1">IF(Table1[[#This Row],[AREA]]="Ernakulam",Table1[[#This Row],[INCOME ]],0)</f>
        <v>0</v>
      </c>
      <c r="BJ268" s="6">
        <f ca="1">IF(Table1[[#This Row],[AREA]]="Idukki",Table1[[#This Row],[INCOME ]],0)</f>
        <v>0</v>
      </c>
      <c r="BK268" s="6">
        <f ca="1">IF(Table1[[#This Row],[AREA]]="kannur",Table1[[#This Row],[INCOME ]],0)</f>
        <v>0</v>
      </c>
      <c r="BL268" s="6">
        <f ca="1">IF(Table1[[#This Row],[AREA]]="Kasaragod",Table1[[#This Row],[INCOME ]],0)</f>
        <v>0</v>
      </c>
      <c r="BM268" s="6">
        <f ca="1">IF(Table1[[#This Row],[AREA]]="Kollam",Table1[[#This Row],[INCOME ]],0)</f>
        <v>0</v>
      </c>
      <c r="BN268" s="6">
        <f ca="1">IF(Table1[[#This Row],[AREA]]="kottayam",Table1[[#This Row],[INCOME ]],0)</f>
        <v>0</v>
      </c>
      <c r="BO268" s="6">
        <f ca="1">IF(Table1[[#This Row],[AREA]]="Kozhikode",Table1[[#This Row],[INCOME ]],0)</f>
        <v>549837</v>
      </c>
      <c r="BP268" s="6">
        <f ca="1">IF(Table1[[#This Row],[AREA]]="Malappuram",Table1[[#This Row],[INCOME ]],0)</f>
        <v>0</v>
      </c>
      <c r="BQ268" s="6">
        <f ca="1">IF(Table1[[#This Row],[AREA]]="Palakkad",Table1[[#This Row],[INCOME ]],0)</f>
        <v>0</v>
      </c>
      <c r="BR268" s="6">
        <f ca="1">IF(Table1[[#This Row],[AREA]]="Pathanamthitta",Table1[[#This Row],[INCOME ]],0)</f>
        <v>0</v>
      </c>
      <c r="BS268" s="6">
        <f ca="1">IF(Table1[[#This Row],[AREA]]="Thiruvananthapuram",Table1[[#This Row],[INCOME ]],0)</f>
        <v>0</v>
      </c>
      <c r="BT268" s="6">
        <f ca="1">IF(Table1[[#This Row],[AREA]]="Thrissur",Table1[[#This Row],[INCOME ]],0)</f>
        <v>0</v>
      </c>
      <c r="BU268" s="10">
        <f ca="1">IF(Table1[[#This Row],[AREA]]="Wayanadu",Table1[[#This Row],[INCOME ]],0)</f>
        <v>0</v>
      </c>
      <c r="BW268" s="9">
        <f ca="1">IF(Table1[[#This Row],[FIELD OF WORK]]="IT",Table1[[#This Row],[INCOME ]],0)</f>
        <v>0</v>
      </c>
      <c r="BX268" s="6">
        <f ca="1">IF(Table1[[#This Row],[FIELD OF WORK]]="Teaching",Table1[[#This Row],[INCOME ]],0)</f>
        <v>549837</v>
      </c>
      <c r="BY268" s="6">
        <f ca="1">IF(Table1[[#This Row],[FIELD OF WORK]]="Construction",Table1[[#This Row],[INCOME ]],0)</f>
        <v>0</v>
      </c>
      <c r="BZ268" s="6">
        <f ca="1">IF(Table1[[#This Row],[FIELD OF WORK]]="Health",Table1[[#This Row],[INCOME ]],0)</f>
        <v>0</v>
      </c>
      <c r="CA268" s="10">
        <f ca="1">IF(Table1[[#This Row],[FIELD OF WORK]]="Others",Table1[[#This Row],[INCOME ]],0)</f>
        <v>0</v>
      </c>
      <c r="CC268" s="9">
        <f ca="1">IF(Table1[[#This Row],[EDUCATION]]="Highschool",Table1[[#This Row],[INCOME ]],0)</f>
        <v>549837</v>
      </c>
      <c r="CD268" s="6">
        <f ca="1">IF(Table1[[#This Row],[EDUCATION]]="UG",Table1[[#This Row],[INCOME ]],0)</f>
        <v>0</v>
      </c>
      <c r="CE268" s="6">
        <f ca="1">IF(Table1[[#This Row],[EDUCATION]]="PG",Table1[[#This Row],[INCOME ]],0)</f>
        <v>0</v>
      </c>
      <c r="CF268" s="6">
        <f ca="1">IF(Table1[[#This Row],[EDUCATION]]="PHD",Table1[[#This Row],[INCOME ]],0)</f>
        <v>0</v>
      </c>
      <c r="CG268" s="6">
        <f ca="1">IF(Table1[[#This Row],[EDUCATION]]="Plus Two",Table1[[#This Row],[INCOME ]],0)</f>
        <v>0</v>
      </c>
      <c r="CH268" s="10">
        <f ca="1">IF(Table1[[#This Row],[EDUCATION]]="Others",Table1[[#This Row],[INCOME ]],0)</f>
        <v>0</v>
      </c>
      <c r="CJ268" s="9">
        <f ca="1">IF(Table1[[#This Row],[NETWORTH]]&gt;$CK$3,Table1[[#This Row],[AGE]],0)</f>
        <v>33</v>
      </c>
      <c r="CK268" s="10"/>
    </row>
    <row r="269" spans="1:89" x14ac:dyDescent="0.3">
      <c r="A269">
        <f t="shared" ca="1" si="114"/>
        <v>0</v>
      </c>
      <c r="B269" t="str">
        <f t="shared" ca="1" si="115"/>
        <v>MALE</v>
      </c>
      <c r="C269">
        <f t="shared" ca="1" si="116"/>
        <v>34</v>
      </c>
      <c r="D269">
        <f t="shared" ca="1" si="117"/>
        <v>2</v>
      </c>
      <c r="E269" t="str">
        <f t="shared" ca="1" si="118"/>
        <v>Construction</v>
      </c>
      <c r="F269">
        <f t="shared" ca="1" si="119"/>
        <v>5</v>
      </c>
      <c r="G269" t="str">
        <f t="shared" ca="1" si="120"/>
        <v>PHD</v>
      </c>
      <c r="H269">
        <f t="shared" ca="1" si="112"/>
        <v>2</v>
      </c>
      <c r="I269">
        <f t="shared" ca="1" si="113"/>
        <v>3</v>
      </c>
      <c r="J269">
        <f t="shared" ca="1" si="121"/>
        <v>979187</v>
      </c>
      <c r="K269">
        <f t="shared" ca="1" si="122"/>
        <v>5</v>
      </c>
      <c r="L269" t="str">
        <f t="shared" ca="1" si="123"/>
        <v>Kottayam</v>
      </c>
      <c r="M269">
        <f t="shared" ca="1" si="106"/>
        <v>2937561</v>
      </c>
      <c r="N269">
        <f t="shared" ca="1" si="124"/>
        <v>2062962.4390158511</v>
      </c>
      <c r="O269">
        <f t="shared" ca="1" si="107"/>
        <v>1695438.8907053377</v>
      </c>
      <c r="P269">
        <f t="shared" ca="1" si="125"/>
        <v>1534851</v>
      </c>
      <c r="Q269">
        <f t="shared" ca="1" si="108"/>
        <v>4036957.4390158514</v>
      </c>
      <c r="R269">
        <f t="shared" ca="1" si="109"/>
        <v>325167.74740401149</v>
      </c>
      <c r="S269">
        <f t="shared" ca="1" si="110"/>
        <v>4958167.6381093496</v>
      </c>
      <c r="T269">
        <f t="shared" ca="1" si="111"/>
        <v>921210.19909349829</v>
      </c>
      <c r="V269" s="9">
        <f ca="1">IF(Table1[[#This Row],[GENDER]]="MALE",1,0)</f>
        <v>1</v>
      </c>
      <c r="W269" s="10">
        <f ca="1">IF(Table1[[#This Row],[GENDER]]="FEMALE",1,0)</f>
        <v>0</v>
      </c>
      <c r="AF269" s="9">
        <f t="shared" ca="1" si="126"/>
        <v>1</v>
      </c>
      <c r="AG269" s="6">
        <f t="shared" ca="1" si="127"/>
        <v>0</v>
      </c>
      <c r="AH269" s="6">
        <f t="shared" ca="1" si="128"/>
        <v>0</v>
      </c>
      <c r="AI269" s="6">
        <f t="shared" ca="1" si="129"/>
        <v>0</v>
      </c>
      <c r="AJ269" s="10">
        <f t="shared" ca="1" si="130"/>
        <v>0</v>
      </c>
      <c r="AL269" s="9">
        <f ca="1">IF(Table1[[#This Row],[EDUCATION]]="HIGHSCHOOL",1,0)</f>
        <v>0</v>
      </c>
      <c r="AM269" s="6">
        <f ca="1">IF(Table1[[#This Row],[EDUCATION]]="PLUS TWO",1,0)</f>
        <v>0</v>
      </c>
      <c r="AN269" s="6">
        <f ca="1">IF(Table1[[#This Row],[EDUCATION]]="UG",1,0)</f>
        <v>0</v>
      </c>
      <c r="AO269" s="6">
        <f ca="1">IF(Table1[[#This Row],[EDUCATION]]="PG",1,0)</f>
        <v>0</v>
      </c>
      <c r="AP269" s="6">
        <f ca="1">IF(Table1[[#This Row],[EDUCATION]]="PHD",1,0)</f>
        <v>1</v>
      </c>
      <c r="AQ269" s="10">
        <f ca="1">IF(Table1[[#This Row],[EDUCATION]]="OTHERS",1,0)</f>
        <v>0</v>
      </c>
      <c r="AU269" s="9">
        <f ca="1">Table1[[#This Row],[CARS VALUE]]/Table1[[#This Row],[CARS]]</f>
        <v>565146.29690177925</v>
      </c>
      <c r="AV269" s="10"/>
      <c r="AX269" s="9">
        <f ca="1">IF(Table1[[#This Row],[DEBTS]]&gt;$AY$3,1,0)</f>
        <v>1</v>
      </c>
      <c r="AY269" s="6"/>
      <c r="AZ269" s="23">
        <f ca="1">(Table1[[#This Row],[MORTAGE LEFT]]/Table1[[#This Row],[VALUE OF THE HOUSE]])</f>
        <v>0.70227050230305044</v>
      </c>
      <c r="BA269" s="6">
        <f t="shared" ca="1" si="131"/>
        <v>0</v>
      </c>
      <c r="BB269" s="6"/>
      <c r="BC269" s="6"/>
      <c r="BD269" s="6"/>
      <c r="BE269" s="9">
        <f ca="1">IF(Table1[[#This Row],[DEBTS]]&gt;Table1[[#This Row],[INCOME ]],1,0)</f>
        <v>1</v>
      </c>
      <c r="BF269" s="10"/>
      <c r="BH269" s="9">
        <f ca="1">IF(Table1[[#This Row],[AREA]]="Alappuzha",Table1[[#This Row],[INCOME ]],0)</f>
        <v>0</v>
      </c>
      <c r="BI269" s="6">
        <f ca="1">IF(Table1[[#This Row],[AREA]]="Ernakulam",Table1[[#This Row],[INCOME ]],0)</f>
        <v>0</v>
      </c>
      <c r="BJ269" s="6">
        <f ca="1">IF(Table1[[#This Row],[AREA]]="Idukki",Table1[[#This Row],[INCOME ]],0)</f>
        <v>0</v>
      </c>
      <c r="BK269" s="6">
        <f ca="1">IF(Table1[[#This Row],[AREA]]="kannur",Table1[[#This Row],[INCOME ]],0)</f>
        <v>0</v>
      </c>
      <c r="BL269" s="6">
        <f ca="1">IF(Table1[[#This Row],[AREA]]="Kasaragod",Table1[[#This Row],[INCOME ]],0)</f>
        <v>0</v>
      </c>
      <c r="BM269" s="6">
        <f ca="1">IF(Table1[[#This Row],[AREA]]="Kollam",Table1[[#This Row],[INCOME ]],0)</f>
        <v>0</v>
      </c>
      <c r="BN269" s="6">
        <f ca="1">IF(Table1[[#This Row],[AREA]]="kottayam",Table1[[#This Row],[INCOME ]],0)</f>
        <v>979187</v>
      </c>
      <c r="BO269" s="6">
        <f ca="1">IF(Table1[[#This Row],[AREA]]="Kozhikode",Table1[[#This Row],[INCOME ]],0)</f>
        <v>0</v>
      </c>
      <c r="BP269" s="6">
        <f ca="1">IF(Table1[[#This Row],[AREA]]="Malappuram",Table1[[#This Row],[INCOME ]],0)</f>
        <v>0</v>
      </c>
      <c r="BQ269" s="6">
        <f ca="1">IF(Table1[[#This Row],[AREA]]="Palakkad",Table1[[#This Row],[INCOME ]],0)</f>
        <v>0</v>
      </c>
      <c r="BR269" s="6">
        <f ca="1">IF(Table1[[#This Row],[AREA]]="Pathanamthitta",Table1[[#This Row],[INCOME ]],0)</f>
        <v>0</v>
      </c>
      <c r="BS269" s="6">
        <f ca="1">IF(Table1[[#This Row],[AREA]]="Thiruvananthapuram",Table1[[#This Row],[INCOME ]],0)</f>
        <v>0</v>
      </c>
      <c r="BT269" s="6">
        <f ca="1">IF(Table1[[#This Row],[AREA]]="Thrissur",Table1[[#This Row],[INCOME ]],0)</f>
        <v>0</v>
      </c>
      <c r="BU269" s="10">
        <f ca="1">IF(Table1[[#This Row],[AREA]]="Wayanadu",Table1[[#This Row],[INCOME ]],0)</f>
        <v>0</v>
      </c>
      <c r="BW269" s="9">
        <f ca="1">IF(Table1[[#This Row],[FIELD OF WORK]]="IT",Table1[[#This Row],[INCOME ]],0)</f>
        <v>0</v>
      </c>
      <c r="BX269" s="6">
        <f ca="1">IF(Table1[[#This Row],[FIELD OF WORK]]="Teaching",Table1[[#This Row],[INCOME ]],0)</f>
        <v>0</v>
      </c>
      <c r="BY269" s="6">
        <f ca="1">IF(Table1[[#This Row],[FIELD OF WORK]]="Construction",Table1[[#This Row],[INCOME ]],0)</f>
        <v>979187</v>
      </c>
      <c r="BZ269" s="6">
        <f ca="1">IF(Table1[[#This Row],[FIELD OF WORK]]="Health",Table1[[#This Row],[INCOME ]],0)</f>
        <v>0</v>
      </c>
      <c r="CA269" s="10">
        <f ca="1">IF(Table1[[#This Row],[FIELD OF WORK]]="Others",Table1[[#This Row],[INCOME ]],0)</f>
        <v>0</v>
      </c>
      <c r="CC269" s="9">
        <f ca="1">IF(Table1[[#This Row],[EDUCATION]]="Highschool",Table1[[#This Row],[INCOME ]],0)</f>
        <v>0</v>
      </c>
      <c r="CD269" s="6">
        <f ca="1">IF(Table1[[#This Row],[EDUCATION]]="UG",Table1[[#This Row],[INCOME ]],0)</f>
        <v>0</v>
      </c>
      <c r="CE269" s="6">
        <f ca="1">IF(Table1[[#This Row],[EDUCATION]]="PG",Table1[[#This Row],[INCOME ]],0)</f>
        <v>0</v>
      </c>
      <c r="CF269" s="6">
        <f ca="1">IF(Table1[[#This Row],[EDUCATION]]="PHD",Table1[[#This Row],[INCOME ]],0)</f>
        <v>979187</v>
      </c>
      <c r="CG269" s="6">
        <f ca="1">IF(Table1[[#This Row],[EDUCATION]]="Plus Two",Table1[[#This Row],[INCOME ]],0)</f>
        <v>0</v>
      </c>
      <c r="CH269" s="10">
        <f ca="1">IF(Table1[[#This Row],[EDUCATION]]="Others",Table1[[#This Row],[INCOME ]],0)</f>
        <v>0</v>
      </c>
      <c r="CJ269" s="9">
        <f ca="1">IF(Table1[[#This Row],[NETWORTH]]&gt;$CK$3,Table1[[#This Row],[AGE]],0)</f>
        <v>0</v>
      </c>
      <c r="CK269" s="10"/>
    </row>
    <row r="270" spans="1:89" x14ac:dyDescent="0.3">
      <c r="A270">
        <f t="shared" ca="1" si="114"/>
        <v>0</v>
      </c>
      <c r="B270" t="str">
        <f t="shared" ca="1" si="115"/>
        <v>MALE</v>
      </c>
      <c r="C270">
        <f t="shared" ca="1" si="116"/>
        <v>40</v>
      </c>
      <c r="D270">
        <f t="shared" ca="1" si="117"/>
        <v>4</v>
      </c>
      <c r="E270" t="str">
        <f t="shared" ca="1" si="118"/>
        <v>IT</v>
      </c>
      <c r="F270">
        <f t="shared" ca="1" si="119"/>
        <v>3</v>
      </c>
      <c r="G270" t="str">
        <f t="shared" ca="1" si="120"/>
        <v>UG</v>
      </c>
      <c r="H270">
        <f t="shared" ca="1" si="112"/>
        <v>3</v>
      </c>
      <c r="I270">
        <f t="shared" ca="1" si="113"/>
        <v>1</v>
      </c>
      <c r="J270">
        <f t="shared" ca="1" si="121"/>
        <v>151860</v>
      </c>
      <c r="K270">
        <f t="shared" ca="1" si="122"/>
        <v>4</v>
      </c>
      <c r="L270" t="str">
        <f t="shared" ca="1" si="123"/>
        <v>Pathanamthitta</v>
      </c>
      <c r="M270">
        <f t="shared" ref="M270:M333" ca="1" si="132">J270*RANDBETWEEN(3,8)</f>
        <v>911160</v>
      </c>
      <c r="N270">
        <f t="shared" ca="1" si="124"/>
        <v>408462.90473324113</v>
      </c>
      <c r="O270">
        <f t="shared" ref="O270:O333" ca="1" si="133">RAND()*I270*J270</f>
        <v>127419.842299917</v>
      </c>
      <c r="P270">
        <f t="shared" ca="1" si="125"/>
        <v>39345</v>
      </c>
      <c r="Q270">
        <f t="shared" ref="Q270:Q333" ca="1" si="134">P270+N270+RANDBETWEEN(0,2*J270)</f>
        <v>683988.90473324107</v>
      </c>
      <c r="R270">
        <f t="shared" ref="R270:R333" ca="1" si="135">RAND()*J270*1.5</f>
        <v>147641.76784869423</v>
      </c>
      <c r="S270">
        <f t="shared" ref="S270:S333" ca="1" si="136">M270+O270+R270</f>
        <v>1186221.6101486112</v>
      </c>
      <c r="T270">
        <f t="shared" ref="T270:T333" ca="1" si="137">S270-Q270</f>
        <v>502232.70541537018</v>
      </c>
      <c r="V270" s="9">
        <f ca="1">IF(Table1[[#This Row],[GENDER]]="MALE",1,0)</f>
        <v>1</v>
      </c>
      <c r="W270" s="10">
        <f ca="1">IF(Table1[[#This Row],[GENDER]]="FEMALE",1,0)</f>
        <v>0</v>
      </c>
      <c r="AF270" s="9">
        <f t="shared" ca="1" si="126"/>
        <v>0</v>
      </c>
      <c r="AG270" s="6">
        <f t="shared" ca="1" si="127"/>
        <v>0</v>
      </c>
      <c r="AH270" s="6">
        <f t="shared" ca="1" si="128"/>
        <v>1</v>
      </c>
      <c r="AI270" s="6">
        <f t="shared" ca="1" si="129"/>
        <v>0</v>
      </c>
      <c r="AJ270" s="10">
        <f t="shared" ca="1" si="130"/>
        <v>0</v>
      </c>
      <c r="AL270" s="9">
        <f ca="1">IF(Table1[[#This Row],[EDUCATION]]="HIGHSCHOOL",1,0)</f>
        <v>0</v>
      </c>
      <c r="AM270" s="6">
        <f ca="1">IF(Table1[[#This Row],[EDUCATION]]="PLUS TWO",1,0)</f>
        <v>0</v>
      </c>
      <c r="AN270" s="6">
        <f ca="1">IF(Table1[[#This Row],[EDUCATION]]="UG",1,0)</f>
        <v>1</v>
      </c>
      <c r="AO270" s="6">
        <f ca="1">IF(Table1[[#This Row],[EDUCATION]]="PG",1,0)</f>
        <v>0</v>
      </c>
      <c r="AP270" s="6">
        <f ca="1">IF(Table1[[#This Row],[EDUCATION]]="PHD",1,0)</f>
        <v>0</v>
      </c>
      <c r="AQ270" s="10">
        <f ca="1">IF(Table1[[#This Row],[EDUCATION]]="OTHERS",1,0)</f>
        <v>0</v>
      </c>
      <c r="AU270" s="9">
        <f ca="1">Table1[[#This Row],[CARS VALUE]]/Table1[[#This Row],[CARS]]</f>
        <v>127419.842299917</v>
      </c>
      <c r="AV270" s="10"/>
      <c r="AX270" s="9">
        <f ca="1">IF(Table1[[#This Row],[DEBTS]]&gt;$AY$3,1,0)</f>
        <v>0</v>
      </c>
      <c r="AY270" s="6"/>
      <c r="AZ270" s="23">
        <f ca="1">(Table1[[#This Row],[MORTAGE LEFT]]/Table1[[#This Row],[VALUE OF THE HOUSE]])</f>
        <v>0.44828888969362257</v>
      </c>
      <c r="BA270" s="6">
        <f t="shared" ca="1" si="131"/>
        <v>1</v>
      </c>
      <c r="BB270" s="6"/>
      <c r="BC270" s="6"/>
      <c r="BD270" s="6"/>
      <c r="BE270" s="9">
        <f ca="1">IF(Table1[[#This Row],[DEBTS]]&gt;Table1[[#This Row],[INCOME ]],1,0)</f>
        <v>1</v>
      </c>
      <c r="BF270" s="10"/>
      <c r="BH270" s="9">
        <f ca="1">IF(Table1[[#This Row],[AREA]]="Alappuzha",Table1[[#This Row],[INCOME ]],0)</f>
        <v>0</v>
      </c>
      <c r="BI270" s="6">
        <f ca="1">IF(Table1[[#This Row],[AREA]]="Ernakulam",Table1[[#This Row],[INCOME ]],0)</f>
        <v>0</v>
      </c>
      <c r="BJ270" s="6">
        <f ca="1">IF(Table1[[#This Row],[AREA]]="Idukki",Table1[[#This Row],[INCOME ]],0)</f>
        <v>0</v>
      </c>
      <c r="BK270" s="6">
        <f ca="1">IF(Table1[[#This Row],[AREA]]="kannur",Table1[[#This Row],[INCOME ]],0)</f>
        <v>0</v>
      </c>
      <c r="BL270" s="6">
        <f ca="1">IF(Table1[[#This Row],[AREA]]="Kasaragod",Table1[[#This Row],[INCOME ]],0)</f>
        <v>0</v>
      </c>
      <c r="BM270" s="6">
        <f ca="1">IF(Table1[[#This Row],[AREA]]="Kollam",Table1[[#This Row],[INCOME ]],0)</f>
        <v>0</v>
      </c>
      <c r="BN270" s="6">
        <f ca="1">IF(Table1[[#This Row],[AREA]]="kottayam",Table1[[#This Row],[INCOME ]],0)</f>
        <v>0</v>
      </c>
      <c r="BO270" s="6">
        <f ca="1">IF(Table1[[#This Row],[AREA]]="Kozhikode",Table1[[#This Row],[INCOME ]],0)</f>
        <v>0</v>
      </c>
      <c r="BP270" s="6">
        <f ca="1">IF(Table1[[#This Row],[AREA]]="Malappuram",Table1[[#This Row],[INCOME ]],0)</f>
        <v>0</v>
      </c>
      <c r="BQ270" s="6">
        <f ca="1">IF(Table1[[#This Row],[AREA]]="Palakkad",Table1[[#This Row],[INCOME ]],0)</f>
        <v>0</v>
      </c>
      <c r="BR270" s="6">
        <f ca="1">IF(Table1[[#This Row],[AREA]]="Pathanamthitta",Table1[[#This Row],[INCOME ]],0)</f>
        <v>151860</v>
      </c>
      <c r="BS270" s="6">
        <f ca="1">IF(Table1[[#This Row],[AREA]]="Thiruvananthapuram",Table1[[#This Row],[INCOME ]],0)</f>
        <v>0</v>
      </c>
      <c r="BT270" s="6">
        <f ca="1">IF(Table1[[#This Row],[AREA]]="Thrissur",Table1[[#This Row],[INCOME ]],0)</f>
        <v>0</v>
      </c>
      <c r="BU270" s="10">
        <f ca="1">IF(Table1[[#This Row],[AREA]]="Wayanadu",Table1[[#This Row],[INCOME ]],0)</f>
        <v>0</v>
      </c>
      <c r="BW270" s="9">
        <f ca="1">IF(Table1[[#This Row],[FIELD OF WORK]]="IT",Table1[[#This Row],[INCOME ]],0)</f>
        <v>151860</v>
      </c>
      <c r="BX270" s="6">
        <f ca="1">IF(Table1[[#This Row],[FIELD OF WORK]]="Teaching",Table1[[#This Row],[INCOME ]],0)</f>
        <v>0</v>
      </c>
      <c r="BY270" s="6">
        <f ca="1">IF(Table1[[#This Row],[FIELD OF WORK]]="Construction",Table1[[#This Row],[INCOME ]],0)</f>
        <v>0</v>
      </c>
      <c r="BZ270" s="6">
        <f ca="1">IF(Table1[[#This Row],[FIELD OF WORK]]="Health",Table1[[#This Row],[INCOME ]],0)</f>
        <v>0</v>
      </c>
      <c r="CA270" s="10">
        <f ca="1">IF(Table1[[#This Row],[FIELD OF WORK]]="Others",Table1[[#This Row],[INCOME ]],0)</f>
        <v>0</v>
      </c>
      <c r="CC270" s="9">
        <f ca="1">IF(Table1[[#This Row],[EDUCATION]]="Highschool",Table1[[#This Row],[INCOME ]],0)</f>
        <v>0</v>
      </c>
      <c r="CD270" s="6">
        <f ca="1">IF(Table1[[#This Row],[EDUCATION]]="UG",Table1[[#This Row],[INCOME ]],0)</f>
        <v>151860</v>
      </c>
      <c r="CE270" s="6">
        <f ca="1">IF(Table1[[#This Row],[EDUCATION]]="PG",Table1[[#This Row],[INCOME ]],0)</f>
        <v>0</v>
      </c>
      <c r="CF270" s="6">
        <f ca="1">IF(Table1[[#This Row],[EDUCATION]]="PHD",Table1[[#This Row],[INCOME ]],0)</f>
        <v>0</v>
      </c>
      <c r="CG270" s="6">
        <f ca="1">IF(Table1[[#This Row],[EDUCATION]]="Plus Two",Table1[[#This Row],[INCOME ]],0)</f>
        <v>0</v>
      </c>
      <c r="CH270" s="10">
        <f ca="1">IF(Table1[[#This Row],[EDUCATION]]="Others",Table1[[#This Row],[INCOME ]],0)</f>
        <v>0</v>
      </c>
      <c r="CJ270" s="9">
        <f ca="1">IF(Table1[[#This Row],[NETWORTH]]&gt;$CK$3,Table1[[#This Row],[AGE]],0)</f>
        <v>0</v>
      </c>
      <c r="CK270" s="10"/>
    </row>
    <row r="271" spans="1:89" x14ac:dyDescent="0.3">
      <c r="A271">
        <f t="shared" ca="1" si="114"/>
        <v>0</v>
      </c>
      <c r="B271" t="str">
        <f t="shared" ca="1" si="115"/>
        <v>MALE</v>
      </c>
      <c r="C271">
        <f t="shared" ca="1" si="116"/>
        <v>37</v>
      </c>
      <c r="D271">
        <f t="shared" ca="1" si="117"/>
        <v>5</v>
      </c>
      <c r="E271" t="str">
        <f t="shared" ca="1" si="118"/>
        <v>Others</v>
      </c>
      <c r="F271">
        <f t="shared" ca="1" si="119"/>
        <v>5</v>
      </c>
      <c r="G271" t="str">
        <f t="shared" ca="1" si="120"/>
        <v>PHD</v>
      </c>
      <c r="H271">
        <f t="shared" ca="1" si="112"/>
        <v>0</v>
      </c>
      <c r="I271">
        <f t="shared" ca="1" si="113"/>
        <v>3</v>
      </c>
      <c r="J271">
        <f t="shared" ca="1" si="121"/>
        <v>709305</v>
      </c>
      <c r="K271">
        <f t="shared" ca="1" si="122"/>
        <v>14</v>
      </c>
      <c r="L271" t="str">
        <f t="shared" ca="1" si="123"/>
        <v>Kasaragod</v>
      </c>
      <c r="M271">
        <f t="shared" ca="1" si="132"/>
        <v>2837220</v>
      </c>
      <c r="N271">
        <f t="shared" ca="1" si="124"/>
        <v>436650.31363069901</v>
      </c>
      <c r="O271">
        <f t="shared" ca="1" si="133"/>
        <v>1980357.6503922739</v>
      </c>
      <c r="P271">
        <f t="shared" ca="1" si="125"/>
        <v>1455623</v>
      </c>
      <c r="Q271">
        <f t="shared" ca="1" si="134"/>
        <v>2088162.3136306989</v>
      </c>
      <c r="R271">
        <f t="shared" ca="1" si="135"/>
        <v>720072.42372137017</v>
      </c>
      <c r="S271">
        <f t="shared" ca="1" si="136"/>
        <v>5537650.0741136437</v>
      </c>
      <c r="T271">
        <f t="shared" ca="1" si="137"/>
        <v>3449487.7604829445</v>
      </c>
      <c r="V271" s="9">
        <f ca="1">IF(Table1[[#This Row],[GENDER]]="MALE",1,0)</f>
        <v>1</v>
      </c>
      <c r="W271" s="10">
        <f ca="1">IF(Table1[[#This Row],[GENDER]]="FEMALE",1,0)</f>
        <v>0</v>
      </c>
      <c r="AF271" s="9">
        <f t="shared" ca="1" si="126"/>
        <v>0</v>
      </c>
      <c r="AG271" s="6">
        <f t="shared" ca="1" si="127"/>
        <v>0</v>
      </c>
      <c r="AH271" s="6">
        <f t="shared" ca="1" si="128"/>
        <v>0</v>
      </c>
      <c r="AI271" s="6">
        <f t="shared" ca="1" si="129"/>
        <v>0</v>
      </c>
      <c r="AJ271" s="10">
        <f t="shared" ca="1" si="130"/>
        <v>1</v>
      </c>
      <c r="AL271" s="9">
        <f ca="1">IF(Table1[[#This Row],[EDUCATION]]="HIGHSCHOOL",1,0)</f>
        <v>0</v>
      </c>
      <c r="AM271" s="6">
        <f ca="1">IF(Table1[[#This Row],[EDUCATION]]="PLUS TWO",1,0)</f>
        <v>0</v>
      </c>
      <c r="AN271" s="6">
        <f ca="1">IF(Table1[[#This Row],[EDUCATION]]="UG",1,0)</f>
        <v>0</v>
      </c>
      <c r="AO271" s="6">
        <f ca="1">IF(Table1[[#This Row],[EDUCATION]]="PG",1,0)</f>
        <v>0</v>
      </c>
      <c r="AP271" s="6">
        <f ca="1">IF(Table1[[#This Row],[EDUCATION]]="PHD",1,0)</f>
        <v>1</v>
      </c>
      <c r="AQ271" s="10">
        <f ca="1">IF(Table1[[#This Row],[EDUCATION]]="OTHERS",1,0)</f>
        <v>0</v>
      </c>
      <c r="AU271" s="9">
        <f ca="1">Table1[[#This Row],[CARS VALUE]]/Table1[[#This Row],[CARS]]</f>
        <v>660119.2167974246</v>
      </c>
      <c r="AV271" s="10"/>
      <c r="AX271" s="9">
        <f ca="1">IF(Table1[[#This Row],[DEBTS]]&gt;$AY$3,1,0)</f>
        <v>1</v>
      </c>
      <c r="AY271" s="6"/>
      <c r="AZ271" s="23">
        <f ca="1">(Table1[[#This Row],[MORTAGE LEFT]]/Table1[[#This Row],[VALUE OF THE HOUSE]])</f>
        <v>0.15390075976861117</v>
      </c>
      <c r="BA271" s="6">
        <f t="shared" ca="1" si="131"/>
        <v>1</v>
      </c>
      <c r="BB271" s="6"/>
      <c r="BC271" s="6"/>
      <c r="BD271" s="6"/>
      <c r="BE271" s="9">
        <f ca="1">IF(Table1[[#This Row],[DEBTS]]&gt;Table1[[#This Row],[INCOME ]],1,0)</f>
        <v>1</v>
      </c>
      <c r="BF271" s="10"/>
      <c r="BH271" s="9">
        <f ca="1">IF(Table1[[#This Row],[AREA]]="Alappuzha",Table1[[#This Row],[INCOME ]],0)</f>
        <v>0</v>
      </c>
      <c r="BI271" s="6">
        <f ca="1">IF(Table1[[#This Row],[AREA]]="Ernakulam",Table1[[#This Row],[INCOME ]],0)</f>
        <v>0</v>
      </c>
      <c r="BJ271" s="6">
        <f ca="1">IF(Table1[[#This Row],[AREA]]="Idukki",Table1[[#This Row],[INCOME ]],0)</f>
        <v>0</v>
      </c>
      <c r="BK271" s="6">
        <f ca="1">IF(Table1[[#This Row],[AREA]]="kannur",Table1[[#This Row],[INCOME ]],0)</f>
        <v>0</v>
      </c>
      <c r="BL271" s="6">
        <f ca="1">IF(Table1[[#This Row],[AREA]]="Kasaragod",Table1[[#This Row],[INCOME ]],0)</f>
        <v>709305</v>
      </c>
      <c r="BM271" s="6">
        <f ca="1">IF(Table1[[#This Row],[AREA]]="Kollam",Table1[[#This Row],[INCOME ]],0)</f>
        <v>0</v>
      </c>
      <c r="BN271" s="6">
        <f ca="1">IF(Table1[[#This Row],[AREA]]="kottayam",Table1[[#This Row],[INCOME ]],0)</f>
        <v>0</v>
      </c>
      <c r="BO271" s="6">
        <f ca="1">IF(Table1[[#This Row],[AREA]]="Kozhikode",Table1[[#This Row],[INCOME ]],0)</f>
        <v>0</v>
      </c>
      <c r="BP271" s="6">
        <f ca="1">IF(Table1[[#This Row],[AREA]]="Malappuram",Table1[[#This Row],[INCOME ]],0)</f>
        <v>0</v>
      </c>
      <c r="BQ271" s="6">
        <f ca="1">IF(Table1[[#This Row],[AREA]]="Palakkad",Table1[[#This Row],[INCOME ]],0)</f>
        <v>0</v>
      </c>
      <c r="BR271" s="6">
        <f ca="1">IF(Table1[[#This Row],[AREA]]="Pathanamthitta",Table1[[#This Row],[INCOME ]],0)</f>
        <v>0</v>
      </c>
      <c r="BS271" s="6">
        <f ca="1">IF(Table1[[#This Row],[AREA]]="Thiruvananthapuram",Table1[[#This Row],[INCOME ]],0)</f>
        <v>0</v>
      </c>
      <c r="BT271" s="6">
        <f ca="1">IF(Table1[[#This Row],[AREA]]="Thrissur",Table1[[#This Row],[INCOME ]],0)</f>
        <v>0</v>
      </c>
      <c r="BU271" s="10">
        <f ca="1">IF(Table1[[#This Row],[AREA]]="Wayanadu",Table1[[#This Row],[INCOME ]],0)</f>
        <v>0</v>
      </c>
      <c r="BW271" s="9">
        <f ca="1">IF(Table1[[#This Row],[FIELD OF WORK]]="IT",Table1[[#This Row],[INCOME ]],0)</f>
        <v>0</v>
      </c>
      <c r="BX271" s="6">
        <f ca="1">IF(Table1[[#This Row],[FIELD OF WORK]]="Teaching",Table1[[#This Row],[INCOME ]],0)</f>
        <v>0</v>
      </c>
      <c r="BY271" s="6">
        <f ca="1">IF(Table1[[#This Row],[FIELD OF WORK]]="Construction",Table1[[#This Row],[INCOME ]],0)</f>
        <v>0</v>
      </c>
      <c r="BZ271" s="6">
        <f ca="1">IF(Table1[[#This Row],[FIELD OF WORK]]="Health",Table1[[#This Row],[INCOME ]],0)</f>
        <v>0</v>
      </c>
      <c r="CA271" s="10">
        <f ca="1">IF(Table1[[#This Row],[FIELD OF WORK]]="Others",Table1[[#This Row],[INCOME ]],0)</f>
        <v>709305</v>
      </c>
      <c r="CC271" s="9">
        <f ca="1">IF(Table1[[#This Row],[EDUCATION]]="Highschool",Table1[[#This Row],[INCOME ]],0)</f>
        <v>0</v>
      </c>
      <c r="CD271" s="6">
        <f ca="1">IF(Table1[[#This Row],[EDUCATION]]="UG",Table1[[#This Row],[INCOME ]],0)</f>
        <v>0</v>
      </c>
      <c r="CE271" s="6">
        <f ca="1">IF(Table1[[#This Row],[EDUCATION]]="PG",Table1[[#This Row],[INCOME ]],0)</f>
        <v>0</v>
      </c>
      <c r="CF271" s="6">
        <f ca="1">IF(Table1[[#This Row],[EDUCATION]]="PHD",Table1[[#This Row],[INCOME ]],0)</f>
        <v>709305</v>
      </c>
      <c r="CG271" s="6">
        <f ca="1">IF(Table1[[#This Row],[EDUCATION]]="Plus Two",Table1[[#This Row],[INCOME ]],0)</f>
        <v>0</v>
      </c>
      <c r="CH271" s="10">
        <f ca="1">IF(Table1[[#This Row],[EDUCATION]]="Others",Table1[[#This Row],[INCOME ]],0)</f>
        <v>0</v>
      </c>
      <c r="CJ271" s="9">
        <f ca="1">IF(Table1[[#This Row],[NETWORTH]]&gt;$CK$3,Table1[[#This Row],[AGE]],0)</f>
        <v>37</v>
      </c>
      <c r="CK271" s="10"/>
    </row>
    <row r="272" spans="1:89" x14ac:dyDescent="0.3">
      <c r="A272">
        <f t="shared" ca="1" si="114"/>
        <v>1</v>
      </c>
      <c r="B272" t="str">
        <f t="shared" ca="1" si="115"/>
        <v>FEMALE</v>
      </c>
      <c r="C272">
        <f t="shared" ca="1" si="116"/>
        <v>28</v>
      </c>
      <c r="D272">
        <f t="shared" ca="1" si="117"/>
        <v>5</v>
      </c>
      <c r="E272" t="str">
        <f t="shared" ca="1" si="118"/>
        <v>Others</v>
      </c>
      <c r="F272">
        <f t="shared" ca="1" si="119"/>
        <v>5</v>
      </c>
      <c r="G272" t="str">
        <f t="shared" ca="1" si="120"/>
        <v>PHD</v>
      </c>
      <c r="H272">
        <f t="shared" ca="1" si="112"/>
        <v>2</v>
      </c>
      <c r="I272">
        <f t="shared" ca="1" si="113"/>
        <v>2</v>
      </c>
      <c r="J272">
        <f t="shared" ca="1" si="121"/>
        <v>862423</v>
      </c>
      <c r="K272">
        <f t="shared" ca="1" si="122"/>
        <v>11</v>
      </c>
      <c r="L272" t="str">
        <f t="shared" ca="1" si="123"/>
        <v>Kozhikode</v>
      </c>
      <c r="M272">
        <f t="shared" ca="1" si="132"/>
        <v>2587269</v>
      </c>
      <c r="N272">
        <f t="shared" ca="1" si="124"/>
        <v>1915271.7208558249</v>
      </c>
      <c r="O272">
        <f t="shared" ca="1" si="133"/>
        <v>227796.51976904771</v>
      </c>
      <c r="P272">
        <f t="shared" ca="1" si="125"/>
        <v>115062</v>
      </c>
      <c r="Q272">
        <f t="shared" ca="1" si="134"/>
        <v>2927235.7208558246</v>
      </c>
      <c r="R272">
        <f t="shared" ca="1" si="135"/>
        <v>153757.25946546978</v>
      </c>
      <c r="S272">
        <f t="shared" ca="1" si="136"/>
        <v>2968822.7792345178</v>
      </c>
      <c r="T272">
        <f t="shared" ca="1" si="137"/>
        <v>41587.058378693182</v>
      </c>
      <c r="V272" s="9">
        <f ca="1">IF(Table1[[#This Row],[GENDER]]="MALE",1,0)</f>
        <v>0</v>
      </c>
      <c r="W272" s="10">
        <f ca="1">IF(Table1[[#This Row],[GENDER]]="FEMALE",1,0)</f>
        <v>1</v>
      </c>
      <c r="AF272" s="9">
        <f t="shared" ca="1" si="126"/>
        <v>0</v>
      </c>
      <c r="AG272" s="6">
        <f t="shared" ca="1" si="127"/>
        <v>0</v>
      </c>
      <c r="AH272" s="6">
        <f t="shared" ca="1" si="128"/>
        <v>0</v>
      </c>
      <c r="AI272" s="6">
        <f t="shared" ca="1" si="129"/>
        <v>0</v>
      </c>
      <c r="AJ272" s="10">
        <f t="shared" ca="1" si="130"/>
        <v>1</v>
      </c>
      <c r="AL272" s="9">
        <f ca="1">IF(Table1[[#This Row],[EDUCATION]]="HIGHSCHOOL",1,0)</f>
        <v>0</v>
      </c>
      <c r="AM272" s="6">
        <f ca="1">IF(Table1[[#This Row],[EDUCATION]]="PLUS TWO",1,0)</f>
        <v>0</v>
      </c>
      <c r="AN272" s="6">
        <f ca="1">IF(Table1[[#This Row],[EDUCATION]]="UG",1,0)</f>
        <v>0</v>
      </c>
      <c r="AO272" s="6">
        <f ca="1">IF(Table1[[#This Row],[EDUCATION]]="PG",1,0)</f>
        <v>0</v>
      </c>
      <c r="AP272" s="6">
        <f ca="1">IF(Table1[[#This Row],[EDUCATION]]="PHD",1,0)</f>
        <v>1</v>
      </c>
      <c r="AQ272" s="10">
        <f ca="1">IF(Table1[[#This Row],[EDUCATION]]="OTHERS",1,0)</f>
        <v>0</v>
      </c>
      <c r="AU272" s="9">
        <f ca="1">Table1[[#This Row],[CARS VALUE]]/Table1[[#This Row],[CARS]]</f>
        <v>113898.25988452385</v>
      </c>
      <c r="AV272" s="10"/>
      <c r="AX272" s="9">
        <f ca="1">IF(Table1[[#This Row],[DEBTS]]&gt;$AY$3,1,0)</f>
        <v>1</v>
      </c>
      <c r="AY272" s="6"/>
      <c r="AZ272" s="23">
        <f ca="1">(Table1[[#This Row],[MORTAGE LEFT]]/Table1[[#This Row],[VALUE OF THE HOUSE]])</f>
        <v>0.74026771891744725</v>
      </c>
      <c r="BA272" s="6">
        <f t="shared" ca="1" si="131"/>
        <v>0</v>
      </c>
      <c r="BB272" s="6"/>
      <c r="BC272" s="6"/>
      <c r="BD272" s="6"/>
      <c r="BE272" s="9">
        <f ca="1">IF(Table1[[#This Row],[DEBTS]]&gt;Table1[[#This Row],[INCOME ]],1,0)</f>
        <v>1</v>
      </c>
      <c r="BF272" s="10"/>
      <c r="BH272" s="9">
        <f ca="1">IF(Table1[[#This Row],[AREA]]="Alappuzha",Table1[[#This Row],[INCOME ]],0)</f>
        <v>0</v>
      </c>
      <c r="BI272" s="6">
        <f ca="1">IF(Table1[[#This Row],[AREA]]="Ernakulam",Table1[[#This Row],[INCOME ]],0)</f>
        <v>0</v>
      </c>
      <c r="BJ272" s="6">
        <f ca="1">IF(Table1[[#This Row],[AREA]]="Idukki",Table1[[#This Row],[INCOME ]],0)</f>
        <v>0</v>
      </c>
      <c r="BK272" s="6">
        <f ca="1">IF(Table1[[#This Row],[AREA]]="kannur",Table1[[#This Row],[INCOME ]],0)</f>
        <v>0</v>
      </c>
      <c r="BL272" s="6">
        <f ca="1">IF(Table1[[#This Row],[AREA]]="Kasaragod",Table1[[#This Row],[INCOME ]],0)</f>
        <v>0</v>
      </c>
      <c r="BM272" s="6">
        <f ca="1">IF(Table1[[#This Row],[AREA]]="Kollam",Table1[[#This Row],[INCOME ]],0)</f>
        <v>0</v>
      </c>
      <c r="BN272" s="6">
        <f ca="1">IF(Table1[[#This Row],[AREA]]="kottayam",Table1[[#This Row],[INCOME ]],0)</f>
        <v>0</v>
      </c>
      <c r="BO272" s="6">
        <f ca="1">IF(Table1[[#This Row],[AREA]]="Kozhikode",Table1[[#This Row],[INCOME ]],0)</f>
        <v>862423</v>
      </c>
      <c r="BP272" s="6">
        <f ca="1">IF(Table1[[#This Row],[AREA]]="Malappuram",Table1[[#This Row],[INCOME ]],0)</f>
        <v>0</v>
      </c>
      <c r="BQ272" s="6">
        <f ca="1">IF(Table1[[#This Row],[AREA]]="Palakkad",Table1[[#This Row],[INCOME ]],0)</f>
        <v>0</v>
      </c>
      <c r="BR272" s="6">
        <f ca="1">IF(Table1[[#This Row],[AREA]]="Pathanamthitta",Table1[[#This Row],[INCOME ]],0)</f>
        <v>0</v>
      </c>
      <c r="BS272" s="6">
        <f ca="1">IF(Table1[[#This Row],[AREA]]="Thiruvananthapuram",Table1[[#This Row],[INCOME ]],0)</f>
        <v>0</v>
      </c>
      <c r="BT272" s="6">
        <f ca="1">IF(Table1[[#This Row],[AREA]]="Thrissur",Table1[[#This Row],[INCOME ]],0)</f>
        <v>0</v>
      </c>
      <c r="BU272" s="10">
        <f ca="1">IF(Table1[[#This Row],[AREA]]="Wayanadu",Table1[[#This Row],[INCOME ]],0)</f>
        <v>0</v>
      </c>
      <c r="BW272" s="9">
        <f ca="1">IF(Table1[[#This Row],[FIELD OF WORK]]="IT",Table1[[#This Row],[INCOME ]],0)</f>
        <v>0</v>
      </c>
      <c r="BX272" s="6">
        <f ca="1">IF(Table1[[#This Row],[FIELD OF WORK]]="Teaching",Table1[[#This Row],[INCOME ]],0)</f>
        <v>0</v>
      </c>
      <c r="BY272" s="6">
        <f ca="1">IF(Table1[[#This Row],[FIELD OF WORK]]="Construction",Table1[[#This Row],[INCOME ]],0)</f>
        <v>0</v>
      </c>
      <c r="BZ272" s="6">
        <f ca="1">IF(Table1[[#This Row],[FIELD OF WORK]]="Health",Table1[[#This Row],[INCOME ]],0)</f>
        <v>0</v>
      </c>
      <c r="CA272" s="10">
        <f ca="1">IF(Table1[[#This Row],[FIELD OF WORK]]="Others",Table1[[#This Row],[INCOME ]],0)</f>
        <v>862423</v>
      </c>
      <c r="CC272" s="9">
        <f ca="1">IF(Table1[[#This Row],[EDUCATION]]="Highschool",Table1[[#This Row],[INCOME ]],0)</f>
        <v>0</v>
      </c>
      <c r="CD272" s="6">
        <f ca="1">IF(Table1[[#This Row],[EDUCATION]]="UG",Table1[[#This Row],[INCOME ]],0)</f>
        <v>0</v>
      </c>
      <c r="CE272" s="6">
        <f ca="1">IF(Table1[[#This Row],[EDUCATION]]="PG",Table1[[#This Row],[INCOME ]],0)</f>
        <v>0</v>
      </c>
      <c r="CF272" s="6">
        <f ca="1">IF(Table1[[#This Row],[EDUCATION]]="PHD",Table1[[#This Row],[INCOME ]],0)</f>
        <v>862423</v>
      </c>
      <c r="CG272" s="6">
        <f ca="1">IF(Table1[[#This Row],[EDUCATION]]="Plus Two",Table1[[#This Row],[INCOME ]],0)</f>
        <v>0</v>
      </c>
      <c r="CH272" s="10">
        <f ca="1">IF(Table1[[#This Row],[EDUCATION]]="Others",Table1[[#This Row],[INCOME ]],0)</f>
        <v>0</v>
      </c>
      <c r="CJ272" s="9">
        <f ca="1">IF(Table1[[#This Row],[NETWORTH]]&gt;$CK$3,Table1[[#This Row],[AGE]],0)</f>
        <v>0</v>
      </c>
      <c r="CK272" s="10"/>
    </row>
    <row r="273" spans="1:89" x14ac:dyDescent="0.3">
      <c r="A273">
        <f t="shared" ca="1" si="114"/>
        <v>0</v>
      </c>
      <c r="B273" t="str">
        <f t="shared" ca="1" si="115"/>
        <v>MALE</v>
      </c>
      <c r="C273">
        <f t="shared" ca="1" si="116"/>
        <v>48</v>
      </c>
      <c r="D273">
        <f t="shared" ca="1" si="117"/>
        <v>2</v>
      </c>
      <c r="E273" t="str">
        <f t="shared" ca="1" si="118"/>
        <v>Construction</v>
      </c>
      <c r="F273">
        <f t="shared" ca="1" si="119"/>
        <v>4</v>
      </c>
      <c r="G273" t="str">
        <f t="shared" ca="1" si="120"/>
        <v>PG</v>
      </c>
      <c r="H273">
        <f t="shared" ca="1" si="112"/>
        <v>1</v>
      </c>
      <c r="I273">
        <f t="shared" ca="1" si="113"/>
        <v>3</v>
      </c>
      <c r="J273">
        <f t="shared" ca="1" si="121"/>
        <v>688395</v>
      </c>
      <c r="K273">
        <f t="shared" ca="1" si="122"/>
        <v>4</v>
      </c>
      <c r="L273" t="str">
        <f t="shared" ca="1" si="123"/>
        <v>Pathanamthitta</v>
      </c>
      <c r="M273">
        <f t="shared" ca="1" si="132"/>
        <v>2065185</v>
      </c>
      <c r="N273">
        <f t="shared" ca="1" si="124"/>
        <v>1072385.048146497</v>
      </c>
      <c r="O273">
        <f t="shared" ca="1" si="133"/>
        <v>1622558.0901095518</v>
      </c>
      <c r="P273">
        <f t="shared" ca="1" si="125"/>
        <v>302087</v>
      </c>
      <c r="Q273">
        <f t="shared" ca="1" si="134"/>
        <v>2570331.048146497</v>
      </c>
      <c r="R273">
        <f t="shared" ca="1" si="135"/>
        <v>359735.96090450668</v>
      </c>
      <c r="S273">
        <f t="shared" ca="1" si="136"/>
        <v>4047479.0510140583</v>
      </c>
      <c r="T273">
        <f t="shared" ca="1" si="137"/>
        <v>1477148.0028675613</v>
      </c>
      <c r="V273" s="9">
        <f ca="1">IF(Table1[[#This Row],[GENDER]]="MALE",1,0)</f>
        <v>1</v>
      </c>
      <c r="W273" s="10">
        <f ca="1">IF(Table1[[#This Row],[GENDER]]="FEMALE",1,0)</f>
        <v>0</v>
      </c>
      <c r="AF273" s="9">
        <f t="shared" ca="1" si="126"/>
        <v>1</v>
      </c>
      <c r="AG273" s="6">
        <f t="shared" ca="1" si="127"/>
        <v>0</v>
      </c>
      <c r="AH273" s="6">
        <f t="shared" ca="1" si="128"/>
        <v>0</v>
      </c>
      <c r="AI273" s="6">
        <f t="shared" ca="1" si="129"/>
        <v>0</v>
      </c>
      <c r="AJ273" s="10">
        <f t="shared" ca="1" si="130"/>
        <v>0</v>
      </c>
      <c r="AL273" s="9">
        <f ca="1">IF(Table1[[#This Row],[EDUCATION]]="HIGHSCHOOL",1,0)</f>
        <v>0</v>
      </c>
      <c r="AM273" s="6">
        <f ca="1">IF(Table1[[#This Row],[EDUCATION]]="PLUS TWO",1,0)</f>
        <v>0</v>
      </c>
      <c r="AN273" s="6">
        <f ca="1">IF(Table1[[#This Row],[EDUCATION]]="UG",1,0)</f>
        <v>0</v>
      </c>
      <c r="AO273" s="6">
        <f ca="1">IF(Table1[[#This Row],[EDUCATION]]="PG",1,0)</f>
        <v>1</v>
      </c>
      <c r="AP273" s="6">
        <f ca="1">IF(Table1[[#This Row],[EDUCATION]]="PHD",1,0)</f>
        <v>0</v>
      </c>
      <c r="AQ273" s="10">
        <f ca="1">IF(Table1[[#This Row],[EDUCATION]]="OTHERS",1,0)</f>
        <v>0</v>
      </c>
      <c r="AU273" s="9">
        <f ca="1">Table1[[#This Row],[CARS VALUE]]/Table1[[#This Row],[CARS]]</f>
        <v>540852.69670318393</v>
      </c>
      <c r="AV273" s="10"/>
      <c r="AX273" s="9">
        <f ca="1">IF(Table1[[#This Row],[DEBTS]]&gt;$AY$3,1,0)</f>
        <v>1</v>
      </c>
      <c r="AY273" s="6"/>
      <c r="AZ273" s="23">
        <f ca="1">(Table1[[#This Row],[MORTAGE LEFT]]/Table1[[#This Row],[VALUE OF THE HOUSE]])</f>
        <v>0.51926827288911015</v>
      </c>
      <c r="BA273" s="6">
        <f t="shared" ca="1" si="131"/>
        <v>0</v>
      </c>
      <c r="BB273" s="6"/>
      <c r="BC273" s="6"/>
      <c r="BD273" s="6"/>
      <c r="BE273" s="9">
        <f ca="1">IF(Table1[[#This Row],[DEBTS]]&gt;Table1[[#This Row],[INCOME ]],1,0)</f>
        <v>1</v>
      </c>
      <c r="BF273" s="10"/>
      <c r="BH273" s="9">
        <f ca="1">IF(Table1[[#This Row],[AREA]]="Alappuzha",Table1[[#This Row],[INCOME ]],0)</f>
        <v>0</v>
      </c>
      <c r="BI273" s="6">
        <f ca="1">IF(Table1[[#This Row],[AREA]]="Ernakulam",Table1[[#This Row],[INCOME ]],0)</f>
        <v>0</v>
      </c>
      <c r="BJ273" s="6">
        <f ca="1">IF(Table1[[#This Row],[AREA]]="Idukki",Table1[[#This Row],[INCOME ]],0)</f>
        <v>0</v>
      </c>
      <c r="BK273" s="6">
        <f ca="1">IF(Table1[[#This Row],[AREA]]="kannur",Table1[[#This Row],[INCOME ]],0)</f>
        <v>0</v>
      </c>
      <c r="BL273" s="6">
        <f ca="1">IF(Table1[[#This Row],[AREA]]="Kasaragod",Table1[[#This Row],[INCOME ]],0)</f>
        <v>0</v>
      </c>
      <c r="BM273" s="6">
        <f ca="1">IF(Table1[[#This Row],[AREA]]="Kollam",Table1[[#This Row],[INCOME ]],0)</f>
        <v>0</v>
      </c>
      <c r="BN273" s="6">
        <f ca="1">IF(Table1[[#This Row],[AREA]]="kottayam",Table1[[#This Row],[INCOME ]],0)</f>
        <v>0</v>
      </c>
      <c r="BO273" s="6">
        <f ca="1">IF(Table1[[#This Row],[AREA]]="Kozhikode",Table1[[#This Row],[INCOME ]],0)</f>
        <v>0</v>
      </c>
      <c r="BP273" s="6">
        <f ca="1">IF(Table1[[#This Row],[AREA]]="Malappuram",Table1[[#This Row],[INCOME ]],0)</f>
        <v>0</v>
      </c>
      <c r="BQ273" s="6">
        <f ca="1">IF(Table1[[#This Row],[AREA]]="Palakkad",Table1[[#This Row],[INCOME ]],0)</f>
        <v>0</v>
      </c>
      <c r="BR273" s="6">
        <f ca="1">IF(Table1[[#This Row],[AREA]]="Pathanamthitta",Table1[[#This Row],[INCOME ]],0)</f>
        <v>688395</v>
      </c>
      <c r="BS273" s="6">
        <f ca="1">IF(Table1[[#This Row],[AREA]]="Thiruvananthapuram",Table1[[#This Row],[INCOME ]],0)</f>
        <v>0</v>
      </c>
      <c r="BT273" s="6">
        <f ca="1">IF(Table1[[#This Row],[AREA]]="Thrissur",Table1[[#This Row],[INCOME ]],0)</f>
        <v>0</v>
      </c>
      <c r="BU273" s="10">
        <f ca="1">IF(Table1[[#This Row],[AREA]]="Wayanadu",Table1[[#This Row],[INCOME ]],0)</f>
        <v>0</v>
      </c>
      <c r="BW273" s="9">
        <f ca="1">IF(Table1[[#This Row],[FIELD OF WORK]]="IT",Table1[[#This Row],[INCOME ]],0)</f>
        <v>0</v>
      </c>
      <c r="BX273" s="6">
        <f ca="1">IF(Table1[[#This Row],[FIELD OF WORK]]="Teaching",Table1[[#This Row],[INCOME ]],0)</f>
        <v>0</v>
      </c>
      <c r="BY273" s="6">
        <f ca="1">IF(Table1[[#This Row],[FIELD OF WORK]]="Construction",Table1[[#This Row],[INCOME ]],0)</f>
        <v>688395</v>
      </c>
      <c r="BZ273" s="6">
        <f ca="1">IF(Table1[[#This Row],[FIELD OF WORK]]="Health",Table1[[#This Row],[INCOME ]],0)</f>
        <v>0</v>
      </c>
      <c r="CA273" s="10">
        <f ca="1">IF(Table1[[#This Row],[FIELD OF WORK]]="Others",Table1[[#This Row],[INCOME ]],0)</f>
        <v>0</v>
      </c>
      <c r="CC273" s="9">
        <f ca="1">IF(Table1[[#This Row],[EDUCATION]]="Highschool",Table1[[#This Row],[INCOME ]],0)</f>
        <v>0</v>
      </c>
      <c r="CD273" s="6">
        <f ca="1">IF(Table1[[#This Row],[EDUCATION]]="UG",Table1[[#This Row],[INCOME ]],0)</f>
        <v>0</v>
      </c>
      <c r="CE273" s="6">
        <f ca="1">IF(Table1[[#This Row],[EDUCATION]]="PG",Table1[[#This Row],[INCOME ]],0)</f>
        <v>688395</v>
      </c>
      <c r="CF273" s="6">
        <f ca="1">IF(Table1[[#This Row],[EDUCATION]]="PHD",Table1[[#This Row],[INCOME ]],0)</f>
        <v>0</v>
      </c>
      <c r="CG273" s="6">
        <f ca="1">IF(Table1[[#This Row],[EDUCATION]]="Plus Two",Table1[[#This Row],[INCOME ]],0)</f>
        <v>0</v>
      </c>
      <c r="CH273" s="10">
        <f ca="1">IF(Table1[[#This Row],[EDUCATION]]="Others",Table1[[#This Row],[INCOME ]],0)</f>
        <v>0</v>
      </c>
      <c r="CJ273" s="9">
        <f ca="1">IF(Table1[[#This Row],[NETWORTH]]&gt;$CK$3,Table1[[#This Row],[AGE]],0)</f>
        <v>48</v>
      </c>
      <c r="CK273" s="10"/>
    </row>
    <row r="274" spans="1:89" x14ac:dyDescent="0.3">
      <c r="A274">
        <f t="shared" ca="1" si="114"/>
        <v>0</v>
      </c>
      <c r="B274" t="str">
        <f t="shared" ca="1" si="115"/>
        <v>MALE</v>
      </c>
      <c r="C274">
        <f t="shared" ca="1" si="116"/>
        <v>39</v>
      </c>
      <c r="D274">
        <f t="shared" ca="1" si="117"/>
        <v>2</v>
      </c>
      <c r="E274" t="str">
        <f t="shared" ca="1" si="118"/>
        <v>Construction</v>
      </c>
      <c r="F274">
        <f t="shared" ca="1" si="119"/>
        <v>6</v>
      </c>
      <c r="G274" t="str">
        <f t="shared" ca="1" si="120"/>
        <v>Others</v>
      </c>
      <c r="H274">
        <f t="shared" ca="1" si="112"/>
        <v>3</v>
      </c>
      <c r="I274">
        <f t="shared" ca="1" si="113"/>
        <v>2</v>
      </c>
      <c r="J274">
        <f t="shared" ca="1" si="121"/>
        <v>563162</v>
      </c>
      <c r="K274">
        <f t="shared" ca="1" si="122"/>
        <v>3</v>
      </c>
      <c r="L274" t="str">
        <f t="shared" ca="1" si="123"/>
        <v>Alappuzha</v>
      </c>
      <c r="M274">
        <f t="shared" ca="1" si="132"/>
        <v>2815810</v>
      </c>
      <c r="N274">
        <f t="shared" ca="1" si="124"/>
        <v>1864995.8012500547</v>
      </c>
      <c r="O274">
        <f t="shared" ca="1" si="133"/>
        <v>578320.6185086607</v>
      </c>
      <c r="P274">
        <f t="shared" ca="1" si="125"/>
        <v>196337</v>
      </c>
      <c r="Q274">
        <f t="shared" ca="1" si="134"/>
        <v>2631924.8012500545</v>
      </c>
      <c r="R274">
        <f t="shared" ca="1" si="135"/>
        <v>506943.87989611214</v>
      </c>
      <c r="S274">
        <f t="shared" ca="1" si="136"/>
        <v>3901074.498404773</v>
      </c>
      <c r="T274">
        <f t="shared" ca="1" si="137"/>
        <v>1269149.6971547185</v>
      </c>
      <c r="V274" s="9">
        <f ca="1">IF(Table1[[#This Row],[GENDER]]="MALE",1,0)</f>
        <v>1</v>
      </c>
      <c r="W274" s="10">
        <f ca="1">IF(Table1[[#This Row],[GENDER]]="FEMALE",1,0)</f>
        <v>0</v>
      </c>
      <c r="AF274" s="9">
        <f t="shared" ca="1" si="126"/>
        <v>1</v>
      </c>
      <c r="AG274" s="6">
        <f t="shared" ca="1" si="127"/>
        <v>0</v>
      </c>
      <c r="AH274" s="6">
        <f t="shared" ca="1" si="128"/>
        <v>0</v>
      </c>
      <c r="AI274" s="6">
        <f t="shared" ca="1" si="129"/>
        <v>0</v>
      </c>
      <c r="AJ274" s="10">
        <f t="shared" ca="1" si="130"/>
        <v>0</v>
      </c>
      <c r="AL274" s="9">
        <f ca="1">IF(Table1[[#This Row],[EDUCATION]]="HIGHSCHOOL",1,0)</f>
        <v>0</v>
      </c>
      <c r="AM274" s="6">
        <f ca="1">IF(Table1[[#This Row],[EDUCATION]]="PLUS TWO",1,0)</f>
        <v>0</v>
      </c>
      <c r="AN274" s="6">
        <f ca="1">IF(Table1[[#This Row],[EDUCATION]]="UG",1,0)</f>
        <v>0</v>
      </c>
      <c r="AO274" s="6">
        <f ca="1">IF(Table1[[#This Row],[EDUCATION]]="PG",1,0)</f>
        <v>0</v>
      </c>
      <c r="AP274" s="6">
        <f ca="1">IF(Table1[[#This Row],[EDUCATION]]="PHD",1,0)</f>
        <v>0</v>
      </c>
      <c r="AQ274" s="10">
        <f ca="1">IF(Table1[[#This Row],[EDUCATION]]="OTHERS",1,0)</f>
        <v>1</v>
      </c>
      <c r="AU274" s="9">
        <f ca="1">Table1[[#This Row],[CARS VALUE]]/Table1[[#This Row],[CARS]]</f>
        <v>289160.30925433035</v>
      </c>
      <c r="AV274" s="10"/>
      <c r="AX274" s="9">
        <f ca="1">IF(Table1[[#This Row],[DEBTS]]&gt;$AY$3,1,0)</f>
        <v>1</v>
      </c>
      <c r="AY274" s="6"/>
      <c r="AZ274" s="23">
        <f ca="1">(Table1[[#This Row],[MORTAGE LEFT]]/Table1[[#This Row],[VALUE OF THE HOUSE]])</f>
        <v>0.66233012925234824</v>
      </c>
      <c r="BA274" s="6">
        <f t="shared" ca="1" si="131"/>
        <v>0</v>
      </c>
      <c r="BB274" s="6"/>
      <c r="BC274" s="6"/>
      <c r="BD274" s="6"/>
      <c r="BE274" s="9">
        <f ca="1">IF(Table1[[#This Row],[DEBTS]]&gt;Table1[[#This Row],[INCOME ]],1,0)</f>
        <v>1</v>
      </c>
      <c r="BF274" s="10"/>
      <c r="BH274" s="9">
        <f ca="1">IF(Table1[[#This Row],[AREA]]="Alappuzha",Table1[[#This Row],[INCOME ]],0)</f>
        <v>563162</v>
      </c>
      <c r="BI274" s="6">
        <f ca="1">IF(Table1[[#This Row],[AREA]]="Ernakulam",Table1[[#This Row],[INCOME ]],0)</f>
        <v>0</v>
      </c>
      <c r="BJ274" s="6">
        <f ca="1">IF(Table1[[#This Row],[AREA]]="Idukki",Table1[[#This Row],[INCOME ]],0)</f>
        <v>0</v>
      </c>
      <c r="BK274" s="6">
        <f ca="1">IF(Table1[[#This Row],[AREA]]="kannur",Table1[[#This Row],[INCOME ]],0)</f>
        <v>0</v>
      </c>
      <c r="BL274" s="6">
        <f ca="1">IF(Table1[[#This Row],[AREA]]="Kasaragod",Table1[[#This Row],[INCOME ]],0)</f>
        <v>0</v>
      </c>
      <c r="BM274" s="6">
        <f ca="1">IF(Table1[[#This Row],[AREA]]="Kollam",Table1[[#This Row],[INCOME ]],0)</f>
        <v>0</v>
      </c>
      <c r="BN274" s="6">
        <f ca="1">IF(Table1[[#This Row],[AREA]]="kottayam",Table1[[#This Row],[INCOME ]],0)</f>
        <v>0</v>
      </c>
      <c r="BO274" s="6">
        <f ca="1">IF(Table1[[#This Row],[AREA]]="Kozhikode",Table1[[#This Row],[INCOME ]],0)</f>
        <v>0</v>
      </c>
      <c r="BP274" s="6">
        <f ca="1">IF(Table1[[#This Row],[AREA]]="Malappuram",Table1[[#This Row],[INCOME ]],0)</f>
        <v>0</v>
      </c>
      <c r="BQ274" s="6">
        <f ca="1">IF(Table1[[#This Row],[AREA]]="Palakkad",Table1[[#This Row],[INCOME ]],0)</f>
        <v>0</v>
      </c>
      <c r="BR274" s="6">
        <f ca="1">IF(Table1[[#This Row],[AREA]]="Pathanamthitta",Table1[[#This Row],[INCOME ]],0)</f>
        <v>0</v>
      </c>
      <c r="BS274" s="6">
        <f ca="1">IF(Table1[[#This Row],[AREA]]="Thiruvananthapuram",Table1[[#This Row],[INCOME ]],0)</f>
        <v>0</v>
      </c>
      <c r="BT274" s="6">
        <f ca="1">IF(Table1[[#This Row],[AREA]]="Thrissur",Table1[[#This Row],[INCOME ]],0)</f>
        <v>0</v>
      </c>
      <c r="BU274" s="10">
        <f ca="1">IF(Table1[[#This Row],[AREA]]="Wayanadu",Table1[[#This Row],[INCOME ]],0)</f>
        <v>0</v>
      </c>
      <c r="BW274" s="9">
        <f ca="1">IF(Table1[[#This Row],[FIELD OF WORK]]="IT",Table1[[#This Row],[INCOME ]],0)</f>
        <v>0</v>
      </c>
      <c r="BX274" s="6">
        <f ca="1">IF(Table1[[#This Row],[FIELD OF WORK]]="Teaching",Table1[[#This Row],[INCOME ]],0)</f>
        <v>0</v>
      </c>
      <c r="BY274" s="6">
        <f ca="1">IF(Table1[[#This Row],[FIELD OF WORK]]="Construction",Table1[[#This Row],[INCOME ]],0)</f>
        <v>563162</v>
      </c>
      <c r="BZ274" s="6">
        <f ca="1">IF(Table1[[#This Row],[FIELD OF WORK]]="Health",Table1[[#This Row],[INCOME ]],0)</f>
        <v>0</v>
      </c>
      <c r="CA274" s="10">
        <f ca="1">IF(Table1[[#This Row],[FIELD OF WORK]]="Others",Table1[[#This Row],[INCOME ]],0)</f>
        <v>0</v>
      </c>
      <c r="CC274" s="9">
        <f ca="1">IF(Table1[[#This Row],[EDUCATION]]="Highschool",Table1[[#This Row],[INCOME ]],0)</f>
        <v>0</v>
      </c>
      <c r="CD274" s="6">
        <f ca="1">IF(Table1[[#This Row],[EDUCATION]]="UG",Table1[[#This Row],[INCOME ]],0)</f>
        <v>0</v>
      </c>
      <c r="CE274" s="6">
        <f ca="1">IF(Table1[[#This Row],[EDUCATION]]="PG",Table1[[#This Row],[INCOME ]],0)</f>
        <v>0</v>
      </c>
      <c r="CF274" s="6">
        <f ca="1">IF(Table1[[#This Row],[EDUCATION]]="PHD",Table1[[#This Row],[INCOME ]],0)</f>
        <v>0</v>
      </c>
      <c r="CG274" s="6">
        <f ca="1">IF(Table1[[#This Row],[EDUCATION]]="Plus Two",Table1[[#This Row],[INCOME ]],0)</f>
        <v>0</v>
      </c>
      <c r="CH274" s="10">
        <f ca="1">IF(Table1[[#This Row],[EDUCATION]]="Others",Table1[[#This Row],[INCOME ]],0)</f>
        <v>563162</v>
      </c>
      <c r="CJ274" s="9">
        <f ca="1">IF(Table1[[#This Row],[NETWORTH]]&gt;$CK$3,Table1[[#This Row],[AGE]],0)</f>
        <v>39</v>
      </c>
      <c r="CK274" s="10"/>
    </row>
    <row r="275" spans="1:89" x14ac:dyDescent="0.3">
      <c r="A275">
        <f t="shared" ca="1" si="114"/>
        <v>0</v>
      </c>
      <c r="B275" t="str">
        <f t="shared" ca="1" si="115"/>
        <v>MALE</v>
      </c>
      <c r="C275">
        <f t="shared" ca="1" si="116"/>
        <v>46</v>
      </c>
      <c r="D275">
        <f t="shared" ca="1" si="117"/>
        <v>3</v>
      </c>
      <c r="E275" t="str">
        <f t="shared" ca="1" si="118"/>
        <v>Teaching</v>
      </c>
      <c r="F275">
        <f t="shared" ca="1" si="119"/>
        <v>1</v>
      </c>
      <c r="G275" t="str">
        <f t="shared" ca="1" si="120"/>
        <v>Highschool</v>
      </c>
      <c r="H275">
        <f t="shared" ca="1" si="112"/>
        <v>0</v>
      </c>
      <c r="I275">
        <f t="shared" ca="1" si="113"/>
        <v>1</v>
      </c>
      <c r="J275">
        <f t="shared" ca="1" si="121"/>
        <v>931551</v>
      </c>
      <c r="K275">
        <f t="shared" ca="1" si="122"/>
        <v>12</v>
      </c>
      <c r="L275" t="str">
        <f t="shared" ca="1" si="123"/>
        <v>Wayanadu</v>
      </c>
      <c r="M275">
        <f t="shared" ca="1" si="132"/>
        <v>7452408</v>
      </c>
      <c r="N275">
        <f t="shared" ca="1" si="124"/>
        <v>2593311.3684110367</v>
      </c>
      <c r="O275">
        <f t="shared" ca="1" si="133"/>
        <v>196345.80867281582</v>
      </c>
      <c r="P275">
        <f t="shared" ca="1" si="125"/>
        <v>12459</v>
      </c>
      <c r="Q275">
        <f t="shared" ca="1" si="134"/>
        <v>3564918.3684110367</v>
      </c>
      <c r="R275">
        <f t="shared" ca="1" si="135"/>
        <v>867920.8881203935</v>
      </c>
      <c r="S275">
        <f t="shared" ca="1" si="136"/>
        <v>8516674.6967932098</v>
      </c>
      <c r="T275">
        <f t="shared" ca="1" si="137"/>
        <v>4951756.3283821736</v>
      </c>
      <c r="V275" s="9">
        <f ca="1">IF(Table1[[#This Row],[GENDER]]="MALE",1,0)</f>
        <v>1</v>
      </c>
      <c r="W275" s="10">
        <f ca="1">IF(Table1[[#This Row],[GENDER]]="FEMALE",1,0)</f>
        <v>0</v>
      </c>
      <c r="AF275" s="9">
        <f t="shared" ca="1" si="126"/>
        <v>0</v>
      </c>
      <c r="AG275" s="6">
        <f t="shared" ca="1" si="127"/>
        <v>0</v>
      </c>
      <c r="AH275" s="6">
        <f t="shared" ca="1" si="128"/>
        <v>0</v>
      </c>
      <c r="AI275" s="6">
        <f t="shared" ca="1" si="129"/>
        <v>1</v>
      </c>
      <c r="AJ275" s="10">
        <f t="shared" ca="1" si="130"/>
        <v>0</v>
      </c>
      <c r="AL275" s="9">
        <f ca="1">IF(Table1[[#This Row],[EDUCATION]]="HIGHSCHOOL",1,0)</f>
        <v>1</v>
      </c>
      <c r="AM275" s="6">
        <f ca="1">IF(Table1[[#This Row],[EDUCATION]]="PLUS TWO",1,0)</f>
        <v>0</v>
      </c>
      <c r="AN275" s="6">
        <f ca="1">IF(Table1[[#This Row],[EDUCATION]]="UG",1,0)</f>
        <v>0</v>
      </c>
      <c r="AO275" s="6">
        <f ca="1">IF(Table1[[#This Row],[EDUCATION]]="PG",1,0)</f>
        <v>0</v>
      </c>
      <c r="AP275" s="6">
        <f ca="1">IF(Table1[[#This Row],[EDUCATION]]="PHD",1,0)</f>
        <v>0</v>
      </c>
      <c r="AQ275" s="10">
        <f ca="1">IF(Table1[[#This Row],[EDUCATION]]="OTHERS",1,0)</f>
        <v>0</v>
      </c>
      <c r="AU275" s="9">
        <f ca="1">Table1[[#This Row],[CARS VALUE]]/Table1[[#This Row],[CARS]]</f>
        <v>196345.80867281582</v>
      </c>
      <c r="AV275" s="10"/>
      <c r="AX275" s="9">
        <f ca="1">IF(Table1[[#This Row],[DEBTS]]&gt;$AY$3,1,0)</f>
        <v>1</v>
      </c>
      <c r="AY275" s="6"/>
      <c r="AZ275" s="23">
        <f ca="1">(Table1[[#This Row],[MORTAGE LEFT]]/Table1[[#This Row],[VALUE OF THE HOUSE]])</f>
        <v>0.34798301011042831</v>
      </c>
      <c r="BA275" s="6">
        <f t="shared" ca="1" si="131"/>
        <v>1</v>
      </c>
      <c r="BB275" s="6"/>
      <c r="BC275" s="6"/>
      <c r="BD275" s="6"/>
      <c r="BE275" s="9">
        <f ca="1">IF(Table1[[#This Row],[DEBTS]]&gt;Table1[[#This Row],[INCOME ]],1,0)</f>
        <v>1</v>
      </c>
      <c r="BF275" s="10"/>
      <c r="BH275" s="9">
        <f ca="1">IF(Table1[[#This Row],[AREA]]="Alappuzha",Table1[[#This Row],[INCOME ]],0)</f>
        <v>0</v>
      </c>
      <c r="BI275" s="6">
        <f ca="1">IF(Table1[[#This Row],[AREA]]="Ernakulam",Table1[[#This Row],[INCOME ]],0)</f>
        <v>0</v>
      </c>
      <c r="BJ275" s="6">
        <f ca="1">IF(Table1[[#This Row],[AREA]]="Idukki",Table1[[#This Row],[INCOME ]],0)</f>
        <v>0</v>
      </c>
      <c r="BK275" s="6">
        <f ca="1">IF(Table1[[#This Row],[AREA]]="kannur",Table1[[#This Row],[INCOME ]],0)</f>
        <v>0</v>
      </c>
      <c r="BL275" s="6">
        <f ca="1">IF(Table1[[#This Row],[AREA]]="Kasaragod",Table1[[#This Row],[INCOME ]],0)</f>
        <v>0</v>
      </c>
      <c r="BM275" s="6">
        <f ca="1">IF(Table1[[#This Row],[AREA]]="Kollam",Table1[[#This Row],[INCOME ]],0)</f>
        <v>0</v>
      </c>
      <c r="BN275" s="6">
        <f ca="1">IF(Table1[[#This Row],[AREA]]="kottayam",Table1[[#This Row],[INCOME ]],0)</f>
        <v>0</v>
      </c>
      <c r="BO275" s="6">
        <f ca="1">IF(Table1[[#This Row],[AREA]]="Kozhikode",Table1[[#This Row],[INCOME ]],0)</f>
        <v>0</v>
      </c>
      <c r="BP275" s="6">
        <f ca="1">IF(Table1[[#This Row],[AREA]]="Malappuram",Table1[[#This Row],[INCOME ]],0)</f>
        <v>0</v>
      </c>
      <c r="BQ275" s="6">
        <f ca="1">IF(Table1[[#This Row],[AREA]]="Palakkad",Table1[[#This Row],[INCOME ]],0)</f>
        <v>0</v>
      </c>
      <c r="BR275" s="6">
        <f ca="1">IF(Table1[[#This Row],[AREA]]="Pathanamthitta",Table1[[#This Row],[INCOME ]],0)</f>
        <v>0</v>
      </c>
      <c r="BS275" s="6">
        <f ca="1">IF(Table1[[#This Row],[AREA]]="Thiruvananthapuram",Table1[[#This Row],[INCOME ]],0)</f>
        <v>0</v>
      </c>
      <c r="BT275" s="6">
        <f ca="1">IF(Table1[[#This Row],[AREA]]="Thrissur",Table1[[#This Row],[INCOME ]],0)</f>
        <v>0</v>
      </c>
      <c r="BU275" s="10">
        <f ca="1">IF(Table1[[#This Row],[AREA]]="Wayanadu",Table1[[#This Row],[INCOME ]],0)</f>
        <v>931551</v>
      </c>
      <c r="BW275" s="9">
        <f ca="1">IF(Table1[[#This Row],[FIELD OF WORK]]="IT",Table1[[#This Row],[INCOME ]],0)</f>
        <v>0</v>
      </c>
      <c r="BX275" s="6">
        <f ca="1">IF(Table1[[#This Row],[FIELD OF WORK]]="Teaching",Table1[[#This Row],[INCOME ]],0)</f>
        <v>931551</v>
      </c>
      <c r="BY275" s="6">
        <f ca="1">IF(Table1[[#This Row],[FIELD OF WORK]]="Construction",Table1[[#This Row],[INCOME ]],0)</f>
        <v>0</v>
      </c>
      <c r="BZ275" s="6">
        <f ca="1">IF(Table1[[#This Row],[FIELD OF WORK]]="Health",Table1[[#This Row],[INCOME ]],0)</f>
        <v>0</v>
      </c>
      <c r="CA275" s="10">
        <f ca="1">IF(Table1[[#This Row],[FIELD OF WORK]]="Others",Table1[[#This Row],[INCOME ]],0)</f>
        <v>0</v>
      </c>
      <c r="CC275" s="9">
        <f ca="1">IF(Table1[[#This Row],[EDUCATION]]="Highschool",Table1[[#This Row],[INCOME ]],0)</f>
        <v>931551</v>
      </c>
      <c r="CD275" s="6">
        <f ca="1">IF(Table1[[#This Row],[EDUCATION]]="UG",Table1[[#This Row],[INCOME ]],0)</f>
        <v>0</v>
      </c>
      <c r="CE275" s="6">
        <f ca="1">IF(Table1[[#This Row],[EDUCATION]]="PG",Table1[[#This Row],[INCOME ]],0)</f>
        <v>0</v>
      </c>
      <c r="CF275" s="6">
        <f ca="1">IF(Table1[[#This Row],[EDUCATION]]="PHD",Table1[[#This Row],[INCOME ]],0)</f>
        <v>0</v>
      </c>
      <c r="CG275" s="6">
        <f ca="1">IF(Table1[[#This Row],[EDUCATION]]="Plus Two",Table1[[#This Row],[INCOME ]],0)</f>
        <v>0</v>
      </c>
      <c r="CH275" s="10">
        <f ca="1">IF(Table1[[#This Row],[EDUCATION]]="Others",Table1[[#This Row],[INCOME ]],0)</f>
        <v>0</v>
      </c>
      <c r="CJ275" s="9">
        <f ca="1">IF(Table1[[#This Row],[NETWORTH]]&gt;$CK$3,Table1[[#This Row],[AGE]],0)</f>
        <v>46</v>
      </c>
      <c r="CK275" s="10"/>
    </row>
    <row r="276" spans="1:89" x14ac:dyDescent="0.3">
      <c r="A276">
        <f t="shared" ca="1" si="114"/>
        <v>0</v>
      </c>
      <c r="B276" t="str">
        <f t="shared" ca="1" si="115"/>
        <v>MALE</v>
      </c>
      <c r="C276">
        <f t="shared" ca="1" si="116"/>
        <v>33</v>
      </c>
      <c r="D276">
        <f t="shared" ca="1" si="117"/>
        <v>5</v>
      </c>
      <c r="E276" t="str">
        <f t="shared" ca="1" si="118"/>
        <v>Others</v>
      </c>
      <c r="F276">
        <f t="shared" ca="1" si="119"/>
        <v>2</v>
      </c>
      <c r="G276" t="str">
        <f t="shared" ca="1" si="120"/>
        <v>Plus Two</v>
      </c>
      <c r="H276">
        <f t="shared" ca="1" si="112"/>
        <v>0</v>
      </c>
      <c r="I276">
        <f t="shared" ca="1" si="113"/>
        <v>3</v>
      </c>
      <c r="J276">
        <f t="shared" ca="1" si="121"/>
        <v>235794</v>
      </c>
      <c r="K276">
        <f t="shared" ca="1" si="122"/>
        <v>9</v>
      </c>
      <c r="L276" t="str">
        <f t="shared" ca="1" si="123"/>
        <v>Palakkad</v>
      </c>
      <c r="M276">
        <f t="shared" ca="1" si="132"/>
        <v>1414764</v>
      </c>
      <c r="N276">
        <f t="shared" ca="1" si="124"/>
        <v>531724.22329789365</v>
      </c>
      <c r="O276">
        <f t="shared" ca="1" si="133"/>
        <v>191337.49669437515</v>
      </c>
      <c r="P276">
        <f t="shared" ca="1" si="125"/>
        <v>39701</v>
      </c>
      <c r="Q276">
        <f t="shared" ca="1" si="134"/>
        <v>972719.22329789365</v>
      </c>
      <c r="R276">
        <f t="shared" ca="1" si="135"/>
        <v>114873.93358123887</v>
      </c>
      <c r="S276">
        <f t="shared" ca="1" si="136"/>
        <v>1720975.4302756139</v>
      </c>
      <c r="T276">
        <f t="shared" ca="1" si="137"/>
        <v>748256.20697772026</v>
      </c>
      <c r="V276" s="9">
        <f ca="1">IF(Table1[[#This Row],[GENDER]]="MALE",1,0)</f>
        <v>1</v>
      </c>
      <c r="W276" s="10">
        <f ca="1">IF(Table1[[#This Row],[GENDER]]="FEMALE",1,0)</f>
        <v>0</v>
      </c>
      <c r="AF276" s="9">
        <f t="shared" ca="1" si="126"/>
        <v>0</v>
      </c>
      <c r="AG276" s="6">
        <f t="shared" ca="1" si="127"/>
        <v>0</v>
      </c>
      <c r="AH276" s="6">
        <f t="shared" ca="1" si="128"/>
        <v>0</v>
      </c>
      <c r="AI276" s="6">
        <f t="shared" ca="1" si="129"/>
        <v>0</v>
      </c>
      <c r="AJ276" s="10">
        <f t="shared" ca="1" si="130"/>
        <v>1</v>
      </c>
      <c r="AL276" s="9">
        <f ca="1">IF(Table1[[#This Row],[EDUCATION]]="HIGHSCHOOL",1,0)</f>
        <v>0</v>
      </c>
      <c r="AM276" s="6">
        <f ca="1">IF(Table1[[#This Row],[EDUCATION]]="PLUS TWO",1,0)</f>
        <v>1</v>
      </c>
      <c r="AN276" s="6">
        <f ca="1">IF(Table1[[#This Row],[EDUCATION]]="UG",1,0)</f>
        <v>0</v>
      </c>
      <c r="AO276" s="6">
        <f ca="1">IF(Table1[[#This Row],[EDUCATION]]="PG",1,0)</f>
        <v>0</v>
      </c>
      <c r="AP276" s="6">
        <f ca="1">IF(Table1[[#This Row],[EDUCATION]]="PHD",1,0)</f>
        <v>0</v>
      </c>
      <c r="AQ276" s="10">
        <f ca="1">IF(Table1[[#This Row],[EDUCATION]]="OTHERS",1,0)</f>
        <v>0</v>
      </c>
      <c r="AU276" s="9">
        <f ca="1">Table1[[#This Row],[CARS VALUE]]/Table1[[#This Row],[CARS]]</f>
        <v>63779.165564791714</v>
      </c>
      <c r="AV276" s="10"/>
      <c r="AX276" s="9">
        <f ca="1">IF(Table1[[#This Row],[DEBTS]]&gt;$AY$3,1,0)</f>
        <v>0</v>
      </c>
      <c r="AY276" s="6"/>
      <c r="AZ276" s="23">
        <f ca="1">(Table1[[#This Row],[MORTAGE LEFT]]/Table1[[#This Row],[VALUE OF THE HOUSE]])</f>
        <v>0.37583952044149671</v>
      </c>
      <c r="BA276" s="6">
        <f t="shared" ca="1" si="131"/>
        <v>1</v>
      </c>
      <c r="BB276" s="6"/>
      <c r="BC276" s="6"/>
      <c r="BD276" s="6"/>
      <c r="BE276" s="9">
        <f ca="1">IF(Table1[[#This Row],[DEBTS]]&gt;Table1[[#This Row],[INCOME ]],1,0)</f>
        <v>1</v>
      </c>
      <c r="BF276" s="10"/>
      <c r="BH276" s="9">
        <f ca="1">IF(Table1[[#This Row],[AREA]]="Alappuzha",Table1[[#This Row],[INCOME ]],0)</f>
        <v>0</v>
      </c>
      <c r="BI276" s="6">
        <f ca="1">IF(Table1[[#This Row],[AREA]]="Ernakulam",Table1[[#This Row],[INCOME ]],0)</f>
        <v>0</v>
      </c>
      <c r="BJ276" s="6">
        <f ca="1">IF(Table1[[#This Row],[AREA]]="Idukki",Table1[[#This Row],[INCOME ]],0)</f>
        <v>0</v>
      </c>
      <c r="BK276" s="6">
        <f ca="1">IF(Table1[[#This Row],[AREA]]="kannur",Table1[[#This Row],[INCOME ]],0)</f>
        <v>0</v>
      </c>
      <c r="BL276" s="6">
        <f ca="1">IF(Table1[[#This Row],[AREA]]="Kasaragod",Table1[[#This Row],[INCOME ]],0)</f>
        <v>0</v>
      </c>
      <c r="BM276" s="6">
        <f ca="1">IF(Table1[[#This Row],[AREA]]="Kollam",Table1[[#This Row],[INCOME ]],0)</f>
        <v>0</v>
      </c>
      <c r="BN276" s="6">
        <f ca="1">IF(Table1[[#This Row],[AREA]]="kottayam",Table1[[#This Row],[INCOME ]],0)</f>
        <v>0</v>
      </c>
      <c r="BO276" s="6">
        <f ca="1">IF(Table1[[#This Row],[AREA]]="Kozhikode",Table1[[#This Row],[INCOME ]],0)</f>
        <v>0</v>
      </c>
      <c r="BP276" s="6">
        <f ca="1">IF(Table1[[#This Row],[AREA]]="Malappuram",Table1[[#This Row],[INCOME ]],0)</f>
        <v>0</v>
      </c>
      <c r="BQ276" s="6">
        <f ca="1">IF(Table1[[#This Row],[AREA]]="Palakkad",Table1[[#This Row],[INCOME ]],0)</f>
        <v>235794</v>
      </c>
      <c r="BR276" s="6">
        <f ca="1">IF(Table1[[#This Row],[AREA]]="Pathanamthitta",Table1[[#This Row],[INCOME ]],0)</f>
        <v>0</v>
      </c>
      <c r="BS276" s="6">
        <f ca="1">IF(Table1[[#This Row],[AREA]]="Thiruvananthapuram",Table1[[#This Row],[INCOME ]],0)</f>
        <v>0</v>
      </c>
      <c r="BT276" s="6">
        <f ca="1">IF(Table1[[#This Row],[AREA]]="Thrissur",Table1[[#This Row],[INCOME ]],0)</f>
        <v>0</v>
      </c>
      <c r="BU276" s="10">
        <f ca="1">IF(Table1[[#This Row],[AREA]]="Wayanadu",Table1[[#This Row],[INCOME ]],0)</f>
        <v>0</v>
      </c>
      <c r="BW276" s="9">
        <f ca="1">IF(Table1[[#This Row],[FIELD OF WORK]]="IT",Table1[[#This Row],[INCOME ]],0)</f>
        <v>0</v>
      </c>
      <c r="BX276" s="6">
        <f ca="1">IF(Table1[[#This Row],[FIELD OF WORK]]="Teaching",Table1[[#This Row],[INCOME ]],0)</f>
        <v>0</v>
      </c>
      <c r="BY276" s="6">
        <f ca="1">IF(Table1[[#This Row],[FIELD OF WORK]]="Construction",Table1[[#This Row],[INCOME ]],0)</f>
        <v>0</v>
      </c>
      <c r="BZ276" s="6">
        <f ca="1">IF(Table1[[#This Row],[FIELD OF WORK]]="Health",Table1[[#This Row],[INCOME ]],0)</f>
        <v>0</v>
      </c>
      <c r="CA276" s="10">
        <f ca="1">IF(Table1[[#This Row],[FIELD OF WORK]]="Others",Table1[[#This Row],[INCOME ]],0)</f>
        <v>235794</v>
      </c>
      <c r="CC276" s="9">
        <f ca="1">IF(Table1[[#This Row],[EDUCATION]]="Highschool",Table1[[#This Row],[INCOME ]],0)</f>
        <v>0</v>
      </c>
      <c r="CD276" s="6">
        <f ca="1">IF(Table1[[#This Row],[EDUCATION]]="UG",Table1[[#This Row],[INCOME ]],0)</f>
        <v>0</v>
      </c>
      <c r="CE276" s="6">
        <f ca="1">IF(Table1[[#This Row],[EDUCATION]]="PG",Table1[[#This Row],[INCOME ]],0)</f>
        <v>0</v>
      </c>
      <c r="CF276" s="6">
        <f ca="1">IF(Table1[[#This Row],[EDUCATION]]="PHD",Table1[[#This Row],[INCOME ]],0)</f>
        <v>0</v>
      </c>
      <c r="CG276" s="6">
        <f ca="1">IF(Table1[[#This Row],[EDUCATION]]="Plus Two",Table1[[#This Row],[INCOME ]],0)</f>
        <v>235794</v>
      </c>
      <c r="CH276" s="10">
        <f ca="1">IF(Table1[[#This Row],[EDUCATION]]="Others",Table1[[#This Row],[INCOME ]],0)</f>
        <v>0</v>
      </c>
      <c r="CJ276" s="9">
        <f ca="1">IF(Table1[[#This Row],[NETWORTH]]&gt;$CK$3,Table1[[#This Row],[AGE]],0)</f>
        <v>0</v>
      </c>
      <c r="CK276" s="10"/>
    </row>
    <row r="277" spans="1:89" x14ac:dyDescent="0.3">
      <c r="A277">
        <f t="shared" ca="1" si="114"/>
        <v>0</v>
      </c>
      <c r="B277" t="str">
        <f t="shared" ca="1" si="115"/>
        <v>MALE</v>
      </c>
      <c r="C277">
        <f t="shared" ca="1" si="116"/>
        <v>47</v>
      </c>
      <c r="D277">
        <f t="shared" ca="1" si="117"/>
        <v>1</v>
      </c>
      <c r="E277" t="str">
        <f t="shared" ca="1" si="118"/>
        <v>Health</v>
      </c>
      <c r="F277">
        <f t="shared" ca="1" si="119"/>
        <v>6</v>
      </c>
      <c r="G277" t="str">
        <f t="shared" ca="1" si="120"/>
        <v>Others</v>
      </c>
      <c r="H277">
        <f t="shared" ref="H277:H340" ca="1" si="138">RANDBETWEEN(0,3)</f>
        <v>1</v>
      </c>
      <c r="I277">
        <f t="shared" ca="1" si="113"/>
        <v>1</v>
      </c>
      <c r="J277">
        <f t="shared" ca="1" si="121"/>
        <v>340053</v>
      </c>
      <c r="K277">
        <f t="shared" ca="1" si="122"/>
        <v>2</v>
      </c>
      <c r="L277" t="str">
        <f t="shared" ca="1" si="123"/>
        <v>Kollam</v>
      </c>
      <c r="M277">
        <f t="shared" ca="1" si="132"/>
        <v>2040318</v>
      </c>
      <c r="N277">
        <f t="shared" ca="1" si="124"/>
        <v>1806150.8414752262</v>
      </c>
      <c r="O277">
        <f t="shared" ca="1" si="133"/>
        <v>107116.06687922559</v>
      </c>
      <c r="P277">
        <f t="shared" ca="1" si="125"/>
        <v>71092</v>
      </c>
      <c r="Q277">
        <f t="shared" ca="1" si="134"/>
        <v>2146434.841475226</v>
      </c>
      <c r="R277">
        <f t="shared" ca="1" si="135"/>
        <v>202262.20564262726</v>
      </c>
      <c r="S277">
        <f t="shared" ca="1" si="136"/>
        <v>2349696.2725218525</v>
      </c>
      <c r="T277">
        <f t="shared" ca="1" si="137"/>
        <v>203261.43104662653</v>
      </c>
      <c r="V277" s="9">
        <f ca="1">IF(Table1[[#This Row],[GENDER]]="MALE",1,0)</f>
        <v>1</v>
      </c>
      <c r="W277" s="10">
        <f ca="1">IF(Table1[[#This Row],[GENDER]]="FEMALE",1,0)</f>
        <v>0</v>
      </c>
      <c r="AF277" s="9">
        <f t="shared" ca="1" si="126"/>
        <v>0</v>
      </c>
      <c r="AG277" s="6">
        <f t="shared" ca="1" si="127"/>
        <v>1</v>
      </c>
      <c r="AH277" s="6">
        <f t="shared" ca="1" si="128"/>
        <v>0</v>
      </c>
      <c r="AI277" s="6">
        <f t="shared" ca="1" si="129"/>
        <v>0</v>
      </c>
      <c r="AJ277" s="10">
        <f t="shared" ca="1" si="130"/>
        <v>0</v>
      </c>
      <c r="AL277" s="9">
        <f ca="1">IF(Table1[[#This Row],[EDUCATION]]="HIGHSCHOOL",1,0)</f>
        <v>0</v>
      </c>
      <c r="AM277" s="6">
        <f ca="1">IF(Table1[[#This Row],[EDUCATION]]="PLUS TWO",1,0)</f>
        <v>0</v>
      </c>
      <c r="AN277" s="6">
        <f ca="1">IF(Table1[[#This Row],[EDUCATION]]="UG",1,0)</f>
        <v>0</v>
      </c>
      <c r="AO277" s="6">
        <f ca="1">IF(Table1[[#This Row],[EDUCATION]]="PG",1,0)</f>
        <v>0</v>
      </c>
      <c r="AP277" s="6">
        <f ca="1">IF(Table1[[#This Row],[EDUCATION]]="PHD",1,0)</f>
        <v>0</v>
      </c>
      <c r="AQ277" s="10">
        <f ca="1">IF(Table1[[#This Row],[EDUCATION]]="OTHERS",1,0)</f>
        <v>1</v>
      </c>
      <c r="AU277" s="9">
        <f ca="1">Table1[[#This Row],[CARS VALUE]]/Table1[[#This Row],[CARS]]</f>
        <v>107116.06687922559</v>
      </c>
      <c r="AV277" s="10"/>
      <c r="AX277" s="9">
        <f ca="1">IF(Table1[[#This Row],[DEBTS]]&gt;$AY$3,1,0)</f>
        <v>1</v>
      </c>
      <c r="AY277" s="6"/>
      <c r="AZ277" s="23">
        <f ca="1">(Table1[[#This Row],[MORTAGE LEFT]]/Table1[[#This Row],[VALUE OF THE HOUSE]])</f>
        <v>0.88523006780081648</v>
      </c>
      <c r="BA277" s="6">
        <f t="shared" ca="1" si="131"/>
        <v>0</v>
      </c>
      <c r="BB277" s="6"/>
      <c r="BC277" s="6"/>
      <c r="BD277" s="6"/>
      <c r="BE277" s="9">
        <f ca="1">IF(Table1[[#This Row],[DEBTS]]&gt;Table1[[#This Row],[INCOME ]],1,0)</f>
        <v>1</v>
      </c>
      <c r="BF277" s="10"/>
      <c r="BH277" s="9">
        <f ca="1">IF(Table1[[#This Row],[AREA]]="Alappuzha",Table1[[#This Row],[INCOME ]],0)</f>
        <v>0</v>
      </c>
      <c r="BI277" s="6">
        <f ca="1">IF(Table1[[#This Row],[AREA]]="Ernakulam",Table1[[#This Row],[INCOME ]],0)</f>
        <v>0</v>
      </c>
      <c r="BJ277" s="6">
        <f ca="1">IF(Table1[[#This Row],[AREA]]="Idukki",Table1[[#This Row],[INCOME ]],0)</f>
        <v>0</v>
      </c>
      <c r="BK277" s="6">
        <f ca="1">IF(Table1[[#This Row],[AREA]]="kannur",Table1[[#This Row],[INCOME ]],0)</f>
        <v>0</v>
      </c>
      <c r="BL277" s="6">
        <f ca="1">IF(Table1[[#This Row],[AREA]]="Kasaragod",Table1[[#This Row],[INCOME ]],0)</f>
        <v>0</v>
      </c>
      <c r="BM277" s="6">
        <f ca="1">IF(Table1[[#This Row],[AREA]]="Kollam",Table1[[#This Row],[INCOME ]],0)</f>
        <v>340053</v>
      </c>
      <c r="BN277" s="6">
        <f ca="1">IF(Table1[[#This Row],[AREA]]="kottayam",Table1[[#This Row],[INCOME ]],0)</f>
        <v>0</v>
      </c>
      <c r="BO277" s="6">
        <f ca="1">IF(Table1[[#This Row],[AREA]]="Kozhikode",Table1[[#This Row],[INCOME ]],0)</f>
        <v>0</v>
      </c>
      <c r="BP277" s="6">
        <f ca="1">IF(Table1[[#This Row],[AREA]]="Malappuram",Table1[[#This Row],[INCOME ]],0)</f>
        <v>0</v>
      </c>
      <c r="BQ277" s="6">
        <f ca="1">IF(Table1[[#This Row],[AREA]]="Palakkad",Table1[[#This Row],[INCOME ]],0)</f>
        <v>0</v>
      </c>
      <c r="BR277" s="6">
        <f ca="1">IF(Table1[[#This Row],[AREA]]="Pathanamthitta",Table1[[#This Row],[INCOME ]],0)</f>
        <v>0</v>
      </c>
      <c r="BS277" s="6">
        <f ca="1">IF(Table1[[#This Row],[AREA]]="Thiruvananthapuram",Table1[[#This Row],[INCOME ]],0)</f>
        <v>0</v>
      </c>
      <c r="BT277" s="6">
        <f ca="1">IF(Table1[[#This Row],[AREA]]="Thrissur",Table1[[#This Row],[INCOME ]],0)</f>
        <v>0</v>
      </c>
      <c r="BU277" s="10">
        <f ca="1">IF(Table1[[#This Row],[AREA]]="Wayanadu",Table1[[#This Row],[INCOME ]],0)</f>
        <v>0</v>
      </c>
      <c r="BW277" s="9">
        <f ca="1">IF(Table1[[#This Row],[FIELD OF WORK]]="IT",Table1[[#This Row],[INCOME ]],0)</f>
        <v>0</v>
      </c>
      <c r="BX277" s="6">
        <f ca="1">IF(Table1[[#This Row],[FIELD OF WORK]]="Teaching",Table1[[#This Row],[INCOME ]],0)</f>
        <v>0</v>
      </c>
      <c r="BY277" s="6">
        <f ca="1">IF(Table1[[#This Row],[FIELD OF WORK]]="Construction",Table1[[#This Row],[INCOME ]],0)</f>
        <v>0</v>
      </c>
      <c r="BZ277" s="6">
        <f ca="1">IF(Table1[[#This Row],[FIELD OF WORK]]="Health",Table1[[#This Row],[INCOME ]],0)</f>
        <v>340053</v>
      </c>
      <c r="CA277" s="10">
        <f ca="1">IF(Table1[[#This Row],[FIELD OF WORK]]="Others",Table1[[#This Row],[INCOME ]],0)</f>
        <v>0</v>
      </c>
      <c r="CC277" s="9">
        <f ca="1">IF(Table1[[#This Row],[EDUCATION]]="Highschool",Table1[[#This Row],[INCOME ]],0)</f>
        <v>0</v>
      </c>
      <c r="CD277" s="6">
        <f ca="1">IF(Table1[[#This Row],[EDUCATION]]="UG",Table1[[#This Row],[INCOME ]],0)</f>
        <v>0</v>
      </c>
      <c r="CE277" s="6">
        <f ca="1">IF(Table1[[#This Row],[EDUCATION]]="PG",Table1[[#This Row],[INCOME ]],0)</f>
        <v>0</v>
      </c>
      <c r="CF277" s="6">
        <f ca="1">IF(Table1[[#This Row],[EDUCATION]]="PHD",Table1[[#This Row],[INCOME ]],0)</f>
        <v>0</v>
      </c>
      <c r="CG277" s="6">
        <f ca="1">IF(Table1[[#This Row],[EDUCATION]]="Plus Two",Table1[[#This Row],[INCOME ]],0)</f>
        <v>0</v>
      </c>
      <c r="CH277" s="10">
        <f ca="1">IF(Table1[[#This Row],[EDUCATION]]="Others",Table1[[#This Row],[INCOME ]],0)</f>
        <v>340053</v>
      </c>
      <c r="CJ277" s="9">
        <f ca="1">IF(Table1[[#This Row],[NETWORTH]]&gt;$CK$3,Table1[[#This Row],[AGE]],0)</f>
        <v>0</v>
      </c>
      <c r="CK277" s="10"/>
    </row>
    <row r="278" spans="1:89" x14ac:dyDescent="0.3">
      <c r="A278">
        <f t="shared" ca="1" si="114"/>
        <v>1</v>
      </c>
      <c r="B278" t="str">
        <f t="shared" ca="1" si="115"/>
        <v>FEMALE</v>
      </c>
      <c r="C278">
        <f t="shared" ca="1" si="116"/>
        <v>24</v>
      </c>
      <c r="D278">
        <f t="shared" ca="1" si="117"/>
        <v>2</v>
      </c>
      <c r="E278" t="str">
        <f t="shared" ca="1" si="118"/>
        <v>Construction</v>
      </c>
      <c r="F278">
        <f t="shared" ca="1" si="119"/>
        <v>1</v>
      </c>
      <c r="G278" t="str">
        <f t="shared" ca="1" si="120"/>
        <v>Highschool</v>
      </c>
      <c r="H278">
        <f t="shared" ca="1" si="138"/>
        <v>0</v>
      </c>
      <c r="I278">
        <f t="shared" ca="1" si="113"/>
        <v>1</v>
      </c>
      <c r="J278">
        <f t="shared" ca="1" si="121"/>
        <v>417709</v>
      </c>
      <c r="K278">
        <f t="shared" ca="1" si="122"/>
        <v>14</v>
      </c>
      <c r="L278" t="str">
        <f t="shared" ca="1" si="123"/>
        <v>Kasaragod</v>
      </c>
      <c r="M278">
        <f t="shared" ca="1" si="132"/>
        <v>3341672</v>
      </c>
      <c r="N278">
        <f t="shared" ca="1" si="124"/>
        <v>991016.02378312661</v>
      </c>
      <c r="O278">
        <f t="shared" ca="1" si="133"/>
        <v>36874.265627816458</v>
      </c>
      <c r="P278">
        <f t="shared" ca="1" si="125"/>
        <v>12833</v>
      </c>
      <c r="Q278">
        <f t="shared" ca="1" si="134"/>
        <v>1516459.0237831266</v>
      </c>
      <c r="R278">
        <f t="shared" ca="1" si="135"/>
        <v>194676.12436683281</v>
      </c>
      <c r="S278">
        <f t="shared" ca="1" si="136"/>
        <v>3573222.3899946492</v>
      </c>
      <c r="T278">
        <f t="shared" ca="1" si="137"/>
        <v>2056763.3662115226</v>
      </c>
      <c r="V278" s="9">
        <f ca="1">IF(Table1[[#This Row],[GENDER]]="MALE",1,0)</f>
        <v>0</v>
      </c>
      <c r="W278" s="10">
        <f ca="1">IF(Table1[[#This Row],[GENDER]]="FEMALE",1,0)</f>
        <v>1</v>
      </c>
      <c r="AF278" s="9">
        <f t="shared" ca="1" si="126"/>
        <v>1</v>
      </c>
      <c r="AG278" s="6">
        <f t="shared" ca="1" si="127"/>
        <v>0</v>
      </c>
      <c r="AH278" s="6">
        <f t="shared" ca="1" si="128"/>
        <v>0</v>
      </c>
      <c r="AI278" s="6">
        <f t="shared" ca="1" si="129"/>
        <v>0</v>
      </c>
      <c r="AJ278" s="10">
        <f t="shared" ca="1" si="130"/>
        <v>0</v>
      </c>
      <c r="AL278" s="9">
        <f ca="1">IF(Table1[[#This Row],[EDUCATION]]="HIGHSCHOOL",1,0)</f>
        <v>1</v>
      </c>
      <c r="AM278" s="6">
        <f ca="1">IF(Table1[[#This Row],[EDUCATION]]="PLUS TWO",1,0)</f>
        <v>0</v>
      </c>
      <c r="AN278" s="6">
        <f ca="1">IF(Table1[[#This Row],[EDUCATION]]="UG",1,0)</f>
        <v>0</v>
      </c>
      <c r="AO278" s="6">
        <f ca="1">IF(Table1[[#This Row],[EDUCATION]]="PG",1,0)</f>
        <v>0</v>
      </c>
      <c r="AP278" s="6">
        <f ca="1">IF(Table1[[#This Row],[EDUCATION]]="PHD",1,0)</f>
        <v>0</v>
      </c>
      <c r="AQ278" s="10">
        <f ca="1">IF(Table1[[#This Row],[EDUCATION]]="OTHERS",1,0)</f>
        <v>0</v>
      </c>
      <c r="AU278" s="9">
        <f ca="1">Table1[[#This Row],[CARS VALUE]]/Table1[[#This Row],[CARS]]</f>
        <v>36874.265627816458</v>
      </c>
      <c r="AV278" s="10"/>
      <c r="AX278" s="9">
        <f ca="1">IF(Table1[[#This Row],[DEBTS]]&gt;$AY$3,1,0)</f>
        <v>1</v>
      </c>
      <c r="AY278" s="6"/>
      <c r="AZ278" s="23">
        <f ca="1">(Table1[[#This Row],[MORTAGE LEFT]]/Table1[[#This Row],[VALUE OF THE HOUSE]])</f>
        <v>0.29656292532095507</v>
      </c>
      <c r="BA278" s="6">
        <f t="shared" ca="1" si="131"/>
        <v>1</v>
      </c>
      <c r="BB278" s="6"/>
      <c r="BC278" s="6"/>
      <c r="BD278" s="6"/>
      <c r="BE278" s="9">
        <f ca="1">IF(Table1[[#This Row],[DEBTS]]&gt;Table1[[#This Row],[INCOME ]],1,0)</f>
        <v>1</v>
      </c>
      <c r="BF278" s="10"/>
      <c r="BH278" s="9">
        <f ca="1">IF(Table1[[#This Row],[AREA]]="Alappuzha",Table1[[#This Row],[INCOME ]],0)</f>
        <v>0</v>
      </c>
      <c r="BI278" s="6">
        <f ca="1">IF(Table1[[#This Row],[AREA]]="Ernakulam",Table1[[#This Row],[INCOME ]],0)</f>
        <v>0</v>
      </c>
      <c r="BJ278" s="6">
        <f ca="1">IF(Table1[[#This Row],[AREA]]="Idukki",Table1[[#This Row],[INCOME ]],0)</f>
        <v>0</v>
      </c>
      <c r="BK278" s="6">
        <f ca="1">IF(Table1[[#This Row],[AREA]]="kannur",Table1[[#This Row],[INCOME ]],0)</f>
        <v>0</v>
      </c>
      <c r="BL278" s="6">
        <f ca="1">IF(Table1[[#This Row],[AREA]]="Kasaragod",Table1[[#This Row],[INCOME ]],0)</f>
        <v>417709</v>
      </c>
      <c r="BM278" s="6">
        <f ca="1">IF(Table1[[#This Row],[AREA]]="Kollam",Table1[[#This Row],[INCOME ]],0)</f>
        <v>0</v>
      </c>
      <c r="BN278" s="6">
        <f ca="1">IF(Table1[[#This Row],[AREA]]="kottayam",Table1[[#This Row],[INCOME ]],0)</f>
        <v>0</v>
      </c>
      <c r="BO278" s="6">
        <f ca="1">IF(Table1[[#This Row],[AREA]]="Kozhikode",Table1[[#This Row],[INCOME ]],0)</f>
        <v>0</v>
      </c>
      <c r="BP278" s="6">
        <f ca="1">IF(Table1[[#This Row],[AREA]]="Malappuram",Table1[[#This Row],[INCOME ]],0)</f>
        <v>0</v>
      </c>
      <c r="BQ278" s="6">
        <f ca="1">IF(Table1[[#This Row],[AREA]]="Palakkad",Table1[[#This Row],[INCOME ]],0)</f>
        <v>0</v>
      </c>
      <c r="BR278" s="6">
        <f ca="1">IF(Table1[[#This Row],[AREA]]="Pathanamthitta",Table1[[#This Row],[INCOME ]],0)</f>
        <v>0</v>
      </c>
      <c r="BS278" s="6">
        <f ca="1">IF(Table1[[#This Row],[AREA]]="Thiruvananthapuram",Table1[[#This Row],[INCOME ]],0)</f>
        <v>0</v>
      </c>
      <c r="BT278" s="6">
        <f ca="1">IF(Table1[[#This Row],[AREA]]="Thrissur",Table1[[#This Row],[INCOME ]],0)</f>
        <v>0</v>
      </c>
      <c r="BU278" s="10">
        <f ca="1">IF(Table1[[#This Row],[AREA]]="Wayanadu",Table1[[#This Row],[INCOME ]],0)</f>
        <v>0</v>
      </c>
      <c r="BW278" s="9">
        <f ca="1">IF(Table1[[#This Row],[FIELD OF WORK]]="IT",Table1[[#This Row],[INCOME ]],0)</f>
        <v>0</v>
      </c>
      <c r="BX278" s="6">
        <f ca="1">IF(Table1[[#This Row],[FIELD OF WORK]]="Teaching",Table1[[#This Row],[INCOME ]],0)</f>
        <v>0</v>
      </c>
      <c r="BY278" s="6">
        <f ca="1">IF(Table1[[#This Row],[FIELD OF WORK]]="Construction",Table1[[#This Row],[INCOME ]],0)</f>
        <v>417709</v>
      </c>
      <c r="BZ278" s="6">
        <f ca="1">IF(Table1[[#This Row],[FIELD OF WORK]]="Health",Table1[[#This Row],[INCOME ]],0)</f>
        <v>0</v>
      </c>
      <c r="CA278" s="10">
        <f ca="1">IF(Table1[[#This Row],[FIELD OF WORK]]="Others",Table1[[#This Row],[INCOME ]],0)</f>
        <v>0</v>
      </c>
      <c r="CC278" s="9">
        <f ca="1">IF(Table1[[#This Row],[EDUCATION]]="Highschool",Table1[[#This Row],[INCOME ]],0)</f>
        <v>417709</v>
      </c>
      <c r="CD278" s="6">
        <f ca="1">IF(Table1[[#This Row],[EDUCATION]]="UG",Table1[[#This Row],[INCOME ]],0)</f>
        <v>0</v>
      </c>
      <c r="CE278" s="6">
        <f ca="1">IF(Table1[[#This Row],[EDUCATION]]="PG",Table1[[#This Row],[INCOME ]],0)</f>
        <v>0</v>
      </c>
      <c r="CF278" s="6">
        <f ca="1">IF(Table1[[#This Row],[EDUCATION]]="PHD",Table1[[#This Row],[INCOME ]],0)</f>
        <v>0</v>
      </c>
      <c r="CG278" s="6">
        <f ca="1">IF(Table1[[#This Row],[EDUCATION]]="Plus Two",Table1[[#This Row],[INCOME ]],0)</f>
        <v>0</v>
      </c>
      <c r="CH278" s="10">
        <f ca="1">IF(Table1[[#This Row],[EDUCATION]]="Others",Table1[[#This Row],[INCOME ]],0)</f>
        <v>0</v>
      </c>
      <c r="CJ278" s="9">
        <f ca="1">IF(Table1[[#This Row],[NETWORTH]]&gt;$CK$3,Table1[[#This Row],[AGE]],0)</f>
        <v>24</v>
      </c>
      <c r="CK278" s="10"/>
    </row>
    <row r="279" spans="1:89" x14ac:dyDescent="0.3">
      <c r="A279">
        <f t="shared" ca="1" si="114"/>
        <v>1</v>
      </c>
      <c r="B279" t="str">
        <f t="shared" ca="1" si="115"/>
        <v>FEMALE</v>
      </c>
      <c r="C279">
        <f t="shared" ca="1" si="116"/>
        <v>42</v>
      </c>
      <c r="D279">
        <f t="shared" ca="1" si="117"/>
        <v>5</v>
      </c>
      <c r="E279" t="str">
        <f t="shared" ca="1" si="118"/>
        <v>Others</v>
      </c>
      <c r="F279">
        <f t="shared" ca="1" si="119"/>
        <v>1</v>
      </c>
      <c r="G279" t="str">
        <f t="shared" ca="1" si="120"/>
        <v>Highschool</v>
      </c>
      <c r="H279">
        <f t="shared" ca="1" si="138"/>
        <v>2</v>
      </c>
      <c r="I279">
        <f t="shared" ca="1" si="113"/>
        <v>2</v>
      </c>
      <c r="J279">
        <f t="shared" ca="1" si="121"/>
        <v>117394</v>
      </c>
      <c r="K279">
        <f t="shared" ca="1" si="122"/>
        <v>3</v>
      </c>
      <c r="L279" t="str">
        <f t="shared" ca="1" si="123"/>
        <v>Alappuzha</v>
      </c>
      <c r="M279">
        <f t="shared" ca="1" si="132"/>
        <v>469576</v>
      </c>
      <c r="N279">
        <f t="shared" ca="1" si="124"/>
        <v>87585.442289416998</v>
      </c>
      <c r="O279">
        <f t="shared" ca="1" si="133"/>
        <v>84602.311330773911</v>
      </c>
      <c r="P279">
        <f t="shared" ca="1" si="125"/>
        <v>15827</v>
      </c>
      <c r="Q279">
        <f t="shared" ca="1" si="134"/>
        <v>325292.44228941703</v>
      </c>
      <c r="R279">
        <f t="shared" ca="1" si="135"/>
        <v>93318.263051627757</v>
      </c>
      <c r="S279">
        <f t="shared" ca="1" si="136"/>
        <v>647496.57438240165</v>
      </c>
      <c r="T279">
        <f t="shared" ca="1" si="137"/>
        <v>322204.13209298463</v>
      </c>
      <c r="V279" s="9">
        <f ca="1">IF(Table1[[#This Row],[GENDER]]="MALE",1,0)</f>
        <v>0</v>
      </c>
      <c r="W279" s="10">
        <f ca="1">IF(Table1[[#This Row],[GENDER]]="FEMALE",1,0)</f>
        <v>1</v>
      </c>
      <c r="AF279" s="9">
        <f t="shared" ca="1" si="126"/>
        <v>0</v>
      </c>
      <c r="AG279" s="6">
        <f t="shared" ca="1" si="127"/>
        <v>0</v>
      </c>
      <c r="AH279" s="6">
        <f t="shared" ca="1" si="128"/>
        <v>0</v>
      </c>
      <c r="AI279" s="6">
        <f t="shared" ca="1" si="129"/>
        <v>0</v>
      </c>
      <c r="AJ279" s="10">
        <f t="shared" ca="1" si="130"/>
        <v>1</v>
      </c>
      <c r="AL279" s="9">
        <f ca="1">IF(Table1[[#This Row],[EDUCATION]]="HIGHSCHOOL",1,0)</f>
        <v>1</v>
      </c>
      <c r="AM279" s="6">
        <f ca="1">IF(Table1[[#This Row],[EDUCATION]]="PLUS TWO",1,0)</f>
        <v>0</v>
      </c>
      <c r="AN279" s="6">
        <f ca="1">IF(Table1[[#This Row],[EDUCATION]]="UG",1,0)</f>
        <v>0</v>
      </c>
      <c r="AO279" s="6">
        <f ca="1">IF(Table1[[#This Row],[EDUCATION]]="PG",1,0)</f>
        <v>0</v>
      </c>
      <c r="AP279" s="6">
        <f ca="1">IF(Table1[[#This Row],[EDUCATION]]="PHD",1,0)</f>
        <v>0</v>
      </c>
      <c r="AQ279" s="10">
        <f ca="1">IF(Table1[[#This Row],[EDUCATION]]="OTHERS",1,0)</f>
        <v>0</v>
      </c>
      <c r="AU279" s="9">
        <f ca="1">Table1[[#This Row],[CARS VALUE]]/Table1[[#This Row],[CARS]]</f>
        <v>42301.155665386956</v>
      </c>
      <c r="AV279" s="10"/>
      <c r="AX279" s="9">
        <f ca="1">IF(Table1[[#This Row],[DEBTS]]&gt;$AY$3,1,0)</f>
        <v>0</v>
      </c>
      <c r="AY279" s="6"/>
      <c r="AZ279" s="23">
        <f ca="1">(Table1[[#This Row],[MORTAGE LEFT]]/Table1[[#This Row],[VALUE OF THE HOUSE]])</f>
        <v>0.18652026996570736</v>
      </c>
      <c r="BA279" s="6">
        <f t="shared" ca="1" si="131"/>
        <v>1</v>
      </c>
      <c r="BB279" s="6"/>
      <c r="BC279" s="6"/>
      <c r="BD279" s="6"/>
      <c r="BE279" s="9">
        <f ca="1">IF(Table1[[#This Row],[DEBTS]]&gt;Table1[[#This Row],[INCOME ]],1,0)</f>
        <v>1</v>
      </c>
      <c r="BF279" s="10"/>
      <c r="BH279" s="9">
        <f ca="1">IF(Table1[[#This Row],[AREA]]="Alappuzha",Table1[[#This Row],[INCOME ]],0)</f>
        <v>117394</v>
      </c>
      <c r="BI279" s="6">
        <f ca="1">IF(Table1[[#This Row],[AREA]]="Ernakulam",Table1[[#This Row],[INCOME ]],0)</f>
        <v>0</v>
      </c>
      <c r="BJ279" s="6">
        <f ca="1">IF(Table1[[#This Row],[AREA]]="Idukki",Table1[[#This Row],[INCOME ]],0)</f>
        <v>0</v>
      </c>
      <c r="BK279" s="6">
        <f ca="1">IF(Table1[[#This Row],[AREA]]="kannur",Table1[[#This Row],[INCOME ]],0)</f>
        <v>0</v>
      </c>
      <c r="BL279" s="6">
        <f ca="1">IF(Table1[[#This Row],[AREA]]="Kasaragod",Table1[[#This Row],[INCOME ]],0)</f>
        <v>0</v>
      </c>
      <c r="BM279" s="6">
        <f ca="1">IF(Table1[[#This Row],[AREA]]="Kollam",Table1[[#This Row],[INCOME ]],0)</f>
        <v>0</v>
      </c>
      <c r="BN279" s="6">
        <f ca="1">IF(Table1[[#This Row],[AREA]]="kottayam",Table1[[#This Row],[INCOME ]],0)</f>
        <v>0</v>
      </c>
      <c r="BO279" s="6">
        <f ca="1">IF(Table1[[#This Row],[AREA]]="Kozhikode",Table1[[#This Row],[INCOME ]],0)</f>
        <v>0</v>
      </c>
      <c r="BP279" s="6">
        <f ca="1">IF(Table1[[#This Row],[AREA]]="Malappuram",Table1[[#This Row],[INCOME ]],0)</f>
        <v>0</v>
      </c>
      <c r="BQ279" s="6">
        <f ca="1">IF(Table1[[#This Row],[AREA]]="Palakkad",Table1[[#This Row],[INCOME ]],0)</f>
        <v>0</v>
      </c>
      <c r="BR279" s="6">
        <f ca="1">IF(Table1[[#This Row],[AREA]]="Pathanamthitta",Table1[[#This Row],[INCOME ]],0)</f>
        <v>0</v>
      </c>
      <c r="BS279" s="6">
        <f ca="1">IF(Table1[[#This Row],[AREA]]="Thiruvananthapuram",Table1[[#This Row],[INCOME ]],0)</f>
        <v>0</v>
      </c>
      <c r="BT279" s="6">
        <f ca="1">IF(Table1[[#This Row],[AREA]]="Thrissur",Table1[[#This Row],[INCOME ]],0)</f>
        <v>0</v>
      </c>
      <c r="BU279" s="10">
        <f ca="1">IF(Table1[[#This Row],[AREA]]="Wayanadu",Table1[[#This Row],[INCOME ]],0)</f>
        <v>0</v>
      </c>
      <c r="BW279" s="9">
        <f ca="1">IF(Table1[[#This Row],[FIELD OF WORK]]="IT",Table1[[#This Row],[INCOME ]],0)</f>
        <v>0</v>
      </c>
      <c r="BX279" s="6">
        <f ca="1">IF(Table1[[#This Row],[FIELD OF WORK]]="Teaching",Table1[[#This Row],[INCOME ]],0)</f>
        <v>0</v>
      </c>
      <c r="BY279" s="6">
        <f ca="1">IF(Table1[[#This Row],[FIELD OF WORK]]="Construction",Table1[[#This Row],[INCOME ]],0)</f>
        <v>0</v>
      </c>
      <c r="BZ279" s="6">
        <f ca="1">IF(Table1[[#This Row],[FIELD OF WORK]]="Health",Table1[[#This Row],[INCOME ]],0)</f>
        <v>0</v>
      </c>
      <c r="CA279" s="10">
        <f ca="1">IF(Table1[[#This Row],[FIELD OF WORK]]="Others",Table1[[#This Row],[INCOME ]],0)</f>
        <v>117394</v>
      </c>
      <c r="CC279" s="9">
        <f ca="1">IF(Table1[[#This Row],[EDUCATION]]="Highschool",Table1[[#This Row],[INCOME ]],0)</f>
        <v>117394</v>
      </c>
      <c r="CD279" s="6">
        <f ca="1">IF(Table1[[#This Row],[EDUCATION]]="UG",Table1[[#This Row],[INCOME ]],0)</f>
        <v>0</v>
      </c>
      <c r="CE279" s="6">
        <f ca="1">IF(Table1[[#This Row],[EDUCATION]]="PG",Table1[[#This Row],[INCOME ]],0)</f>
        <v>0</v>
      </c>
      <c r="CF279" s="6">
        <f ca="1">IF(Table1[[#This Row],[EDUCATION]]="PHD",Table1[[#This Row],[INCOME ]],0)</f>
        <v>0</v>
      </c>
      <c r="CG279" s="6">
        <f ca="1">IF(Table1[[#This Row],[EDUCATION]]="Plus Two",Table1[[#This Row],[INCOME ]],0)</f>
        <v>0</v>
      </c>
      <c r="CH279" s="10">
        <f ca="1">IF(Table1[[#This Row],[EDUCATION]]="Others",Table1[[#This Row],[INCOME ]],0)</f>
        <v>0</v>
      </c>
      <c r="CJ279" s="9">
        <f ca="1">IF(Table1[[#This Row],[NETWORTH]]&gt;$CK$3,Table1[[#This Row],[AGE]],0)</f>
        <v>0</v>
      </c>
      <c r="CK279" s="10"/>
    </row>
    <row r="280" spans="1:89" x14ac:dyDescent="0.3">
      <c r="A280">
        <f t="shared" ca="1" si="114"/>
        <v>1</v>
      </c>
      <c r="B280" t="str">
        <f t="shared" ca="1" si="115"/>
        <v>FEMALE</v>
      </c>
      <c r="C280">
        <f t="shared" ca="1" si="116"/>
        <v>31</v>
      </c>
      <c r="D280">
        <f t="shared" ca="1" si="117"/>
        <v>2</v>
      </c>
      <c r="E280" t="str">
        <f t="shared" ca="1" si="118"/>
        <v>Construction</v>
      </c>
      <c r="F280">
        <f t="shared" ca="1" si="119"/>
        <v>5</v>
      </c>
      <c r="G280" t="str">
        <f t="shared" ca="1" si="120"/>
        <v>PHD</v>
      </c>
      <c r="H280">
        <f t="shared" ca="1" si="138"/>
        <v>0</v>
      </c>
      <c r="I280">
        <f t="shared" ca="1" si="113"/>
        <v>3</v>
      </c>
      <c r="J280">
        <f t="shared" ca="1" si="121"/>
        <v>395005</v>
      </c>
      <c r="K280">
        <f t="shared" ca="1" si="122"/>
        <v>6</v>
      </c>
      <c r="L280" t="str">
        <f t="shared" ca="1" si="123"/>
        <v>Idukki</v>
      </c>
      <c r="M280">
        <f t="shared" ca="1" si="132"/>
        <v>1185015</v>
      </c>
      <c r="N280">
        <f t="shared" ca="1" si="124"/>
        <v>172760.46261386669</v>
      </c>
      <c r="O280">
        <f t="shared" ca="1" si="133"/>
        <v>1037217.3980010184</v>
      </c>
      <c r="P280">
        <f t="shared" ca="1" si="125"/>
        <v>895163</v>
      </c>
      <c r="Q280">
        <f t="shared" ca="1" si="134"/>
        <v>1844884.4626138667</v>
      </c>
      <c r="R280">
        <f t="shared" ca="1" si="135"/>
        <v>368954.68493314553</v>
      </c>
      <c r="S280">
        <f t="shared" ca="1" si="136"/>
        <v>2591187.082934164</v>
      </c>
      <c r="T280">
        <f t="shared" ca="1" si="137"/>
        <v>746302.62032029731</v>
      </c>
      <c r="V280" s="9">
        <f ca="1">IF(Table1[[#This Row],[GENDER]]="MALE",1,0)</f>
        <v>0</v>
      </c>
      <c r="W280" s="10">
        <f ca="1">IF(Table1[[#This Row],[GENDER]]="FEMALE",1,0)</f>
        <v>1</v>
      </c>
      <c r="AF280" s="9">
        <f t="shared" ca="1" si="126"/>
        <v>1</v>
      </c>
      <c r="AG280" s="6">
        <f t="shared" ca="1" si="127"/>
        <v>0</v>
      </c>
      <c r="AH280" s="6">
        <f t="shared" ca="1" si="128"/>
        <v>0</v>
      </c>
      <c r="AI280" s="6">
        <f t="shared" ca="1" si="129"/>
        <v>0</v>
      </c>
      <c r="AJ280" s="10">
        <f t="shared" ca="1" si="130"/>
        <v>0</v>
      </c>
      <c r="AL280" s="9">
        <f ca="1">IF(Table1[[#This Row],[EDUCATION]]="HIGHSCHOOL",1,0)</f>
        <v>0</v>
      </c>
      <c r="AM280" s="6">
        <f ca="1">IF(Table1[[#This Row],[EDUCATION]]="PLUS TWO",1,0)</f>
        <v>0</v>
      </c>
      <c r="AN280" s="6">
        <f ca="1">IF(Table1[[#This Row],[EDUCATION]]="UG",1,0)</f>
        <v>0</v>
      </c>
      <c r="AO280" s="6">
        <f ca="1">IF(Table1[[#This Row],[EDUCATION]]="PG",1,0)</f>
        <v>0</v>
      </c>
      <c r="AP280" s="6">
        <f ca="1">IF(Table1[[#This Row],[EDUCATION]]="PHD",1,0)</f>
        <v>1</v>
      </c>
      <c r="AQ280" s="10">
        <f ca="1">IF(Table1[[#This Row],[EDUCATION]]="OTHERS",1,0)</f>
        <v>0</v>
      </c>
      <c r="AU280" s="9">
        <f ca="1">Table1[[#This Row],[CARS VALUE]]/Table1[[#This Row],[CARS]]</f>
        <v>345739.13266700617</v>
      </c>
      <c r="AV280" s="10"/>
      <c r="AX280" s="9">
        <f ca="1">IF(Table1[[#This Row],[DEBTS]]&gt;$AY$3,1,0)</f>
        <v>1</v>
      </c>
      <c r="AY280" s="6"/>
      <c r="AZ280" s="23">
        <f ca="1">(Table1[[#This Row],[MORTAGE LEFT]]/Table1[[#This Row],[VALUE OF THE HOUSE]])</f>
        <v>0.14578757451497804</v>
      </c>
      <c r="BA280" s="6">
        <f t="shared" ca="1" si="131"/>
        <v>1</v>
      </c>
      <c r="BB280" s="6"/>
      <c r="BC280" s="6"/>
      <c r="BD280" s="6"/>
      <c r="BE280" s="9">
        <f ca="1">IF(Table1[[#This Row],[DEBTS]]&gt;Table1[[#This Row],[INCOME ]],1,0)</f>
        <v>1</v>
      </c>
      <c r="BF280" s="10"/>
      <c r="BH280" s="9">
        <f ca="1">IF(Table1[[#This Row],[AREA]]="Alappuzha",Table1[[#This Row],[INCOME ]],0)</f>
        <v>0</v>
      </c>
      <c r="BI280" s="6">
        <f ca="1">IF(Table1[[#This Row],[AREA]]="Ernakulam",Table1[[#This Row],[INCOME ]],0)</f>
        <v>0</v>
      </c>
      <c r="BJ280" s="6">
        <f ca="1">IF(Table1[[#This Row],[AREA]]="Idukki",Table1[[#This Row],[INCOME ]],0)</f>
        <v>395005</v>
      </c>
      <c r="BK280" s="6">
        <f ca="1">IF(Table1[[#This Row],[AREA]]="kannur",Table1[[#This Row],[INCOME ]],0)</f>
        <v>0</v>
      </c>
      <c r="BL280" s="6">
        <f ca="1">IF(Table1[[#This Row],[AREA]]="Kasaragod",Table1[[#This Row],[INCOME ]],0)</f>
        <v>0</v>
      </c>
      <c r="BM280" s="6">
        <f ca="1">IF(Table1[[#This Row],[AREA]]="Kollam",Table1[[#This Row],[INCOME ]],0)</f>
        <v>0</v>
      </c>
      <c r="BN280" s="6">
        <f ca="1">IF(Table1[[#This Row],[AREA]]="kottayam",Table1[[#This Row],[INCOME ]],0)</f>
        <v>0</v>
      </c>
      <c r="BO280" s="6">
        <f ca="1">IF(Table1[[#This Row],[AREA]]="Kozhikode",Table1[[#This Row],[INCOME ]],0)</f>
        <v>0</v>
      </c>
      <c r="BP280" s="6">
        <f ca="1">IF(Table1[[#This Row],[AREA]]="Malappuram",Table1[[#This Row],[INCOME ]],0)</f>
        <v>0</v>
      </c>
      <c r="BQ280" s="6">
        <f ca="1">IF(Table1[[#This Row],[AREA]]="Palakkad",Table1[[#This Row],[INCOME ]],0)</f>
        <v>0</v>
      </c>
      <c r="BR280" s="6">
        <f ca="1">IF(Table1[[#This Row],[AREA]]="Pathanamthitta",Table1[[#This Row],[INCOME ]],0)</f>
        <v>0</v>
      </c>
      <c r="BS280" s="6">
        <f ca="1">IF(Table1[[#This Row],[AREA]]="Thiruvananthapuram",Table1[[#This Row],[INCOME ]],0)</f>
        <v>0</v>
      </c>
      <c r="BT280" s="6">
        <f ca="1">IF(Table1[[#This Row],[AREA]]="Thrissur",Table1[[#This Row],[INCOME ]],0)</f>
        <v>0</v>
      </c>
      <c r="BU280" s="10">
        <f ca="1">IF(Table1[[#This Row],[AREA]]="Wayanadu",Table1[[#This Row],[INCOME ]],0)</f>
        <v>0</v>
      </c>
      <c r="BW280" s="9">
        <f ca="1">IF(Table1[[#This Row],[FIELD OF WORK]]="IT",Table1[[#This Row],[INCOME ]],0)</f>
        <v>0</v>
      </c>
      <c r="BX280" s="6">
        <f ca="1">IF(Table1[[#This Row],[FIELD OF WORK]]="Teaching",Table1[[#This Row],[INCOME ]],0)</f>
        <v>0</v>
      </c>
      <c r="BY280" s="6">
        <f ca="1">IF(Table1[[#This Row],[FIELD OF WORK]]="Construction",Table1[[#This Row],[INCOME ]],0)</f>
        <v>395005</v>
      </c>
      <c r="BZ280" s="6">
        <f ca="1">IF(Table1[[#This Row],[FIELD OF WORK]]="Health",Table1[[#This Row],[INCOME ]],0)</f>
        <v>0</v>
      </c>
      <c r="CA280" s="10">
        <f ca="1">IF(Table1[[#This Row],[FIELD OF WORK]]="Others",Table1[[#This Row],[INCOME ]],0)</f>
        <v>0</v>
      </c>
      <c r="CC280" s="9">
        <f ca="1">IF(Table1[[#This Row],[EDUCATION]]="Highschool",Table1[[#This Row],[INCOME ]],0)</f>
        <v>0</v>
      </c>
      <c r="CD280" s="6">
        <f ca="1">IF(Table1[[#This Row],[EDUCATION]]="UG",Table1[[#This Row],[INCOME ]],0)</f>
        <v>0</v>
      </c>
      <c r="CE280" s="6">
        <f ca="1">IF(Table1[[#This Row],[EDUCATION]]="PG",Table1[[#This Row],[INCOME ]],0)</f>
        <v>0</v>
      </c>
      <c r="CF280" s="6">
        <f ca="1">IF(Table1[[#This Row],[EDUCATION]]="PHD",Table1[[#This Row],[INCOME ]],0)</f>
        <v>395005</v>
      </c>
      <c r="CG280" s="6">
        <f ca="1">IF(Table1[[#This Row],[EDUCATION]]="Plus Two",Table1[[#This Row],[INCOME ]],0)</f>
        <v>0</v>
      </c>
      <c r="CH280" s="10">
        <f ca="1">IF(Table1[[#This Row],[EDUCATION]]="Others",Table1[[#This Row],[INCOME ]],0)</f>
        <v>0</v>
      </c>
      <c r="CJ280" s="9">
        <f ca="1">IF(Table1[[#This Row],[NETWORTH]]&gt;$CK$3,Table1[[#This Row],[AGE]],0)</f>
        <v>0</v>
      </c>
      <c r="CK280" s="10"/>
    </row>
    <row r="281" spans="1:89" x14ac:dyDescent="0.3">
      <c r="A281">
        <f t="shared" ca="1" si="114"/>
        <v>1</v>
      </c>
      <c r="B281" t="str">
        <f t="shared" ca="1" si="115"/>
        <v>FEMALE</v>
      </c>
      <c r="C281">
        <f t="shared" ca="1" si="116"/>
        <v>25</v>
      </c>
      <c r="D281">
        <f t="shared" ca="1" si="117"/>
        <v>5</v>
      </c>
      <c r="E281" t="str">
        <f t="shared" ca="1" si="118"/>
        <v>Others</v>
      </c>
      <c r="F281">
        <f t="shared" ca="1" si="119"/>
        <v>5</v>
      </c>
      <c r="G281" t="str">
        <f t="shared" ca="1" si="120"/>
        <v>PHD</v>
      </c>
      <c r="H281">
        <f t="shared" ca="1" si="138"/>
        <v>2</v>
      </c>
      <c r="I281">
        <f t="shared" ca="1" si="113"/>
        <v>3</v>
      </c>
      <c r="J281">
        <f t="shared" ca="1" si="121"/>
        <v>156895</v>
      </c>
      <c r="K281">
        <f t="shared" ca="1" si="122"/>
        <v>9</v>
      </c>
      <c r="L281" t="str">
        <f t="shared" ca="1" si="123"/>
        <v>Palakkad</v>
      </c>
      <c r="M281">
        <f t="shared" ca="1" si="132"/>
        <v>627580</v>
      </c>
      <c r="N281">
        <f t="shared" ca="1" si="124"/>
        <v>262922.43347184348</v>
      </c>
      <c r="O281">
        <f t="shared" ca="1" si="133"/>
        <v>313928.17327456083</v>
      </c>
      <c r="P281">
        <f t="shared" ca="1" si="125"/>
        <v>42616</v>
      </c>
      <c r="Q281">
        <f t="shared" ca="1" si="134"/>
        <v>468794.43347184348</v>
      </c>
      <c r="R281">
        <f t="shared" ca="1" si="135"/>
        <v>50360.424389010106</v>
      </c>
      <c r="S281">
        <f t="shared" ca="1" si="136"/>
        <v>991868.59766357089</v>
      </c>
      <c r="T281">
        <f t="shared" ca="1" si="137"/>
        <v>523074.16419172741</v>
      </c>
      <c r="V281" s="9">
        <f ca="1">IF(Table1[[#This Row],[GENDER]]="MALE",1,0)</f>
        <v>0</v>
      </c>
      <c r="W281" s="10">
        <f ca="1">IF(Table1[[#This Row],[GENDER]]="FEMALE",1,0)</f>
        <v>1</v>
      </c>
      <c r="AF281" s="9">
        <f t="shared" ca="1" si="126"/>
        <v>0</v>
      </c>
      <c r="AG281" s="6">
        <f t="shared" ca="1" si="127"/>
        <v>0</v>
      </c>
      <c r="AH281" s="6">
        <f t="shared" ca="1" si="128"/>
        <v>0</v>
      </c>
      <c r="AI281" s="6">
        <f t="shared" ca="1" si="129"/>
        <v>0</v>
      </c>
      <c r="AJ281" s="10">
        <f t="shared" ca="1" si="130"/>
        <v>1</v>
      </c>
      <c r="AL281" s="9">
        <f ca="1">IF(Table1[[#This Row],[EDUCATION]]="HIGHSCHOOL",1,0)</f>
        <v>0</v>
      </c>
      <c r="AM281" s="6">
        <f ca="1">IF(Table1[[#This Row],[EDUCATION]]="PLUS TWO",1,0)</f>
        <v>0</v>
      </c>
      <c r="AN281" s="6">
        <f ca="1">IF(Table1[[#This Row],[EDUCATION]]="UG",1,0)</f>
        <v>0</v>
      </c>
      <c r="AO281" s="6">
        <f ca="1">IF(Table1[[#This Row],[EDUCATION]]="PG",1,0)</f>
        <v>0</v>
      </c>
      <c r="AP281" s="6">
        <f ca="1">IF(Table1[[#This Row],[EDUCATION]]="PHD",1,0)</f>
        <v>1</v>
      </c>
      <c r="AQ281" s="10">
        <f ca="1">IF(Table1[[#This Row],[EDUCATION]]="OTHERS",1,0)</f>
        <v>0</v>
      </c>
      <c r="AU281" s="9">
        <f ca="1">Table1[[#This Row],[CARS VALUE]]/Table1[[#This Row],[CARS]]</f>
        <v>104642.72442485362</v>
      </c>
      <c r="AV281" s="10"/>
      <c r="AX281" s="9">
        <f ca="1">IF(Table1[[#This Row],[DEBTS]]&gt;$AY$3,1,0)</f>
        <v>0</v>
      </c>
      <c r="AY281" s="6"/>
      <c r="AZ281" s="23">
        <f ca="1">(Table1[[#This Row],[MORTAGE LEFT]]/Table1[[#This Row],[VALUE OF THE HOUSE]])</f>
        <v>0.41894648247529159</v>
      </c>
      <c r="BA281" s="6">
        <f t="shared" ca="1" si="131"/>
        <v>1</v>
      </c>
      <c r="BB281" s="6"/>
      <c r="BC281" s="6"/>
      <c r="BD281" s="6"/>
      <c r="BE281" s="9">
        <f ca="1">IF(Table1[[#This Row],[DEBTS]]&gt;Table1[[#This Row],[INCOME ]],1,0)</f>
        <v>1</v>
      </c>
      <c r="BF281" s="10"/>
      <c r="BH281" s="9">
        <f ca="1">IF(Table1[[#This Row],[AREA]]="Alappuzha",Table1[[#This Row],[INCOME ]],0)</f>
        <v>0</v>
      </c>
      <c r="BI281" s="6">
        <f ca="1">IF(Table1[[#This Row],[AREA]]="Ernakulam",Table1[[#This Row],[INCOME ]],0)</f>
        <v>0</v>
      </c>
      <c r="BJ281" s="6">
        <f ca="1">IF(Table1[[#This Row],[AREA]]="Idukki",Table1[[#This Row],[INCOME ]],0)</f>
        <v>0</v>
      </c>
      <c r="BK281" s="6">
        <f ca="1">IF(Table1[[#This Row],[AREA]]="kannur",Table1[[#This Row],[INCOME ]],0)</f>
        <v>0</v>
      </c>
      <c r="BL281" s="6">
        <f ca="1">IF(Table1[[#This Row],[AREA]]="Kasaragod",Table1[[#This Row],[INCOME ]],0)</f>
        <v>0</v>
      </c>
      <c r="BM281" s="6">
        <f ca="1">IF(Table1[[#This Row],[AREA]]="Kollam",Table1[[#This Row],[INCOME ]],0)</f>
        <v>0</v>
      </c>
      <c r="BN281" s="6">
        <f ca="1">IF(Table1[[#This Row],[AREA]]="kottayam",Table1[[#This Row],[INCOME ]],0)</f>
        <v>0</v>
      </c>
      <c r="BO281" s="6">
        <f ca="1">IF(Table1[[#This Row],[AREA]]="Kozhikode",Table1[[#This Row],[INCOME ]],0)</f>
        <v>0</v>
      </c>
      <c r="BP281" s="6">
        <f ca="1">IF(Table1[[#This Row],[AREA]]="Malappuram",Table1[[#This Row],[INCOME ]],0)</f>
        <v>0</v>
      </c>
      <c r="BQ281" s="6">
        <f ca="1">IF(Table1[[#This Row],[AREA]]="Palakkad",Table1[[#This Row],[INCOME ]],0)</f>
        <v>156895</v>
      </c>
      <c r="BR281" s="6">
        <f ca="1">IF(Table1[[#This Row],[AREA]]="Pathanamthitta",Table1[[#This Row],[INCOME ]],0)</f>
        <v>0</v>
      </c>
      <c r="BS281" s="6">
        <f ca="1">IF(Table1[[#This Row],[AREA]]="Thiruvananthapuram",Table1[[#This Row],[INCOME ]],0)</f>
        <v>0</v>
      </c>
      <c r="BT281" s="6">
        <f ca="1">IF(Table1[[#This Row],[AREA]]="Thrissur",Table1[[#This Row],[INCOME ]],0)</f>
        <v>0</v>
      </c>
      <c r="BU281" s="10">
        <f ca="1">IF(Table1[[#This Row],[AREA]]="Wayanadu",Table1[[#This Row],[INCOME ]],0)</f>
        <v>0</v>
      </c>
      <c r="BW281" s="9">
        <f ca="1">IF(Table1[[#This Row],[FIELD OF WORK]]="IT",Table1[[#This Row],[INCOME ]],0)</f>
        <v>0</v>
      </c>
      <c r="BX281" s="6">
        <f ca="1">IF(Table1[[#This Row],[FIELD OF WORK]]="Teaching",Table1[[#This Row],[INCOME ]],0)</f>
        <v>0</v>
      </c>
      <c r="BY281" s="6">
        <f ca="1">IF(Table1[[#This Row],[FIELD OF WORK]]="Construction",Table1[[#This Row],[INCOME ]],0)</f>
        <v>0</v>
      </c>
      <c r="BZ281" s="6">
        <f ca="1">IF(Table1[[#This Row],[FIELD OF WORK]]="Health",Table1[[#This Row],[INCOME ]],0)</f>
        <v>0</v>
      </c>
      <c r="CA281" s="10">
        <f ca="1">IF(Table1[[#This Row],[FIELD OF WORK]]="Others",Table1[[#This Row],[INCOME ]],0)</f>
        <v>156895</v>
      </c>
      <c r="CC281" s="9">
        <f ca="1">IF(Table1[[#This Row],[EDUCATION]]="Highschool",Table1[[#This Row],[INCOME ]],0)</f>
        <v>0</v>
      </c>
      <c r="CD281" s="6">
        <f ca="1">IF(Table1[[#This Row],[EDUCATION]]="UG",Table1[[#This Row],[INCOME ]],0)</f>
        <v>0</v>
      </c>
      <c r="CE281" s="6">
        <f ca="1">IF(Table1[[#This Row],[EDUCATION]]="PG",Table1[[#This Row],[INCOME ]],0)</f>
        <v>0</v>
      </c>
      <c r="CF281" s="6">
        <f ca="1">IF(Table1[[#This Row],[EDUCATION]]="PHD",Table1[[#This Row],[INCOME ]],0)</f>
        <v>156895</v>
      </c>
      <c r="CG281" s="6">
        <f ca="1">IF(Table1[[#This Row],[EDUCATION]]="Plus Two",Table1[[#This Row],[INCOME ]],0)</f>
        <v>0</v>
      </c>
      <c r="CH281" s="10">
        <f ca="1">IF(Table1[[#This Row],[EDUCATION]]="Others",Table1[[#This Row],[INCOME ]],0)</f>
        <v>0</v>
      </c>
      <c r="CJ281" s="9">
        <f ca="1">IF(Table1[[#This Row],[NETWORTH]]&gt;$CK$3,Table1[[#This Row],[AGE]],0)</f>
        <v>0</v>
      </c>
      <c r="CK281" s="10"/>
    </row>
    <row r="282" spans="1:89" x14ac:dyDescent="0.3">
      <c r="A282">
        <f t="shared" ca="1" si="114"/>
        <v>1</v>
      </c>
      <c r="B282" t="str">
        <f t="shared" ca="1" si="115"/>
        <v>FEMALE</v>
      </c>
      <c r="C282">
        <f t="shared" ca="1" si="116"/>
        <v>39</v>
      </c>
      <c r="D282">
        <f t="shared" ca="1" si="117"/>
        <v>4</v>
      </c>
      <c r="E282" t="str">
        <f t="shared" ca="1" si="118"/>
        <v>IT</v>
      </c>
      <c r="F282">
        <f t="shared" ca="1" si="119"/>
        <v>4</v>
      </c>
      <c r="G282" t="str">
        <f t="shared" ca="1" si="120"/>
        <v>PG</v>
      </c>
      <c r="H282">
        <f t="shared" ca="1" si="138"/>
        <v>3</v>
      </c>
      <c r="I282">
        <f t="shared" ca="1" si="113"/>
        <v>3</v>
      </c>
      <c r="J282">
        <f t="shared" ca="1" si="121"/>
        <v>565388</v>
      </c>
      <c r="K282">
        <f t="shared" ca="1" si="122"/>
        <v>12</v>
      </c>
      <c r="L282" t="str">
        <f t="shared" ca="1" si="123"/>
        <v>Wayanadu</v>
      </c>
      <c r="M282">
        <f t="shared" ca="1" si="132"/>
        <v>1696164</v>
      </c>
      <c r="N282">
        <f t="shared" ca="1" si="124"/>
        <v>960180.43495297106</v>
      </c>
      <c r="O282">
        <f t="shared" ca="1" si="133"/>
        <v>300971.97405036783</v>
      </c>
      <c r="P282">
        <f t="shared" ca="1" si="125"/>
        <v>102821</v>
      </c>
      <c r="Q282">
        <f t="shared" ca="1" si="134"/>
        <v>1409853.4349529711</v>
      </c>
      <c r="R282">
        <f t="shared" ca="1" si="135"/>
        <v>103537.08193033938</v>
      </c>
      <c r="S282">
        <f t="shared" ca="1" si="136"/>
        <v>2100673.0559807071</v>
      </c>
      <c r="T282">
        <f t="shared" ca="1" si="137"/>
        <v>690819.62102773599</v>
      </c>
      <c r="V282" s="9">
        <f ca="1">IF(Table1[[#This Row],[GENDER]]="MALE",1,0)</f>
        <v>0</v>
      </c>
      <c r="W282" s="10">
        <f ca="1">IF(Table1[[#This Row],[GENDER]]="FEMALE",1,0)</f>
        <v>1</v>
      </c>
      <c r="AF282" s="9">
        <f t="shared" ca="1" si="126"/>
        <v>0</v>
      </c>
      <c r="AG282" s="6">
        <f t="shared" ca="1" si="127"/>
        <v>0</v>
      </c>
      <c r="AH282" s="6">
        <f t="shared" ca="1" si="128"/>
        <v>1</v>
      </c>
      <c r="AI282" s="6">
        <f t="shared" ca="1" si="129"/>
        <v>0</v>
      </c>
      <c r="AJ282" s="10">
        <f t="shared" ca="1" si="130"/>
        <v>0</v>
      </c>
      <c r="AL282" s="9">
        <f ca="1">IF(Table1[[#This Row],[EDUCATION]]="HIGHSCHOOL",1,0)</f>
        <v>0</v>
      </c>
      <c r="AM282" s="6">
        <f ca="1">IF(Table1[[#This Row],[EDUCATION]]="PLUS TWO",1,0)</f>
        <v>0</v>
      </c>
      <c r="AN282" s="6">
        <f ca="1">IF(Table1[[#This Row],[EDUCATION]]="UG",1,0)</f>
        <v>0</v>
      </c>
      <c r="AO282" s="6">
        <f ca="1">IF(Table1[[#This Row],[EDUCATION]]="PG",1,0)</f>
        <v>1</v>
      </c>
      <c r="AP282" s="6">
        <f ca="1">IF(Table1[[#This Row],[EDUCATION]]="PHD",1,0)</f>
        <v>0</v>
      </c>
      <c r="AQ282" s="10">
        <f ca="1">IF(Table1[[#This Row],[EDUCATION]]="OTHERS",1,0)</f>
        <v>0</v>
      </c>
      <c r="AU282" s="9">
        <f ca="1">Table1[[#This Row],[CARS VALUE]]/Table1[[#This Row],[CARS]]</f>
        <v>100323.99135012261</v>
      </c>
      <c r="AV282" s="10"/>
      <c r="AX282" s="9">
        <f ca="1">IF(Table1[[#This Row],[DEBTS]]&gt;$AY$3,1,0)</f>
        <v>1</v>
      </c>
      <c r="AY282" s="6"/>
      <c r="AZ282" s="23">
        <f ca="1">(Table1[[#This Row],[MORTAGE LEFT]]/Table1[[#This Row],[VALUE OF THE HOUSE]])</f>
        <v>0.56608938460724967</v>
      </c>
      <c r="BA282" s="6">
        <f t="shared" ca="1" si="131"/>
        <v>0</v>
      </c>
      <c r="BB282" s="6"/>
      <c r="BC282" s="6"/>
      <c r="BD282" s="6"/>
      <c r="BE282" s="9">
        <f ca="1">IF(Table1[[#This Row],[DEBTS]]&gt;Table1[[#This Row],[INCOME ]],1,0)</f>
        <v>1</v>
      </c>
      <c r="BF282" s="10"/>
      <c r="BH282" s="9">
        <f ca="1">IF(Table1[[#This Row],[AREA]]="Alappuzha",Table1[[#This Row],[INCOME ]],0)</f>
        <v>0</v>
      </c>
      <c r="BI282" s="6">
        <f ca="1">IF(Table1[[#This Row],[AREA]]="Ernakulam",Table1[[#This Row],[INCOME ]],0)</f>
        <v>0</v>
      </c>
      <c r="BJ282" s="6">
        <f ca="1">IF(Table1[[#This Row],[AREA]]="Idukki",Table1[[#This Row],[INCOME ]],0)</f>
        <v>0</v>
      </c>
      <c r="BK282" s="6">
        <f ca="1">IF(Table1[[#This Row],[AREA]]="kannur",Table1[[#This Row],[INCOME ]],0)</f>
        <v>0</v>
      </c>
      <c r="BL282" s="6">
        <f ca="1">IF(Table1[[#This Row],[AREA]]="Kasaragod",Table1[[#This Row],[INCOME ]],0)</f>
        <v>0</v>
      </c>
      <c r="BM282" s="6">
        <f ca="1">IF(Table1[[#This Row],[AREA]]="Kollam",Table1[[#This Row],[INCOME ]],0)</f>
        <v>0</v>
      </c>
      <c r="BN282" s="6">
        <f ca="1">IF(Table1[[#This Row],[AREA]]="kottayam",Table1[[#This Row],[INCOME ]],0)</f>
        <v>0</v>
      </c>
      <c r="BO282" s="6">
        <f ca="1">IF(Table1[[#This Row],[AREA]]="Kozhikode",Table1[[#This Row],[INCOME ]],0)</f>
        <v>0</v>
      </c>
      <c r="BP282" s="6">
        <f ca="1">IF(Table1[[#This Row],[AREA]]="Malappuram",Table1[[#This Row],[INCOME ]],0)</f>
        <v>0</v>
      </c>
      <c r="BQ282" s="6">
        <f ca="1">IF(Table1[[#This Row],[AREA]]="Palakkad",Table1[[#This Row],[INCOME ]],0)</f>
        <v>0</v>
      </c>
      <c r="BR282" s="6">
        <f ca="1">IF(Table1[[#This Row],[AREA]]="Pathanamthitta",Table1[[#This Row],[INCOME ]],0)</f>
        <v>0</v>
      </c>
      <c r="BS282" s="6">
        <f ca="1">IF(Table1[[#This Row],[AREA]]="Thiruvananthapuram",Table1[[#This Row],[INCOME ]],0)</f>
        <v>0</v>
      </c>
      <c r="BT282" s="6">
        <f ca="1">IF(Table1[[#This Row],[AREA]]="Thrissur",Table1[[#This Row],[INCOME ]],0)</f>
        <v>0</v>
      </c>
      <c r="BU282" s="10">
        <f ca="1">IF(Table1[[#This Row],[AREA]]="Wayanadu",Table1[[#This Row],[INCOME ]],0)</f>
        <v>565388</v>
      </c>
      <c r="BW282" s="9">
        <f ca="1">IF(Table1[[#This Row],[FIELD OF WORK]]="IT",Table1[[#This Row],[INCOME ]],0)</f>
        <v>565388</v>
      </c>
      <c r="BX282" s="6">
        <f ca="1">IF(Table1[[#This Row],[FIELD OF WORK]]="Teaching",Table1[[#This Row],[INCOME ]],0)</f>
        <v>0</v>
      </c>
      <c r="BY282" s="6">
        <f ca="1">IF(Table1[[#This Row],[FIELD OF WORK]]="Construction",Table1[[#This Row],[INCOME ]],0)</f>
        <v>0</v>
      </c>
      <c r="BZ282" s="6">
        <f ca="1">IF(Table1[[#This Row],[FIELD OF WORK]]="Health",Table1[[#This Row],[INCOME ]],0)</f>
        <v>0</v>
      </c>
      <c r="CA282" s="10">
        <f ca="1">IF(Table1[[#This Row],[FIELD OF WORK]]="Others",Table1[[#This Row],[INCOME ]],0)</f>
        <v>0</v>
      </c>
      <c r="CC282" s="9">
        <f ca="1">IF(Table1[[#This Row],[EDUCATION]]="Highschool",Table1[[#This Row],[INCOME ]],0)</f>
        <v>0</v>
      </c>
      <c r="CD282" s="6">
        <f ca="1">IF(Table1[[#This Row],[EDUCATION]]="UG",Table1[[#This Row],[INCOME ]],0)</f>
        <v>0</v>
      </c>
      <c r="CE282" s="6">
        <f ca="1">IF(Table1[[#This Row],[EDUCATION]]="PG",Table1[[#This Row],[INCOME ]],0)</f>
        <v>565388</v>
      </c>
      <c r="CF282" s="6">
        <f ca="1">IF(Table1[[#This Row],[EDUCATION]]="PHD",Table1[[#This Row],[INCOME ]],0)</f>
        <v>0</v>
      </c>
      <c r="CG282" s="6">
        <f ca="1">IF(Table1[[#This Row],[EDUCATION]]="Plus Two",Table1[[#This Row],[INCOME ]],0)</f>
        <v>0</v>
      </c>
      <c r="CH282" s="10">
        <f ca="1">IF(Table1[[#This Row],[EDUCATION]]="Others",Table1[[#This Row],[INCOME ]],0)</f>
        <v>0</v>
      </c>
      <c r="CJ282" s="9">
        <f ca="1">IF(Table1[[#This Row],[NETWORTH]]&gt;$CK$3,Table1[[#This Row],[AGE]],0)</f>
        <v>0</v>
      </c>
      <c r="CK282" s="10"/>
    </row>
    <row r="283" spans="1:89" x14ac:dyDescent="0.3">
      <c r="A283">
        <f t="shared" ca="1" si="114"/>
        <v>1</v>
      </c>
      <c r="B283" t="str">
        <f t="shared" ca="1" si="115"/>
        <v>FEMALE</v>
      </c>
      <c r="C283">
        <f t="shared" ca="1" si="116"/>
        <v>45</v>
      </c>
      <c r="D283">
        <f t="shared" ca="1" si="117"/>
        <v>5</v>
      </c>
      <c r="E283" t="str">
        <f t="shared" ca="1" si="118"/>
        <v>Others</v>
      </c>
      <c r="F283">
        <f t="shared" ca="1" si="119"/>
        <v>2</v>
      </c>
      <c r="G283" t="str">
        <f t="shared" ca="1" si="120"/>
        <v>Plus Two</v>
      </c>
      <c r="H283">
        <f t="shared" ca="1" si="138"/>
        <v>2</v>
      </c>
      <c r="I283">
        <f t="shared" ca="1" si="113"/>
        <v>1</v>
      </c>
      <c r="J283">
        <f t="shared" ca="1" si="121"/>
        <v>292385</v>
      </c>
      <c r="K283">
        <f t="shared" ca="1" si="122"/>
        <v>6</v>
      </c>
      <c r="L283" t="str">
        <f t="shared" ca="1" si="123"/>
        <v>Idukki</v>
      </c>
      <c r="M283">
        <f t="shared" ca="1" si="132"/>
        <v>1169540</v>
      </c>
      <c r="N283">
        <f t="shared" ca="1" si="124"/>
        <v>108447.66336943199</v>
      </c>
      <c r="O283">
        <f t="shared" ca="1" si="133"/>
        <v>250154.11334017044</v>
      </c>
      <c r="P283">
        <f t="shared" ca="1" si="125"/>
        <v>89162</v>
      </c>
      <c r="Q283">
        <f t="shared" ca="1" si="134"/>
        <v>441398.66336943198</v>
      </c>
      <c r="R283">
        <f t="shared" ca="1" si="135"/>
        <v>423136.0360378545</v>
      </c>
      <c r="S283">
        <f t="shared" ca="1" si="136"/>
        <v>1842830.149378025</v>
      </c>
      <c r="T283">
        <f t="shared" ca="1" si="137"/>
        <v>1401431.4860085929</v>
      </c>
      <c r="V283" s="9">
        <f ca="1">IF(Table1[[#This Row],[GENDER]]="MALE",1,0)</f>
        <v>0</v>
      </c>
      <c r="W283" s="10">
        <f ca="1">IF(Table1[[#This Row],[GENDER]]="FEMALE",1,0)</f>
        <v>1</v>
      </c>
      <c r="AF283" s="9">
        <f t="shared" ca="1" si="126"/>
        <v>0</v>
      </c>
      <c r="AG283" s="6">
        <f t="shared" ca="1" si="127"/>
        <v>0</v>
      </c>
      <c r="AH283" s="6">
        <f t="shared" ca="1" si="128"/>
        <v>0</v>
      </c>
      <c r="AI283" s="6">
        <f t="shared" ca="1" si="129"/>
        <v>0</v>
      </c>
      <c r="AJ283" s="10">
        <f t="shared" ca="1" si="130"/>
        <v>1</v>
      </c>
      <c r="AL283" s="9">
        <f ca="1">IF(Table1[[#This Row],[EDUCATION]]="HIGHSCHOOL",1,0)</f>
        <v>0</v>
      </c>
      <c r="AM283" s="6">
        <f ca="1">IF(Table1[[#This Row],[EDUCATION]]="PLUS TWO",1,0)</f>
        <v>1</v>
      </c>
      <c r="AN283" s="6">
        <f ca="1">IF(Table1[[#This Row],[EDUCATION]]="UG",1,0)</f>
        <v>0</v>
      </c>
      <c r="AO283" s="6">
        <f ca="1">IF(Table1[[#This Row],[EDUCATION]]="PG",1,0)</f>
        <v>0</v>
      </c>
      <c r="AP283" s="6">
        <f ca="1">IF(Table1[[#This Row],[EDUCATION]]="PHD",1,0)</f>
        <v>0</v>
      </c>
      <c r="AQ283" s="10">
        <f ca="1">IF(Table1[[#This Row],[EDUCATION]]="OTHERS",1,0)</f>
        <v>0</v>
      </c>
      <c r="AU283" s="9">
        <f ca="1">Table1[[#This Row],[CARS VALUE]]/Table1[[#This Row],[CARS]]</f>
        <v>250154.11334017044</v>
      </c>
      <c r="AV283" s="10"/>
      <c r="AX283" s="9">
        <f ca="1">IF(Table1[[#This Row],[DEBTS]]&gt;$AY$3,1,0)</f>
        <v>0</v>
      </c>
      <c r="AY283" s="6"/>
      <c r="AZ283" s="23">
        <f ca="1">(Table1[[#This Row],[MORTAGE LEFT]]/Table1[[#This Row],[VALUE OF THE HOUSE]])</f>
        <v>9.2726767249886266E-2</v>
      </c>
      <c r="BA283" s="6">
        <f t="shared" ca="1" si="131"/>
        <v>1</v>
      </c>
      <c r="BB283" s="6"/>
      <c r="BC283" s="6"/>
      <c r="BD283" s="6"/>
      <c r="BE283" s="9">
        <f ca="1">IF(Table1[[#This Row],[DEBTS]]&gt;Table1[[#This Row],[INCOME ]],1,0)</f>
        <v>1</v>
      </c>
      <c r="BF283" s="10"/>
      <c r="BH283" s="9">
        <f ca="1">IF(Table1[[#This Row],[AREA]]="Alappuzha",Table1[[#This Row],[INCOME ]],0)</f>
        <v>0</v>
      </c>
      <c r="BI283" s="6">
        <f ca="1">IF(Table1[[#This Row],[AREA]]="Ernakulam",Table1[[#This Row],[INCOME ]],0)</f>
        <v>0</v>
      </c>
      <c r="BJ283" s="6">
        <f ca="1">IF(Table1[[#This Row],[AREA]]="Idukki",Table1[[#This Row],[INCOME ]],0)</f>
        <v>292385</v>
      </c>
      <c r="BK283" s="6">
        <f ca="1">IF(Table1[[#This Row],[AREA]]="kannur",Table1[[#This Row],[INCOME ]],0)</f>
        <v>0</v>
      </c>
      <c r="BL283" s="6">
        <f ca="1">IF(Table1[[#This Row],[AREA]]="Kasaragod",Table1[[#This Row],[INCOME ]],0)</f>
        <v>0</v>
      </c>
      <c r="BM283" s="6">
        <f ca="1">IF(Table1[[#This Row],[AREA]]="Kollam",Table1[[#This Row],[INCOME ]],0)</f>
        <v>0</v>
      </c>
      <c r="BN283" s="6">
        <f ca="1">IF(Table1[[#This Row],[AREA]]="kottayam",Table1[[#This Row],[INCOME ]],0)</f>
        <v>0</v>
      </c>
      <c r="BO283" s="6">
        <f ca="1">IF(Table1[[#This Row],[AREA]]="Kozhikode",Table1[[#This Row],[INCOME ]],0)</f>
        <v>0</v>
      </c>
      <c r="BP283" s="6">
        <f ca="1">IF(Table1[[#This Row],[AREA]]="Malappuram",Table1[[#This Row],[INCOME ]],0)</f>
        <v>0</v>
      </c>
      <c r="BQ283" s="6">
        <f ca="1">IF(Table1[[#This Row],[AREA]]="Palakkad",Table1[[#This Row],[INCOME ]],0)</f>
        <v>0</v>
      </c>
      <c r="BR283" s="6">
        <f ca="1">IF(Table1[[#This Row],[AREA]]="Pathanamthitta",Table1[[#This Row],[INCOME ]],0)</f>
        <v>0</v>
      </c>
      <c r="BS283" s="6">
        <f ca="1">IF(Table1[[#This Row],[AREA]]="Thiruvananthapuram",Table1[[#This Row],[INCOME ]],0)</f>
        <v>0</v>
      </c>
      <c r="BT283" s="6">
        <f ca="1">IF(Table1[[#This Row],[AREA]]="Thrissur",Table1[[#This Row],[INCOME ]],0)</f>
        <v>0</v>
      </c>
      <c r="BU283" s="10">
        <f ca="1">IF(Table1[[#This Row],[AREA]]="Wayanadu",Table1[[#This Row],[INCOME ]],0)</f>
        <v>0</v>
      </c>
      <c r="BW283" s="9">
        <f ca="1">IF(Table1[[#This Row],[FIELD OF WORK]]="IT",Table1[[#This Row],[INCOME ]],0)</f>
        <v>0</v>
      </c>
      <c r="BX283" s="6">
        <f ca="1">IF(Table1[[#This Row],[FIELD OF WORK]]="Teaching",Table1[[#This Row],[INCOME ]],0)</f>
        <v>0</v>
      </c>
      <c r="BY283" s="6">
        <f ca="1">IF(Table1[[#This Row],[FIELD OF WORK]]="Construction",Table1[[#This Row],[INCOME ]],0)</f>
        <v>0</v>
      </c>
      <c r="BZ283" s="6">
        <f ca="1">IF(Table1[[#This Row],[FIELD OF WORK]]="Health",Table1[[#This Row],[INCOME ]],0)</f>
        <v>0</v>
      </c>
      <c r="CA283" s="10">
        <f ca="1">IF(Table1[[#This Row],[FIELD OF WORK]]="Others",Table1[[#This Row],[INCOME ]],0)</f>
        <v>292385</v>
      </c>
      <c r="CC283" s="9">
        <f ca="1">IF(Table1[[#This Row],[EDUCATION]]="Highschool",Table1[[#This Row],[INCOME ]],0)</f>
        <v>0</v>
      </c>
      <c r="CD283" s="6">
        <f ca="1">IF(Table1[[#This Row],[EDUCATION]]="UG",Table1[[#This Row],[INCOME ]],0)</f>
        <v>0</v>
      </c>
      <c r="CE283" s="6">
        <f ca="1">IF(Table1[[#This Row],[EDUCATION]]="PG",Table1[[#This Row],[INCOME ]],0)</f>
        <v>0</v>
      </c>
      <c r="CF283" s="6">
        <f ca="1">IF(Table1[[#This Row],[EDUCATION]]="PHD",Table1[[#This Row],[INCOME ]],0)</f>
        <v>0</v>
      </c>
      <c r="CG283" s="6">
        <f ca="1">IF(Table1[[#This Row],[EDUCATION]]="Plus Two",Table1[[#This Row],[INCOME ]],0)</f>
        <v>292385</v>
      </c>
      <c r="CH283" s="10">
        <f ca="1">IF(Table1[[#This Row],[EDUCATION]]="Others",Table1[[#This Row],[INCOME ]],0)</f>
        <v>0</v>
      </c>
      <c r="CJ283" s="9">
        <f ca="1">IF(Table1[[#This Row],[NETWORTH]]&gt;$CK$3,Table1[[#This Row],[AGE]],0)</f>
        <v>45</v>
      </c>
      <c r="CK283" s="10"/>
    </row>
    <row r="284" spans="1:89" x14ac:dyDescent="0.3">
      <c r="A284">
        <f t="shared" ca="1" si="114"/>
        <v>1</v>
      </c>
      <c r="B284" t="str">
        <f t="shared" ca="1" si="115"/>
        <v>FEMALE</v>
      </c>
      <c r="C284">
        <f t="shared" ca="1" si="116"/>
        <v>30</v>
      </c>
      <c r="D284">
        <f t="shared" ca="1" si="117"/>
        <v>3</v>
      </c>
      <c r="E284" t="str">
        <f t="shared" ca="1" si="118"/>
        <v>Teaching</v>
      </c>
      <c r="F284">
        <f t="shared" ca="1" si="119"/>
        <v>2</v>
      </c>
      <c r="G284" t="str">
        <f t="shared" ca="1" si="120"/>
        <v>Plus Two</v>
      </c>
      <c r="H284">
        <f t="shared" ca="1" si="138"/>
        <v>0</v>
      </c>
      <c r="I284">
        <f t="shared" ca="1" si="113"/>
        <v>2</v>
      </c>
      <c r="J284">
        <f t="shared" ca="1" si="121"/>
        <v>894136</v>
      </c>
      <c r="K284">
        <f t="shared" ca="1" si="122"/>
        <v>14</v>
      </c>
      <c r="L284" t="str">
        <f t="shared" ca="1" si="123"/>
        <v>Kasaragod</v>
      </c>
      <c r="M284">
        <f t="shared" ca="1" si="132"/>
        <v>5364816</v>
      </c>
      <c r="N284">
        <f t="shared" ca="1" si="124"/>
        <v>1507294.6404451244</v>
      </c>
      <c r="O284">
        <f t="shared" ca="1" si="133"/>
        <v>918378.01997909485</v>
      </c>
      <c r="P284">
        <f t="shared" ca="1" si="125"/>
        <v>46269</v>
      </c>
      <c r="Q284">
        <f t="shared" ca="1" si="134"/>
        <v>2507460.6404451244</v>
      </c>
      <c r="R284">
        <f t="shared" ca="1" si="135"/>
        <v>19861.588157452999</v>
      </c>
      <c r="S284">
        <f t="shared" ca="1" si="136"/>
        <v>6303055.6081365477</v>
      </c>
      <c r="T284">
        <f t="shared" ca="1" si="137"/>
        <v>3795594.9676914234</v>
      </c>
      <c r="V284" s="9">
        <f ca="1">IF(Table1[[#This Row],[GENDER]]="MALE",1,0)</f>
        <v>0</v>
      </c>
      <c r="W284" s="10">
        <f ca="1">IF(Table1[[#This Row],[GENDER]]="FEMALE",1,0)</f>
        <v>1</v>
      </c>
      <c r="AF284" s="9">
        <f t="shared" ca="1" si="126"/>
        <v>0</v>
      </c>
      <c r="AG284" s="6">
        <f t="shared" ca="1" si="127"/>
        <v>0</v>
      </c>
      <c r="AH284" s="6">
        <f t="shared" ca="1" si="128"/>
        <v>0</v>
      </c>
      <c r="AI284" s="6">
        <f t="shared" ca="1" si="129"/>
        <v>1</v>
      </c>
      <c r="AJ284" s="10">
        <f t="shared" ca="1" si="130"/>
        <v>0</v>
      </c>
      <c r="AL284" s="9">
        <f ca="1">IF(Table1[[#This Row],[EDUCATION]]="HIGHSCHOOL",1,0)</f>
        <v>0</v>
      </c>
      <c r="AM284" s="6">
        <f ca="1">IF(Table1[[#This Row],[EDUCATION]]="PLUS TWO",1,0)</f>
        <v>1</v>
      </c>
      <c r="AN284" s="6">
        <f ca="1">IF(Table1[[#This Row],[EDUCATION]]="UG",1,0)</f>
        <v>0</v>
      </c>
      <c r="AO284" s="6">
        <f ca="1">IF(Table1[[#This Row],[EDUCATION]]="PG",1,0)</f>
        <v>0</v>
      </c>
      <c r="AP284" s="6">
        <f ca="1">IF(Table1[[#This Row],[EDUCATION]]="PHD",1,0)</f>
        <v>0</v>
      </c>
      <c r="AQ284" s="10">
        <f ca="1">IF(Table1[[#This Row],[EDUCATION]]="OTHERS",1,0)</f>
        <v>0</v>
      </c>
      <c r="AU284" s="9">
        <f ca="1">Table1[[#This Row],[CARS VALUE]]/Table1[[#This Row],[CARS]]</f>
        <v>459189.00998954743</v>
      </c>
      <c r="AV284" s="10"/>
      <c r="AX284" s="9">
        <f ca="1">IF(Table1[[#This Row],[DEBTS]]&gt;$AY$3,1,0)</f>
        <v>1</v>
      </c>
      <c r="AY284" s="6"/>
      <c r="AZ284" s="23">
        <f ca="1">(Table1[[#This Row],[MORTAGE LEFT]]/Table1[[#This Row],[VALUE OF THE HOUSE]])</f>
        <v>0.28095924267395644</v>
      </c>
      <c r="BA284" s="6">
        <f t="shared" ca="1" si="131"/>
        <v>1</v>
      </c>
      <c r="BB284" s="6"/>
      <c r="BC284" s="6"/>
      <c r="BD284" s="6"/>
      <c r="BE284" s="9">
        <f ca="1">IF(Table1[[#This Row],[DEBTS]]&gt;Table1[[#This Row],[INCOME ]],1,0)</f>
        <v>1</v>
      </c>
      <c r="BF284" s="10"/>
      <c r="BH284" s="9">
        <f ca="1">IF(Table1[[#This Row],[AREA]]="Alappuzha",Table1[[#This Row],[INCOME ]],0)</f>
        <v>0</v>
      </c>
      <c r="BI284" s="6">
        <f ca="1">IF(Table1[[#This Row],[AREA]]="Ernakulam",Table1[[#This Row],[INCOME ]],0)</f>
        <v>0</v>
      </c>
      <c r="BJ284" s="6">
        <f ca="1">IF(Table1[[#This Row],[AREA]]="Idukki",Table1[[#This Row],[INCOME ]],0)</f>
        <v>0</v>
      </c>
      <c r="BK284" s="6">
        <f ca="1">IF(Table1[[#This Row],[AREA]]="kannur",Table1[[#This Row],[INCOME ]],0)</f>
        <v>0</v>
      </c>
      <c r="BL284" s="6">
        <f ca="1">IF(Table1[[#This Row],[AREA]]="Kasaragod",Table1[[#This Row],[INCOME ]],0)</f>
        <v>894136</v>
      </c>
      <c r="BM284" s="6">
        <f ca="1">IF(Table1[[#This Row],[AREA]]="Kollam",Table1[[#This Row],[INCOME ]],0)</f>
        <v>0</v>
      </c>
      <c r="BN284" s="6">
        <f ca="1">IF(Table1[[#This Row],[AREA]]="kottayam",Table1[[#This Row],[INCOME ]],0)</f>
        <v>0</v>
      </c>
      <c r="BO284" s="6">
        <f ca="1">IF(Table1[[#This Row],[AREA]]="Kozhikode",Table1[[#This Row],[INCOME ]],0)</f>
        <v>0</v>
      </c>
      <c r="BP284" s="6">
        <f ca="1">IF(Table1[[#This Row],[AREA]]="Malappuram",Table1[[#This Row],[INCOME ]],0)</f>
        <v>0</v>
      </c>
      <c r="BQ284" s="6">
        <f ca="1">IF(Table1[[#This Row],[AREA]]="Palakkad",Table1[[#This Row],[INCOME ]],0)</f>
        <v>0</v>
      </c>
      <c r="BR284" s="6">
        <f ca="1">IF(Table1[[#This Row],[AREA]]="Pathanamthitta",Table1[[#This Row],[INCOME ]],0)</f>
        <v>0</v>
      </c>
      <c r="BS284" s="6">
        <f ca="1">IF(Table1[[#This Row],[AREA]]="Thiruvananthapuram",Table1[[#This Row],[INCOME ]],0)</f>
        <v>0</v>
      </c>
      <c r="BT284" s="6">
        <f ca="1">IF(Table1[[#This Row],[AREA]]="Thrissur",Table1[[#This Row],[INCOME ]],0)</f>
        <v>0</v>
      </c>
      <c r="BU284" s="10">
        <f ca="1">IF(Table1[[#This Row],[AREA]]="Wayanadu",Table1[[#This Row],[INCOME ]],0)</f>
        <v>0</v>
      </c>
      <c r="BW284" s="9">
        <f ca="1">IF(Table1[[#This Row],[FIELD OF WORK]]="IT",Table1[[#This Row],[INCOME ]],0)</f>
        <v>0</v>
      </c>
      <c r="BX284" s="6">
        <f ca="1">IF(Table1[[#This Row],[FIELD OF WORK]]="Teaching",Table1[[#This Row],[INCOME ]],0)</f>
        <v>894136</v>
      </c>
      <c r="BY284" s="6">
        <f ca="1">IF(Table1[[#This Row],[FIELD OF WORK]]="Construction",Table1[[#This Row],[INCOME ]],0)</f>
        <v>0</v>
      </c>
      <c r="BZ284" s="6">
        <f ca="1">IF(Table1[[#This Row],[FIELD OF WORK]]="Health",Table1[[#This Row],[INCOME ]],0)</f>
        <v>0</v>
      </c>
      <c r="CA284" s="10">
        <f ca="1">IF(Table1[[#This Row],[FIELD OF WORK]]="Others",Table1[[#This Row],[INCOME ]],0)</f>
        <v>0</v>
      </c>
      <c r="CC284" s="9">
        <f ca="1">IF(Table1[[#This Row],[EDUCATION]]="Highschool",Table1[[#This Row],[INCOME ]],0)</f>
        <v>0</v>
      </c>
      <c r="CD284" s="6">
        <f ca="1">IF(Table1[[#This Row],[EDUCATION]]="UG",Table1[[#This Row],[INCOME ]],0)</f>
        <v>0</v>
      </c>
      <c r="CE284" s="6">
        <f ca="1">IF(Table1[[#This Row],[EDUCATION]]="PG",Table1[[#This Row],[INCOME ]],0)</f>
        <v>0</v>
      </c>
      <c r="CF284" s="6">
        <f ca="1">IF(Table1[[#This Row],[EDUCATION]]="PHD",Table1[[#This Row],[INCOME ]],0)</f>
        <v>0</v>
      </c>
      <c r="CG284" s="6">
        <f ca="1">IF(Table1[[#This Row],[EDUCATION]]="Plus Two",Table1[[#This Row],[INCOME ]],0)</f>
        <v>894136</v>
      </c>
      <c r="CH284" s="10">
        <f ca="1">IF(Table1[[#This Row],[EDUCATION]]="Others",Table1[[#This Row],[INCOME ]],0)</f>
        <v>0</v>
      </c>
      <c r="CJ284" s="9">
        <f ca="1">IF(Table1[[#This Row],[NETWORTH]]&gt;$CK$3,Table1[[#This Row],[AGE]],0)</f>
        <v>30</v>
      </c>
      <c r="CK284" s="10"/>
    </row>
    <row r="285" spans="1:89" x14ac:dyDescent="0.3">
      <c r="A285">
        <f t="shared" ca="1" si="114"/>
        <v>0</v>
      </c>
      <c r="B285" t="str">
        <f t="shared" ca="1" si="115"/>
        <v>MALE</v>
      </c>
      <c r="C285">
        <f t="shared" ca="1" si="116"/>
        <v>33</v>
      </c>
      <c r="D285">
        <f t="shared" ca="1" si="117"/>
        <v>2</v>
      </c>
      <c r="E285" t="str">
        <f t="shared" ca="1" si="118"/>
        <v>Construction</v>
      </c>
      <c r="F285">
        <f t="shared" ca="1" si="119"/>
        <v>1</v>
      </c>
      <c r="G285" t="str">
        <f t="shared" ca="1" si="120"/>
        <v>Highschool</v>
      </c>
      <c r="H285">
        <f t="shared" ca="1" si="138"/>
        <v>0</v>
      </c>
      <c r="I285">
        <f t="shared" ca="1" si="113"/>
        <v>3</v>
      </c>
      <c r="J285">
        <f t="shared" ca="1" si="121"/>
        <v>567391</v>
      </c>
      <c r="K285">
        <f t="shared" ca="1" si="122"/>
        <v>11</v>
      </c>
      <c r="L285" t="str">
        <f t="shared" ca="1" si="123"/>
        <v>Kozhikode</v>
      </c>
      <c r="M285">
        <f t="shared" ca="1" si="132"/>
        <v>3404346</v>
      </c>
      <c r="N285">
        <f t="shared" ca="1" si="124"/>
        <v>1723964.7723811839</v>
      </c>
      <c r="O285">
        <f t="shared" ca="1" si="133"/>
        <v>1263667.0050110193</v>
      </c>
      <c r="P285">
        <f t="shared" ca="1" si="125"/>
        <v>531917</v>
      </c>
      <c r="Q285">
        <f t="shared" ca="1" si="134"/>
        <v>3078824.7723811837</v>
      </c>
      <c r="R285">
        <f t="shared" ca="1" si="135"/>
        <v>424686.14313485246</v>
      </c>
      <c r="S285">
        <f t="shared" ca="1" si="136"/>
        <v>5092699.1481458722</v>
      </c>
      <c r="T285">
        <f t="shared" ca="1" si="137"/>
        <v>2013874.3757646885</v>
      </c>
      <c r="V285" s="9">
        <f ca="1">IF(Table1[[#This Row],[GENDER]]="MALE",1,0)</f>
        <v>1</v>
      </c>
      <c r="W285" s="10">
        <f ca="1">IF(Table1[[#This Row],[GENDER]]="FEMALE",1,0)</f>
        <v>0</v>
      </c>
      <c r="AF285" s="9">
        <f t="shared" ca="1" si="126"/>
        <v>1</v>
      </c>
      <c r="AG285" s="6">
        <f t="shared" ca="1" si="127"/>
        <v>0</v>
      </c>
      <c r="AH285" s="6">
        <f t="shared" ca="1" si="128"/>
        <v>0</v>
      </c>
      <c r="AI285" s="6">
        <f t="shared" ca="1" si="129"/>
        <v>0</v>
      </c>
      <c r="AJ285" s="10">
        <f t="shared" ca="1" si="130"/>
        <v>0</v>
      </c>
      <c r="AL285" s="9">
        <f ca="1">IF(Table1[[#This Row],[EDUCATION]]="HIGHSCHOOL",1,0)</f>
        <v>1</v>
      </c>
      <c r="AM285" s="6">
        <f ca="1">IF(Table1[[#This Row],[EDUCATION]]="PLUS TWO",1,0)</f>
        <v>0</v>
      </c>
      <c r="AN285" s="6">
        <f ca="1">IF(Table1[[#This Row],[EDUCATION]]="UG",1,0)</f>
        <v>0</v>
      </c>
      <c r="AO285" s="6">
        <f ca="1">IF(Table1[[#This Row],[EDUCATION]]="PG",1,0)</f>
        <v>0</v>
      </c>
      <c r="AP285" s="6">
        <f ca="1">IF(Table1[[#This Row],[EDUCATION]]="PHD",1,0)</f>
        <v>0</v>
      </c>
      <c r="AQ285" s="10">
        <f ca="1">IF(Table1[[#This Row],[EDUCATION]]="OTHERS",1,0)</f>
        <v>0</v>
      </c>
      <c r="AU285" s="9">
        <f ca="1">Table1[[#This Row],[CARS VALUE]]/Table1[[#This Row],[CARS]]</f>
        <v>421222.3350036731</v>
      </c>
      <c r="AV285" s="10"/>
      <c r="AX285" s="9">
        <f ca="1">IF(Table1[[#This Row],[DEBTS]]&gt;$AY$3,1,0)</f>
        <v>1</v>
      </c>
      <c r="AY285" s="6"/>
      <c r="AZ285" s="23">
        <f ca="1">(Table1[[#This Row],[MORTAGE LEFT]]/Table1[[#This Row],[VALUE OF THE HOUSE]])</f>
        <v>0.50640116262600332</v>
      </c>
      <c r="BA285" s="6">
        <f t="shared" ca="1" si="131"/>
        <v>0</v>
      </c>
      <c r="BB285" s="6"/>
      <c r="BC285" s="6"/>
      <c r="BD285" s="6"/>
      <c r="BE285" s="9">
        <f ca="1">IF(Table1[[#This Row],[DEBTS]]&gt;Table1[[#This Row],[INCOME ]],1,0)</f>
        <v>1</v>
      </c>
      <c r="BF285" s="10"/>
      <c r="BH285" s="9">
        <f ca="1">IF(Table1[[#This Row],[AREA]]="Alappuzha",Table1[[#This Row],[INCOME ]],0)</f>
        <v>0</v>
      </c>
      <c r="BI285" s="6">
        <f ca="1">IF(Table1[[#This Row],[AREA]]="Ernakulam",Table1[[#This Row],[INCOME ]],0)</f>
        <v>0</v>
      </c>
      <c r="BJ285" s="6">
        <f ca="1">IF(Table1[[#This Row],[AREA]]="Idukki",Table1[[#This Row],[INCOME ]],0)</f>
        <v>0</v>
      </c>
      <c r="BK285" s="6">
        <f ca="1">IF(Table1[[#This Row],[AREA]]="kannur",Table1[[#This Row],[INCOME ]],0)</f>
        <v>0</v>
      </c>
      <c r="BL285" s="6">
        <f ca="1">IF(Table1[[#This Row],[AREA]]="Kasaragod",Table1[[#This Row],[INCOME ]],0)</f>
        <v>0</v>
      </c>
      <c r="BM285" s="6">
        <f ca="1">IF(Table1[[#This Row],[AREA]]="Kollam",Table1[[#This Row],[INCOME ]],0)</f>
        <v>0</v>
      </c>
      <c r="BN285" s="6">
        <f ca="1">IF(Table1[[#This Row],[AREA]]="kottayam",Table1[[#This Row],[INCOME ]],0)</f>
        <v>0</v>
      </c>
      <c r="BO285" s="6">
        <f ca="1">IF(Table1[[#This Row],[AREA]]="Kozhikode",Table1[[#This Row],[INCOME ]],0)</f>
        <v>567391</v>
      </c>
      <c r="BP285" s="6">
        <f ca="1">IF(Table1[[#This Row],[AREA]]="Malappuram",Table1[[#This Row],[INCOME ]],0)</f>
        <v>0</v>
      </c>
      <c r="BQ285" s="6">
        <f ca="1">IF(Table1[[#This Row],[AREA]]="Palakkad",Table1[[#This Row],[INCOME ]],0)</f>
        <v>0</v>
      </c>
      <c r="BR285" s="6">
        <f ca="1">IF(Table1[[#This Row],[AREA]]="Pathanamthitta",Table1[[#This Row],[INCOME ]],0)</f>
        <v>0</v>
      </c>
      <c r="BS285" s="6">
        <f ca="1">IF(Table1[[#This Row],[AREA]]="Thiruvananthapuram",Table1[[#This Row],[INCOME ]],0)</f>
        <v>0</v>
      </c>
      <c r="BT285" s="6">
        <f ca="1">IF(Table1[[#This Row],[AREA]]="Thrissur",Table1[[#This Row],[INCOME ]],0)</f>
        <v>0</v>
      </c>
      <c r="BU285" s="10">
        <f ca="1">IF(Table1[[#This Row],[AREA]]="Wayanadu",Table1[[#This Row],[INCOME ]],0)</f>
        <v>0</v>
      </c>
      <c r="BW285" s="9">
        <f ca="1">IF(Table1[[#This Row],[FIELD OF WORK]]="IT",Table1[[#This Row],[INCOME ]],0)</f>
        <v>0</v>
      </c>
      <c r="BX285" s="6">
        <f ca="1">IF(Table1[[#This Row],[FIELD OF WORK]]="Teaching",Table1[[#This Row],[INCOME ]],0)</f>
        <v>0</v>
      </c>
      <c r="BY285" s="6">
        <f ca="1">IF(Table1[[#This Row],[FIELD OF WORK]]="Construction",Table1[[#This Row],[INCOME ]],0)</f>
        <v>567391</v>
      </c>
      <c r="BZ285" s="6">
        <f ca="1">IF(Table1[[#This Row],[FIELD OF WORK]]="Health",Table1[[#This Row],[INCOME ]],0)</f>
        <v>0</v>
      </c>
      <c r="CA285" s="10">
        <f ca="1">IF(Table1[[#This Row],[FIELD OF WORK]]="Others",Table1[[#This Row],[INCOME ]],0)</f>
        <v>0</v>
      </c>
      <c r="CC285" s="9">
        <f ca="1">IF(Table1[[#This Row],[EDUCATION]]="Highschool",Table1[[#This Row],[INCOME ]],0)</f>
        <v>567391</v>
      </c>
      <c r="CD285" s="6">
        <f ca="1">IF(Table1[[#This Row],[EDUCATION]]="UG",Table1[[#This Row],[INCOME ]],0)</f>
        <v>0</v>
      </c>
      <c r="CE285" s="6">
        <f ca="1">IF(Table1[[#This Row],[EDUCATION]]="PG",Table1[[#This Row],[INCOME ]],0)</f>
        <v>0</v>
      </c>
      <c r="CF285" s="6">
        <f ca="1">IF(Table1[[#This Row],[EDUCATION]]="PHD",Table1[[#This Row],[INCOME ]],0)</f>
        <v>0</v>
      </c>
      <c r="CG285" s="6">
        <f ca="1">IF(Table1[[#This Row],[EDUCATION]]="Plus Two",Table1[[#This Row],[INCOME ]],0)</f>
        <v>0</v>
      </c>
      <c r="CH285" s="10">
        <f ca="1">IF(Table1[[#This Row],[EDUCATION]]="Others",Table1[[#This Row],[INCOME ]],0)</f>
        <v>0</v>
      </c>
      <c r="CJ285" s="9">
        <f ca="1">IF(Table1[[#This Row],[NETWORTH]]&gt;$CK$3,Table1[[#This Row],[AGE]],0)</f>
        <v>33</v>
      </c>
      <c r="CK285" s="10"/>
    </row>
    <row r="286" spans="1:89" x14ac:dyDescent="0.3">
      <c r="A286">
        <f t="shared" ca="1" si="114"/>
        <v>1</v>
      </c>
      <c r="B286" t="str">
        <f t="shared" ca="1" si="115"/>
        <v>FEMALE</v>
      </c>
      <c r="C286">
        <f t="shared" ca="1" si="116"/>
        <v>33</v>
      </c>
      <c r="D286">
        <f t="shared" ca="1" si="117"/>
        <v>4</v>
      </c>
      <c r="E286" t="str">
        <f t="shared" ca="1" si="118"/>
        <v>IT</v>
      </c>
      <c r="F286">
        <f t="shared" ca="1" si="119"/>
        <v>3</v>
      </c>
      <c r="G286" t="str">
        <f t="shared" ca="1" si="120"/>
        <v>UG</v>
      </c>
      <c r="H286">
        <f t="shared" ca="1" si="138"/>
        <v>0</v>
      </c>
      <c r="I286">
        <f t="shared" ca="1" si="113"/>
        <v>2</v>
      </c>
      <c r="J286">
        <f t="shared" ca="1" si="121"/>
        <v>129233</v>
      </c>
      <c r="K286">
        <f t="shared" ca="1" si="122"/>
        <v>11</v>
      </c>
      <c r="L286" t="str">
        <f t="shared" ca="1" si="123"/>
        <v>Kozhikode</v>
      </c>
      <c r="M286">
        <f t="shared" ca="1" si="132"/>
        <v>646165</v>
      </c>
      <c r="N286">
        <f t="shared" ca="1" si="124"/>
        <v>644449.15915080241</v>
      </c>
      <c r="O286">
        <f t="shared" ca="1" si="133"/>
        <v>48773.623967884982</v>
      </c>
      <c r="P286">
        <f t="shared" ca="1" si="125"/>
        <v>18601</v>
      </c>
      <c r="Q286">
        <f t="shared" ca="1" si="134"/>
        <v>878094.15915080241</v>
      </c>
      <c r="R286">
        <f t="shared" ca="1" si="135"/>
        <v>83040.530188774181</v>
      </c>
      <c r="S286">
        <f t="shared" ca="1" si="136"/>
        <v>777979.15415665926</v>
      </c>
      <c r="T286">
        <f t="shared" ca="1" si="137"/>
        <v>-100115.00499414315</v>
      </c>
      <c r="V286" s="9">
        <f ca="1">IF(Table1[[#This Row],[GENDER]]="MALE",1,0)</f>
        <v>0</v>
      </c>
      <c r="W286" s="10">
        <f ca="1">IF(Table1[[#This Row],[GENDER]]="FEMALE",1,0)</f>
        <v>1</v>
      </c>
      <c r="AF286" s="9">
        <f t="shared" ca="1" si="126"/>
        <v>0</v>
      </c>
      <c r="AG286" s="6">
        <f t="shared" ca="1" si="127"/>
        <v>0</v>
      </c>
      <c r="AH286" s="6">
        <f t="shared" ca="1" si="128"/>
        <v>1</v>
      </c>
      <c r="AI286" s="6">
        <f t="shared" ca="1" si="129"/>
        <v>0</v>
      </c>
      <c r="AJ286" s="10">
        <f t="shared" ca="1" si="130"/>
        <v>0</v>
      </c>
      <c r="AL286" s="9">
        <f ca="1">IF(Table1[[#This Row],[EDUCATION]]="HIGHSCHOOL",1,0)</f>
        <v>0</v>
      </c>
      <c r="AM286" s="6">
        <f ca="1">IF(Table1[[#This Row],[EDUCATION]]="PLUS TWO",1,0)</f>
        <v>0</v>
      </c>
      <c r="AN286" s="6">
        <f ca="1">IF(Table1[[#This Row],[EDUCATION]]="UG",1,0)</f>
        <v>1</v>
      </c>
      <c r="AO286" s="6">
        <f ca="1">IF(Table1[[#This Row],[EDUCATION]]="PG",1,0)</f>
        <v>0</v>
      </c>
      <c r="AP286" s="6">
        <f ca="1">IF(Table1[[#This Row],[EDUCATION]]="PHD",1,0)</f>
        <v>0</v>
      </c>
      <c r="AQ286" s="10">
        <f ca="1">IF(Table1[[#This Row],[EDUCATION]]="OTHERS",1,0)</f>
        <v>0</v>
      </c>
      <c r="AU286" s="9">
        <f ca="1">Table1[[#This Row],[CARS VALUE]]/Table1[[#This Row],[CARS]]</f>
        <v>24386.811983942491</v>
      </c>
      <c r="AV286" s="10"/>
      <c r="AX286" s="9">
        <f ca="1">IF(Table1[[#This Row],[DEBTS]]&gt;$AY$3,1,0)</f>
        <v>0</v>
      </c>
      <c r="AY286" s="6"/>
      <c r="AZ286" s="23">
        <f ca="1">(Table1[[#This Row],[MORTAGE LEFT]]/Table1[[#This Row],[VALUE OF THE HOUSE]])</f>
        <v>0.99734457785674313</v>
      </c>
      <c r="BA286" s="6">
        <f t="shared" ca="1" si="131"/>
        <v>0</v>
      </c>
      <c r="BB286" s="6"/>
      <c r="BC286" s="6"/>
      <c r="BD286" s="6"/>
      <c r="BE286" s="9">
        <f ca="1">IF(Table1[[#This Row],[DEBTS]]&gt;Table1[[#This Row],[INCOME ]],1,0)</f>
        <v>1</v>
      </c>
      <c r="BF286" s="10"/>
      <c r="BH286" s="9">
        <f ca="1">IF(Table1[[#This Row],[AREA]]="Alappuzha",Table1[[#This Row],[INCOME ]],0)</f>
        <v>0</v>
      </c>
      <c r="BI286" s="6">
        <f ca="1">IF(Table1[[#This Row],[AREA]]="Ernakulam",Table1[[#This Row],[INCOME ]],0)</f>
        <v>0</v>
      </c>
      <c r="BJ286" s="6">
        <f ca="1">IF(Table1[[#This Row],[AREA]]="Idukki",Table1[[#This Row],[INCOME ]],0)</f>
        <v>0</v>
      </c>
      <c r="BK286" s="6">
        <f ca="1">IF(Table1[[#This Row],[AREA]]="kannur",Table1[[#This Row],[INCOME ]],0)</f>
        <v>0</v>
      </c>
      <c r="BL286" s="6">
        <f ca="1">IF(Table1[[#This Row],[AREA]]="Kasaragod",Table1[[#This Row],[INCOME ]],0)</f>
        <v>0</v>
      </c>
      <c r="BM286" s="6">
        <f ca="1">IF(Table1[[#This Row],[AREA]]="Kollam",Table1[[#This Row],[INCOME ]],0)</f>
        <v>0</v>
      </c>
      <c r="BN286" s="6">
        <f ca="1">IF(Table1[[#This Row],[AREA]]="kottayam",Table1[[#This Row],[INCOME ]],0)</f>
        <v>0</v>
      </c>
      <c r="BO286" s="6">
        <f ca="1">IF(Table1[[#This Row],[AREA]]="Kozhikode",Table1[[#This Row],[INCOME ]],0)</f>
        <v>129233</v>
      </c>
      <c r="BP286" s="6">
        <f ca="1">IF(Table1[[#This Row],[AREA]]="Malappuram",Table1[[#This Row],[INCOME ]],0)</f>
        <v>0</v>
      </c>
      <c r="BQ286" s="6">
        <f ca="1">IF(Table1[[#This Row],[AREA]]="Palakkad",Table1[[#This Row],[INCOME ]],0)</f>
        <v>0</v>
      </c>
      <c r="BR286" s="6">
        <f ca="1">IF(Table1[[#This Row],[AREA]]="Pathanamthitta",Table1[[#This Row],[INCOME ]],0)</f>
        <v>0</v>
      </c>
      <c r="BS286" s="6">
        <f ca="1">IF(Table1[[#This Row],[AREA]]="Thiruvananthapuram",Table1[[#This Row],[INCOME ]],0)</f>
        <v>0</v>
      </c>
      <c r="BT286" s="6">
        <f ca="1">IF(Table1[[#This Row],[AREA]]="Thrissur",Table1[[#This Row],[INCOME ]],0)</f>
        <v>0</v>
      </c>
      <c r="BU286" s="10">
        <f ca="1">IF(Table1[[#This Row],[AREA]]="Wayanadu",Table1[[#This Row],[INCOME ]],0)</f>
        <v>0</v>
      </c>
      <c r="BW286" s="9">
        <f ca="1">IF(Table1[[#This Row],[FIELD OF WORK]]="IT",Table1[[#This Row],[INCOME ]],0)</f>
        <v>129233</v>
      </c>
      <c r="BX286" s="6">
        <f ca="1">IF(Table1[[#This Row],[FIELD OF WORK]]="Teaching",Table1[[#This Row],[INCOME ]],0)</f>
        <v>0</v>
      </c>
      <c r="BY286" s="6">
        <f ca="1">IF(Table1[[#This Row],[FIELD OF WORK]]="Construction",Table1[[#This Row],[INCOME ]],0)</f>
        <v>0</v>
      </c>
      <c r="BZ286" s="6">
        <f ca="1">IF(Table1[[#This Row],[FIELD OF WORK]]="Health",Table1[[#This Row],[INCOME ]],0)</f>
        <v>0</v>
      </c>
      <c r="CA286" s="10">
        <f ca="1">IF(Table1[[#This Row],[FIELD OF WORK]]="Others",Table1[[#This Row],[INCOME ]],0)</f>
        <v>0</v>
      </c>
      <c r="CC286" s="9">
        <f ca="1">IF(Table1[[#This Row],[EDUCATION]]="Highschool",Table1[[#This Row],[INCOME ]],0)</f>
        <v>0</v>
      </c>
      <c r="CD286" s="6">
        <f ca="1">IF(Table1[[#This Row],[EDUCATION]]="UG",Table1[[#This Row],[INCOME ]],0)</f>
        <v>129233</v>
      </c>
      <c r="CE286" s="6">
        <f ca="1">IF(Table1[[#This Row],[EDUCATION]]="PG",Table1[[#This Row],[INCOME ]],0)</f>
        <v>0</v>
      </c>
      <c r="CF286" s="6">
        <f ca="1">IF(Table1[[#This Row],[EDUCATION]]="PHD",Table1[[#This Row],[INCOME ]],0)</f>
        <v>0</v>
      </c>
      <c r="CG286" s="6">
        <f ca="1">IF(Table1[[#This Row],[EDUCATION]]="Plus Two",Table1[[#This Row],[INCOME ]],0)</f>
        <v>0</v>
      </c>
      <c r="CH286" s="10">
        <f ca="1">IF(Table1[[#This Row],[EDUCATION]]="Others",Table1[[#This Row],[INCOME ]],0)</f>
        <v>0</v>
      </c>
      <c r="CJ286" s="9">
        <f ca="1">IF(Table1[[#This Row],[NETWORTH]]&gt;$CK$3,Table1[[#This Row],[AGE]],0)</f>
        <v>0</v>
      </c>
      <c r="CK286" s="10"/>
    </row>
    <row r="287" spans="1:89" x14ac:dyDescent="0.3">
      <c r="A287">
        <f t="shared" ca="1" si="114"/>
        <v>0</v>
      </c>
      <c r="B287" t="str">
        <f t="shared" ca="1" si="115"/>
        <v>MALE</v>
      </c>
      <c r="C287">
        <f t="shared" ca="1" si="116"/>
        <v>27</v>
      </c>
      <c r="D287">
        <f t="shared" ca="1" si="117"/>
        <v>5</v>
      </c>
      <c r="E287" t="str">
        <f t="shared" ca="1" si="118"/>
        <v>Others</v>
      </c>
      <c r="F287">
        <f t="shared" ca="1" si="119"/>
        <v>4</v>
      </c>
      <c r="G287" t="str">
        <f t="shared" ca="1" si="120"/>
        <v>PG</v>
      </c>
      <c r="H287">
        <f t="shared" ca="1" si="138"/>
        <v>3</v>
      </c>
      <c r="I287">
        <f t="shared" ca="1" si="113"/>
        <v>3</v>
      </c>
      <c r="J287">
        <f t="shared" ca="1" si="121"/>
        <v>157575</v>
      </c>
      <c r="K287">
        <f t="shared" ca="1" si="122"/>
        <v>8</v>
      </c>
      <c r="L287" t="str">
        <f t="shared" ca="1" si="123"/>
        <v>Thrissur</v>
      </c>
      <c r="M287">
        <f t="shared" ca="1" si="132"/>
        <v>787875</v>
      </c>
      <c r="N287">
        <f t="shared" ca="1" si="124"/>
        <v>565822.99074273731</v>
      </c>
      <c r="O287">
        <f t="shared" ca="1" si="133"/>
        <v>373796.30265165289</v>
      </c>
      <c r="P287">
        <f t="shared" ca="1" si="125"/>
        <v>60920</v>
      </c>
      <c r="Q287">
        <f t="shared" ca="1" si="134"/>
        <v>935965.99074273731</v>
      </c>
      <c r="R287">
        <f t="shared" ca="1" si="135"/>
        <v>131576.79007383628</v>
      </c>
      <c r="S287">
        <f t="shared" ca="1" si="136"/>
        <v>1293248.0927254891</v>
      </c>
      <c r="T287">
        <f t="shared" ca="1" si="137"/>
        <v>357282.10198275174</v>
      </c>
      <c r="V287" s="9">
        <f ca="1">IF(Table1[[#This Row],[GENDER]]="MALE",1,0)</f>
        <v>1</v>
      </c>
      <c r="W287" s="10">
        <f ca="1">IF(Table1[[#This Row],[GENDER]]="FEMALE",1,0)</f>
        <v>0</v>
      </c>
      <c r="AF287" s="9">
        <f t="shared" ca="1" si="126"/>
        <v>0</v>
      </c>
      <c r="AG287" s="6">
        <f t="shared" ca="1" si="127"/>
        <v>0</v>
      </c>
      <c r="AH287" s="6">
        <f t="shared" ca="1" si="128"/>
        <v>0</v>
      </c>
      <c r="AI287" s="6">
        <f t="shared" ca="1" si="129"/>
        <v>0</v>
      </c>
      <c r="AJ287" s="10">
        <f t="shared" ca="1" si="130"/>
        <v>1</v>
      </c>
      <c r="AL287" s="9">
        <f ca="1">IF(Table1[[#This Row],[EDUCATION]]="HIGHSCHOOL",1,0)</f>
        <v>0</v>
      </c>
      <c r="AM287" s="6">
        <f ca="1">IF(Table1[[#This Row],[EDUCATION]]="PLUS TWO",1,0)</f>
        <v>0</v>
      </c>
      <c r="AN287" s="6">
        <f ca="1">IF(Table1[[#This Row],[EDUCATION]]="UG",1,0)</f>
        <v>0</v>
      </c>
      <c r="AO287" s="6">
        <f ca="1">IF(Table1[[#This Row],[EDUCATION]]="PG",1,0)</f>
        <v>1</v>
      </c>
      <c r="AP287" s="6">
        <f ca="1">IF(Table1[[#This Row],[EDUCATION]]="PHD",1,0)</f>
        <v>0</v>
      </c>
      <c r="AQ287" s="10">
        <f ca="1">IF(Table1[[#This Row],[EDUCATION]]="OTHERS",1,0)</f>
        <v>0</v>
      </c>
      <c r="AU287" s="9">
        <f ca="1">Table1[[#This Row],[CARS VALUE]]/Table1[[#This Row],[CARS]]</f>
        <v>124598.76755055097</v>
      </c>
      <c r="AV287" s="10"/>
      <c r="AX287" s="9">
        <f ca="1">IF(Table1[[#This Row],[DEBTS]]&gt;$AY$3,1,0)</f>
        <v>0</v>
      </c>
      <c r="AY287" s="6"/>
      <c r="AZ287" s="23">
        <f ca="1">(Table1[[#This Row],[MORTAGE LEFT]]/Table1[[#This Row],[VALUE OF THE HOUSE]])</f>
        <v>0.71816340249752475</v>
      </c>
      <c r="BA287" s="6">
        <f t="shared" ca="1" si="131"/>
        <v>0</v>
      </c>
      <c r="BB287" s="6"/>
      <c r="BC287" s="6"/>
      <c r="BD287" s="6"/>
      <c r="BE287" s="9">
        <f ca="1">IF(Table1[[#This Row],[DEBTS]]&gt;Table1[[#This Row],[INCOME ]],1,0)</f>
        <v>1</v>
      </c>
      <c r="BF287" s="10"/>
      <c r="BH287" s="9">
        <f ca="1">IF(Table1[[#This Row],[AREA]]="Alappuzha",Table1[[#This Row],[INCOME ]],0)</f>
        <v>0</v>
      </c>
      <c r="BI287" s="6">
        <f ca="1">IF(Table1[[#This Row],[AREA]]="Ernakulam",Table1[[#This Row],[INCOME ]],0)</f>
        <v>0</v>
      </c>
      <c r="BJ287" s="6">
        <f ca="1">IF(Table1[[#This Row],[AREA]]="Idukki",Table1[[#This Row],[INCOME ]],0)</f>
        <v>0</v>
      </c>
      <c r="BK287" s="6">
        <f ca="1">IF(Table1[[#This Row],[AREA]]="kannur",Table1[[#This Row],[INCOME ]],0)</f>
        <v>0</v>
      </c>
      <c r="BL287" s="6">
        <f ca="1">IF(Table1[[#This Row],[AREA]]="Kasaragod",Table1[[#This Row],[INCOME ]],0)</f>
        <v>0</v>
      </c>
      <c r="BM287" s="6">
        <f ca="1">IF(Table1[[#This Row],[AREA]]="Kollam",Table1[[#This Row],[INCOME ]],0)</f>
        <v>0</v>
      </c>
      <c r="BN287" s="6">
        <f ca="1">IF(Table1[[#This Row],[AREA]]="kottayam",Table1[[#This Row],[INCOME ]],0)</f>
        <v>0</v>
      </c>
      <c r="BO287" s="6">
        <f ca="1">IF(Table1[[#This Row],[AREA]]="Kozhikode",Table1[[#This Row],[INCOME ]],0)</f>
        <v>0</v>
      </c>
      <c r="BP287" s="6">
        <f ca="1">IF(Table1[[#This Row],[AREA]]="Malappuram",Table1[[#This Row],[INCOME ]],0)</f>
        <v>0</v>
      </c>
      <c r="BQ287" s="6">
        <f ca="1">IF(Table1[[#This Row],[AREA]]="Palakkad",Table1[[#This Row],[INCOME ]],0)</f>
        <v>0</v>
      </c>
      <c r="BR287" s="6">
        <f ca="1">IF(Table1[[#This Row],[AREA]]="Pathanamthitta",Table1[[#This Row],[INCOME ]],0)</f>
        <v>0</v>
      </c>
      <c r="BS287" s="6">
        <f ca="1">IF(Table1[[#This Row],[AREA]]="Thiruvananthapuram",Table1[[#This Row],[INCOME ]],0)</f>
        <v>0</v>
      </c>
      <c r="BT287" s="6">
        <f ca="1">IF(Table1[[#This Row],[AREA]]="Thrissur",Table1[[#This Row],[INCOME ]],0)</f>
        <v>157575</v>
      </c>
      <c r="BU287" s="10">
        <f ca="1">IF(Table1[[#This Row],[AREA]]="Wayanadu",Table1[[#This Row],[INCOME ]],0)</f>
        <v>0</v>
      </c>
      <c r="BW287" s="9">
        <f ca="1">IF(Table1[[#This Row],[FIELD OF WORK]]="IT",Table1[[#This Row],[INCOME ]],0)</f>
        <v>0</v>
      </c>
      <c r="BX287" s="6">
        <f ca="1">IF(Table1[[#This Row],[FIELD OF WORK]]="Teaching",Table1[[#This Row],[INCOME ]],0)</f>
        <v>0</v>
      </c>
      <c r="BY287" s="6">
        <f ca="1">IF(Table1[[#This Row],[FIELD OF WORK]]="Construction",Table1[[#This Row],[INCOME ]],0)</f>
        <v>0</v>
      </c>
      <c r="BZ287" s="6">
        <f ca="1">IF(Table1[[#This Row],[FIELD OF WORK]]="Health",Table1[[#This Row],[INCOME ]],0)</f>
        <v>0</v>
      </c>
      <c r="CA287" s="10">
        <f ca="1">IF(Table1[[#This Row],[FIELD OF WORK]]="Others",Table1[[#This Row],[INCOME ]],0)</f>
        <v>157575</v>
      </c>
      <c r="CC287" s="9">
        <f ca="1">IF(Table1[[#This Row],[EDUCATION]]="Highschool",Table1[[#This Row],[INCOME ]],0)</f>
        <v>0</v>
      </c>
      <c r="CD287" s="6">
        <f ca="1">IF(Table1[[#This Row],[EDUCATION]]="UG",Table1[[#This Row],[INCOME ]],0)</f>
        <v>0</v>
      </c>
      <c r="CE287" s="6">
        <f ca="1">IF(Table1[[#This Row],[EDUCATION]]="PG",Table1[[#This Row],[INCOME ]],0)</f>
        <v>157575</v>
      </c>
      <c r="CF287" s="6">
        <f ca="1">IF(Table1[[#This Row],[EDUCATION]]="PHD",Table1[[#This Row],[INCOME ]],0)</f>
        <v>0</v>
      </c>
      <c r="CG287" s="6">
        <f ca="1">IF(Table1[[#This Row],[EDUCATION]]="Plus Two",Table1[[#This Row],[INCOME ]],0)</f>
        <v>0</v>
      </c>
      <c r="CH287" s="10">
        <f ca="1">IF(Table1[[#This Row],[EDUCATION]]="Others",Table1[[#This Row],[INCOME ]],0)</f>
        <v>0</v>
      </c>
      <c r="CJ287" s="9">
        <f ca="1">IF(Table1[[#This Row],[NETWORTH]]&gt;$CK$3,Table1[[#This Row],[AGE]],0)</f>
        <v>0</v>
      </c>
      <c r="CK287" s="10"/>
    </row>
    <row r="288" spans="1:89" x14ac:dyDescent="0.3">
      <c r="A288">
        <f t="shared" ca="1" si="114"/>
        <v>0</v>
      </c>
      <c r="B288" t="str">
        <f t="shared" ca="1" si="115"/>
        <v>MALE</v>
      </c>
      <c r="C288">
        <f t="shared" ca="1" si="116"/>
        <v>36</v>
      </c>
      <c r="D288">
        <f t="shared" ca="1" si="117"/>
        <v>4</v>
      </c>
      <c r="E288" t="str">
        <f t="shared" ca="1" si="118"/>
        <v>IT</v>
      </c>
      <c r="F288">
        <f t="shared" ca="1" si="119"/>
        <v>2</v>
      </c>
      <c r="G288" t="str">
        <f t="shared" ca="1" si="120"/>
        <v>Plus Two</v>
      </c>
      <c r="H288">
        <f t="shared" ca="1" si="138"/>
        <v>3</v>
      </c>
      <c r="I288">
        <f t="shared" ca="1" si="113"/>
        <v>1</v>
      </c>
      <c r="J288">
        <f t="shared" ca="1" si="121"/>
        <v>745365</v>
      </c>
      <c r="K288">
        <f t="shared" ca="1" si="122"/>
        <v>13</v>
      </c>
      <c r="L288" t="str">
        <f t="shared" ca="1" si="123"/>
        <v>Kannur</v>
      </c>
      <c r="M288">
        <f t="shared" ca="1" si="132"/>
        <v>4472190</v>
      </c>
      <c r="N288">
        <f t="shared" ca="1" si="124"/>
        <v>348984.04314956191</v>
      </c>
      <c r="O288">
        <f t="shared" ca="1" si="133"/>
        <v>229699.51857509048</v>
      </c>
      <c r="P288">
        <f t="shared" ca="1" si="125"/>
        <v>69246</v>
      </c>
      <c r="Q288">
        <f t="shared" ca="1" si="134"/>
        <v>426044.04314956191</v>
      </c>
      <c r="R288">
        <f t="shared" ca="1" si="135"/>
        <v>1035788.7728081706</v>
      </c>
      <c r="S288">
        <f t="shared" ca="1" si="136"/>
        <v>5737678.2913832618</v>
      </c>
      <c r="T288">
        <f t="shared" ca="1" si="137"/>
        <v>5311634.2482337002</v>
      </c>
      <c r="V288" s="9">
        <f ca="1">IF(Table1[[#This Row],[GENDER]]="MALE",1,0)</f>
        <v>1</v>
      </c>
      <c r="W288" s="10">
        <f ca="1">IF(Table1[[#This Row],[GENDER]]="FEMALE",1,0)</f>
        <v>0</v>
      </c>
      <c r="AF288" s="9">
        <f t="shared" ca="1" si="126"/>
        <v>0</v>
      </c>
      <c r="AG288" s="6">
        <f t="shared" ca="1" si="127"/>
        <v>0</v>
      </c>
      <c r="AH288" s="6">
        <f t="shared" ca="1" si="128"/>
        <v>1</v>
      </c>
      <c r="AI288" s="6">
        <f t="shared" ca="1" si="129"/>
        <v>0</v>
      </c>
      <c r="AJ288" s="10">
        <f t="shared" ca="1" si="130"/>
        <v>0</v>
      </c>
      <c r="AL288" s="9">
        <f ca="1">IF(Table1[[#This Row],[EDUCATION]]="HIGHSCHOOL",1,0)</f>
        <v>0</v>
      </c>
      <c r="AM288" s="6">
        <f ca="1">IF(Table1[[#This Row],[EDUCATION]]="PLUS TWO",1,0)</f>
        <v>1</v>
      </c>
      <c r="AN288" s="6">
        <f ca="1">IF(Table1[[#This Row],[EDUCATION]]="UG",1,0)</f>
        <v>0</v>
      </c>
      <c r="AO288" s="6">
        <f ca="1">IF(Table1[[#This Row],[EDUCATION]]="PG",1,0)</f>
        <v>0</v>
      </c>
      <c r="AP288" s="6">
        <f ca="1">IF(Table1[[#This Row],[EDUCATION]]="PHD",1,0)</f>
        <v>0</v>
      </c>
      <c r="AQ288" s="10">
        <f ca="1">IF(Table1[[#This Row],[EDUCATION]]="OTHERS",1,0)</f>
        <v>0</v>
      </c>
      <c r="AU288" s="9">
        <f ca="1">Table1[[#This Row],[CARS VALUE]]/Table1[[#This Row],[CARS]]</f>
        <v>229699.51857509048</v>
      </c>
      <c r="AV288" s="10"/>
      <c r="AX288" s="9">
        <f ca="1">IF(Table1[[#This Row],[DEBTS]]&gt;$AY$3,1,0)</f>
        <v>0</v>
      </c>
      <c r="AY288" s="6"/>
      <c r="AZ288" s="23">
        <f ca="1">(Table1[[#This Row],[MORTAGE LEFT]]/Table1[[#This Row],[VALUE OF THE HOUSE]])</f>
        <v>7.8034261323772447E-2</v>
      </c>
      <c r="BA288" s="6">
        <f t="shared" ca="1" si="131"/>
        <v>1</v>
      </c>
      <c r="BB288" s="6"/>
      <c r="BC288" s="6"/>
      <c r="BD288" s="6"/>
      <c r="BE288" s="9">
        <f ca="1">IF(Table1[[#This Row],[DEBTS]]&gt;Table1[[#This Row],[INCOME ]],1,0)</f>
        <v>0</v>
      </c>
      <c r="BF288" s="10"/>
      <c r="BH288" s="9">
        <f ca="1">IF(Table1[[#This Row],[AREA]]="Alappuzha",Table1[[#This Row],[INCOME ]],0)</f>
        <v>0</v>
      </c>
      <c r="BI288" s="6">
        <f ca="1">IF(Table1[[#This Row],[AREA]]="Ernakulam",Table1[[#This Row],[INCOME ]],0)</f>
        <v>0</v>
      </c>
      <c r="BJ288" s="6">
        <f ca="1">IF(Table1[[#This Row],[AREA]]="Idukki",Table1[[#This Row],[INCOME ]],0)</f>
        <v>0</v>
      </c>
      <c r="BK288" s="6">
        <f ca="1">IF(Table1[[#This Row],[AREA]]="kannur",Table1[[#This Row],[INCOME ]],0)</f>
        <v>745365</v>
      </c>
      <c r="BL288" s="6">
        <f ca="1">IF(Table1[[#This Row],[AREA]]="Kasaragod",Table1[[#This Row],[INCOME ]],0)</f>
        <v>0</v>
      </c>
      <c r="BM288" s="6">
        <f ca="1">IF(Table1[[#This Row],[AREA]]="Kollam",Table1[[#This Row],[INCOME ]],0)</f>
        <v>0</v>
      </c>
      <c r="BN288" s="6">
        <f ca="1">IF(Table1[[#This Row],[AREA]]="kottayam",Table1[[#This Row],[INCOME ]],0)</f>
        <v>0</v>
      </c>
      <c r="BO288" s="6">
        <f ca="1">IF(Table1[[#This Row],[AREA]]="Kozhikode",Table1[[#This Row],[INCOME ]],0)</f>
        <v>0</v>
      </c>
      <c r="BP288" s="6">
        <f ca="1">IF(Table1[[#This Row],[AREA]]="Malappuram",Table1[[#This Row],[INCOME ]],0)</f>
        <v>0</v>
      </c>
      <c r="BQ288" s="6">
        <f ca="1">IF(Table1[[#This Row],[AREA]]="Palakkad",Table1[[#This Row],[INCOME ]],0)</f>
        <v>0</v>
      </c>
      <c r="BR288" s="6">
        <f ca="1">IF(Table1[[#This Row],[AREA]]="Pathanamthitta",Table1[[#This Row],[INCOME ]],0)</f>
        <v>0</v>
      </c>
      <c r="BS288" s="6">
        <f ca="1">IF(Table1[[#This Row],[AREA]]="Thiruvananthapuram",Table1[[#This Row],[INCOME ]],0)</f>
        <v>0</v>
      </c>
      <c r="BT288" s="6">
        <f ca="1">IF(Table1[[#This Row],[AREA]]="Thrissur",Table1[[#This Row],[INCOME ]],0)</f>
        <v>0</v>
      </c>
      <c r="BU288" s="10">
        <f ca="1">IF(Table1[[#This Row],[AREA]]="Wayanadu",Table1[[#This Row],[INCOME ]],0)</f>
        <v>0</v>
      </c>
      <c r="BW288" s="9">
        <f ca="1">IF(Table1[[#This Row],[FIELD OF WORK]]="IT",Table1[[#This Row],[INCOME ]],0)</f>
        <v>745365</v>
      </c>
      <c r="BX288" s="6">
        <f ca="1">IF(Table1[[#This Row],[FIELD OF WORK]]="Teaching",Table1[[#This Row],[INCOME ]],0)</f>
        <v>0</v>
      </c>
      <c r="BY288" s="6">
        <f ca="1">IF(Table1[[#This Row],[FIELD OF WORK]]="Construction",Table1[[#This Row],[INCOME ]],0)</f>
        <v>0</v>
      </c>
      <c r="BZ288" s="6">
        <f ca="1">IF(Table1[[#This Row],[FIELD OF WORK]]="Health",Table1[[#This Row],[INCOME ]],0)</f>
        <v>0</v>
      </c>
      <c r="CA288" s="10">
        <f ca="1">IF(Table1[[#This Row],[FIELD OF WORK]]="Others",Table1[[#This Row],[INCOME ]],0)</f>
        <v>0</v>
      </c>
      <c r="CC288" s="9">
        <f ca="1">IF(Table1[[#This Row],[EDUCATION]]="Highschool",Table1[[#This Row],[INCOME ]],0)</f>
        <v>0</v>
      </c>
      <c r="CD288" s="6">
        <f ca="1">IF(Table1[[#This Row],[EDUCATION]]="UG",Table1[[#This Row],[INCOME ]],0)</f>
        <v>0</v>
      </c>
      <c r="CE288" s="6">
        <f ca="1">IF(Table1[[#This Row],[EDUCATION]]="PG",Table1[[#This Row],[INCOME ]],0)</f>
        <v>0</v>
      </c>
      <c r="CF288" s="6">
        <f ca="1">IF(Table1[[#This Row],[EDUCATION]]="PHD",Table1[[#This Row],[INCOME ]],0)</f>
        <v>0</v>
      </c>
      <c r="CG288" s="6">
        <f ca="1">IF(Table1[[#This Row],[EDUCATION]]="Plus Two",Table1[[#This Row],[INCOME ]],0)</f>
        <v>745365</v>
      </c>
      <c r="CH288" s="10">
        <f ca="1">IF(Table1[[#This Row],[EDUCATION]]="Others",Table1[[#This Row],[INCOME ]],0)</f>
        <v>0</v>
      </c>
      <c r="CJ288" s="9">
        <f ca="1">IF(Table1[[#This Row],[NETWORTH]]&gt;$CK$3,Table1[[#This Row],[AGE]],0)</f>
        <v>36</v>
      </c>
      <c r="CK288" s="10"/>
    </row>
    <row r="289" spans="1:89" x14ac:dyDescent="0.3">
      <c r="A289">
        <f t="shared" ca="1" si="114"/>
        <v>1</v>
      </c>
      <c r="B289" t="str">
        <f t="shared" ca="1" si="115"/>
        <v>FEMALE</v>
      </c>
      <c r="C289">
        <f t="shared" ca="1" si="116"/>
        <v>33</v>
      </c>
      <c r="D289">
        <f t="shared" ca="1" si="117"/>
        <v>5</v>
      </c>
      <c r="E289" t="str">
        <f t="shared" ca="1" si="118"/>
        <v>Others</v>
      </c>
      <c r="F289">
        <f t="shared" ca="1" si="119"/>
        <v>2</v>
      </c>
      <c r="G289" t="str">
        <f t="shared" ca="1" si="120"/>
        <v>Plus Two</v>
      </c>
      <c r="H289">
        <f t="shared" ca="1" si="138"/>
        <v>1</v>
      </c>
      <c r="I289">
        <f t="shared" ca="1" si="113"/>
        <v>1</v>
      </c>
      <c r="J289">
        <f t="shared" ca="1" si="121"/>
        <v>186182</v>
      </c>
      <c r="K289">
        <f t="shared" ca="1" si="122"/>
        <v>14</v>
      </c>
      <c r="L289" t="str">
        <f t="shared" ca="1" si="123"/>
        <v>Kasaragod</v>
      </c>
      <c r="M289">
        <f t="shared" ca="1" si="132"/>
        <v>1303274</v>
      </c>
      <c r="N289">
        <f t="shared" ca="1" si="124"/>
        <v>430761.28906448575</v>
      </c>
      <c r="O289">
        <f t="shared" ca="1" si="133"/>
        <v>147858.26526859801</v>
      </c>
      <c r="P289">
        <f t="shared" ca="1" si="125"/>
        <v>91200</v>
      </c>
      <c r="Q289">
        <f t="shared" ca="1" si="134"/>
        <v>648706.28906448581</v>
      </c>
      <c r="R289">
        <f t="shared" ca="1" si="135"/>
        <v>155324.8672542334</v>
      </c>
      <c r="S289">
        <f t="shared" ca="1" si="136"/>
        <v>1606457.1325228314</v>
      </c>
      <c r="T289">
        <f t="shared" ca="1" si="137"/>
        <v>957750.84345834563</v>
      </c>
      <c r="V289" s="9">
        <f ca="1">IF(Table1[[#This Row],[GENDER]]="MALE",1,0)</f>
        <v>0</v>
      </c>
      <c r="W289" s="10">
        <f ca="1">IF(Table1[[#This Row],[GENDER]]="FEMALE",1,0)</f>
        <v>1</v>
      </c>
      <c r="AF289" s="9">
        <f t="shared" ca="1" si="126"/>
        <v>0</v>
      </c>
      <c r="AG289" s="6">
        <f t="shared" ca="1" si="127"/>
        <v>0</v>
      </c>
      <c r="AH289" s="6">
        <f t="shared" ca="1" si="128"/>
        <v>0</v>
      </c>
      <c r="AI289" s="6">
        <f t="shared" ca="1" si="129"/>
        <v>0</v>
      </c>
      <c r="AJ289" s="10">
        <f t="shared" ca="1" si="130"/>
        <v>1</v>
      </c>
      <c r="AL289" s="9">
        <f ca="1">IF(Table1[[#This Row],[EDUCATION]]="HIGHSCHOOL",1,0)</f>
        <v>0</v>
      </c>
      <c r="AM289" s="6">
        <f ca="1">IF(Table1[[#This Row],[EDUCATION]]="PLUS TWO",1,0)</f>
        <v>1</v>
      </c>
      <c r="AN289" s="6">
        <f ca="1">IF(Table1[[#This Row],[EDUCATION]]="UG",1,0)</f>
        <v>0</v>
      </c>
      <c r="AO289" s="6">
        <f ca="1">IF(Table1[[#This Row],[EDUCATION]]="PG",1,0)</f>
        <v>0</v>
      </c>
      <c r="AP289" s="6">
        <f ca="1">IF(Table1[[#This Row],[EDUCATION]]="PHD",1,0)</f>
        <v>0</v>
      </c>
      <c r="AQ289" s="10">
        <f ca="1">IF(Table1[[#This Row],[EDUCATION]]="OTHERS",1,0)</f>
        <v>0</v>
      </c>
      <c r="AU289" s="9">
        <f ca="1">Table1[[#This Row],[CARS VALUE]]/Table1[[#This Row],[CARS]]</f>
        <v>147858.26526859801</v>
      </c>
      <c r="AV289" s="10"/>
      <c r="AX289" s="9">
        <f ca="1">IF(Table1[[#This Row],[DEBTS]]&gt;$AY$3,1,0)</f>
        <v>0</v>
      </c>
      <c r="AY289" s="6"/>
      <c r="AZ289" s="23">
        <f ca="1">(Table1[[#This Row],[MORTAGE LEFT]]/Table1[[#This Row],[VALUE OF THE HOUSE]])</f>
        <v>0.33052242971507584</v>
      </c>
      <c r="BA289" s="6">
        <f t="shared" ca="1" si="131"/>
        <v>1</v>
      </c>
      <c r="BB289" s="6"/>
      <c r="BC289" s="6"/>
      <c r="BD289" s="6"/>
      <c r="BE289" s="9">
        <f ca="1">IF(Table1[[#This Row],[DEBTS]]&gt;Table1[[#This Row],[INCOME ]],1,0)</f>
        <v>1</v>
      </c>
      <c r="BF289" s="10"/>
      <c r="BH289" s="9">
        <f ca="1">IF(Table1[[#This Row],[AREA]]="Alappuzha",Table1[[#This Row],[INCOME ]],0)</f>
        <v>0</v>
      </c>
      <c r="BI289" s="6">
        <f ca="1">IF(Table1[[#This Row],[AREA]]="Ernakulam",Table1[[#This Row],[INCOME ]],0)</f>
        <v>0</v>
      </c>
      <c r="BJ289" s="6">
        <f ca="1">IF(Table1[[#This Row],[AREA]]="Idukki",Table1[[#This Row],[INCOME ]],0)</f>
        <v>0</v>
      </c>
      <c r="BK289" s="6">
        <f ca="1">IF(Table1[[#This Row],[AREA]]="kannur",Table1[[#This Row],[INCOME ]],0)</f>
        <v>0</v>
      </c>
      <c r="BL289" s="6">
        <f ca="1">IF(Table1[[#This Row],[AREA]]="Kasaragod",Table1[[#This Row],[INCOME ]],0)</f>
        <v>186182</v>
      </c>
      <c r="BM289" s="6">
        <f ca="1">IF(Table1[[#This Row],[AREA]]="Kollam",Table1[[#This Row],[INCOME ]],0)</f>
        <v>0</v>
      </c>
      <c r="BN289" s="6">
        <f ca="1">IF(Table1[[#This Row],[AREA]]="kottayam",Table1[[#This Row],[INCOME ]],0)</f>
        <v>0</v>
      </c>
      <c r="BO289" s="6">
        <f ca="1">IF(Table1[[#This Row],[AREA]]="Kozhikode",Table1[[#This Row],[INCOME ]],0)</f>
        <v>0</v>
      </c>
      <c r="BP289" s="6">
        <f ca="1">IF(Table1[[#This Row],[AREA]]="Malappuram",Table1[[#This Row],[INCOME ]],0)</f>
        <v>0</v>
      </c>
      <c r="BQ289" s="6">
        <f ca="1">IF(Table1[[#This Row],[AREA]]="Palakkad",Table1[[#This Row],[INCOME ]],0)</f>
        <v>0</v>
      </c>
      <c r="BR289" s="6">
        <f ca="1">IF(Table1[[#This Row],[AREA]]="Pathanamthitta",Table1[[#This Row],[INCOME ]],0)</f>
        <v>0</v>
      </c>
      <c r="BS289" s="6">
        <f ca="1">IF(Table1[[#This Row],[AREA]]="Thiruvananthapuram",Table1[[#This Row],[INCOME ]],0)</f>
        <v>0</v>
      </c>
      <c r="BT289" s="6">
        <f ca="1">IF(Table1[[#This Row],[AREA]]="Thrissur",Table1[[#This Row],[INCOME ]],0)</f>
        <v>0</v>
      </c>
      <c r="BU289" s="10">
        <f ca="1">IF(Table1[[#This Row],[AREA]]="Wayanadu",Table1[[#This Row],[INCOME ]],0)</f>
        <v>0</v>
      </c>
      <c r="BW289" s="9">
        <f ca="1">IF(Table1[[#This Row],[FIELD OF WORK]]="IT",Table1[[#This Row],[INCOME ]],0)</f>
        <v>0</v>
      </c>
      <c r="BX289" s="6">
        <f ca="1">IF(Table1[[#This Row],[FIELD OF WORK]]="Teaching",Table1[[#This Row],[INCOME ]],0)</f>
        <v>0</v>
      </c>
      <c r="BY289" s="6">
        <f ca="1">IF(Table1[[#This Row],[FIELD OF WORK]]="Construction",Table1[[#This Row],[INCOME ]],0)</f>
        <v>0</v>
      </c>
      <c r="BZ289" s="6">
        <f ca="1">IF(Table1[[#This Row],[FIELD OF WORK]]="Health",Table1[[#This Row],[INCOME ]],0)</f>
        <v>0</v>
      </c>
      <c r="CA289" s="10">
        <f ca="1">IF(Table1[[#This Row],[FIELD OF WORK]]="Others",Table1[[#This Row],[INCOME ]],0)</f>
        <v>186182</v>
      </c>
      <c r="CC289" s="9">
        <f ca="1">IF(Table1[[#This Row],[EDUCATION]]="Highschool",Table1[[#This Row],[INCOME ]],0)</f>
        <v>0</v>
      </c>
      <c r="CD289" s="6">
        <f ca="1">IF(Table1[[#This Row],[EDUCATION]]="UG",Table1[[#This Row],[INCOME ]],0)</f>
        <v>0</v>
      </c>
      <c r="CE289" s="6">
        <f ca="1">IF(Table1[[#This Row],[EDUCATION]]="PG",Table1[[#This Row],[INCOME ]],0)</f>
        <v>0</v>
      </c>
      <c r="CF289" s="6">
        <f ca="1">IF(Table1[[#This Row],[EDUCATION]]="PHD",Table1[[#This Row],[INCOME ]],0)</f>
        <v>0</v>
      </c>
      <c r="CG289" s="6">
        <f ca="1">IF(Table1[[#This Row],[EDUCATION]]="Plus Two",Table1[[#This Row],[INCOME ]],0)</f>
        <v>186182</v>
      </c>
      <c r="CH289" s="10">
        <f ca="1">IF(Table1[[#This Row],[EDUCATION]]="Others",Table1[[#This Row],[INCOME ]],0)</f>
        <v>0</v>
      </c>
      <c r="CJ289" s="9">
        <f ca="1">IF(Table1[[#This Row],[NETWORTH]]&gt;$CK$3,Table1[[#This Row],[AGE]],0)</f>
        <v>0</v>
      </c>
      <c r="CK289" s="10"/>
    </row>
    <row r="290" spans="1:89" x14ac:dyDescent="0.3">
      <c r="A290">
        <f t="shared" ca="1" si="114"/>
        <v>1</v>
      </c>
      <c r="B290" t="str">
        <f t="shared" ca="1" si="115"/>
        <v>FEMALE</v>
      </c>
      <c r="C290">
        <f t="shared" ca="1" si="116"/>
        <v>43</v>
      </c>
      <c r="D290">
        <f t="shared" ca="1" si="117"/>
        <v>2</v>
      </c>
      <c r="E290" t="str">
        <f t="shared" ca="1" si="118"/>
        <v>Construction</v>
      </c>
      <c r="F290">
        <f t="shared" ca="1" si="119"/>
        <v>4</v>
      </c>
      <c r="G290" t="str">
        <f t="shared" ca="1" si="120"/>
        <v>PG</v>
      </c>
      <c r="H290">
        <f t="shared" ca="1" si="138"/>
        <v>1</v>
      </c>
      <c r="I290">
        <f t="shared" ca="1" si="113"/>
        <v>2</v>
      </c>
      <c r="J290">
        <f t="shared" ca="1" si="121"/>
        <v>552635</v>
      </c>
      <c r="K290">
        <f t="shared" ca="1" si="122"/>
        <v>4</v>
      </c>
      <c r="L290" t="str">
        <f t="shared" ca="1" si="123"/>
        <v>Pathanamthitta</v>
      </c>
      <c r="M290">
        <f t="shared" ca="1" si="132"/>
        <v>3868445</v>
      </c>
      <c r="N290">
        <f t="shared" ca="1" si="124"/>
        <v>8169.1659840342381</v>
      </c>
      <c r="O290">
        <f t="shared" ca="1" si="133"/>
        <v>383622.13804023352</v>
      </c>
      <c r="P290">
        <f t="shared" ca="1" si="125"/>
        <v>354505</v>
      </c>
      <c r="Q290">
        <f t="shared" ca="1" si="134"/>
        <v>740092.16598403431</v>
      </c>
      <c r="R290">
        <f t="shared" ca="1" si="135"/>
        <v>611457.25961199217</v>
      </c>
      <c r="S290">
        <f t="shared" ca="1" si="136"/>
        <v>4863524.3976522256</v>
      </c>
      <c r="T290">
        <f t="shared" ca="1" si="137"/>
        <v>4123432.231668191</v>
      </c>
      <c r="V290" s="9">
        <f ca="1">IF(Table1[[#This Row],[GENDER]]="MALE",1,0)</f>
        <v>0</v>
      </c>
      <c r="W290" s="10">
        <f ca="1">IF(Table1[[#This Row],[GENDER]]="FEMALE",1,0)</f>
        <v>1</v>
      </c>
      <c r="AF290" s="9">
        <f t="shared" ca="1" si="126"/>
        <v>1</v>
      </c>
      <c r="AG290" s="6">
        <f t="shared" ca="1" si="127"/>
        <v>0</v>
      </c>
      <c r="AH290" s="6">
        <f t="shared" ca="1" si="128"/>
        <v>0</v>
      </c>
      <c r="AI290" s="6">
        <f t="shared" ca="1" si="129"/>
        <v>0</v>
      </c>
      <c r="AJ290" s="10">
        <f t="shared" ca="1" si="130"/>
        <v>0</v>
      </c>
      <c r="AL290" s="9">
        <f ca="1">IF(Table1[[#This Row],[EDUCATION]]="HIGHSCHOOL",1,0)</f>
        <v>0</v>
      </c>
      <c r="AM290" s="6">
        <f ca="1">IF(Table1[[#This Row],[EDUCATION]]="PLUS TWO",1,0)</f>
        <v>0</v>
      </c>
      <c r="AN290" s="6">
        <f ca="1">IF(Table1[[#This Row],[EDUCATION]]="UG",1,0)</f>
        <v>0</v>
      </c>
      <c r="AO290" s="6">
        <f ca="1">IF(Table1[[#This Row],[EDUCATION]]="PG",1,0)</f>
        <v>1</v>
      </c>
      <c r="AP290" s="6">
        <f ca="1">IF(Table1[[#This Row],[EDUCATION]]="PHD",1,0)</f>
        <v>0</v>
      </c>
      <c r="AQ290" s="10">
        <f ca="1">IF(Table1[[#This Row],[EDUCATION]]="OTHERS",1,0)</f>
        <v>0</v>
      </c>
      <c r="AU290" s="9">
        <f ca="1">Table1[[#This Row],[CARS VALUE]]/Table1[[#This Row],[CARS]]</f>
        <v>191811.06902011676</v>
      </c>
      <c r="AV290" s="10"/>
      <c r="AX290" s="9">
        <f ca="1">IF(Table1[[#This Row],[DEBTS]]&gt;$AY$3,1,0)</f>
        <v>0</v>
      </c>
      <c r="AY290" s="6"/>
      <c r="AZ290" s="23">
        <f ca="1">(Table1[[#This Row],[MORTAGE LEFT]]/Table1[[#This Row],[VALUE OF THE HOUSE]])</f>
        <v>2.1117441204500098E-3</v>
      </c>
      <c r="BA290" s="6">
        <f t="shared" ca="1" si="131"/>
        <v>1</v>
      </c>
      <c r="BB290" s="6"/>
      <c r="BC290" s="6"/>
      <c r="BD290" s="6"/>
      <c r="BE290" s="9">
        <f ca="1">IF(Table1[[#This Row],[DEBTS]]&gt;Table1[[#This Row],[INCOME ]],1,0)</f>
        <v>1</v>
      </c>
      <c r="BF290" s="10"/>
      <c r="BH290" s="9">
        <f ca="1">IF(Table1[[#This Row],[AREA]]="Alappuzha",Table1[[#This Row],[INCOME ]],0)</f>
        <v>0</v>
      </c>
      <c r="BI290" s="6">
        <f ca="1">IF(Table1[[#This Row],[AREA]]="Ernakulam",Table1[[#This Row],[INCOME ]],0)</f>
        <v>0</v>
      </c>
      <c r="BJ290" s="6">
        <f ca="1">IF(Table1[[#This Row],[AREA]]="Idukki",Table1[[#This Row],[INCOME ]],0)</f>
        <v>0</v>
      </c>
      <c r="BK290" s="6">
        <f ca="1">IF(Table1[[#This Row],[AREA]]="kannur",Table1[[#This Row],[INCOME ]],0)</f>
        <v>0</v>
      </c>
      <c r="BL290" s="6">
        <f ca="1">IF(Table1[[#This Row],[AREA]]="Kasaragod",Table1[[#This Row],[INCOME ]],0)</f>
        <v>0</v>
      </c>
      <c r="BM290" s="6">
        <f ca="1">IF(Table1[[#This Row],[AREA]]="Kollam",Table1[[#This Row],[INCOME ]],0)</f>
        <v>0</v>
      </c>
      <c r="BN290" s="6">
        <f ca="1">IF(Table1[[#This Row],[AREA]]="kottayam",Table1[[#This Row],[INCOME ]],0)</f>
        <v>0</v>
      </c>
      <c r="BO290" s="6">
        <f ca="1">IF(Table1[[#This Row],[AREA]]="Kozhikode",Table1[[#This Row],[INCOME ]],0)</f>
        <v>0</v>
      </c>
      <c r="BP290" s="6">
        <f ca="1">IF(Table1[[#This Row],[AREA]]="Malappuram",Table1[[#This Row],[INCOME ]],0)</f>
        <v>0</v>
      </c>
      <c r="BQ290" s="6">
        <f ca="1">IF(Table1[[#This Row],[AREA]]="Palakkad",Table1[[#This Row],[INCOME ]],0)</f>
        <v>0</v>
      </c>
      <c r="BR290" s="6">
        <f ca="1">IF(Table1[[#This Row],[AREA]]="Pathanamthitta",Table1[[#This Row],[INCOME ]],0)</f>
        <v>552635</v>
      </c>
      <c r="BS290" s="6">
        <f ca="1">IF(Table1[[#This Row],[AREA]]="Thiruvananthapuram",Table1[[#This Row],[INCOME ]],0)</f>
        <v>0</v>
      </c>
      <c r="BT290" s="6">
        <f ca="1">IF(Table1[[#This Row],[AREA]]="Thrissur",Table1[[#This Row],[INCOME ]],0)</f>
        <v>0</v>
      </c>
      <c r="BU290" s="10">
        <f ca="1">IF(Table1[[#This Row],[AREA]]="Wayanadu",Table1[[#This Row],[INCOME ]],0)</f>
        <v>0</v>
      </c>
      <c r="BW290" s="9">
        <f ca="1">IF(Table1[[#This Row],[FIELD OF WORK]]="IT",Table1[[#This Row],[INCOME ]],0)</f>
        <v>0</v>
      </c>
      <c r="BX290" s="6">
        <f ca="1">IF(Table1[[#This Row],[FIELD OF WORK]]="Teaching",Table1[[#This Row],[INCOME ]],0)</f>
        <v>0</v>
      </c>
      <c r="BY290" s="6">
        <f ca="1">IF(Table1[[#This Row],[FIELD OF WORK]]="Construction",Table1[[#This Row],[INCOME ]],0)</f>
        <v>552635</v>
      </c>
      <c r="BZ290" s="6">
        <f ca="1">IF(Table1[[#This Row],[FIELD OF WORK]]="Health",Table1[[#This Row],[INCOME ]],0)</f>
        <v>0</v>
      </c>
      <c r="CA290" s="10">
        <f ca="1">IF(Table1[[#This Row],[FIELD OF WORK]]="Others",Table1[[#This Row],[INCOME ]],0)</f>
        <v>0</v>
      </c>
      <c r="CC290" s="9">
        <f ca="1">IF(Table1[[#This Row],[EDUCATION]]="Highschool",Table1[[#This Row],[INCOME ]],0)</f>
        <v>0</v>
      </c>
      <c r="CD290" s="6">
        <f ca="1">IF(Table1[[#This Row],[EDUCATION]]="UG",Table1[[#This Row],[INCOME ]],0)</f>
        <v>0</v>
      </c>
      <c r="CE290" s="6">
        <f ca="1">IF(Table1[[#This Row],[EDUCATION]]="PG",Table1[[#This Row],[INCOME ]],0)</f>
        <v>552635</v>
      </c>
      <c r="CF290" s="6">
        <f ca="1">IF(Table1[[#This Row],[EDUCATION]]="PHD",Table1[[#This Row],[INCOME ]],0)</f>
        <v>0</v>
      </c>
      <c r="CG290" s="6">
        <f ca="1">IF(Table1[[#This Row],[EDUCATION]]="Plus Two",Table1[[#This Row],[INCOME ]],0)</f>
        <v>0</v>
      </c>
      <c r="CH290" s="10">
        <f ca="1">IF(Table1[[#This Row],[EDUCATION]]="Others",Table1[[#This Row],[INCOME ]],0)</f>
        <v>0</v>
      </c>
      <c r="CJ290" s="9">
        <f ca="1">IF(Table1[[#This Row],[NETWORTH]]&gt;$CK$3,Table1[[#This Row],[AGE]],0)</f>
        <v>43</v>
      </c>
      <c r="CK290" s="10"/>
    </row>
    <row r="291" spans="1:89" x14ac:dyDescent="0.3">
      <c r="A291">
        <f t="shared" ca="1" si="114"/>
        <v>1</v>
      </c>
      <c r="B291" t="str">
        <f t="shared" ca="1" si="115"/>
        <v>FEMALE</v>
      </c>
      <c r="C291">
        <f t="shared" ca="1" si="116"/>
        <v>34</v>
      </c>
      <c r="D291">
        <f t="shared" ca="1" si="117"/>
        <v>5</v>
      </c>
      <c r="E291" t="str">
        <f t="shared" ca="1" si="118"/>
        <v>Others</v>
      </c>
      <c r="F291">
        <f t="shared" ca="1" si="119"/>
        <v>2</v>
      </c>
      <c r="G291" t="str">
        <f t="shared" ca="1" si="120"/>
        <v>Plus Two</v>
      </c>
      <c r="H291">
        <f t="shared" ca="1" si="138"/>
        <v>1</v>
      </c>
      <c r="I291">
        <f t="shared" ca="1" si="113"/>
        <v>3</v>
      </c>
      <c r="J291">
        <f t="shared" ca="1" si="121"/>
        <v>108573</v>
      </c>
      <c r="K291">
        <f t="shared" ca="1" si="122"/>
        <v>9</v>
      </c>
      <c r="L291" t="str">
        <f t="shared" ca="1" si="123"/>
        <v>Palakkad</v>
      </c>
      <c r="M291">
        <f t="shared" ca="1" si="132"/>
        <v>325719</v>
      </c>
      <c r="N291">
        <f t="shared" ca="1" si="124"/>
        <v>300245.68313566025</v>
      </c>
      <c r="O291">
        <f t="shared" ca="1" si="133"/>
        <v>35657.026902466765</v>
      </c>
      <c r="P291">
        <f t="shared" ca="1" si="125"/>
        <v>8341</v>
      </c>
      <c r="Q291">
        <f t="shared" ca="1" si="134"/>
        <v>415836.68313566025</v>
      </c>
      <c r="R291">
        <f t="shared" ca="1" si="135"/>
        <v>4981.9387346301291</v>
      </c>
      <c r="S291">
        <f t="shared" ca="1" si="136"/>
        <v>366357.9656370969</v>
      </c>
      <c r="T291">
        <f t="shared" ca="1" si="137"/>
        <v>-49478.717498563346</v>
      </c>
      <c r="V291" s="9">
        <f ca="1">IF(Table1[[#This Row],[GENDER]]="MALE",1,0)</f>
        <v>0</v>
      </c>
      <c r="W291" s="10">
        <f ca="1">IF(Table1[[#This Row],[GENDER]]="FEMALE",1,0)</f>
        <v>1</v>
      </c>
      <c r="AF291" s="9">
        <f t="shared" ca="1" si="126"/>
        <v>0</v>
      </c>
      <c r="AG291" s="6">
        <f t="shared" ca="1" si="127"/>
        <v>0</v>
      </c>
      <c r="AH291" s="6">
        <f t="shared" ca="1" si="128"/>
        <v>0</v>
      </c>
      <c r="AI291" s="6">
        <f t="shared" ca="1" si="129"/>
        <v>0</v>
      </c>
      <c r="AJ291" s="10">
        <f t="shared" ca="1" si="130"/>
        <v>1</v>
      </c>
      <c r="AL291" s="9">
        <f ca="1">IF(Table1[[#This Row],[EDUCATION]]="HIGHSCHOOL",1,0)</f>
        <v>0</v>
      </c>
      <c r="AM291" s="6">
        <f ca="1">IF(Table1[[#This Row],[EDUCATION]]="PLUS TWO",1,0)</f>
        <v>1</v>
      </c>
      <c r="AN291" s="6">
        <f ca="1">IF(Table1[[#This Row],[EDUCATION]]="UG",1,0)</f>
        <v>0</v>
      </c>
      <c r="AO291" s="6">
        <f ca="1">IF(Table1[[#This Row],[EDUCATION]]="PG",1,0)</f>
        <v>0</v>
      </c>
      <c r="AP291" s="6">
        <f ca="1">IF(Table1[[#This Row],[EDUCATION]]="PHD",1,0)</f>
        <v>0</v>
      </c>
      <c r="AQ291" s="10">
        <f ca="1">IF(Table1[[#This Row],[EDUCATION]]="OTHERS",1,0)</f>
        <v>0</v>
      </c>
      <c r="AU291" s="9">
        <f ca="1">Table1[[#This Row],[CARS VALUE]]/Table1[[#This Row],[CARS]]</f>
        <v>11885.675634155588</v>
      </c>
      <c r="AV291" s="10"/>
      <c r="AX291" s="9">
        <f ca="1">IF(Table1[[#This Row],[DEBTS]]&gt;$AY$3,1,0)</f>
        <v>0</v>
      </c>
      <c r="AY291" s="6"/>
      <c r="AZ291" s="23">
        <f ca="1">(Table1[[#This Row],[MORTAGE LEFT]]/Table1[[#This Row],[VALUE OF THE HOUSE]])</f>
        <v>0.92179358015854229</v>
      </c>
      <c r="BA291" s="6">
        <f t="shared" ca="1" si="131"/>
        <v>0</v>
      </c>
      <c r="BB291" s="6"/>
      <c r="BC291" s="6"/>
      <c r="BD291" s="6"/>
      <c r="BE291" s="9">
        <f ca="1">IF(Table1[[#This Row],[DEBTS]]&gt;Table1[[#This Row],[INCOME ]],1,0)</f>
        <v>1</v>
      </c>
      <c r="BF291" s="10"/>
      <c r="BH291" s="9">
        <f ca="1">IF(Table1[[#This Row],[AREA]]="Alappuzha",Table1[[#This Row],[INCOME ]],0)</f>
        <v>0</v>
      </c>
      <c r="BI291" s="6">
        <f ca="1">IF(Table1[[#This Row],[AREA]]="Ernakulam",Table1[[#This Row],[INCOME ]],0)</f>
        <v>0</v>
      </c>
      <c r="BJ291" s="6">
        <f ca="1">IF(Table1[[#This Row],[AREA]]="Idukki",Table1[[#This Row],[INCOME ]],0)</f>
        <v>0</v>
      </c>
      <c r="BK291" s="6">
        <f ca="1">IF(Table1[[#This Row],[AREA]]="kannur",Table1[[#This Row],[INCOME ]],0)</f>
        <v>0</v>
      </c>
      <c r="BL291" s="6">
        <f ca="1">IF(Table1[[#This Row],[AREA]]="Kasaragod",Table1[[#This Row],[INCOME ]],0)</f>
        <v>0</v>
      </c>
      <c r="BM291" s="6">
        <f ca="1">IF(Table1[[#This Row],[AREA]]="Kollam",Table1[[#This Row],[INCOME ]],0)</f>
        <v>0</v>
      </c>
      <c r="BN291" s="6">
        <f ca="1">IF(Table1[[#This Row],[AREA]]="kottayam",Table1[[#This Row],[INCOME ]],0)</f>
        <v>0</v>
      </c>
      <c r="BO291" s="6">
        <f ca="1">IF(Table1[[#This Row],[AREA]]="Kozhikode",Table1[[#This Row],[INCOME ]],0)</f>
        <v>0</v>
      </c>
      <c r="BP291" s="6">
        <f ca="1">IF(Table1[[#This Row],[AREA]]="Malappuram",Table1[[#This Row],[INCOME ]],0)</f>
        <v>0</v>
      </c>
      <c r="BQ291" s="6">
        <f ca="1">IF(Table1[[#This Row],[AREA]]="Palakkad",Table1[[#This Row],[INCOME ]],0)</f>
        <v>108573</v>
      </c>
      <c r="BR291" s="6">
        <f ca="1">IF(Table1[[#This Row],[AREA]]="Pathanamthitta",Table1[[#This Row],[INCOME ]],0)</f>
        <v>0</v>
      </c>
      <c r="BS291" s="6">
        <f ca="1">IF(Table1[[#This Row],[AREA]]="Thiruvananthapuram",Table1[[#This Row],[INCOME ]],0)</f>
        <v>0</v>
      </c>
      <c r="BT291" s="6">
        <f ca="1">IF(Table1[[#This Row],[AREA]]="Thrissur",Table1[[#This Row],[INCOME ]],0)</f>
        <v>0</v>
      </c>
      <c r="BU291" s="10">
        <f ca="1">IF(Table1[[#This Row],[AREA]]="Wayanadu",Table1[[#This Row],[INCOME ]],0)</f>
        <v>0</v>
      </c>
      <c r="BW291" s="9">
        <f ca="1">IF(Table1[[#This Row],[FIELD OF WORK]]="IT",Table1[[#This Row],[INCOME ]],0)</f>
        <v>0</v>
      </c>
      <c r="BX291" s="6">
        <f ca="1">IF(Table1[[#This Row],[FIELD OF WORK]]="Teaching",Table1[[#This Row],[INCOME ]],0)</f>
        <v>0</v>
      </c>
      <c r="BY291" s="6">
        <f ca="1">IF(Table1[[#This Row],[FIELD OF WORK]]="Construction",Table1[[#This Row],[INCOME ]],0)</f>
        <v>0</v>
      </c>
      <c r="BZ291" s="6">
        <f ca="1">IF(Table1[[#This Row],[FIELD OF WORK]]="Health",Table1[[#This Row],[INCOME ]],0)</f>
        <v>0</v>
      </c>
      <c r="CA291" s="10">
        <f ca="1">IF(Table1[[#This Row],[FIELD OF WORK]]="Others",Table1[[#This Row],[INCOME ]],0)</f>
        <v>108573</v>
      </c>
      <c r="CC291" s="9">
        <f ca="1">IF(Table1[[#This Row],[EDUCATION]]="Highschool",Table1[[#This Row],[INCOME ]],0)</f>
        <v>0</v>
      </c>
      <c r="CD291" s="6">
        <f ca="1">IF(Table1[[#This Row],[EDUCATION]]="UG",Table1[[#This Row],[INCOME ]],0)</f>
        <v>0</v>
      </c>
      <c r="CE291" s="6">
        <f ca="1">IF(Table1[[#This Row],[EDUCATION]]="PG",Table1[[#This Row],[INCOME ]],0)</f>
        <v>0</v>
      </c>
      <c r="CF291" s="6">
        <f ca="1">IF(Table1[[#This Row],[EDUCATION]]="PHD",Table1[[#This Row],[INCOME ]],0)</f>
        <v>0</v>
      </c>
      <c r="CG291" s="6">
        <f ca="1">IF(Table1[[#This Row],[EDUCATION]]="Plus Two",Table1[[#This Row],[INCOME ]],0)</f>
        <v>108573</v>
      </c>
      <c r="CH291" s="10">
        <f ca="1">IF(Table1[[#This Row],[EDUCATION]]="Others",Table1[[#This Row],[INCOME ]],0)</f>
        <v>0</v>
      </c>
      <c r="CJ291" s="9">
        <f ca="1">IF(Table1[[#This Row],[NETWORTH]]&gt;$CK$3,Table1[[#This Row],[AGE]],0)</f>
        <v>0</v>
      </c>
      <c r="CK291" s="10"/>
    </row>
    <row r="292" spans="1:89" x14ac:dyDescent="0.3">
      <c r="A292">
        <f t="shared" ca="1" si="114"/>
        <v>1</v>
      </c>
      <c r="B292" t="str">
        <f t="shared" ca="1" si="115"/>
        <v>FEMALE</v>
      </c>
      <c r="C292">
        <f t="shared" ca="1" si="116"/>
        <v>43</v>
      </c>
      <c r="D292">
        <f t="shared" ca="1" si="117"/>
        <v>3</v>
      </c>
      <c r="E292" t="str">
        <f t="shared" ca="1" si="118"/>
        <v>Teaching</v>
      </c>
      <c r="F292">
        <f t="shared" ca="1" si="119"/>
        <v>1</v>
      </c>
      <c r="G292" t="str">
        <f t="shared" ca="1" si="120"/>
        <v>Highschool</v>
      </c>
      <c r="H292">
        <f t="shared" ca="1" si="138"/>
        <v>3</v>
      </c>
      <c r="I292">
        <f t="shared" ca="1" si="113"/>
        <v>2</v>
      </c>
      <c r="J292">
        <f t="shared" ca="1" si="121"/>
        <v>341730</v>
      </c>
      <c r="K292">
        <f t="shared" ca="1" si="122"/>
        <v>1</v>
      </c>
      <c r="L292" t="str">
        <f t="shared" ca="1" si="123"/>
        <v>Thiruvananthapuram</v>
      </c>
      <c r="M292">
        <f t="shared" ca="1" si="132"/>
        <v>1366920</v>
      </c>
      <c r="N292">
        <f t="shared" ca="1" si="124"/>
        <v>1029546.1764547389</v>
      </c>
      <c r="O292">
        <f t="shared" ca="1" si="133"/>
        <v>335583.39009457297</v>
      </c>
      <c r="P292">
        <f t="shared" ca="1" si="125"/>
        <v>229142</v>
      </c>
      <c r="Q292">
        <f t="shared" ca="1" si="134"/>
        <v>1545064.1764547389</v>
      </c>
      <c r="R292">
        <f t="shared" ca="1" si="135"/>
        <v>301761.05338350381</v>
      </c>
      <c r="S292">
        <f t="shared" ca="1" si="136"/>
        <v>2004264.4434780767</v>
      </c>
      <c r="T292">
        <f t="shared" ca="1" si="137"/>
        <v>459200.26702333777</v>
      </c>
      <c r="V292" s="9">
        <f ca="1">IF(Table1[[#This Row],[GENDER]]="MALE",1,0)</f>
        <v>0</v>
      </c>
      <c r="W292" s="10">
        <f ca="1">IF(Table1[[#This Row],[GENDER]]="FEMALE",1,0)</f>
        <v>1</v>
      </c>
      <c r="AF292" s="9">
        <f t="shared" ca="1" si="126"/>
        <v>0</v>
      </c>
      <c r="AG292" s="6">
        <f t="shared" ca="1" si="127"/>
        <v>0</v>
      </c>
      <c r="AH292" s="6">
        <f t="shared" ca="1" si="128"/>
        <v>0</v>
      </c>
      <c r="AI292" s="6">
        <f t="shared" ca="1" si="129"/>
        <v>1</v>
      </c>
      <c r="AJ292" s="10">
        <f t="shared" ca="1" si="130"/>
        <v>0</v>
      </c>
      <c r="AL292" s="9">
        <f ca="1">IF(Table1[[#This Row],[EDUCATION]]="HIGHSCHOOL",1,0)</f>
        <v>1</v>
      </c>
      <c r="AM292" s="6">
        <f ca="1">IF(Table1[[#This Row],[EDUCATION]]="PLUS TWO",1,0)</f>
        <v>0</v>
      </c>
      <c r="AN292" s="6">
        <f ca="1">IF(Table1[[#This Row],[EDUCATION]]="UG",1,0)</f>
        <v>0</v>
      </c>
      <c r="AO292" s="6">
        <f ca="1">IF(Table1[[#This Row],[EDUCATION]]="PG",1,0)</f>
        <v>0</v>
      </c>
      <c r="AP292" s="6">
        <f ca="1">IF(Table1[[#This Row],[EDUCATION]]="PHD",1,0)</f>
        <v>0</v>
      </c>
      <c r="AQ292" s="10">
        <f ca="1">IF(Table1[[#This Row],[EDUCATION]]="OTHERS",1,0)</f>
        <v>0</v>
      </c>
      <c r="AU292" s="9">
        <f ca="1">Table1[[#This Row],[CARS VALUE]]/Table1[[#This Row],[CARS]]</f>
        <v>167791.69504728648</v>
      </c>
      <c r="AV292" s="10"/>
      <c r="AX292" s="9">
        <f ca="1">IF(Table1[[#This Row],[DEBTS]]&gt;$AY$3,1,0)</f>
        <v>1</v>
      </c>
      <c r="AY292" s="6"/>
      <c r="AZ292" s="23">
        <f ca="1">(Table1[[#This Row],[MORTAGE LEFT]]/Table1[[#This Row],[VALUE OF THE HOUSE]])</f>
        <v>0.75318685545221298</v>
      </c>
      <c r="BA292" s="6">
        <f t="shared" ca="1" si="131"/>
        <v>0</v>
      </c>
      <c r="BB292" s="6"/>
      <c r="BC292" s="6"/>
      <c r="BD292" s="6"/>
      <c r="BE292" s="9">
        <f ca="1">IF(Table1[[#This Row],[DEBTS]]&gt;Table1[[#This Row],[INCOME ]],1,0)</f>
        <v>1</v>
      </c>
      <c r="BF292" s="10"/>
      <c r="BH292" s="9">
        <f ca="1">IF(Table1[[#This Row],[AREA]]="Alappuzha",Table1[[#This Row],[INCOME ]],0)</f>
        <v>0</v>
      </c>
      <c r="BI292" s="6">
        <f ca="1">IF(Table1[[#This Row],[AREA]]="Ernakulam",Table1[[#This Row],[INCOME ]],0)</f>
        <v>0</v>
      </c>
      <c r="BJ292" s="6">
        <f ca="1">IF(Table1[[#This Row],[AREA]]="Idukki",Table1[[#This Row],[INCOME ]],0)</f>
        <v>0</v>
      </c>
      <c r="BK292" s="6">
        <f ca="1">IF(Table1[[#This Row],[AREA]]="kannur",Table1[[#This Row],[INCOME ]],0)</f>
        <v>0</v>
      </c>
      <c r="BL292" s="6">
        <f ca="1">IF(Table1[[#This Row],[AREA]]="Kasaragod",Table1[[#This Row],[INCOME ]],0)</f>
        <v>0</v>
      </c>
      <c r="BM292" s="6">
        <f ca="1">IF(Table1[[#This Row],[AREA]]="Kollam",Table1[[#This Row],[INCOME ]],0)</f>
        <v>0</v>
      </c>
      <c r="BN292" s="6">
        <f ca="1">IF(Table1[[#This Row],[AREA]]="kottayam",Table1[[#This Row],[INCOME ]],0)</f>
        <v>0</v>
      </c>
      <c r="BO292" s="6">
        <f ca="1">IF(Table1[[#This Row],[AREA]]="Kozhikode",Table1[[#This Row],[INCOME ]],0)</f>
        <v>0</v>
      </c>
      <c r="BP292" s="6">
        <f ca="1">IF(Table1[[#This Row],[AREA]]="Malappuram",Table1[[#This Row],[INCOME ]],0)</f>
        <v>0</v>
      </c>
      <c r="BQ292" s="6">
        <f ca="1">IF(Table1[[#This Row],[AREA]]="Palakkad",Table1[[#This Row],[INCOME ]],0)</f>
        <v>0</v>
      </c>
      <c r="BR292" s="6">
        <f ca="1">IF(Table1[[#This Row],[AREA]]="Pathanamthitta",Table1[[#This Row],[INCOME ]],0)</f>
        <v>0</v>
      </c>
      <c r="BS292" s="6">
        <f ca="1">IF(Table1[[#This Row],[AREA]]="Thiruvananthapuram",Table1[[#This Row],[INCOME ]],0)</f>
        <v>341730</v>
      </c>
      <c r="BT292" s="6">
        <f ca="1">IF(Table1[[#This Row],[AREA]]="Thrissur",Table1[[#This Row],[INCOME ]],0)</f>
        <v>0</v>
      </c>
      <c r="BU292" s="10">
        <f ca="1">IF(Table1[[#This Row],[AREA]]="Wayanadu",Table1[[#This Row],[INCOME ]],0)</f>
        <v>0</v>
      </c>
      <c r="BW292" s="9">
        <f ca="1">IF(Table1[[#This Row],[FIELD OF WORK]]="IT",Table1[[#This Row],[INCOME ]],0)</f>
        <v>0</v>
      </c>
      <c r="BX292" s="6">
        <f ca="1">IF(Table1[[#This Row],[FIELD OF WORK]]="Teaching",Table1[[#This Row],[INCOME ]],0)</f>
        <v>341730</v>
      </c>
      <c r="BY292" s="6">
        <f ca="1">IF(Table1[[#This Row],[FIELD OF WORK]]="Construction",Table1[[#This Row],[INCOME ]],0)</f>
        <v>0</v>
      </c>
      <c r="BZ292" s="6">
        <f ca="1">IF(Table1[[#This Row],[FIELD OF WORK]]="Health",Table1[[#This Row],[INCOME ]],0)</f>
        <v>0</v>
      </c>
      <c r="CA292" s="10">
        <f ca="1">IF(Table1[[#This Row],[FIELD OF WORK]]="Others",Table1[[#This Row],[INCOME ]],0)</f>
        <v>0</v>
      </c>
      <c r="CC292" s="9">
        <f ca="1">IF(Table1[[#This Row],[EDUCATION]]="Highschool",Table1[[#This Row],[INCOME ]],0)</f>
        <v>341730</v>
      </c>
      <c r="CD292" s="6">
        <f ca="1">IF(Table1[[#This Row],[EDUCATION]]="UG",Table1[[#This Row],[INCOME ]],0)</f>
        <v>0</v>
      </c>
      <c r="CE292" s="6">
        <f ca="1">IF(Table1[[#This Row],[EDUCATION]]="PG",Table1[[#This Row],[INCOME ]],0)</f>
        <v>0</v>
      </c>
      <c r="CF292" s="6">
        <f ca="1">IF(Table1[[#This Row],[EDUCATION]]="PHD",Table1[[#This Row],[INCOME ]],0)</f>
        <v>0</v>
      </c>
      <c r="CG292" s="6">
        <f ca="1">IF(Table1[[#This Row],[EDUCATION]]="Plus Two",Table1[[#This Row],[INCOME ]],0)</f>
        <v>0</v>
      </c>
      <c r="CH292" s="10">
        <f ca="1">IF(Table1[[#This Row],[EDUCATION]]="Others",Table1[[#This Row],[INCOME ]],0)</f>
        <v>0</v>
      </c>
      <c r="CJ292" s="9">
        <f ca="1">IF(Table1[[#This Row],[NETWORTH]]&gt;$CK$3,Table1[[#This Row],[AGE]],0)</f>
        <v>0</v>
      </c>
      <c r="CK292" s="10"/>
    </row>
    <row r="293" spans="1:89" x14ac:dyDescent="0.3">
      <c r="A293">
        <f t="shared" ca="1" si="114"/>
        <v>1</v>
      </c>
      <c r="B293" t="str">
        <f t="shared" ca="1" si="115"/>
        <v>FEMALE</v>
      </c>
      <c r="C293">
        <f t="shared" ca="1" si="116"/>
        <v>50</v>
      </c>
      <c r="D293">
        <f t="shared" ca="1" si="117"/>
        <v>1</v>
      </c>
      <c r="E293" t="str">
        <f t="shared" ca="1" si="118"/>
        <v>Health</v>
      </c>
      <c r="F293">
        <f t="shared" ca="1" si="119"/>
        <v>2</v>
      </c>
      <c r="G293" t="str">
        <f t="shared" ca="1" si="120"/>
        <v>Plus Two</v>
      </c>
      <c r="H293">
        <f t="shared" ca="1" si="138"/>
        <v>2</v>
      </c>
      <c r="I293">
        <f t="shared" ca="1" si="113"/>
        <v>1</v>
      </c>
      <c r="J293">
        <f t="shared" ca="1" si="121"/>
        <v>246416</v>
      </c>
      <c r="K293">
        <f t="shared" ca="1" si="122"/>
        <v>8</v>
      </c>
      <c r="L293" t="str">
        <f t="shared" ca="1" si="123"/>
        <v>Thrissur</v>
      </c>
      <c r="M293">
        <f t="shared" ca="1" si="132"/>
        <v>1971328</v>
      </c>
      <c r="N293">
        <f t="shared" ca="1" si="124"/>
        <v>746539.4142939751</v>
      </c>
      <c r="O293">
        <f t="shared" ca="1" si="133"/>
        <v>182628.90163041797</v>
      </c>
      <c r="P293">
        <f t="shared" ca="1" si="125"/>
        <v>75367</v>
      </c>
      <c r="Q293">
        <f t="shared" ca="1" si="134"/>
        <v>1217235.4142939751</v>
      </c>
      <c r="R293">
        <f t="shared" ca="1" si="135"/>
        <v>211980.33929696196</v>
      </c>
      <c r="S293">
        <f t="shared" ca="1" si="136"/>
        <v>2365937.24092738</v>
      </c>
      <c r="T293">
        <f t="shared" ca="1" si="137"/>
        <v>1148701.8266334049</v>
      </c>
      <c r="V293" s="9">
        <f ca="1">IF(Table1[[#This Row],[GENDER]]="MALE",1,0)</f>
        <v>0</v>
      </c>
      <c r="W293" s="10">
        <f ca="1">IF(Table1[[#This Row],[GENDER]]="FEMALE",1,0)</f>
        <v>1</v>
      </c>
      <c r="AF293" s="9">
        <f t="shared" ca="1" si="126"/>
        <v>0</v>
      </c>
      <c r="AG293" s="6">
        <f t="shared" ca="1" si="127"/>
        <v>1</v>
      </c>
      <c r="AH293" s="6">
        <f t="shared" ca="1" si="128"/>
        <v>0</v>
      </c>
      <c r="AI293" s="6">
        <f t="shared" ca="1" si="129"/>
        <v>0</v>
      </c>
      <c r="AJ293" s="10">
        <f t="shared" ca="1" si="130"/>
        <v>0</v>
      </c>
      <c r="AL293" s="9">
        <f ca="1">IF(Table1[[#This Row],[EDUCATION]]="HIGHSCHOOL",1,0)</f>
        <v>0</v>
      </c>
      <c r="AM293" s="6">
        <f ca="1">IF(Table1[[#This Row],[EDUCATION]]="PLUS TWO",1,0)</f>
        <v>1</v>
      </c>
      <c r="AN293" s="6">
        <f ca="1">IF(Table1[[#This Row],[EDUCATION]]="UG",1,0)</f>
        <v>0</v>
      </c>
      <c r="AO293" s="6">
        <f ca="1">IF(Table1[[#This Row],[EDUCATION]]="PG",1,0)</f>
        <v>0</v>
      </c>
      <c r="AP293" s="6">
        <f ca="1">IF(Table1[[#This Row],[EDUCATION]]="PHD",1,0)</f>
        <v>0</v>
      </c>
      <c r="AQ293" s="10">
        <f ca="1">IF(Table1[[#This Row],[EDUCATION]]="OTHERS",1,0)</f>
        <v>0</v>
      </c>
      <c r="AU293" s="9">
        <f ca="1">Table1[[#This Row],[CARS VALUE]]/Table1[[#This Row],[CARS]]</f>
        <v>182628.90163041797</v>
      </c>
      <c r="AV293" s="10"/>
      <c r="AX293" s="9">
        <f ca="1">IF(Table1[[#This Row],[DEBTS]]&gt;$AY$3,1,0)</f>
        <v>1</v>
      </c>
      <c r="AY293" s="6"/>
      <c r="AZ293" s="23">
        <f ca="1">(Table1[[#This Row],[MORTAGE LEFT]]/Table1[[#This Row],[VALUE OF THE HOUSE]])</f>
        <v>0.37869873217139671</v>
      </c>
      <c r="BA293" s="6">
        <f t="shared" ca="1" si="131"/>
        <v>1</v>
      </c>
      <c r="BB293" s="6"/>
      <c r="BC293" s="6"/>
      <c r="BD293" s="6"/>
      <c r="BE293" s="9">
        <f ca="1">IF(Table1[[#This Row],[DEBTS]]&gt;Table1[[#This Row],[INCOME ]],1,0)</f>
        <v>1</v>
      </c>
      <c r="BF293" s="10"/>
      <c r="BH293" s="9">
        <f ca="1">IF(Table1[[#This Row],[AREA]]="Alappuzha",Table1[[#This Row],[INCOME ]],0)</f>
        <v>0</v>
      </c>
      <c r="BI293" s="6">
        <f ca="1">IF(Table1[[#This Row],[AREA]]="Ernakulam",Table1[[#This Row],[INCOME ]],0)</f>
        <v>0</v>
      </c>
      <c r="BJ293" s="6">
        <f ca="1">IF(Table1[[#This Row],[AREA]]="Idukki",Table1[[#This Row],[INCOME ]],0)</f>
        <v>0</v>
      </c>
      <c r="BK293" s="6">
        <f ca="1">IF(Table1[[#This Row],[AREA]]="kannur",Table1[[#This Row],[INCOME ]],0)</f>
        <v>0</v>
      </c>
      <c r="BL293" s="6">
        <f ca="1">IF(Table1[[#This Row],[AREA]]="Kasaragod",Table1[[#This Row],[INCOME ]],0)</f>
        <v>0</v>
      </c>
      <c r="BM293" s="6">
        <f ca="1">IF(Table1[[#This Row],[AREA]]="Kollam",Table1[[#This Row],[INCOME ]],0)</f>
        <v>0</v>
      </c>
      <c r="BN293" s="6">
        <f ca="1">IF(Table1[[#This Row],[AREA]]="kottayam",Table1[[#This Row],[INCOME ]],0)</f>
        <v>0</v>
      </c>
      <c r="BO293" s="6">
        <f ca="1">IF(Table1[[#This Row],[AREA]]="Kozhikode",Table1[[#This Row],[INCOME ]],0)</f>
        <v>0</v>
      </c>
      <c r="BP293" s="6">
        <f ca="1">IF(Table1[[#This Row],[AREA]]="Malappuram",Table1[[#This Row],[INCOME ]],0)</f>
        <v>0</v>
      </c>
      <c r="BQ293" s="6">
        <f ca="1">IF(Table1[[#This Row],[AREA]]="Palakkad",Table1[[#This Row],[INCOME ]],0)</f>
        <v>0</v>
      </c>
      <c r="BR293" s="6">
        <f ca="1">IF(Table1[[#This Row],[AREA]]="Pathanamthitta",Table1[[#This Row],[INCOME ]],0)</f>
        <v>0</v>
      </c>
      <c r="BS293" s="6">
        <f ca="1">IF(Table1[[#This Row],[AREA]]="Thiruvananthapuram",Table1[[#This Row],[INCOME ]],0)</f>
        <v>0</v>
      </c>
      <c r="BT293" s="6">
        <f ca="1">IF(Table1[[#This Row],[AREA]]="Thrissur",Table1[[#This Row],[INCOME ]],0)</f>
        <v>246416</v>
      </c>
      <c r="BU293" s="10">
        <f ca="1">IF(Table1[[#This Row],[AREA]]="Wayanadu",Table1[[#This Row],[INCOME ]],0)</f>
        <v>0</v>
      </c>
      <c r="BW293" s="9">
        <f ca="1">IF(Table1[[#This Row],[FIELD OF WORK]]="IT",Table1[[#This Row],[INCOME ]],0)</f>
        <v>0</v>
      </c>
      <c r="BX293" s="6">
        <f ca="1">IF(Table1[[#This Row],[FIELD OF WORK]]="Teaching",Table1[[#This Row],[INCOME ]],0)</f>
        <v>0</v>
      </c>
      <c r="BY293" s="6">
        <f ca="1">IF(Table1[[#This Row],[FIELD OF WORK]]="Construction",Table1[[#This Row],[INCOME ]],0)</f>
        <v>0</v>
      </c>
      <c r="BZ293" s="6">
        <f ca="1">IF(Table1[[#This Row],[FIELD OF WORK]]="Health",Table1[[#This Row],[INCOME ]],0)</f>
        <v>246416</v>
      </c>
      <c r="CA293" s="10">
        <f ca="1">IF(Table1[[#This Row],[FIELD OF WORK]]="Others",Table1[[#This Row],[INCOME ]],0)</f>
        <v>0</v>
      </c>
      <c r="CC293" s="9">
        <f ca="1">IF(Table1[[#This Row],[EDUCATION]]="Highschool",Table1[[#This Row],[INCOME ]],0)</f>
        <v>0</v>
      </c>
      <c r="CD293" s="6">
        <f ca="1">IF(Table1[[#This Row],[EDUCATION]]="UG",Table1[[#This Row],[INCOME ]],0)</f>
        <v>0</v>
      </c>
      <c r="CE293" s="6">
        <f ca="1">IF(Table1[[#This Row],[EDUCATION]]="PG",Table1[[#This Row],[INCOME ]],0)</f>
        <v>0</v>
      </c>
      <c r="CF293" s="6">
        <f ca="1">IF(Table1[[#This Row],[EDUCATION]]="PHD",Table1[[#This Row],[INCOME ]],0)</f>
        <v>0</v>
      </c>
      <c r="CG293" s="6">
        <f ca="1">IF(Table1[[#This Row],[EDUCATION]]="Plus Two",Table1[[#This Row],[INCOME ]],0)</f>
        <v>246416</v>
      </c>
      <c r="CH293" s="10">
        <f ca="1">IF(Table1[[#This Row],[EDUCATION]]="Others",Table1[[#This Row],[INCOME ]],0)</f>
        <v>0</v>
      </c>
      <c r="CJ293" s="9">
        <f ca="1">IF(Table1[[#This Row],[NETWORTH]]&gt;$CK$3,Table1[[#This Row],[AGE]],0)</f>
        <v>50</v>
      </c>
      <c r="CK293" s="10"/>
    </row>
    <row r="294" spans="1:89" x14ac:dyDescent="0.3">
      <c r="A294">
        <f t="shared" ca="1" si="114"/>
        <v>0</v>
      </c>
      <c r="B294" t="str">
        <f t="shared" ca="1" si="115"/>
        <v>MALE</v>
      </c>
      <c r="C294">
        <f t="shared" ca="1" si="116"/>
        <v>38</v>
      </c>
      <c r="D294">
        <f t="shared" ca="1" si="117"/>
        <v>5</v>
      </c>
      <c r="E294" t="str">
        <f t="shared" ca="1" si="118"/>
        <v>Others</v>
      </c>
      <c r="F294">
        <f t="shared" ca="1" si="119"/>
        <v>6</v>
      </c>
      <c r="G294" t="str">
        <f t="shared" ca="1" si="120"/>
        <v>Others</v>
      </c>
      <c r="H294">
        <f t="shared" ca="1" si="138"/>
        <v>0</v>
      </c>
      <c r="I294">
        <f t="shared" ca="1" si="113"/>
        <v>3</v>
      </c>
      <c r="J294">
        <f t="shared" ca="1" si="121"/>
        <v>166114</v>
      </c>
      <c r="K294">
        <f t="shared" ca="1" si="122"/>
        <v>9</v>
      </c>
      <c r="L294" t="str">
        <f t="shared" ca="1" si="123"/>
        <v>Palakkad</v>
      </c>
      <c r="M294">
        <f t="shared" ca="1" si="132"/>
        <v>498342</v>
      </c>
      <c r="N294">
        <f t="shared" ca="1" si="124"/>
        <v>16858.698221454488</v>
      </c>
      <c r="O294">
        <f t="shared" ca="1" si="133"/>
        <v>116531.77478882836</v>
      </c>
      <c r="P294">
        <f t="shared" ca="1" si="125"/>
        <v>42195</v>
      </c>
      <c r="Q294">
        <f t="shared" ca="1" si="134"/>
        <v>181097.69822145448</v>
      </c>
      <c r="R294">
        <f t="shared" ca="1" si="135"/>
        <v>45002.849359044849</v>
      </c>
      <c r="S294">
        <f t="shared" ca="1" si="136"/>
        <v>659876.62414787314</v>
      </c>
      <c r="T294">
        <f t="shared" ca="1" si="137"/>
        <v>478778.92592641863</v>
      </c>
      <c r="V294" s="9">
        <f ca="1">IF(Table1[[#This Row],[GENDER]]="MALE",1,0)</f>
        <v>1</v>
      </c>
      <c r="W294" s="10">
        <f ca="1">IF(Table1[[#This Row],[GENDER]]="FEMALE",1,0)</f>
        <v>0</v>
      </c>
      <c r="AF294" s="9">
        <f t="shared" ca="1" si="126"/>
        <v>0</v>
      </c>
      <c r="AG294" s="6">
        <f t="shared" ca="1" si="127"/>
        <v>0</v>
      </c>
      <c r="AH294" s="6">
        <f t="shared" ca="1" si="128"/>
        <v>0</v>
      </c>
      <c r="AI294" s="6">
        <f t="shared" ca="1" si="129"/>
        <v>0</v>
      </c>
      <c r="AJ294" s="10">
        <f t="shared" ca="1" si="130"/>
        <v>1</v>
      </c>
      <c r="AL294" s="9">
        <f ca="1">IF(Table1[[#This Row],[EDUCATION]]="HIGHSCHOOL",1,0)</f>
        <v>0</v>
      </c>
      <c r="AM294" s="6">
        <f ca="1">IF(Table1[[#This Row],[EDUCATION]]="PLUS TWO",1,0)</f>
        <v>0</v>
      </c>
      <c r="AN294" s="6">
        <f ca="1">IF(Table1[[#This Row],[EDUCATION]]="UG",1,0)</f>
        <v>0</v>
      </c>
      <c r="AO294" s="6">
        <f ca="1">IF(Table1[[#This Row],[EDUCATION]]="PG",1,0)</f>
        <v>0</v>
      </c>
      <c r="AP294" s="6">
        <f ca="1">IF(Table1[[#This Row],[EDUCATION]]="PHD",1,0)</f>
        <v>0</v>
      </c>
      <c r="AQ294" s="10">
        <f ca="1">IF(Table1[[#This Row],[EDUCATION]]="OTHERS",1,0)</f>
        <v>1</v>
      </c>
      <c r="AU294" s="9">
        <f ca="1">Table1[[#This Row],[CARS VALUE]]/Table1[[#This Row],[CARS]]</f>
        <v>38843.924929609457</v>
      </c>
      <c r="AV294" s="10"/>
      <c r="AX294" s="9">
        <f ca="1">IF(Table1[[#This Row],[DEBTS]]&gt;$AY$3,1,0)</f>
        <v>0</v>
      </c>
      <c r="AY294" s="6"/>
      <c r="AZ294" s="23">
        <f ca="1">(Table1[[#This Row],[MORTAGE LEFT]]/Table1[[#This Row],[VALUE OF THE HOUSE]])</f>
        <v>3.382957531465236E-2</v>
      </c>
      <c r="BA294" s="6">
        <f t="shared" ca="1" si="131"/>
        <v>1</v>
      </c>
      <c r="BB294" s="6"/>
      <c r="BC294" s="6"/>
      <c r="BD294" s="6"/>
      <c r="BE294" s="9">
        <f ca="1">IF(Table1[[#This Row],[DEBTS]]&gt;Table1[[#This Row],[INCOME ]],1,0)</f>
        <v>1</v>
      </c>
      <c r="BF294" s="10"/>
      <c r="BH294" s="9">
        <f ca="1">IF(Table1[[#This Row],[AREA]]="Alappuzha",Table1[[#This Row],[INCOME ]],0)</f>
        <v>0</v>
      </c>
      <c r="BI294" s="6">
        <f ca="1">IF(Table1[[#This Row],[AREA]]="Ernakulam",Table1[[#This Row],[INCOME ]],0)</f>
        <v>0</v>
      </c>
      <c r="BJ294" s="6">
        <f ca="1">IF(Table1[[#This Row],[AREA]]="Idukki",Table1[[#This Row],[INCOME ]],0)</f>
        <v>0</v>
      </c>
      <c r="BK294" s="6">
        <f ca="1">IF(Table1[[#This Row],[AREA]]="kannur",Table1[[#This Row],[INCOME ]],0)</f>
        <v>0</v>
      </c>
      <c r="BL294" s="6">
        <f ca="1">IF(Table1[[#This Row],[AREA]]="Kasaragod",Table1[[#This Row],[INCOME ]],0)</f>
        <v>0</v>
      </c>
      <c r="BM294" s="6">
        <f ca="1">IF(Table1[[#This Row],[AREA]]="Kollam",Table1[[#This Row],[INCOME ]],0)</f>
        <v>0</v>
      </c>
      <c r="BN294" s="6">
        <f ca="1">IF(Table1[[#This Row],[AREA]]="kottayam",Table1[[#This Row],[INCOME ]],0)</f>
        <v>0</v>
      </c>
      <c r="BO294" s="6">
        <f ca="1">IF(Table1[[#This Row],[AREA]]="Kozhikode",Table1[[#This Row],[INCOME ]],0)</f>
        <v>0</v>
      </c>
      <c r="BP294" s="6">
        <f ca="1">IF(Table1[[#This Row],[AREA]]="Malappuram",Table1[[#This Row],[INCOME ]],0)</f>
        <v>0</v>
      </c>
      <c r="BQ294" s="6">
        <f ca="1">IF(Table1[[#This Row],[AREA]]="Palakkad",Table1[[#This Row],[INCOME ]],0)</f>
        <v>166114</v>
      </c>
      <c r="BR294" s="6">
        <f ca="1">IF(Table1[[#This Row],[AREA]]="Pathanamthitta",Table1[[#This Row],[INCOME ]],0)</f>
        <v>0</v>
      </c>
      <c r="BS294" s="6">
        <f ca="1">IF(Table1[[#This Row],[AREA]]="Thiruvananthapuram",Table1[[#This Row],[INCOME ]],0)</f>
        <v>0</v>
      </c>
      <c r="BT294" s="6">
        <f ca="1">IF(Table1[[#This Row],[AREA]]="Thrissur",Table1[[#This Row],[INCOME ]],0)</f>
        <v>0</v>
      </c>
      <c r="BU294" s="10">
        <f ca="1">IF(Table1[[#This Row],[AREA]]="Wayanadu",Table1[[#This Row],[INCOME ]],0)</f>
        <v>0</v>
      </c>
      <c r="BW294" s="9">
        <f ca="1">IF(Table1[[#This Row],[FIELD OF WORK]]="IT",Table1[[#This Row],[INCOME ]],0)</f>
        <v>0</v>
      </c>
      <c r="BX294" s="6">
        <f ca="1">IF(Table1[[#This Row],[FIELD OF WORK]]="Teaching",Table1[[#This Row],[INCOME ]],0)</f>
        <v>0</v>
      </c>
      <c r="BY294" s="6">
        <f ca="1">IF(Table1[[#This Row],[FIELD OF WORK]]="Construction",Table1[[#This Row],[INCOME ]],0)</f>
        <v>0</v>
      </c>
      <c r="BZ294" s="6">
        <f ca="1">IF(Table1[[#This Row],[FIELD OF WORK]]="Health",Table1[[#This Row],[INCOME ]],0)</f>
        <v>0</v>
      </c>
      <c r="CA294" s="10">
        <f ca="1">IF(Table1[[#This Row],[FIELD OF WORK]]="Others",Table1[[#This Row],[INCOME ]],0)</f>
        <v>166114</v>
      </c>
      <c r="CC294" s="9">
        <f ca="1">IF(Table1[[#This Row],[EDUCATION]]="Highschool",Table1[[#This Row],[INCOME ]],0)</f>
        <v>0</v>
      </c>
      <c r="CD294" s="6">
        <f ca="1">IF(Table1[[#This Row],[EDUCATION]]="UG",Table1[[#This Row],[INCOME ]],0)</f>
        <v>0</v>
      </c>
      <c r="CE294" s="6">
        <f ca="1">IF(Table1[[#This Row],[EDUCATION]]="PG",Table1[[#This Row],[INCOME ]],0)</f>
        <v>0</v>
      </c>
      <c r="CF294" s="6">
        <f ca="1">IF(Table1[[#This Row],[EDUCATION]]="PHD",Table1[[#This Row],[INCOME ]],0)</f>
        <v>0</v>
      </c>
      <c r="CG294" s="6">
        <f ca="1">IF(Table1[[#This Row],[EDUCATION]]="Plus Two",Table1[[#This Row],[INCOME ]],0)</f>
        <v>0</v>
      </c>
      <c r="CH294" s="10">
        <f ca="1">IF(Table1[[#This Row],[EDUCATION]]="Others",Table1[[#This Row],[INCOME ]],0)</f>
        <v>166114</v>
      </c>
      <c r="CJ294" s="9">
        <f ca="1">IF(Table1[[#This Row],[NETWORTH]]&gt;$CK$3,Table1[[#This Row],[AGE]],0)</f>
        <v>0</v>
      </c>
      <c r="CK294" s="10"/>
    </row>
    <row r="295" spans="1:89" x14ac:dyDescent="0.3">
      <c r="A295">
        <f t="shared" ca="1" si="114"/>
        <v>0</v>
      </c>
      <c r="B295" t="str">
        <f t="shared" ca="1" si="115"/>
        <v>MALE</v>
      </c>
      <c r="C295">
        <f t="shared" ca="1" si="116"/>
        <v>34</v>
      </c>
      <c r="D295">
        <f t="shared" ca="1" si="117"/>
        <v>2</v>
      </c>
      <c r="E295" t="str">
        <f t="shared" ca="1" si="118"/>
        <v>Construction</v>
      </c>
      <c r="F295">
        <f t="shared" ca="1" si="119"/>
        <v>2</v>
      </c>
      <c r="G295" t="str">
        <f t="shared" ca="1" si="120"/>
        <v>Plus Two</v>
      </c>
      <c r="H295">
        <f t="shared" ca="1" si="138"/>
        <v>3</v>
      </c>
      <c r="I295">
        <f t="shared" ca="1" si="113"/>
        <v>2</v>
      </c>
      <c r="J295">
        <f t="shared" ca="1" si="121"/>
        <v>152058</v>
      </c>
      <c r="K295">
        <f t="shared" ca="1" si="122"/>
        <v>11</v>
      </c>
      <c r="L295" t="str">
        <f t="shared" ca="1" si="123"/>
        <v>Kozhikode</v>
      </c>
      <c r="M295">
        <f t="shared" ca="1" si="132"/>
        <v>1216464</v>
      </c>
      <c r="N295">
        <f t="shared" ca="1" si="124"/>
        <v>977037.94468758907</v>
      </c>
      <c r="O295">
        <f t="shared" ca="1" si="133"/>
        <v>238459.56648717335</v>
      </c>
      <c r="P295">
        <f t="shared" ca="1" si="125"/>
        <v>99408</v>
      </c>
      <c r="Q295">
        <f t="shared" ca="1" si="134"/>
        <v>1330873.9446875891</v>
      </c>
      <c r="R295">
        <f t="shared" ca="1" si="135"/>
        <v>146584.13616895056</v>
      </c>
      <c r="S295">
        <f t="shared" ca="1" si="136"/>
        <v>1601507.7026561238</v>
      </c>
      <c r="T295">
        <f t="shared" ca="1" si="137"/>
        <v>270633.75796853472</v>
      </c>
      <c r="V295" s="9">
        <f ca="1">IF(Table1[[#This Row],[GENDER]]="MALE",1,0)</f>
        <v>1</v>
      </c>
      <c r="W295" s="10">
        <f ca="1">IF(Table1[[#This Row],[GENDER]]="FEMALE",1,0)</f>
        <v>0</v>
      </c>
      <c r="AF295" s="9">
        <f t="shared" ca="1" si="126"/>
        <v>1</v>
      </c>
      <c r="AG295" s="6">
        <f t="shared" ca="1" si="127"/>
        <v>0</v>
      </c>
      <c r="AH295" s="6">
        <f t="shared" ca="1" si="128"/>
        <v>0</v>
      </c>
      <c r="AI295" s="6">
        <f t="shared" ca="1" si="129"/>
        <v>0</v>
      </c>
      <c r="AJ295" s="10">
        <f t="shared" ca="1" si="130"/>
        <v>0</v>
      </c>
      <c r="AL295" s="9">
        <f ca="1">IF(Table1[[#This Row],[EDUCATION]]="HIGHSCHOOL",1,0)</f>
        <v>0</v>
      </c>
      <c r="AM295" s="6">
        <f ca="1">IF(Table1[[#This Row],[EDUCATION]]="PLUS TWO",1,0)</f>
        <v>1</v>
      </c>
      <c r="AN295" s="6">
        <f ca="1">IF(Table1[[#This Row],[EDUCATION]]="UG",1,0)</f>
        <v>0</v>
      </c>
      <c r="AO295" s="6">
        <f ca="1">IF(Table1[[#This Row],[EDUCATION]]="PG",1,0)</f>
        <v>0</v>
      </c>
      <c r="AP295" s="6">
        <f ca="1">IF(Table1[[#This Row],[EDUCATION]]="PHD",1,0)</f>
        <v>0</v>
      </c>
      <c r="AQ295" s="10">
        <f ca="1">IF(Table1[[#This Row],[EDUCATION]]="OTHERS",1,0)</f>
        <v>0</v>
      </c>
      <c r="AU295" s="9">
        <f ca="1">Table1[[#This Row],[CARS VALUE]]/Table1[[#This Row],[CARS]]</f>
        <v>119229.78324358667</v>
      </c>
      <c r="AV295" s="10"/>
      <c r="AX295" s="9">
        <f ca="1">IF(Table1[[#This Row],[DEBTS]]&gt;$AY$3,1,0)</f>
        <v>1</v>
      </c>
      <c r="AY295" s="6"/>
      <c r="AZ295" s="23">
        <f ca="1">(Table1[[#This Row],[MORTAGE LEFT]]/Table1[[#This Row],[VALUE OF THE HOUSE]])</f>
        <v>0.80317867580757762</v>
      </c>
      <c r="BA295" s="6">
        <f t="shared" ca="1" si="131"/>
        <v>0</v>
      </c>
      <c r="BB295" s="6"/>
      <c r="BC295" s="6"/>
      <c r="BD295" s="6"/>
      <c r="BE295" s="9">
        <f ca="1">IF(Table1[[#This Row],[DEBTS]]&gt;Table1[[#This Row],[INCOME ]],1,0)</f>
        <v>1</v>
      </c>
      <c r="BF295" s="10"/>
      <c r="BH295" s="9">
        <f ca="1">IF(Table1[[#This Row],[AREA]]="Alappuzha",Table1[[#This Row],[INCOME ]],0)</f>
        <v>0</v>
      </c>
      <c r="BI295" s="6">
        <f ca="1">IF(Table1[[#This Row],[AREA]]="Ernakulam",Table1[[#This Row],[INCOME ]],0)</f>
        <v>0</v>
      </c>
      <c r="BJ295" s="6">
        <f ca="1">IF(Table1[[#This Row],[AREA]]="Idukki",Table1[[#This Row],[INCOME ]],0)</f>
        <v>0</v>
      </c>
      <c r="BK295" s="6">
        <f ca="1">IF(Table1[[#This Row],[AREA]]="kannur",Table1[[#This Row],[INCOME ]],0)</f>
        <v>0</v>
      </c>
      <c r="BL295" s="6">
        <f ca="1">IF(Table1[[#This Row],[AREA]]="Kasaragod",Table1[[#This Row],[INCOME ]],0)</f>
        <v>0</v>
      </c>
      <c r="BM295" s="6">
        <f ca="1">IF(Table1[[#This Row],[AREA]]="Kollam",Table1[[#This Row],[INCOME ]],0)</f>
        <v>0</v>
      </c>
      <c r="BN295" s="6">
        <f ca="1">IF(Table1[[#This Row],[AREA]]="kottayam",Table1[[#This Row],[INCOME ]],0)</f>
        <v>0</v>
      </c>
      <c r="BO295" s="6">
        <f ca="1">IF(Table1[[#This Row],[AREA]]="Kozhikode",Table1[[#This Row],[INCOME ]],0)</f>
        <v>152058</v>
      </c>
      <c r="BP295" s="6">
        <f ca="1">IF(Table1[[#This Row],[AREA]]="Malappuram",Table1[[#This Row],[INCOME ]],0)</f>
        <v>0</v>
      </c>
      <c r="BQ295" s="6">
        <f ca="1">IF(Table1[[#This Row],[AREA]]="Palakkad",Table1[[#This Row],[INCOME ]],0)</f>
        <v>0</v>
      </c>
      <c r="BR295" s="6">
        <f ca="1">IF(Table1[[#This Row],[AREA]]="Pathanamthitta",Table1[[#This Row],[INCOME ]],0)</f>
        <v>0</v>
      </c>
      <c r="BS295" s="6">
        <f ca="1">IF(Table1[[#This Row],[AREA]]="Thiruvananthapuram",Table1[[#This Row],[INCOME ]],0)</f>
        <v>0</v>
      </c>
      <c r="BT295" s="6">
        <f ca="1">IF(Table1[[#This Row],[AREA]]="Thrissur",Table1[[#This Row],[INCOME ]],0)</f>
        <v>0</v>
      </c>
      <c r="BU295" s="10">
        <f ca="1">IF(Table1[[#This Row],[AREA]]="Wayanadu",Table1[[#This Row],[INCOME ]],0)</f>
        <v>0</v>
      </c>
      <c r="BW295" s="9">
        <f ca="1">IF(Table1[[#This Row],[FIELD OF WORK]]="IT",Table1[[#This Row],[INCOME ]],0)</f>
        <v>0</v>
      </c>
      <c r="BX295" s="6">
        <f ca="1">IF(Table1[[#This Row],[FIELD OF WORK]]="Teaching",Table1[[#This Row],[INCOME ]],0)</f>
        <v>0</v>
      </c>
      <c r="BY295" s="6">
        <f ca="1">IF(Table1[[#This Row],[FIELD OF WORK]]="Construction",Table1[[#This Row],[INCOME ]],0)</f>
        <v>152058</v>
      </c>
      <c r="BZ295" s="6">
        <f ca="1">IF(Table1[[#This Row],[FIELD OF WORK]]="Health",Table1[[#This Row],[INCOME ]],0)</f>
        <v>0</v>
      </c>
      <c r="CA295" s="10">
        <f ca="1">IF(Table1[[#This Row],[FIELD OF WORK]]="Others",Table1[[#This Row],[INCOME ]],0)</f>
        <v>0</v>
      </c>
      <c r="CC295" s="9">
        <f ca="1">IF(Table1[[#This Row],[EDUCATION]]="Highschool",Table1[[#This Row],[INCOME ]],0)</f>
        <v>0</v>
      </c>
      <c r="CD295" s="6">
        <f ca="1">IF(Table1[[#This Row],[EDUCATION]]="UG",Table1[[#This Row],[INCOME ]],0)</f>
        <v>0</v>
      </c>
      <c r="CE295" s="6">
        <f ca="1">IF(Table1[[#This Row],[EDUCATION]]="PG",Table1[[#This Row],[INCOME ]],0)</f>
        <v>0</v>
      </c>
      <c r="CF295" s="6">
        <f ca="1">IF(Table1[[#This Row],[EDUCATION]]="PHD",Table1[[#This Row],[INCOME ]],0)</f>
        <v>0</v>
      </c>
      <c r="CG295" s="6">
        <f ca="1">IF(Table1[[#This Row],[EDUCATION]]="Plus Two",Table1[[#This Row],[INCOME ]],0)</f>
        <v>152058</v>
      </c>
      <c r="CH295" s="10">
        <f ca="1">IF(Table1[[#This Row],[EDUCATION]]="Others",Table1[[#This Row],[INCOME ]],0)</f>
        <v>0</v>
      </c>
      <c r="CJ295" s="9">
        <f ca="1">IF(Table1[[#This Row],[NETWORTH]]&gt;$CK$3,Table1[[#This Row],[AGE]],0)</f>
        <v>0</v>
      </c>
      <c r="CK295" s="10"/>
    </row>
    <row r="296" spans="1:89" x14ac:dyDescent="0.3">
      <c r="A296">
        <f t="shared" ca="1" si="114"/>
        <v>0</v>
      </c>
      <c r="B296" t="str">
        <f t="shared" ca="1" si="115"/>
        <v>MALE</v>
      </c>
      <c r="C296">
        <f t="shared" ca="1" si="116"/>
        <v>44</v>
      </c>
      <c r="D296">
        <f t="shared" ca="1" si="117"/>
        <v>5</v>
      </c>
      <c r="E296" t="str">
        <f t="shared" ca="1" si="118"/>
        <v>Others</v>
      </c>
      <c r="F296">
        <f t="shared" ca="1" si="119"/>
        <v>3</v>
      </c>
      <c r="G296" t="str">
        <f t="shared" ca="1" si="120"/>
        <v>UG</v>
      </c>
      <c r="H296">
        <f t="shared" ca="1" si="138"/>
        <v>3</v>
      </c>
      <c r="I296">
        <f t="shared" ca="1" si="113"/>
        <v>2</v>
      </c>
      <c r="J296">
        <f t="shared" ca="1" si="121"/>
        <v>339582</v>
      </c>
      <c r="K296">
        <f t="shared" ca="1" si="122"/>
        <v>14</v>
      </c>
      <c r="L296" t="str">
        <f t="shared" ca="1" si="123"/>
        <v>Kasaragod</v>
      </c>
      <c r="M296">
        <f t="shared" ca="1" si="132"/>
        <v>2716656</v>
      </c>
      <c r="N296">
        <f t="shared" ca="1" si="124"/>
        <v>2082075.4608197226</v>
      </c>
      <c r="O296">
        <f t="shared" ca="1" si="133"/>
        <v>66418.763020090046</v>
      </c>
      <c r="P296">
        <f t="shared" ca="1" si="125"/>
        <v>6291</v>
      </c>
      <c r="Q296">
        <f t="shared" ca="1" si="134"/>
        <v>2403668.4608197226</v>
      </c>
      <c r="R296">
        <f t="shared" ca="1" si="135"/>
        <v>34145.399682654592</v>
      </c>
      <c r="S296">
        <f t="shared" ca="1" si="136"/>
        <v>2817220.1627027444</v>
      </c>
      <c r="T296">
        <f t="shared" ca="1" si="137"/>
        <v>413551.70188302174</v>
      </c>
      <c r="V296" s="9">
        <f ca="1">IF(Table1[[#This Row],[GENDER]]="MALE",1,0)</f>
        <v>1</v>
      </c>
      <c r="W296" s="10">
        <f ca="1">IF(Table1[[#This Row],[GENDER]]="FEMALE",1,0)</f>
        <v>0</v>
      </c>
      <c r="AF296" s="9">
        <f t="shared" ca="1" si="126"/>
        <v>0</v>
      </c>
      <c r="AG296" s="6">
        <f t="shared" ca="1" si="127"/>
        <v>0</v>
      </c>
      <c r="AH296" s="6">
        <f t="shared" ca="1" si="128"/>
        <v>0</v>
      </c>
      <c r="AI296" s="6">
        <f t="shared" ca="1" si="129"/>
        <v>0</v>
      </c>
      <c r="AJ296" s="10">
        <f t="shared" ca="1" si="130"/>
        <v>1</v>
      </c>
      <c r="AL296" s="9">
        <f ca="1">IF(Table1[[#This Row],[EDUCATION]]="HIGHSCHOOL",1,0)</f>
        <v>0</v>
      </c>
      <c r="AM296" s="6">
        <f ca="1">IF(Table1[[#This Row],[EDUCATION]]="PLUS TWO",1,0)</f>
        <v>0</v>
      </c>
      <c r="AN296" s="6">
        <f ca="1">IF(Table1[[#This Row],[EDUCATION]]="UG",1,0)</f>
        <v>1</v>
      </c>
      <c r="AO296" s="6">
        <f ca="1">IF(Table1[[#This Row],[EDUCATION]]="PG",1,0)</f>
        <v>0</v>
      </c>
      <c r="AP296" s="6">
        <f ca="1">IF(Table1[[#This Row],[EDUCATION]]="PHD",1,0)</f>
        <v>0</v>
      </c>
      <c r="AQ296" s="10">
        <f ca="1">IF(Table1[[#This Row],[EDUCATION]]="OTHERS",1,0)</f>
        <v>0</v>
      </c>
      <c r="AU296" s="9">
        <f ca="1">Table1[[#This Row],[CARS VALUE]]/Table1[[#This Row],[CARS]]</f>
        <v>33209.381510045023</v>
      </c>
      <c r="AV296" s="10"/>
      <c r="AX296" s="9">
        <f ca="1">IF(Table1[[#This Row],[DEBTS]]&gt;$AY$3,1,0)</f>
        <v>1</v>
      </c>
      <c r="AY296" s="6"/>
      <c r="AZ296" s="23">
        <f ca="1">(Table1[[#This Row],[MORTAGE LEFT]]/Table1[[#This Row],[VALUE OF THE HOUSE]])</f>
        <v>0.76641115430872464</v>
      </c>
      <c r="BA296" s="6">
        <f t="shared" ca="1" si="131"/>
        <v>0</v>
      </c>
      <c r="BB296" s="6"/>
      <c r="BC296" s="6"/>
      <c r="BD296" s="6"/>
      <c r="BE296" s="9">
        <f ca="1">IF(Table1[[#This Row],[DEBTS]]&gt;Table1[[#This Row],[INCOME ]],1,0)</f>
        <v>1</v>
      </c>
      <c r="BF296" s="10"/>
      <c r="BH296" s="9">
        <f ca="1">IF(Table1[[#This Row],[AREA]]="Alappuzha",Table1[[#This Row],[INCOME ]],0)</f>
        <v>0</v>
      </c>
      <c r="BI296" s="6">
        <f ca="1">IF(Table1[[#This Row],[AREA]]="Ernakulam",Table1[[#This Row],[INCOME ]],0)</f>
        <v>0</v>
      </c>
      <c r="BJ296" s="6">
        <f ca="1">IF(Table1[[#This Row],[AREA]]="Idukki",Table1[[#This Row],[INCOME ]],0)</f>
        <v>0</v>
      </c>
      <c r="BK296" s="6">
        <f ca="1">IF(Table1[[#This Row],[AREA]]="kannur",Table1[[#This Row],[INCOME ]],0)</f>
        <v>0</v>
      </c>
      <c r="BL296" s="6">
        <f ca="1">IF(Table1[[#This Row],[AREA]]="Kasaragod",Table1[[#This Row],[INCOME ]],0)</f>
        <v>339582</v>
      </c>
      <c r="BM296" s="6">
        <f ca="1">IF(Table1[[#This Row],[AREA]]="Kollam",Table1[[#This Row],[INCOME ]],0)</f>
        <v>0</v>
      </c>
      <c r="BN296" s="6">
        <f ca="1">IF(Table1[[#This Row],[AREA]]="kottayam",Table1[[#This Row],[INCOME ]],0)</f>
        <v>0</v>
      </c>
      <c r="BO296" s="6">
        <f ca="1">IF(Table1[[#This Row],[AREA]]="Kozhikode",Table1[[#This Row],[INCOME ]],0)</f>
        <v>0</v>
      </c>
      <c r="BP296" s="6">
        <f ca="1">IF(Table1[[#This Row],[AREA]]="Malappuram",Table1[[#This Row],[INCOME ]],0)</f>
        <v>0</v>
      </c>
      <c r="BQ296" s="6">
        <f ca="1">IF(Table1[[#This Row],[AREA]]="Palakkad",Table1[[#This Row],[INCOME ]],0)</f>
        <v>0</v>
      </c>
      <c r="BR296" s="6">
        <f ca="1">IF(Table1[[#This Row],[AREA]]="Pathanamthitta",Table1[[#This Row],[INCOME ]],0)</f>
        <v>0</v>
      </c>
      <c r="BS296" s="6">
        <f ca="1">IF(Table1[[#This Row],[AREA]]="Thiruvananthapuram",Table1[[#This Row],[INCOME ]],0)</f>
        <v>0</v>
      </c>
      <c r="BT296" s="6">
        <f ca="1">IF(Table1[[#This Row],[AREA]]="Thrissur",Table1[[#This Row],[INCOME ]],0)</f>
        <v>0</v>
      </c>
      <c r="BU296" s="10">
        <f ca="1">IF(Table1[[#This Row],[AREA]]="Wayanadu",Table1[[#This Row],[INCOME ]],0)</f>
        <v>0</v>
      </c>
      <c r="BW296" s="9">
        <f ca="1">IF(Table1[[#This Row],[FIELD OF WORK]]="IT",Table1[[#This Row],[INCOME ]],0)</f>
        <v>0</v>
      </c>
      <c r="BX296" s="6">
        <f ca="1">IF(Table1[[#This Row],[FIELD OF WORK]]="Teaching",Table1[[#This Row],[INCOME ]],0)</f>
        <v>0</v>
      </c>
      <c r="BY296" s="6">
        <f ca="1">IF(Table1[[#This Row],[FIELD OF WORK]]="Construction",Table1[[#This Row],[INCOME ]],0)</f>
        <v>0</v>
      </c>
      <c r="BZ296" s="6">
        <f ca="1">IF(Table1[[#This Row],[FIELD OF WORK]]="Health",Table1[[#This Row],[INCOME ]],0)</f>
        <v>0</v>
      </c>
      <c r="CA296" s="10">
        <f ca="1">IF(Table1[[#This Row],[FIELD OF WORK]]="Others",Table1[[#This Row],[INCOME ]],0)</f>
        <v>339582</v>
      </c>
      <c r="CC296" s="9">
        <f ca="1">IF(Table1[[#This Row],[EDUCATION]]="Highschool",Table1[[#This Row],[INCOME ]],0)</f>
        <v>0</v>
      </c>
      <c r="CD296" s="6">
        <f ca="1">IF(Table1[[#This Row],[EDUCATION]]="UG",Table1[[#This Row],[INCOME ]],0)</f>
        <v>339582</v>
      </c>
      <c r="CE296" s="6">
        <f ca="1">IF(Table1[[#This Row],[EDUCATION]]="PG",Table1[[#This Row],[INCOME ]],0)</f>
        <v>0</v>
      </c>
      <c r="CF296" s="6">
        <f ca="1">IF(Table1[[#This Row],[EDUCATION]]="PHD",Table1[[#This Row],[INCOME ]],0)</f>
        <v>0</v>
      </c>
      <c r="CG296" s="6">
        <f ca="1">IF(Table1[[#This Row],[EDUCATION]]="Plus Two",Table1[[#This Row],[INCOME ]],0)</f>
        <v>0</v>
      </c>
      <c r="CH296" s="10">
        <f ca="1">IF(Table1[[#This Row],[EDUCATION]]="Others",Table1[[#This Row],[INCOME ]],0)</f>
        <v>0</v>
      </c>
      <c r="CJ296" s="9">
        <f ca="1">IF(Table1[[#This Row],[NETWORTH]]&gt;$CK$3,Table1[[#This Row],[AGE]],0)</f>
        <v>0</v>
      </c>
      <c r="CK296" s="10"/>
    </row>
    <row r="297" spans="1:89" x14ac:dyDescent="0.3">
      <c r="A297">
        <f t="shared" ca="1" si="114"/>
        <v>0</v>
      </c>
      <c r="B297" t="str">
        <f t="shared" ca="1" si="115"/>
        <v>MALE</v>
      </c>
      <c r="C297">
        <f t="shared" ca="1" si="116"/>
        <v>48</v>
      </c>
      <c r="D297">
        <f t="shared" ca="1" si="117"/>
        <v>3</v>
      </c>
      <c r="E297" t="str">
        <f t="shared" ca="1" si="118"/>
        <v>Teaching</v>
      </c>
      <c r="F297">
        <f t="shared" ca="1" si="119"/>
        <v>1</v>
      </c>
      <c r="G297" t="str">
        <f t="shared" ca="1" si="120"/>
        <v>Highschool</v>
      </c>
      <c r="H297">
        <f t="shared" ca="1" si="138"/>
        <v>0</v>
      </c>
      <c r="I297">
        <f t="shared" ca="1" si="113"/>
        <v>3</v>
      </c>
      <c r="J297">
        <f t="shared" ca="1" si="121"/>
        <v>112356</v>
      </c>
      <c r="K297">
        <f t="shared" ca="1" si="122"/>
        <v>12</v>
      </c>
      <c r="L297" t="str">
        <f t="shared" ca="1" si="123"/>
        <v>Wayanadu</v>
      </c>
      <c r="M297">
        <f t="shared" ca="1" si="132"/>
        <v>337068</v>
      </c>
      <c r="N297">
        <f t="shared" ca="1" si="124"/>
        <v>235650.56746637358</v>
      </c>
      <c r="O297">
        <f t="shared" ca="1" si="133"/>
        <v>244338.02519065226</v>
      </c>
      <c r="P297">
        <f t="shared" ca="1" si="125"/>
        <v>137419</v>
      </c>
      <c r="Q297">
        <f t="shared" ca="1" si="134"/>
        <v>533042.56746637356</v>
      </c>
      <c r="R297">
        <f t="shared" ca="1" si="135"/>
        <v>131069.35060418176</v>
      </c>
      <c r="S297">
        <f t="shared" ca="1" si="136"/>
        <v>712475.37579483399</v>
      </c>
      <c r="T297">
        <f t="shared" ca="1" si="137"/>
        <v>179432.80832846044</v>
      </c>
      <c r="V297" s="9">
        <f ca="1">IF(Table1[[#This Row],[GENDER]]="MALE",1,0)</f>
        <v>1</v>
      </c>
      <c r="W297" s="10">
        <f ca="1">IF(Table1[[#This Row],[GENDER]]="FEMALE",1,0)</f>
        <v>0</v>
      </c>
      <c r="AF297" s="9">
        <f t="shared" ca="1" si="126"/>
        <v>0</v>
      </c>
      <c r="AG297" s="6">
        <f t="shared" ca="1" si="127"/>
        <v>0</v>
      </c>
      <c r="AH297" s="6">
        <f t="shared" ca="1" si="128"/>
        <v>0</v>
      </c>
      <c r="AI297" s="6">
        <f t="shared" ca="1" si="129"/>
        <v>1</v>
      </c>
      <c r="AJ297" s="10">
        <f t="shared" ca="1" si="130"/>
        <v>0</v>
      </c>
      <c r="AL297" s="9">
        <f ca="1">IF(Table1[[#This Row],[EDUCATION]]="HIGHSCHOOL",1,0)</f>
        <v>1</v>
      </c>
      <c r="AM297" s="6">
        <f ca="1">IF(Table1[[#This Row],[EDUCATION]]="PLUS TWO",1,0)</f>
        <v>0</v>
      </c>
      <c r="AN297" s="6">
        <f ca="1">IF(Table1[[#This Row],[EDUCATION]]="UG",1,0)</f>
        <v>0</v>
      </c>
      <c r="AO297" s="6">
        <f ca="1">IF(Table1[[#This Row],[EDUCATION]]="PG",1,0)</f>
        <v>0</v>
      </c>
      <c r="AP297" s="6">
        <f ca="1">IF(Table1[[#This Row],[EDUCATION]]="PHD",1,0)</f>
        <v>0</v>
      </c>
      <c r="AQ297" s="10">
        <f ca="1">IF(Table1[[#This Row],[EDUCATION]]="OTHERS",1,0)</f>
        <v>0</v>
      </c>
      <c r="AU297" s="9">
        <f ca="1">Table1[[#This Row],[CARS VALUE]]/Table1[[#This Row],[CARS]]</f>
        <v>81446.008396884092</v>
      </c>
      <c r="AV297" s="10"/>
      <c r="AX297" s="9">
        <f ca="1">IF(Table1[[#This Row],[DEBTS]]&gt;$AY$3,1,0)</f>
        <v>0</v>
      </c>
      <c r="AY297" s="6"/>
      <c r="AZ297" s="23">
        <f ca="1">(Table1[[#This Row],[MORTAGE LEFT]]/Table1[[#This Row],[VALUE OF THE HOUSE]])</f>
        <v>0.69911877563688507</v>
      </c>
      <c r="BA297" s="6">
        <f t="shared" ca="1" si="131"/>
        <v>0</v>
      </c>
      <c r="BB297" s="6"/>
      <c r="BC297" s="6"/>
      <c r="BD297" s="6"/>
      <c r="BE297" s="9">
        <f ca="1">IF(Table1[[#This Row],[DEBTS]]&gt;Table1[[#This Row],[INCOME ]],1,0)</f>
        <v>1</v>
      </c>
      <c r="BF297" s="10"/>
      <c r="BH297" s="9">
        <f ca="1">IF(Table1[[#This Row],[AREA]]="Alappuzha",Table1[[#This Row],[INCOME ]],0)</f>
        <v>0</v>
      </c>
      <c r="BI297" s="6">
        <f ca="1">IF(Table1[[#This Row],[AREA]]="Ernakulam",Table1[[#This Row],[INCOME ]],0)</f>
        <v>0</v>
      </c>
      <c r="BJ297" s="6">
        <f ca="1">IF(Table1[[#This Row],[AREA]]="Idukki",Table1[[#This Row],[INCOME ]],0)</f>
        <v>0</v>
      </c>
      <c r="BK297" s="6">
        <f ca="1">IF(Table1[[#This Row],[AREA]]="kannur",Table1[[#This Row],[INCOME ]],0)</f>
        <v>0</v>
      </c>
      <c r="BL297" s="6">
        <f ca="1">IF(Table1[[#This Row],[AREA]]="Kasaragod",Table1[[#This Row],[INCOME ]],0)</f>
        <v>0</v>
      </c>
      <c r="BM297" s="6">
        <f ca="1">IF(Table1[[#This Row],[AREA]]="Kollam",Table1[[#This Row],[INCOME ]],0)</f>
        <v>0</v>
      </c>
      <c r="BN297" s="6">
        <f ca="1">IF(Table1[[#This Row],[AREA]]="kottayam",Table1[[#This Row],[INCOME ]],0)</f>
        <v>0</v>
      </c>
      <c r="BO297" s="6">
        <f ca="1">IF(Table1[[#This Row],[AREA]]="Kozhikode",Table1[[#This Row],[INCOME ]],0)</f>
        <v>0</v>
      </c>
      <c r="BP297" s="6">
        <f ca="1">IF(Table1[[#This Row],[AREA]]="Malappuram",Table1[[#This Row],[INCOME ]],0)</f>
        <v>0</v>
      </c>
      <c r="BQ297" s="6">
        <f ca="1">IF(Table1[[#This Row],[AREA]]="Palakkad",Table1[[#This Row],[INCOME ]],0)</f>
        <v>0</v>
      </c>
      <c r="BR297" s="6">
        <f ca="1">IF(Table1[[#This Row],[AREA]]="Pathanamthitta",Table1[[#This Row],[INCOME ]],0)</f>
        <v>0</v>
      </c>
      <c r="BS297" s="6">
        <f ca="1">IF(Table1[[#This Row],[AREA]]="Thiruvananthapuram",Table1[[#This Row],[INCOME ]],0)</f>
        <v>0</v>
      </c>
      <c r="BT297" s="6">
        <f ca="1">IF(Table1[[#This Row],[AREA]]="Thrissur",Table1[[#This Row],[INCOME ]],0)</f>
        <v>0</v>
      </c>
      <c r="BU297" s="10">
        <f ca="1">IF(Table1[[#This Row],[AREA]]="Wayanadu",Table1[[#This Row],[INCOME ]],0)</f>
        <v>112356</v>
      </c>
      <c r="BW297" s="9">
        <f ca="1">IF(Table1[[#This Row],[FIELD OF WORK]]="IT",Table1[[#This Row],[INCOME ]],0)</f>
        <v>0</v>
      </c>
      <c r="BX297" s="6">
        <f ca="1">IF(Table1[[#This Row],[FIELD OF WORK]]="Teaching",Table1[[#This Row],[INCOME ]],0)</f>
        <v>112356</v>
      </c>
      <c r="BY297" s="6">
        <f ca="1">IF(Table1[[#This Row],[FIELD OF WORK]]="Construction",Table1[[#This Row],[INCOME ]],0)</f>
        <v>0</v>
      </c>
      <c r="BZ297" s="6">
        <f ca="1">IF(Table1[[#This Row],[FIELD OF WORK]]="Health",Table1[[#This Row],[INCOME ]],0)</f>
        <v>0</v>
      </c>
      <c r="CA297" s="10">
        <f ca="1">IF(Table1[[#This Row],[FIELD OF WORK]]="Others",Table1[[#This Row],[INCOME ]],0)</f>
        <v>0</v>
      </c>
      <c r="CC297" s="9">
        <f ca="1">IF(Table1[[#This Row],[EDUCATION]]="Highschool",Table1[[#This Row],[INCOME ]],0)</f>
        <v>112356</v>
      </c>
      <c r="CD297" s="6">
        <f ca="1">IF(Table1[[#This Row],[EDUCATION]]="UG",Table1[[#This Row],[INCOME ]],0)</f>
        <v>0</v>
      </c>
      <c r="CE297" s="6">
        <f ca="1">IF(Table1[[#This Row],[EDUCATION]]="PG",Table1[[#This Row],[INCOME ]],0)</f>
        <v>0</v>
      </c>
      <c r="CF297" s="6">
        <f ca="1">IF(Table1[[#This Row],[EDUCATION]]="PHD",Table1[[#This Row],[INCOME ]],0)</f>
        <v>0</v>
      </c>
      <c r="CG297" s="6">
        <f ca="1">IF(Table1[[#This Row],[EDUCATION]]="Plus Two",Table1[[#This Row],[INCOME ]],0)</f>
        <v>0</v>
      </c>
      <c r="CH297" s="10">
        <f ca="1">IF(Table1[[#This Row],[EDUCATION]]="Others",Table1[[#This Row],[INCOME ]],0)</f>
        <v>0</v>
      </c>
      <c r="CJ297" s="9">
        <f ca="1">IF(Table1[[#This Row],[NETWORTH]]&gt;$CK$3,Table1[[#This Row],[AGE]],0)</f>
        <v>0</v>
      </c>
      <c r="CK297" s="10"/>
    </row>
    <row r="298" spans="1:89" x14ac:dyDescent="0.3">
      <c r="A298">
        <f t="shared" ca="1" si="114"/>
        <v>0</v>
      </c>
      <c r="B298" t="str">
        <f t="shared" ca="1" si="115"/>
        <v>MALE</v>
      </c>
      <c r="C298">
        <f t="shared" ca="1" si="116"/>
        <v>46</v>
      </c>
      <c r="D298">
        <f t="shared" ca="1" si="117"/>
        <v>1</v>
      </c>
      <c r="E298" t="str">
        <f t="shared" ca="1" si="118"/>
        <v>Health</v>
      </c>
      <c r="F298">
        <f t="shared" ca="1" si="119"/>
        <v>2</v>
      </c>
      <c r="G298" t="str">
        <f t="shared" ca="1" si="120"/>
        <v>Plus Two</v>
      </c>
      <c r="H298">
        <f t="shared" ca="1" si="138"/>
        <v>0</v>
      </c>
      <c r="I298">
        <f t="shared" ca="1" si="113"/>
        <v>2</v>
      </c>
      <c r="J298">
        <f t="shared" ca="1" si="121"/>
        <v>613732</v>
      </c>
      <c r="K298">
        <f t="shared" ca="1" si="122"/>
        <v>1</v>
      </c>
      <c r="L298" t="str">
        <f t="shared" ca="1" si="123"/>
        <v>Thiruvananthapuram</v>
      </c>
      <c r="M298">
        <f t="shared" ca="1" si="132"/>
        <v>4909856</v>
      </c>
      <c r="N298">
        <f t="shared" ca="1" si="124"/>
        <v>3992381.7982703182</v>
      </c>
      <c r="O298">
        <f t="shared" ca="1" si="133"/>
        <v>265951.42842472595</v>
      </c>
      <c r="P298">
        <f t="shared" ca="1" si="125"/>
        <v>174641</v>
      </c>
      <c r="Q298">
        <f t="shared" ca="1" si="134"/>
        <v>4317917.7982703187</v>
      </c>
      <c r="R298">
        <f t="shared" ca="1" si="135"/>
        <v>543732.03187641024</v>
      </c>
      <c r="S298">
        <f t="shared" ca="1" si="136"/>
        <v>5719539.4603011366</v>
      </c>
      <c r="T298">
        <f t="shared" ca="1" si="137"/>
        <v>1401621.6620308179</v>
      </c>
      <c r="V298" s="9">
        <f ca="1">IF(Table1[[#This Row],[GENDER]]="MALE",1,0)</f>
        <v>1</v>
      </c>
      <c r="W298" s="10">
        <f ca="1">IF(Table1[[#This Row],[GENDER]]="FEMALE",1,0)</f>
        <v>0</v>
      </c>
      <c r="AF298" s="9">
        <f t="shared" ca="1" si="126"/>
        <v>0</v>
      </c>
      <c r="AG298" s="6">
        <f t="shared" ca="1" si="127"/>
        <v>1</v>
      </c>
      <c r="AH298" s="6">
        <f t="shared" ca="1" si="128"/>
        <v>0</v>
      </c>
      <c r="AI298" s="6">
        <f t="shared" ca="1" si="129"/>
        <v>0</v>
      </c>
      <c r="AJ298" s="10">
        <f t="shared" ca="1" si="130"/>
        <v>0</v>
      </c>
      <c r="AL298" s="9">
        <f ca="1">IF(Table1[[#This Row],[EDUCATION]]="HIGHSCHOOL",1,0)</f>
        <v>0</v>
      </c>
      <c r="AM298" s="6">
        <f ca="1">IF(Table1[[#This Row],[EDUCATION]]="PLUS TWO",1,0)</f>
        <v>1</v>
      </c>
      <c r="AN298" s="6">
        <f ca="1">IF(Table1[[#This Row],[EDUCATION]]="UG",1,0)</f>
        <v>0</v>
      </c>
      <c r="AO298" s="6">
        <f ca="1">IF(Table1[[#This Row],[EDUCATION]]="PG",1,0)</f>
        <v>0</v>
      </c>
      <c r="AP298" s="6">
        <f ca="1">IF(Table1[[#This Row],[EDUCATION]]="PHD",1,0)</f>
        <v>0</v>
      </c>
      <c r="AQ298" s="10">
        <f ca="1">IF(Table1[[#This Row],[EDUCATION]]="OTHERS",1,0)</f>
        <v>0</v>
      </c>
      <c r="AU298" s="9">
        <f ca="1">Table1[[#This Row],[CARS VALUE]]/Table1[[#This Row],[CARS]]</f>
        <v>132975.71421236297</v>
      </c>
      <c r="AV298" s="10"/>
      <c r="AX298" s="9">
        <f ca="1">IF(Table1[[#This Row],[DEBTS]]&gt;$AY$3,1,0)</f>
        <v>1</v>
      </c>
      <c r="AY298" s="6"/>
      <c r="AZ298" s="23">
        <f ca="1">(Table1[[#This Row],[MORTAGE LEFT]]/Table1[[#This Row],[VALUE OF THE HOUSE]])</f>
        <v>0.81313623011964464</v>
      </c>
      <c r="BA298" s="6">
        <f t="shared" ca="1" si="131"/>
        <v>0</v>
      </c>
      <c r="BB298" s="6"/>
      <c r="BC298" s="6"/>
      <c r="BD298" s="6"/>
      <c r="BE298" s="9">
        <f ca="1">IF(Table1[[#This Row],[DEBTS]]&gt;Table1[[#This Row],[INCOME ]],1,0)</f>
        <v>1</v>
      </c>
      <c r="BF298" s="10"/>
      <c r="BH298" s="9">
        <f ca="1">IF(Table1[[#This Row],[AREA]]="Alappuzha",Table1[[#This Row],[INCOME ]],0)</f>
        <v>0</v>
      </c>
      <c r="BI298" s="6">
        <f ca="1">IF(Table1[[#This Row],[AREA]]="Ernakulam",Table1[[#This Row],[INCOME ]],0)</f>
        <v>0</v>
      </c>
      <c r="BJ298" s="6">
        <f ca="1">IF(Table1[[#This Row],[AREA]]="Idukki",Table1[[#This Row],[INCOME ]],0)</f>
        <v>0</v>
      </c>
      <c r="BK298" s="6">
        <f ca="1">IF(Table1[[#This Row],[AREA]]="kannur",Table1[[#This Row],[INCOME ]],0)</f>
        <v>0</v>
      </c>
      <c r="BL298" s="6">
        <f ca="1">IF(Table1[[#This Row],[AREA]]="Kasaragod",Table1[[#This Row],[INCOME ]],0)</f>
        <v>0</v>
      </c>
      <c r="BM298" s="6">
        <f ca="1">IF(Table1[[#This Row],[AREA]]="Kollam",Table1[[#This Row],[INCOME ]],0)</f>
        <v>0</v>
      </c>
      <c r="BN298" s="6">
        <f ca="1">IF(Table1[[#This Row],[AREA]]="kottayam",Table1[[#This Row],[INCOME ]],0)</f>
        <v>0</v>
      </c>
      <c r="BO298" s="6">
        <f ca="1">IF(Table1[[#This Row],[AREA]]="Kozhikode",Table1[[#This Row],[INCOME ]],0)</f>
        <v>0</v>
      </c>
      <c r="BP298" s="6">
        <f ca="1">IF(Table1[[#This Row],[AREA]]="Malappuram",Table1[[#This Row],[INCOME ]],0)</f>
        <v>0</v>
      </c>
      <c r="BQ298" s="6">
        <f ca="1">IF(Table1[[#This Row],[AREA]]="Palakkad",Table1[[#This Row],[INCOME ]],0)</f>
        <v>0</v>
      </c>
      <c r="BR298" s="6">
        <f ca="1">IF(Table1[[#This Row],[AREA]]="Pathanamthitta",Table1[[#This Row],[INCOME ]],0)</f>
        <v>0</v>
      </c>
      <c r="BS298" s="6">
        <f ca="1">IF(Table1[[#This Row],[AREA]]="Thiruvananthapuram",Table1[[#This Row],[INCOME ]],0)</f>
        <v>613732</v>
      </c>
      <c r="BT298" s="6">
        <f ca="1">IF(Table1[[#This Row],[AREA]]="Thrissur",Table1[[#This Row],[INCOME ]],0)</f>
        <v>0</v>
      </c>
      <c r="BU298" s="10">
        <f ca="1">IF(Table1[[#This Row],[AREA]]="Wayanadu",Table1[[#This Row],[INCOME ]],0)</f>
        <v>0</v>
      </c>
      <c r="BW298" s="9">
        <f ca="1">IF(Table1[[#This Row],[FIELD OF WORK]]="IT",Table1[[#This Row],[INCOME ]],0)</f>
        <v>0</v>
      </c>
      <c r="BX298" s="6">
        <f ca="1">IF(Table1[[#This Row],[FIELD OF WORK]]="Teaching",Table1[[#This Row],[INCOME ]],0)</f>
        <v>0</v>
      </c>
      <c r="BY298" s="6">
        <f ca="1">IF(Table1[[#This Row],[FIELD OF WORK]]="Construction",Table1[[#This Row],[INCOME ]],0)</f>
        <v>0</v>
      </c>
      <c r="BZ298" s="6">
        <f ca="1">IF(Table1[[#This Row],[FIELD OF WORK]]="Health",Table1[[#This Row],[INCOME ]],0)</f>
        <v>613732</v>
      </c>
      <c r="CA298" s="10">
        <f ca="1">IF(Table1[[#This Row],[FIELD OF WORK]]="Others",Table1[[#This Row],[INCOME ]],0)</f>
        <v>0</v>
      </c>
      <c r="CC298" s="9">
        <f ca="1">IF(Table1[[#This Row],[EDUCATION]]="Highschool",Table1[[#This Row],[INCOME ]],0)</f>
        <v>0</v>
      </c>
      <c r="CD298" s="6">
        <f ca="1">IF(Table1[[#This Row],[EDUCATION]]="UG",Table1[[#This Row],[INCOME ]],0)</f>
        <v>0</v>
      </c>
      <c r="CE298" s="6">
        <f ca="1">IF(Table1[[#This Row],[EDUCATION]]="PG",Table1[[#This Row],[INCOME ]],0)</f>
        <v>0</v>
      </c>
      <c r="CF298" s="6">
        <f ca="1">IF(Table1[[#This Row],[EDUCATION]]="PHD",Table1[[#This Row],[INCOME ]],0)</f>
        <v>0</v>
      </c>
      <c r="CG298" s="6">
        <f ca="1">IF(Table1[[#This Row],[EDUCATION]]="Plus Two",Table1[[#This Row],[INCOME ]],0)</f>
        <v>613732</v>
      </c>
      <c r="CH298" s="10">
        <f ca="1">IF(Table1[[#This Row],[EDUCATION]]="Others",Table1[[#This Row],[INCOME ]],0)</f>
        <v>0</v>
      </c>
      <c r="CJ298" s="9">
        <f ca="1">IF(Table1[[#This Row],[NETWORTH]]&gt;$CK$3,Table1[[#This Row],[AGE]],0)</f>
        <v>46</v>
      </c>
      <c r="CK298" s="10"/>
    </row>
    <row r="299" spans="1:89" x14ac:dyDescent="0.3">
      <c r="A299">
        <f t="shared" ca="1" si="114"/>
        <v>1</v>
      </c>
      <c r="B299" t="str">
        <f t="shared" ca="1" si="115"/>
        <v>FEMALE</v>
      </c>
      <c r="C299">
        <f t="shared" ca="1" si="116"/>
        <v>49</v>
      </c>
      <c r="D299">
        <f t="shared" ca="1" si="117"/>
        <v>1</v>
      </c>
      <c r="E299" t="str">
        <f t="shared" ca="1" si="118"/>
        <v>Health</v>
      </c>
      <c r="F299">
        <f t="shared" ca="1" si="119"/>
        <v>6</v>
      </c>
      <c r="G299" t="str">
        <f t="shared" ca="1" si="120"/>
        <v>Others</v>
      </c>
      <c r="H299">
        <f t="shared" ca="1" si="138"/>
        <v>1</v>
      </c>
      <c r="I299">
        <f t="shared" ca="1" si="113"/>
        <v>2</v>
      </c>
      <c r="J299">
        <f t="shared" ca="1" si="121"/>
        <v>314701</v>
      </c>
      <c r="K299">
        <f t="shared" ca="1" si="122"/>
        <v>2</v>
      </c>
      <c r="L299" t="str">
        <f t="shared" ca="1" si="123"/>
        <v>Kollam</v>
      </c>
      <c r="M299">
        <f t="shared" ca="1" si="132"/>
        <v>944103</v>
      </c>
      <c r="N299">
        <f t="shared" ca="1" si="124"/>
        <v>932650.32310917275</v>
      </c>
      <c r="O299">
        <f t="shared" ca="1" si="133"/>
        <v>93961.758528413091</v>
      </c>
      <c r="P299">
        <f t="shared" ca="1" si="125"/>
        <v>1214</v>
      </c>
      <c r="Q299">
        <f t="shared" ca="1" si="134"/>
        <v>994537.32310917275</v>
      </c>
      <c r="R299">
        <f t="shared" ca="1" si="135"/>
        <v>450411.77366327099</v>
      </c>
      <c r="S299">
        <f t="shared" ca="1" si="136"/>
        <v>1488476.532191684</v>
      </c>
      <c r="T299">
        <f t="shared" ca="1" si="137"/>
        <v>493939.20908251125</v>
      </c>
      <c r="V299" s="9">
        <f ca="1">IF(Table1[[#This Row],[GENDER]]="MALE",1,0)</f>
        <v>0</v>
      </c>
      <c r="W299" s="10">
        <f ca="1">IF(Table1[[#This Row],[GENDER]]="FEMALE",1,0)</f>
        <v>1</v>
      </c>
      <c r="AF299" s="9">
        <f t="shared" ca="1" si="126"/>
        <v>0</v>
      </c>
      <c r="AG299" s="6">
        <f t="shared" ca="1" si="127"/>
        <v>1</v>
      </c>
      <c r="AH299" s="6">
        <f t="shared" ca="1" si="128"/>
        <v>0</v>
      </c>
      <c r="AI299" s="6">
        <f t="shared" ca="1" si="129"/>
        <v>0</v>
      </c>
      <c r="AJ299" s="10">
        <f t="shared" ca="1" si="130"/>
        <v>0</v>
      </c>
      <c r="AL299" s="9">
        <f ca="1">IF(Table1[[#This Row],[EDUCATION]]="HIGHSCHOOL",1,0)</f>
        <v>0</v>
      </c>
      <c r="AM299" s="6">
        <f ca="1">IF(Table1[[#This Row],[EDUCATION]]="PLUS TWO",1,0)</f>
        <v>0</v>
      </c>
      <c r="AN299" s="6">
        <f ca="1">IF(Table1[[#This Row],[EDUCATION]]="UG",1,0)</f>
        <v>0</v>
      </c>
      <c r="AO299" s="6">
        <f ca="1">IF(Table1[[#This Row],[EDUCATION]]="PG",1,0)</f>
        <v>0</v>
      </c>
      <c r="AP299" s="6">
        <f ca="1">IF(Table1[[#This Row],[EDUCATION]]="PHD",1,0)</f>
        <v>0</v>
      </c>
      <c r="AQ299" s="10">
        <f ca="1">IF(Table1[[#This Row],[EDUCATION]]="OTHERS",1,0)</f>
        <v>1</v>
      </c>
      <c r="AU299" s="9">
        <f ca="1">Table1[[#This Row],[CARS VALUE]]/Table1[[#This Row],[CARS]]</f>
        <v>46980.879264206545</v>
      </c>
      <c r="AV299" s="10"/>
      <c r="AX299" s="9">
        <f ca="1">IF(Table1[[#This Row],[DEBTS]]&gt;$AY$3,1,0)</f>
        <v>0</v>
      </c>
      <c r="AY299" s="6"/>
      <c r="AZ299" s="23">
        <f ca="1">(Table1[[#This Row],[MORTAGE LEFT]]/Table1[[#This Row],[VALUE OF THE HOUSE]])</f>
        <v>0.98786925061055075</v>
      </c>
      <c r="BA299" s="6">
        <f t="shared" ca="1" si="131"/>
        <v>0</v>
      </c>
      <c r="BB299" s="6"/>
      <c r="BC299" s="6"/>
      <c r="BD299" s="6"/>
      <c r="BE299" s="9">
        <f ca="1">IF(Table1[[#This Row],[DEBTS]]&gt;Table1[[#This Row],[INCOME ]],1,0)</f>
        <v>1</v>
      </c>
      <c r="BF299" s="10"/>
      <c r="BH299" s="9">
        <f ca="1">IF(Table1[[#This Row],[AREA]]="Alappuzha",Table1[[#This Row],[INCOME ]],0)</f>
        <v>0</v>
      </c>
      <c r="BI299" s="6">
        <f ca="1">IF(Table1[[#This Row],[AREA]]="Ernakulam",Table1[[#This Row],[INCOME ]],0)</f>
        <v>0</v>
      </c>
      <c r="BJ299" s="6">
        <f ca="1">IF(Table1[[#This Row],[AREA]]="Idukki",Table1[[#This Row],[INCOME ]],0)</f>
        <v>0</v>
      </c>
      <c r="BK299" s="6">
        <f ca="1">IF(Table1[[#This Row],[AREA]]="kannur",Table1[[#This Row],[INCOME ]],0)</f>
        <v>0</v>
      </c>
      <c r="BL299" s="6">
        <f ca="1">IF(Table1[[#This Row],[AREA]]="Kasaragod",Table1[[#This Row],[INCOME ]],0)</f>
        <v>0</v>
      </c>
      <c r="BM299" s="6">
        <f ca="1">IF(Table1[[#This Row],[AREA]]="Kollam",Table1[[#This Row],[INCOME ]],0)</f>
        <v>314701</v>
      </c>
      <c r="BN299" s="6">
        <f ca="1">IF(Table1[[#This Row],[AREA]]="kottayam",Table1[[#This Row],[INCOME ]],0)</f>
        <v>0</v>
      </c>
      <c r="BO299" s="6">
        <f ca="1">IF(Table1[[#This Row],[AREA]]="Kozhikode",Table1[[#This Row],[INCOME ]],0)</f>
        <v>0</v>
      </c>
      <c r="BP299" s="6">
        <f ca="1">IF(Table1[[#This Row],[AREA]]="Malappuram",Table1[[#This Row],[INCOME ]],0)</f>
        <v>0</v>
      </c>
      <c r="BQ299" s="6">
        <f ca="1">IF(Table1[[#This Row],[AREA]]="Palakkad",Table1[[#This Row],[INCOME ]],0)</f>
        <v>0</v>
      </c>
      <c r="BR299" s="6">
        <f ca="1">IF(Table1[[#This Row],[AREA]]="Pathanamthitta",Table1[[#This Row],[INCOME ]],0)</f>
        <v>0</v>
      </c>
      <c r="BS299" s="6">
        <f ca="1">IF(Table1[[#This Row],[AREA]]="Thiruvananthapuram",Table1[[#This Row],[INCOME ]],0)</f>
        <v>0</v>
      </c>
      <c r="BT299" s="6">
        <f ca="1">IF(Table1[[#This Row],[AREA]]="Thrissur",Table1[[#This Row],[INCOME ]],0)</f>
        <v>0</v>
      </c>
      <c r="BU299" s="10">
        <f ca="1">IF(Table1[[#This Row],[AREA]]="Wayanadu",Table1[[#This Row],[INCOME ]],0)</f>
        <v>0</v>
      </c>
      <c r="BW299" s="9">
        <f ca="1">IF(Table1[[#This Row],[FIELD OF WORK]]="IT",Table1[[#This Row],[INCOME ]],0)</f>
        <v>0</v>
      </c>
      <c r="BX299" s="6">
        <f ca="1">IF(Table1[[#This Row],[FIELD OF WORK]]="Teaching",Table1[[#This Row],[INCOME ]],0)</f>
        <v>0</v>
      </c>
      <c r="BY299" s="6">
        <f ca="1">IF(Table1[[#This Row],[FIELD OF WORK]]="Construction",Table1[[#This Row],[INCOME ]],0)</f>
        <v>0</v>
      </c>
      <c r="BZ299" s="6">
        <f ca="1">IF(Table1[[#This Row],[FIELD OF WORK]]="Health",Table1[[#This Row],[INCOME ]],0)</f>
        <v>314701</v>
      </c>
      <c r="CA299" s="10">
        <f ca="1">IF(Table1[[#This Row],[FIELD OF WORK]]="Others",Table1[[#This Row],[INCOME ]],0)</f>
        <v>0</v>
      </c>
      <c r="CC299" s="9">
        <f ca="1">IF(Table1[[#This Row],[EDUCATION]]="Highschool",Table1[[#This Row],[INCOME ]],0)</f>
        <v>0</v>
      </c>
      <c r="CD299" s="6">
        <f ca="1">IF(Table1[[#This Row],[EDUCATION]]="UG",Table1[[#This Row],[INCOME ]],0)</f>
        <v>0</v>
      </c>
      <c r="CE299" s="6">
        <f ca="1">IF(Table1[[#This Row],[EDUCATION]]="PG",Table1[[#This Row],[INCOME ]],0)</f>
        <v>0</v>
      </c>
      <c r="CF299" s="6">
        <f ca="1">IF(Table1[[#This Row],[EDUCATION]]="PHD",Table1[[#This Row],[INCOME ]],0)</f>
        <v>0</v>
      </c>
      <c r="CG299" s="6">
        <f ca="1">IF(Table1[[#This Row],[EDUCATION]]="Plus Two",Table1[[#This Row],[INCOME ]],0)</f>
        <v>0</v>
      </c>
      <c r="CH299" s="10">
        <f ca="1">IF(Table1[[#This Row],[EDUCATION]]="Others",Table1[[#This Row],[INCOME ]],0)</f>
        <v>314701</v>
      </c>
      <c r="CJ299" s="9">
        <f ca="1">IF(Table1[[#This Row],[NETWORTH]]&gt;$CK$3,Table1[[#This Row],[AGE]],0)</f>
        <v>0</v>
      </c>
      <c r="CK299" s="10"/>
    </row>
    <row r="300" spans="1:89" x14ac:dyDescent="0.3">
      <c r="A300">
        <f t="shared" ca="1" si="114"/>
        <v>0</v>
      </c>
      <c r="B300" t="str">
        <f t="shared" ca="1" si="115"/>
        <v>MALE</v>
      </c>
      <c r="C300">
        <f t="shared" ca="1" si="116"/>
        <v>40</v>
      </c>
      <c r="D300">
        <f t="shared" ca="1" si="117"/>
        <v>3</v>
      </c>
      <c r="E300" t="str">
        <f t="shared" ca="1" si="118"/>
        <v>Teaching</v>
      </c>
      <c r="F300">
        <f t="shared" ca="1" si="119"/>
        <v>6</v>
      </c>
      <c r="G300" t="str">
        <f t="shared" ca="1" si="120"/>
        <v>Others</v>
      </c>
      <c r="H300">
        <f t="shared" ca="1" si="138"/>
        <v>3</v>
      </c>
      <c r="I300">
        <f t="shared" ca="1" si="113"/>
        <v>2</v>
      </c>
      <c r="J300">
        <f t="shared" ca="1" si="121"/>
        <v>812519</v>
      </c>
      <c r="K300">
        <f t="shared" ca="1" si="122"/>
        <v>13</v>
      </c>
      <c r="L300" t="str">
        <f t="shared" ca="1" si="123"/>
        <v>Kannur</v>
      </c>
      <c r="M300">
        <f t="shared" ca="1" si="132"/>
        <v>5687633</v>
      </c>
      <c r="N300">
        <f t="shared" ca="1" si="124"/>
        <v>1551611.5161274332</v>
      </c>
      <c r="O300">
        <f t="shared" ca="1" si="133"/>
        <v>1620975.0399858346</v>
      </c>
      <c r="P300">
        <f t="shared" ca="1" si="125"/>
        <v>153810</v>
      </c>
      <c r="Q300">
        <f t="shared" ca="1" si="134"/>
        <v>2281426.5161274332</v>
      </c>
      <c r="R300">
        <f t="shared" ca="1" si="135"/>
        <v>303109.37836041657</v>
      </c>
      <c r="S300">
        <f t="shared" ca="1" si="136"/>
        <v>7611717.4183462514</v>
      </c>
      <c r="T300">
        <f t="shared" ca="1" si="137"/>
        <v>5330290.9022188187</v>
      </c>
      <c r="V300" s="9">
        <f ca="1">IF(Table1[[#This Row],[GENDER]]="MALE",1,0)</f>
        <v>1</v>
      </c>
      <c r="W300" s="10">
        <f ca="1">IF(Table1[[#This Row],[GENDER]]="FEMALE",1,0)</f>
        <v>0</v>
      </c>
      <c r="AF300" s="9">
        <f t="shared" ca="1" si="126"/>
        <v>0</v>
      </c>
      <c r="AG300" s="6">
        <f t="shared" ca="1" si="127"/>
        <v>0</v>
      </c>
      <c r="AH300" s="6">
        <f t="shared" ca="1" si="128"/>
        <v>0</v>
      </c>
      <c r="AI300" s="6">
        <f t="shared" ca="1" si="129"/>
        <v>1</v>
      </c>
      <c r="AJ300" s="10">
        <f t="shared" ca="1" si="130"/>
        <v>0</v>
      </c>
      <c r="AL300" s="9">
        <f ca="1">IF(Table1[[#This Row],[EDUCATION]]="HIGHSCHOOL",1,0)</f>
        <v>0</v>
      </c>
      <c r="AM300" s="6">
        <f ca="1">IF(Table1[[#This Row],[EDUCATION]]="PLUS TWO",1,0)</f>
        <v>0</v>
      </c>
      <c r="AN300" s="6">
        <f ca="1">IF(Table1[[#This Row],[EDUCATION]]="UG",1,0)</f>
        <v>0</v>
      </c>
      <c r="AO300" s="6">
        <f ca="1">IF(Table1[[#This Row],[EDUCATION]]="PG",1,0)</f>
        <v>0</v>
      </c>
      <c r="AP300" s="6">
        <f ca="1">IF(Table1[[#This Row],[EDUCATION]]="PHD",1,0)</f>
        <v>0</v>
      </c>
      <c r="AQ300" s="10">
        <f ca="1">IF(Table1[[#This Row],[EDUCATION]]="OTHERS",1,0)</f>
        <v>1</v>
      </c>
      <c r="AU300" s="9">
        <f ca="1">Table1[[#This Row],[CARS VALUE]]/Table1[[#This Row],[CARS]]</f>
        <v>810487.51999291731</v>
      </c>
      <c r="AV300" s="10"/>
      <c r="AX300" s="9">
        <f ca="1">IF(Table1[[#This Row],[DEBTS]]&gt;$AY$3,1,0)</f>
        <v>1</v>
      </c>
      <c r="AY300" s="6"/>
      <c r="AZ300" s="23">
        <f ca="1">(Table1[[#This Row],[MORTAGE LEFT]]/Table1[[#This Row],[VALUE OF THE HOUSE]])</f>
        <v>0.27280443659558085</v>
      </c>
      <c r="BA300" s="6">
        <f t="shared" ca="1" si="131"/>
        <v>1</v>
      </c>
      <c r="BB300" s="6"/>
      <c r="BC300" s="6"/>
      <c r="BD300" s="6"/>
      <c r="BE300" s="9">
        <f ca="1">IF(Table1[[#This Row],[DEBTS]]&gt;Table1[[#This Row],[INCOME ]],1,0)</f>
        <v>1</v>
      </c>
      <c r="BF300" s="10"/>
      <c r="BH300" s="9">
        <f ca="1">IF(Table1[[#This Row],[AREA]]="Alappuzha",Table1[[#This Row],[INCOME ]],0)</f>
        <v>0</v>
      </c>
      <c r="BI300" s="6">
        <f ca="1">IF(Table1[[#This Row],[AREA]]="Ernakulam",Table1[[#This Row],[INCOME ]],0)</f>
        <v>0</v>
      </c>
      <c r="BJ300" s="6">
        <f ca="1">IF(Table1[[#This Row],[AREA]]="Idukki",Table1[[#This Row],[INCOME ]],0)</f>
        <v>0</v>
      </c>
      <c r="BK300" s="6">
        <f ca="1">IF(Table1[[#This Row],[AREA]]="kannur",Table1[[#This Row],[INCOME ]],0)</f>
        <v>812519</v>
      </c>
      <c r="BL300" s="6">
        <f ca="1">IF(Table1[[#This Row],[AREA]]="Kasaragod",Table1[[#This Row],[INCOME ]],0)</f>
        <v>0</v>
      </c>
      <c r="BM300" s="6">
        <f ca="1">IF(Table1[[#This Row],[AREA]]="Kollam",Table1[[#This Row],[INCOME ]],0)</f>
        <v>0</v>
      </c>
      <c r="BN300" s="6">
        <f ca="1">IF(Table1[[#This Row],[AREA]]="kottayam",Table1[[#This Row],[INCOME ]],0)</f>
        <v>0</v>
      </c>
      <c r="BO300" s="6">
        <f ca="1">IF(Table1[[#This Row],[AREA]]="Kozhikode",Table1[[#This Row],[INCOME ]],0)</f>
        <v>0</v>
      </c>
      <c r="BP300" s="6">
        <f ca="1">IF(Table1[[#This Row],[AREA]]="Malappuram",Table1[[#This Row],[INCOME ]],0)</f>
        <v>0</v>
      </c>
      <c r="BQ300" s="6">
        <f ca="1">IF(Table1[[#This Row],[AREA]]="Palakkad",Table1[[#This Row],[INCOME ]],0)</f>
        <v>0</v>
      </c>
      <c r="BR300" s="6">
        <f ca="1">IF(Table1[[#This Row],[AREA]]="Pathanamthitta",Table1[[#This Row],[INCOME ]],0)</f>
        <v>0</v>
      </c>
      <c r="BS300" s="6">
        <f ca="1">IF(Table1[[#This Row],[AREA]]="Thiruvananthapuram",Table1[[#This Row],[INCOME ]],0)</f>
        <v>0</v>
      </c>
      <c r="BT300" s="6">
        <f ca="1">IF(Table1[[#This Row],[AREA]]="Thrissur",Table1[[#This Row],[INCOME ]],0)</f>
        <v>0</v>
      </c>
      <c r="BU300" s="10">
        <f ca="1">IF(Table1[[#This Row],[AREA]]="Wayanadu",Table1[[#This Row],[INCOME ]],0)</f>
        <v>0</v>
      </c>
      <c r="BW300" s="9">
        <f ca="1">IF(Table1[[#This Row],[FIELD OF WORK]]="IT",Table1[[#This Row],[INCOME ]],0)</f>
        <v>0</v>
      </c>
      <c r="BX300" s="6">
        <f ca="1">IF(Table1[[#This Row],[FIELD OF WORK]]="Teaching",Table1[[#This Row],[INCOME ]],0)</f>
        <v>812519</v>
      </c>
      <c r="BY300" s="6">
        <f ca="1">IF(Table1[[#This Row],[FIELD OF WORK]]="Construction",Table1[[#This Row],[INCOME ]],0)</f>
        <v>0</v>
      </c>
      <c r="BZ300" s="6">
        <f ca="1">IF(Table1[[#This Row],[FIELD OF WORK]]="Health",Table1[[#This Row],[INCOME ]],0)</f>
        <v>0</v>
      </c>
      <c r="CA300" s="10">
        <f ca="1">IF(Table1[[#This Row],[FIELD OF WORK]]="Others",Table1[[#This Row],[INCOME ]],0)</f>
        <v>0</v>
      </c>
      <c r="CC300" s="9">
        <f ca="1">IF(Table1[[#This Row],[EDUCATION]]="Highschool",Table1[[#This Row],[INCOME ]],0)</f>
        <v>0</v>
      </c>
      <c r="CD300" s="6">
        <f ca="1">IF(Table1[[#This Row],[EDUCATION]]="UG",Table1[[#This Row],[INCOME ]],0)</f>
        <v>0</v>
      </c>
      <c r="CE300" s="6">
        <f ca="1">IF(Table1[[#This Row],[EDUCATION]]="PG",Table1[[#This Row],[INCOME ]],0)</f>
        <v>0</v>
      </c>
      <c r="CF300" s="6">
        <f ca="1">IF(Table1[[#This Row],[EDUCATION]]="PHD",Table1[[#This Row],[INCOME ]],0)</f>
        <v>0</v>
      </c>
      <c r="CG300" s="6">
        <f ca="1">IF(Table1[[#This Row],[EDUCATION]]="Plus Two",Table1[[#This Row],[INCOME ]],0)</f>
        <v>0</v>
      </c>
      <c r="CH300" s="10">
        <f ca="1">IF(Table1[[#This Row],[EDUCATION]]="Others",Table1[[#This Row],[INCOME ]],0)</f>
        <v>812519</v>
      </c>
      <c r="CJ300" s="9">
        <f ca="1">IF(Table1[[#This Row],[NETWORTH]]&gt;$CK$3,Table1[[#This Row],[AGE]],0)</f>
        <v>40</v>
      </c>
      <c r="CK300" s="10"/>
    </row>
    <row r="301" spans="1:89" x14ac:dyDescent="0.3">
      <c r="A301">
        <f t="shared" ca="1" si="114"/>
        <v>0</v>
      </c>
      <c r="B301" t="str">
        <f t="shared" ca="1" si="115"/>
        <v>MALE</v>
      </c>
      <c r="C301">
        <f t="shared" ca="1" si="116"/>
        <v>31</v>
      </c>
      <c r="D301">
        <f t="shared" ca="1" si="117"/>
        <v>1</v>
      </c>
      <c r="E301" t="str">
        <f t="shared" ca="1" si="118"/>
        <v>Health</v>
      </c>
      <c r="F301">
        <f t="shared" ca="1" si="119"/>
        <v>4</v>
      </c>
      <c r="G301" t="str">
        <f t="shared" ca="1" si="120"/>
        <v>PG</v>
      </c>
      <c r="H301">
        <f t="shared" ca="1" si="138"/>
        <v>3</v>
      </c>
      <c r="I301">
        <f t="shared" ca="1" si="113"/>
        <v>3</v>
      </c>
      <c r="J301">
        <f t="shared" ca="1" si="121"/>
        <v>361643</v>
      </c>
      <c r="K301">
        <f t="shared" ca="1" si="122"/>
        <v>7</v>
      </c>
      <c r="L301" t="str">
        <f t="shared" ca="1" si="123"/>
        <v>Ernakulam</v>
      </c>
      <c r="M301">
        <f t="shared" ca="1" si="132"/>
        <v>1446572</v>
      </c>
      <c r="N301">
        <f t="shared" ca="1" si="124"/>
        <v>722420.84005524486</v>
      </c>
      <c r="O301">
        <f t="shared" ca="1" si="133"/>
        <v>11368.162654638551</v>
      </c>
      <c r="P301">
        <f t="shared" ca="1" si="125"/>
        <v>6549</v>
      </c>
      <c r="Q301">
        <f t="shared" ca="1" si="134"/>
        <v>1301126.840055245</v>
      </c>
      <c r="R301">
        <f t="shared" ca="1" si="135"/>
        <v>427644.30042958871</v>
      </c>
      <c r="S301">
        <f t="shared" ca="1" si="136"/>
        <v>1885584.4630842272</v>
      </c>
      <c r="T301">
        <f t="shared" ca="1" si="137"/>
        <v>584457.6230289822</v>
      </c>
      <c r="V301" s="9">
        <f ca="1">IF(Table1[[#This Row],[GENDER]]="MALE",1,0)</f>
        <v>1</v>
      </c>
      <c r="W301" s="10">
        <f ca="1">IF(Table1[[#This Row],[GENDER]]="FEMALE",1,0)</f>
        <v>0</v>
      </c>
      <c r="AF301" s="9">
        <f t="shared" ca="1" si="126"/>
        <v>0</v>
      </c>
      <c r="AG301" s="6">
        <f t="shared" ca="1" si="127"/>
        <v>1</v>
      </c>
      <c r="AH301" s="6">
        <f t="shared" ca="1" si="128"/>
        <v>0</v>
      </c>
      <c r="AI301" s="6">
        <f t="shared" ca="1" si="129"/>
        <v>0</v>
      </c>
      <c r="AJ301" s="10">
        <f t="shared" ca="1" si="130"/>
        <v>0</v>
      </c>
      <c r="AL301" s="9">
        <f ca="1">IF(Table1[[#This Row],[EDUCATION]]="HIGHSCHOOL",1,0)</f>
        <v>0</v>
      </c>
      <c r="AM301" s="6">
        <f ca="1">IF(Table1[[#This Row],[EDUCATION]]="PLUS TWO",1,0)</f>
        <v>0</v>
      </c>
      <c r="AN301" s="6">
        <f ca="1">IF(Table1[[#This Row],[EDUCATION]]="UG",1,0)</f>
        <v>0</v>
      </c>
      <c r="AO301" s="6">
        <f ca="1">IF(Table1[[#This Row],[EDUCATION]]="PG",1,0)</f>
        <v>1</v>
      </c>
      <c r="AP301" s="6">
        <f ca="1">IF(Table1[[#This Row],[EDUCATION]]="PHD",1,0)</f>
        <v>0</v>
      </c>
      <c r="AQ301" s="10">
        <f ca="1">IF(Table1[[#This Row],[EDUCATION]]="OTHERS",1,0)</f>
        <v>0</v>
      </c>
      <c r="AU301" s="9">
        <f ca="1">Table1[[#This Row],[CARS VALUE]]/Table1[[#This Row],[CARS]]</f>
        <v>3789.3875515461837</v>
      </c>
      <c r="AV301" s="10"/>
      <c r="AX301" s="9">
        <f ca="1">IF(Table1[[#This Row],[DEBTS]]&gt;$AY$3,1,0)</f>
        <v>1</v>
      </c>
      <c r="AY301" s="6"/>
      <c r="AZ301" s="23">
        <f ca="1">(Table1[[#This Row],[MORTAGE LEFT]]/Table1[[#This Row],[VALUE OF THE HOUSE]])</f>
        <v>0.49940192403506001</v>
      </c>
      <c r="BA301" s="6">
        <f t="shared" ca="1" si="131"/>
        <v>1</v>
      </c>
      <c r="BB301" s="6"/>
      <c r="BC301" s="6"/>
      <c r="BD301" s="6"/>
      <c r="BE301" s="9">
        <f ca="1">IF(Table1[[#This Row],[DEBTS]]&gt;Table1[[#This Row],[INCOME ]],1,0)</f>
        <v>1</v>
      </c>
      <c r="BF301" s="10"/>
      <c r="BH301" s="9">
        <f ca="1">IF(Table1[[#This Row],[AREA]]="Alappuzha",Table1[[#This Row],[INCOME ]],0)</f>
        <v>0</v>
      </c>
      <c r="BI301" s="6">
        <f ca="1">IF(Table1[[#This Row],[AREA]]="Ernakulam",Table1[[#This Row],[INCOME ]],0)</f>
        <v>361643</v>
      </c>
      <c r="BJ301" s="6">
        <f ca="1">IF(Table1[[#This Row],[AREA]]="Idukki",Table1[[#This Row],[INCOME ]],0)</f>
        <v>0</v>
      </c>
      <c r="BK301" s="6">
        <f ca="1">IF(Table1[[#This Row],[AREA]]="kannur",Table1[[#This Row],[INCOME ]],0)</f>
        <v>0</v>
      </c>
      <c r="BL301" s="6">
        <f ca="1">IF(Table1[[#This Row],[AREA]]="Kasaragod",Table1[[#This Row],[INCOME ]],0)</f>
        <v>0</v>
      </c>
      <c r="BM301" s="6">
        <f ca="1">IF(Table1[[#This Row],[AREA]]="Kollam",Table1[[#This Row],[INCOME ]],0)</f>
        <v>0</v>
      </c>
      <c r="BN301" s="6">
        <f ca="1">IF(Table1[[#This Row],[AREA]]="kottayam",Table1[[#This Row],[INCOME ]],0)</f>
        <v>0</v>
      </c>
      <c r="BO301" s="6">
        <f ca="1">IF(Table1[[#This Row],[AREA]]="Kozhikode",Table1[[#This Row],[INCOME ]],0)</f>
        <v>0</v>
      </c>
      <c r="BP301" s="6">
        <f ca="1">IF(Table1[[#This Row],[AREA]]="Malappuram",Table1[[#This Row],[INCOME ]],0)</f>
        <v>0</v>
      </c>
      <c r="BQ301" s="6">
        <f ca="1">IF(Table1[[#This Row],[AREA]]="Palakkad",Table1[[#This Row],[INCOME ]],0)</f>
        <v>0</v>
      </c>
      <c r="BR301" s="6">
        <f ca="1">IF(Table1[[#This Row],[AREA]]="Pathanamthitta",Table1[[#This Row],[INCOME ]],0)</f>
        <v>0</v>
      </c>
      <c r="BS301" s="6">
        <f ca="1">IF(Table1[[#This Row],[AREA]]="Thiruvananthapuram",Table1[[#This Row],[INCOME ]],0)</f>
        <v>0</v>
      </c>
      <c r="BT301" s="6">
        <f ca="1">IF(Table1[[#This Row],[AREA]]="Thrissur",Table1[[#This Row],[INCOME ]],0)</f>
        <v>0</v>
      </c>
      <c r="BU301" s="10">
        <f ca="1">IF(Table1[[#This Row],[AREA]]="Wayanadu",Table1[[#This Row],[INCOME ]],0)</f>
        <v>0</v>
      </c>
      <c r="BW301" s="9">
        <f ca="1">IF(Table1[[#This Row],[FIELD OF WORK]]="IT",Table1[[#This Row],[INCOME ]],0)</f>
        <v>0</v>
      </c>
      <c r="BX301" s="6">
        <f ca="1">IF(Table1[[#This Row],[FIELD OF WORK]]="Teaching",Table1[[#This Row],[INCOME ]],0)</f>
        <v>0</v>
      </c>
      <c r="BY301" s="6">
        <f ca="1">IF(Table1[[#This Row],[FIELD OF WORK]]="Construction",Table1[[#This Row],[INCOME ]],0)</f>
        <v>0</v>
      </c>
      <c r="BZ301" s="6">
        <f ca="1">IF(Table1[[#This Row],[FIELD OF WORK]]="Health",Table1[[#This Row],[INCOME ]],0)</f>
        <v>361643</v>
      </c>
      <c r="CA301" s="10">
        <f ca="1">IF(Table1[[#This Row],[FIELD OF WORK]]="Others",Table1[[#This Row],[INCOME ]],0)</f>
        <v>0</v>
      </c>
      <c r="CC301" s="9">
        <f ca="1">IF(Table1[[#This Row],[EDUCATION]]="Highschool",Table1[[#This Row],[INCOME ]],0)</f>
        <v>0</v>
      </c>
      <c r="CD301" s="6">
        <f ca="1">IF(Table1[[#This Row],[EDUCATION]]="UG",Table1[[#This Row],[INCOME ]],0)</f>
        <v>0</v>
      </c>
      <c r="CE301" s="6">
        <f ca="1">IF(Table1[[#This Row],[EDUCATION]]="PG",Table1[[#This Row],[INCOME ]],0)</f>
        <v>361643</v>
      </c>
      <c r="CF301" s="6">
        <f ca="1">IF(Table1[[#This Row],[EDUCATION]]="PHD",Table1[[#This Row],[INCOME ]],0)</f>
        <v>0</v>
      </c>
      <c r="CG301" s="6">
        <f ca="1">IF(Table1[[#This Row],[EDUCATION]]="Plus Two",Table1[[#This Row],[INCOME ]],0)</f>
        <v>0</v>
      </c>
      <c r="CH301" s="10">
        <f ca="1">IF(Table1[[#This Row],[EDUCATION]]="Others",Table1[[#This Row],[INCOME ]],0)</f>
        <v>0</v>
      </c>
      <c r="CJ301" s="9">
        <f ca="1">IF(Table1[[#This Row],[NETWORTH]]&gt;$CK$3,Table1[[#This Row],[AGE]],0)</f>
        <v>0</v>
      </c>
      <c r="CK301" s="10"/>
    </row>
    <row r="302" spans="1:89" x14ac:dyDescent="0.3">
      <c r="A302">
        <f t="shared" ca="1" si="114"/>
        <v>0</v>
      </c>
      <c r="B302" t="str">
        <f t="shared" ca="1" si="115"/>
        <v>MALE</v>
      </c>
      <c r="C302">
        <f t="shared" ca="1" si="116"/>
        <v>25</v>
      </c>
      <c r="D302">
        <f t="shared" ca="1" si="117"/>
        <v>3</v>
      </c>
      <c r="E302" t="str">
        <f t="shared" ca="1" si="118"/>
        <v>Teaching</v>
      </c>
      <c r="F302">
        <f t="shared" ca="1" si="119"/>
        <v>1</v>
      </c>
      <c r="G302" t="str">
        <f t="shared" ca="1" si="120"/>
        <v>Highschool</v>
      </c>
      <c r="H302">
        <f t="shared" ca="1" si="138"/>
        <v>3</v>
      </c>
      <c r="I302">
        <f t="shared" ca="1" si="113"/>
        <v>2</v>
      </c>
      <c r="J302">
        <f t="shared" ca="1" si="121"/>
        <v>481667</v>
      </c>
      <c r="K302">
        <f t="shared" ca="1" si="122"/>
        <v>11</v>
      </c>
      <c r="L302" t="str">
        <f t="shared" ca="1" si="123"/>
        <v>Kozhikode</v>
      </c>
      <c r="M302">
        <f t="shared" ca="1" si="132"/>
        <v>1926668</v>
      </c>
      <c r="N302">
        <f t="shared" ca="1" si="124"/>
        <v>564078.95457422535</v>
      </c>
      <c r="O302">
        <f t="shared" ca="1" si="133"/>
        <v>181528.28446457718</v>
      </c>
      <c r="P302">
        <f t="shared" ca="1" si="125"/>
        <v>95761</v>
      </c>
      <c r="Q302">
        <f t="shared" ca="1" si="134"/>
        <v>1585183.9545742255</v>
      </c>
      <c r="R302">
        <f t="shared" ca="1" si="135"/>
        <v>485532.29165056493</v>
      </c>
      <c r="S302">
        <f t="shared" ca="1" si="136"/>
        <v>2593728.5761151421</v>
      </c>
      <c r="T302">
        <f t="shared" ca="1" si="137"/>
        <v>1008544.6215409166</v>
      </c>
      <c r="V302" s="9">
        <f ca="1">IF(Table1[[#This Row],[GENDER]]="MALE",1,0)</f>
        <v>1</v>
      </c>
      <c r="W302" s="10">
        <f ca="1">IF(Table1[[#This Row],[GENDER]]="FEMALE",1,0)</f>
        <v>0</v>
      </c>
      <c r="AF302" s="9">
        <f t="shared" ca="1" si="126"/>
        <v>0</v>
      </c>
      <c r="AG302" s="6">
        <f t="shared" ca="1" si="127"/>
        <v>0</v>
      </c>
      <c r="AH302" s="6">
        <f t="shared" ca="1" si="128"/>
        <v>0</v>
      </c>
      <c r="AI302" s="6">
        <f t="shared" ca="1" si="129"/>
        <v>1</v>
      </c>
      <c r="AJ302" s="10">
        <f t="shared" ca="1" si="130"/>
        <v>0</v>
      </c>
      <c r="AL302" s="9">
        <f ca="1">IF(Table1[[#This Row],[EDUCATION]]="HIGHSCHOOL",1,0)</f>
        <v>1</v>
      </c>
      <c r="AM302" s="6">
        <f ca="1">IF(Table1[[#This Row],[EDUCATION]]="PLUS TWO",1,0)</f>
        <v>0</v>
      </c>
      <c r="AN302" s="6">
        <f ca="1">IF(Table1[[#This Row],[EDUCATION]]="UG",1,0)</f>
        <v>0</v>
      </c>
      <c r="AO302" s="6">
        <f ca="1">IF(Table1[[#This Row],[EDUCATION]]="PG",1,0)</f>
        <v>0</v>
      </c>
      <c r="AP302" s="6">
        <f ca="1">IF(Table1[[#This Row],[EDUCATION]]="PHD",1,0)</f>
        <v>0</v>
      </c>
      <c r="AQ302" s="10">
        <f ca="1">IF(Table1[[#This Row],[EDUCATION]]="OTHERS",1,0)</f>
        <v>0</v>
      </c>
      <c r="AU302" s="9">
        <f ca="1">Table1[[#This Row],[CARS VALUE]]/Table1[[#This Row],[CARS]]</f>
        <v>90764.142232288592</v>
      </c>
      <c r="AV302" s="10"/>
      <c r="AX302" s="9">
        <f ca="1">IF(Table1[[#This Row],[DEBTS]]&gt;$AY$3,1,0)</f>
        <v>1</v>
      </c>
      <c r="AY302" s="6"/>
      <c r="AZ302" s="23">
        <f ca="1">(Table1[[#This Row],[MORTAGE LEFT]]/Table1[[#This Row],[VALUE OF THE HOUSE]])</f>
        <v>0.29277434128465585</v>
      </c>
      <c r="BA302" s="6">
        <f t="shared" ca="1" si="131"/>
        <v>1</v>
      </c>
      <c r="BB302" s="6"/>
      <c r="BC302" s="6"/>
      <c r="BD302" s="6"/>
      <c r="BE302" s="9">
        <f ca="1">IF(Table1[[#This Row],[DEBTS]]&gt;Table1[[#This Row],[INCOME ]],1,0)</f>
        <v>1</v>
      </c>
      <c r="BF302" s="10"/>
      <c r="BH302" s="9">
        <f ca="1">IF(Table1[[#This Row],[AREA]]="Alappuzha",Table1[[#This Row],[INCOME ]],0)</f>
        <v>0</v>
      </c>
      <c r="BI302" s="6">
        <f ca="1">IF(Table1[[#This Row],[AREA]]="Ernakulam",Table1[[#This Row],[INCOME ]],0)</f>
        <v>0</v>
      </c>
      <c r="BJ302" s="6">
        <f ca="1">IF(Table1[[#This Row],[AREA]]="Idukki",Table1[[#This Row],[INCOME ]],0)</f>
        <v>0</v>
      </c>
      <c r="BK302" s="6">
        <f ca="1">IF(Table1[[#This Row],[AREA]]="kannur",Table1[[#This Row],[INCOME ]],0)</f>
        <v>0</v>
      </c>
      <c r="BL302" s="6">
        <f ca="1">IF(Table1[[#This Row],[AREA]]="Kasaragod",Table1[[#This Row],[INCOME ]],0)</f>
        <v>0</v>
      </c>
      <c r="BM302" s="6">
        <f ca="1">IF(Table1[[#This Row],[AREA]]="Kollam",Table1[[#This Row],[INCOME ]],0)</f>
        <v>0</v>
      </c>
      <c r="BN302" s="6">
        <f ca="1">IF(Table1[[#This Row],[AREA]]="kottayam",Table1[[#This Row],[INCOME ]],0)</f>
        <v>0</v>
      </c>
      <c r="BO302" s="6">
        <f ca="1">IF(Table1[[#This Row],[AREA]]="Kozhikode",Table1[[#This Row],[INCOME ]],0)</f>
        <v>481667</v>
      </c>
      <c r="BP302" s="6">
        <f ca="1">IF(Table1[[#This Row],[AREA]]="Malappuram",Table1[[#This Row],[INCOME ]],0)</f>
        <v>0</v>
      </c>
      <c r="BQ302" s="6">
        <f ca="1">IF(Table1[[#This Row],[AREA]]="Palakkad",Table1[[#This Row],[INCOME ]],0)</f>
        <v>0</v>
      </c>
      <c r="BR302" s="6">
        <f ca="1">IF(Table1[[#This Row],[AREA]]="Pathanamthitta",Table1[[#This Row],[INCOME ]],0)</f>
        <v>0</v>
      </c>
      <c r="BS302" s="6">
        <f ca="1">IF(Table1[[#This Row],[AREA]]="Thiruvananthapuram",Table1[[#This Row],[INCOME ]],0)</f>
        <v>0</v>
      </c>
      <c r="BT302" s="6">
        <f ca="1">IF(Table1[[#This Row],[AREA]]="Thrissur",Table1[[#This Row],[INCOME ]],0)</f>
        <v>0</v>
      </c>
      <c r="BU302" s="10">
        <f ca="1">IF(Table1[[#This Row],[AREA]]="Wayanadu",Table1[[#This Row],[INCOME ]],0)</f>
        <v>0</v>
      </c>
      <c r="BW302" s="9">
        <f ca="1">IF(Table1[[#This Row],[FIELD OF WORK]]="IT",Table1[[#This Row],[INCOME ]],0)</f>
        <v>0</v>
      </c>
      <c r="BX302" s="6">
        <f ca="1">IF(Table1[[#This Row],[FIELD OF WORK]]="Teaching",Table1[[#This Row],[INCOME ]],0)</f>
        <v>481667</v>
      </c>
      <c r="BY302" s="6">
        <f ca="1">IF(Table1[[#This Row],[FIELD OF WORK]]="Construction",Table1[[#This Row],[INCOME ]],0)</f>
        <v>0</v>
      </c>
      <c r="BZ302" s="6">
        <f ca="1">IF(Table1[[#This Row],[FIELD OF WORK]]="Health",Table1[[#This Row],[INCOME ]],0)</f>
        <v>0</v>
      </c>
      <c r="CA302" s="10">
        <f ca="1">IF(Table1[[#This Row],[FIELD OF WORK]]="Others",Table1[[#This Row],[INCOME ]],0)</f>
        <v>0</v>
      </c>
      <c r="CC302" s="9">
        <f ca="1">IF(Table1[[#This Row],[EDUCATION]]="Highschool",Table1[[#This Row],[INCOME ]],0)</f>
        <v>481667</v>
      </c>
      <c r="CD302" s="6">
        <f ca="1">IF(Table1[[#This Row],[EDUCATION]]="UG",Table1[[#This Row],[INCOME ]],0)</f>
        <v>0</v>
      </c>
      <c r="CE302" s="6">
        <f ca="1">IF(Table1[[#This Row],[EDUCATION]]="PG",Table1[[#This Row],[INCOME ]],0)</f>
        <v>0</v>
      </c>
      <c r="CF302" s="6">
        <f ca="1">IF(Table1[[#This Row],[EDUCATION]]="PHD",Table1[[#This Row],[INCOME ]],0)</f>
        <v>0</v>
      </c>
      <c r="CG302" s="6">
        <f ca="1">IF(Table1[[#This Row],[EDUCATION]]="Plus Two",Table1[[#This Row],[INCOME ]],0)</f>
        <v>0</v>
      </c>
      <c r="CH302" s="10">
        <f ca="1">IF(Table1[[#This Row],[EDUCATION]]="Others",Table1[[#This Row],[INCOME ]],0)</f>
        <v>0</v>
      </c>
      <c r="CJ302" s="9">
        <f ca="1">IF(Table1[[#This Row],[NETWORTH]]&gt;$CK$3,Table1[[#This Row],[AGE]],0)</f>
        <v>25</v>
      </c>
      <c r="CK302" s="10"/>
    </row>
    <row r="303" spans="1:89" x14ac:dyDescent="0.3">
      <c r="A303">
        <f t="shared" ca="1" si="114"/>
        <v>0</v>
      </c>
      <c r="B303" t="str">
        <f t="shared" ca="1" si="115"/>
        <v>MALE</v>
      </c>
      <c r="C303">
        <f t="shared" ca="1" si="116"/>
        <v>29</v>
      </c>
      <c r="D303">
        <f t="shared" ca="1" si="117"/>
        <v>2</v>
      </c>
      <c r="E303" t="str">
        <f t="shared" ca="1" si="118"/>
        <v>Construction</v>
      </c>
      <c r="F303">
        <f t="shared" ca="1" si="119"/>
        <v>3</v>
      </c>
      <c r="G303" t="str">
        <f t="shared" ca="1" si="120"/>
        <v>UG</v>
      </c>
      <c r="H303">
        <f t="shared" ca="1" si="138"/>
        <v>1</v>
      </c>
      <c r="I303">
        <f t="shared" ca="1" si="113"/>
        <v>1</v>
      </c>
      <c r="J303">
        <f t="shared" ca="1" si="121"/>
        <v>782339</v>
      </c>
      <c r="K303">
        <f t="shared" ca="1" si="122"/>
        <v>11</v>
      </c>
      <c r="L303" t="str">
        <f t="shared" ca="1" si="123"/>
        <v>Kozhikode</v>
      </c>
      <c r="M303">
        <f t="shared" ca="1" si="132"/>
        <v>2347017</v>
      </c>
      <c r="N303">
        <f t="shared" ca="1" si="124"/>
        <v>2068395.5006891014</v>
      </c>
      <c r="O303">
        <f t="shared" ca="1" si="133"/>
        <v>730284.27913841524</v>
      </c>
      <c r="P303">
        <f t="shared" ca="1" si="125"/>
        <v>536724</v>
      </c>
      <c r="Q303">
        <f t="shared" ca="1" si="134"/>
        <v>3803040.5006891014</v>
      </c>
      <c r="R303">
        <f t="shared" ca="1" si="135"/>
        <v>279061.66197031015</v>
      </c>
      <c r="S303">
        <f t="shared" ca="1" si="136"/>
        <v>3356362.941108725</v>
      </c>
      <c r="T303">
        <f t="shared" ca="1" si="137"/>
        <v>-446677.55958037637</v>
      </c>
      <c r="V303" s="9">
        <f ca="1">IF(Table1[[#This Row],[GENDER]]="MALE",1,0)</f>
        <v>1</v>
      </c>
      <c r="W303" s="10">
        <f ca="1">IF(Table1[[#This Row],[GENDER]]="FEMALE",1,0)</f>
        <v>0</v>
      </c>
      <c r="AF303" s="9">
        <f t="shared" ca="1" si="126"/>
        <v>1</v>
      </c>
      <c r="AG303" s="6">
        <f t="shared" ca="1" si="127"/>
        <v>0</v>
      </c>
      <c r="AH303" s="6">
        <f t="shared" ca="1" si="128"/>
        <v>0</v>
      </c>
      <c r="AI303" s="6">
        <f t="shared" ca="1" si="129"/>
        <v>0</v>
      </c>
      <c r="AJ303" s="10">
        <f t="shared" ca="1" si="130"/>
        <v>0</v>
      </c>
      <c r="AL303" s="9">
        <f ca="1">IF(Table1[[#This Row],[EDUCATION]]="HIGHSCHOOL",1,0)</f>
        <v>0</v>
      </c>
      <c r="AM303" s="6">
        <f ca="1">IF(Table1[[#This Row],[EDUCATION]]="PLUS TWO",1,0)</f>
        <v>0</v>
      </c>
      <c r="AN303" s="6">
        <f ca="1">IF(Table1[[#This Row],[EDUCATION]]="UG",1,0)</f>
        <v>1</v>
      </c>
      <c r="AO303" s="6">
        <f ca="1">IF(Table1[[#This Row],[EDUCATION]]="PG",1,0)</f>
        <v>0</v>
      </c>
      <c r="AP303" s="6">
        <f ca="1">IF(Table1[[#This Row],[EDUCATION]]="PHD",1,0)</f>
        <v>0</v>
      </c>
      <c r="AQ303" s="10">
        <f ca="1">IF(Table1[[#This Row],[EDUCATION]]="OTHERS",1,0)</f>
        <v>0</v>
      </c>
      <c r="AU303" s="9">
        <f ca="1">Table1[[#This Row],[CARS VALUE]]/Table1[[#This Row],[CARS]]</f>
        <v>730284.27913841524</v>
      </c>
      <c r="AV303" s="10"/>
      <c r="AX303" s="9">
        <f ca="1">IF(Table1[[#This Row],[DEBTS]]&gt;$AY$3,1,0)</f>
        <v>1</v>
      </c>
      <c r="AY303" s="6"/>
      <c r="AZ303" s="23">
        <f ca="1">(Table1[[#This Row],[MORTAGE LEFT]]/Table1[[#This Row],[VALUE OF THE HOUSE]])</f>
        <v>0.88128697009399648</v>
      </c>
      <c r="BA303" s="6">
        <f t="shared" ca="1" si="131"/>
        <v>0</v>
      </c>
      <c r="BB303" s="6"/>
      <c r="BC303" s="6"/>
      <c r="BD303" s="6"/>
      <c r="BE303" s="9">
        <f ca="1">IF(Table1[[#This Row],[DEBTS]]&gt;Table1[[#This Row],[INCOME ]],1,0)</f>
        <v>1</v>
      </c>
      <c r="BF303" s="10"/>
      <c r="BH303" s="9">
        <f ca="1">IF(Table1[[#This Row],[AREA]]="Alappuzha",Table1[[#This Row],[INCOME ]],0)</f>
        <v>0</v>
      </c>
      <c r="BI303" s="6">
        <f ca="1">IF(Table1[[#This Row],[AREA]]="Ernakulam",Table1[[#This Row],[INCOME ]],0)</f>
        <v>0</v>
      </c>
      <c r="BJ303" s="6">
        <f ca="1">IF(Table1[[#This Row],[AREA]]="Idukki",Table1[[#This Row],[INCOME ]],0)</f>
        <v>0</v>
      </c>
      <c r="BK303" s="6">
        <f ca="1">IF(Table1[[#This Row],[AREA]]="kannur",Table1[[#This Row],[INCOME ]],0)</f>
        <v>0</v>
      </c>
      <c r="BL303" s="6">
        <f ca="1">IF(Table1[[#This Row],[AREA]]="Kasaragod",Table1[[#This Row],[INCOME ]],0)</f>
        <v>0</v>
      </c>
      <c r="BM303" s="6">
        <f ca="1">IF(Table1[[#This Row],[AREA]]="Kollam",Table1[[#This Row],[INCOME ]],0)</f>
        <v>0</v>
      </c>
      <c r="BN303" s="6">
        <f ca="1">IF(Table1[[#This Row],[AREA]]="kottayam",Table1[[#This Row],[INCOME ]],0)</f>
        <v>0</v>
      </c>
      <c r="BO303" s="6">
        <f ca="1">IF(Table1[[#This Row],[AREA]]="Kozhikode",Table1[[#This Row],[INCOME ]],0)</f>
        <v>782339</v>
      </c>
      <c r="BP303" s="6">
        <f ca="1">IF(Table1[[#This Row],[AREA]]="Malappuram",Table1[[#This Row],[INCOME ]],0)</f>
        <v>0</v>
      </c>
      <c r="BQ303" s="6">
        <f ca="1">IF(Table1[[#This Row],[AREA]]="Palakkad",Table1[[#This Row],[INCOME ]],0)</f>
        <v>0</v>
      </c>
      <c r="BR303" s="6">
        <f ca="1">IF(Table1[[#This Row],[AREA]]="Pathanamthitta",Table1[[#This Row],[INCOME ]],0)</f>
        <v>0</v>
      </c>
      <c r="BS303" s="6">
        <f ca="1">IF(Table1[[#This Row],[AREA]]="Thiruvananthapuram",Table1[[#This Row],[INCOME ]],0)</f>
        <v>0</v>
      </c>
      <c r="BT303" s="6">
        <f ca="1">IF(Table1[[#This Row],[AREA]]="Thrissur",Table1[[#This Row],[INCOME ]],0)</f>
        <v>0</v>
      </c>
      <c r="BU303" s="10">
        <f ca="1">IF(Table1[[#This Row],[AREA]]="Wayanadu",Table1[[#This Row],[INCOME ]],0)</f>
        <v>0</v>
      </c>
      <c r="BW303" s="9">
        <f ca="1">IF(Table1[[#This Row],[FIELD OF WORK]]="IT",Table1[[#This Row],[INCOME ]],0)</f>
        <v>0</v>
      </c>
      <c r="BX303" s="6">
        <f ca="1">IF(Table1[[#This Row],[FIELD OF WORK]]="Teaching",Table1[[#This Row],[INCOME ]],0)</f>
        <v>0</v>
      </c>
      <c r="BY303" s="6">
        <f ca="1">IF(Table1[[#This Row],[FIELD OF WORK]]="Construction",Table1[[#This Row],[INCOME ]],0)</f>
        <v>782339</v>
      </c>
      <c r="BZ303" s="6">
        <f ca="1">IF(Table1[[#This Row],[FIELD OF WORK]]="Health",Table1[[#This Row],[INCOME ]],0)</f>
        <v>0</v>
      </c>
      <c r="CA303" s="10">
        <f ca="1">IF(Table1[[#This Row],[FIELD OF WORK]]="Others",Table1[[#This Row],[INCOME ]],0)</f>
        <v>0</v>
      </c>
      <c r="CC303" s="9">
        <f ca="1">IF(Table1[[#This Row],[EDUCATION]]="Highschool",Table1[[#This Row],[INCOME ]],0)</f>
        <v>0</v>
      </c>
      <c r="CD303" s="6">
        <f ca="1">IF(Table1[[#This Row],[EDUCATION]]="UG",Table1[[#This Row],[INCOME ]],0)</f>
        <v>782339</v>
      </c>
      <c r="CE303" s="6">
        <f ca="1">IF(Table1[[#This Row],[EDUCATION]]="PG",Table1[[#This Row],[INCOME ]],0)</f>
        <v>0</v>
      </c>
      <c r="CF303" s="6">
        <f ca="1">IF(Table1[[#This Row],[EDUCATION]]="PHD",Table1[[#This Row],[INCOME ]],0)</f>
        <v>0</v>
      </c>
      <c r="CG303" s="6">
        <f ca="1">IF(Table1[[#This Row],[EDUCATION]]="Plus Two",Table1[[#This Row],[INCOME ]],0)</f>
        <v>0</v>
      </c>
      <c r="CH303" s="10">
        <f ca="1">IF(Table1[[#This Row],[EDUCATION]]="Others",Table1[[#This Row],[INCOME ]],0)</f>
        <v>0</v>
      </c>
      <c r="CJ303" s="9">
        <f ca="1">IF(Table1[[#This Row],[NETWORTH]]&gt;$CK$3,Table1[[#This Row],[AGE]],0)</f>
        <v>0</v>
      </c>
      <c r="CK303" s="10"/>
    </row>
    <row r="304" spans="1:89" x14ac:dyDescent="0.3">
      <c r="A304">
        <f t="shared" ca="1" si="114"/>
        <v>1</v>
      </c>
      <c r="B304" t="str">
        <f t="shared" ca="1" si="115"/>
        <v>FEMALE</v>
      </c>
      <c r="C304">
        <f t="shared" ca="1" si="116"/>
        <v>42</v>
      </c>
      <c r="D304">
        <f t="shared" ca="1" si="117"/>
        <v>3</v>
      </c>
      <c r="E304" t="str">
        <f t="shared" ca="1" si="118"/>
        <v>Teaching</v>
      </c>
      <c r="F304">
        <f t="shared" ca="1" si="119"/>
        <v>4</v>
      </c>
      <c r="G304" t="str">
        <f t="shared" ca="1" si="120"/>
        <v>PG</v>
      </c>
      <c r="H304">
        <f t="shared" ca="1" si="138"/>
        <v>3</v>
      </c>
      <c r="I304">
        <f t="shared" ca="1" si="113"/>
        <v>3</v>
      </c>
      <c r="J304">
        <f t="shared" ca="1" si="121"/>
        <v>352376</v>
      </c>
      <c r="K304">
        <f t="shared" ca="1" si="122"/>
        <v>10</v>
      </c>
      <c r="L304" t="str">
        <f t="shared" ca="1" si="123"/>
        <v>Malappuram</v>
      </c>
      <c r="M304">
        <f t="shared" ca="1" si="132"/>
        <v>2114256</v>
      </c>
      <c r="N304">
        <f t="shared" ca="1" si="124"/>
        <v>2025862.4399322541</v>
      </c>
      <c r="O304">
        <f t="shared" ca="1" si="133"/>
        <v>920430.08634663199</v>
      </c>
      <c r="P304">
        <f t="shared" ca="1" si="125"/>
        <v>671545</v>
      </c>
      <c r="Q304">
        <f t="shared" ca="1" si="134"/>
        <v>3255845.4399322541</v>
      </c>
      <c r="R304">
        <f t="shared" ca="1" si="135"/>
        <v>471536.26914288814</v>
      </c>
      <c r="S304">
        <f t="shared" ca="1" si="136"/>
        <v>3506222.3554895199</v>
      </c>
      <c r="T304">
        <f t="shared" ca="1" si="137"/>
        <v>250376.91555726575</v>
      </c>
      <c r="V304" s="9">
        <f ca="1">IF(Table1[[#This Row],[GENDER]]="MALE",1,0)</f>
        <v>0</v>
      </c>
      <c r="W304" s="10">
        <f ca="1">IF(Table1[[#This Row],[GENDER]]="FEMALE",1,0)</f>
        <v>1</v>
      </c>
      <c r="AF304" s="9">
        <f t="shared" ca="1" si="126"/>
        <v>0</v>
      </c>
      <c r="AG304" s="6">
        <f t="shared" ca="1" si="127"/>
        <v>0</v>
      </c>
      <c r="AH304" s="6">
        <f t="shared" ca="1" si="128"/>
        <v>0</v>
      </c>
      <c r="AI304" s="6">
        <f t="shared" ca="1" si="129"/>
        <v>1</v>
      </c>
      <c r="AJ304" s="10">
        <f t="shared" ca="1" si="130"/>
        <v>0</v>
      </c>
      <c r="AL304" s="9">
        <f ca="1">IF(Table1[[#This Row],[EDUCATION]]="HIGHSCHOOL",1,0)</f>
        <v>0</v>
      </c>
      <c r="AM304" s="6">
        <f ca="1">IF(Table1[[#This Row],[EDUCATION]]="PLUS TWO",1,0)</f>
        <v>0</v>
      </c>
      <c r="AN304" s="6">
        <f ca="1">IF(Table1[[#This Row],[EDUCATION]]="UG",1,0)</f>
        <v>0</v>
      </c>
      <c r="AO304" s="6">
        <f ca="1">IF(Table1[[#This Row],[EDUCATION]]="PG",1,0)</f>
        <v>1</v>
      </c>
      <c r="AP304" s="6">
        <f ca="1">IF(Table1[[#This Row],[EDUCATION]]="PHD",1,0)</f>
        <v>0</v>
      </c>
      <c r="AQ304" s="10">
        <f ca="1">IF(Table1[[#This Row],[EDUCATION]]="OTHERS",1,0)</f>
        <v>0</v>
      </c>
      <c r="AU304" s="9">
        <f ca="1">Table1[[#This Row],[CARS VALUE]]/Table1[[#This Row],[CARS]]</f>
        <v>306810.02878221066</v>
      </c>
      <c r="AV304" s="10"/>
      <c r="AX304" s="9">
        <f ca="1">IF(Table1[[#This Row],[DEBTS]]&gt;$AY$3,1,0)</f>
        <v>1</v>
      </c>
      <c r="AY304" s="6"/>
      <c r="AZ304" s="23">
        <f ca="1">(Table1[[#This Row],[MORTAGE LEFT]]/Table1[[#This Row],[VALUE OF THE HOUSE]])</f>
        <v>0.95819164752624764</v>
      </c>
      <c r="BA304" s="6">
        <f t="shared" ca="1" si="131"/>
        <v>0</v>
      </c>
      <c r="BB304" s="6"/>
      <c r="BC304" s="6"/>
      <c r="BD304" s="6"/>
      <c r="BE304" s="9">
        <f ca="1">IF(Table1[[#This Row],[DEBTS]]&gt;Table1[[#This Row],[INCOME ]],1,0)</f>
        <v>1</v>
      </c>
      <c r="BF304" s="10"/>
      <c r="BH304" s="9">
        <f ca="1">IF(Table1[[#This Row],[AREA]]="Alappuzha",Table1[[#This Row],[INCOME ]],0)</f>
        <v>0</v>
      </c>
      <c r="BI304" s="6">
        <f ca="1">IF(Table1[[#This Row],[AREA]]="Ernakulam",Table1[[#This Row],[INCOME ]],0)</f>
        <v>0</v>
      </c>
      <c r="BJ304" s="6">
        <f ca="1">IF(Table1[[#This Row],[AREA]]="Idukki",Table1[[#This Row],[INCOME ]],0)</f>
        <v>0</v>
      </c>
      <c r="BK304" s="6">
        <f ca="1">IF(Table1[[#This Row],[AREA]]="kannur",Table1[[#This Row],[INCOME ]],0)</f>
        <v>0</v>
      </c>
      <c r="BL304" s="6">
        <f ca="1">IF(Table1[[#This Row],[AREA]]="Kasaragod",Table1[[#This Row],[INCOME ]],0)</f>
        <v>0</v>
      </c>
      <c r="BM304" s="6">
        <f ca="1">IF(Table1[[#This Row],[AREA]]="Kollam",Table1[[#This Row],[INCOME ]],0)</f>
        <v>0</v>
      </c>
      <c r="BN304" s="6">
        <f ca="1">IF(Table1[[#This Row],[AREA]]="kottayam",Table1[[#This Row],[INCOME ]],0)</f>
        <v>0</v>
      </c>
      <c r="BO304" s="6">
        <f ca="1">IF(Table1[[#This Row],[AREA]]="Kozhikode",Table1[[#This Row],[INCOME ]],0)</f>
        <v>0</v>
      </c>
      <c r="BP304" s="6">
        <f ca="1">IF(Table1[[#This Row],[AREA]]="Malappuram",Table1[[#This Row],[INCOME ]],0)</f>
        <v>352376</v>
      </c>
      <c r="BQ304" s="6">
        <f ca="1">IF(Table1[[#This Row],[AREA]]="Palakkad",Table1[[#This Row],[INCOME ]],0)</f>
        <v>0</v>
      </c>
      <c r="BR304" s="6">
        <f ca="1">IF(Table1[[#This Row],[AREA]]="Pathanamthitta",Table1[[#This Row],[INCOME ]],0)</f>
        <v>0</v>
      </c>
      <c r="BS304" s="6">
        <f ca="1">IF(Table1[[#This Row],[AREA]]="Thiruvananthapuram",Table1[[#This Row],[INCOME ]],0)</f>
        <v>0</v>
      </c>
      <c r="BT304" s="6">
        <f ca="1">IF(Table1[[#This Row],[AREA]]="Thrissur",Table1[[#This Row],[INCOME ]],0)</f>
        <v>0</v>
      </c>
      <c r="BU304" s="10">
        <f ca="1">IF(Table1[[#This Row],[AREA]]="Wayanadu",Table1[[#This Row],[INCOME ]],0)</f>
        <v>0</v>
      </c>
      <c r="BW304" s="9">
        <f ca="1">IF(Table1[[#This Row],[FIELD OF WORK]]="IT",Table1[[#This Row],[INCOME ]],0)</f>
        <v>0</v>
      </c>
      <c r="BX304" s="6">
        <f ca="1">IF(Table1[[#This Row],[FIELD OF WORK]]="Teaching",Table1[[#This Row],[INCOME ]],0)</f>
        <v>352376</v>
      </c>
      <c r="BY304" s="6">
        <f ca="1">IF(Table1[[#This Row],[FIELD OF WORK]]="Construction",Table1[[#This Row],[INCOME ]],0)</f>
        <v>0</v>
      </c>
      <c r="BZ304" s="6">
        <f ca="1">IF(Table1[[#This Row],[FIELD OF WORK]]="Health",Table1[[#This Row],[INCOME ]],0)</f>
        <v>0</v>
      </c>
      <c r="CA304" s="10">
        <f ca="1">IF(Table1[[#This Row],[FIELD OF WORK]]="Others",Table1[[#This Row],[INCOME ]],0)</f>
        <v>0</v>
      </c>
      <c r="CC304" s="9">
        <f ca="1">IF(Table1[[#This Row],[EDUCATION]]="Highschool",Table1[[#This Row],[INCOME ]],0)</f>
        <v>0</v>
      </c>
      <c r="CD304" s="6">
        <f ca="1">IF(Table1[[#This Row],[EDUCATION]]="UG",Table1[[#This Row],[INCOME ]],0)</f>
        <v>0</v>
      </c>
      <c r="CE304" s="6">
        <f ca="1">IF(Table1[[#This Row],[EDUCATION]]="PG",Table1[[#This Row],[INCOME ]],0)</f>
        <v>352376</v>
      </c>
      <c r="CF304" s="6">
        <f ca="1">IF(Table1[[#This Row],[EDUCATION]]="PHD",Table1[[#This Row],[INCOME ]],0)</f>
        <v>0</v>
      </c>
      <c r="CG304" s="6">
        <f ca="1">IF(Table1[[#This Row],[EDUCATION]]="Plus Two",Table1[[#This Row],[INCOME ]],0)</f>
        <v>0</v>
      </c>
      <c r="CH304" s="10">
        <f ca="1">IF(Table1[[#This Row],[EDUCATION]]="Others",Table1[[#This Row],[INCOME ]],0)</f>
        <v>0</v>
      </c>
      <c r="CJ304" s="9">
        <f ca="1">IF(Table1[[#This Row],[NETWORTH]]&gt;$CK$3,Table1[[#This Row],[AGE]],0)</f>
        <v>0</v>
      </c>
      <c r="CK304" s="10"/>
    </row>
    <row r="305" spans="1:89" x14ac:dyDescent="0.3">
      <c r="A305">
        <f t="shared" ca="1" si="114"/>
        <v>1</v>
      </c>
      <c r="B305" t="str">
        <f t="shared" ca="1" si="115"/>
        <v>FEMALE</v>
      </c>
      <c r="C305">
        <f t="shared" ca="1" si="116"/>
        <v>25</v>
      </c>
      <c r="D305">
        <f t="shared" ca="1" si="117"/>
        <v>3</v>
      </c>
      <c r="E305" t="str">
        <f t="shared" ca="1" si="118"/>
        <v>Teaching</v>
      </c>
      <c r="F305">
        <f t="shared" ca="1" si="119"/>
        <v>1</v>
      </c>
      <c r="G305" t="str">
        <f t="shared" ca="1" si="120"/>
        <v>Highschool</v>
      </c>
      <c r="H305">
        <f t="shared" ca="1" si="138"/>
        <v>3</v>
      </c>
      <c r="I305">
        <f t="shared" ca="1" si="113"/>
        <v>1</v>
      </c>
      <c r="J305">
        <f t="shared" ca="1" si="121"/>
        <v>949581</v>
      </c>
      <c r="K305">
        <f t="shared" ca="1" si="122"/>
        <v>12</v>
      </c>
      <c r="L305" t="str">
        <f t="shared" ca="1" si="123"/>
        <v>Wayanadu</v>
      </c>
      <c r="M305">
        <f t="shared" ca="1" si="132"/>
        <v>7596648</v>
      </c>
      <c r="N305">
        <f t="shared" ca="1" si="124"/>
        <v>1558345.3039397765</v>
      </c>
      <c r="O305">
        <f t="shared" ca="1" si="133"/>
        <v>446321.37893192511</v>
      </c>
      <c r="P305">
        <f t="shared" ca="1" si="125"/>
        <v>359414</v>
      </c>
      <c r="Q305">
        <f t="shared" ca="1" si="134"/>
        <v>3812662.3039397765</v>
      </c>
      <c r="R305">
        <f t="shared" ca="1" si="135"/>
        <v>49310.224270843639</v>
      </c>
      <c r="S305">
        <f t="shared" ca="1" si="136"/>
        <v>8092279.6032027686</v>
      </c>
      <c r="T305">
        <f t="shared" ca="1" si="137"/>
        <v>4279617.2992629921</v>
      </c>
      <c r="V305" s="9">
        <f ca="1">IF(Table1[[#This Row],[GENDER]]="MALE",1,0)</f>
        <v>0</v>
      </c>
      <c r="W305" s="10">
        <f ca="1">IF(Table1[[#This Row],[GENDER]]="FEMALE",1,0)</f>
        <v>1</v>
      </c>
      <c r="AF305" s="9">
        <f t="shared" ca="1" si="126"/>
        <v>0</v>
      </c>
      <c r="AG305" s="6">
        <f t="shared" ca="1" si="127"/>
        <v>0</v>
      </c>
      <c r="AH305" s="6">
        <f t="shared" ca="1" si="128"/>
        <v>0</v>
      </c>
      <c r="AI305" s="6">
        <f t="shared" ca="1" si="129"/>
        <v>1</v>
      </c>
      <c r="AJ305" s="10">
        <f t="shared" ca="1" si="130"/>
        <v>0</v>
      </c>
      <c r="AL305" s="9">
        <f ca="1">IF(Table1[[#This Row],[EDUCATION]]="HIGHSCHOOL",1,0)</f>
        <v>1</v>
      </c>
      <c r="AM305" s="6">
        <f ca="1">IF(Table1[[#This Row],[EDUCATION]]="PLUS TWO",1,0)</f>
        <v>0</v>
      </c>
      <c r="AN305" s="6">
        <f ca="1">IF(Table1[[#This Row],[EDUCATION]]="UG",1,0)</f>
        <v>0</v>
      </c>
      <c r="AO305" s="6">
        <f ca="1">IF(Table1[[#This Row],[EDUCATION]]="PG",1,0)</f>
        <v>0</v>
      </c>
      <c r="AP305" s="6">
        <f ca="1">IF(Table1[[#This Row],[EDUCATION]]="PHD",1,0)</f>
        <v>0</v>
      </c>
      <c r="AQ305" s="10">
        <f ca="1">IF(Table1[[#This Row],[EDUCATION]]="OTHERS",1,0)</f>
        <v>0</v>
      </c>
      <c r="AU305" s="9">
        <f ca="1">Table1[[#This Row],[CARS VALUE]]/Table1[[#This Row],[CARS]]</f>
        <v>446321.37893192511</v>
      </c>
      <c r="AV305" s="10"/>
      <c r="AX305" s="9">
        <f ca="1">IF(Table1[[#This Row],[DEBTS]]&gt;$AY$3,1,0)</f>
        <v>1</v>
      </c>
      <c r="AY305" s="6"/>
      <c r="AZ305" s="23">
        <f ca="1">(Table1[[#This Row],[MORTAGE LEFT]]/Table1[[#This Row],[VALUE OF THE HOUSE]])</f>
        <v>0.20513591046205859</v>
      </c>
      <c r="BA305" s="6">
        <f t="shared" ca="1" si="131"/>
        <v>1</v>
      </c>
      <c r="BB305" s="6"/>
      <c r="BC305" s="6"/>
      <c r="BD305" s="6"/>
      <c r="BE305" s="9">
        <f ca="1">IF(Table1[[#This Row],[DEBTS]]&gt;Table1[[#This Row],[INCOME ]],1,0)</f>
        <v>1</v>
      </c>
      <c r="BF305" s="10"/>
      <c r="BH305" s="9">
        <f ca="1">IF(Table1[[#This Row],[AREA]]="Alappuzha",Table1[[#This Row],[INCOME ]],0)</f>
        <v>0</v>
      </c>
      <c r="BI305" s="6">
        <f ca="1">IF(Table1[[#This Row],[AREA]]="Ernakulam",Table1[[#This Row],[INCOME ]],0)</f>
        <v>0</v>
      </c>
      <c r="BJ305" s="6">
        <f ca="1">IF(Table1[[#This Row],[AREA]]="Idukki",Table1[[#This Row],[INCOME ]],0)</f>
        <v>0</v>
      </c>
      <c r="BK305" s="6">
        <f ca="1">IF(Table1[[#This Row],[AREA]]="kannur",Table1[[#This Row],[INCOME ]],0)</f>
        <v>0</v>
      </c>
      <c r="BL305" s="6">
        <f ca="1">IF(Table1[[#This Row],[AREA]]="Kasaragod",Table1[[#This Row],[INCOME ]],0)</f>
        <v>0</v>
      </c>
      <c r="BM305" s="6">
        <f ca="1">IF(Table1[[#This Row],[AREA]]="Kollam",Table1[[#This Row],[INCOME ]],0)</f>
        <v>0</v>
      </c>
      <c r="BN305" s="6">
        <f ca="1">IF(Table1[[#This Row],[AREA]]="kottayam",Table1[[#This Row],[INCOME ]],0)</f>
        <v>0</v>
      </c>
      <c r="BO305" s="6">
        <f ca="1">IF(Table1[[#This Row],[AREA]]="Kozhikode",Table1[[#This Row],[INCOME ]],0)</f>
        <v>0</v>
      </c>
      <c r="BP305" s="6">
        <f ca="1">IF(Table1[[#This Row],[AREA]]="Malappuram",Table1[[#This Row],[INCOME ]],0)</f>
        <v>0</v>
      </c>
      <c r="BQ305" s="6">
        <f ca="1">IF(Table1[[#This Row],[AREA]]="Palakkad",Table1[[#This Row],[INCOME ]],0)</f>
        <v>0</v>
      </c>
      <c r="BR305" s="6">
        <f ca="1">IF(Table1[[#This Row],[AREA]]="Pathanamthitta",Table1[[#This Row],[INCOME ]],0)</f>
        <v>0</v>
      </c>
      <c r="BS305" s="6">
        <f ca="1">IF(Table1[[#This Row],[AREA]]="Thiruvananthapuram",Table1[[#This Row],[INCOME ]],0)</f>
        <v>0</v>
      </c>
      <c r="BT305" s="6">
        <f ca="1">IF(Table1[[#This Row],[AREA]]="Thrissur",Table1[[#This Row],[INCOME ]],0)</f>
        <v>0</v>
      </c>
      <c r="BU305" s="10">
        <f ca="1">IF(Table1[[#This Row],[AREA]]="Wayanadu",Table1[[#This Row],[INCOME ]],0)</f>
        <v>949581</v>
      </c>
      <c r="BW305" s="9">
        <f ca="1">IF(Table1[[#This Row],[FIELD OF WORK]]="IT",Table1[[#This Row],[INCOME ]],0)</f>
        <v>0</v>
      </c>
      <c r="BX305" s="6">
        <f ca="1">IF(Table1[[#This Row],[FIELD OF WORK]]="Teaching",Table1[[#This Row],[INCOME ]],0)</f>
        <v>949581</v>
      </c>
      <c r="BY305" s="6">
        <f ca="1">IF(Table1[[#This Row],[FIELD OF WORK]]="Construction",Table1[[#This Row],[INCOME ]],0)</f>
        <v>0</v>
      </c>
      <c r="BZ305" s="6">
        <f ca="1">IF(Table1[[#This Row],[FIELD OF WORK]]="Health",Table1[[#This Row],[INCOME ]],0)</f>
        <v>0</v>
      </c>
      <c r="CA305" s="10">
        <f ca="1">IF(Table1[[#This Row],[FIELD OF WORK]]="Others",Table1[[#This Row],[INCOME ]],0)</f>
        <v>0</v>
      </c>
      <c r="CC305" s="9">
        <f ca="1">IF(Table1[[#This Row],[EDUCATION]]="Highschool",Table1[[#This Row],[INCOME ]],0)</f>
        <v>949581</v>
      </c>
      <c r="CD305" s="6">
        <f ca="1">IF(Table1[[#This Row],[EDUCATION]]="UG",Table1[[#This Row],[INCOME ]],0)</f>
        <v>0</v>
      </c>
      <c r="CE305" s="6">
        <f ca="1">IF(Table1[[#This Row],[EDUCATION]]="PG",Table1[[#This Row],[INCOME ]],0)</f>
        <v>0</v>
      </c>
      <c r="CF305" s="6">
        <f ca="1">IF(Table1[[#This Row],[EDUCATION]]="PHD",Table1[[#This Row],[INCOME ]],0)</f>
        <v>0</v>
      </c>
      <c r="CG305" s="6">
        <f ca="1">IF(Table1[[#This Row],[EDUCATION]]="Plus Two",Table1[[#This Row],[INCOME ]],0)</f>
        <v>0</v>
      </c>
      <c r="CH305" s="10">
        <f ca="1">IF(Table1[[#This Row],[EDUCATION]]="Others",Table1[[#This Row],[INCOME ]],0)</f>
        <v>0</v>
      </c>
      <c r="CJ305" s="9">
        <f ca="1">IF(Table1[[#This Row],[NETWORTH]]&gt;$CK$3,Table1[[#This Row],[AGE]],0)</f>
        <v>25</v>
      </c>
      <c r="CK305" s="10"/>
    </row>
    <row r="306" spans="1:89" x14ac:dyDescent="0.3">
      <c r="A306">
        <f t="shared" ca="1" si="114"/>
        <v>0</v>
      </c>
      <c r="B306" t="str">
        <f t="shared" ca="1" si="115"/>
        <v>MALE</v>
      </c>
      <c r="C306">
        <f t="shared" ca="1" si="116"/>
        <v>29</v>
      </c>
      <c r="D306">
        <f t="shared" ca="1" si="117"/>
        <v>5</v>
      </c>
      <c r="E306" t="str">
        <f t="shared" ca="1" si="118"/>
        <v>Others</v>
      </c>
      <c r="F306">
        <f t="shared" ca="1" si="119"/>
        <v>6</v>
      </c>
      <c r="G306" t="str">
        <f t="shared" ca="1" si="120"/>
        <v>Others</v>
      </c>
      <c r="H306">
        <f t="shared" ca="1" si="138"/>
        <v>0</v>
      </c>
      <c r="I306">
        <f t="shared" ca="1" si="113"/>
        <v>2</v>
      </c>
      <c r="J306">
        <f t="shared" ca="1" si="121"/>
        <v>594347</v>
      </c>
      <c r="K306">
        <f t="shared" ca="1" si="122"/>
        <v>3</v>
      </c>
      <c r="L306" t="str">
        <f t="shared" ca="1" si="123"/>
        <v>Alappuzha</v>
      </c>
      <c r="M306">
        <f t="shared" ca="1" si="132"/>
        <v>3566082</v>
      </c>
      <c r="N306">
        <f t="shared" ca="1" si="124"/>
        <v>2643006.9123459775</v>
      </c>
      <c r="O306">
        <f t="shared" ca="1" si="133"/>
        <v>461215.15827919898</v>
      </c>
      <c r="P306">
        <f t="shared" ca="1" si="125"/>
        <v>440109</v>
      </c>
      <c r="Q306">
        <f t="shared" ca="1" si="134"/>
        <v>3997233.9123459775</v>
      </c>
      <c r="R306">
        <f t="shared" ca="1" si="135"/>
        <v>95186.820963559658</v>
      </c>
      <c r="S306">
        <f t="shared" ca="1" si="136"/>
        <v>4122483.9792427588</v>
      </c>
      <c r="T306">
        <f t="shared" ca="1" si="137"/>
        <v>125250.06689678133</v>
      </c>
      <c r="V306" s="9">
        <f ca="1">IF(Table1[[#This Row],[GENDER]]="MALE",1,0)</f>
        <v>1</v>
      </c>
      <c r="W306" s="10">
        <f ca="1">IF(Table1[[#This Row],[GENDER]]="FEMALE",1,0)</f>
        <v>0</v>
      </c>
      <c r="AF306" s="9">
        <f t="shared" ca="1" si="126"/>
        <v>0</v>
      </c>
      <c r="AG306" s="6">
        <f t="shared" ca="1" si="127"/>
        <v>0</v>
      </c>
      <c r="AH306" s="6">
        <f t="shared" ca="1" si="128"/>
        <v>0</v>
      </c>
      <c r="AI306" s="6">
        <f t="shared" ca="1" si="129"/>
        <v>0</v>
      </c>
      <c r="AJ306" s="10">
        <f t="shared" ca="1" si="130"/>
        <v>1</v>
      </c>
      <c r="AL306" s="9">
        <f ca="1">IF(Table1[[#This Row],[EDUCATION]]="HIGHSCHOOL",1,0)</f>
        <v>0</v>
      </c>
      <c r="AM306" s="6">
        <f ca="1">IF(Table1[[#This Row],[EDUCATION]]="PLUS TWO",1,0)</f>
        <v>0</v>
      </c>
      <c r="AN306" s="6">
        <f ca="1">IF(Table1[[#This Row],[EDUCATION]]="UG",1,0)</f>
        <v>0</v>
      </c>
      <c r="AO306" s="6">
        <f ca="1">IF(Table1[[#This Row],[EDUCATION]]="PG",1,0)</f>
        <v>0</v>
      </c>
      <c r="AP306" s="6">
        <f ca="1">IF(Table1[[#This Row],[EDUCATION]]="PHD",1,0)</f>
        <v>0</v>
      </c>
      <c r="AQ306" s="10">
        <f ca="1">IF(Table1[[#This Row],[EDUCATION]]="OTHERS",1,0)</f>
        <v>1</v>
      </c>
      <c r="AU306" s="9">
        <f ca="1">Table1[[#This Row],[CARS VALUE]]/Table1[[#This Row],[CARS]]</f>
        <v>230607.57913959949</v>
      </c>
      <c r="AV306" s="10"/>
      <c r="AX306" s="9">
        <f ca="1">IF(Table1[[#This Row],[DEBTS]]&gt;$AY$3,1,0)</f>
        <v>1</v>
      </c>
      <c r="AY306" s="6"/>
      <c r="AZ306" s="23">
        <f ca="1">(Table1[[#This Row],[MORTAGE LEFT]]/Table1[[#This Row],[VALUE OF THE HOUSE]])</f>
        <v>0.74115146885180361</v>
      </c>
      <c r="BA306" s="6">
        <f t="shared" ca="1" si="131"/>
        <v>0</v>
      </c>
      <c r="BB306" s="6"/>
      <c r="BC306" s="6"/>
      <c r="BD306" s="6"/>
      <c r="BE306" s="9">
        <f ca="1">IF(Table1[[#This Row],[DEBTS]]&gt;Table1[[#This Row],[INCOME ]],1,0)</f>
        <v>1</v>
      </c>
      <c r="BF306" s="10"/>
      <c r="BH306" s="9">
        <f ca="1">IF(Table1[[#This Row],[AREA]]="Alappuzha",Table1[[#This Row],[INCOME ]],0)</f>
        <v>594347</v>
      </c>
      <c r="BI306" s="6">
        <f ca="1">IF(Table1[[#This Row],[AREA]]="Ernakulam",Table1[[#This Row],[INCOME ]],0)</f>
        <v>0</v>
      </c>
      <c r="BJ306" s="6">
        <f ca="1">IF(Table1[[#This Row],[AREA]]="Idukki",Table1[[#This Row],[INCOME ]],0)</f>
        <v>0</v>
      </c>
      <c r="BK306" s="6">
        <f ca="1">IF(Table1[[#This Row],[AREA]]="kannur",Table1[[#This Row],[INCOME ]],0)</f>
        <v>0</v>
      </c>
      <c r="BL306" s="6">
        <f ca="1">IF(Table1[[#This Row],[AREA]]="Kasaragod",Table1[[#This Row],[INCOME ]],0)</f>
        <v>0</v>
      </c>
      <c r="BM306" s="6">
        <f ca="1">IF(Table1[[#This Row],[AREA]]="Kollam",Table1[[#This Row],[INCOME ]],0)</f>
        <v>0</v>
      </c>
      <c r="BN306" s="6">
        <f ca="1">IF(Table1[[#This Row],[AREA]]="kottayam",Table1[[#This Row],[INCOME ]],0)</f>
        <v>0</v>
      </c>
      <c r="BO306" s="6">
        <f ca="1">IF(Table1[[#This Row],[AREA]]="Kozhikode",Table1[[#This Row],[INCOME ]],0)</f>
        <v>0</v>
      </c>
      <c r="BP306" s="6">
        <f ca="1">IF(Table1[[#This Row],[AREA]]="Malappuram",Table1[[#This Row],[INCOME ]],0)</f>
        <v>0</v>
      </c>
      <c r="BQ306" s="6">
        <f ca="1">IF(Table1[[#This Row],[AREA]]="Palakkad",Table1[[#This Row],[INCOME ]],0)</f>
        <v>0</v>
      </c>
      <c r="BR306" s="6">
        <f ca="1">IF(Table1[[#This Row],[AREA]]="Pathanamthitta",Table1[[#This Row],[INCOME ]],0)</f>
        <v>0</v>
      </c>
      <c r="BS306" s="6">
        <f ca="1">IF(Table1[[#This Row],[AREA]]="Thiruvananthapuram",Table1[[#This Row],[INCOME ]],0)</f>
        <v>0</v>
      </c>
      <c r="BT306" s="6">
        <f ca="1">IF(Table1[[#This Row],[AREA]]="Thrissur",Table1[[#This Row],[INCOME ]],0)</f>
        <v>0</v>
      </c>
      <c r="BU306" s="10">
        <f ca="1">IF(Table1[[#This Row],[AREA]]="Wayanadu",Table1[[#This Row],[INCOME ]],0)</f>
        <v>0</v>
      </c>
      <c r="BW306" s="9">
        <f ca="1">IF(Table1[[#This Row],[FIELD OF WORK]]="IT",Table1[[#This Row],[INCOME ]],0)</f>
        <v>0</v>
      </c>
      <c r="BX306" s="6">
        <f ca="1">IF(Table1[[#This Row],[FIELD OF WORK]]="Teaching",Table1[[#This Row],[INCOME ]],0)</f>
        <v>0</v>
      </c>
      <c r="BY306" s="6">
        <f ca="1">IF(Table1[[#This Row],[FIELD OF WORK]]="Construction",Table1[[#This Row],[INCOME ]],0)</f>
        <v>0</v>
      </c>
      <c r="BZ306" s="6">
        <f ca="1">IF(Table1[[#This Row],[FIELD OF WORK]]="Health",Table1[[#This Row],[INCOME ]],0)</f>
        <v>0</v>
      </c>
      <c r="CA306" s="10">
        <f ca="1">IF(Table1[[#This Row],[FIELD OF WORK]]="Others",Table1[[#This Row],[INCOME ]],0)</f>
        <v>594347</v>
      </c>
      <c r="CC306" s="9">
        <f ca="1">IF(Table1[[#This Row],[EDUCATION]]="Highschool",Table1[[#This Row],[INCOME ]],0)</f>
        <v>0</v>
      </c>
      <c r="CD306" s="6">
        <f ca="1">IF(Table1[[#This Row],[EDUCATION]]="UG",Table1[[#This Row],[INCOME ]],0)</f>
        <v>0</v>
      </c>
      <c r="CE306" s="6">
        <f ca="1">IF(Table1[[#This Row],[EDUCATION]]="PG",Table1[[#This Row],[INCOME ]],0)</f>
        <v>0</v>
      </c>
      <c r="CF306" s="6">
        <f ca="1">IF(Table1[[#This Row],[EDUCATION]]="PHD",Table1[[#This Row],[INCOME ]],0)</f>
        <v>0</v>
      </c>
      <c r="CG306" s="6">
        <f ca="1">IF(Table1[[#This Row],[EDUCATION]]="Plus Two",Table1[[#This Row],[INCOME ]],0)</f>
        <v>0</v>
      </c>
      <c r="CH306" s="10">
        <f ca="1">IF(Table1[[#This Row],[EDUCATION]]="Others",Table1[[#This Row],[INCOME ]],0)</f>
        <v>594347</v>
      </c>
      <c r="CJ306" s="9">
        <f ca="1">IF(Table1[[#This Row],[NETWORTH]]&gt;$CK$3,Table1[[#This Row],[AGE]],0)</f>
        <v>0</v>
      </c>
      <c r="CK306" s="10"/>
    </row>
    <row r="307" spans="1:89" x14ac:dyDescent="0.3">
      <c r="A307">
        <f t="shared" ca="1" si="114"/>
        <v>1</v>
      </c>
      <c r="B307" t="str">
        <f t="shared" ca="1" si="115"/>
        <v>FEMALE</v>
      </c>
      <c r="C307">
        <f t="shared" ca="1" si="116"/>
        <v>40</v>
      </c>
      <c r="D307">
        <f t="shared" ca="1" si="117"/>
        <v>4</v>
      </c>
      <c r="E307" t="str">
        <f t="shared" ca="1" si="118"/>
        <v>IT</v>
      </c>
      <c r="F307">
        <f t="shared" ca="1" si="119"/>
        <v>5</v>
      </c>
      <c r="G307" t="str">
        <f t="shared" ca="1" si="120"/>
        <v>PHD</v>
      </c>
      <c r="H307">
        <f t="shared" ca="1" si="138"/>
        <v>3</v>
      </c>
      <c r="I307">
        <f t="shared" ca="1" si="113"/>
        <v>2</v>
      </c>
      <c r="J307">
        <f t="shared" ca="1" si="121"/>
        <v>957718</v>
      </c>
      <c r="K307">
        <f t="shared" ca="1" si="122"/>
        <v>4</v>
      </c>
      <c r="L307" t="str">
        <f t="shared" ca="1" si="123"/>
        <v>Pathanamthitta</v>
      </c>
      <c r="M307">
        <f t="shared" ca="1" si="132"/>
        <v>7661744</v>
      </c>
      <c r="N307">
        <f t="shared" ca="1" si="124"/>
        <v>56338.788960531681</v>
      </c>
      <c r="O307">
        <f t="shared" ca="1" si="133"/>
        <v>1218774.2288445106</v>
      </c>
      <c r="P307">
        <f t="shared" ca="1" si="125"/>
        <v>415031</v>
      </c>
      <c r="Q307">
        <f t="shared" ca="1" si="134"/>
        <v>1284368.7889605318</v>
      </c>
      <c r="R307">
        <f t="shared" ca="1" si="135"/>
        <v>530817.46937925206</v>
      </c>
      <c r="S307">
        <f t="shared" ca="1" si="136"/>
        <v>9411335.6982237622</v>
      </c>
      <c r="T307">
        <f t="shared" ca="1" si="137"/>
        <v>8126966.9092632309</v>
      </c>
      <c r="V307" s="9">
        <f ca="1">IF(Table1[[#This Row],[GENDER]]="MALE",1,0)</f>
        <v>0</v>
      </c>
      <c r="W307" s="10">
        <f ca="1">IF(Table1[[#This Row],[GENDER]]="FEMALE",1,0)</f>
        <v>1</v>
      </c>
      <c r="AF307" s="9">
        <f t="shared" ca="1" si="126"/>
        <v>0</v>
      </c>
      <c r="AG307" s="6">
        <f t="shared" ca="1" si="127"/>
        <v>0</v>
      </c>
      <c r="AH307" s="6">
        <f t="shared" ca="1" si="128"/>
        <v>1</v>
      </c>
      <c r="AI307" s="6">
        <f t="shared" ca="1" si="129"/>
        <v>0</v>
      </c>
      <c r="AJ307" s="10">
        <f t="shared" ca="1" si="130"/>
        <v>0</v>
      </c>
      <c r="AL307" s="9">
        <f ca="1">IF(Table1[[#This Row],[EDUCATION]]="HIGHSCHOOL",1,0)</f>
        <v>0</v>
      </c>
      <c r="AM307" s="6">
        <f ca="1">IF(Table1[[#This Row],[EDUCATION]]="PLUS TWO",1,0)</f>
        <v>0</v>
      </c>
      <c r="AN307" s="6">
        <f ca="1">IF(Table1[[#This Row],[EDUCATION]]="UG",1,0)</f>
        <v>0</v>
      </c>
      <c r="AO307" s="6">
        <f ca="1">IF(Table1[[#This Row],[EDUCATION]]="PG",1,0)</f>
        <v>0</v>
      </c>
      <c r="AP307" s="6">
        <f ca="1">IF(Table1[[#This Row],[EDUCATION]]="PHD",1,0)</f>
        <v>1</v>
      </c>
      <c r="AQ307" s="10">
        <f ca="1">IF(Table1[[#This Row],[EDUCATION]]="OTHERS",1,0)</f>
        <v>0</v>
      </c>
      <c r="AU307" s="9">
        <f ca="1">Table1[[#This Row],[CARS VALUE]]/Table1[[#This Row],[CARS]]</f>
        <v>609387.11442225531</v>
      </c>
      <c r="AV307" s="10"/>
      <c r="AX307" s="9">
        <f ca="1">IF(Table1[[#This Row],[DEBTS]]&gt;$AY$3,1,0)</f>
        <v>1</v>
      </c>
      <c r="AY307" s="6"/>
      <c r="AZ307" s="23">
        <f ca="1">(Table1[[#This Row],[MORTAGE LEFT]]/Table1[[#This Row],[VALUE OF THE HOUSE]])</f>
        <v>7.3532591222744692E-3</v>
      </c>
      <c r="BA307" s="6">
        <f t="shared" ca="1" si="131"/>
        <v>1</v>
      </c>
      <c r="BB307" s="6"/>
      <c r="BC307" s="6"/>
      <c r="BD307" s="6"/>
      <c r="BE307" s="9">
        <f ca="1">IF(Table1[[#This Row],[DEBTS]]&gt;Table1[[#This Row],[INCOME ]],1,0)</f>
        <v>1</v>
      </c>
      <c r="BF307" s="10"/>
      <c r="BH307" s="9">
        <f ca="1">IF(Table1[[#This Row],[AREA]]="Alappuzha",Table1[[#This Row],[INCOME ]],0)</f>
        <v>0</v>
      </c>
      <c r="BI307" s="6">
        <f ca="1">IF(Table1[[#This Row],[AREA]]="Ernakulam",Table1[[#This Row],[INCOME ]],0)</f>
        <v>0</v>
      </c>
      <c r="BJ307" s="6">
        <f ca="1">IF(Table1[[#This Row],[AREA]]="Idukki",Table1[[#This Row],[INCOME ]],0)</f>
        <v>0</v>
      </c>
      <c r="BK307" s="6">
        <f ca="1">IF(Table1[[#This Row],[AREA]]="kannur",Table1[[#This Row],[INCOME ]],0)</f>
        <v>0</v>
      </c>
      <c r="BL307" s="6">
        <f ca="1">IF(Table1[[#This Row],[AREA]]="Kasaragod",Table1[[#This Row],[INCOME ]],0)</f>
        <v>0</v>
      </c>
      <c r="BM307" s="6">
        <f ca="1">IF(Table1[[#This Row],[AREA]]="Kollam",Table1[[#This Row],[INCOME ]],0)</f>
        <v>0</v>
      </c>
      <c r="BN307" s="6">
        <f ca="1">IF(Table1[[#This Row],[AREA]]="kottayam",Table1[[#This Row],[INCOME ]],0)</f>
        <v>0</v>
      </c>
      <c r="BO307" s="6">
        <f ca="1">IF(Table1[[#This Row],[AREA]]="Kozhikode",Table1[[#This Row],[INCOME ]],0)</f>
        <v>0</v>
      </c>
      <c r="BP307" s="6">
        <f ca="1">IF(Table1[[#This Row],[AREA]]="Malappuram",Table1[[#This Row],[INCOME ]],0)</f>
        <v>0</v>
      </c>
      <c r="BQ307" s="6">
        <f ca="1">IF(Table1[[#This Row],[AREA]]="Palakkad",Table1[[#This Row],[INCOME ]],0)</f>
        <v>0</v>
      </c>
      <c r="BR307" s="6">
        <f ca="1">IF(Table1[[#This Row],[AREA]]="Pathanamthitta",Table1[[#This Row],[INCOME ]],0)</f>
        <v>957718</v>
      </c>
      <c r="BS307" s="6">
        <f ca="1">IF(Table1[[#This Row],[AREA]]="Thiruvananthapuram",Table1[[#This Row],[INCOME ]],0)</f>
        <v>0</v>
      </c>
      <c r="BT307" s="6">
        <f ca="1">IF(Table1[[#This Row],[AREA]]="Thrissur",Table1[[#This Row],[INCOME ]],0)</f>
        <v>0</v>
      </c>
      <c r="BU307" s="10">
        <f ca="1">IF(Table1[[#This Row],[AREA]]="Wayanadu",Table1[[#This Row],[INCOME ]],0)</f>
        <v>0</v>
      </c>
      <c r="BW307" s="9">
        <f ca="1">IF(Table1[[#This Row],[FIELD OF WORK]]="IT",Table1[[#This Row],[INCOME ]],0)</f>
        <v>957718</v>
      </c>
      <c r="BX307" s="6">
        <f ca="1">IF(Table1[[#This Row],[FIELD OF WORK]]="Teaching",Table1[[#This Row],[INCOME ]],0)</f>
        <v>0</v>
      </c>
      <c r="BY307" s="6">
        <f ca="1">IF(Table1[[#This Row],[FIELD OF WORK]]="Construction",Table1[[#This Row],[INCOME ]],0)</f>
        <v>0</v>
      </c>
      <c r="BZ307" s="6">
        <f ca="1">IF(Table1[[#This Row],[FIELD OF WORK]]="Health",Table1[[#This Row],[INCOME ]],0)</f>
        <v>0</v>
      </c>
      <c r="CA307" s="10">
        <f ca="1">IF(Table1[[#This Row],[FIELD OF WORK]]="Others",Table1[[#This Row],[INCOME ]],0)</f>
        <v>0</v>
      </c>
      <c r="CC307" s="9">
        <f ca="1">IF(Table1[[#This Row],[EDUCATION]]="Highschool",Table1[[#This Row],[INCOME ]],0)</f>
        <v>0</v>
      </c>
      <c r="CD307" s="6">
        <f ca="1">IF(Table1[[#This Row],[EDUCATION]]="UG",Table1[[#This Row],[INCOME ]],0)</f>
        <v>0</v>
      </c>
      <c r="CE307" s="6">
        <f ca="1">IF(Table1[[#This Row],[EDUCATION]]="PG",Table1[[#This Row],[INCOME ]],0)</f>
        <v>0</v>
      </c>
      <c r="CF307" s="6">
        <f ca="1">IF(Table1[[#This Row],[EDUCATION]]="PHD",Table1[[#This Row],[INCOME ]],0)</f>
        <v>957718</v>
      </c>
      <c r="CG307" s="6">
        <f ca="1">IF(Table1[[#This Row],[EDUCATION]]="Plus Two",Table1[[#This Row],[INCOME ]],0)</f>
        <v>0</v>
      </c>
      <c r="CH307" s="10">
        <f ca="1">IF(Table1[[#This Row],[EDUCATION]]="Others",Table1[[#This Row],[INCOME ]],0)</f>
        <v>0</v>
      </c>
      <c r="CJ307" s="9">
        <f ca="1">IF(Table1[[#This Row],[NETWORTH]]&gt;$CK$3,Table1[[#This Row],[AGE]],0)</f>
        <v>40</v>
      </c>
      <c r="CK307" s="10"/>
    </row>
    <row r="308" spans="1:89" x14ac:dyDescent="0.3">
      <c r="A308">
        <f t="shared" ca="1" si="114"/>
        <v>1</v>
      </c>
      <c r="B308" t="str">
        <f t="shared" ca="1" si="115"/>
        <v>FEMALE</v>
      </c>
      <c r="C308">
        <f t="shared" ca="1" si="116"/>
        <v>47</v>
      </c>
      <c r="D308">
        <f t="shared" ca="1" si="117"/>
        <v>4</v>
      </c>
      <c r="E308" t="str">
        <f t="shared" ca="1" si="118"/>
        <v>IT</v>
      </c>
      <c r="F308">
        <f t="shared" ca="1" si="119"/>
        <v>1</v>
      </c>
      <c r="G308" t="str">
        <f t="shared" ca="1" si="120"/>
        <v>Highschool</v>
      </c>
      <c r="H308">
        <f t="shared" ca="1" si="138"/>
        <v>3</v>
      </c>
      <c r="I308">
        <f t="shared" ca="1" si="113"/>
        <v>3</v>
      </c>
      <c r="J308">
        <f t="shared" ca="1" si="121"/>
        <v>893061</v>
      </c>
      <c r="K308">
        <f t="shared" ca="1" si="122"/>
        <v>9</v>
      </c>
      <c r="L308" t="str">
        <f t="shared" ca="1" si="123"/>
        <v>Palakkad</v>
      </c>
      <c r="M308">
        <f t="shared" ca="1" si="132"/>
        <v>6251427</v>
      </c>
      <c r="N308">
        <f t="shared" ca="1" si="124"/>
        <v>1053216.4012543752</v>
      </c>
      <c r="O308">
        <f t="shared" ca="1" si="133"/>
        <v>1316862.1945638782</v>
      </c>
      <c r="P308">
        <f t="shared" ca="1" si="125"/>
        <v>947929</v>
      </c>
      <c r="Q308">
        <f t="shared" ca="1" si="134"/>
        <v>3530059.4012543755</v>
      </c>
      <c r="R308">
        <f t="shared" ca="1" si="135"/>
        <v>1336031.6477501984</v>
      </c>
      <c r="S308">
        <f t="shared" ca="1" si="136"/>
        <v>8904320.8423140775</v>
      </c>
      <c r="T308">
        <f t="shared" ca="1" si="137"/>
        <v>5374261.4410597021</v>
      </c>
      <c r="V308" s="9">
        <f ca="1">IF(Table1[[#This Row],[GENDER]]="MALE",1,0)</f>
        <v>0</v>
      </c>
      <c r="W308" s="10">
        <f ca="1">IF(Table1[[#This Row],[GENDER]]="FEMALE",1,0)</f>
        <v>1</v>
      </c>
      <c r="AF308" s="9">
        <f t="shared" ca="1" si="126"/>
        <v>0</v>
      </c>
      <c r="AG308" s="6">
        <f t="shared" ca="1" si="127"/>
        <v>0</v>
      </c>
      <c r="AH308" s="6">
        <f t="shared" ca="1" si="128"/>
        <v>1</v>
      </c>
      <c r="AI308" s="6">
        <f t="shared" ca="1" si="129"/>
        <v>0</v>
      </c>
      <c r="AJ308" s="10">
        <f t="shared" ca="1" si="130"/>
        <v>0</v>
      </c>
      <c r="AL308" s="9">
        <f ca="1">IF(Table1[[#This Row],[EDUCATION]]="HIGHSCHOOL",1,0)</f>
        <v>1</v>
      </c>
      <c r="AM308" s="6">
        <f ca="1">IF(Table1[[#This Row],[EDUCATION]]="PLUS TWO",1,0)</f>
        <v>0</v>
      </c>
      <c r="AN308" s="6">
        <f ca="1">IF(Table1[[#This Row],[EDUCATION]]="UG",1,0)</f>
        <v>0</v>
      </c>
      <c r="AO308" s="6">
        <f ca="1">IF(Table1[[#This Row],[EDUCATION]]="PG",1,0)</f>
        <v>0</v>
      </c>
      <c r="AP308" s="6">
        <f ca="1">IF(Table1[[#This Row],[EDUCATION]]="PHD",1,0)</f>
        <v>0</v>
      </c>
      <c r="AQ308" s="10">
        <f ca="1">IF(Table1[[#This Row],[EDUCATION]]="OTHERS",1,0)</f>
        <v>0</v>
      </c>
      <c r="AU308" s="9">
        <f ca="1">Table1[[#This Row],[CARS VALUE]]/Table1[[#This Row],[CARS]]</f>
        <v>438954.06485462608</v>
      </c>
      <c r="AV308" s="10"/>
      <c r="AX308" s="9">
        <f ca="1">IF(Table1[[#This Row],[DEBTS]]&gt;$AY$3,1,0)</f>
        <v>1</v>
      </c>
      <c r="AY308" s="6"/>
      <c r="AZ308" s="23">
        <f ca="1">(Table1[[#This Row],[MORTAGE LEFT]]/Table1[[#This Row],[VALUE OF THE HOUSE]])</f>
        <v>0.16847615772436841</v>
      </c>
      <c r="BA308" s="6">
        <f t="shared" ca="1" si="131"/>
        <v>1</v>
      </c>
      <c r="BB308" s="6"/>
      <c r="BC308" s="6"/>
      <c r="BD308" s="6"/>
      <c r="BE308" s="9">
        <f ca="1">IF(Table1[[#This Row],[DEBTS]]&gt;Table1[[#This Row],[INCOME ]],1,0)</f>
        <v>1</v>
      </c>
      <c r="BF308" s="10"/>
      <c r="BH308" s="9">
        <f ca="1">IF(Table1[[#This Row],[AREA]]="Alappuzha",Table1[[#This Row],[INCOME ]],0)</f>
        <v>0</v>
      </c>
      <c r="BI308" s="6">
        <f ca="1">IF(Table1[[#This Row],[AREA]]="Ernakulam",Table1[[#This Row],[INCOME ]],0)</f>
        <v>0</v>
      </c>
      <c r="BJ308" s="6">
        <f ca="1">IF(Table1[[#This Row],[AREA]]="Idukki",Table1[[#This Row],[INCOME ]],0)</f>
        <v>0</v>
      </c>
      <c r="BK308" s="6">
        <f ca="1">IF(Table1[[#This Row],[AREA]]="kannur",Table1[[#This Row],[INCOME ]],0)</f>
        <v>0</v>
      </c>
      <c r="BL308" s="6">
        <f ca="1">IF(Table1[[#This Row],[AREA]]="Kasaragod",Table1[[#This Row],[INCOME ]],0)</f>
        <v>0</v>
      </c>
      <c r="BM308" s="6">
        <f ca="1">IF(Table1[[#This Row],[AREA]]="Kollam",Table1[[#This Row],[INCOME ]],0)</f>
        <v>0</v>
      </c>
      <c r="BN308" s="6">
        <f ca="1">IF(Table1[[#This Row],[AREA]]="kottayam",Table1[[#This Row],[INCOME ]],0)</f>
        <v>0</v>
      </c>
      <c r="BO308" s="6">
        <f ca="1">IF(Table1[[#This Row],[AREA]]="Kozhikode",Table1[[#This Row],[INCOME ]],0)</f>
        <v>0</v>
      </c>
      <c r="BP308" s="6">
        <f ca="1">IF(Table1[[#This Row],[AREA]]="Malappuram",Table1[[#This Row],[INCOME ]],0)</f>
        <v>0</v>
      </c>
      <c r="BQ308" s="6">
        <f ca="1">IF(Table1[[#This Row],[AREA]]="Palakkad",Table1[[#This Row],[INCOME ]],0)</f>
        <v>893061</v>
      </c>
      <c r="BR308" s="6">
        <f ca="1">IF(Table1[[#This Row],[AREA]]="Pathanamthitta",Table1[[#This Row],[INCOME ]],0)</f>
        <v>0</v>
      </c>
      <c r="BS308" s="6">
        <f ca="1">IF(Table1[[#This Row],[AREA]]="Thiruvananthapuram",Table1[[#This Row],[INCOME ]],0)</f>
        <v>0</v>
      </c>
      <c r="BT308" s="6">
        <f ca="1">IF(Table1[[#This Row],[AREA]]="Thrissur",Table1[[#This Row],[INCOME ]],0)</f>
        <v>0</v>
      </c>
      <c r="BU308" s="10">
        <f ca="1">IF(Table1[[#This Row],[AREA]]="Wayanadu",Table1[[#This Row],[INCOME ]],0)</f>
        <v>0</v>
      </c>
      <c r="BW308" s="9">
        <f ca="1">IF(Table1[[#This Row],[FIELD OF WORK]]="IT",Table1[[#This Row],[INCOME ]],0)</f>
        <v>893061</v>
      </c>
      <c r="BX308" s="6">
        <f ca="1">IF(Table1[[#This Row],[FIELD OF WORK]]="Teaching",Table1[[#This Row],[INCOME ]],0)</f>
        <v>0</v>
      </c>
      <c r="BY308" s="6">
        <f ca="1">IF(Table1[[#This Row],[FIELD OF WORK]]="Construction",Table1[[#This Row],[INCOME ]],0)</f>
        <v>0</v>
      </c>
      <c r="BZ308" s="6">
        <f ca="1">IF(Table1[[#This Row],[FIELD OF WORK]]="Health",Table1[[#This Row],[INCOME ]],0)</f>
        <v>0</v>
      </c>
      <c r="CA308" s="10">
        <f ca="1">IF(Table1[[#This Row],[FIELD OF WORK]]="Others",Table1[[#This Row],[INCOME ]],0)</f>
        <v>0</v>
      </c>
      <c r="CC308" s="9">
        <f ca="1">IF(Table1[[#This Row],[EDUCATION]]="Highschool",Table1[[#This Row],[INCOME ]],0)</f>
        <v>893061</v>
      </c>
      <c r="CD308" s="6">
        <f ca="1">IF(Table1[[#This Row],[EDUCATION]]="UG",Table1[[#This Row],[INCOME ]],0)</f>
        <v>0</v>
      </c>
      <c r="CE308" s="6">
        <f ca="1">IF(Table1[[#This Row],[EDUCATION]]="PG",Table1[[#This Row],[INCOME ]],0)</f>
        <v>0</v>
      </c>
      <c r="CF308" s="6">
        <f ca="1">IF(Table1[[#This Row],[EDUCATION]]="PHD",Table1[[#This Row],[INCOME ]],0)</f>
        <v>0</v>
      </c>
      <c r="CG308" s="6">
        <f ca="1">IF(Table1[[#This Row],[EDUCATION]]="Plus Two",Table1[[#This Row],[INCOME ]],0)</f>
        <v>0</v>
      </c>
      <c r="CH308" s="10">
        <f ca="1">IF(Table1[[#This Row],[EDUCATION]]="Others",Table1[[#This Row],[INCOME ]],0)</f>
        <v>0</v>
      </c>
      <c r="CJ308" s="9">
        <f ca="1">IF(Table1[[#This Row],[NETWORTH]]&gt;$CK$3,Table1[[#This Row],[AGE]],0)</f>
        <v>47</v>
      </c>
      <c r="CK308" s="10"/>
    </row>
    <row r="309" spans="1:89" x14ac:dyDescent="0.3">
      <c r="A309">
        <f t="shared" ca="1" si="114"/>
        <v>1</v>
      </c>
      <c r="B309" t="str">
        <f t="shared" ca="1" si="115"/>
        <v>FEMALE</v>
      </c>
      <c r="C309">
        <f t="shared" ca="1" si="116"/>
        <v>43</v>
      </c>
      <c r="D309">
        <f t="shared" ca="1" si="117"/>
        <v>3</v>
      </c>
      <c r="E309" t="str">
        <f t="shared" ca="1" si="118"/>
        <v>Teaching</v>
      </c>
      <c r="F309">
        <f t="shared" ca="1" si="119"/>
        <v>6</v>
      </c>
      <c r="G309" t="str">
        <f t="shared" ca="1" si="120"/>
        <v>Others</v>
      </c>
      <c r="H309">
        <f t="shared" ca="1" si="138"/>
        <v>1</v>
      </c>
      <c r="I309">
        <f t="shared" ca="1" si="113"/>
        <v>2</v>
      </c>
      <c r="J309">
        <f t="shared" ca="1" si="121"/>
        <v>665284</v>
      </c>
      <c r="K309">
        <f t="shared" ca="1" si="122"/>
        <v>5</v>
      </c>
      <c r="L309" t="str">
        <f t="shared" ca="1" si="123"/>
        <v>Kottayam</v>
      </c>
      <c r="M309">
        <f t="shared" ca="1" si="132"/>
        <v>3991704</v>
      </c>
      <c r="N309">
        <f t="shared" ca="1" si="124"/>
        <v>723942.71538861003</v>
      </c>
      <c r="O309">
        <f t="shared" ca="1" si="133"/>
        <v>791725.86903659196</v>
      </c>
      <c r="P309">
        <f t="shared" ca="1" si="125"/>
        <v>575775</v>
      </c>
      <c r="Q309">
        <f t="shared" ca="1" si="134"/>
        <v>1958902.71538861</v>
      </c>
      <c r="R309">
        <f t="shared" ca="1" si="135"/>
        <v>128098.39741732265</v>
      </c>
      <c r="S309">
        <f t="shared" ca="1" si="136"/>
        <v>4911528.2664539143</v>
      </c>
      <c r="T309">
        <f t="shared" ca="1" si="137"/>
        <v>2952625.5510653043</v>
      </c>
      <c r="V309" s="9">
        <f ca="1">IF(Table1[[#This Row],[GENDER]]="MALE",1,0)</f>
        <v>0</v>
      </c>
      <c r="W309" s="10">
        <f ca="1">IF(Table1[[#This Row],[GENDER]]="FEMALE",1,0)</f>
        <v>1</v>
      </c>
      <c r="AF309" s="9">
        <f t="shared" ca="1" si="126"/>
        <v>0</v>
      </c>
      <c r="AG309" s="6">
        <f t="shared" ca="1" si="127"/>
        <v>0</v>
      </c>
      <c r="AH309" s="6">
        <f t="shared" ca="1" si="128"/>
        <v>0</v>
      </c>
      <c r="AI309" s="6">
        <f t="shared" ca="1" si="129"/>
        <v>1</v>
      </c>
      <c r="AJ309" s="10">
        <f t="shared" ca="1" si="130"/>
        <v>0</v>
      </c>
      <c r="AL309" s="9">
        <f ca="1">IF(Table1[[#This Row],[EDUCATION]]="HIGHSCHOOL",1,0)</f>
        <v>0</v>
      </c>
      <c r="AM309" s="6">
        <f ca="1">IF(Table1[[#This Row],[EDUCATION]]="PLUS TWO",1,0)</f>
        <v>0</v>
      </c>
      <c r="AN309" s="6">
        <f ca="1">IF(Table1[[#This Row],[EDUCATION]]="UG",1,0)</f>
        <v>0</v>
      </c>
      <c r="AO309" s="6">
        <f ca="1">IF(Table1[[#This Row],[EDUCATION]]="PG",1,0)</f>
        <v>0</v>
      </c>
      <c r="AP309" s="6">
        <f ca="1">IF(Table1[[#This Row],[EDUCATION]]="PHD",1,0)</f>
        <v>0</v>
      </c>
      <c r="AQ309" s="10">
        <f ca="1">IF(Table1[[#This Row],[EDUCATION]]="OTHERS",1,0)</f>
        <v>1</v>
      </c>
      <c r="AU309" s="9">
        <f ca="1">Table1[[#This Row],[CARS VALUE]]/Table1[[#This Row],[CARS]]</f>
        <v>395862.93451829598</v>
      </c>
      <c r="AV309" s="10"/>
      <c r="AX309" s="9">
        <f ca="1">IF(Table1[[#This Row],[DEBTS]]&gt;$AY$3,1,0)</f>
        <v>1</v>
      </c>
      <c r="AY309" s="6"/>
      <c r="AZ309" s="23">
        <f ca="1">(Table1[[#This Row],[MORTAGE LEFT]]/Table1[[#This Row],[VALUE OF THE HOUSE]])</f>
        <v>0.18136182326861161</v>
      </c>
      <c r="BA309" s="6">
        <f t="shared" ca="1" si="131"/>
        <v>1</v>
      </c>
      <c r="BB309" s="6"/>
      <c r="BC309" s="6"/>
      <c r="BD309" s="6"/>
      <c r="BE309" s="9">
        <f ca="1">IF(Table1[[#This Row],[DEBTS]]&gt;Table1[[#This Row],[INCOME ]],1,0)</f>
        <v>1</v>
      </c>
      <c r="BF309" s="10"/>
      <c r="BH309" s="9">
        <f ca="1">IF(Table1[[#This Row],[AREA]]="Alappuzha",Table1[[#This Row],[INCOME ]],0)</f>
        <v>0</v>
      </c>
      <c r="BI309" s="6">
        <f ca="1">IF(Table1[[#This Row],[AREA]]="Ernakulam",Table1[[#This Row],[INCOME ]],0)</f>
        <v>0</v>
      </c>
      <c r="BJ309" s="6">
        <f ca="1">IF(Table1[[#This Row],[AREA]]="Idukki",Table1[[#This Row],[INCOME ]],0)</f>
        <v>0</v>
      </c>
      <c r="BK309" s="6">
        <f ca="1">IF(Table1[[#This Row],[AREA]]="kannur",Table1[[#This Row],[INCOME ]],0)</f>
        <v>0</v>
      </c>
      <c r="BL309" s="6">
        <f ca="1">IF(Table1[[#This Row],[AREA]]="Kasaragod",Table1[[#This Row],[INCOME ]],0)</f>
        <v>0</v>
      </c>
      <c r="BM309" s="6">
        <f ca="1">IF(Table1[[#This Row],[AREA]]="Kollam",Table1[[#This Row],[INCOME ]],0)</f>
        <v>0</v>
      </c>
      <c r="BN309" s="6">
        <f ca="1">IF(Table1[[#This Row],[AREA]]="kottayam",Table1[[#This Row],[INCOME ]],0)</f>
        <v>665284</v>
      </c>
      <c r="BO309" s="6">
        <f ca="1">IF(Table1[[#This Row],[AREA]]="Kozhikode",Table1[[#This Row],[INCOME ]],0)</f>
        <v>0</v>
      </c>
      <c r="BP309" s="6">
        <f ca="1">IF(Table1[[#This Row],[AREA]]="Malappuram",Table1[[#This Row],[INCOME ]],0)</f>
        <v>0</v>
      </c>
      <c r="BQ309" s="6">
        <f ca="1">IF(Table1[[#This Row],[AREA]]="Palakkad",Table1[[#This Row],[INCOME ]],0)</f>
        <v>0</v>
      </c>
      <c r="BR309" s="6">
        <f ca="1">IF(Table1[[#This Row],[AREA]]="Pathanamthitta",Table1[[#This Row],[INCOME ]],0)</f>
        <v>0</v>
      </c>
      <c r="BS309" s="6">
        <f ca="1">IF(Table1[[#This Row],[AREA]]="Thiruvananthapuram",Table1[[#This Row],[INCOME ]],0)</f>
        <v>0</v>
      </c>
      <c r="BT309" s="6">
        <f ca="1">IF(Table1[[#This Row],[AREA]]="Thrissur",Table1[[#This Row],[INCOME ]],0)</f>
        <v>0</v>
      </c>
      <c r="BU309" s="10">
        <f ca="1">IF(Table1[[#This Row],[AREA]]="Wayanadu",Table1[[#This Row],[INCOME ]],0)</f>
        <v>0</v>
      </c>
      <c r="BW309" s="9">
        <f ca="1">IF(Table1[[#This Row],[FIELD OF WORK]]="IT",Table1[[#This Row],[INCOME ]],0)</f>
        <v>0</v>
      </c>
      <c r="BX309" s="6">
        <f ca="1">IF(Table1[[#This Row],[FIELD OF WORK]]="Teaching",Table1[[#This Row],[INCOME ]],0)</f>
        <v>665284</v>
      </c>
      <c r="BY309" s="6">
        <f ca="1">IF(Table1[[#This Row],[FIELD OF WORK]]="Construction",Table1[[#This Row],[INCOME ]],0)</f>
        <v>0</v>
      </c>
      <c r="BZ309" s="6">
        <f ca="1">IF(Table1[[#This Row],[FIELD OF WORK]]="Health",Table1[[#This Row],[INCOME ]],0)</f>
        <v>0</v>
      </c>
      <c r="CA309" s="10">
        <f ca="1">IF(Table1[[#This Row],[FIELD OF WORK]]="Others",Table1[[#This Row],[INCOME ]],0)</f>
        <v>0</v>
      </c>
      <c r="CC309" s="9">
        <f ca="1">IF(Table1[[#This Row],[EDUCATION]]="Highschool",Table1[[#This Row],[INCOME ]],0)</f>
        <v>0</v>
      </c>
      <c r="CD309" s="6">
        <f ca="1">IF(Table1[[#This Row],[EDUCATION]]="UG",Table1[[#This Row],[INCOME ]],0)</f>
        <v>0</v>
      </c>
      <c r="CE309" s="6">
        <f ca="1">IF(Table1[[#This Row],[EDUCATION]]="PG",Table1[[#This Row],[INCOME ]],0)</f>
        <v>0</v>
      </c>
      <c r="CF309" s="6">
        <f ca="1">IF(Table1[[#This Row],[EDUCATION]]="PHD",Table1[[#This Row],[INCOME ]],0)</f>
        <v>0</v>
      </c>
      <c r="CG309" s="6">
        <f ca="1">IF(Table1[[#This Row],[EDUCATION]]="Plus Two",Table1[[#This Row],[INCOME ]],0)</f>
        <v>0</v>
      </c>
      <c r="CH309" s="10">
        <f ca="1">IF(Table1[[#This Row],[EDUCATION]]="Others",Table1[[#This Row],[INCOME ]],0)</f>
        <v>665284</v>
      </c>
      <c r="CJ309" s="9">
        <f ca="1">IF(Table1[[#This Row],[NETWORTH]]&gt;$CK$3,Table1[[#This Row],[AGE]],0)</f>
        <v>43</v>
      </c>
      <c r="CK309" s="10"/>
    </row>
    <row r="310" spans="1:89" x14ac:dyDescent="0.3">
      <c r="A310">
        <f t="shared" ca="1" si="114"/>
        <v>1</v>
      </c>
      <c r="B310" t="str">
        <f t="shared" ca="1" si="115"/>
        <v>FEMALE</v>
      </c>
      <c r="C310">
        <f t="shared" ca="1" si="116"/>
        <v>48</v>
      </c>
      <c r="D310">
        <f t="shared" ca="1" si="117"/>
        <v>3</v>
      </c>
      <c r="E310" t="str">
        <f t="shared" ca="1" si="118"/>
        <v>Teaching</v>
      </c>
      <c r="F310">
        <f t="shared" ca="1" si="119"/>
        <v>2</v>
      </c>
      <c r="G310" t="str">
        <f t="shared" ca="1" si="120"/>
        <v>Plus Two</v>
      </c>
      <c r="H310">
        <f t="shared" ca="1" si="138"/>
        <v>3</v>
      </c>
      <c r="I310">
        <f t="shared" ca="1" si="113"/>
        <v>2</v>
      </c>
      <c r="J310">
        <f t="shared" ca="1" si="121"/>
        <v>143442</v>
      </c>
      <c r="K310">
        <f t="shared" ca="1" si="122"/>
        <v>1</v>
      </c>
      <c r="L310" t="str">
        <f t="shared" ca="1" si="123"/>
        <v>Thiruvananthapuram</v>
      </c>
      <c r="M310">
        <f t="shared" ca="1" si="132"/>
        <v>430326</v>
      </c>
      <c r="N310">
        <f t="shared" ca="1" si="124"/>
        <v>5812.6178057323168</v>
      </c>
      <c r="O310">
        <f t="shared" ca="1" si="133"/>
        <v>6384.6946539873024</v>
      </c>
      <c r="P310">
        <f t="shared" ca="1" si="125"/>
        <v>5316</v>
      </c>
      <c r="Q310">
        <f t="shared" ca="1" si="134"/>
        <v>283105.6178057323</v>
      </c>
      <c r="R310">
        <f t="shared" ca="1" si="135"/>
        <v>111935.91131554445</v>
      </c>
      <c r="S310">
        <f t="shared" ca="1" si="136"/>
        <v>548646.60596953169</v>
      </c>
      <c r="T310">
        <f t="shared" ca="1" si="137"/>
        <v>265540.9881637994</v>
      </c>
      <c r="V310" s="9">
        <f ca="1">IF(Table1[[#This Row],[GENDER]]="MALE",1,0)</f>
        <v>0</v>
      </c>
      <c r="W310" s="10">
        <f ca="1">IF(Table1[[#This Row],[GENDER]]="FEMALE",1,0)</f>
        <v>1</v>
      </c>
      <c r="AF310" s="9">
        <f t="shared" ca="1" si="126"/>
        <v>0</v>
      </c>
      <c r="AG310" s="6">
        <f t="shared" ca="1" si="127"/>
        <v>0</v>
      </c>
      <c r="AH310" s="6">
        <f t="shared" ca="1" si="128"/>
        <v>0</v>
      </c>
      <c r="AI310" s="6">
        <f t="shared" ca="1" si="129"/>
        <v>1</v>
      </c>
      <c r="AJ310" s="10">
        <f t="shared" ca="1" si="130"/>
        <v>0</v>
      </c>
      <c r="AL310" s="9">
        <f ca="1">IF(Table1[[#This Row],[EDUCATION]]="HIGHSCHOOL",1,0)</f>
        <v>0</v>
      </c>
      <c r="AM310" s="6">
        <f ca="1">IF(Table1[[#This Row],[EDUCATION]]="PLUS TWO",1,0)</f>
        <v>1</v>
      </c>
      <c r="AN310" s="6">
        <f ca="1">IF(Table1[[#This Row],[EDUCATION]]="UG",1,0)</f>
        <v>0</v>
      </c>
      <c r="AO310" s="6">
        <f ca="1">IF(Table1[[#This Row],[EDUCATION]]="PG",1,0)</f>
        <v>0</v>
      </c>
      <c r="AP310" s="6">
        <f ca="1">IF(Table1[[#This Row],[EDUCATION]]="PHD",1,0)</f>
        <v>0</v>
      </c>
      <c r="AQ310" s="10">
        <f ca="1">IF(Table1[[#This Row],[EDUCATION]]="OTHERS",1,0)</f>
        <v>0</v>
      </c>
      <c r="AU310" s="9">
        <f ca="1">Table1[[#This Row],[CARS VALUE]]/Table1[[#This Row],[CARS]]</f>
        <v>3192.3473269936512</v>
      </c>
      <c r="AV310" s="10"/>
      <c r="AX310" s="9">
        <f ca="1">IF(Table1[[#This Row],[DEBTS]]&gt;$AY$3,1,0)</f>
        <v>0</v>
      </c>
      <c r="AY310" s="6"/>
      <c r="AZ310" s="23">
        <f ca="1">(Table1[[#This Row],[MORTAGE LEFT]]/Table1[[#This Row],[VALUE OF THE HOUSE]])</f>
        <v>1.3507475276261061E-2</v>
      </c>
      <c r="BA310" s="6">
        <f t="shared" ca="1" si="131"/>
        <v>1</v>
      </c>
      <c r="BB310" s="6"/>
      <c r="BC310" s="6"/>
      <c r="BD310" s="6"/>
      <c r="BE310" s="9">
        <f ca="1">IF(Table1[[#This Row],[DEBTS]]&gt;Table1[[#This Row],[INCOME ]],1,0)</f>
        <v>1</v>
      </c>
      <c r="BF310" s="10"/>
      <c r="BH310" s="9">
        <f ca="1">IF(Table1[[#This Row],[AREA]]="Alappuzha",Table1[[#This Row],[INCOME ]],0)</f>
        <v>0</v>
      </c>
      <c r="BI310" s="6">
        <f ca="1">IF(Table1[[#This Row],[AREA]]="Ernakulam",Table1[[#This Row],[INCOME ]],0)</f>
        <v>0</v>
      </c>
      <c r="BJ310" s="6">
        <f ca="1">IF(Table1[[#This Row],[AREA]]="Idukki",Table1[[#This Row],[INCOME ]],0)</f>
        <v>0</v>
      </c>
      <c r="BK310" s="6">
        <f ca="1">IF(Table1[[#This Row],[AREA]]="kannur",Table1[[#This Row],[INCOME ]],0)</f>
        <v>0</v>
      </c>
      <c r="BL310" s="6">
        <f ca="1">IF(Table1[[#This Row],[AREA]]="Kasaragod",Table1[[#This Row],[INCOME ]],0)</f>
        <v>0</v>
      </c>
      <c r="BM310" s="6">
        <f ca="1">IF(Table1[[#This Row],[AREA]]="Kollam",Table1[[#This Row],[INCOME ]],0)</f>
        <v>0</v>
      </c>
      <c r="BN310" s="6">
        <f ca="1">IF(Table1[[#This Row],[AREA]]="kottayam",Table1[[#This Row],[INCOME ]],0)</f>
        <v>0</v>
      </c>
      <c r="BO310" s="6">
        <f ca="1">IF(Table1[[#This Row],[AREA]]="Kozhikode",Table1[[#This Row],[INCOME ]],0)</f>
        <v>0</v>
      </c>
      <c r="BP310" s="6">
        <f ca="1">IF(Table1[[#This Row],[AREA]]="Malappuram",Table1[[#This Row],[INCOME ]],0)</f>
        <v>0</v>
      </c>
      <c r="BQ310" s="6">
        <f ca="1">IF(Table1[[#This Row],[AREA]]="Palakkad",Table1[[#This Row],[INCOME ]],0)</f>
        <v>0</v>
      </c>
      <c r="BR310" s="6">
        <f ca="1">IF(Table1[[#This Row],[AREA]]="Pathanamthitta",Table1[[#This Row],[INCOME ]],0)</f>
        <v>0</v>
      </c>
      <c r="BS310" s="6">
        <f ca="1">IF(Table1[[#This Row],[AREA]]="Thiruvananthapuram",Table1[[#This Row],[INCOME ]],0)</f>
        <v>143442</v>
      </c>
      <c r="BT310" s="6">
        <f ca="1">IF(Table1[[#This Row],[AREA]]="Thrissur",Table1[[#This Row],[INCOME ]],0)</f>
        <v>0</v>
      </c>
      <c r="BU310" s="10">
        <f ca="1">IF(Table1[[#This Row],[AREA]]="Wayanadu",Table1[[#This Row],[INCOME ]],0)</f>
        <v>0</v>
      </c>
      <c r="BW310" s="9">
        <f ca="1">IF(Table1[[#This Row],[FIELD OF WORK]]="IT",Table1[[#This Row],[INCOME ]],0)</f>
        <v>0</v>
      </c>
      <c r="BX310" s="6">
        <f ca="1">IF(Table1[[#This Row],[FIELD OF WORK]]="Teaching",Table1[[#This Row],[INCOME ]],0)</f>
        <v>143442</v>
      </c>
      <c r="BY310" s="6">
        <f ca="1">IF(Table1[[#This Row],[FIELD OF WORK]]="Construction",Table1[[#This Row],[INCOME ]],0)</f>
        <v>0</v>
      </c>
      <c r="BZ310" s="6">
        <f ca="1">IF(Table1[[#This Row],[FIELD OF WORK]]="Health",Table1[[#This Row],[INCOME ]],0)</f>
        <v>0</v>
      </c>
      <c r="CA310" s="10">
        <f ca="1">IF(Table1[[#This Row],[FIELD OF WORK]]="Others",Table1[[#This Row],[INCOME ]],0)</f>
        <v>0</v>
      </c>
      <c r="CC310" s="9">
        <f ca="1">IF(Table1[[#This Row],[EDUCATION]]="Highschool",Table1[[#This Row],[INCOME ]],0)</f>
        <v>0</v>
      </c>
      <c r="CD310" s="6">
        <f ca="1">IF(Table1[[#This Row],[EDUCATION]]="UG",Table1[[#This Row],[INCOME ]],0)</f>
        <v>0</v>
      </c>
      <c r="CE310" s="6">
        <f ca="1">IF(Table1[[#This Row],[EDUCATION]]="PG",Table1[[#This Row],[INCOME ]],0)</f>
        <v>0</v>
      </c>
      <c r="CF310" s="6">
        <f ca="1">IF(Table1[[#This Row],[EDUCATION]]="PHD",Table1[[#This Row],[INCOME ]],0)</f>
        <v>0</v>
      </c>
      <c r="CG310" s="6">
        <f ca="1">IF(Table1[[#This Row],[EDUCATION]]="Plus Two",Table1[[#This Row],[INCOME ]],0)</f>
        <v>143442</v>
      </c>
      <c r="CH310" s="10">
        <f ca="1">IF(Table1[[#This Row],[EDUCATION]]="Others",Table1[[#This Row],[INCOME ]],0)</f>
        <v>0</v>
      </c>
      <c r="CJ310" s="9">
        <f ca="1">IF(Table1[[#This Row],[NETWORTH]]&gt;$CK$3,Table1[[#This Row],[AGE]],0)</f>
        <v>0</v>
      </c>
      <c r="CK310" s="10"/>
    </row>
    <row r="311" spans="1:89" x14ac:dyDescent="0.3">
      <c r="A311">
        <f t="shared" ca="1" si="114"/>
        <v>1</v>
      </c>
      <c r="B311" t="str">
        <f t="shared" ca="1" si="115"/>
        <v>FEMALE</v>
      </c>
      <c r="C311">
        <f t="shared" ca="1" si="116"/>
        <v>36</v>
      </c>
      <c r="D311">
        <f t="shared" ca="1" si="117"/>
        <v>5</v>
      </c>
      <c r="E311" t="str">
        <f t="shared" ca="1" si="118"/>
        <v>Others</v>
      </c>
      <c r="F311">
        <f t="shared" ca="1" si="119"/>
        <v>5</v>
      </c>
      <c r="G311" t="str">
        <f t="shared" ca="1" si="120"/>
        <v>PHD</v>
      </c>
      <c r="H311">
        <f t="shared" ca="1" si="138"/>
        <v>1</v>
      </c>
      <c r="I311">
        <f t="shared" ca="1" si="113"/>
        <v>3</v>
      </c>
      <c r="J311">
        <f t="shared" ca="1" si="121"/>
        <v>157854</v>
      </c>
      <c r="K311">
        <f t="shared" ca="1" si="122"/>
        <v>5</v>
      </c>
      <c r="L311" t="str">
        <f t="shared" ca="1" si="123"/>
        <v>Kottayam</v>
      </c>
      <c r="M311">
        <f t="shared" ca="1" si="132"/>
        <v>473562</v>
      </c>
      <c r="N311">
        <f t="shared" ca="1" si="124"/>
        <v>133283.41095636919</v>
      </c>
      <c r="O311">
        <f t="shared" ca="1" si="133"/>
        <v>46329.807528578451</v>
      </c>
      <c r="P311">
        <f t="shared" ca="1" si="125"/>
        <v>6265</v>
      </c>
      <c r="Q311">
        <f t="shared" ca="1" si="134"/>
        <v>267561.41095636919</v>
      </c>
      <c r="R311">
        <f t="shared" ca="1" si="135"/>
        <v>90667.835803143971</v>
      </c>
      <c r="S311">
        <f t="shared" ca="1" si="136"/>
        <v>610559.64333172236</v>
      </c>
      <c r="T311">
        <f t="shared" ca="1" si="137"/>
        <v>342998.23237535317</v>
      </c>
      <c r="V311" s="9">
        <f ca="1">IF(Table1[[#This Row],[GENDER]]="MALE",1,0)</f>
        <v>0</v>
      </c>
      <c r="W311" s="10">
        <f ca="1">IF(Table1[[#This Row],[GENDER]]="FEMALE",1,0)</f>
        <v>1</v>
      </c>
      <c r="AF311" s="9">
        <f t="shared" ca="1" si="126"/>
        <v>0</v>
      </c>
      <c r="AG311" s="6">
        <f t="shared" ca="1" si="127"/>
        <v>0</v>
      </c>
      <c r="AH311" s="6">
        <f t="shared" ca="1" si="128"/>
        <v>0</v>
      </c>
      <c r="AI311" s="6">
        <f t="shared" ca="1" si="129"/>
        <v>0</v>
      </c>
      <c r="AJ311" s="10">
        <f t="shared" ca="1" si="130"/>
        <v>1</v>
      </c>
      <c r="AL311" s="9">
        <f ca="1">IF(Table1[[#This Row],[EDUCATION]]="HIGHSCHOOL",1,0)</f>
        <v>0</v>
      </c>
      <c r="AM311" s="6">
        <f ca="1">IF(Table1[[#This Row],[EDUCATION]]="PLUS TWO",1,0)</f>
        <v>0</v>
      </c>
      <c r="AN311" s="6">
        <f ca="1">IF(Table1[[#This Row],[EDUCATION]]="UG",1,0)</f>
        <v>0</v>
      </c>
      <c r="AO311" s="6">
        <f ca="1">IF(Table1[[#This Row],[EDUCATION]]="PG",1,0)</f>
        <v>0</v>
      </c>
      <c r="AP311" s="6">
        <f ca="1">IF(Table1[[#This Row],[EDUCATION]]="PHD",1,0)</f>
        <v>1</v>
      </c>
      <c r="AQ311" s="10">
        <f ca="1">IF(Table1[[#This Row],[EDUCATION]]="OTHERS",1,0)</f>
        <v>0</v>
      </c>
      <c r="AU311" s="9">
        <f ca="1">Table1[[#This Row],[CARS VALUE]]/Table1[[#This Row],[CARS]]</f>
        <v>15443.269176192816</v>
      </c>
      <c r="AV311" s="10"/>
      <c r="AX311" s="9">
        <f ca="1">IF(Table1[[#This Row],[DEBTS]]&gt;$AY$3,1,0)</f>
        <v>0</v>
      </c>
      <c r="AY311" s="6"/>
      <c r="AZ311" s="23">
        <f ca="1">(Table1[[#This Row],[MORTAGE LEFT]]/Table1[[#This Row],[VALUE OF THE HOUSE]])</f>
        <v>0.28144870356229845</v>
      </c>
      <c r="BA311" s="6">
        <f t="shared" ca="1" si="131"/>
        <v>1</v>
      </c>
      <c r="BB311" s="6"/>
      <c r="BC311" s="6"/>
      <c r="BD311" s="6"/>
      <c r="BE311" s="9">
        <f ca="1">IF(Table1[[#This Row],[DEBTS]]&gt;Table1[[#This Row],[INCOME ]],1,0)</f>
        <v>1</v>
      </c>
      <c r="BF311" s="10"/>
      <c r="BH311" s="9">
        <f ca="1">IF(Table1[[#This Row],[AREA]]="Alappuzha",Table1[[#This Row],[INCOME ]],0)</f>
        <v>0</v>
      </c>
      <c r="BI311" s="6">
        <f ca="1">IF(Table1[[#This Row],[AREA]]="Ernakulam",Table1[[#This Row],[INCOME ]],0)</f>
        <v>0</v>
      </c>
      <c r="BJ311" s="6">
        <f ca="1">IF(Table1[[#This Row],[AREA]]="Idukki",Table1[[#This Row],[INCOME ]],0)</f>
        <v>0</v>
      </c>
      <c r="BK311" s="6">
        <f ca="1">IF(Table1[[#This Row],[AREA]]="kannur",Table1[[#This Row],[INCOME ]],0)</f>
        <v>0</v>
      </c>
      <c r="BL311" s="6">
        <f ca="1">IF(Table1[[#This Row],[AREA]]="Kasaragod",Table1[[#This Row],[INCOME ]],0)</f>
        <v>0</v>
      </c>
      <c r="BM311" s="6">
        <f ca="1">IF(Table1[[#This Row],[AREA]]="Kollam",Table1[[#This Row],[INCOME ]],0)</f>
        <v>0</v>
      </c>
      <c r="BN311" s="6">
        <f ca="1">IF(Table1[[#This Row],[AREA]]="kottayam",Table1[[#This Row],[INCOME ]],0)</f>
        <v>157854</v>
      </c>
      <c r="BO311" s="6">
        <f ca="1">IF(Table1[[#This Row],[AREA]]="Kozhikode",Table1[[#This Row],[INCOME ]],0)</f>
        <v>0</v>
      </c>
      <c r="BP311" s="6">
        <f ca="1">IF(Table1[[#This Row],[AREA]]="Malappuram",Table1[[#This Row],[INCOME ]],0)</f>
        <v>0</v>
      </c>
      <c r="BQ311" s="6">
        <f ca="1">IF(Table1[[#This Row],[AREA]]="Palakkad",Table1[[#This Row],[INCOME ]],0)</f>
        <v>0</v>
      </c>
      <c r="BR311" s="6">
        <f ca="1">IF(Table1[[#This Row],[AREA]]="Pathanamthitta",Table1[[#This Row],[INCOME ]],0)</f>
        <v>0</v>
      </c>
      <c r="BS311" s="6">
        <f ca="1">IF(Table1[[#This Row],[AREA]]="Thiruvananthapuram",Table1[[#This Row],[INCOME ]],0)</f>
        <v>0</v>
      </c>
      <c r="BT311" s="6">
        <f ca="1">IF(Table1[[#This Row],[AREA]]="Thrissur",Table1[[#This Row],[INCOME ]],0)</f>
        <v>0</v>
      </c>
      <c r="BU311" s="10">
        <f ca="1">IF(Table1[[#This Row],[AREA]]="Wayanadu",Table1[[#This Row],[INCOME ]],0)</f>
        <v>0</v>
      </c>
      <c r="BW311" s="9">
        <f ca="1">IF(Table1[[#This Row],[FIELD OF WORK]]="IT",Table1[[#This Row],[INCOME ]],0)</f>
        <v>0</v>
      </c>
      <c r="BX311" s="6">
        <f ca="1">IF(Table1[[#This Row],[FIELD OF WORK]]="Teaching",Table1[[#This Row],[INCOME ]],0)</f>
        <v>0</v>
      </c>
      <c r="BY311" s="6">
        <f ca="1">IF(Table1[[#This Row],[FIELD OF WORK]]="Construction",Table1[[#This Row],[INCOME ]],0)</f>
        <v>0</v>
      </c>
      <c r="BZ311" s="6">
        <f ca="1">IF(Table1[[#This Row],[FIELD OF WORK]]="Health",Table1[[#This Row],[INCOME ]],0)</f>
        <v>0</v>
      </c>
      <c r="CA311" s="10">
        <f ca="1">IF(Table1[[#This Row],[FIELD OF WORK]]="Others",Table1[[#This Row],[INCOME ]],0)</f>
        <v>157854</v>
      </c>
      <c r="CC311" s="9">
        <f ca="1">IF(Table1[[#This Row],[EDUCATION]]="Highschool",Table1[[#This Row],[INCOME ]],0)</f>
        <v>0</v>
      </c>
      <c r="CD311" s="6">
        <f ca="1">IF(Table1[[#This Row],[EDUCATION]]="UG",Table1[[#This Row],[INCOME ]],0)</f>
        <v>0</v>
      </c>
      <c r="CE311" s="6">
        <f ca="1">IF(Table1[[#This Row],[EDUCATION]]="PG",Table1[[#This Row],[INCOME ]],0)</f>
        <v>0</v>
      </c>
      <c r="CF311" s="6">
        <f ca="1">IF(Table1[[#This Row],[EDUCATION]]="PHD",Table1[[#This Row],[INCOME ]],0)</f>
        <v>157854</v>
      </c>
      <c r="CG311" s="6">
        <f ca="1">IF(Table1[[#This Row],[EDUCATION]]="Plus Two",Table1[[#This Row],[INCOME ]],0)</f>
        <v>0</v>
      </c>
      <c r="CH311" s="10">
        <f ca="1">IF(Table1[[#This Row],[EDUCATION]]="Others",Table1[[#This Row],[INCOME ]],0)</f>
        <v>0</v>
      </c>
      <c r="CJ311" s="9">
        <f ca="1">IF(Table1[[#This Row],[NETWORTH]]&gt;$CK$3,Table1[[#This Row],[AGE]],0)</f>
        <v>0</v>
      </c>
      <c r="CK311" s="10"/>
    </row>
    <row r="312" spans="1:89" x14ac:dyDescent="0.3">
      <c r="A312">
        <f t="shared" ca="1" si="114"/>
        <v>0</v>
      </c>
      <c r="B312" t="str">
        <f t="shared" ca="1" si="115"/>
        <v>MALE</v>
      </c>
      <c r="C312">
        <f t="shared" ca="1" si="116"/>
        <v>36</v>
      </c>
      <c r="D312">
        <f t="shared" ca="1" si="117"/>
        <v>5</v>
      </c>
      <c r="E312" t="str">
        <f t="shared" ca="1" si="118"/>
        <v>Others</v>
      </c>
      <c r="F312">
        <f t="shared" ca="1" si="119"/>
        <v>6</v>
      </c>
      <c r="G312" t="str">
        <f t="shared" ca="1" si="120"/>
        <v>Others</v>
      </c>
      <c r="H312">
        <f t="shared" ca="1" si="138"/>
        <v>3</v>
      </c>
      <c r="I312">
        <f t="shared" ca="1" si="113"/>
        <v>1</v>
      </c>
      <c r="J312">
        <f t="shared" ca="1" si="121"/>
        <v>380967</v>
      </c>
      <c r="K312">
        <f t="shared" ca="1" si="122"/>
        <v>10</v>
      </c>
      <c r="L312" t="str">
        <f t="shared" ca="1" si="123"/>
        <v>Malappuram</v>
      </c>
      <c r="M312">
        <f t="shared" ca="1" si="132"/>
        <v>2666769</v>
      </c>
      <c r="N312">
        <f t="shared" ca="1" si="124"/>
        <v>908487.15448026953</v>
      </c>
      <c r="O312">
        <f t="shared" ca="1" si="133"/>
        <v>153857.33199478296</v>
      </c>
      <c r="P312">
        <f t="shared" ca="1" si="125"/>
        <v>64196</v>
      </c>
      <c r="Q312">
        <f t="shared" ca="1" si="134"/>
        <v>1336916.1544802696</v>
      </c>
      <c r="R312">
        <f t="shared" ca="1" si="135"/>
        <v>478042.8897778776</v>
      </c>
      <c r="S312">
        <f t="shared" ca="1" si="136"/>
        <v>3298669.2217726605</v>
      </c>
      <c r="T312">
        <f t="shared" ca="1" si="137"/>
        <v>1961753.0672923909</v>
      </c>
      <c r="V312" s="9">
        <f ca="1">IF(Table1[[#This Row],[GENDER]]="MALE",1,0)</f>
        <v>1</v>
      </c>
      <c r="W312" s="10">
        <f ca="1">IF(Table1[[#This Row],[GENDER]]="FEMALE",1,0)</f>
        <v>0</v>
      </c>
      <c r="AF312" s="9">
        <f t="shared" ca="1" si="126"/>
        <v>0</v>
      </c>
      <c r="AG312" s="6">
        <f t="shared" ca="1" si="127"/>
        <v>0</v>
      </c>
      <c r="AH312" s="6">
        <f t="shared" ca="1" si="128"/>
        <v>0</v>
      </c>
      <c r="AI312" s="6">
        <f t="shared" ca="1" si="129"/>
        <v>0</v>
      </c>
      <c r="AJ312" s="10">
        <f t="shared" ca="1" si="130"/>
        <v>1</v>
      </c>
      <c r="AL312" s="9">
        <f ca="1">IF(Table1[[#This Row],[EDUCATION]]="HIGHSCHOOL",1,0)</f>
        <v>0</v>
      </c>
      <c r="AM312" s="6">
        <f ca="1">IF(Table1[[#This Row],[EDUCATION]]="PLUS TWO",1,0)</f>
        <v>0</v>
      </c>
      <c r="AN312" s="6">
        <f ca="1">IF(Table1[[#This Row],[EDUCATION]]="UG",1,0)</f>
        <v>0</v>
      </c>
      <c r="AO312" s="6">
        <f ca="1">IF(Table1[[#This Row],[EDUCATION]]="PG",1,0)</f>
        <v>0</v>
      </c>
      <c r="AP312" s="6">
        <f ca="1">IF(Table1[[#This Row],[EDUCATION]]="PHD",1,0)</f>
        <v>0</v>
      </c>
      <c r="AQ312" s="10">
        <f ca="1">IF(Table1[[#This Row],[EDUCATION]]="OTHERS",1,0)</f>
        <v>1</v>
      </c>
      <c r="AU312" s="9">
        <f ca="1">Table1[[#This Row],[CARS VALUE]]/Table1[[#This Row],[CARS]]</f>
        <v>153857.33199478296</v>
      </c>
      <c r="AV312" s="10"/>
      <c r="AX312" s="9">
        <f ca="1">IF(Table1[[#This Row],[DEBTS]]&gt;$AY$3,1,0)</f>
        <v>1</v>
      </c>
      <c r="AY312" s="6"/>
      <c r="AZ312" s="23">
        <f ca="1">(Table1[[#This Row],[MORTAGE LEFT]]/Table1[[#This Row],[VALUE OF THE HOUSE]])</f>
        <v>0.34066960973382754</v>
      </c>
      <c r="BA312" s="6">
        <f t="shared" ca="1" si="131"/>
        <v>1</v>
      </c>
      <c r="BB312" s="6"/>
      <c r="BC312" s="6"/>
      <c r="BD312" s="6"/>
      <c r="BE312" s="9">
        <f ca="1">IF(Table1[[#This Row],[DEBTS]]&gt;Table1[[#This Row],[INCOME ]],1,0)</f>
        <v>1</v>
      </c>
      <c r="BF312" s="10"/>
      <c r="BH312" s="9">
        <f ca="1">IF(Table1[[#This Row],[AREA]]="Alappuzha",Table1[[#This Row],[INCOME ]],0)</f>
        <v>0</v>
      </c>
      <c r="BI312" s="6">
        <f ca="1">IF(Table1[[#This Row],[AREA]]="Ernakulam",Table1[[#This Row],[INCOME ]],0)</f>
        <v>0</v>
      </c>
      <c r="BJ312" s="6">
        <f ca="1">IF(Table1[[#This Row],[AREA]]="Idukki",Table1[[#This Row],[INCOME ]],0)</f>
        <v>0</v>
      </c>
      <c r="BK312" s="6">
        <f ca="1">IF(Table1[[#This Row],[AREA]]="kannur",Table1[[#This Row],[INCOME ]],0)</f>
        <v>0</v>
      </c>
      <c r="BL312" s="6">
        <f ca="1">IF(Table1[[#This Row],[AREA]]="Kasaragod",Table1[[#This Row],[INCOME ]],0)</f>
        <v>0</v>
      </c>
      <c r="BM312" s="6">
        <f ca="1">IF(Table1[[#This Row],[AREA]]="Kollam",Table1[[#This Row],[INCOME ]],0)</f>
        <v>0</v>
      </c>
      <c r="BN312" s="6">
        <f ca="1">IF(Table1[[#This Row],[AREA]]="kottayam",Table1[[#This Row],[INCOME ]],0)</f>
        <v>0</v>
      </c>
      <c r="BO312" s="6">
        <f ca="1">IF(Table1[[#This Row],[AREA]]="Kozhikode",Table1[[#This Row],[INCOME ]],0)</f>
        <v>0</v>
      </c>
      <c r="BP312" s="6">
        <f ca="1">IF(Table1[[#This Row],[AREA]]="Malappuram",Table1[[#This Row],[INCOME ]],0)</f>
        <v>380967</v>
      </c>
      <c r="BQ312" s="6">
        <f ca="1">IF(Table1[[#This Row],[AREA]]="Palakkad",Table1[[#This Row],[INCOME ]],0)</f>
        <v>0</v>
      </c>
      <c r="BR312" s="6">
        <f ca="1">IF(Table1[[#This Row],[AREA]]="Pathanamthitta",Table1[[#This Row],[INCOME ]],0)</f>
        <v>0</v>
      </c>
      <c r="BS312" s="6">
        <f ca="1">IF(Table1[[#This Row],[AREA]]="Thiruvananthapuram",Table1[[#This Row],[INCOME ]],0)</f>
        <v>0</v>
      </c>
      <c r="BT312" s="6">
        <f ca="1">IF(Table1[[#This Row],[AREA]]="Thrissur",Table1[[#This Row],[INCOME ]],0)</f>
        <v>0</v>
      </c>
      <c r="BU312" s="10">
        <f ca="1">IF(Table1[[#This Row],[AREA]]="Wayanadu",Table1[[#This Row],[INCOME ]],0)</f>
        <v>0</v>
      </c>
      <c r="BW312" s="9">
        <f ca="1">IF(Table1[[#This Row],[FIELD OF WORK]]="IT",Table1[[#This Row],[INCOME ]],0)</f>
        <v>0</v>
      </c>
      <c r="BX312" s="6">
        <f ca="1">IF(Table1[[#This Row],[FIELD OF WORK]]="Teaching",Table1[[#This Row],[INCOME ]],0)</f>
        <v>0</v>
      </c>
      <c r="BY312" s="6">
        <f ca="1">IF(Table1[[#This Row],[FIELD OF WORK]]="Construction",Table1[[#This Row],[INCOME ]],0)</f>
        <v>0</v>
      </c>
      <c r="BZ312" s="6">
        <f ca="1">IF(Table1[[#This Row],[FIELD OF WORK]]="Health",Table1[[#This Row],[INCOME ]],0)</f>
        <v>0</v>
      </c>
      <c r="CA312" s="10">
        <f ca="1">IF(Table1[[#This Row],[FIELD OF WORK]]="Others",Table1[[#This Row],[INCOME ]],0)</f>
        <v>380967</v>
      </c>
      <c r="CC312" s="9">
        <f ca="1">IF(Table1[[#This Row],[EDUCATION]]="Highschool",Table1[[#This Row],[INCOME ]],0)</f>
        <v>0</v>
      </c>
      <c r="CD312" s="6">
        <f ca="1">IF(Table1[[#This Row],[EDUCATION]]="UG",Table1[[#This Row],[INCOME ]],0)</f>
        <v>0</v>
      </c>
      <c r="CE312" s="6">
        <f ca="1">IF(Table1[[#This Row],[EDUCATION]]="PG",Table1[[#This Row],[INCOME ]],0)</f>
        <v>0</v>
      </c>
      <c r="CF312" s="6">
        <f ca="1">IF(Table1[[#This Row],[EDUCATION]]="PHD",Table1[[#This Row],[INCOME ]],0)</f>
        <v>0</v>
      </c>
      <c r="CG312" s="6">
        <f ca="1">IF(Table1[[#This Row],[EDUCATION]]="Plus Two",Table1[[#This Row],[INCOME ]],0)</f>
        <v>0</v>
      </c>
      <c r="CH312" s="10">
        <f ca="1">IF(Table1[[#This Row],[EDUCATION]]="Others",Table1[[#This Row],[INCOME ]],0)</f>
        <v>380967</v>
      </c>
      <c r="CJ312" s="9">
        <f ca="1">IF(Table1[[#This Row],[NETWORTH]]&gt;$CK$3,Table1[[#This Row],[AGE]],0)</f>
        <v>36</v>
      </c>
      <c r="CK312" s="10"/>
    </row>
    <row r="313" spans="1:89" x14ac:dyDescent="0.3">
      <c r="A313">
        <f t="shared" ca="1" si="114"/>
        <v>1</v>
      </c>
      <c r="B313" t="str">
        <f t="shared" ca="1" si="115"/>
        <v>FEMALE</v>
      </c>
      <c r="C313">
        <f t="shared" ca="1" si="116"/>
        <v>28</v>
      </c>
      <c r="D313">
        <f t="shared" ca="1" si="117"/>
        <v>3</v>
      </c>
      <c r="E313" t="str">
        <f t="shared" ca="1" si="118"/>
        <v>Teaching</v>
      </c>
      <c r="F313">
        <f t="shared" ca="1" si="119"/>
        <v>2</v>
      </c>
      <c r="G313" t="str">
        <f t="shared" ca="1" si="120"/>
        <v>Plus Two</v>
      </c>
      <c r="H313">
        <f t="shared" ca="1" si="138"/>
        <v>3</v>
      </c>
      <c r="I313">
        <f t="shared" ca="1" si="113"/>
        <v>2</v>
      </c>
      <c r="J313">
        <f t="shared" ca="1" si="121"/>
        <v>760809</v>
      </c>
      <c r="K313">
        <f t="shared" ca="1" si="122"/>
        <v>14</v>
      </c>
      <c r="L313" t="str">
        <f t="shared" ca="1" si="123"/>
        <v>Kasaragod</v>
      </c>
      <c r="M313">
        <f t="shared" ca="1" si="132"/>
        <v>3804045</v>
      </c>
      <c r="N313">
        <f t="shared" ca="1" si="124"/>
        <v>2777100.8153810753</v>
      </c>
      <c r="O313">
        <f t="shared" ca="1" si="133"/>
        <v>131596.42031197119</v>
      </c>
      <c r="P313">
        <f t="shared" ca="1" si="125"/>
        <v>95408</v>
      </c>
      <c r="Q313">
        <f t="shared" ca="1" si="134"/>
        <v>3867057.8153810753</v>
      </c>
      <c r="R313">
        <f t="shared" ca="1" si="135"/>
        <v>2801.3707060242255</v>
      </c>
      <c r="S313">
        <f t="shared" ca="1" si="136"/>
        <v>3938442.7910179952</v>
      </c>
      <c r="T313">
        <f t="shared" ca="1" si="137"/>
        <v>71384.97563691996</v>
      </c>
      <c r="V313" s="9">
        <f ca="1">IF(Table1[[#This Row],[GENDER]]="MALE",1,0)</f>
        <v>0</v>
      </c>
      <c r="W313" s="10">
        <f ca="1">IF(Table1[[#This Row],[GENDER]]="FEMALE",1,0)</f>
        <v>1</v>
      </c>
      <c r="AF313" s="9">
        <f t="shared" ca="1" si="126"/>
        <v>0</v>
      </c>
      <c r="AG313" s="6">
        <f t="shared" ca="1" si="127"/>
        <v>0</v>
      </c>
      <c r="AH313" s="6">
        <f t="shared" ca="1" si="128"/>
        <v>0</v>
      </c>
      <c r="AI313" s="6">
        <f t="shared" ca="1" si="129"/>
        <v>1</v>
      </c>
      <c r="AJ313" s="10">
        <f t="shared" ca="1" si="130"/>
        <v>0</v>
      </c>
      <c r="AL313" s="9">
        <f ca="1">IF(Table1[[#This Row],[EDUCATION]]="HIGHSCHOOL",1,0)</f>
        <v>0</v>
      </c>
      <c r="AM313" s="6">
        <f ca="1">IF(Table1[[#This Row],[EDUCATION]]="PLUS TWO",1,0)</f>
        <v>1</v>
      </c>
      <c r="AN313" s="6">
        <f ca="1">IF(Table1[[#This Row],[EDUCATION]]="UG",1,0)</f>
        <v>0</v>
      </c>
      <c r="AO313" s="6">
        <f ca="1">IF(Table1[[#This Row],[EDUCATION]]="PG",1,0)</f>
        <v>0</v>
      </c>
      <c r="AP313" s="6">
        <f ca="1">IF(Table1[[#This Row],[EDUCATION]]="PHD",1,0)</f>
        <v>0</v>
      </c>
      <c r="AQ313" s="10">
        <f ca="1">IF(Table1[[#This Row],[EDUCATION]]="OTHERS",1,0)</f>
        <v>0</v>
      </c>
      <c r="AU313" s="9">
        <f ca="1">Table1[[#This Row],[CARS VALUE]]/Table1[[#This Row],[CARS]]</f>
        <v>65798.210155985595</v>
      </c>
      <c r="AV313" s="10"/>
      <c r="AX313" s="9">
        <f ca="1">IF(Table1[[#This Row],[DEBTS]]&gt;$AY$3,1,0)</f>
        <v>1</v>
      </c>
      <c r="AY313" s="6"/>
      <c r="AZ313" s="23">
        <f ca="1">(Table1[[#This Row],[MORTAGE LEFT]]/Table1[[#This Row],[VALUE OF THE HOUSE]])</f>
        <v>0.73003889685350076</v>
      </c>
      <c r="BA313" s="6">
        <f t="shared" ca="1" si="131"/>
        <v>0</v>
      </c>
      <c r="BB313" s="6"/>
      <c r="BC313" s="6"/>
      <c r="BD313" s="6"/>
      <c r="BE313" s="9">
        <f ca="1">IF(Table1[[#This Row],[DEBTS]]&gt;Table1[[#This Row],[INCOME ]],1,0)</f>
        <v>1</v>
      </c>
      <c r="BF313" s="10"/>
      <c r="BH313" s="9">
        <f ca="1">IF(Table1[[#This Row],[AREA]]="Alappuzha",Table1[[#This Row],[INCOME ]],0)</f>
        <v>0</v>
      </c>
      <c r="BI313" s="6">
        <f ca="1">IF(Table1[[#This Row],[AREA]]="Ernakulam",Table1[[#This Row],[INCOME ]],0)</f>
        <v>0</v>
      </c>
      <c r="BJ313" s="6">
        <f ca="1">IF(Table1[[#This Row],[AREA]]="Idukki",Table1[[#This Row],[INCOME ]],0)</f>
        <v>0</v>
      </c>
      <c r="BK313" s="6">
        <f ca="1">IF(Table1[[#This Row],[AREA]]="kannur",Table1[[#This Row],[INCOME ]],0)</f>
        <v>0</v>
      </c>
      <c r="BL313" s="6">
        <f ca="1">IF(Table1[[#This Row],[AREA]]="Kasaragod",Table1[[#This Row],[INCOME ]],0)</f>
        <v>760809</v>
      </c>
      <c r="BM313" s="6">
        <f ca="1">IF(Table1[[#This Row],[AREA]]="Kollam",Table1[[#This Row],[INCOME ]],0)</f>
        <v>0</v>
      </c>
      <c r="BN313" s="6">
        <f ca="1">IF(Table1[[#This Row],[AREA]]="kottayam",Table1[[#This Row],[INCOME ]],0)</f>
        <v>0</v>
      </c>
      <c r="BO313" s="6">
        <f ca="1">IF(Table1[[#This Row],[AREA]]="Kozhikode",Table1[[#This Row],[INCOME ]],0)</f>
        <v>0</v>
      </c>
      <c r="BP313" s="6">
        <f ca="1">IF(Table1[[#This Row],[AREA]]="Malappuram",Table1[[#This Row],[INCOME ]],0)</f>
        <v>0</v>
      </c>
      <c r="BQ313" s="6">
        <f ca="1">IF(Table1[[#This Row],[AREA]]="Palakkad",Table1[[#This Row],[INCOME ]],0)</f>
        <v>0</v>
      </c>
      <c r="BR313" s="6">
        <f ca="1">IF(Table1[[#This Row],[AREA]]="Pathanamthitta",Table1[[#This Row],[INCOME ]],0)</f>
        <v>0</v>
      </c>
      <c r="BS313" s="6">
        <f ca="1">IF(Table1[[#This Row],[AREA]]="Thiruvananthapuram",Table1[[#This Row],[INCOME ]],0)</f>
        <v>0</v>
      </c>
      <c r="BT313" s="6">
        <f ca="1">IF(Table1[[#This Row],[AREA]]="Thrissur",Table1[[#This Row],[INCOME ]],0)</f>
        <v>0</v>
      </c>
      <c r="BU313" s="10">
        <f ca="1">IF(Table1[[#This Row],[AREA]]="Wayanadu",Table1[[#This Row],[INCOME ]],0)</f>
        <v>0</v>
      </c>
      <c r="BW313" s="9">
        <f ca="1">IF(Table1[[#This Row],[FIELD OF WORK]]="IT",Table1[[#This Row],[INCOME ]],0)</f>
        <v>0</v>
      </c>
      <c r="BX313" s="6">
        <f ca="1">IF(Table1[[#This Row],[FIELD OF WORK]]="Teaching",Table1[[#This Row],[INCOME ]],0)</f>
        <v>760809</v>
      </c>
      <c r="BY313" s="6">
        <f ca="1">IF(Table1[[#This Row],[FIELD OF WORK]]="Construction",Table1[[#This Row],[INCOME ]],0)</f>
        <v>0</v>
      </c>
      <c r="BZ313" s="6">
        <f ca="1">IF(Table1[[#This Row],[FIELD OF WORK]]="Health",Table1[[#This Row],[INCOME ]],0)</f>
        <v>0</v>
      </c>
      <c r="CA313" s="10">
        <f ca="1">IF(Table1[[#This Row],[FIELD OF WORK]]="Others",Table1[[#This Row],[INCOME ]],0)</f>
        <v>0</v>
      </c>
      <c r="CC313" s="9">
        <f ca="1">IF(Table1[[#This Row],[EDUCATION]]="Highschool",Table1[[#This Row],[INCOME ]],0)</f>
        <v>0</v>
      </c>
      <c r="CD313" s="6">
        <f ca="1">IF(Table1[[#This Row],[EDUCATION]]="UG",Table1[[#This Row],[INCOME ]],0)</f>
        <v>0</v>
      </c>
      <c r="CE313" s="6">
        <f ca="1">IF(Table1[[#This Row],[EDUCATION]]="PG",Table1[[#This Row],[INCOME ]],0)</f>
        <v>0</v>
      </c>
      <c r="CF313" s="6">
        <f ca="1">IF(Table1[[#This Row],[EDUCATION]]="PHD",Table1[[#This Row],[INCOME ]],0)</f>
        <v>0</v>
      </c>
      <c r="CG313" s="6">
        <f ca="1">IF(Table1[[#This Row],[EDUCATION]]="Plus Two",Table1[[#This Row],[INCOME ]],0)</f>
        <v>760809</v>
      </c>
      <c r="CH313" s="10">
        <f ca="1">IF(Table1[[#This Row],[EDUCATION]]="Others",Table1[[#This Row],[INCOME ]],0)</f>
        <v>0</v>
      </c>
      <c r="CJ313" s="9">
        <f ca="1">IF(Table1[[#This Row],[NETWORTH]]&gt;$CK$3,Table1[[#This Row],[AGE]],0)</f>
        <v>0</v>
      </c>
      <c r="CK313" s="10"/>
    </row>
    <row r="314" spans="1:89" x14ac:dyDescent="0.3">
      <c r="A314">
        <f t="shared" ca="1" si="114"/>
        <v>0</v>
      </c>
      <c r="B314" t="str">
        <f t="shared" ca="1" si="115"/>
        <v>MALE</v>
      </c>
      <c r="C314">
        <f t="shared" ca="1" si="116"/>
        <v>36</v>
      </c>
      <c r="D314">
        <f t="shared" ca="1" si="117"/>
        <v>4</v>
      </c>
      <c r="E314" t="str">
        <f t="shared" ca="1" si="118"/>
        <v>IT</v>
      </c>
      <c r="F314">
        <f t="shared" ca="1" si="119"/>
        <v>6</v>
      </c>
      <c r="G314" t="str">
        <f t="shared" ca="1" si="120"/>
        <v>Others</v>
      </c>
      <c r="H314">
        <f t="shared" ca="1" si="138"/>
        <v>2</v>
      </c>
      <c r="I314">
        <f t="shared" ca="1" si="113"/>
        <v>2</v>
      </c>
      <c r="J314">
        <f t="shared" ca="1" si="121"/>
        <v>963860</v>
      </c>
      <c r="K314">
        <f t="shared" ca="1" si="122"/>
        <v>2</v>
      </c>
      <c r="L314" t="str">
        <f t="shared" ca="1" si="123"/>
        <v>Kollam</v>
      </c>
      <c r="M314">
        <f t="shared" ca="1" si="132"/>
        <v>3855440</v>
      </c>
      <c r="N314">
        <f t="shared" ca="1" si="124"/>
        <v>3405065.0612104121</v>
      </c>
      <c r="O314">
        <f t="shared" ca="1" si="133"/>
        <v>1461209.9408017523</v>
      </c>
      <c r="P314">
        <f t="shared" ca="1" si="125"/>
        <v>943574</v>
      </c>
      <c r="Q314">
        <f t="shared" ca="1" si="134"/>
        <v>4429110.0612104125</v>
      </c>
      <c r="R314">
        <f t="shared" ca="1" si="135"/>
        <v>115915.25651854451</v>
      </c>
      <c r="S314">
        <f t="shared" ca="1" si="136"/>
        <v>5432565.1973202974</v>
      </c>
      <c r="T314">
        <f t="shared" ca="1" si="137"/>
        <v>1003455.1361098848</v>
      </c>
      <c r="V314" s="9">
        <f ca="1">IF(Table1[[#This Row],[GENDER]]="MALE",1,0)</f>
        <v>1</v>
      </c>
      <c r="W314" s="10">
        <f ca="1">IF(Table1[[#This Row],[GENDER]]="FEMALE",1,0)</f>
        <v>0</v>
      </c>
      <c r="AF314" s="9">
        <f t="shared" ca="1" si="126"/>
        <v>0</v>
      </c>
      <c r="AG314" s="6">
        <f t="shared" ca="1" si="127"/>
        <v>0</v>
      </c>
      <c r="AH314" s="6">
        <f t="shared" ca="1" si="128"/>
        <v>1</v>
      </c>
      <c r="AI314" s="6">
        <f t="shared" ca="1" si="129"/>
        <v>0</v>
      </c>
      <c r="AJ314" s="10">
        <f t="shared" ca="1" si="130"/>
        <v>0</v>
      </c>
      <c r="AL314" s="9">
        <f ca="1">IF(Table1[[#This Row],[EDUCATION]]="HIGHSCHOOL",1,0)</f>
        <v>0</v>
      </c>
      <c r="AM314" s="6">
        <f ca="1">IF(Table1[[#This Row],[EDUCATION]]="PLUS TWO",1,0)</f>
        <v>0</v>
      </c>
      <c r="AN314" s="6">
        <f ca="1">IF(Table1[[#This Row],[EDUCATION]]="UG",1,0)</f>
        <v>0</v>
      </c>
      <c r="AO314" s="6">
        <f ca="1">IF(Table1[[#This Row],[EDUCATION]]="PG",1,0)</f>
        <v>0</v>
      </c>
      <c r="AP314" s="6">
        <f ca="1">IF(Table1[[#This Row],[EDUCATION]]="PHD",1,0)</f>
        <v>0</v>
      </c>
      <c r="AQ314" s="10">
        <f ca="1">IF(Table1[[#This Row],[EDUCATION]]="OTHERS",1,0)</f>
        <v>1</v>
      </c>
      <c r="AU314" s="9">
        <f ca="1">Table1[[#This Row],[CARS VALUE]]/Table1[[#This Row],[CARS]]</f>
        <v>730604.97040087613</v>
      </c>
      <c r="AV314" s="10"/>
      <c r="AX314" s="9">
        <f ca="1">IF(Table1[[#This Row],[DEBTS]]&gt;$AY$3,1,0)</f>
        <v>1</v>
      </c>
      <c r="AY314" s="6"/>
      <c r="AZ314" s="23">
        <f ca="1">(Table1[[#This Row],[MORTAGE LEFT]]/Table1[[#This Row],[VALUE OF THE HOUSE]])</f>
        <v>0.88318455512481375</v>
      </c>
      <c r="BA314" s="6">
        <f t="shared" ca="1" si="131"/>
        <v>0</v>
      </c>
      <c r="BB314" s="6"/>
      <c r="BC314" s="6"/>
      <c r="BD314" s="6"/>
      <c r="BE314" s="9">
        <f ca="1">IF(Table1[[#This Row],[DEBTS]]&gt;Table1[[#This Row],[INCOME ]],1,0)</f>
        <v>1</v>
      </c>
      <c r="BF314" s="10"/>
      <c r="BH314" s="9">
        <f ca="1">IF(Table1[[#This Row],[AREA]]="Alappuzha",Table1[[#This Row],[INCOME ]],0)</f>
        <v>0</v>
      </c>
      <c r="BI314" s="6">
        <f ca="1">IF(Table1[[#This Row],[AREA]]="Ernakulam",Table1[[#This Row],[INCOME ]],0)</f>
        <v>0</v>
      </c>
      <c r="BJ314" s="6">
        <f ca="1">IF(Table1[[#This Row],[AREA]]="Idukki",Table1[[#This Row],[INCOME ]],0)</f>
        <v>0</v>
      </c>
      <c r="BK314" s="6">
        <f ca="1">IF(Table1[[#This Row],[AREA]]="kannur",Table1[[#This Row],[INCOME ]],0)</f>
        <v>0</v>
      </c>
      <c r="BL314" s="6">
        <f ca="1">IF(Table1[[#This Row],[AREA]]="Kasaragod",Table1[[#This Row],[INCOME ]],0)</f>
        <v>0</v>
      </c>
      <c r="BM314" s="6">
        <f ca="1">IF(Table1[[#This Row],[AREA]]="Kollam",Table1[[#This Row],[INCOME ]],0)</f>
        <v>963860</v>
      </c>
      <c r="BN314" s="6">
        <f ca="1">IF(Table1[[#This Row],[AREA]]="kottayam",Table1[[#This Row],[INCOME ]],0)</f>
        <v>0</v>
      </c>
      <c r="BO314" s="6">
        <f ca="1">IF(Table1[[#This Row],[AREA]]="Kozhikode",Table1[[#This Row],[INCOME ]],0)</f>
        <v>0</v>
      </c>
      <c r="BP314" s="6">
        <f ca="1">IF(Table1[[#This Row],[AREA]]="Malappuram",Table1[[#This Row],[INCOME ]],0)</f>
        <v>0</v>
      </c>
      <c r="BQ314" s="6">
        <f ca="1">IF(Table1[[#This Row],[AREA]]="Palakkad",Table1[[#This Row],[INCOME ]],0)</f>
        <v>0</v>
      </c>
      <c r="BR314" s="6">
        <f ca="1">IF(Table1[[#This Row],[AREA]]="Pathanamthitta",Table1[[#This Row],[INCOME ]],0)</f>
        <v>0</v>
      </c>
      <c r="BS314" s="6">
        <f ca="1">IF(Table1[[#This Row],[AREA]]="Thiruvananthapuram",Table1[[#This Row],[INCOME ]],0)</f>
        <v>0</v>
      </c>
      <c r="BT314" s="6">
        <f ca="1">IF(Table1[[#This Row],[AREA]]="Thrissur",Table1[[#This Row],[INCOME ]],0)</f>
        <v>0</v>
      </c>
      <c r="BU314" s="10">
        <f ca="1">IF(Table1[[#This Row],[AREA]]="Wayanadu",Table1[[#This Row],[INCOME ]],0)</f>
        <v>0</v>
      </c>
      <c r="BW314" s="9">
        <f ca="1">IF(Table1[[#This Row],[FIELD OF WORK]]="IT",Table1[[#This Row],[INCOME ]],0)</f>
        <v>963860</v>
      </c>
      <c r="BX314" s="6">
        <f ca="1">IF(Table1[[#This Row],[FIELD OF WORK]]="Teaching",Table1[[#This Row],[INCOME ]],0)</f>
        <v>0</v>
      </c>
      <c r="BY314" s="6">
        <f ca="1">IF(Table1[[#This Row],[FIELD OF WORK]]="Construction",Table1[[#This Row],[INCOME ]],0)</f>
        <v>0</v>
      </c>
      <c r="BZ314" s="6">
        <f ca="1">IF(Table1[[#This Row],[FIELD OF WORK]]="Health",Table1[[#This Row],[INCOME ]],0)</f>
        <v>0</v>
      </c>
      <c r="CA314" s="10">
        <f ca="1">IF(Table1[[#This Row],[FIELD OF WORK]]="Others",Table1[[#This Row],[INCOME ]],0)</f>
        <v>0</v>
      </c>
      <c r="CC314" s="9">
        <f ca="1">IF(Table1[[#This Row],[EDUCATION]]="Highschool",Table1[[#This Row],[INCOME ]],0)</f>
        <v>0</v>
      </c>
      <c r="CD314" s="6">
        <f ca="1">IF(Table1[[#This Row],[EDUCATION]]="UG",Table1[[#This Row],[INCOME ]],0)</f>
        <v>0</v>
      </c>
      <c r="CE314" s="6">
        <f ca="1">IF(Table1[[#This Row],[EDUCATION]]="PG",Table1[[#This Row],[INCOME ]],0)</f>
        <v>0</v>
      </c>
      <c r="CF314" s="6">
        <f ca="1">IF(Table1[[#This Row],[EDUCATION]]="PHD",Table1[[#This Row],[INCOME ]],0)</f>
        <v>0</v>
      </c>
      <c r="CG314" s="6">
        <f ca="1">IF(Table1[[#This Row],[EDUCATION]]="Plus Two",Table1[[#This Row],[INCOME ]],0)</f>
        <v>0</v>
      </c>
      <c r="CH314" s="10">
        <f ca="1">IF(Table1[[#This Row],[EDUCATION]]="Others",Table1[[#This Row],[INCOME ]],0)</f>
        <v>963860</v>
      </c>
      <c r="CJ314" s="9">
        <f ca="1">IF(Table1[[#This Row],[NETWORTH]]&gt;$CK$3,Table1[[#This Row],[AGE]],0)</f>
        <v>36</v>
      </c>
      <c r="CK314" s="10"/>
    </row>
    <row r="315" spans="1:89" x14ac:dyDescent="0.3">
      <c r="A315">
        <f t="shared" ca="1" si="114"/>
        <v>1</v>
      </c>
      <c r="B315" t="str">
        <f t="shared" ca="1" si="115"/>
        <v>FEMALE</v>
      </c>
      <c r="C315">
        <f t="shared" ca="1" si="116"/>
        <v>36</v>
      </c>
      <c r="D315">
        <f t="shared" ca="1" si="117"/>
        <v>2</v>
      </c>
      <c r="E315" t="str">
        <f t="shared" ca="1" si="118"/>
        <v>Construction</v>
      </c>
      <c r="F315">
        <f t="shared" ca="1" si="119"/>
        <v>6</v>
      </c>
      <c r="G315" t="str">
        <f t="shared" ca="1" si="120"/>
        <v>Others</v>
      </c>
      <c r="H315">
        <f t="shared" ca="1" si="138"/>
        <v>1</v>
      </c>
      <c r="I315">
        <f t="shared" ca="1" si="113"/>
        <v>1</v>
      </c>
      <c r="J315">
        <f t="shared" ca="1" si="121"/>
        <v>143926</v>
      </c>
      <c r="K315">
        <f t="shared" ca="1" si="122"/>
        <v>1</v>
      </c>
      <c r="L315" t="str">
        <f t="shared" ca="1" si="123"/>
        <v>Thiruvananthapuram</v>
      </c>
      <c r="M315">
        <f t="shared" ca="1" si="132"/>
        <v>719630</v>
      </c>
      <c r="N315">
        <f t="shared" ca="1" si="124"/>
        <v>18654.978680106113</v>
      </c>
      <c r="O315">
        <f t="shared" ca="1" si="133"/>
        <v>143530.07400236427</v>
      </c>
      <c r="P315">
        <f t="shared" ca="1" si="125"/>
        <v>80454</v>
      </c>
      <c r="Q315">
        <f t="shared" ca="1" si="134"/>
        <v>321755.97868010611</v>
      </c>
      <c r="R315">
        <f t="shared" ca="1" si="135"/>
        <v>197816.1219462298</v>
      </c>
      <c r="S315">
        <f t="shared" ca="1" si="136"/>
        <v>1060976.195948594</v>
      </c>
      <c r="T315">
        <f t="shared" ca="1" si="137"/>
        <v>739220.2172684879</v>
      </c>
      <c r="V315" s="9">
        <f ca="1">IF(Table1[[#This Row],[GENDER]]="MALE",1,0)</f>
        <v>0</v>
      </c>
      <c r="W315" s="10">
        <f ca="1">IF(Table1[[#This Row],[GENDER]]="FEMALE",1,0)</f>
        <v>1</v>
      </c>
      <c r="AF315" s="9">
        <f t="shared" ca="1" si="126"/>
        <v>1</v>
      </c>
      <c r="AG315" s="6">
        <f t="shared" ca="1" si="127"/>
        <v>0</v>
      </c>
      <c r="AH315" s="6">
        <f t="shared" ca="1" si="128"/>
        <v>0</v>
      </c>
      <c r="AI315" s="6">
        <f t="shared" ca="1" si="129"/>
        <v>0</v>
      </c>
      <c r="AJ315" s="10">
        <f t="shared" ca="1" si="130"/>
        <v>0</v>
      </c>
      <c r="AL315" s="9">
        <f ca="1">IF(Table1[[#This Row],[EDUCATION]]="HIGHSCHOOL",1,0)</f>
        <v>0</v>
      </c>
      <c r="AM315" s="6">
        <f ca="1">IF(Table1[[#This Row],[EDUCATION]]="PLUS TWO",1,0)</f>
        <v>0</v>
      </c>
      <c r="AN315" s="6">
        <f ca="1">IF(Table1[[#This Row],[EDUCATION]]="UG",1,0)</f>
        <v>0</v>
      </c>
      <c r="AO315" s="6">
        <f ca="1">IF(Table1[[#This Row],[EDUCATION]]="PG",1,0)</f>
        <v>0</v>
      </c>
      <c r="AP315" s="6">
        <f ca="1">IF(Table1[[#This Row],[EDUCATION]]="PHD",1,0)</f>
        <v>0</v>
      </c>
      <c r="AQ315" s="10">
        <f ca="1">IF(Table1[[#This Row],[EDUCATION]]="OTHERS",1,0)</f>
        <v>1</v>
      </c>
      <c r="AU315" s="9">
        <f ca="1">Table1[[#This Row],[CARS VALUE]]/Table1[[#This Row],[CARS]]</f>
        <v>143530.07400236427</v>
      </c>
      <c r="AV315" s="10"/>
      <c r="AX315" s="9">
        <f ca="1">IF(Table1[[#This Row],[DEBTS]]&gt;$AY$3,1,0)</f>
        <v>0</v>
      </c>
      <c r="AY315" s="6"/>
      <c r="AZ315" s="23">
        <f ca="1">(Table1[[#This Row],[MORTAGE LEFT]]/Table1[[#This Row],[VALUE OF THE HOUSE]])</f>
        <v>2.5923014160201926E-2</v>
      </c>
      <c r="BA315" s="6">
        <f t="shared" ca="1" si="131"/>
        <v>1</v>
      </c>
      <c r="BB315" s="6"/>
      <c r="BC315" s="6"/>
      <c r="BD315" s="6"/>
      <c r="BE315" s="9">
        <f ca="1">IF(Table1[[#This Row],[DEBTS]]&gt;Table1[[#This Row],[INCOME ]],1,0)</f>
        <v>1</v>
      </c>
      <c r="BF315" s="10"/>
      <c r="BH315" s="9">
        <f ca="1">IF(Table1[[#This Row],[AREA]]="Alappuzha",Table1[[#This Row],[INCOME ]],0)</f>
        <v>0</v>
      </c>
      <c r="BI315" s="6">
        <f ca="1">IF(Table1[[#This Row],[AREA]]="Ernakulam",Table1[[#This Row],[INCOME ]],0)</f>
        <v>0</v>
      </c>
      <c r="BJ315" s="6">
        <f ca="1">IF(Table1[[#This Row],[AREA]]="Idukki",Table1[[#This Row],[INCOME ]],0)</f>
        <v>0</v>
      </c>
      <c r="BK315" s="6">
        <f ca="1">IF(Table1[[#This Row],[AREA]]="kannur",Table1[[#This Row],[INCOME ]],0)</f>
        <v>0</v>
      </c>
      <c r="BL315" s="6">
        <f ca="1">IF(Table1[[#This Row],[AREA]]="Kasaragod",Table1[[#This Row],[INCOME ]],0)</f>
        <v>0</v>
      </c>
      <c r="BM315" s="6">
        <f ca="1">IF(Table1[[#This Row],[AREA]]="Kollam",Table1[[#This Row],[INCOME ]],0)</f>
        <v>0</v>
      </c>
      <c r="BN315" s="6">
        <f ca="1">IF(Table1[[#This Row],[AREA]]="kottayam",Table1[[#This Row],[INCOME ]],0)</f>
        <v>0</v>
      </c>
      <c r="BO315" s="6">
        <f ca="1">IF(Table1[[#This Row],[AREA]]="Kozhikode",Table1[[#This Row],[INCOME ]],0)</f>
        <v>0</v>
      </c>
      <c r="BP315" s="6">
        <f ca="1">IF(Table1[[#This Row],[AREA]]="Malappuram",Table1[[#This Row],[INCOME ]],0)</f>
        <v>0</v>
      </c>
      <c r="BQ315" s="6">
        <f ca="1">IF(Table1[[#This Row],[AREA]]="Palakkad",Table1[[#This Row],[INCOME ]],0)</f>
        <v>0</v>
      </c>
      <c r="BR315" s="6">
        <f ca="1">IF(Table1[[#This Row],[AREA]]="Pathanamthitta",Table1[[#This Row],[INCOME ]],0)</f>
        <v>0</v>
      </c>
      <c r="BS315" s="6">
        <f ca="1">IF(Table1[[#This Row],[AREA]]="Thiruvananthapuram",Table1[[#This Row],[INCOME ]],0)</f>
        <v>143926</v>
      </c>
      <c r="BT315" s="6">
        <f ca="1">IF(Table1[[#This Row],[AREA]]="Thrissur",Table1[[#This Row],[INCOME ]],0)</f>
        <v>0</v>
      </c>
      <c r="BU315" s="10">
        <f ca="1">IF(Table1[[#This Row],[AREA]]="Wayanadu",Table1[[#This Row],[INCOME ]],0)</f>
        <v>0</v>
      </c>
      <c r="BW315" s="9">
        <f ca="1">IF(Table1[[#This Row],[FIELD OF WORK]]="IT",Table1[[#This Row],[INCOME ]],0)</f>
        <v>0</v>
      </c>
      <c r="BX315" s="6">
        <f ca="1">IF(Table1[[#This Row],[FIELD OF WORK]]="Teaching",Table1[[#This Row],[INCOME ]],0)</f>
        <v>0</v>
      </c>
      <c r="BY315" s="6">
        <f ca="1">IF(Table1[[#This Row],[FIELD OF WORK]]="Construction",Table1[[#This Row],[INCOME ]],0)</f>
        <v>143926</v>
      </c>
      <c r="BZ315" s="6">
        <f ca="1">IF(Table1[[#This Row],[FIELD OF WORK]]="Health",Table1[[#This Row],[INCOME ]],0)</f>
        <v>0</v>
      </c>
      <c r="CA315" s="10">
        <f ca="1">IF(Table1[[#This Row],[FIELD OF WORK]]="Others",Table1[[#This Row],[INCOME ]],0)</f>
        <v>0</v>
      </c>
      <c r="CC315" s="9">
        <f ca="1">IF(Table1[[#This Row],[EDUCATION]]="Highschool",Table1[[#This Row],[INCOME ]],0)</f>
        <v>0</v>
      </c>
      <c r="CD315" s="6">
        <f ca="1">IF(Table1[[#This Row],[EDUCATION]]="UG",Table1[[#This Row],[INCOME ]],0)</f>
        <v>0</v>
      </c>
      <c r="CE315" s="6">
        <f ca="1">IF(Table1[[#This Row],[EDUCATION]]="PG",Table1[[#This Row],[INCOME ]],0)</f>
        <v>0</v>
      </c>
      <c r="CF315" s="6">
        <f ca="1">IF(Table1[[#This Row],[EDUCATION]]="PHD",Table1[[#This Row],[INCOME ]],0)</f>
        <v>0</v>
      </c>
      <c r="CG315" s="6">
        <f ca="1">IF(Table1[[#This Row],[EDUCATION]]="Plus Two",Table1[[#This Row],[INCOME ]],0)</f>
        <v>0</v>
      </c>
      <c r="CH315" s="10">
        <f ca="1">IF(Table1[[#This Row],[EDUCATION]]="Others",Table1[[#This Row],[INCOME ]],0)</f>
        <v>143926</v>
      </c>
      <c r="CJ315" s="9">
        <f ca="1">IF(Table1[[#This Row],[NETWORTH]]&gt;$CK$3,Table1[[#This Row],[AGE]],0)</f>
        <v>0</v>
      </c>
      <c r="CK315" s="10"/>
    </row>
    <row r="316" spans="1:89" x14ac:dyDescent="0.3">
      <c r="A316">
        <f t="shared" ca="1" si="114"/>
        <v>1</v>
      </c>
      <c r="B316" t="str">
        <f t="shared" ca="1" si="115"/>
        <v>FEMALE</v>
      </c>
      <c r="C316">
        <f t="shared" ca="1" si="116"/>
        <v>29</v>
      </c>
      <c r="D316">
        <f t="shared" ca="1" si="117"/>
        <v>3</v>
      </c>
      <c r="E316" t="str">
        <f t="shared" ca="1" si="118"/>
        <v>Teaching</v>
      </c>
      <c r="F316">
        <f t="shared" ca="1" si="119"/>
        <v>6</v>
      </c>
      <c r="G316" t="str">
        <f t="shared" ca="1" si="120"/>
        <v>Others</v>
      </c>
      <c r="H316">
        <f t="shared" ca="1" si="138"/>
        <v>3</v>
      </c>
      <c r="I316">
        <f t="shared" ca="1" si="113"/>
        <v>2</v>
      </c>
      <c r="J316">
        <f t="shared" ca="1" si="121"/>
        <v>711646</v>
      </c>
      <c r="K316">
        <f t="shared" ca="1" si="122"/>
        <v>1</v>
      </c>
      <c r="L316" t="str">
        <f t="shared" ca="1" si="123"/>
        <v>Thiruvananthapuram</v>
      </c>
      <c r="M316">
        <f t="shared" ca="1" si="132"/>
        <v>2846584</v>
      </c>
      <c r="N316">
        <f t="shared" ca="1" si="124"/>
        <v>1337609.2226213501</v>
      </c>
      <c r="O316">
        <f t="shared" ca="1" si="133"/>
        <v>13346.028324811628</v>
      </c>
      <c r="P316">
        <f t="shared" ca="1" si="125"/>
        <v>10554</v>
      </c>
      <c r="Q316">
        <f t="shared" ca="1" si="134"/>
        <v>2531591.2226213501</v>
      </c>
      <c r="R316">
        <f t="shared" ca="1" si="135"/>
        <v>413778.58594366012</v>
      </c>
      <c r="S316">
        <f t="shared" ca="1" si="136"/>
        <v>3273708.614268472</v>
      </c>
      <c r="T316">
        <f t="shared" ca="1" si="137"/>
        <v>742117.39164712187</v>
      </c>
      <c r="V316" s="9">
        <f ca="1">IF(Table1[[#This Row],[GENDER]]="MALE",1,0)</f>
        <v>0</v>
      </c>
      <c r="W316" s="10">
        <f ca="1">IF(Table1[[#This Row],[GENDER]]="FEMALE",1,0)</f>
        <v>1</v>
      </c>
      <c r="AF316" s="9">
        <f t="shared" ca="1" si="126"/>
        <v>0</v>
      </c>
      <c r="AG316" s="6">
        <f t="shared" ca="1" si="127"/>
        <v>0</v>
      </c>
      <c r="AH316" s="6">
        <f t="shared" ca="1" si="128"/>
        <v>0</v>
      </c>
      <c r="AI316" s="6">
        <f t="shared" ca="1" si="129"/>
        <v>1</v>
      </c>
      <c r="AJ316" s="10">
        <f t="shared" ca="1" si="130"/>
        <v>0</v>
      </c>
      <c r="AL316" s="9">
        <f ca="1">IF(Table1[[#This Row],[EDUCATION]]="HIGHSCHOOL",1,0)</f>
        <v>0</v>
      </c>
      <c r="AM316" s="6">
        <f ca="1">IF(Table1[[#This Row],[EDUCATION]]="PLUS TWO",1,0)</f>
        <v>0</v>
      </c>
      <c r="AN316" s="6">
        <f ca="1">IF(Table1[[#This Row],[EDUCATION]]="UG",1,0)</f>
        <v>0</v>
      </c>
      <c r="AO316" s="6">
        <f ca="1">IF(Table1[[#This Row],[EDUCATION]]="PG",1,0)</f>
        <v>0</v>
      </c>
      <c r="AP316" s="6">
        <f ca="1">IF(Table1[[#This Row],[EDUCATION]]="PHD",1,0)</f>
        <v>0</v>
      </c>
      <c r="AQ316" s="10">
        <f ca="1">IF(Table1[[#This Row],[EDUCATION]]="OTHERS",1,0)</f>
        <v>1</v>
      </c>
      <c r="AU316" s="9">
        <f ca="1">Table1[[#This Row],[CARS VALUE]]/Table1[[#This Row],[CARS]]</f>
        <v>6673.0141624058142</v>
      </c>
      <c r="AV316" s="10"/>
      <c r="AX316" s="9">
        <f ca="1">IF(Table1[[#This Row],[DEBTS]]&gt;$AY$3,1,0)</f>
        <v>1</v>
      </c>
      <c r="AY316" s="6"/>
      <c r="AZ316" s="23">
        <f ca="1">(Table1[[#This Row],[MORTAGE LEFT]]/Table1[[#This Row],[VALUE OF THE HOUSE]])</f>
        <v>0.4698997895798438</v>
      </c>
      <c r="BA316" s="6">
        <f t="shared" ca="1" si="131"/>
        <v>1</v>
      </c>
      <c r="BB316" s="6"/>
      <c r="BC316" s="6"/>
      <c r="BD316" s="6"/>
      <c r="BE316" s="9">
        <f ca="1">IF(Table1[[#This Row],[DEBTS]]&gt;Table1[[#This Row],[INCOME ]],1,0)</f>
        <v>1</v>
      </c>
      <c r="BF316" s="10"/>
      <c r="BH316" s="9">
        <f ca="1">IF(Table1[[#This Row],[AREA]]="Alappuzha",Table1[[#This Row],[INCOME ]],0)</f>
        <v>0</v>
      </c>
      <c r="BI316" s="6">
        <f ca="1">IF(Table1[[#This Row],[AREA]]="Ernakulam",Table1[[#This Row],[INCOME ]],0)</f>
        <v>0</v>
      </c>
      <c r="BJ316" s="6">
        <f ca="1">IF(Table1[[#This Row],[AREA]]="Idukki",Table1[[#This Row],[INCOME ]],0)</f>
        <v>0</v>
      </c>
      <c r="BK316" s="6">
        <f ca="1">IF(Table1[[#This Row],[AREA]]="kannur",Table1[[#This Row],[INCOME ]],0)</f>
        <v>0</v>
      </c>
      <c r="BL316" s="6">
        <f ca="1">IF(Table1[[#This Row],[AREA]]="Kasaragod",Table1[[#This Row],[INCOME ]],0)</f>
        <v>0</v>
      </c>
      <c r="BM316" s="6">
        <f ca="1">IF(Table1[[#This Row],[AREA]]="Kollam",Table1[[#This Row],[INCOME ]],0)</f>
        <v>0</v>
      </c>
      <c r="BN316" s="6">
        <f ca="1">IF(Table1[[#This Row],[AREA]]="kottayam",Table1[[#This Row],[INCOME ]],0)</f>
        <v>0</v>
      </c>
      <c r="BO316" s="6">
        <f ca="1">IF(Table1[[#This Row],[AREA]]="Kozhikode",Table1[[#This Row],[INCOME ]],0)</f>
        <v>0</v>
      </c>
      <c r="BP316" s="6">
        <f ca="1">IF(Table1[[#This Row],[AREA]]="Malappuram",Table1[[#This Row],[INCOME ]],0)</f>
        <v>0</v>
      </c>
      <c r="BQ316" s="6">
        <f ca="1">IF(Table1[[#This Row],[AREA]]="Palakkad",Table1[[#This Row],[INCOME ]],0)</f>
        <v>0</v>
      </c>
      <c r="BR316" s="6">
        <f ca="1">IF(Table1[[#This Row],[AREA]]="Pathanamthitta",Table1[[#This Row],[INCOME ]],0)</f>
        <v>0</v>
      </c>
      <c r="BS316" s="6">
        <f ca="1">IF(Table1[[#This Row],[AREA]]="Thiruvananthapuram",Table1[[#This Row],[INCOME ]],0)</f>
        <v>711646</v>
      </c>
      <c r="BT316" s="6">
        <f ca="1">IF(Table1[[#This Row],[AREA]]="Thrissur",Table1[[#This Row],[INCOME ]],0)</f>
        <v>0</v>
      </c>
      <c r="BU316" s="10">
        <f ca="1">IF(Table1[[#This Row],[AREA]]="Wayanadu",Table1[[#This Row],[INCOME ]],0)</f>
        <v>0</v>
      </c>
      <c r="BW316" s="9">
        <f ca="1">IF(Table1[[#This Row],[FIELD OF WORK]]="IT",Table1[[#This Row],[INCOME ]],0)</f>
        <v>0</v>
      </c>
      <c r="BX316" s="6">
        <f ca="1">IF(Table1[[#This Row],[FIELD OF WORK]]="Teaching",Table1[[#This Row],[INCOME ]],0)</f>
        <v>711646</v>
      </c>
      <c r="BY316" s="6">
        <f ca="1">IF(Table1[[#This Row],[FIELD OF WORK]]="Construction",Table1[[#This Row],[INCOME ]],0)</f>
        <v>0</v>
      </c>
      <c r="BZ316" s="6">
        <f ca="1">IF(Table1[[#This Row],[FIELD OF WORK]]="Health",Table1[[#This Row],[INCOME ]],0)</f>
        <v>0</v>
      </c>
      <c r="CA316" s="10">
        <f ca="1">IF(Table1[[#This Row],[FIELD OF WORK]]="Others",Table1[[#This Row],[INCOME ]],0)</f>
        <v>0</v>
      </c>
      <c r="CC316" s="9">
        <f ca="1">IF(Table1[[#This Row],[EDUCATION]]="Highschool",Table1[[#This Row],[INCOME ]],0)</f>
        <v>0</v>
      </c>
      <c r="CD316" s="6">
        <f ca="1">IF(Table1[[#This Row],[EDUCATION]]="UG",Table1[[#This Row],[INCOME ]],0)</f>
        <v>0</v>
      </c>
      <c r="CE316" s="6">
        <f ca="1">IF(Table1[[#This Row],[EDUCATION]]="PG",Table1[[#This Row],[INCOME ]],0)</f>
        <v>0</v>
      </c>
      <c r="CF316" s="6">
        <f ca="1">IF(Table1[[#This Row],[EDUCATION]]="PHD",Table1[[#This Row],[INCOME ]],0)</f>
        <v>0</v>
      </c>
      <c r="CG316" s="6">
        <f ca="1">IF(Table1[[#This Row],[EDUCATION]]="Plus Two",Table1[[#This Row],[INCOME ]],0)</f>
        <v>0</v>
      </c>
      <c r="CH316" s="10">
        <f ca="1">IF(Table1[[#This Row],[EDUCATION]]="Others",Table1[[#This Row],[INCOME ]],0)</f>
        <v>711646</v>
      </c>
      <c r="CJ316" s="9">
        <f ca="1">IF(Table1[[#This Row],[NETWORTH]]&gt;$CK$3,Table1[[#This Row],[AGE]],0)</f>
        <v>0</v>
      </c>
      <c r="CK316" s="10"/>
    </row>
    <row r="317" spans="1:89" x14ac:dyDescent="0.3">
      <c r="A317">
        <f t="shared" ca="1" si="114"/>
        <v>1</v>
      </c>
      <c r="B317" t="str">
        <f t="shared" ca="1" si="115"/>
        <v>FEMALE</v>
      </c>
      <c r="C317">
        <f t="shared" ca="1" si="116"/>
        <v>42</v>
      </c>
      <c r="D317">
        <f t="shared" ca="1" si="117"/>
        <v>1</v>
      </c>
      <c r="E317" t="str">
        <f t="shared" ca="1" si="118"/>
        <v>Health</v>
      </c>
      <c r="F317">
        <f t="shared" ca="1" si="119"/>
        <v>3</v>
      </c>
      <c r="G317" t="str">
        <f t="shared" ca="1" si="120"/>
        <v>UG</v>
      </c>
      <c r="H317">
        <f t="shared" ca="1" si="138"/>
        <v>1</v>
      </c>
      <c r="I317">
        <f t="shared" ca="1" si="113"/>
        <v>2</v>
      </c>
      <c r="J317">
        <f t="shared" ca="1" si="121"/>
        <v>797744</v>
      </c>
      <c r="K317">
        <f t="shared" ca="1" si="122"/>
        <v>6</v>
      </c>
      <c r="L317" t="str">
        <f t="shared" ca="1" si="123"/>
        <v>Idukki</v>
      </c>
      <c r="M317">
        <f t="shared" ca="1" si="132"/>
        <v>4786464</v>
      </c>
      <c r="N317">
        <f t="shared" ca="1" si="124"/>
        <v>3855681.9441801594</v>
      </c>
      <c r="O317">
        <f t="shared" ca="1" si="133"/>
        <v>1202462.4243902331</v>
      </c>
      <c r="P317">
        <f t="shared" ca="1" si="125"/>
        <v>342638</v>
      </c>
      <c r="Q317">
        <f t="shared" ca="1" si="134"/>
        <v>5375711.9441801589</v>
      </c>
      <c r="R317">
        <f t="shared" ca="1" si="135"/>
        <v>499406.89350711834</v>
      </c>
      <c r="S317">
        <f t="shared" ca="1" si="136"/>
        <v>6488333.3178973515</v>
      </c>
      <c r="T317">
        <f t="shared" ca="1" si="137"/>
        <v>1112621.3737171926</v>
      </c>
      <c r="V317" s="9">
        <f ca="1">IF(Table1[[#This Row],[GENDER]]="MALE",1,0)</f>
        <v>0</v>
      </c>
      <c r="W317" s="10">
        <f ca="1">IF(Table1[[#This Row],[GENDER]]="FEMALE",1,0)</f>
        <v>1</v>
      </c>
      <c r="AF317" s="9">
        <f t="shared" ca="1" si="126"/>
        <v>0</v>
      </c>
      <c r="AG317" s="6">
        <f t="shared" ca="1" si="127"/>
        <v>1</v>
      </c>
      <c r="AH317" s="6">
        <f t="shared" ca="1" si="128"/>
        <v>0</v>
      </c>
      <c r="AI317" s="6">
        <f t="shared" ca="1" si="129"/>
        <v>0</v>
      </c>
      <c r="AJ317" s="10">
        <f t="shared" ca="1" si="130"/>
        <v>0</v>
      </c>
      <c r="AL317" s="9">
        <f ca="1">IF(Table1[[#This Row],[EDUCATION]]="HIGHSCHOOL",1,0)</f>
        <v>0</v>
      </c>
      <c r="AM317" s="6">
        <f ca="1">IF(Table1[[#This Row],[EDUCATION]]="PLUS TWO",1,0)</f>
        <v>0</v>
      </c>
      <c r="AN317" s="6">
        <f ca="1">IF(Table1[[#This Row],[EDUCATION]]="UG",1,0)</f>
        <v>1</v>
      </c>
      <c r="AO317" s="6">
        <f ca="1">IF(Table1[[#This Row],[EDUCATION]]="PG",1,0)</f>
        <v>0</v>
      </c>
      <c r="AP317" s="6">
        <f ca="1">IF(Table1[[#This Row],[EDUCATION]]="PHD",1,0)</f>
        <v>0</v>
      </c>
      <c r="AQ317" s="10">
        <f ca="1">IF(Table1[[#This Row],[EDUCATION]]="OTHERS",1,0)</f>
        <v>0</v>
      </c>
      <c r="AU317" s="9">
        <f ca="1">Table1[[#This Row],[CARS VALUE]]/Table1[[#This Row],[CARS]]</f>
        <v>601231.21219511656</v>
      </c>
      <c r="AV317" s="10"/>
      <c r="AX317" s="9">
        <f ca="1">IF(Table1[[#This Row],[DEBTS]]&gt;$AY$3,1,0)</f>
        <v>1</v>
      </c>
      <c r="AY317" s="6"/>
      <c r="AZ317" s="23">
        <f ca="1">(Table1[[#This Row],[MORTAGE LEFT]]/Table1[[#This Row],[VALUE OF THE HOUSE]])</f>
        <v>0.80553869081229057</v>
      </c>
      <c r="BA317" s="6">
        <f t="shared" ca="1" si="131"/>
        <v>0</v>
      </c>
      <c r="BB317" s="6"/>
      <c r="BC317" s="6"/>
      <c r="BD317" s="6"/>
      <c r="BE317" s="9">
        <f ca="1">IF(Table1[[#This Row],[DEBTS]]&gt;Table1[[#This Row],[INCOME ]],1,0)</f>
        <v>1</v>
      </c>
      <c r="BF317" s="10"/>
      <c r="BH317" s="9">
        <f ca="1">IF(Table1[[#This Row],[AREA]]="Alappuzha",Table1[[#This Row],[INCOME ]],0)</f>
        <v>0</v>
      </c>
      <c r="BI317" s="6">
        <f ca="1">IF(Table1[[#This Row],[AREA]]="Ernakulam",Table1[[#This Row],[INCOME ]],0)</f>
        <v>0</v>
      </c>
      <c r="BJ317" s="6">
        <f ca="1">IF(Table1[[#This Row],[AREA]]="Idukki",Table1[[#This Row],[INCOME ]],0)</f>
        <v>797744</v>
      </c>
      <c r="BK317" s="6">
        <f ca="1">IF(Table1[[#This Row],[AREA]]="kannur",Table1[[#This Row],[INCOME ]],0)</f>
        <v>0</v>
      </c>
      <c r="BL317" s="6">
        <f ca="1">IF(Table1[[#This Row],[AREA]]="Kasaragod",Table1[[#This Row],[INCOME ]],0)</f>
        <v>0</v>
      </c>
      <c r="BM317" s="6">
        <f ca="1">IF(Table1[[#This Row],[AREA]]="Kollam",Table1[[#This Row],[INCOME ]],0)</f>
        <v>0</v>
      </c>
      <c r="BN317" s="6">
        <f ca="1">IF(Table1[[#This Row],[AREA]]="kottayam",Table1[[#This Row],[INCOME ]],0)</f>
        <v>0</v>
      </c>
      <c r="BO317" s="6">
        <f ca="1">IF(Table1[[#This Row],[AREA]]="Kozhikode",Table1[[#This Row],[INCOME ]],0)</f>
        <v>0</v>
      </c>
      <c r="BP317" s="6">
        <f ca="1">IF(Table1[[#This Row],[AREA]]="Malappuram",Table1[[#This Row],[INCOME ]],0)</f>
        <v>0</v>
      </c>
      <c r="BQ317" s="6">
        <f ca="1">IF(Table1[[#This Row],[AREA]]="Palakkad",Table1[[#This Row],[INCOME ]],0)</f>
        <v>0</v>
      </c>
      <c r="BR317" s="6">
        <f ca="1">IF(Table1[[#This Row],[AREA]]="Pathanamthitta",Table1[[#This Row],[INCOME ]],0)</f>
        <v>0</v>
      </c>
      <c r="BS317" s="6">
        <f ca="1">IF(Table1[[#This Row],[AREA]]="Thiruvananthapuram",Table1[[#This Row],[INCOME ]],0)</f>
        <v>0</v>
      </c>
      <c r="BT317" s="6">
        <f ca="1">IF(Table1[[#This Row],[AREA]]="Thrissur",Table1[[#This Row],[INCOME ]],0)</f>
        <v>0</v>
      </c>
      <c r="BU317" s="10">
        <f ca="1">IF(Table1[[#This Row],[AREA]]="Wayanadu",Table1[[#This Row],[INCOME ]],0)</f>
        <v>0</v>
      </c>
      <c r="BW317" s="9">
        <f ca="1">IF(Table1[[#This Row],[FIELD OF WORK]]="IT",Table1[[#This Row],[INCOME ]],0)</f>
        <v>0</v>
      </c>
      <c r="BX317" s="6">
        <f ca="1">IF(Table1[[#This Row],[FIELD OF WORK]]="Teaching",Table1[[#This Row],[INCOME ]],0)</f>
        <v>0</v>
      </c>
      <c r="BY317" s="6">
        <f ca="1">IF(Table1[[#This Row],[FIELD OF WORK]]="Construction",Table1[[#This Row],[INCOME ]],0)</f>
        <v>0</v>
      </c>
      <c r="BZ317" s="6">
        <f ca="1">IF(Table1[[#This Row],[FIELD OF WORK]]="Health",Table1[[#This Row],[INCOME ]],0)</f>
        <v>797744</v>
      </c>
      <c r="CA317" s="10">
        <f ca="1">IF(Table1[[#This Row],[FIELD OF WORK]]="Others",Table1[[#This Row],[INCOME ]],0)</f>
        <v>0</v>
      </c>
      <c r="CC317" s="9">
        <f ca="1">IF(Table1[[#This Row],[EDUCATION]]="Highschool",Table1[[#This Row],[INCOME ]],0)</f>
        <v>0</v>
      </c>
      <c r="CD317" s="6">
        <f ca="1">IF(Table1[[#This Row],[EDUCATION]]="UG",Table1[[#This Row],[INCOME ]],0)</f>
        <v>797744</v>
      </c>
      <c r="CE317" s="6">
        <f ca="1">IF(Table1[[#This Row],[EDUCATION]]="PG",Table1[[#This Row],[INCOME ]],0)</f>
        <v>0</v>
      </c>
      <c r="CF317" s="6">
        <f ca="1">IF(Table1[[#This Row],[EDUCATION]]="PHD",Table1[[#This Row],[INCOME ]],0)</f>
        <v>0</v>
      </c>
      <c r="CG317" s="6">
        <f ca="1">IF(Table1[[#This Row],[EDUCATION]]="Plus Two",Table1[[#This Row],[INCOME ]],0)</f>
        <v>0</v>
      </c>
      <c r="CH317" s="10">
        <f ca="1">IF(Table1[[#This Row],[EDUCATION]]="Others",Table1[[#This Row],[INCOME ]],0)</f>
        <v>0</v>
      </c>
      <c r="CJ317" s="9">
        <f ca="1">IF(Table1[[#This Row],[NETWORTH]]&gt;$CK$3,Table1[[#This Row],[AGE]],0)</f>
        <v>42</v>
      </c>
      <c r="CK317" s="10"/>
    </row>
    <row r="318" spans="1:89" x14ac:dyDescent="0.3">
      <c r="A318">
        <f t="shared" ca="1" si="114"/>
        <v>1</v>
      </c>
      <c r="B318" t="str">
        <f t="shared" ca="1" si="115"/>
        <v>FEMALE</v>
      </c>
      <c r="C318">
        <f t="shared" ca="1" si="116"/>
        <v>31</v>
      </c>
      <c r="D318">
        <f t="shared" ca="1" si="117"/>
        <v>5</v>
      </c>
      <c r="E318" t="str">
        <f t="shared" ca="1" si="118"/>
        <v>Others</v>
      </c>
      <c r="F318">
        <f t="shared" ca="1" si="119"/>
        <v>3</v>
      </c>
      <c r="G318" t="str">
        <f t="shared" ca="1" si="120"/>
        <v>UG</v>
      </c>
      <c r="H318">
        <f t="shared" ca="1" si="138"/>
        <v>0</v>
      </c>
      <c r="I318">
        <f t="shared" ca="1" si="113"/>
        <v>2</v>
      </c>
      <c r="J318">
        <f t="shared" ca="1" si="121"/>
        <v>264920</v>
      </c>
      <c r="K318">
        <f t="shared" ca="1" si="122"/>
        <v>2</v>
      </c>
      <c r="L318" t="str">
        <f t="shared" ca="1" si="123"/>
        <v>Kollam</v>
      </c>
      <c r="M318">
        <f t="shared" ca="1" si="132"/>
        <v>1059680</v>
      </c>
      <c r="N318">
        <f t="shared" ca="1" si="124"/>
        <v>815851.96820142586</v>
      </c>
      <c r="O318">
        <f t="shared" ca="1" si="133"/>
        <v>120019.69542399349</v>
      </c>
      <c r="P318">
        <f t="shared" ca="1" si="125"/>
        <v>78344</v>
      </c>
      <c r="Q318">
        <f t="shared" ca="1" si="134"/>
        <v>1290963.9682014259</v>
      </c>
      <c r="R318">
        <f t="shared" ca="1" si="135"/>
        <v>260649.94772648771</v>
      </c>
      <c r="S318">
        <f t="shared" ca="1" si="136"/>
        <v>1440349.6431504812</v>
      </c>
      <c r="T318">
        <f t="shared" ca="1" si="137"/>
        <v>149385.6749490553</v>
      </c>
      <c r="V318" s="9">
        <f ca="1">IF(Table1[[#This Row],[GENDER]]="MALE",1,0)</f>
        <v>0</v>
      </c>
      <c r="W318" s="10">
        <f ca="1">IF(Table1[[#This Row],[GENDER]]="FEMALE",1,0)</f>
        <v>1</v>
      </c>
      <c r="AF318" s="9">
        <f t="shared" ca="1" si="126"/>
        <v>0</v>
      </c>
      <c r="AG318" s="6">
        <f t="shared" ca="1" si="127"/>
        <v>0</v>
      </c>
      <c r="AH318" s="6">
        <f t="shared" ca="1" si="128"/>
        <v>0</v>
      </c>
      <c r="AI318" s="6">
        <f t="shared" ca="1" si="129"/>
        <v>0</v>
      </c>
      <c r="AJ318" s="10">
        <f t="shared" ca="1" si="130"/>
        <v>1</v>
      </c>
      <c r="AL318" s="9">
        <f ca="1">IF(Table1[[#This Row],[EDUCATION]]="HIGHSCHOOL",1,0)</f>
        <v>0</v>
      </c>
      <c r="AM318" s="6">
        <f ca="1">IF(Table1[[#This Row],[EDUCATION]]="PLUS TWO",1,0)</f>
        <v>0</v>
      </c>
      <c r="AN318" s="6">
        <f ca="1">IF(Table1[[#This Row],[EDUCATION]]="UG",1,0)</f>
        <v>1</v>
      </c>
      <c r="AO318" s="6">
        <f ca="1">IF(Table1[[#This Row],[EDUCATION]]="PG",1,0)</f>
        <v>0</v>
      </c>
      <c r="AP318" s="6">
        <f ca="1">IF(Table1[[#This Row],[EDUCATION]]="PHD",1,0)</f>
        <v>0</v>
      </c>
      <c r="AQ318" s="10">
        <f ca="1">IF(Table1[[#This Row],[EDUCATION]]="OTHERS",1,0)</f>
        <v>0</v>
      </c>
      <c r="AU318" s="9">
        <f ca="1">Table1[[#This Row],[CARS VALUE]]/Table1[[#This Row],[CARS]]</f>
        <v>60009.847711996743</v>
      </c>
      <c r="AV318" s="10"/>
      <c r="AX318" s="9">
        <f ca="1">IF(Table1[[#This Row],[DEBTS]]&gt;$AY$3,1,0)</f>
        <v>1</v>
      </c>
      <c r="AY318" s="6"/>
      <c r="AZ318" s="23">
        <f ca="1">(Table1[[#This Row],[MORTAGE LEFT]]/Table1[[#This Row],[VALUE OF THE HOUSE]])</f>
        <v>0.76990409199138032</v>
      </c>
      <c r="BA318" s="6">
        <f t="shared" ca="1" si="131"/>
        <v>0</v>
      </c>
      <c r="BB318" s="6"/>
      <c r="BC318" s="6"/>
      <c r="BD318" s="6"/>
      <c r="BE318" s="9">
        <f ca="1">IF(Table1[[#This Row],[DEBTS]]&gt;Table1[[#This Row],[INCOME ]],1,0)</f>
        <v>1</v>
      </c>
      <c r="BF318" s="10"/>
      <c r="BH318" s="9">
        <f ca="1">IF(Table1[[#This Row],[AREA]]="Alappuzha",Table1[[#This Row],[INCOME ]],0)</f>
        <v>0</v>
      </c>
      <c r="BI318" s="6">
        <f ca="1">IF(Table1[[#This Row],[AREA]]="Ernakulam",Table1[[#This Row],[INCOME ]],0)</f>
        <v>0</v>
      </c>
      <c r="BJ318" s="6">
        <f ca="1">IF(Table1[[#This Row],[AREA]]="Idukki",Table1[[#This Row],[INCOME ]],0)</f>
        <v>0</v>
      </c>
      <c r="BK318" s="6">
        <f ca="1">IF(Table1[[#This Row],[AREA]]="kannur",Table1[[#This Row],[INCOME ]],0)</f>
        <v>0</v>
      </c>
      <c r="BL318" s="6">
        <f ca="1">IF(Table1[[#This Row],[AREA]]="Kasaragod",Table1[[#This Row],[INCOME ]],0)</f>
        <v>0</v>
      </c>
      <c r="BM318" s="6">
        <f ca="1">IF(Table1[[#This Row],[AREA]]="Kollam",Table1[[#This Row],[INCOME ]],0)</f>
        <v>264920</v>
      </c>
      <c r="BN318" s="6">
        <f ca="1">IF(Table1[[#This Row],[AREA]]="kottayam",Table1[[#This Row],[INCOME ]],0)</f>
        <v>0</v>
      </c>
      <c r="BO318" s="6">
        <f ca="1">IF(Table1[[#This Row],[AREA]]="Kozhikode",Table1[[#This Row],[INCOME ]],0)</f>
        <v>0</v>
      </c>
      <c r="BP318" s="6">
        <f ca="1">IF(Table1[[#This Row],[AREA]]="Malappuram",Table1[[#This Row],[INCOME ]],0)</f>
        <v>0</v>
      </c>
      <c r="BQ318" s="6">
        <f ca="1">IF(Table1[[#This Row],[AREA]]="Palakkad",Table1[[#This Row],[INCOME ]],0)</f>
        <v>0</v>
      </c>
      <c r="BR318" s="6">
        <f ca="1">IF(Table1[[#This Row],[AREA]]="Pathanamthitta",Table1[[#This Row],[INCOME ]],0)</f>
        <v>0</v>
      </c>
      <c r="BS318" s="6">
        <f ca="1">IF(Table1[[#This Row],[AREA]]="Thiruvananthapuram",Table1[[#This Row],[INCOME ]],0)</f>
        <v>0</v>
      </c>
      <c r="BT318" s="6">
        <f ca="1">IF(Table1[[#This Row],[AREA]]="Thrissur",Table1[[#This Row],[INCOME ]],0)</f>
        <v>0</v>
      </c>
      <c r="BU318" s="10">
        <f ca="1">IF(Table1[[#This Row],[AREA]]="Wayanadu",Table1[[#This Row],[INCOME ]],0)</f>
        <v>0</v>
      </c>
      <c r="BW318" s="9">
        <f ca="1">IF(Table1[[#This Row],[FIELD OF WORK]]="IT",Table1[[#This Row],[INCOME ]],0)</f>
        <v>0</v>
      </c>
      <c r="BX318" s="6">
        <f ca="1">IF(Table1[[#This Row],[FIELD OF WORK]]="Teaching",Table1[[#This Row],[INCOME ]],0)</f>
        <v>0</v>
      </c>
      <c r="BY318" s="6">
        <f ca="1">IF(Table1[[#This Row],[FIELD OF WORK]]="Construction",Table1[[#This Row],[INCOME ]],0)</f>
        <v>0</v>
      </c>
      <c r="BZ318" s="6">
        <f ca="1">IF(Table1[[#This Row],[FIELD OF WORK]]="Health",Table1[[#This Row],[INCOME ]],0)</f>
        <v>0</v>
      </c>
      <c r="CA318" s="10">
        <f ca="1">IF(Table1[[#This Row],[FIELD OF WORK]]="Others",Table1[[#This Row],[INCOME ]],0)</f>
        <v>264920</v>
      </c>
      <c r="CC318" s="9">
        <f ca="1">IF(Table1[[#This Row],[EDUCATION]]="Highschool",Table1[[#This Row],[INCOME ]],0)</f>
        <v>0</v>
      </c>
      <c r="CD318" s="6">
        <f ca="1">IF(Table1[[#This Row],[EDUCATION]]="UG",Table1[[#This Row],[INCOME ]],0)</f>
        <v>264920</v>
      </c>
      <c r="CE318" s="6">
        <f ca="1">IF(Table1[[#This Row],[EDUCATION]]="PG",Table1[[#This Row],[INCOME ]],0)</f>
        <v>0</v>
      </c>
      <c r="CF318" s="6">
        <f ca="1">IF(Table1[[#This Row],[EDUCATION]]="PHD",Table1[[#This Row],[INCOME ]],0)</f>
        <v>0</v>
      </c>
      <c r="CG318" s="6">
        <f ca="1">IF(Table1[[#This Row],[EDUCATION]]="Plus Two",Table1[[#This Row],[INCOME ]],0)</f>
        <v>0</v>
      </c>
      <c r="CH318" s="10">
        <f ca="1">IF(Table1[[#This Row],[EDUCATION]]="Others",Table1[[#This Row],[INCOME ]],0)</f>
        <v>0</v>
      </c>
      <c r="CJ318" s="9">
        <f ca="1">IF(Table1[[#This Row],[NETWORTH]]&gt;$CK$3,Table1[[#This Row],[AGE]],0)</f>
        <v>0</v>
      </c>
      <c r="CK318" s="10"/>
    </row>
    <row r="319" spans="1:89" x14ac:dyDescent="0.3">
      <c r="A319">
        <f t="shared" ca="1" si="114"/>
        <v>0</v>
      </c>
      <c r="B319" t="str">
        <f t="shared" ca="1" si="115"/>
        <v>MALE</v>
      </c>
      <c r="C319">
        <f t="shared" ca="1" si="116"/>
        <v>49</v>
      </c>
      <c r="D319">
        <f t="shared" ca="1" si="117"/>
        <v>3</v>
      </c>
      <c r="E319" t="str">
        <f t="shared" ca="1" si="118"/>
        <v>Teaching</v>
      </c>
      <c r="F319">
        <f t="shared" ca="1" si="119"/>
        <v>5</v>
      </c>
      <c r="G319" t="str">
        <f t="shared" ca="1" si="120"/>
        <v>PHD</v>
      </c>
      <c r="H319">
        <f t="shared" ca="1" si="138"/>
        <v>3</v>
      </c>
      <c r="I319">
        <f t="shared" ca="1" si="113"/>
        <v>2</v>
      </c>
      <c r="J319">
        <f t="shared" ca="1" si="121"/>
        <v>121375</v>
      </c>
      <c r="K319">
        <f t="shared" ca="1" si="122"/>
        <v>3</v>
      </c>
      <c r="L319" t="str">
        <f t="shared" ca="1" si="123"/>
        <v>Alappuzha</v>
      </c>
      <c r="M319">
        <f t="shared" ca="1" si="132"/>
        <v>485500</v>
      </c>
      <c r="N319">
        <f t="shared" ca="1" si="124"/>
        <v>364719.86953272199</v>
      </c>
      <c r="O319">
        <f t="shared" ca="1" si="133"/>
        <v>211719.42166541185</v>
      </c>
      <c r="P319">
        <f t="shared" ca="1" si="125"/>
        <v>75678</v>
      </c>
      <c r="Q319">
        <f t="shared" ca="1" si="134"/>
        <v>448524.86953272199</v>
      </c>
      <c r="R319">
        <f t="shared" ca="1" si="135"/>
        <v>60441.984848270513</v>
      </c>
      <c r="S319">
        <f t="shared" ca="1" si="136"/>
        <v>757661.40651368245</v>
      </c>
      <c r="T319">
        <f t="shared" ca="1" si="137"/>
        <v>309136.53698096046</v>
      </c>
      <c r="V319" s="9">
        <f ca="1">IF(Table1[[#This Row],[GENDER]]="MALE",1,0)</f>
        <v>1</v>
      </c>
      <c r="W319" s="10">
        <f ca="1">IF(Table1[[#This Row],[GENDER]]="FEMALE",1,0)</f>
        <v>0</v>
      </c>
      <c r="AF319" s="9">
        <f t="shared" ca="1" si="126"/>
        <v>0</v>
      </c>
      <c r="AG319" s="6">
        <f t="shared" ca="1" si="127"/>
        <v>0</v>
      </c>
      <c r="AH319" s="6">
        <f t="shared" ca="1" si="128"/>
        <v>0</v>
      </c>
      <c r="AI319" s="6">
        <f t="shared" ca="1" si="129"/>
        <v>1</v>
      </c>
      <c r="AJ319" s="10">
        <f t="shared" ca="1" si="130"/>
        <v>0</v>
      </c>
      <c r="AL319" s="9">
        <f ca="1">IF(Table1[[#This Row],[EDUCATION]]="HIGHSCHOOL",1,0)</f>
        <v>0</v>
      </c>
      <c r="AM319" s="6">
        <f ca="1">IF(Table1[[#This Row],[EDUCATION]]="PLUS TWO",1,0)</f>
        <v>0</v>
      </c>
      <c r="AN319" s="6">
        <f ca="1">IF(Table1[[#This Row],[EDUCATION]]="UG",1,0)</f>
        <v>0</v>
      </c>
      <c r="AO319" s="6">
        <f ca="1">IF(Table1[[#This Row],[EDUCATION]]="PG",1,0)</f>
        <v>0</v>
      </c>
      <c r="AP319" s="6">
        <f ca="1">IF(Table1[[#This Row],[EDUCATION]]="PHD",1,0)</f>
        <v>1</v>
      </c>
      <c r="AQ319" s="10">
        <f ca="1">IF(Table1[[#This Row],[EDUCATION]]="OTHERS",1,0)</f>
        <v>0</v>
      </c>
      <c r="AU319" s="9">
        <f ca="1">Table1[[#This Row],[CARS VALUE]]/Table1[[#This Row],[CARS]]</f>
        <v>105859.71083270592</v>
      </c>
      <c r="AV319" s="10"/>
      <c r="AX319" s="9">
        <f ca="1">IF(Table1[[#This Row],[DEBTS]]&gt;$AY$3,1,0)</f>
        <v>0</v>
      </c>
      <c r="AY319" s="6"/>
      <c r="AZ319" s="23">
        <f ca="1">(Table1[[#This Row],[MORTAGE LEFT]]/Table1[[#This Row],[VALUE OF THE HOUSE]])</f>
        <v>0.75122527195205357</v>
      </c>
      <c r="BA319" s="6">
        <f t="shared" ca="1" si="131"/>
        <v>0</v>
      </c>
      <c r="BB319" s="6"/>
      <c r="BC319" s="6"/>
      <c r="BD319" s="6"/>
      <c r="BE319" s="9">
        <f ca="1">IF(Table1[[#This Row],[DEBTS]]&gt;Table1[[#This Row],[INCOME ]],1,0)</f>
        <v>1</v>
      </c>
      <c r="BF319" s="10"/>
      <c r="BH319" s="9">
        <f ca="1">IF(Table1[[#This Row],[AREA]]="Alappuzha",Table1[[#This Row],[INCOME ]],0)</f>
        <v>121375</v>
      </c>
      <c r="BI319" s="6">
        <f ca="1">IF(Table1[[#This Row],[AREA]]="Ernakulam",Table1[[#This Row],[INCOME ]],0)</f>
        <v>0</v>
      </c>
      <c r="BJ319" s="6">
        <f ca="1">IF(Table1[[#This Row],[AREA]]="Idukki",Table1[[#This Row],[INCOME ]],0)</f>
        <v>0</v>
      </c>
      <c r="BK319" s="6">
        <f ca="1">IF(Table1[[#This Row],[AREA]]="kannur",Table1[[#This Row],[INCOME ]],0)</f>
        <v>0</v>
      </c>
      <c r="BL319" s="6">
        <f ca="1">IF(Table1[[#This Row],[AREA]]="Kasaragod",Table1[[#This Row],[INCOME ]],0)</f>
        <v>0</v>
      </c>
      <c r="BM319" s="6">
        <f ca="1">IF(Table1[[#This Row],[AREA]]="Kollam",Table1[[#This Row],[INCOME ]],0)</f>
        <v>0</v>
      </c>
      <c r="BN319" s="6">
        <f ca="1">IF(Table1[[#This Row],[AREA]]="kottayam",Table1[[#This Row],[INCOME ]],0)</f>
        <v>0</v>
      </c>
      <c r="BO319" s="6">
        <f ca="1">IF(Table1[[#This Row],[AREA]]="Kozhikode",Table1[[#This Row],[INCOME ]],0)</f>
        <v>0</v>
      </c>
      <c r="BP319" s="6">
        <f ca="1">IF(Table1[[#This Row],[AREA]]="Malappuram",Table1[[#This Row],[INCOME ]],0)</f>
        <v>0</v>
      </c>
      <c r="BQ319" s="6">
        <f ca="1">IF(Table1[[#This Row],[AREA]]="Palakkad",Table1[[#This Row],[INCOME ]],0)</f>
        <v>0</v>
      </c>
      <c r="BR319" s="6">
        <f ca="1">IF(Table1[[#This Row],[AREA]]="Pathanamthitta",Table1[[#This Row],[INCOME ]],0)</f>
        <v>0</v>
      </c>
      <c r="BS319" s="6">
        <f ca="1">IF(Table1[[#This Row],[AREA]]="Thiruvananthapuram",Table1[[#This Row],[INCOME ]],0)</f>
        <v>0</v>
      </c>
      <c r="BT319" s="6">
        <f ca="1">IF(Table1[[#This Row],[AREA]]="Thrissur",Table1[[#This Row],[INCOME ]],0)</f>
        <v>0</v>
      </c>
      <c r="BU319" s="10">
        <f ca="1">IF(Table1[[#This Row],[AREA]]="Wayanadu",Table1[[#This Row],[INCOME ]],0)</f>
        <v>0</v>
      </c>
      <c r="BW319" s="9">
        <f ca="1">IF(Table1[[#This Row],[FIELD OF WORK]]="IT",Table1[[#This Row],[INCOME ]],0)</f>
        <v>0</v>
      </c>
      <c r="BX319" s="6">
        <f ca="1">IF(Table1[[#This Row],[FIELD OF WORK]]="Teaching",Table1[[#This Row],[INCOME ]],0)</f>
        <v>121375</v>
      </c>
      <c r="BY319" s="6">
        <f ca="1">IF(Table1[[#This Row],[FIELD OF WORK]]="Construction",Table1[[#This Row],[INCOME ]],0)</f>
        <v>0</v>
      </c>
      <c r="BZ319" s="6">
        <f ca="1">IF(Table1[[#This Row],[FIELD OF WORK]]="Health",Table1[[#This Row],[INCOME ]],0)</f>
        <v>0</v>
      </c>
      <c r="CA319" s="10">
        <f ca="1">IF(Table1[[#This Row],[FIELD OF WORK]]="Others",Table1[[#This Row],[INCOME ]],0)</f>
        <v>0</v>
      </c>
      <c r="CC319" s="9">
        <f ca="1">IF(Table1[[#This Row],[EDUCATION]]="Highschool",Table1[[#This Row],[INCOME ]],0)</f>
        <v>0</v>
      </c>
      <c r="CD319" s="6">
        <f ca="1">IF(Table1[[#This Row],[EDUCATION]]="UG",Table1[[#This Row],[INCOME ]],0)</f>
        <v>0</v>
      </c>
      <c r="CE319" s="6">
        <f ca="1">IF(Table1[[#This Row],[EDUCATION]]="PG",Table1[[#This Row],[INCOME ]],0)</f>
        <v>0</v>
      </c>
      <c r="CF319" s="6">
        <f ca="1">IF(Table1[[#This Row],[EDUCATION]]="PHD",Table1[[#This Row],[INCOME ]],0)</f>
        <v>121375</v>
      </c>
      <c r="CG319" s="6">
        <f ca="1">IF(Table1[[#This Row],[EDUCATION]]="Plus Two",Table1[[#This Row],[INCOME ]],0)</f>
        <v>0</v>
      </c>
      <c r="CH319" s="10">
        <f ca="1">IF(Table1[[#This Row],[EDUCATION]]="Others",Table1[[#This Row],[INCOME ]],0)</f>
        <v>0</v>
      </c>
      <c r="CJ319" s="9">
        <f ca="1">IF(Table1[[#This Row],[NETWORTH]]&gt;$CK$3,Table1[[#This Row],[AGE]],0)</f>
        <v>0</v>
      </c>
      <c r="CK319" s="10"/>
    </row>
    <row r="320" spans="1:89" x14ac:dyDescent="0.3">
      <c r="A320">
        <f t="shared" ca="1" si="114"/>
        <v>0</v>
      </c>
      <c r="B320" t="str">
        <f t="shared" ca="1" si="115"/>
        <v>MALE</v>
      </c>
      <c r="C320">
        <f t="shared" ca="1" si="116"/>
        <v>31</v>
      </c>
      <c r="D320">
        <f t="shared" ca="1" si="117"/>
        <v>5</v>
      </c>
      <c r="E320" t="str">
        <f t="shared" ca="1" si="118"/>
        <v>Others</v>
      </c>
      <c r="F320">
        <f t="shared" ca="1" si="119"/>
        <v>1</v>
      </c>
      <c r="G320" t="str">
        <f t="shared" ca="1" si="120"/>
        <v>Highschool</v>
      </c>
      <c r="H320">
        <f t="shared" ca="1" si="138"/>
        <v>2</v>
      </c>
      <c r="I320">
        <f t="shared" ca="1" si="113"/>
        <v>2</v>
      </c>
      <c r="J320">
        <f t="shared" ca="1" si="121"/>
        <v>207033</v>
      </c>
      <c r="K320">
        <f t="shared" ca="1" si="122"/>
        <v>6</v>
      </c>
      <c r="L320" t="str">
        <f t="shared" ca="1" si="123"/>
        <v>Idukki</v>
      </c>
      <c r="M320">
        <f t="shared" ca="1" si="132"/>
        <v>1242198</v>
      </c>
      <c r="N320">
        <f t="shared" ca="1" si="124"/>
        <v>855956.7077411518</v>
      </c>
      <c r="O320">
        <f t="shared" ca="1" si="133"/>
        <v>369056.32685751648</v>
      </c>
      <c r="P320">
        <f t="shared" ca="1" si="125"/>
        <v>15958</v>
      </c>
      <c r="Q320">
        <f t="shared" ca="1" si="134"/>
        <v>1233896.7077411518</v>
      </c>
      <c r="R320">
        <f t="shared" ca="1" si="135"/>
        <v>212200.13024326571</v>
      </c>
      <c r="S320">
        <f t="shared" ca="1" si="136"/>
        <v>1823454.4571007823</v>
      </c>
      <c r="T320">
        <f t="shared" ca="1" si="137"/>
        <v>589557.74935963051</v>
      </c>
      <c r="V320" s="9">
        <f ca="1">IF(Table1[[#This Row],[GENDER]]="MALE",1,0)</f>
        <v>1</v>
      </c>
      <c r="W320" s="10">
        <f ca="1">IF(Table1[[#This Row],[GENDER]]="FEMALE",1,0)</f>
        <v>0</v>
      </c>
      <c r="AF320" s="9">
        <f t="shared" ca="1" si="126"/>
        <v>0</v>
      </c>
      <c r="AG320" s="6">
        <f t="shared" ca="1" si="127"/>
        <v>0</v>
      </c>
      <c r="AH320" s="6">
        <f t="shared" ca="1" si="128"/>
        <v>0</v>
      </c>
      <c r="AI320" s="6">
        <f t="shared" ca="1" si="129"/>
        <v>0</v>
      </c>
      <c r="AJ320" s="10">
        <f t="shared" ca="1" si="130"/>
        <v>1</v>
      </c>
      <c r="AL320" s="9">
        <f ca="1">IF(Table1[[#This Row],[EDUCATION]]="HIGHSCHOOL",1,0)</f>
        <v>1</v>
      </c>
      <c r="AM320" s="6">
        <f ca="1">IF(Table1[[#This Row],[EDUCATION]]="PLUS TWO",1,0)</f>
        <v>0</v>
      </c>
      <c r="AN320" s="6">
        <f ca="1">IF(Table1[[#This Row],[EDUCATION]]="UG",1,0)</f>
        <v>0</v>
      </c>
      <c r="AO320" s="6">
        <f ca="1">IF(Table1[[#This Row],[EDUCATION]]="PG",1,0)</f>
        <v>0</v>
      </c>
      <c r="AP320" s="6">
        <f ca="1">IF(Table1[[#This Row],[EDUCATION]]="PHD",1,0)</f>
        <v>0</v>
      </c>
      <c r="AQ320" s="10">
        <f ca="1">IF(Table1[[#This Row],[EDUCATION]]="OTHERS",1,0)</f>
        <v>0</v>
      </c>
      <c r="AU320" s="9">
        <f ca="1">Table1[[#This Row],[CARS VALUE]]/Table1[[#This Row],[CARS]]</f>
        <v>184528.16342875824</v>
      </c>
      <c r="AV320" s="10"/>
      <c r="AX320" s="9">
        <f ca="1">IF(Table1[[#This Row],[DEBTS]]&gt;$AY$3,1,0)</f>
        <v>1</v>
      </c>
      <c r="AY320" s="6"/>
      <c r="AZ320" s="23">
        <f ca="1">(Table1[[#This Row],[MORTAGE LEFT]]/Table1[[#This Row],[VALUE OF THE HOUSE]])</f>
        <v>0.68906624204929634</v>
      </c>
      <c r="BA320" s="6">
        <f t="shared" ca="1" si="131"/>
        <v>0</v>
      </c>
      <c r="BB320" s="6"/>
      <c r="BC320" s="6"/>
      <c r="BD320" s="6"/>
      <c r="BE320" s="9">
        <f ca="1">IF(Table1[[#This Row],[DEBTS]]&gt;Table1[[#This Row],[INCOME ]],1,0)</f>
        <v>1</v>
      </c>
      <c r="BF320" s="10"/>
      <c r="BH320" s="9">
        <f ca="1">IF(Table1[[#This Row],[AREA]]="Alappuzha",Table1[[#This Row],[INCOME ]],0)</f>
        <v>0</v>
      </c>
      <c r="BI320" s="6">
        <f ca="1">IF(Table1[[#This Row],[AREA]]="Ernakulam",Table1[[#This Row],[INCOME ]],0)</f>
        <v>0</v>
      </c>
      <c r="BJ320" s="6">
        <f ca="1">IF(Table1[[#This Row],[AREA]]="Idukki",Table1[[#This Row],[INCOME ]],0)</f>
        <v>207033</v>
      </c>
      <c r="BK320" s="6">
        <f ca="1">IF(Table1[[#This Row],[AREA]]="kannur",Table1[[#This Row],[INCOME ]],0)</f>
        <v>0</v>
      </c>
      <c r="BL320" s="6">
        <f ca="1">IF(Table1[[#This Row],[AREA]]="Kasaragod",Table1[[#This Row],[INCOME ]],0)</f>
        <v>0</v>
      </c>
      <c r="BM320" s="6">
        <f ca="1">IF(Table1[[#This Row],[AREA]]="Kollam",Table1[[#This Row],[INCOME ]],0)</f>
        <v>0</v>
      </c>
      <c r="BN320" s="6">
        <f ca="1">IF(Table1[[#This Row],[AREA]]="kottayam",Table1[[#This Row],[INCOME ]],0)</f>
        <v>0</v>
      </c>
      <c r="BO320" s="6">
        <f ca="1">IF(Table1[[#This Row],[AREA]]="Kozhikode",Table1[[#This Row],[INCOME ]],0)</f>
        <v>0</v>
      </c>
      <c r="BP320" s="6">
        <f ca="1">IF(Table1[[#This Row],[AREA]]="Malappuram",Table1[[#This Row],[INCOME ]],0)</f>
        <v>0</v>
      </c>
      <c r="BQ320" s="6">
        <f ca="1">IF(Table1[[#This Row],[AREA]]="Palakkad",Table1[[#This Row],[INCOME ]],0)</f>
        <v>0</v>
      </c>
      <c r="BR320" s="6">
        <f ca="1">IF(Table1[[#This Row],[AREA]]="Pathanamthitta",Table1[[#This Row],[INCOME ]],0)</f>
        <v>0</v>
      </c>
      <c r="BS320" s="6">
        <f ca="1">IF(Table1[[#This Row],[AREA]]="Thiruvananthapuram",Table1[[#This Row],[INCOME ]],0)</f>
        <v>0</v>
      </c>
      <c r="BT320" s="6">
        <f ca="1">IF(Table1[[#This Row],[AREA]]="Thrissur",Table1[[#This Row],[INCOME ]],0)</f>
        <v>0</v>
      </c>
      <c r="BU320" s="10">
        <f ca="1">IF(Table1[[#This Row],[AREA]]="Wayanadu",Table1[[#This Row],[INCOME ]],0)</f>
        <v>0</v>
      </c>
      <c r="BW320" s="9">
        <f ca="1">IF(Table1[[#This Row],[FIELD OF WORK]]="IT",Table1[[#This Row],[INCOME ]],0)</f>
        <v>0</v>
      </c>
      <c r="BX320" s="6">
        <f ca="1">IF(Table1[[#This Row],[FIELD OF WORK]]="Teaching",Table1[[#This Row],[INCOME ]],0)</f>
        <v>0</v>
      </c>
      <c r="BY320" s="6">
        <f ca="1">IF(Table1[[#This Row],[FIELD OF WORK]]="Construction",Table1[[#This Row],[INCOME ]],0)</f>
        <v>0</v>
      </c>
      <c r="BZ320" s="6">
        <f ca="1">IF(Table1[[#This Row],[FIELD OF WORK]]="Health",Table1[[#This Row],[INCOME ]],0)</f>
        <v>0</v>
      </c>
      <c r="CA320" s="10">
        <f ca="1">IF(Table1[[#This Row],[FIELD OF WORK]]="Others",Table1[[#This Row],[INCOME ]],0)</f>
        <v>207033</v>
      </c>
      <c r="CC320" s="9">
        <f ca="1">IF(Table1[[#This Row],[EDUCATION]]="Highschool",Table1[[#This Row],[INCOME ]],0)</f>
        <v>207033</v>
      </c>
      <c r="CD320" s="6">
        <f ca="1">IF(Table1[[#This Row],[EDUCATION]]="UG",Table1[[#This Row],[INCOME ]],0)</f>
        <v>0</v>
      </c>
      <c r="CE320" s="6">
        <f ca="1">IF(Table1[[#This Row],[EDUCATION]]="PG",Table1[[#This Row],[INCOME ]],0)</f>
        <v>0</v>
      </c>
      <c r="CF320" s="6">
        <f ca="1">IF(Table1[[#This Row],[EDUCATION]]="PHD",Table1[[#This Row],[INCOME ]],0)</f>
        <v>0</v>
      </c>
      <c r="CG320" s="6">
        <f ca="1">IF(Table1[[#This Row],[EDUCATION]]="Plus Two",Table1[[#This Row],[INCOME ]],0)</f>
        <v>0</v>
      </c>
      <c r="CH320" s="10">
        <f ca="1">IF(Table1[[#This Row],[EDUCATION]]="Others",Table1[[#This Row],[INCOME ]],0)</f>
        <v>0</v>
      </c>
      <c r="CJ320" s="9">
        <f ca="1">IF(Table1[[#This Row],[NETWORTH]]&gt;$CK$3,Table1[[#This Row],[AGE]],0)</f>
        <v>0</v>
      </c>
      <c r="CK320" s="10"/>
    </row>
    <row r="321" spans="1:89" x14ac:dyDescent="0.3">
      <c r="A321">
        <f t="shared" ca="1" si="114"/>
        <v>0</v>
      </c>
      <c r="B321" t="str">
        <f t="shared" ca="1" si="115"/>
        <v>MALE</v>
      </c>
      <c r="C321">
        <f t="shared" ca="1" si="116"/>
        <v>28</v>
      </c>
      <c r="D321">
        <f t="shared" ca="1" si="117"/>
        <v>5</v>
      </c>
      <c r="E321" t="str">
        <f t="shared" ca="1" si="118"/>
        <v>Others</v>
      </c>
      <c r="F321">
        <f t="shared" ca="1" si="119"/>
        <v>5</v>
      </c>
      <c r="G321" t="str">
        <f t="shared" ca="1" si="120"/>
        <v>PHD</v>
      </c>
      <c r="H321">
        <f t="shared" ca="1" si="138"/>
        <v>1</v>
      </c>
      <c r="I321">
        <f t="shared" ca="1" si="113"/>
        <v>2</v>
      </c>
      <c r="J321">
        <f t="shared" ca="1" si="121"/>
        <v>614317</v>
      </c>
      <c r="K321">
        <f t="shared" ca="1" si="122"/>
        <v>11</v>
      </c>
      <c r="L321" t="str">
        <f t="shared" ca="1" si="123"/>
        <v>Kozhikode</v>
      </c>
      <c r="M321">
        <f t="shared" ca="1" si="132"/>
        <v>1842951</v>
      </c>
      <c r="N321">
        <f t="shared" ca="1" si="124"/>
        <v>226217.4601489862</v>
      </c>
      <c r="O321">
        <f t="shared" ca="1" si="133"/>
        <v>822069.86422647408</v>
      </c>
      <c r="P321">
        <f t="shared" ca="1" si="125"/>
        <v>798832</v>
      </c>
      <c r="Q321">
        <f t="shared" ca="1" si="134"/>
        <v>1677530.4601489862</v>
      </c>
      <c r="R321">
        <f t="shared" ca="1" si="135"/>
        <v>467068.63304670987</v>
      </c>
      <c r="S321">
        <f t="shared" ca="1" si="136"/>
        <v>3132089.4972731839</v>
      </c>
      <c r="T321">
        <f t="shared" ca="1" si="137"/>
        <v>1454559.0371241977</v>
      </c>
      <c r="V321" s="9">
        <f ca="1">IF(Table1[[#This Row],[GENDER]]="MALE",1,0)</f>
        <v>1</v>
      </c>
      <c r="W321" s="10">
        <f ca="1">IF(Table1[[#This Row],[GENDER]]="FEMALE",1,0)</f>
        <v>0</v>
      </c>
      <c r="AF321" s="9">
        <f t="shared" ca="1" si="126"/>
        <v>0</v>
      </c>
      <c r="AG321" s="6">
        <f t="shared" ca="1" si="127"/>
        <v>0</v>
      </c>
      <c r="AH321" s="6">
        <f t="shared" ca="1" si="128"/>
        <v>0</v>
      </c>
      <c r="AI321" s="6">
        <f t="shared" ca="1" si="129"/>
        <v>0</v>
      </c>
      <c r="AJ321" s="10">
        <f t="shared" ca="1" si="130"/>
        <v>1</v>
      </c>
      <c r="AL321" s="9">
        <f ca="1">IF(Table1[[#This Row],[EDUCATION]]="HIGHSCHOOL",1,0)</f>
        <v>0</v>
      </c>
      <c r="AM321" s="6">
        <f ca="1">IF(Table1[[#This Row],[EDUCATION]]="PLUS TWO",1,0)</f>
        <v>0</v>
      </c>
      <c r="AN321" s="6">
        <f ca="1">IF(Table1[[#This Row],[EDUCATION]]="UG",1,0)</f>
        <v>0</v>
      </c>
      <c r="AO321" s="6">
        <f ca="1">IF(Table1[[#This Row],[EDUCATION]]="PG",1,0)</f>
        <v>0</v>
      </c>
      <c r="AP321" s="6">
        <f ca="1">IF(Table1[[#This Row],[EDUCATION]]="PHD",1,0)</f>
        <v>1</v>
      </c>
      <c r="AQ321" s="10">
        <f ca="1">IF(Table1[[#This Row],[EDUCATION]]="OTHERS",1,0)</f>
        <v>0</v>
      </c>
      <c r="AU321" s="9">
        <f ca="1">Table1[[#This Row],[CARS VALUE]]/Table1[[#This Row],[CARS]]</f>
        <v>411034.93211323704</v>
      </c>
      <c r="AV321" s="10"/>
      <c r="AX321" s="9">
        <f ca="1">IF(Table1[[#This Row],[DEBTS]]&gt;$AY$3,1,0)</f>
        <v>1</v>
      </c>
      <c r="AY321" s="6"/>
      <c r="AZ321" s="23">
        <f ca="1">(Table1[[#This Row],[MORTAGE LEFT]]/Table1[[#This Row],[VALUE OF THE HOUSE]])</f>
        <v>0.12274740899187564</v>
      </c>
      <c r="BA321" s="6">
        <f t="shared" ca="1" si="131"/>
        <v>1</v>
      </c>
      <c r="BB321" s="6"/>
      <c r="BC321" s="6"/>
      <c r="BD321" s="6"/>
      <c r="BE321" s="9">
        <f ca="1">IF(Table1[[#This Row],[DEBTS]]&gt;Table1[[#This Row],[INCOME ]],1,0)</f>
        <v>1</v>
      </c>
      <c r="BF321" s="10"/>
      <c r="BH321" s="9">
        <f ca="1">IF(Table1[[#This Row],[AREA]]="Alappuzha",Table1[[#This Row],[INCOME ]],0)</f>
        <v>0</v>
      </c>
      <c r="BI321" s="6">
        <f ca="1">IF(Table1[[#This Row],[AREA]]="Ernakulam",Table1[[#This Row],[INCOME ]],0)</f>
        <v>0</v>
      </c>
      <c r="BJ321" s="6">
        <f ca="1">IF(Table1[[#This Row],[AREA]]="Idukki",Table1[[#This Row],[INCOME ]],0)</f>
        <v>0</v>
      </c>
      <c r="BK321" s="6">
        <f ca="1">IF(Table1[[#This Row],[AREA]]="kannur",Table1[[#This Row],[INCOME ]],0)</f>
        <v>0</v>
      </c>
      <c r="BL321" s="6">
        <f ca="1">IF(Table1[[#This Row],[AREA]]="Kasaragod",Table1[[#This Row],[INCOME ]],0)</f>
        <v>0</v>
      </c>
      <c r="BM321" s="6">
        <f ca="1">IF(Table1[[#This Row],[AREA]]="Kollam",Table1[[#This Row],[INCOME ]],0)</f>
        <v>0</v>
      </c>
      <c r="BN321" s="6">
        <f ca="1">IF(Table1[[#This Row],[AREA]]="kottayam",Table1[[#This Row],[INCOME ]],0)</f>
        <v>0</v>
      </c>
      <c r="BO321" s="6">
        <f ca="1">IF(Table1[[#This Row],[AREA]]="Kozhikode",Table1[[#This Row],[INCOME ]],0)</f>
        <v>614317</v>
      </c>
      <c r="BP321" s="6">
        <f ca="1">IF(Table1[[#This Row],[AREA]]="Malappuram",Table1[[#This Row],[INCOME ]],0)</f>
        <v>0</v>
      </c>
      <c r="BQ321" s="6">
        <f ca="1">IF(Table1[[#This Row],[AREA]]="Palakkad",Table1[[#This Row],[INCOME ]],0)</f>
        <v>0</v>
      </c>
      <c r="BR321" s="6">
        <f ca="1">IF(Table1[[#This Row],[AREA]]="Pathanamthitta",Table1[[#This Row],[INCOME ]],0)</f>
        <v>0</v>
      </c>
      <c r="BS321" s="6">
        <f ca="1">IF(Table1[[#This Row],[AREA]]="Thiruvananthapuram",Table1[[#This Row],[INCOME ]],0)</f>
        <v>0</v>
      </c>
      <c r="BT321" s="6">
        <f ca="1">IF(Table1[[#This Row],[AREA]]="Thrissur",Table1[[#This Row],[INCOME ]],0)</f>
        <v>0</v>
      </c>
      <c r="BU321" s="10">
        <f ca="1">IF(Table1[[#This Row],[AREA]]="Wayanadu",Table1[[#This Row],[INCOME ]],0)</f>
        <v>0</v>
      </c>
      <c r="BW321" s="9">
        <f ca="1">IF(Table1[[#This Row],[FIELD OF WORK]]="IT",Table1[[#This Row],[INCOME ]],0)</f>
        <v>0</v>
      </c>
      <c r="BX321" s="6">
        <f ca="1">IF(Table1[[#This Row],[FIELD OF WORK]]="Teaching",Table1[[#This Row],[INCOME ]],0)</f>
        <v>0</v>
      </c>
      <c r="BY321" s="6">
        <f ca="1">IF(Table1[[#This Row],[FIELD OF WORK]]="Construction",Table1[[#This Row],[INCOME ]],0)</f>
        <v>0</v>
      </c>
      <c r="BZ321" s="6">
        <f ca="1">IF(Table1[[#This Row],[FIELD OF WORK]]="Health",Table1[[#This Row],[INCOME ]],0)</f>
        <v>0</v>
      </c>
      <c r="CA321" s="10">
        <f ca="1">IF(Table1[[#This Row],[FIELD OF WORK]]="Others",Table1[[#This Row],[INCOME ]],0)</f>
        <v>614317</v>
      </c>
      <c r="CC321" s="9">
        <f ca="1">IF(Table1[[#This Row],[EDUCATION]]="Highschool",Table1[[#This Row],[INCOME ]],0)</f>
        <v>0</v>
      </c>
      <c r="CD321" s="6">
        <f ca="1">IF(Table1[[#This Row],[EDUCATION]]="UG",Table1[[#This Row],[INCOME ]],0)</f>
        <v>0</v>
      </c>
      <c r="CE321" s="6">
        <f ca="1">IF(Table1[[#This Row],[EDUCATION]]="PG",Table1[[#This Row],[INCOME ]],0)</f>
        <v>0</v>
      </c>
      <c r="CF321" s="6">
        <f ca="1">IF(Table1[[#This Row],[EDUCATION]]="PHD",Table1[[#This Row],[INCOME ]],0)</f>
        <v>614317</v>
      </c>
      <c r="CG321" s="6">
        <f ca="1">IF(Table1[[#This Row],[EDUCATION]]="Plus Two",Table1[[#This Row],[INCOME ]],0)</f>
        <v>0</v>
      </c>
      <c r="CH321" s="10">
        <f ca="1">IF(Table1[[#This Row],[EDUCATION]]="Others",Table1[[#This Row],[INCOME ]],0)</f>
        <v>0</v>
      </c>
      <c r="CJ321" s="9">
        <f ca="1">IF(Table1[[#This Row],[NETWORTH]]&gt;$CK$3,Table1[[#This Row],[AGE]],0)</f>
        <v>28</v>
      </c>
      <c r="CK321" s="10"/>
    </row>
    <row r="322" spans="1:89" x14ac:dyDescent="0.3">
      <c r="A322">
        <f t="shared" ca="1" si="114"/>
        <v>1</v>
      </c>
      <c r="B322" t="str">
        <f t="shared" ca="1" si="115"/>
        <v>FEMALE</v>
      </c>
      <c r="C322">
        <f t="shared" ca="1" si="116"/>
        <v>30</v>
      </c>
      <c r="D322">
        <f t="shared" ca="1" si="117"/>
        <v>3</v>
      </c>
      <c r="E322" t="str">
        <f t="shared" ca="1" si="118"/>
        <v>Teaching</v>
      </c>
      <c r="F322">
        <f t="shared" ca="1" si="119"/>
        <v>4</v>
      </c>
      <c r="G322" t="str">
        <f t="shared" ca="1" si="120"/>
        <v>PG</v>
      </c>
      <c r="H322">
        <f t="shared" ca="1" si="138"/>
        <v>3</v>
      </c>
      <c r="I322">
        <f t="shared" ca="1" si="113"/>
        <v>3</v>
      </c>
      <c r="J322">
        <f t="shared" ca="1" si="121"/>
        <v>487294</v>
      </c>
      <c r="K322">
        <f t="shared" ca="1" si="122"/>
        <v>9</v>
      </c>
      <c r="L322" t="str">
        <f t="shared" ca="1" si="123"/>
        <v>Palakkad</v>
      </c>
      <c r="M322">
        <f t="shared" ca="1" si="132"/>
        <v>2923764</v>
      </c>
      <c r="N322">
        <f t="shared" ca="1" si="124"/>
        <v>1726606.626026571</v>
      </c>
      <c r="O322">
        <f t="shared" ca="1" si="133"/>
        <v>389659.75084561098</v>
      </c>
      <c r="P322">
        <f t="shared" ca="1" si="125"/>
        <v>359500</v>
      </c>
      <c r="Q322">
        <f t="shared" ca="1" si="134"/>
        <v>2692621.6260265708</v>
      </c>
      <c r="R322">
        <f t="shared" ca="1" si="135"/>
        <v>440573.77925320284</v>
      </c>
      <c r="S322">
        <f t="shared" ca="1" si="136"/>
        <v>3753997.5300988141</v>
      </c>
      <c r="T322">
        <f t="shared" ca="1" si="137"/>
        <v>1061375.9040722433</v>
      </c>
      <c r="V322" s="9">
        <f ca="1">IF(Table1[[#This Row],[GENDER]]="MALE",1,0)</f>
        <v>0</v>
      </c>
      <c r="W322" s="10">
        <f ca="1">IF(Table1[[#This Row],[GENDER]]="FEMALE",1,0)</f>
        <v>1</v>
      </c>
      <c r="AF322" s="9">
        <f t="shared" ca="1" si="126"/>
        <v>0</v>
      </c>
      <c r="AG322" s="6">
        <f t="shared" ca="1" si="127"/>
        <v>0</v>
      </c>
      <c r="AH322" s="6">
        <f t="shared" ca="1" si="128"/>
        <v>0</v>
      </c>
      <c r="AI322" s="6">
        <f t="shared" ca="1" si="129"/>
        <v>1</v>
      </c>
      <c r="AJ322" s="10">
        <f t="shared" ca="1" si="130"/>
        <v>0</v>
      </c>
      <c r="AL322" s="9">
        <f ca="1">IF(Table1[[#This Row],[EDUCATION]]="HIGHSCHOOL",1,0)</f>
        <v>0</v>
      </c>
      <c r="AM322" s="6">
        <f ca="1">IF(Table1[[#This Row],[EDUCATION]]="PLUS TWO",1,0)</f>
        <v>0</v>
      </c>
      <c r="AN322" s="6">
        <f ca="1">IF(Table1[[#This Row],[EDUCATION]]="UG",1,0)</f>
        <v>0</v>
      </c>
      <c r="AO322" s="6">
        <f ca="1">IF(Table1[[#This Row],[EDUCATION]]="PG",1,0)</f>
        <v>1</v>
      </c>
      <c r="AP322" s="6">
        <f ca="1">IF(Table1[[#This Row],[EDUCATION]]="PHD",1,0)</f>
        <v>0</v>
      </c>
      <c r="AQ322" s="10">
        <f ca="1">IF(Table1[[#This Row],[EDUCATION]]="OTHERS",1,0)</f>
        <v>0</v>
      </c>
      <c r="AU322" s="9">
        <f ca="1">Table1[[#This Row],[CARS VALUE]]/Table1[[#This Row],[CARS]]</f>
        <v>129886.58361520366</v>
      </c>
      <c r="AV322" s="10"/>
      <c r="AX322" s="9">
        <f ca="1">IF(Table1[[#This Row],[DEBTS]]&gt;$AY$3,1,0)</f>
        <v>1</v>
      </c>
      <c r="AY322" s="6"/>
      <c r="AZ322" s="23">
        <f ca="1">(Table1[[#This Row],[MORTAGE LEFT]]/Table1[[#This Row],[VALUE OF THE HOUSE]])</f>
        <v>0.59054240562048477</v>
      </c>
      <c r="BA322" s="6">
        <f t="shared" ca="1" si="131"/>
        <v>0</v>
      </c>
      <c r="BB322" s="6"/>
      <c r="BC322" s="6"/>
      <c r="BD322" s="6"/>
      <c r="BE322" s="9">
        <f ca="1">IF(Table1[[#This Row],[DEBTS]]&gt;Table1[[#This Row],[INCOME ]],1,0)</f>
        <v>1</v>
      </c>
      <c r="BF322" s="10"/>
      <c r="BH322" s="9">
        <f ca="1">IF(Table1[[#This Row],[AREA]]="Alappuzha",Table1[[#This Row],[INCOME ]],0)</f>
        <v>0</v>
      </c>
      <c r="BI322" s="6">
        <f ca="1">IF(Table1[[#This Row],[AREA]]="Ernakulam",Table1[[#This Row],[INCOME ]],0)</f>
        <v>0</v>
      </c>
      <c r="BJ322" s="6">
        <f ca="1">IF(Table1[[#This Row],[AREA]]="Idukki",Table1[[#This Row],[INCOME ]],0)</f>
        <v>0</v>
      </c>
      <c r="BK322" s="6">
        <f ca="1">IF(Table1[[#This Row],[AREA]]="kannur",Table1[[#This Row],[INCOME ]],0)</f>
        <v>0</v>
      </c>
      <c r="BL322" s="6">
        <f ca="1">IF(Table1[[#This Row],[AREA]]="Kasaragod",Table1[[#This Row],[INCOME ]],0)</f>
        <v>0</v>
      </c>
      <c r="BM322" s="6">
        <f ca="1">IF(Table1[[#This Row],[AREA]]="Kollam",Table1[[#This Row],[INCOME ]],0)</f>
        <v>0</v>
      </c>
      <c r="BN322" s="6">
        <f ca="1">IF(Table1[[#This Row],[AREA]]="kottayam",Table1[[#This Row],[INCOME ]],0)</f>
        <v>0</v>
      </c>
      <c r="BO322" s="6">
        <f ca="1">IF(Table1[[#This Row],[AREA]]="Kozhikode",Table1[[#This Row],[INCOME ]],0)</f>
        <v>0</v>
      </c>
      <c r="BP322" s="6">
        <f ca="1">IF(Table1[[#This Row],[AREA]]="Malappuram",Table1[[#This Row],[INCOME ]],0)</f>
        <v>0</v>
      </c>
      <c r="BQ322" s="6">
        <f ca="1">IF(Table1[[#This Row],[AREA]]="Palakkad",Table1[[#This Row],[INCOME ]],0)</f>
        <v>487294</v>
      </c>
      <c r="BR322" s="6">
        <f ca="1">IF(Table1[[#This Row],[AREA]]="Pathanamthitta",Table1[[#This Row],[INCOME ]],0)</f>
        <v>0</v>
      </c>
      <c r="BS322" s="6">
        <f ca="1">IF(Table1[[#This Row],[AREA]]="Thiruvananthapuram",Table1[[#This Row],[INCOME ]],0)</f>
        <v>0</v>
      </c>
      <c r="BT322" s="6">
        <f ca="1">IF(Table1[[#This Row],[AREA]]="Thrissur",Table1[[#This Row],[INCOME ]],0)</f>
        <v>0</v>
      </c>
      <c r="BU322" s="10">
        <f ca="1">IF(Table1[[#This Row],[AREA]]="Wayanadu",Table1[[#This Row],[INCOME ]],0)</f>
        <v>0</v>
      </c>
      <c r="BW322" s="9">
        <f ca="1">IF(Table1[[#This Row],[FIELD OF WORK]]="IT",Table1[[#This Row],[INCOME ]],0)</f>
        <v>0</v>
      </c>
      <c r="BX322" s="6">
        <f ca="1">IF(Table1[[#This Row],[FIELD OF WORK]]="Teaching",Table1[[#This Row],[INCOME ]],0)</f>
        <v>487294</v>
      </c>
      <c r="BY322" s="6">
        <f ca="1">IF(Table1[[#This Row],[FIELD OF WORK]]="Construction",Table1[[#This Row],[INCOME ]],0)</f>
        <v>0</v>
      </c>
      <c r="BZ322" s="6">
        <f ca="1">IF(Table1[[#This Row],[FIELD OF WORK]]="Health",Table1[[#This Row],[INCOME ]],0)</f>
        <v>0</v>
      </c>
      <c r="CA322" s="10">
        <f ca="1">IF(Table1[[#This Row],[FIELD OF WORK]]="Others",Table1[[#This Row],[INCOME ]],0)</f>
        <v>0</v>
      </c>
      <c r="CC322" s="9">
        <f ca="1">IF(Table1[[#This Row],[EDUCATION]]="Highschool",Table1[[#This Row],[INCOME ]],0)</f>
        <v>0</v>
      </c>
      <c r="CD322" s="6">
        <f ca="1">IF(Table1[[#This Row],[EDUCATION]]="UG",Table1[[#This Row],[INCOME ]],0)</f>
        <v>0</v>
      </c>
      <c r="CE322" s="6">
        <f ca="1">IF(Table1[[#This Row],[EDUCATION]]="PG",Table1[[#This Row],[INCOME ]],0)</f>
        <v>487294</v>
      </c>
      <c r="CF322" s="6">
        <f ca="1">IF(Table1[[#This Row],[EDUCATION]]="PHD",Table1[[#This Row],[INCOME ]],0)</f>
        <v>0</v>
      </c>
      <c r="CG322" s="6">
        <f ca="1">IF(Table1[[#This Row],[EDUCATION]]="Plus Two",Table1[[#This Row],[INCOME ]],0)</f>
        <v>0</v>
      </c>
      <c r="CH322" s="10">
        <f ca="1">IF(Table1[[#This Row],[EDUCATION]]="Others",Table1[[#This Row],[INCOME ]],0)</f>
        <v>0</v>
      </c>
      <c r="CJ322" s="9">
        <f ca="1">IF(Table1[[#This Row],[NETWORTH]]&gt;$CK$3,Table1[[#This Row],[AGE]],0)</f>
        <v>30</v>
      </c>
      <c r="CK322" s="10"/>
    </row>
    <row r="323" spans="1:89" x14ac:dyDescent="0.3">
      <c r="A323">
        <f t="shared" ca="1" si="114"/>
        <v>0</v>
      </c>
      <c r="B323" t="str">
        <f t="shared" ca="1" si="115"/>
        <v>MALE</v>
      </c>
      <c r="C323">
        <f t="shared" ca="1" si="116"/>
        <v>46</v>
      </c>
      <c r="D323">
        <f t="shared" ca="1" si="117"/>
        <v>3</v>
      </c>
      <c r="E323" t="str">
        <f t="shared" ca="1" si="118"/>
        <v>Teaching</v>
      </c>
      <c r="F323">
        <f t="shared" ca="1" si="119"/>
        <v>6</v>
      </c>
      <c r="G323" t="str">
        <f t="shared" ca="1" si="120"/>
        <v>Others</v>
      </c>
      <c r="H323">
        <f t="shared" ca="1" si="138"/>
        <v>1</v>
      </c>
      <c r="I323">
        <f t="shared" ca="1" si="113"/>
        <v>1</v>
      </c>
      <c r="J323">
        <f t="shared" ca="1" si="121"/>
        <v>747010</v>
      </c>
      <c r="K323">
        <f t="shared" ca="1" si="122"/>
        <v>10</v>
      </c>
      <c r="L323" t="str">
        <f t="shared" ca="1" si="123"/>
        <v>Malappuram</v>
      </c>
      <c r="M323">
        <f t="shared" ca="1" si="132"/>
        <v>2241030</v>
      </c>
      <c r="N323">
        <f t="shared" ca="1" si="124"/>
        <v>2026322.9202207909</v>
      </c>
      <c r="O323">
        <f t="shared" ca="1" si="133"/>
        <v>562576.64786804165</v>
      </c>
      <c r="P323">
        <f t="shared" ca="1" si="125"/>
        <v>328149</v>
      </c>
      <c r="Q323">
        <f t="shared" ca="1" si="134"/>
        <v>3442484.9202207909</v>
      </c>
      <c r="R323">
        <f t="shared" ca="1" si="135"/>
        <v>730256.16564050294</v>
      </c>
      <c r="S323">
        <f t="shared" ca="1" si="136"/>
        <v>3533862.813508545</v>
      </c>
      <c r="T323">
        <f t="shared" ca="1" si="137"/>
        <v>91377.893287754152</v>
      </c>
      <c r="V323" s="9">
        <f ca="1">IF(Table1[[#This Row],[GENDER]]="MALE",1,0)</f>
        <v>1</v>
      </c>
      <c r="W323" s="10">
        <f ca="1">IF(Table1[[#This Row],[GENDER]]="FEMALE",1,0)</f>
        <v>0</v>
      </c>
      <c r="AF323" s="9">
        <f t="shared" ca="1" si="126"/>
        <v>0</v>
      </c>
      <c r="AG323" s="6">
        <f t="shared" ca="1" si="127"/>
        <v>0</v>
      </c>
      <c r="AH323" s="6">
        <f t="shared" ca="1" si="128"/>
        <v>0</v>
      </c>
      <c r="AI323" s="6">
        <f t="shared" ca="1" si="129"/>
        <v>1</v>
      </c>
      <c r="AJ323" s="10">
        <f t="shared" ca="1" si="130"/>
        <v>0</v>
      </c>
      <c r="AL323" s="9">
        <f ca="1">IF(Table1[[#This Row],[EDUCATION]]="HIGHSCHOOL",1,0)</f>
        <v>0</v>
      </c>
      <c r="AM323" s="6">
        <f ca="1">IF(Table1[[#This Row],[EDUCATION]]="PLUS TWO",1,0)</f>
        <v>0</v>
      </c>
      <c r="AN323" s="6">
        <f ca="1">IF(Table1[[#This Row],[EDUCATION]]="UG",1,0)</f>
        <v>0</v>
      </c>
      <c r="AO323" s="6">
        <f ca="1">IF(Table1[[#This Row],[EDUCATION]]="PG",1,0)</f>
        <v>0</v>
      </c>
      <c r="AP323" s="6">
        <f ca="1">IF(Table1[[#This Row],[EDUCATION]]="PHD",1,0)</f>
        <v>0</v>
      </c>
      <c r="AQ323" s="10">
        <f ca="1">IF(Table1[[#This Row],[EDUCATION]]="OTHERS",1,0)</f>
        <v>1</v>
      </c>
      <c r="AU323" s="9">
        <f ca="1">Table1[[#This Row],[CARS VALUE]]/Table1[[#This Row],[CARS]]</f>
        <v>562576.64786804165</v>
      </c>
      <c r="AV323" s="10"/>
      <c r="AX323" s="9">
        <f ca="1">IF(Table1[[#This Row],[DEBTS]]&gt;$AY$3,1,0)</f>
        <v>1</v>
      </c>
      <c r="AY323" s="6"/>
      <c r="AZ323" s="23">
        <f ca="1">(Table1[[#This Row],[MORTAGE LEFT]]/Table1[[#This Row],[VALUE OF THE HOUSE]])</f>
        <v>0.90419267935761272</v>
      </c>
      <c r="BA323" s="6">
        <f t="shared" ca="1" si="131"/>
        <v>0</v>
      </c>
      <c r="BB323" s="6"/>
      <c r="BC323" s="6"/>
      <c r="BD323" s="6"/>
      <c r="BE323" s="9">
        <f ca="1">IF(Table1[[#This Row],[DEBTS]]&gt;Table1[[#This Row],[INCOME ]],1,0)</f>
        <v>1</v>
      </c>
      <c r="BF323" s="10"/>
      <c r="BH323" s="9">
        <f ca="1">IF(Table1[[#This Row],[AREA]]="Alappuzha",Table1[[#This Row],[INCOME ]],0)</f>
        <v>0</v>
      </c>
      <c r="BI323" s="6">
        <f ca="1">IF(Table1[[#This Row],[AREA]]="Ernakulam",Table1[[#This Row],[INCOME ]],0)</f>
        <v>0</v>
      </c>
      <c r="BJ323" s="6">
        <f ca="1">IF(Table1[[#This Row],[AREA]]="Idukki",Table1[[#This Row],[INCOME ]],0)</f>
        <v>0</v>
      </c>
      <c r="BK323" s="6">
        <f ca="1">IF(Table1[[#This Row],[AREA]]="kannur",Table1[[#This Row],[INCOME ]],0)</f>
        <v>0</v>
      </c>
      <c r="BL323" s="6">
        <f ca="1">IF(Table1[[#This Row],[AREA]]="Kasaragod",Table1[[#This Row],[INCOME ]],0)</f>
        <v>0</v>
      </c>
      <c r="BM323" s="6">
        <f ca="1">IF(Table1[[#This Row],[AREA]]="Kollam",Table1[[#This Row],[INCOME ]],0)</f>
        <v>0</v>
      </c>
      <c r="BN323" s="6">
        <f ca="1">IF(Table1[[#This Row],[AREA]]="kottayam",Table1[[#This Row],[INCOME ]],0)</f>
        <v>0</v>
      </c>
      <c r="BO323" s="6">
        <f ca="1">IF(Table1[[#This Row],[AREA]]="Kozhikode",Table1[[#This Row],[INCOME ]],0)</f>
        <v>0</v>
      </c>
      <c r="BP323" s="6">
        <f ca="1">IF(Table1[[#This Row],[AREA]]="Malappuram",Table1[[#This Row],[INCOME ]],0)</f>
        <v>747010</v>
      </c>
      <c r="BQ323" s="6">
        <f ca="1">IF(Table1[[#This Row],[AREA]]="Palakkad",Table1[[#This Row],[INCOME ]],0)</f>
        <v>0</v>
      </c>
      <c r="BR323" s="6">
        <f ca="1">IF(Table1[[#This Row],[AREA]]="Pathanamthitta",Table1[[#This Row],[INCOME ]],0)</f>
        <v>0</v>
      </c>
      <c r="BS323" s="6">
        <f ca="1">IF(Table1[[#This Row],[AREA]]="Thiruvananthapuram",Table1[[#This Row],[INCOME ]],0)</f>
        <v>0</v>
      </c>
      <c r="BT323" s="6">
        <f ca="1">IF(Table1[[#This Row],[AREA]]="Thrissur",Table1[[#This Row],[INCOME ]],0)</f>
        <v>0</v>
      </c>
      <c r="BU323" s="10">
        <f ca="1">IF(Table1[[#This Row],[AREA]]="Wayanadu",Table1[[#This Row],[INCOME ]],0)</f>
        <v>0</v>
      </c>
      <c r="BW323" s="9">
        <f ca="1">IF(Table1[[#This Row],[FIELD OF WORK]]="IT",Table1[[#This Row],[INCOME ]],0)</f>
        <v>0</v>
      </c>
      <c r="BX323" s="6">
        <f ca="1">IF(Table1[[#This Row],[FIELD OF WORK]]="Teaching",Table1[[#This Row],[INCOME ]],0)</f>
        <v>747010</v>
      </c>
      <c r="BY323" s="6">
        <f ca="1">IF(Table1[[#This Row],[FIELD OF WORK]]="Construction",Table1[[#This Row],[INCOME ]],0)</f>
        <v>0</v>
      </c>
      <c r="BZ323" s="6">
        <f ca="1">IF(Table1[[#This Row],[FIELD OF WORK]]="Health",Table1[[#This Row],[INCOME ]],0)</f>
        <v>0</v>
      </c>
      <c r="CA323" s="10">
        <f ca="1">IF(Table1[[#This Row],[FIELD OF WORK]]="Others",Table1[[#This Row],[INCOME ]],0)</f>
        <v>0</v>
      </c>
      <c r="CC323" s="9">
        <f ca="1">IF(Table1[[#This Row],[EDUCATION]]="Highschool",Table1[[#This Row],[INCOME ]],0)</f>
        <v>0</v>
      </c>
      <c r="CD323" s="6">
        <f ca="1">IF(Table1[[#This Row],[EDUCATION]]="UG",Table1[[#This Row],[INCOME ]],0)</f>
        <v>0</v>
      </c>
      <c r="CE323" s="6">
        <f ca="1">IF(Table1[[#This Row],[EDUCATION]]="PG",Table1[[#This Row],[INCOME ]],0)</f>
        <v>0</v>
      </c>
      <c r="CF323" s="6">
        <f ca="1">IF(Table1[[#This Row],[EDUCATION]]="PHD",Table1[[#This Row],[INCOME ]],0)</f>
        <v>0</v>
      </c>
      <c r="CG323" s="6">
        <f ca="1">IF(Table1[[#This Row],[EDUCATION]]="Plus Two",Table1[[#This Row],[INCOME ]],0)</f>
        <v>0</v>
      </c>
      <c r="CH323" s="10">
        <f ca="1">IF(Table1[[#This Row],[EDUCATION]]="Others",Table1[[#This Row],[INCOME ]],0)</f>
        <v>747010</v>
      </c>
      <c r="CJ323" s="9">
        <f ca="1">IF(Table1[[#This Row],[NETWORTH]]&gt;$CK$3,Table1[[#This Row],[AGE]],0)</f>
        <v>0</v>
      </c>
      <c r="CK323" s="10"/>
    </row>
    <row r="324" spans="1:89" x14ac:dyDescent="0.3">
      <c r="A324">
        <f t="shared" ca="1" si="114"/>
        <v>1</v>
      </c>
      <c r="B324" t="str">
        <f t="shared" ca="1" si="115"/>
        <v>FEMALE</v>
      </c>
      <c r="C324">
        <f t="shared" ca="1" si="116"/>
        <v>35</v>
      </c>
      <c r="D324">
        <f t="shared" ca="1" si="117"/>
        <v>2</v>
      </c>
      <c r="E324" t="str">
        <f t="shared" ca="1" si="118"/>
        <v>Construction</v>
      </c>
      <c r="F324">
        <f t="shared" ca="1" si="119"/>
        <v>5</v>
      </c>
      <c r="G324" t="str">
        <f t="shared" ca="1" si="120"/>
        <v>PHD</v>
      </c>
      <c r="H324">
        <f t="shared" ca="1" si="138"/>
        <v>2</v>
      </c>
      <c r="I324">
        <f t="shared" ref="I324:I387" ca="1" si="139">RANDBETWEEN(1,3)</f>
        <v>2</v>
      </c>
      <c r="J324">
        <f t="shared" ca="1" si="121"/>
        <v>435348</v>
      </c>
      <c r="K324">
        <f t="shared" ca="1" si="122"/>
        <v>13</v>
      </c>
      <c r="L324" t="str">
        <f t="shared" ca="1" si="123"/>
        <v>Kannur</v>
      </c>
      <c r="M324">
        <f t="shared" ca="1" si="132"/>
        <v>1741392</v>
      </c>
      <c r="N324">
        <f t="shared" ca="1" si="124"/>
        <v>1163303.0968208292</v>
      </c>
      <c r="O324">
        <f t="shared" ca="1" si="133"/>
        <v>813750.05024052656</v>
      </c>
      <c r="P324">
        <f t="shared" ca="1" si="125"/>
        <v>618331</v>
      </c>
      <c r="Q324">
        <f t="shared" ca="1" si="134"/>
        <v>1958868.0968208292</v>
      </c>
      <c r="R324">
        <f t="shared" ca="1" si="135"/>
        <v>125899.93766216419</v>
      </c>
      <c r="S324">
        <f t="shared" ca="1" si="136"/>
        <v>2681041.9879026907</v>
      </c>
      <c r="T324">
        <f t="shared" ca="1" si="137"/>
        <v>722173.89108186145</v>
      </c>
      <c r="V324" s="9">
        <f ca="1">IF(Table1[[#This Row],[GENDER]]="MALE",1,0)</f>
        <v>0</v>
      </c>
      <c r="W324" s="10">
        <f ca="1">IF(Table1[[#This Row],[GENDER]]="FEMALE",1,0)</f>
        <v>1</v>
      </c>
      <c r="AF324" s="9">
        <f t="shared" ca="1" si="126"/>
        <v>1</v>
      </c>
      <c r="AG324" s="6">
        <f t="shared" ca="1" si="127"/>
        <v>0</v>
      </c>
      <c r="AH324" s="6">
        <f t="shared" ca="1" si="128"/>
        <v>0</v>
      </c>
      <c r="AI324" s="6">
        <f t="shared" ca="1" si="129"/>
        <v>0</v>
      </c>
      <c r="AJ324" s="10">
        <f t="shared" ca="1" si="130"/>
        <v>0</v>
      </c>
      <c r="AL324" s="9">
        <f ca="1">IF(Table1[[#This Row],[EDUCATION]]="HIGHSCHOOL",1,0)</f>
        <v>0</v>
      </c>
      <c r="AM324" s="6">
        <f ca="1">IF(Table1[[#This Row],[EDUCATION]]="PLUS TWO",1,0)</f>
        <v>0</v>
      </c>
      <c r="AN324" s="6">
        <f ca="1">IF(Table1[[#This Row],[EDUCATION]]="UG",1,0)</f>
        <v>0</v>
      </c>
      <c r="AO324" s="6">
        <f ca="1">IF(Table1[[#This Row],[EDUCATION]]="PG",1,0)</f>
        <v>0</v>
      </c>
      <c r="AP324" s="6">
        <f ca="1">IF(Table1[[#This Row],[EDUCATION]]="PHD",1,0)</f>
        <v>1</v>
      </c>
      <c r="AQ324" s="10">
        <f ca="1">IF(Table1[[#This Row],[EDUCATION]]="OTHERS",1,0)</f>
        <v>0</v>
      </c>
      <c r="AU324" s="9">
        <f ca="1">Table1[[#This Row],[CARS VALUE]]/Table1[[#This Row],[CARS]]</f>
        <v>406875.02512026328</v>
      </c>
      <c r="AV324" s="10"/>
      <c r="AX324" s="9">
        <f ca="1">IF(Table1[[#This Row],[DEBTS]]&gt;$AY$3,1,0)</f>
        <v>1</v>
      </c>
      <c r="AY324" s="6"/>
      <c r="AZ324" s="23">
        <f ca="1">(Table1[[#This Row],[MORTAGE LEFT]]/Table1[[#This Row],[VALUE OF THE HOUSE]])</f>
        <v>0.66803057371391916</v>
      </c>
      <c r="BA324" s="6">
        <f t="shared" ca="1" si="131"/>
        <v>0</v>
      </c>
      <c r="BB324" s="6"/>
      <c r="BC324" s="6"/>
      <c r="BD324" s="6"/>
      <c r="BE324" s="9">
        <f ca="1">IF(Table1[[#This Row],[DEBTS]]&gt;Table1[[#This Row],[INCOME ]],1,0)</f>
        <v>1</v>
      </c>
      <c r="BF324" s="10"/>
      <c r="BH324" s="9">
        <f ca="1">IF(Table1[[#This Row],[AREA]]="Alappuzha",Table1[[#This Row],[INCOME ]],0)</f>
        <v>0</v>
      </c>
      <c r="BI324" s="6">
        <f ca="1">IF(Table1[[#This Row],[AREA]]="Ernakulam",Table1[[#This Row],[INCOME ]],0)</f>
        <v>0</v>
      </c>
      <c r="BJ324" s="6">
        <f ca="1">IF(Table1[[#This Row],[AREA]]="Idukki",Table1[[#This Row],[INCOME ]],0)</f>
        <v>0</v>
      </c>
      <c r="BK324" s="6">
        <f ca="1">IF(Table1[[#This Row],[AREA]]="kannur",Table1[[#This Row],[INCOME ]],0)</f>
        <v>435348</v>
      </c>
      <c r="BL324" s="6">
        <f ca="1">IF(Table1[[#This Row],[AREA]]="Kasaragod",Table1[[#This Row],[INCOME ]],0)</f>
        <v>0</v>
      </c>
      <c r="BM324" s="6">
        <f ca="1">IF(Table1[[#This Row],[AREA]]="Kollam",Table1[[#This Row],[INCOME ]],0)</f>
        <v>0</v>
      </c>
      <c r="BN324" s="6">
        <f ca="1">IF(Table1[[#This Row],[AREA]]="kottayam",Table1[[#This Row],[INCOME ]],0)</f>
        <v>0</v>
      </c>
      <c r="BO324" s="6">
        <f ca="1">IF(Table1[[#This Row],[AREA]]="Kozhikode",Table1[[#This Row],[INCOME ]],0)</f>
        <v>0</v>
      </c>
      <c r="BP324" s="6">
        <f ca="1">IF(Table1[[#This Row],[AREA]]="Malappuram",Table1[[#This Row],[INCOME ]],0)</f>
        <v>0</v>
      </c>
      <c r="BQ324" s="6">
        <f ca="1">IF(Table1[[#This Row],[AREA]]="Palakkad",Table1[[#This Row],[INCOME ]],0)</f>
        <v>0</v>
      </c>
      <c r="BR324" s="6">
        <f ca="1">IF(Table1[[#This Row],[AREA]]="Pathanamthitta",Table1[[#This Row],[INCOME ]],0)</f>
        <v>0</v>
      </c>
      <c r="BS324" s="6">
        <f ca="1">IF(Table1[[#This Row],[AREA]]="Thiruvananthapuram",Table1[[#This Row],[INCOME ]],0)</f>
        <v>0</v>
      </c>
      <c r="BT324" s="6">
        <f ca="1">IF(Table1[[#This Row],[AREA]]="Thrissur",Table1[[#This Row],[INCOME ]],0)</f>
        <v>0</v>
      </c>
      <c r="BU324" s="10">
        <f ca="1">IF(Table1[[#This Row],[AREA]]="Wayanadu",Table1[[#This Row],[INCOME ]],0)</f>
        <v>0</v>
      </c>
      <c r="BW324" s="9">
        <f ca="1">IF(Table1[[#This Row],[FIELD OF WORK]]="IT",Table1[[#This Row],[INCOME ]],0)</f>
        <v>0</v>
      </c>
      <c r="BX324" s="6">
        <f ca="1">IF(Table1[[#This Row],[FIELD OF WORK]]="Teaching",Table1[[#This Row],[INCOME ]],0)</f>
        <v>0</v>
      </c>
      <c r="BY324" s="6">
        <f ca="1">IF(Table1[[#This Row],[FIELD OF WORK]]="Construction",Table1[[#This Row],[INCOME ]],0)</f>
        <v>435348</v>
      </c>
      <c r="BZ324" s="6">
        <f ca="1">IF(Table1[[#This Row],[FIELD OF WORK]]="Health",Table1[[#This Row],[INCOME ]],0)</f>
        <v>0</v>
      </c>
      <c r="CA324" s="10">
        <f ca="1">IF(Table1[[#This Row],[FIELD OF WORK]]="Others",Table1[[#This Row],[INCOME ]],0)</f>
        <v>0</v>
      </c>
      <c r="CC324" s="9">
        <f ca="1">IF(Table1[[#This Row],[EDUCATION]]="Highschool",Table1[[#This Row],[INCOME ]],0)</f>
        <v>0</v>
      </c>
      <c r="CD324" s="6">
        <f ca="1">IF(Table1[[#This Row],[EDUCATION]]="UG",Table1[[#This Row],[INCOME ]],0)</f>
        <v>0</v>
      </c>
      <c r="CE324" s="6">
        <f ca="1">IF(Table1[[#This Row],[EDUCATION]]="PG",Table1[[#This Row],[INCOME ]],0)</f>
        <v>0</v>
      </c>
      <c r="CF324" s="6">
        <f ca="1">IF(Table1[[#This Row],[EDUCATION]]="PHD",Table1[[#This Row],[INCOME ]],0)</f>
        <v>435348</v>
      </c>
      <c r="CG324" s="6">
        <f ca="1">IF(Table1[[#This Row],[EDUCATION]]="Plus Two",Table1[[#This Row],[INCOME ]],0)</f>
        <v>0</v>
      </c>
      <c r="CH324" s="10">
        <f ca="1">IF(Table1[[#This Row],[EDUCATION]]="Others",Table1[[#This Row],[INCOME ]],0)</f>
        <v>0</v>
      </c>
      <c r="CJ324" s="9">
        <f ca="1">IF(Table1[[#This Row],[NETWORTH]]&gt;$CK$3,Table1[[#This Row],[AGE]],0)</f>
        <v>0</v>
      </c>
      <c r="CK324" s="10"/>
    </row>
    <row r="325" spans="1:89" x14ac:dyDescent="0.3">
      <c r="A325">
        <f t="shared" ref="A325:A388" ca="1" si="140">RANDBETWEEN(0,1)</f>
        <v>0</v>
      </c>
      <c r="B325" t="str">
        <f t="shared" ref="B325:B388" ca="1" si="141">IF(A325=0,"MALE","FEMALE")</f>
        <v>MALE</v>
      </c>
      <c r="C325">
        <f t="shared" ref="C325:C388" ca="1" si="142">RANDBETWEEN(24,50)</f>
        <v>47</v>
      </c>
      <c r="D325">
        <f t="shared" ref="D325:D388" ca="1" si="143">RANDBETWEEN(1,5)</f>
        <v>1</v>
      </c>
      <c r="E325" t="str">
        <f t="shared" ref="E325:E388" ca="1" si="144">VLOOKUP(D325,$X$6:$Y$10,2)</f>
        <v>Health</v>
      </c>
      <c r="F325">
        <f t="shared" ref="F325:F388" ca="1" si="145">RANDBETWEEN(1,6)</f>
        <v>3</v>
      </c>
      <c r="G325" t="str">
        <f t="shared" ref="G325:G388" ca="1" si="146">VLOOKUP(F325,$X$13:$Y$18,2)</f>
        <v>UG</v>
      </c>
      <c r="H325">
        <f t="shared" ca="1" si="138"/>
        <v>0</v>
      </c>
      <c r="I325">
        <f t="shared" ca="1" si="139"/>
        <v>1</v>
      </c>
      <c r="J325">
        <f t="shared" ref="J325:J388" ca="1" si="147">RANDBETWEEN(100000,1000000)</f>
        <v>304304</v>
      </c>
      <c r="K325">
        <f t="shared" ref="K325:K388" ca="1" si="148">RANDBETWEEN(1,14)</f>
        <v>12</v>
      </c>
      <c r="L325" t="str">
        <f t="shared" ref="L325:L388" ca="1" si="149">VLOOKUP(K325,$AA$6:$AB$19,2)</f>
        <v>Wayanadu</v>
      </c>
      <c r="M325">
        <f t="shared" ca="1" si="132"/>
        <v>1217216</v>
      </c>
      <c r="N325">
        <f t="shared" ref="N325:N388" ca="1" si="150">RAND()*M325</f>
        <v>777892.09906894434</v>
      </c>
      <c r="O325">
        <f t="shared" ca="1" si="133"/>
        <v>253740.68020833176</v>
      </c>
      <c r="P325">
        <f t="shared" ref="P325:P388" ca="1" si="151">RANDBETWEEN(0,O325)</f>
        <v>98642</v>
      </c>
      <c r="Q325">
        <f t="shared" ca="1" si="134"/>
        <v>1443359.0990689443</v>
      </c>
      <c r="R325">
        <f t="shared" ca="1" si="135"/>
        <v>87129.691532560144</v>
      </c>
      <c r="S325">
        <f t="shared" ca="1" si="136"/>
        <v>1558086.3717408918</v>
      </c>
      <c r="T325">
        <f t="shared" ca="1" si="137"/>
        <v>114727.27267194749</v>
      </c>
      <c r="V325" s="9">
        <f ca="1">IF(Table1[[#This Row],[GENDER]]="MALE",1,0)</f>
        <v>1</v>
      </c>
      <c r="W325" s="10">
        <f ca="1">IF(Table1[[#This Row],[GENDER]]="FEMALE",1,0)</f>
        <v>0</v>
      </c>
      <c r="AF325" s="9">
        <f t="shared" ref="AF325:AF388" ca="1" si="152">IF(E325="CONSTRUCTION",1,0)</f>
        <v>0</v>
      </c>
      <c r="AG325" s="6">
        <f t="shared" ref="AG325:AG388" ca="1" si="153">IF(E325="HEALTH",1,0)</f>
        <v>1</v>
      </c>
      <c r="AH325" s="6">
        <f t="shared" ref="AH325:AH388" ca="1" si="154">IF(E325="IT",1,0)</f>
        <v>0</v>
      </c>
      <c r="AI325" s="6">
        <f t="shared" ref="AI325:AI388" ca="1" si="155">IF(E325="TEACHING",1,0)</f>
        <v>0</v>
      </c>
      <c r="AJ325" s="10">
        <f t="shared" ref="AJ325:AJ388" ca="1" si="156">IF(E325="OTHERS",1,0)</f>
        <v>0</v>
      </c>
      <c r="AL325" s="9">
        <f ca="1">IF(Table1[[#This Row],[EDUCATION]]="HIGHSCHOOL",1,0)</f>
        <v>0</v>
      </c>
      <c r="AM325" s="6">
        <f ca="1">IF(Table1[[#This Row],[EDUCATION]]="PLUS TWO",1,0)</f>
        <v>0</v>
      </c>
      <c r="AN325" s="6">
        <f ca="1">IF(Table1[[#This Row],[EDUCATION]]="UG",1,0)</f>
        <v>1</v>
      </c>
      <c r="AO325" s="6">
        <f ca="1">IF(Table1[[#This Row],[EDUCATION]]="PG",1,0)</f>
        <v>0</v>
      </c>
      <c r="AP325" s="6">
        <f ca="1">IF(Table1[[#This Row],[EDUCATION]]="PHD",1,0)</f>
        <v>0</v>
      </c>
      <c r="AQ325" s="10">
        <f ca="1">IF(Table1[[#This Row],[EDUCATION]]="OTHERS",1,0)</f>
        <v>0</v>
      </c>
      <c r="AU325" s="9">
        <f ca="1">Table1[[#This Row],[CARS VALUE]]/Table1[[#This Row],[CARS]]</f>
        <v>253740.68020833176</v>
      </c>
      <c r="AV325" s="10"/>
      <c r="AX325" s="9">
        <f ca="1">IF(Table1[[#This Row],[DEBTS]]&gt;$AY$3,1,0)</f>
        <v>1</v>
      </c>
      <c r="AY325" s="6"/>
      <c r="AZ325" s="23">
        <f ca="1">(Table1[[#This Row],[MORTAGE LEFT]]/Table1[[#This Row],[VALUE OF THE HOUSE]])</f>
        <v>0.63907482243820679</v>
      </c>
      <c r="BA325" s="6">
        <f t="shared" ref="BA325:BA388" ca="1" si="157">IF(AZ325&lt;$BB$3,1,0)</f>
        <v>0</v>
      </c>
      <c r="BB325" s="6"/>
      <c r="BC325" s="6"/>
      <c r="BD325" s="6"/>
      <c r="BE325" s="9">
        <f ca="1">IF(Table1[[#This Row],[DEBTS]]&gt;Table1[[#This Row],[INCOME ]],1,0)</f>
        <v>1</v>
      </c>
      <c r="BF325" s="10"/>
      <c r="BH325" s="9">
        <f ca="1">IF(Table1[[#This Row],[AREA]]="Alappuzha",Table1[[#This Row],[INCOME ]],0)</f>
        <v>0</v>
      </c>
      <c r="BI325" s="6">
        <f ca="1">IF(Table1[[#This Row],[AREA]]="Ernakulam",Table1[[#This Row],[INCOME ]],0)</f>
        <v>0</v>
      </c>
      <c r="BJ325" s="6">
        <f ca="1">IF(Table1[[#This Row],[AREA]]="Idukki",Table1[[#This Row],[INCOME ]],0)</f>
        <v>0</v>
      </c>
      <c r="BK325" s="6">
        <f ca="1">IF(Table1[[#This Row],[AREA]]="kannur",Table1[[#This Row],[INCOME ]],0)</f>
        <v>0</v>
      </c>
      <c r="BL325" s="6">
        <f ca="1">IF(Table1[[#This Row],[AREA]]="Kasaragod",Table1[[#This Row],[INCOME ]],0)</f>
        <v>0</v>
      </c>
      <c r="BM325" s="6">
        <f ca="1">IF(Table1[[#This Row],[AREA]]="Kollam",Table1[[#This Row],[INCOME ]],0)</f>
        <v>0</v>
      </c>
      <c r="BN325" s="6">
        <f ca="1">IF(Table1[[#This Row],[AREA]]="kottayam",Table1[[#This Row],[INCOME ]],0)</f>
        <v>0</v>
      </c>
      <c r="BO325" s="6">
        <f ca="1">IF(Table1[[#This Row],[AREA]]="Kozhikode",Table1[[#This Row],[INCOME ]],0)</f>
        <v>0</v>
      </c>
      <c r="BP325" s="6">
        <f ca="1">IF(Table1[[#This Row],[AREA]]="Malappuram",Table1[[#This Row],[INCOME ]],0)</f>
        <v>0</v>
      </c>
      <c r="BQ325" s="6">
        <f ca="1">IF(Table1[[#This Row],[AREA]]="Palakkad",Table1[[#This Row],[INCOME ]],0)</f>
        <v>0</v>
      </c>
      <c r="BR325" s="6">
        <f ca="1">IF(Table1[[#This Row],[AREA]]="Pathanamthitta",Table1[[#This Row],[INCOME ]],0)</f>
        <v>0</v>
      </c>
      <c r="BS325" s="6">
        <f ca="1">IF(Table1[[#This Row],[AREA]]="Thiruvananthapuram",Table1[[#This Row],[INCOME ]],0)</f>
        <v>0</v>
      </c>
      <c r="BT325" s="6">
        <f ca="1">IF(Table1[[#This Row],[AREA]]="Thrissur",Table1[[#This Row],[INCOME ]],0)</f>
        <v>0</v>
      </c>
      <c r="BU325" s="10">
        <f ca="1">IF(Table1[[#This Row],[AREA]]="Wayanadu",Table1[[#This Row],[INCOME ]],0)</f>
        <v>304304</v>
      </c>
      <c r="BW325" s="9">
        <f ca="1">IF(Table1[[#This Row],[FIELD OF WORK]]="IT",Table1[[#This Row],[INCOME ]],0)</f>
        <v>0</v>
      </c>
      <c r="BX325" s="6">
        <f ca="1">IF(Table1[[#This Row],[FIELD OF WORK]]="Teaching",Table1[[#This Row],[INCOME ]],0)</f>
        <v>0</v>
      </c>
      <c r="BY325" s="6">
        <f ca="1">IF(Table1[[#This Row],[FIELD OF WORK]]="Construction",Table1[[#This Row],[INCOME ]],0)</f>
        <v>0</v>
      </c>
      <c r="BZ325" s="6">
        <f ca="1">IF(Table1[[#This Row],[FIELD OF WORK]]="Health",Table1[[#This Row],[INCOME ]],0)</f>
        <v>304304</v>
      </c>
      <c r="CA325" s="10">
        <f ca="1">IF(Table1[[#This Row],[FIELD OF WORK]]="Others",Table1[[#This Row],[INCOME ]],0)</f>
        <v>0</v>
      </c>
      <c r="CC325" s="9">
        <f ca="1">IF(Table1[[#This Row],[EDUCATION]]="Highschool",Table1[[#This Row],[INCOME ]],0)</f>
        <v>0</v>
      </c>
      <c r="CD325" s="6">
        <f ca="1">IF(Table1[[#This Row],[EDUCATION]]="UG",Table1[[#This Row],[INCOME ]],0)</f>
        <v>304304</v>
      </c>
      <c r="CE325" s="6">
        <f ca="1">IF(Table1[[#This Row],[EDUCATION]]="PG",Table1[[#This Row],[INCOME ]],0)</f>
        <v>0</v>
      </c>
      <c r="CF325" s="6">
        <f ca="1">IF(Table1[[#This Row],[EDUCATION]]="PHD",Table1[[#This Row],[INCOME ]],0)</f>
        <v>0</v>
      </c>
      <c r="CG325" s="6">
        <f ca="1">IF(Table1[[#This Row],[EDUCATION]]="Plus Two",Table1[[#This Row],[INCOME ]],0)</f>
        <v>0</v>
      </c>
      <c r="CH325" s="10">
        <f ca="1">IF(Table1[[#This Row],[EDUCATION]]="Others",Table1[[#This Row],[INCOME ]],0)</f>
        <v>0</v>
      </c>
      <c r="CJ325" s="9">
        <f ca="1">IF(Table1[[#This Row],[NETWORTH]]&gt;$CK$3,Table1[[#This Row],[AGE]],0)</f>
        <v>0</v>
      </c>
      <c r="CK325" s="10"/>
    </row>
    <row r="326" spans="1:89" x14ac:dyDescent="0.3">
      <c r="A326">
        <f t="shared" ca="1" si="140"/>
        <v>0</v>
      </c>
      <c r="B326" t="str">
        <f t="shared" ca="1" si="141"/>
        <v>MALE</v>
      </c>
      <c r="C326">
        <f t="shared" ca="1" si="142"/>
        <v>38</v>
      </c>
      <c r="D326">
        <f t="shared" ca="1" si="143"/>
        <v>2</v>
      </c>
      <c r="E326" t="str">
        <f t="shared" ca="1" si="144"/>
        <v>Construction</v>
      </c>
      <c r="F326">
        <f t="shared" ca="1" si="145"/>
        <v>4</v>
      </c>
      <c r="G326" t="str">
        <f t="shared" ca="1" si="146"/>
        <v>PG</v>
      </c>
      <c r="H326">
        <f t="shared" ca="1" si="138"/>
        <v>2</v>
      </c>
      <c r="I326">
        <f t="shared" ca="1" si="139"/>
        <v>3</v>
      </c>
      <c r="J326">
        <f t="shared" ca="1" si="147"/>
        <v>315209</v>
      </c>
      <c r="K326">
        <f t="shared" ca="1" si="148"/>
        <v>4</v>
      </c>
      <c r="L326" t="str">
        <f t="shared" ca="1" si="149"/>
        <v>Pathanamthitta</v>
      </c>
      <c r="M326">
        <f t="shared" ca="1" si="132"/>
        <v>2521672</v>
      </c>
      <c r="N326">
        <f t="shared" ca="1" si="150"/>
        <v>2283881.7761852588</v>
      </c>
      <c r="O326">
        <f t="shared" ca="1" si="133"/>
        <v>716374.18133478845</v>
      </c>
      <c r="P326">
        <f t="shared" ca="1" si="151"/>
        <v>148441</v>
      </c>
      <c r="Q326">
        <f t="shared" ca="1" si="134"/>
        <v>3053955.7761852588</v>
      </c>
      <c r="R326">
        <f t="shared" ca="1" si="135"/>
        <v>116132.5523144867</v>
      </c>
      <c r="S326">
        <f t="shared" ca="1" si="136"/>
        <v>3354178.7336492753</v>
      </c>
      <c r="T326">
        <f t="shared" ca="1" si="137"/>
        <v>300222.95746401651</v>
      </c>
      <c r="V326" s="9">
        <f ca="1">IF(Table1[[#This Row],[GENDER]]="MALE",1,0)</f>
        <v>1</v>
      </c>
      <c r="W326" s="10">
        <f ca="1">IF(Table1[[#This Row],[GENDER]]="FEMALE",1,0)</f>
        <v>0</v>
      </c>
      <c r="AF326" s="9">
        <f t="shared" ca="1" si="152"/>
        <v>1</v>
      </c>
      <c r="AG326" s="6">
        <f t="shared" ca="1" si="153"/>
        <v>0</v>
      </c>
      <c r="AH326" s="6">
        <f t="shared" ca="1" si="154"/>
        <v>0</v>
      </c>
      <c r="AI326" s="6">
        <f t="shared" ca="1" si="155"/>
        <v>0</v>
      </c>
      <c r="AJ326" s="10">
        <f t="shared" ca="1" si="156"/>
        <v>0</v>
      </c>
      <c r="AL326" s="9">
        <f ca="1">IF(Table1[[#This Row],[EDUCATION]]="HIGHSCHOOL",1,0)</f>
        <v>0</v>
      </c>
      <c r="AM326" s="6">
        <f ca="1">IF(Table1[[#This Row],[EDUCATION]]="PLUS TWO",1,0)</f>
        <v>0</v>
      </c>
      <c r="AN326" s="6">
        <f ca="1">IF(Table1[[#This Row],[EDUCATION]]="UG",1,0)</f>
        <v>0</v>
      </c>
      <c r="AO326" s="6">
        <f ca="1">IF(Table1[[#This Row],[EDUCATION]]="PG",1,0)</f>
        <v>1</v>
      </c>
      <c r="AP326" s="6">
        <f ca="1">IF(Table1[[#This Row],[EDUCATION]]="PHD",1,0)</f>
        <v>0</v>
      </c>
      <c r="AQ326" s="10">
        <f ca="1">IF(Table1[[#This Row],[EDUCATION]]="OTHERS",1,0)</f>
        <v>0</v>
      </c>
      <c r="AU326" s="9">
        <f ca="1">Table1[[#This Row],[CARS VALUE]]/Table1[[#This Row],[CARS]]</f>
        <v>238791.39377826281</v>
      </c>
      <c r="AV326" s="10"/>
      <c r="AX326" s="9">
        <f ca="1">IF(Table1[[#This Row],[DEBTS]]&gt;$AY$3,1,0)</f>
        <v>1</v>
      </c>
      <c r="AY326" s="6"/>
      <c r="AZ326" s="23">
        <f ca="1">(Table1[[#This Row],[MORTAGE LEFT]]/Table1[[#This Row],[VALUE OF THE HOUSE]])</f>
        <v>0.90570136646846167</v>
      </c>
      <c r="BA326" s="6">
        <f t="shared" ca="1" si="157"/>
        <v>0</v>
      </c>
      <c r="BB326" s="6"/>
      <c r="BC326" s="6"/>
      <c r="BD326" s="6"/>
      <c r="BE326" s="9">
        <f ca="1">IF(Table1[[#This Row],[DEBTS]]&gt;Table1[[#This Row],[INCOME ]],1,0)</f>
        <v>1</v>
      </c>
      <c r="BF326" s="10"/>
      <c r="BH326" s="9">
        <f ca="1">IF(Table1[[#This Row],[AREA]]="Alappuzha",Table1[[#This Row],[INCOME ]],0)</f>
        <v>0</v>
      </c>
      <c r="BI326" s="6">
        <f ca="1">IF(Table1[[#This Row],[AREA]]="Ernakulam",Table1[[#This Row],[INCOME ]],0)</f>
        <v>0</v>
      </c>
      <c r="BJ326" s="6">
        <f ca="1">IF(Table1[[#This Row],[AREA]]="Idukki",Table1[[#This Row],[INCOME ]],0)</f>
        <v>0</v>
      </c>
      <c r="BK326" s="6">
        <f ca="1">IF(Table1[[#This Row],[AREA]]="kannur",Table1[[#This Row],[INCOME ]],0)</f>
        <v>0</v>
      </c>
      <c r="BL326" s="6">
        <f ca="1">IF(Table1[[#This Row],[AREA]]="Kasaragod",Table1[[#This Row],[INCOME ]],0)</f>
        <v>0</v>
      </c>
      <c r="BM326" s="6">
        <f ca="1">IF(Table1[[#This Row],[AREA]]="Kollam",Table1[[#This Row],[INCOME ]],0)</f>
        <v>0</v>
      </c>
      <c r="BN326" s="6">
        <f ca="1">IF(Table1[[#This Row],[AREA]]="kottayam",Table1[[#This Row],[INCOME ]],0)</f>
        <v>0</v>
      </c>
      <c r="BO326" s="6">
        <f ca="1">IF(Table1[[#This Row],[AREA]]="Kozhikode",Table1[[#This Row],[INCOME ]],0)</f>
        <v>0</v>
      </c>
      <c r="BP326" s="6">
        <f ca="1">IF(Table1[[#This Row],[AREA]]="Malappuram",Table1[[#This Row],[INCOME ]],0)</f>
        <v>0</v>
      </c>
      <c r="BQ326" s="6">
        <f ca="1">IF(Table1[[#This Row],[AREA]]="Palakkad",Table1[[#This Row],[INCOME ]],0)</f>
        <v>0</v>
      </c>
      <c r="BR326" s="6">
        <f ca="1">IF(Table1[[#This Row],[AREA]]="Pathanamthitta",Table1[[#This Row],[INCOME ]],0)</f>
        <v>315209</v>
      </c>
      <c r="BS326" s="6">
        <f ca="1">IF(Table1[[#This Row],[AREA]]="Thiruvananthapuram",Table1[[#This Row],[INCOME ]],0)</f>
        <v>0</v>
      </c>
      <c r="BT326" s="6">
        <f ca="1">IF(Table1[[#This Row],[AREA]]="Thrissur",Table1[[#This Row],[INCOME ]],0)</f>
        <v>0</v>
      </c>
      <c r="BU326" s="10">
        <f ca="1">IF(Table1[[#This Row],[AREA]]="Wayanadu",Table1[[#This Row],[INCOME ]],0)</f>
        <v>0</v>
      </c>
      <c r="BW326" s="9">
        <f ca="1">IF(Table1[[#This Row],[FIELD OF WORK]]="IT",Table1[[#This Row],[INCOME ]],0)</f>
        <v>0</v>
      </c>
      <c r="BX326" s="6">
        <f ca="1">IF(Table1[[#This Row],[FIELD OF WORK]]="Teaching",Table1[[#This Row],[INCOME ]],0)</f>
        <v>0</v>
      </c>
      <c r="BY326" s="6">
        <f ca="1">IF(Table1[[#This Row],[FIELD OF WORK]]="Construction",Table1[[#This Row],[INCOME ]],0)</f>
        <v>315209</v>
      </c>
      <c r="BZ326" s="6">
        <f ca="1">IF(Table1[[#This Row],[FIELD OF WORK]]="Health",Table1[[#This Row],[INCOME ]],0)</f>
        <v>0</v>
      </c>
      <c r="CA326" s="10">
        <f ca="1">IF(Table1[[#This Row],[FIELD OF WORK]]="Others",Table1[[#This Row],[INCOME ]],0)</f>
        <v>0</v>
      </c>
      <c r="CC326" s="9">
        <f ca="1">IF(Table1[[#This Row],[EDUCATION]]="Highschool",Table1[[#This Row],[INCOME ]],0)</f>
        <v>0</v>
      </c>
      <c r="CD326" s="6">
        <f ca="1">IF(Table1[[#This Row],[EDUCATION]]="UG",Table1[[#This Row],[INCOME ]],0)</f>
        <v>0</v>
      </c>
      <c r="CE326" s="6">
        <f ca="1">IF(Table1[[#This Row],[EDUCATION]]="PG",Table1[[#This Row],[INCOME ]],0)</f>
        <v>315209</v>
      </c>
      <c r="CF326" s="6">
        <f ca="1">IF(Table1[[#This Row],[EDUCATION]]="PHD",Table1[[#This Row],[INCOME ]],0)</f>
        <v>0</v>
      </c>
      <c r="CG326" s="6">
        <f ca="1">IF(Table1[[#This Row],[EDUCATION]]="Plus Two",Table1[[#This Row],[INCOME ]],0)</f>
        <v>0</v>
      </c>
      <c r="CH326" s="10">
        <f ca="1">IF(Table1[[#This Row],[EDUCATION]]="Others",Table1[[#This Row],[INCOME ]],0)</f>
        <v>0</v>
      </c>
      <c r="CJ326" s="9">
        <f ca="1">IF(Table1[[#This Row],[NETWORTH]]&gt;$CK$3,Table1[[#This Row],[AGE]],0)</f>
        <v>0</v>
      </c>
      <c r="CK326" s="10"/>
    </row>
    <row r="327" spans="1:89" x14ac:dyDescent="0.3">
      <c r="A327">
        <f t="shared" ca="1" si="140"/>
        <v>0</v>
      </c>
      <c r="B327" t="str">
        <f t="shared" ca="1" si="141"/>
        <v>MALE</v>
      </c>
      <c r="C327">
        <f t="shared" ca="1" si="142"/>
        <v>40</v>
      </c>
      <c r="D327">
        <f t="shared" ca="1" si="143"/>
        <v>4</v>
      </c>
      <c r="E327" t="str">
        <f t="shared" ca="1" si="144"/>
        <v>IT</v>
      </c>
      <c r="F327">
        <f t="shared" ca="1" si="145"/>
        <v>3</v>
      </c>
      <c r="G327" t="str">
        <f t="shared" ca="1" si="146"/>
        <v>UG</v>
      </c>
      <c r="H327">
        <f t="shared" ca="1" si="138"/>
        <v>2</v>
      </c>
      <c r="I327">
        <f t="shared" ca="1" si="139"/>
        <v>3</v>
      </c>
      <c r="J327">
        <f t="shared" ca="1" si="147"/>
        <v>974573</v>
      </c>
      <c r="K327">
        <f t="shared" ca="1" si="148"/>
        <v>7</v>
      </c>
      <c r="L327" t="str">
        <f t="shared" ca="1" si="149"/>
        <v>Ernakulam</v>
      </c>
      <c r="M327">
        <f t="shared" ca="1" si="132"/>
        <v>2923719</v>
      </c>
      <c r="N327">
        <f t="shared" ca="1" si="150"/>
        <v>15022.905629955367</v>
      </c>
      <c r="O327">
        <f t="shared" ca="1" si="133"/>
        <v>1374009.9481623066</v>
      </c>
      <c r="P327">
        <f t="shared" ca="1" si="151"/>
        <v>629975</v>
      </c>
      <c r="Q327">
        <f t="shared" ca="1" si="134"/>
        <v>1812079.9056299552</v>
      </c>
      <c r="R327">
        <f t="shared" ca="1" si="135"/>
        <v>760528.64215954149</v>
      </c>
      <c r="S327">
        <f t="shared" ca="1" si="136"/>
        <v>5058257.5903218472</v>
      </c>
      <c r="T327">
        <f t="shared" ca="1" si="137"/>
        <v>3246177.684691892</v>
      </c>
      <c r="V327" s="9">
        <f ca="1">IF(Table1[[#This Row],[GENDER]]="MALE",1,0)</f>
        <v>1</v>
      </c>
      <c r="W327" s="10">
        <f ca="1">IF(Table1[[#This Row],[GENDER]]="FEMALE",1,0)</f>
        <v>0</v>
      </c>
      <c r="AF327" s="9">
        <f t="shared" ca="1" si="152"/>
        <v>0</v>
      </c>
      <c r="AG327" s="6">
        <f t="shared" ca="1" si="153"/>
        <v>0</v>
      </c>
      <c r="AH327" s="6">
        <f t="shared" ca="1" si="154"/>
        <v>1</v>
      </c>
      <c r="AI327" s="6">
        <f t="shared" ca="1" si="155"/>
        <v>0</v>
      </c>
      <c r="AJ327" s="10">
        <f t="shared" ca="1" si="156"/>
        <v>0</v>
      </c>
      <c r="AL327" s="9">
        <f ca="1">IF(Table1[[#This Row],[EDUCATION]]="HIGHSCHOOL",1,0)</f>
        <v>0</v>
      </c>
      <c r="AM327" s="6">
        <f ca="1">IF(Table1[[#This Row],[EDUCATION]]="PLUS TWO",1,0)</f>
        <v>0</v>
      </c>
      <c r="AN327" s="6">
        <f ca="1">IF(Table1[[#This Row],[EDUCATION]]="UG",1,0)</f>
        <v>1</v>
      </c>
      <c r="AO327" s="6">
        <f ca="1">IF(Table1[[#This Row],[EDUCATION]]="PG",1,0)</f>
        <v>0</v>
      </c>
      <c r="AP327" s="6">
        <f ca="1">IF(Table1[[#This Row],[EDUCATION]]="PHD",1,0)</f>
        <v>0</v>
      </c>
      <c r="AQ327" s="10">
        <f ca="1">IF(Table1[[#This Row],[EDUCATION]]="OTHERS",1,0)</f>
        <v>0</v>
      </c>
      <c r="AU327" s="9">
        <f ca="1">Table1[[#This Row],[CARS VALUE]]/Table1[[#This Row],[CARS]]</f>
        <v>458003.31605410221</v>
      </c>
      <c r="AV327" s="10"/>
      <c r="AX327" s="9">
        <f ca="1">IF(Table1[[#This Row],[DEBTS]]&gt;$AY$3,1,0)</f>
        <v>1</v>
      </c>
      <c r="AY327" s="6"/>
      <c r="AZ327" s="23">
        <f ca="1">(Table1[[#This Row],[MORTAGE LEFT]]/Table1[[#This Row],[VALUE OF THE HOUSE]])</f>
        <v>5.1382864187548005E-3</v>
      </c>
      <c r="BA327" s="6">
        <f t="shared" ca="1" si="157"/>
        <v>1</v>
      </c>
      <c r="BB327" s="6"/>
      <c r="BC327" s="6"/>
      <c r="BD327" s="6"/>
      <c r="BE327" s="9">
        <f ca="1">IF(Table1[[#This Row],[DEBTS]]&gt;Table1[[#This Row],[INCOME ]],1,0)</f>
        <v>1</v>
      </c>
      <c r="BF327" s="10"/>
      <c r="BH327" s="9">
        <f ca="1">IF(Table1[[#This Row],[AREA]]="Alappuzha",Table1[[#This Row],[INCOME ]],0)</f>
        <v>0</v>
      </c>
      <c r="BI327" s="6">
        <f ca="1">IF(Table1[[#This Row],[AREA]]="Ernakulam",Table1[[#This Row],[INCOME ]],0)</f>
        <v>974573</v>
      </c>
      <c r="BJ327" s="6">
        <f ca="1">IF(Table1[[#This Row],[AREA]]="Idukki",Table1[[#This Row],[INCOME ]],0)</f>
        <v>0</v>
      </c>
      <c r="BK327" s="6">
        <f ca="1">IF(Table1[[#This Row],[AREA]]="kannur",Table1[[#This Row],[INCOME ]],0)</f>
        <v>0</v>
      </c>
      <c r="BL327" s="6">
        <f ca="1">IF(Table1[[#This Row],[AREA]]="Kasaragod",Table1[[#This Row],[INCOME ]],0)</f>
        <v>0</v>
      </c>
      <c r="BM327" s="6">
        <f ca="1">IF(Table1[[#This Row],[AREA]]="Kollam",Table1[[#This Row],[INCOME ]],0)</f>
        <v>0</v>
      </c>
      <c r="BN327" s="6">
        <f ca="1">IF(Table1[[#This Row],[AREA]]="kottayam",Table1[[#This Row],[INCOME ]],0)</f>
        <v>0</v>
      </c>
      <c r="BO327" s="6">
        <f ca="1">IF(Table1[[#This Row],[AREA]]="Kozhikode",Table1[[#This Row],[INCOME ]],0)</f>
        <v>0</v>
      </c>
      <c r="BP327" s="6">
        <f ca="1">IF(Table1[[#This Row],[AREA]]="Malappuram",Table1[[#This Row],[INCOME ]],0)</f>
        <v>0</v>
      </c>
      <c r="BQ327" s="6">
        <f ca="1">IF(Table1[[#This Row],[AREA]]="Palakkad",Table1[[#This Row],[INCOME ]],0)</f>
        <v>0</v>
      </c>
      <c r="BR327" s="6">
        <f ca="1">IF(Table1[[#This Row],[AREA]]="Pathanamthitta",Table1[[#This Row],[INCOME ]],0)</f>
        <v>0</v>
      </c>
      <c r="BS327" s="6">
        <f ca="1">IF(Table1[[#This Row],[AREA]]="Thiruvananthapuram",Table1[[#This Row],[INCOME ]],0)</f>
        <v>0</v>
      </c>
      <c r="BT327" s="6">
        <f ca="1">IF(Table1[[#This Row],[AREA]]="Thrissur",Table1[[#This Row],[INCOME ]],0)</f>
        <v>0</v>
      </c>
      <c r="BU327" s="10">
        <f ca="1">IF(Table1[[#This Row],[AREA]]="Wayanadu",Table1[[#This Row],[INCOME ]],0)</f>
        <v>0</v>
      </c>
      <c r="BW327" s="9">
        <f ca="1">IF(Table1[[#This Row],[FIELD OF WORK]]="IT",Table1[[#This Row],[INCOME ]],0)</f>
        <v>974573</v>
      </c>
      <c r="BX327" s="6">
        <f ca="1">IF(Table1[[#This Row],[FIELD OF WORK]]="Teaching",Table1[[#This Row],[INCOME ]],0)</f>
        <v>0</v>
      </c>
      <c r="BY327" s="6">
        <f ca="1">IF(Table1[[#This Row],[FIELD OF WORK]]="Construction",Table1[[#This Row],[INCOME ]],0)</f>
        <v>0</v>
      </c>
      <c r="BZ327" s="6">
        <f ca="1">IF(Table1[[#This Row],[FIELD OF WORK]]="Health",Table1[[#This Row],[INCOME ]],0)</f>
        <v>0</v>
      </c>
      <c r="CA327" s="10">
        <f ca="1">IF(Table1[[#This Row],[FIELD OF WORK]]="Others",Table1[[#This Row],[INCOME ]],0)</f>
        <v>0</v>
      </c>
      <c r="CC327" s="9">
        <f ca="1">IF(Table1[[#This Row],[EDUCATION]]="Highschool",Table1[[#This Row],[INCOME ]],0)</f>
        <v>0</v>
      </c>
      <c r="CD327" s="6">
        <f ca="1">IF(Table1[[#This Row],[EDUCATION]]="UG",Table1[[#This Row],[INCOME ]],0)</f>
        <v>974573</v>
      </c>
      <c r="CE327" s="6">
        <f ca="1">IF(Table1[[#This Row],[EDUCATION]]="PG",Table1[[#This Row],[INCOME ]],0)</f>
        <v>0</v>
      </c>
      <c r="CF327" s="6">
        <f ca="1">IF(Table1[[#This Row],[EDUCATION]]="PHD",Table1[[#This Row],[INCOME ]],0)</f>
        <v>0</v>
      </c>
      <c r="CG327" s="6">
        <f ca="1">IF(Table1[[#This Row],[EDUCATION]]="Plus Two",Table1[[#This Row],[INCOME ]],0)</f>
        <v>0</v>
      </c>
      <c r="CH327" s="10">
        <f ca="1">IF(Table1[[#This Row],[EDUCATION]]="Others",Table1[[#This Row],[INCOME ]],0)</f>
        <v>0</v>
      </c>
      <c r="CJ327" s="9">
        <f ca="1">IF(Table1[[#This Row],[NETWORTH]]&gt;$CK$3,Table1[[#This Row],[AGE]],0)</f>
        <v>40</v>
      </c>
      <c r="CK327" s="10"/>
    </row>
    <row r="328" spans="1:89" x14ac:dyDescent="0.3">
      <c r="A328">
        <f t="shared" ca="1" si="140"/>
        <v>1</v>
      </c>
      <c r="B328" t="str">
        <f t="shared" ca="1" si="141"/>
        <v>FEMALE</v>
      </c>
      <c r="C328">
        <f t="shared" ca="1" si="142"/>
        <v>43</v>
      </c>
      <c r="D328">
        <f t="shared" ca="1" si="143"/>
        <v>5</v>
      </c>
      <c r="E328" t="str">
        <f t="shared" ca="1" si="144"/>
        <v>Others</v>
      </c>
      <c r="F328">
        <f t="shared" ca="1" si="145"/>
        <v>2</v>
      </c>
      <c r="G328" t="str">
        <f t="shared" ca="1" si="146"/>
        <v>Plus Two</v>
      </c>
      <c r="H328">
        <f t="shared" ca="1" si="138"/>
        <v>1</v>
      </c>
      <c r="I328">
        <f t="shared" ca="1" si="139"/>
        <v>2</v>
      </c>
      <c r="J328">
        <f t="shared" ca="1" si="147"/>
        <v>450429</v>
      </c>
      <c r="K328">
        <f t="shared" ca="1" si="148"/>
        <v>8</v>
      </c>
      <c r="L328" t="str">
        <f t="shared" ca="1" si="149"/>
        <v>Thrissur</v>
      </c>
      <c r="M328">
        <f t="shared" ca="1" si="132"/>
        <v>2252145</v>
      </c>
      <c r="N328">
        <f t="shared" ca="1" si="150"/>
        <v>1597183.1994429459</v>
      </c>
      <c r="O328">
        <f t="shared" ca="1" si="133"/>
        <v>388500.11585587391</v>
      </c>
      <c r="P328">
        <f t="shared" ca="1" si="151"/>
        <v>303867</v>
      </c>
      <c r="Q328">
        <f t="shared" ca="1" si="134"/>
        <v>1936388.1994429459</v>
      </c>
      <c r="R328">
        <f t="shared" ca="1" si="135"/>
        <v>665805.50097586971</v>
      </c>
      <c r="S328">
        <f t="shared" ca="1" si="136"/>
        <v>3306450.6168317436</v>
      </c>
      <c r="T328">
        <f t="shared" ca="1" si="137"/>
        <v>1370062.4173887977</v>
      </c>
      <c r="V328" s="9">
        <f ca="1">IF(Table1[[#This Row],[GENDER]]="MALE",1,0)</f>
        <v>0</v>
      </c>
      <c r="W328" s="10">
        <f ca="1">IF(Table1[[#This Row],[GENDER]]="FEMALE",1,0)</f>
        <v>1</v>
      </c>
      <c r="AF328" s="9">
        <f t="shared" ca="1" si="152"/>
        <v>0</v>
      </c>
      <c r="AG328" s="6">
        <f t="shared" ca="1" si="153"/>
        <v>0</v>
      </c>
      <c r="AH328" s="6">
        <f t="shared" ca="1" si="154"/>
        <v>0</v>
      </c>
      <c r="AI328" s="6">
        <f t="shared" ca="1" si="155"/>
        <v>0</v>
      </c>
      <c r="AJ328" s="10">
        <f t="shared" ca="1" si="156"/>
        <v>1</v>
      </c>
      <c r="AL328" s="9">
        <f ca="1">IF(Table1[[#This Row],[EDUCATION]]="HIGHSCHOOL",1,0)</f>
        <v>0</v>
      </c>
      <c r="AM328" s="6">
        <f ca="1">IF(Table1[[#This Row],[EDUCATION]]="PLUS TWO",1,0)</f>
        <v>1</v>
      </c>
      <c r="AN328" s="6">
        <f ca="1">IF(Table1[[#This Row],[EDUCATION]]="UG",1,0)</f>
        <v>0</v>
      </c>
      <c r="AO328" s="6">
        <f ca="1">IF(Table1[[#This Row],[EDUCATION]]="PG",1,0)</f>
        <v>0</v>
      </c>
      <c r="AP328" s="6">
        <f ca="1">IF(Table1[[#This Row],[EDUCATION]]="PHD",1,0)</f>
        <v>0</v>
      </c>
      <c r="AQ328" s="10">
        <f ca="1">IF(Table1[[#This Row],[EDUCATION]]="OTHERS",1,0)</f>
        <v>0</v>
      </c>
      <c r="AU328" s="9">
        <f ca="1">Table1[[#This Row],[CARS VALUE]]/Table1[[#This Row],[CARS]]</f>
        <v>194250.05792793696</v>
      </c>
      <c r="AV328" s="10"/>
      <c r="AX328" s="9">
        <f ca="1">IF(Table1[[#This Row],[DEBTS]]&gt;$AY$3,1,0)</f>
        <v>1</v>
      </c>
      <c r="AY328" s="6"/>
      <c r="AZ328" s="23">
        <f ca="1">(Table1[[#This Row],[MORTAGE LEFT]]/Table1[[#This Row],[VALUE OF THE HOUSE]])</f>
        <v>0.70918311185245442</v>
      </c>
      <c r="BA328" s="6">
        <f t="shared" ca="1" si="157"/>
        <v>0</v>
      </c>
      <c r="BB328" s="6"/>
      <c r="BC328" s="6"/>
      <c r="BD328" s="6"/>
      <c r="BE328" s="9">
        <f ca="1">IF(Table1[[#This Row],[DEBTS]]&gt;Table1[[#This Row],[INCOME ]],1,0)</f>
        <v>1</v>
      </c>
      <c r="BF328" s="10"/>
      <c r="BH328" s="9">
        <f ca="1">IF(Table1[[#This Row],[AREA]]="Alappuzha",Table1[[#This Row],[INCOME ]],0)</f>
        <v>0</v>
      </c>
      <c r="BI328" s="6">
        <f ca="1">IF(Table1[[#This Row],[AREA]]="Ernakulam",Table1[[#This Row],[INCOME ]],0)</f>
        <v>0</v>
      </c>
      <c r="BJ328" s="6">
        <f ca="1">IF(Table1[[#This Row],[AREA]]="Idukki",Table1[[#This Row],[INCOME ]],0)</f>
        <v>0</v>
      </c>
      <c r="BK328" s="6">
        <f ca="1">IF(Table1[[#This Row],[AREA]]="kannur",Table1[[#This Row],[INCOME ]],0)</f>
        <v>0</v>
      </c>
      <c r="BL328" s="6">
        <f ca="1">IF(Table1[[#This Row],[AREA]]="Kasaragod",Table1[[#This Row],[INCOME ]],0)</f>
        <v>0</v>
      </c>
      <c r="BM328" s="6">
        <f ca="1">IF(Table1[[#This Row],[AREA]]="Kollam",Table1[[#This Row],[INCOME ]],0)</f>
        <v>0</v>
      </c>
      <c r="BN328" s="6">
        <f ca="1">IF(Table1[[#This Row],[AREA]]="kottayam",Table1[[#This Row],[INCOME ]],0)</f>
        <v>0</v>
      </c>
      <c r="BO328" s="6">
        <f ca="1">IF(Table1[[#This Row],[AREA]]="Kozhikode",Table1[[#This Row],[INCOME ]],0)</f>
        <v>0</v>
      </c>
      <c r="BP328" s="6">
        <f ca="1">IF(Table1[[#This Row],[AREA]]="Malappuram",Table1[[#This Row],[INCOME ]],0)</f>
        <v>0</v>
      </c>
      <c r="BQ328" s="6">
        <f ca="1">IF(Table1[[#This Row],[AREA]]="Palakkad",Table1[[#This Row],[INCOME ]],0)</f>
        <v>0</v>
      </c>
      <c r="BR328" s="6">
        <f ca="1">IF(Table1[[#This Row],[AREA]]="Pathanamthitta",Table1[[#This Row],[INCOME ]],0)</f>
        <v>0</v>
      </c>
      <c r="BS328" s="6">
        <f ca="1">IF(Table1[[#This Row],[AREA]]="Thiruvananthapuram",Table1[[#This Row],[INCOME ]],0)</f>
        <v>0</v>
      </c>
      <c r="BT328" s="6">
        <f ca="1">IF(Table1[[#This Row],[AREA]]="Thrissur",Table1[[#This Row],[INCOME ]],0)</f>
        <v>450429</v>
      </c>
      <c r="BU328" s="10">
        <f ca="1">IF(Table1[[#This Row],[AREA]]="Wayanadu",Table1[[#This Row],[INCOME ]],0)</f>
        <v>0</v>
      </c>
      <c r="BW328" s="9">
        <f ca="1">IF(Table1[[#This Row],[FIELD OF WORK]]="IT",Table1[[#This Row],[INCOME ]],0)</f>
        <v>0</v>
      </c>
      <c r="BX328" s="6">
        <f ca="1">IF(Table1[[#This Row],[FIELD OF WORK]]="Teaching",Table1[[#This Row],[INCOME ]],0)</f>
        <v>0</v>
      </c>
      <c r="BY328" s="6">
        <f ca="1">IF(Table1[[#This Row],[FIELD OF WORK]]="Construction",Table1[[#This Row],[INCOME ]],0)</f>
        <v>0</v>
      </c>
      <c r="BZ328" s="6">
        <f ca="1">IF(Table1[[#This Row],[FIELD OF WORK]]="Health",Table1[[#This Row],[INCOME ]],0)</f>
        <v>0</v>
      </c>
      <c r="CA328" s="10">
        <f ca="1">IF(Table1[[#This Row],[FIELD OF WORK]]="Others",Table1[[#This Row],[INCOME ]],0)</f>
        <v>450429</v>
      </c>
      <c r="CC328" s="9">
        <f ca="1">IF(Table1[[#This Row],[EDUCATION]]="Highschool",Table1[[#This Row],[INCOME ]],0)</f>
        <v>0</v>
      </c>
      <c r="CD328" s="6">
        <f ca="1">IF(Table1[[#This Row],[EDUCATION]]="UG",Table1[[#This Row],[INCOME ]],0)</f>
        <v>0</v>
      </c>
      <c r="CE328" s="6">
        <f ca="1">IF(Table1[[#This Row],[EDUCATION]]="PG",Table1[[#This Row],[INCOME ]],0)</f>
        <v>0</v>
      </c>
      <c r="CF328" s="6">
        <f ca="1">IF(Table1[[#This Row],[EDUCATION]]="PHD",Table1[[#This Row],[INCOME ]],0)</f>
        <v>0</v>
      </c>
      <c r="CG328" s="6">
        <f ca="1">IF(Table1[[#This Row],[EDUCATION]]="Plus Two",Table1[[#This Row],[INCOME ]],0)</f>
        <v>450429</v>
      </c>
      <c r="CH328" s="10">
        <f ca="1">IF(Table1[[#This Row],[EDUCATION]]="Others",Table1[[#This Row],[INCOME ]],0)</f>
        <v>0</v>
      </c>
      <c r="CJ328" s="9">
        <f ca="1">IF(Table1[[#This Row],[NETWORTH]]&gt;$CK$3,Table1[[#This Row],[AGE]],0)</f>
        <v>43</v>
      </c>
      <c r="CK328" s="10"/>
    </row>
    <row r="329" spans="1:89" x14ac:dyDescent="0.3">
      <c r="A329">
        <f t="shared" ca="1" si="140"/>
        <v>0</v>
      </c>
      <c r="B329" t="str">
        <f t="shared" ca="1" si="141"/>
        <v>MALE</v>
      </c>
      <c r="C329">
        <f t="shared" ca="1" si="142"/>
        <v>32</v>
      </c>
      <c r="D329">
        <f t="shared" ca="1" si="143"/>
        <v>4</v>
      </c>
      <c r="E329" t="str">
        <f t="shared" ca="1" si="144"/>
        <v>IT</v>
      </c>
      <c r="F329">
        <f t="shared" ca="1" si="145"/>
        <v>5</v>
      </c>
      <c r="G329" t="str">
        <f t="shared" ca="1" si="146"/>
        <v>PHD</v>
      </c>
      <c r="H329">
        <f t="shared" ca="1" si="138"/>
        <v>3</v>
      </c>
      <c r="I329">
        <f t="shared" ca="1" si="139"/>
        <v>3</v>
      </c>
      <c r="J329">
        <f t="shared" ca="1" si="147"/>
        <v>747589</v>
      </c>
      <c r="K329">
        <f t="shared" ca="1" si="148"/>
        <v>9</v>
      </c>
      <c r="L329" t="str">
        <f t="shared" ca="1" si="149"/>
        <v>Palakkad</v>
      </c>
      <c r="M329">
        <f t="shared" ca="1" si="132"/>
        <v>5233123</v>
      </c>
      <c r="N329">
        <f t="shared" ca="1" si="150"/>
        <v>5080746.9939888334</v>
      </c>
      <c r="O329">
        <f t="shared" ca="1" si="133"/>
        <v>2088408.7706234739</v>
      </c>
      <c r="P329">
        <f t="shared" ca="1" si="151"/>
        <v>926162</v>
      </c>
      <c r="Q329">
        <f t="shared" ca="1" si="134"/>
        <v>6676058.9939888334</v>
      </c>
      <c r="R329">
        <f t="shared" ca="1" si="135"/>
        <v>33570.06086816988</v>
      </c>
      <c r="S329">
        <f t="shared" ca="1" si="136"/>
        <v>7355101.8314916436</v>
      </c>
      <c r="T329">
        <f t="shared" ca="1" si="137"/>
        <v>679042.83750281017</v>
      </c>
      <c r="V329" s="9">
        <f ca="1">IF(Table1[[#This Row],[GENDER]]="MALE",1,0)</f>
        <v>1</v>
      </c>
      <c r="W329" s="10">
        <f ca="1">IF(Table1[[#This Row],[GENDER]]="FEMALE",1,0)</f>
        <v>0</v>
      </c>
      <c r="AF329" s="9">
        <f t="shared" ca="1" si="152"/>
        <v>0</v>
      </c>
      <c r="AG329" s="6">
        <f t="shared" ca="1" si="153"/>
        <v>0</v>
      </c>
      <c r="AH329" s="6">
        <f t="shared" ca="1" si="154"/>
        <v>1</v>
      </c>
      <c r="AI329" s="6">
        <f t="shared" ca="1" si="155"/>
        <v>0</v>
      </c>
      <c r="AJ329" s="10">
        <f t="shared" ca="1" si="156"/>
        <v>0</v>
      </c>
      <c r="AL329" s="9">
        <f ca="1">IF(Table1[[#This Row],[EDUCATION]]="HIGHSCHOOL",1,0)</f>
        <v>0</v>
      </c>
      <c r="AM329" s="6">
        <f ca="1">IF(Table1[[#This Row],[EDUCATION]]="PLUS TWO",1,0)</f>
        <v>0</v>
      </c>
      <c r="AN329" s="6">
        <f ca="1">IF(Table1[[#This Row],[EDUCATION]]="UG",1,0)</f>
        <v>0</v>
      </c>
      <c r="AO329" s="6">
        <f ca="1">IF(Table1[[#This Row],[EDUCATION]]="PG",1,0)</f>
        <v>0</v>
      </c>
      <c r="AP329" s="6">
        <f ca="1">IF(Table1[[#This Row],[EDUCATION]]="PHD",1,0)</f>
        <v>1</v>
      </c>
      <c r="AQ329" s="10">
        <f ca="1">IF(Table1[[#This Row],[EDUCATION]]="OTHERS",1,0)</f>
        <v>0</v>
      </c>
      <c r="AU329" s="9">
        <f ca="1">Table1[[#This Row],[CARS VALUE]]/Table1[[#This Row],[CARS]]</f>
        <v>696136.25687449134</v>
      </c>
      <c r="AV329" s="10"/>
      <c r="AX329" s="9">
        <f ca="1">IF(Table1[[#This Row],[DEBTS]]&gt;$AY$3,1,0)</f>
        <v>1</v>
      </c>
      <c r="AY329" s="6"/>
      <c r="AZ329" s="23">
        <f ca="1">(Table1[[#This Row],[MORTAGE LEFT]]/Table1[[#This Row],[VALUE OF THE HOUSE]])</f>
        <v>0.97088239546229538</v>
      </c>
      <c r="BA329" s="6">
        <f t="shared" ca="1" si="157"/>
        <v>0</v>
      </c>
      <c r="BB329" s="6"/>
      <c r="BC329" s="6"/>
      <c r="BD329" s="6"/>
      <c r="BE329" s="9">
        <f ca="1">IF(Table1[[#This Row],[DEBTS]]&gt;Table1[[#This Row],[INCOME ]],1,0)</f>
        <v>1</v>
      </c>
      <c r="BF329" s="10"/>
      <c r="BH329" s="9">
        <f ca="1">IF(Table1[[#This Row],[AREA]]="Alappuzha",Table1[[#This Row],[INCOME ]],0)</f>
        <v>0</v>
      </c>
      <c r="BI329" s="6">
        <f ca="1">IF(Table1[[#This Row],[AREA]]="Ernakulam",Table1[[#This Row],[INCOME ]],0)</f>
        <v>0</v>
      </c>
      <c r="BJ329" s="6">
        <f ca="1">IF(Table1[[#This Row],[AREA]]="Idukki",Table1[[#This Row],[INCOME ]],0)</f>
        <v>0</v>
      </c>
      <c r="BK329" s="6">
        <f ca="1">IF(Table1[[#This Row],[AREA]]="kannur",Table1[[#This Row],[INCOME ]],0)</f>
        <v>0</v>
      </c>
      <c r="BL329" s="6">
        <f ca="1">IF(Table1[[#This Row],[AREA]]="Kasaragod",Table1[[#This Row],[INCOME ]],0)</f>
        <v>0</v>
      </c>
      <c r="BM329" s="6">
        <f ca="1">IF(Table1[[#This Row],[AREA]]="Kollam",Table1[[#This Row],[INCOME ]],0)</f>
        <v>0</v>
      </c>
      <c r="BN329" s="6">
        <f ca="1">IF(Table1[[#This Row],[AREA]]="kottayam",Table1[[#This Row],[INCOME ]],0)</f>
        <v>0</v>
      </c>
      <c r="BO329" s="6">
        <f ca="1">IF(Table1[[#This Row],[AREA]]="Kozhikode",Table1[[#This Row],[INCOME ]],0)</f>
        <v>0</v>
      </c>
      <c r="BP329" s="6">
        <f ca="1">IF(Table1[[#This Row],[AREA]]="Malappuram",Table1[[#This Row],[INCOME ]],0)</f>
        <v>0</v>
      </c>
      <c r="BQ329" s="6">
        <f ca="1">IF(Table1[[#This Row],[AREA]]="Palakkad",Table1[[#This Row],[INCOME ]],0)</f>
        <v>747589</v>
      </c>
      <c r="BR329" s="6">
        <f ca="1">IF(Table1[[#This Row],[AREA]]="Pathanamthitta",Table1[[#This Row],[INCOME ]],0)</f>
        <v>0</v>
      </c>
      <c r="BS329" s="6">
        <f ca="1">IF(Table1[[#This Row],[AREA]]="Thiruvananthapuram",Table1[[#This Row],[INCOME ]],0)</f>
        <v>0</v>
      </c>
      <c r="BT329" s="6">
        <f ca="1">IF(Table1[[#This Row],[AREA]]="Thrissur",Table1[[#This Row],[INCOME ]],0)</f>
        <v>0</v>
      </c>
      <c r="BU329" s="10">
        <f ca="1">IF(Table1[[#This Row],[AREA]]="Wayanadu",Table1[[#This Row],[INCOME ]],0)</f>
        <v>0</v>
      </c>
      <c r="BW329" s="9">
        <f ca="1">IF(Table1[[#This Row],[FIELD OF WORK]]="IT",Table1[[#This Row],[INCOME ]],0)</f>
        <v>747589</v>
      </c>
      <c r="BX329" s="6">
        <f ca="1">IF(Table1[[#This Row],[FIELD OF WORK]]="Teaching",Table1[[#This Row],[INCOME ]],0)</f>
        <v>0</v>
      </c>
      <c r="BY329" s="6">
        <f ca="1">IF(Table1[[#This Row],[FIELD OF WORK]]="Construction",Table1[[#This Row],[INCOME ]],0)</f>
        <v>0</v>
      </c>
      <c r="BZ329" s="6">
        <f ca="1">IF(Table1[[#This Row],[FIELD OF WORK]]="Health",Table1[[#This Row],[INCOME ]],0)</f>
        <v>0</v>
      </c>
      <c r="CA329" s="10">
        <f ca="1">IF(Table1[[#This Row],[FIELD OF WORK]]="Others",Table1[[#This Row],[INCOME ]],0)</f>
        <v>0</v>
      </c>
      <c r="CC329" s="9">
        <f ca="1">IF(Table1[[#This Row],[EDUCATION]]="Highschool",Table1[[#This Row],[INCOME ]],0)</f>
        <v>0</v>
      </c>
      <c r="CD329" s="6">
        <f ca="1">IF(Table1[[#This Row],[EDUCATION]]="UG",Table1[[#This Row],[INCOME ]],0)</f>
        <v>0</v>
      </c>
      <c r="CE329" s="6">
        <f ca="1">IF(Table1[[#This Row],[EDUCATION]]="PG",Table1[[#This Row],[INCOME ]],0)</f>
        <v>0</v>
      </c>
      <c r="CF329" s="6">
        <f ca="1">IF(Table1[[#This Row],[EDUCATION]]="PHD",Table1[[#This Row],[INCOME ]],0)</f>
        <v>747589</v>
      </c>
      <c r="CG329" s="6">
        <f ca="1">IF(Table1[[#This Row],[EDUCATION]]="Plus Two",Table1[[#This Row],[INCOME ]],0)</f>
        <v>0</v>
      </c>
      <c r="CH329" s="10">
        <f ca="1">IF(Table1[[#This Row],[EDUCATION]]="Others",Table1[[#This Row],[INCOME ]],0)</f>
        <v>0</v>
      </c>
      <c r="CJ329" s="9">
        <f ca="1">IF(Table1[[#This Row],[NETWORTH]]&gt;$CK$3,Table1[[#This Row],[AGE]],0)</f>
        <v>0</v>
      </c>
      <c r="CK329" s="10"/>
    </row>
    <row r="330" spans="1:89" x14ac:dyDescent="0.3">
      <c r="A330">
        <f t="shared" ca="1" si="140"/>
        <v>1</v>
      </c>
      <c r="B330" t="str">
        <f t="shared" ca="1" si="141"/>
        <v>FEMALE</v>
      </c>
      <c r="C330">
        <f t="shared" ca="1" si="142"/>
        <v>50</v>
      </c>
      <c r="D330">
        <f t="shared" ca="1" si="143"/>
        <v>3</v>
      </c>
      <c r="E330" t="str">
        <f t="shared" ca="1" si="144"/>
        <v>Teaching</v>
      </c>
      <c r="F330">
        <f t="shared" ca="1" si="145"/>
        <v>1</v>
      </c>
      <c r="G330" t="str">
        <f t="shared" ca="1" si="146"/>
        <v>Highschool</v>
      </c>
      <c r="H330">
        <f t="shared" ca="1" si="138"/>
        <v>3</v>
      </c>
      <c r="I330">
        <f t="shared" ca="1" si="139"/>
        <v>2</v>
      </c>
      <c r="J330">
        <f t="shared" ca="1" si="147"/>
        <v>567796</v>
      </c>
      <c r="K330">
        <f t="shared" ca="1" si="148"/>
        <v>10</v>
      </c>
      <c r="L330" t="str">
        <f t="shared" ca="1" si="149"/>
        <v>Malappuram</v>
      </c>
      <c r="M330">
        <f t="shared" ca="1" si="132"/>
        <v>4542368</v>
      </c>
      <c r="N330">
        <f t="shared" ca="1" si="150"/>
        <v>689106.84506790992</v>
      </c>
      <c r="O330">
        <f t="shared" ca="1" si="133"/>
        <v>700760.5897583504</v>
      </c>
      <c r="P330">
        <f t="shared" ca="1" si="151"/>
        <v>506519</v>
      </c>
      <c r="Q330">
        <f t="shared" ca="1" si="134"/>
        <v>1196355.8450679099</v>
      </c>
      <c r="R330">
        <f t="shared" ca="1" si="135"/>
        <v>118331.75724950396</v>
      </c>
      <c r="S330">
        <f t="shared" ca="1" si="136"/>
        <v>5361460.3470078548</v>
      </c>
      <c r="T330">
        <f t="shared" ca="1" si="137"/>
        <v>4165104.5019399449</v>
      </c>
      <c r="V330" s="9">
        <f ca="1">IF(Table1[[#This Row],[GENDER]]="MALE",1,0)</f>
        <v>0</v>
      </c>
      <c r="W330" s="10">
        <f ca="1">IF(Table1[[#This Row],[GENDER]]="FEMALE",1,0)</f>
        <v>1</v>
      </c>
      <c r="AF330" s="9">
        <f t="shared" ca="1" si="152"/>
        <v>0</v>
      </c>
      <c r="AG330" s="6">
        <f t="shared" ca="1" si="153"/>
        <v>0</v>
      </c>
      <c r="AH330" s="6">
        <f t="shared" ca="1" si="154"/>
        <v>0</v>
      </c>
      <c r="AI330" s="6">
        <f t="shared" ca="1" si="155"/>
        <v>1</v>
      </c>
      <c r="AJ330" s="10">
        <f t="shared" ca="1" si="156"/>
        <v>0</v>
      </c>
      <c r="AL330" s="9">
        <f ca="1">IF(Table1[[#This Row],[EDUCATION]]="HIGHSCHOOL",1,0)</f>
        <v>1</v>
      </c>
      <c r="AM330" s="6">
        <f ca="1">IF(Table1[[#This Row],[EDUCATION]]="PLUS TWO",1,0)</f>
        <v>0</v>
      </c>
      <c r="AN330" s="6">
        <f ca="1">IF(Table1[[#This Row],[EDUCATION]]="UG",1,0)</f>
        <v>0</v>
      </c>
      <c r="AO330" s="6">
        <f ca="1">IF(Table1[[#This Row],[EDUCATION]]="PG",1,0)</f>
        <v>0</v>
      </c>
      <c r="AP330" s="6">
        <f ca="1">IF(Table1[[#This Row],[EDUCATION]]="PHD",1,0)</f>
        <v>0</v>
      </c>
      <c r="AQ330" s="10">
        <f ca="1">IF(Table1[[#This Row],[EDUCATION]]="OTHERS",1,0)</f>
        <v>0</v>
      </c>
      <c r="AU330" s="9">
        <f ca="1">Table1[[#This Row],[CARS VALUE]]/Table1[[#This Row],[CARS]]</f>
        <v>350380.2948791752</v>
      </c>
      <c r="AV330" s="10"/>
      <c r="AX330" s="9">
        <f ca="1">IF(Table1[[#This Row],[DEBTS]]&gt;$AY$3,1,0)</f>
        <v>1</v>
      </c>
      <c r="AY330" s="6"/>
      <c r="AZ330" s="23">
        <f ca="1">(Table1[[#This Row],[MORTAGE LEFT]]/Table1[[#This Row],[VALUE OF THE HOUSE]])</f>
        <v>0.15170652071076363</v>
      </c>
      <c r="BA330" s="6">
        <f t="shared" ca="1" si="157"/>
        <v>1</v>
      </c>
      <c r="BB330" s="6"/>
      <c r="BC330" s="6"/>
      <c r="BD330" s="6"/>
      <c r="BE330" s="9">
        <f ca="1">IF(Table1[[#This Row],[DEBTS]]&gt;Table1[[#This Row],[INCOME ]],1,0)</f>
        <v>1</v>
      </c>
      <c r="BF330" s="10"/>
      <c r="BH330" s="9">
        <f ca="1">IF(Table1[[#This Row],[AREA]]="Alappuzha",Table1[[#This Row],[INCOME ]],0)</f>
        <v>0</v>
      </c>
      <c r="BI330" s="6">
        <f ca="1">IF(Table1[[#This Row],[AREA]]="Ernakulam",Table1[[#This Row],[INCOME ]],0)</f>
        <v>0</v>
      </c>
      <c r="BJ330" s="6">
        <f ca="1">IF(Table1[[#This Row],[AREA]]="Idukki",Table1[[#This Row],[INCOME ]],0)</f>
        <v>0</v>
      </c>
      <c r="BK330" s="6">
        <f ca="1">IF(Table1[[#This Row],[AREA]]="kannur",Table1[[#This Row],[INCOME ]],0)</f>
        <v>0</v>
      </c>
      <c r="BL330" s="6">
        <f ca="1">IF(Table1[[#This Row],[AREA]]="Kasaragod",Table1[[#This Row],[INCOME ]],0)</f>
        <v>0</v>
      </c>
      <c r="BM330" s="6">
        <f ca="1">IF(Table1[[#This Row],[AREA]]="Kollam",Table1[[#This Row],[INCOME ]],0)</f>
        <v>0</v>
      </c>
      <c r="BN330" s="6">
        <f ca="1">IF(Table1[[#This Row],[AREA]]="kottayam",Table1[[#This Row],[INCOME ]],0)</f>
        <v>0</v>
      </c>
      <c r="BO330" s="6">
        <f ca="1">IF(Table1[[#This Row],[AREA]]="Kozhikode",Table1[[#This Row],[INCOME ]],0)</f>
        <v>0</v>
      </c>
      <c r="BP330" s="6">
        <f ca="1">IF(Table1[[#This Row],[AREA]]="Malappuram",Table1[[#This Row],[INCOME ]],0)</f>
        <v>567796</v>
      </c>
      <c r="BQ330" s="6">
        <f ca="1">IF(Table1[[#This Row],[AREA]]="Palakkad",Table1[[#This Row],[INCOME ]],0)</f>
        <v>0</v>
      </c>
      <c r="BR330" s="6">
        <f ca="1">IF(Table1[[#This Row],[AREA]]="Pathanamthitta",Table1[[#This Row],[INCOME ]],0)</f>
        <v>0</v>
      </c>
      <c r="BS330" s="6">
        <f ca="1">IF(Table1[[#This Row],[AREA]]="Thiruvananthapuram",Table1[[#This Row],[INCOME ]],0)</f>
        <v>0</v>
      </c>
      <c r="BT330" s="6">
        <f ca="1">IF(Table1[[#This Row],[AREA]]="Thrissur",Table1[[#This Row],[INCOME ]],0)</f>
        <v>0</v>
      </c>
      <c r="BU330" s="10">
        <f ca="1">IF(Table1[[#This Row],[AREA]]="Wayanadu",Table1[[#This Row],[INCOME ]],0)</f>
        <v>0</v>
      </c>
      <c r="BW330" s="9">
        <f ca="1">IF(Table1[[#This Row],[FIELD OF WORK]]="IT",Table1[[#This Row],[INCOME ]],0)</f>
        <v>0</v>
      </c>
      <c r="BX330" s="6">
        <f ca="1">IF(Table1[[#This Row],[FIELD OF WORK]]="Teaching",Table1[[#This Row],[INCOME ]],0)</f>
        <v>567796</v>
      </c>
      <c r="BY330" s="6">
        <f ca="1">IF(Table1[[#This Row],[FIELD OF WORK]]="Construction",Table1[[#This Row],[INCOME ]],0)</f>
        <v>0</v>
      </c>
      <c r="BZ330" s="6">
        <f ca="1">IF(Table1[[#This Row],[FIELD OF WORK]]="Health",Table1[[#This Row],[INCOME ]],0)</f>
        <v>0</v>
      </c>
      <c r="CA330" s="10">
        <f ca="1">IF(Table1[[#This Row],[FIELD OF WORK]]="Others",Table1[[#This Row],[INCOME ]],0)</f>
        <v>0</v>
      </c>
      <c r="CC330" s="9">
        <f ca="1">IF(Table1[[#This Row],[EDUCATION]]="Highschool",Table1[[#This Row],[INCOME ]],0)</f>
        <v>567796</v>
      </c>
      <c r="CD330" s="6">
        <f ca="1">IF(Table1[[#This Row],[EDUCATION]]="UG",Table1[[#This Row],[INCOME ]],0)</f>
        <v>0</v>
      </c>
      <c r="CE330" s="6">
        <f ca="1">IF(Table1[[#This Row],[EDUCATION]]="PG",Table1[[#This Row],[INCOME ]],0)</f>
        <v>0</v>
      </c>
      <c r="CF330" s="6">
        <f ca="1">IF(Table1[[#This Row],[EDUCATION]]="PHD",Table1[[#This Row],[INCOME ]],0)</f>
        <v>0</v>
      </c>
      <c r="CG330" s="6">
        <f ca="1">IF(Table1[[#This Row],[EDUCATION]]="Plus Two",Table1[[#This Row],[INCOME ]],0)</f>
        <v>0</v>
      </c>
      <c r="CH330" s="10">
        <f ca="1">IF(Table1[[#This Row],[EDUCATION]]="Others",Table1[[#This Row],[INCOME ]],0)</f>
        <v>0</v>
      </c>
      <c r="CJ330" s="9">
        <f ca="1">IF(Table1[[#This Row],[NETWORTH]]&gt;$CK$3,Table1[[#This Row],[AGE]],0)</f>
        <v>50</v>
      </c>
      <c r="CK330" s="10"/>
    </row>
    <row r="331" spans="1:89" x14ac:dyDescent="0.3">
      <c r="A331">
        <f t="shared" ca="1" si="140"/>
        <v>1</v>
      </c>
      <c r="B331" t="str">
        <f t="shared" ca="1" si="141"/>
        <v>FEMALE</v>
      </c>
      <c r="C331">
        <f t="shared" ca="1" si="142"/>
        <v>45</v>
      </c>
      <c r="D331">
        <f t="shared" ca="1" si="143"/>
        <v>5</v>
      </c>
      <c r="E331" t="str">
        <f t="shared" ca="1" si="144"/>
        <v>Others</v>
      </c>
      <c r="F331">
        <f t="shared" ca="1" si="145"/>
        <v>3</v>
      </c>
      <c r="G331" t="str">
        <f t="shared" ca="1" si="146"/>
        <v>UG</v>
      </c>
      <c r="H331">
        <f t="shared" ca="1" si="138"/>
        <v>3</v>
      </c>
      <c r="I331">
        <f t="shared" ca="1" si="139"/>
        <v>3</v>
      </c>
      <c r="J331">
        <f t="shared" ca="1" si="147"/>
        <v>222842</v>
      </c>
      <c r="K331">
        <f t="shared" ca="1" si="148"/>
        <v>7</v>
      </c>
      <c r="L331" t="str">
        <f t="shared" ca="1" si="149"/>
        <v>Ernakulam</v>
      </c>
      <c r="M331">
        <f t="shared" ca="1" si="132"/>
        <v>1559894</v>
      </c>
      <c r="N331">
        <f t="shared" ca="1" si="150"/>
        <v>634182.69862401462</v>
      </c>
      <c r="O331">
        <f t="shared" ca="1" si="133"/>
        <v>159951.65346954923</v>
      </c>
      <c r="P331">
        <f t="shared" ca="1" si="151"/>
        <v>97629</v>
      </c>
      <c r="Q331">
        <f t="shared" ca="1" si="134"/>
        <v>997040.69862401462</v>
      </c>
      <c r="R331">
        <f t="shared" ca="1" si="135"/>
        <v>157979.41741173374</v>
      </c>
      <c r="S331">
        <f t="shared" ca="1" si="136"/>
        <v>1877825.0708812829</v>
      </c>
      <c r="T331">
        <f t="shared" ca="1" si="137"/>
        <v>880784.37225726829</v>
      </c>
      <c r="V331" s="9">
        <f ca="1">IF(Table1[[#This Row],[GENDER]]="MALE",1,0)</f>
        <v>0</v>
      </c>
      <c r="W331" s="10">
        <f ca="1">IF(Table1[[#This Row],[GENDER]]="FEMALE",1,0)</f>
        <v>1</v>
      </c>
      <c r="AF331" s="9">
        <f t="shared" ca="1" si="152"/>
        <v>0</v>
      </c>
      <c r="AG331" s="6">
        <f t="shared" ca="1" si="153"/>
        <v>0</v>
      </c>
      <c r="AH331" s="6">
        <f t="shared" ca="1" si="154"/>
        <v>0</v>
      </c>
      <c r="AI331" s="6">
        <f t="shared" ca="1" si="155"/>
        <v>0</v>
      </c>
      <c r="AJ331" s="10">
        <f t="shared" ca="1" si="156"/>
        <v>1</v>
      </c>
      <c r="AL331" s="9">
        <f ca="1">IF(Table1[[#This Row],[EDUCATION]]="HIGHSCHOOL",1,0)</f>
        <v>0</v>
      </c>
      <c r="AM331" s="6">
        <f ca="1">IF(Table1[[#This Row],[EDUCATION]]="PLUS TWO",1,0)</f>
        <v>0</v>
      </c>
      <c r="AN331" s="6">
        <f ca="1">IF(Table1[[#This Row],[EDUCATION]]="UG",1,0)</f>
        <v>1</v>
      </c>
      <c r="AO331" s="6">
        <f ca="1">IF(Table1[[#This Row],[EDUCATION]]="PG",1,0)</f>
        <v>0</v>
      </c>
      <c r="AP331" s="6">
        <f ca="1">IF(Table1[[#This Row],[EDUCATION]]="PHD",1,0)</f>
        <v>0</v>
      </c>
      <c r="AQ331" s="10">
        <f ca="1">IF(Table1[[#This Row],[EDUCATION]]="OTHERS",1,0)</f>
        <v>0</v>
      </c>
      <c r="AU331" s="9">
        <f ca="1">Table1[[#This Row],[CARS VALUE]]/Table1[[#This Row],[CARS]]</f>
        <v>53317.217823183077</v>
      </c>
      <c r="AV331" s="10"/>
      <c r="AX331" s="9">
        <f ca="1">IF(Table1[[#This Row],[DEBTS]]&gt;$AY$3,1,0)</f>
        <v>0</v>
      </c>
      <c r="AY331" s="6"/>
      <c r="AZ331" s="23">
        <f ca="1">(Table1[[#This Row],[MORTAGE LEFT]]/Table1[[#This Row],[VALUE OF THE HOUSE]])</f>
        <v>0.40655499580357041</v>
      </c>
      <c r="BA331" s="6">
        <f t="shared" ca="1" si="157"/>
        <v>1</v>
      </c>
      <c r="BB331" s="6"/>
      <c r="BC331" s="6"/>
      <c r="BD331" s="6"/>
      <c r="BE331" s="9">
        <f ca="1">IF(Table1[[#This Row],[DEBTS]]&gt;Table1[[#This Row],[INCOME ]],1,0)</f>
        <v>1</v>
      </c>
      <c r="BF331" s="10"/>
      <c r="BH331" s="9">
        <f ca="1">IF(Table1[[#This Row],[AREA]]="Alappuzha",Table1[[#This Row],[INCOME ]],0)</f>
        <v>0</v>
      </c>
      <c r="BI331" s="6">
        <f ca="1">IF(Table1[[#This Row],[AREA]]="Ernakulam",Table1[[#This Row],[INCOME ]],0)</f>
        <v>222842</v>
      </c>
      <c r="BJ331" s="6">
        <f ca="1">IF(Table1[[#This Row],[AREA]]="Idukki",Table1[[#This Row],[INCOME ]],0)</f>
        <v>0</v>
      </c>
      <c r="BK331" s="6">
        <f ca="1">IF(Table1[[#This Row],[AREA]]="kannur",Table1[[#This Row],[INCOME ]],0)</f>
        <v>0</v>
      </c>
      <c r="BL331" s="6">
        <f ca="1">IF(Table1[[#This Row],[AREA]]="Kasaragod",Table1[[#This Row],[INCOME ]],0)</f>
        <v>0</v>
      </c>
      <c r="BM331" s="6">
        <f ca="1">IF(Table1[[#This Row],[AREA]]="Kollam",Table1[[#This Row],[INCOME ]],0)</f>
        <v>0</v>
      </c>
      <c r="BN331" s="6">
        <f ca="1">IF(Table1[[#This Row],[AREA]]="kottayam",Table1[[#This Row],[INCOME ]],0)</f>
        <v>0</v>
      </c>
      <c r="BO331" s="6">
        <f ca="1">IF(Table1[[#This Row],[AREA]]="Kozhikode",Table1[[#This Row],[INCOME ]],0)</f>
        <v>0</v>
      </c>
      <c r="BP331" s="6">
        <f ca="1">IF(Table1[[#This Row],[AREA]]="Malappuram",Table1[[#This Row],[INCOME ]],0)</f>
        <v>0</v>
      </c>
      <c r="BQ331" s="6">
        <f ca="1">IF(Table1[[#This Row],[AREA]]="Palakkad",Table1[[#This Row],[INCOME ]],0)</f>
        <v>0</v>
      </c>
      <c r="BR331" s="6">
        <f ca="1">IF(Table1[[#This Row],[AREA]]="Pathanamthitta",Table1[[#This Row],[INCOME ]],0)</f>
        <v>0</v>
      </c>
      <c r="BS331" s="6">
        <f ca="1">IF(Table1[[#This Row],[AREA]]="Thiruvananthapuram",Table1[[#This Row],[INCOME ]],0)</f>
        <v>0</v>
      </c>
      <c r="BT331" s="6">
        <f ca="1">IF(Table1[[#This Row],[AREA]]="Thrissur",Table1[[#This Row],[INCOME ]],0)</f>
        <v>0</v>
      </c>
      <c r="BU331" s="10">
        <f ca="1">IF(Table1[[#This Row],[AREA]]="Wayanadu",Table1[[#This Row],[INCOME ]],0)</f>
        <v>0</v>
      </c>
      <c r="BW331" s="9">
        <f ca="1">IF(Table1[[#This Row],[FIELD OF WORK]]="IT",Table1[[#This Row],[INCOME ]],0)</f>
        <v>0</v>
      </c>
      <c r="BX331" s="6">
        <f ca="1">IF(Table1[[#This Row],[FIELD OF WORK]]="Teaching",Table1[[#This Row],[INCOME ]],0)</f>
        <v>0</v>
      </c>
      <c r="BY331" s="6">
        <f ca="1">IF(Table1[[#This Row],[FIELD OF WORK]]="Construction",Table1[[#This Row],[INCOME ]],0)</f>
        <v>0</v>
      </c>
      <c r="BZ331" s="6">
        <f ca="1">IF(Table1[[#This Row],[FIELD OF WORK]]="Health",Table1[[#This Row],[INCOME ]],0)</f>
        <v>0</v>
      </c>
      <c r="CA331" s="10">
        <f ca="1">IF(Table1[[#This Row],[FIELD OF WORK]]="Others",Table1[[#This Row],[INCOME ]],0)</f>
        <v>222842</v>
      </c>
      <c r="CC331" s="9">
        <f ca="1">IF(Table1[[#This Row],[EDUCATION]]="Highschool",Table1[[#This Row],[INCOME ]],0)</f>
        <v>0</v>
      </c>
      <c r="CD331" s="6">
        <f ca="1">IF(Table1[[#This Row],[EDUCATION]]="UG",Table1[[#This Row],[INCOME ]],0)</f>
        <v>222842</v>
      </c>
      <c r="CE331" s="6">
        <f ca="1">IF(Table1[[#This Row],[EDUCATION]]="PG",Table1[[#This Row],[INCOME ]],0)</f>
        <v>0</v>
      </c>
      <c r="CF331" s="6">
        <f ca="1">IF(Table1[[#This Row],[EDUCATION]]="PHD",Table1[[#This Row],[INCOME ]],0)</f>
        <v>0</v>
      </c>
      <c r="CG331" s="6">
        <f ca="1">IF(Table1[[#This Row],[EDUCATION]]="Plus Two",Table1[[#This Row],[INCOME ]],0)</f>
        <v>0</v>
      </c>
      <c r="CH331" s="10">
        <f ca="1">IF(Table1[[#This Row],[EDUCATION]]="Others",Table1[[#This Row],[INCOME ]],0)</f>
        <v>0</v>
      </c>
      <c r="CJ331" s="9">
        <f ca="1">IF(Table1[[#This Row],[NETWORTH]]&gt;$CK$3,Table1[[#This Row],[AGE]],0)</f>
        <v>0</v>
      </c>
      <c r="CK331" s="10"/>
    </row>
    <row r="332" spans="1:89" x14ac:dyDescent="0.3">
      <c r="A332">
        <f t="shared" ca="1" si="140"/>
        <v>1</v>
      </c>
      <c r="B332" t="str">
        <f t="shared" ca="1" si="141"/>
        <v>FEMALE</v>
      </c>
      <c r="C332">
        <f t="shared" ca="1" si="142"/>
        <v>24</v>
      </c>
      <c r="D332">
        <f t="shared" ca="1" si="143"/>
        <v>4</v>
      </c>
      <c r="E332" t="str">
        <f t="shared" ca="1" si="144"/>
        <v>IT</v>
      </c>
      <c r="F332">
        <f t="shared" ca="1" si="145"/>
        <v>6</v>
      </c>
      <c r="G332" t="str">
        <f t="shared" ca="1" si="146"/>
        <v>Others</v>
      </c>
      <c r="H332">
        <f t="shared" ca="1" si="138"/>
        <v>3</v>
      </c>
      <c r="I332">
        <f t="shared" ca="1" si="139"/>
        <v>2</v>
      </c>
      <c r="J332">
        <f t="shared" ca="1" si="147"/>
        <v>777845</v>
      </c>
      <c r="K332">
        <f t="shared" ca="1" si="148"/>
        <v>2</v>
      </c>
      <c r="L332" t="str">
        <f t="shared" ca="1" si="149"/>
        <v>Kollam</v>
      </c>
      <c r="M332">
        <f t="shared" ca="1" si="132"/>
        <v>6222760</v>
      </c>
      <c r="N332">
        <f t="shared" ca="1" si="150"/>
        <v>1421585.8063870862</v>
      </c>
      <c r="O332">
        <f t="shared" ca="1" si="133"/>
        <v>487842.58462535369</v>
      </c>
      <c r="P332">
        <f t="shared" ca="1" si="151"/>
        <v>264744</v>
      </c>
      <c r="Q332">
        <f t="shared" ca="1" si="134"/>
        <v>2893827.8063870864</v>
      </c>
      <c r="R332">
        <f t="shared" ca="1" si="135"/>
        <v>1027637.7256565164</v>
      </c>
      <c r="S332">
        <f t="shared" ca="1" si="136"/>
        <v>7738240.3102818709</v>
      </c>
      <c r="T332">
        <f t="shared" ca="1" si="137"/>
        <v>4844412.5038947845</v>
      </c>
      <c r="V332" s="9">
        <f ca="1">IF(Table1[[#This Row],[GENDER]]="MALE",1,0)</f>
        <v>0</v>
      </c>
      <c r="W332" s="10">
        <f ca="1">IF(Table1[[#This Row],[GENDER]]="FEMALE",1,0)</f>
        <v>1</v>
      </c>
      <c r="AF332" s="9">
        <f t="shared" ca="1" si="152"/>
        <v>0</v>
      </c>
      <c r="AG332" s="6">
        <f t="shared" ca="1" si="153"/>
        <v>0</v>
      </c>
      <c r="AH332" s="6">
        <f t="shared" ca="1" si="154"/>
        <v>1</v>
      </c>
      <c r="AI332" s="6">
        <f t="shared" ca="1" si="155"/>
        <v>0</v>
      </c>
      <c r="AJ332" s="10">
        <f t="shared" ca="1" si="156"/>
        <v>0</v>
      </c>
      <c r="AL332" s="9">
        <f ca="1">IF(Table1[[#This Row],[EDUCATION]]="HIGHSCHOOL",1,0)</f>
        <v>0</v>
      </c>
      <c r="AM332" s="6">
        <f ca="1">IF(Table1[[#This Row],[EDUCATION]]="PLUS TWO",1,0)</f>
        <v>0</v>
      </c>
      <c r="AN332" s="6">
        <f ca="1">IF(Table1[[#This Row],[EDUCATION]]="UG",1,0)</f>
        <v>0</v>
      </c>
      <c r="AO332" s="6">
        <f ca="1">IF(Table1[[#This Row],[EDUCATION]]="PG",1,0)</f>
        <v>0</v>
      </c>
      <c r="AP332" s="6">
        <f ca="1">IF(Table1[[#This Row],[EDUCATION]]="PHD",1,0)</f>
        <v>0</v>
      </c>
      <c r="AQ332" s="10">
        <f ca="1">IF(Table1[[#This Row],[EDUCATION]]="OTHERS",1,0)</f>
        <v>1</v>
      </c>
      <c r="AU332" s="9">
        <f ca="1">Table1[[#This Row],[CARS VALUE]]/Table1[[#This Row],[CARS]]</f>
        <v>243921.29231267684</v>
      </c>
      <c r="AV332" s="10"/>
      <c r="AX332" s="9">
        <f ca="1">IF(Table1[[#This Row],[DEBTS]]&gt;$AY$3,1,0)</f>
        <v>1</v>
      </c>
      <c r="AY332" s="6"/>
      <c r="AZ332" s="23">
        <f ca="1">(Table1[[#This Row],[MORTAGE LEFT]]/Table1[[#This Row],[VALUE OF THE HOUSE]])</f>
        <v>0.22844940289953111</v>
      </c>
      <c r="BA332" s="6">
        <f t="shared" ca="1" si="157"/>
        <v>1</v>
      </c>
      <c r="BB332" s="6"/>
      <c r="BC332" s="6"/>
      <c r="BD332" s="6"/>
      <c r="BE332" s="9">
        <f ca="1">IF(Table1[[#This Row],[DEBTS]]&gt;Table1[[#This Row],[INCOME ]],1,0)</f>
        <v>1</v>
      </c>
      <c r="BF332" s="10"/>
      <c r="BH332" s="9">
        <f ca="1">IF(Table1[[#This Row],[AREA]]="Alappuzha",Table1[[#This Row],[INCOME ]],0)</f>
        <v>0</v>
      </c>
      <c r="BI332" s="6">
        <f ca="1">IF(Table1[[#This Row],[AREA]]="Ernakulam",Table1[[#This Row],[INCOME ]],0)</f>
        <v>0</v>
      </c>
      <c r="BJ332" s="6">
        <f ca="1">IF(Table1[[#This Row],[AREA]]="Idukki",Table1[[#This Row],[INCOME ]],0)</f>
        <v>0</v>
      </c>
      <c r="BK332" s="6">
        <f ca="1">IF(Table1[[#This Row],[AREA]]="kannur",Table1[[#This Row],[INCOME ]],0)</f>
        <v>0</v>
      </c>
      <c r="BL332" s="6">
        <f ca="1">IF(Table1[[#This Row],[AREA]]="Kasaragod",Table1[[#This Row],[INCOME ]],0)</f>
        <v>0</v>
      </c>
      <c r="BM332" s="6">
        <f ca="1">IF(Table1[[#This Row],[AREA]]="Kollam",Table1[[#This Row],[INCOME ]],0)</f>
        <v>777845</v>
      </c>
      <c r="BN332" s="6">
        <f ca="1">IF(Table1[[#This Row],[AREA]]="kottayam",Table1[[#This Row],[INCOME ]],0)</f>
        <v>0</v>
      </c>
      <c r="BO332" s="6">
        <f ca="1">IF(Table1[[#This Row],[AREA]]="Kozhikode",Table1[[#This Row],[INCOME ]],0)</f>
        <v>0</v>
      </c>
      <c r="BP332" s="6">
        <f ca="1">IF(Table1[[#This Row],[AREA]]="Malappuram",Table1[[#This Row],[INCOME ]],0)</f>
        <v>0</v>
      </c>
      <c r="BQ332" s="6">
        <f ca="1">IF(Table1[[#This Row],[AREA]]="Palakkad",Table1[[#This Row],[INCOME ]],0)</f>
        <v>0</v>
      </c>
      <c r="BR332" s="6">
        <f ca="1">IF(Table1[[#This Row],[AREA]]="Pathanamthitta",Table1[[#This Row],[INCOME ]],0)</f>
        <v>0</v>
      </c>
      <c r="BS332" s="6">
        <f ca="1">IF(Table1[[#This Row],[AREA]]="Thiruvananthapuram",Table1[[#This Row],[INCOME ]],0)</f>
        <v>0</v>
      </c>
      <c r="BT332" s="6">
        <f ca="1">IF(Table1[[#This Row],[AREA]]="Thrissur",Table1[[#This Row],[INCOME ]],0)</f>
        <v>0</v>
      </c>
      <c r="BU332" s="10">
        <f ca="1">IF(Table1[[#This Row],[AREA]]="Wayanadu",Table1[[#This Row],[INCOME ]],0)</f>
        <v>0</v>
      </c>
      <c r="BW332" s="9">
        <f ca="1">IF(Table1[[#This Row],[FIELD OF WORK]]="IT",Table1[[#This Row],[INCOME ]],0)</f>
        <v>777845</v>
      </c>
      <c r="BX332" s="6">
        <f ca="1">IF(Table1[[#This Row],[FIELD OF WORK]]="Teaching",Table1[[#This Row],[INCOME ]],0)</f>
        <v>0</v>
      </c>
      <c r="BY332" s="6">
        <f ca="1">IF(Table1[[#This Row],[FIELD OF WORK]]="Construction",Table1[[#This Row],[INCOME ]],0)</f>
        <v>0</v>
      </c>
      <c r="BZ332" s="6">
        <f ca="1">IF(Table1[[#This Row],[FIELD OF WORK]]="Health",Table1[[#This Row],[INCOME ]],0)</f>
        <v>0</v>
      </c>
      <c r="CA332" s="10">
        <f ca="1">IF(Table1[[#This Row],[FIELD OF WORK]]="Others",Table1[[#This Row],[INCOME ]],0)</f>
        <v>0</v>
      </c>
      <c r="CC332" s="9">
        <f ca="1">IF(Table1[[#This Row],[EDUCATION]]="Highschool",Table1[[#This Row],[INCOME ]],0)</f>
        <v>0</v>
      </c>
      <c r="CD332" s="6">
        <f ca="1">IF(Table1[[#This Row],[EDUCATION]]="UG",Table1[[#This Row],[INCOME ]],0)</f>
        <v>0</v>
      </c>
      <c r="CE332" s="6">
        <f ca="1">IF(Table1[[#This Row],[EDUCATION]]="PG",Table1[[#This Row],[INCOME ]],0)</f>
        <v>0</v>
      </c>
      <c r="CF332" s="6">
        <f ca="1">IF(Table1[[#This Row],[EDUCATION]]="PHD",Table1[[#This Row],[INCOME ]],0)</f>
        <v>0</v>
      </c>
      <c r="CG332" s="6">
        <f ca="1">IF(Table1[[#This Row],[EDUCATION]]="Plus Two",Table1[[#This Row],[INCOME ]],0)</f>
        <v>0</v>
      </c>
      <c r="CH332" s="10">
        <f ca="1">IF(Table1[[#This Row],[EDUCATION]]="Others",Table1[[#This Row],[INCOME ]],0)</f>
        <v>777845</v>
      </c>
      <c r="CJ332" s="9">
        <f ca="1">IF(Table1[[#This Row],[NETWORTH]]&gt;$CK$3,Table1[[#This Row],[AGE]],0)</f>
        <v>24</v>
      </c>
      <c r="CK332" s="10"/>
    </row>
    <row r="333" spans="1:89" x14ac:dyDescent="0.3">
      <c r="A333">
        <f t="shared" ca="1" si="140"/>
        <v>1</v>
      </c>
      <c r="B333" t="str">
        <f t="shared" ca="1" si="141"/>
        <v>FEMALE</v>
      </c>
      <c r="C333">
        <f t="shared" ca="1" si="142"/>
        <v>47</v>
      </c>
      <c r="D333">
        <f t="shared" ca="1" si="143"/>
        <v>5</v>
      </c>
      <c r="E333" t="str">
        <f t="shared" ca="1" si="144"/>
        <v>Others</v>
      </c>
      <c r="F333">
        <f t="shared" ca="1" si="145"/>
        <v>5</v>
      </c>
      <c r="G333" t="str">
        <f t="shared" ca="1" si="146"/>
        <v>PHD</v>
      </c>
      <c r="H333">
        <f t="shared" ca="1" si="138"/>
        <v>3</v>
      </c>
      <c r="I333">
        <f t="shared" ca="1" si="139"/>
        <v>1</v>
      </c>
      <c r="J333">
        <f t="shared" ca="1" si="147"/>
        <v>538600</v>
      </c>
      <c r="K333">
        <f t="shared" ca="1" si="148"/>
        <v>14</v>
      </c>
      <c r="L333" t="str">
        <f t="shared" ca="1" si="149"/>
        <v>Kasaragod</v>
      </c>
      <c r="M333">
        <f t="shared" ca="1" si="132"/>
        <v>2154400</v>
      </c>
      <c r="N333">
        <f t="shared" ca="1" si="150"/>
        <v>224958.72326798944</v>
      </c>
      <c r="O333">
        <f t="shared" ca="1" si="133"/>
        <v>489670.89544193377</v>
      </c>
      <c r="P333">
        <f t="shared" ca="1" si="151"/>
        <v>331745</v>
      </c>
      <c r="Q333">
        <f t="shared" ca="1" si="134"/>
        <v>828357.72326798947</v>
      </c>
      <c r="R333">
        <f t="shared" ca="1" si="135"/>
        <v>137467.53370737081</v>
      </c>
      <c r="S333">
        <f t="shared" ca="1" si="136"/>
        <v>2781538.4291493045</v>
      </c>
      <c r="T333">
        <f t="shared" ca="1" si="137"/>
        <v>1953180.7058813151</v>
      </c>
      <c r="V333" s="9">
        <f ca="1">IF(Table1[[#This Row],[GENDER]]="MALE",1,0)</f>
        <v>0</v>
      </c>
      <c r="W333" s="10">
        <f ca="1">IF(Table1[[#This Row],[GENDER]]="FEMALE",1,0)</f>
        <v>1</v>
      </c>
      <c r="AF333" s="9">
        <f t="shared" ca="1" si="152"/>
        <v>0</v>
      </c>
      <c r="AG333" s="6">
        <f t="shared" ca="1" si="153"/>
        <v>0</v>
      </c>
      <c r="AH333" s="6">
        <f t="shared" ca="1" si="154"/>
        <v>0</v>
      </c>
      <c r="AI333" s="6">
        <f t="shared" ca="1" si="155"/>
        <v>0</v>
      </c>
      <c r="AJ333" s="10">
        <f t="shared" ca="1" si="156"/>
        <v>1</v>
      </c>
      <c r="AL333" s="9">
        <f ca="1">IF(Table1[[#This Row],[EDUCATION]]="HIGHSCHOOL",1,0)</f>
        <v>0</v>
      </c>
      <c r="AM333" s="6">
        <f ca="1">IF(Table1[[#This Row],[EDUCATION]]="PLUS TWO",1,0)</f>
        <v>0</v>
      </c>
      <c r="AN333" s="6">
        <f ca="1">IF(Table1[[#This Row],[EDUCATION]]="UG",1,0)</f>
        <v>0</v>
      </c>
      <c r="AO333" s="6">
        <f ca="1">IF(Table1[[#This Row],[EDUCATION]]="PG",1,0)</f>
        <v>0</v>
      </c>
      <c r="AP333" s="6">
        <f ca="1">IF(Table1[[#This Row],[EDUCATION]]="PHD",1,0)</f>
        <v>1</v>
      </c>
      <c r="AQ333" s="10">
        <f ca="1">IF(Table1[[#This Row],[EDUCATION]]="OTHERS",1,0)</f>
        <v>0</v>
      </c>
      <c r="AU333" s="9">
        <f ca="1">Table1[[#This Row],[CARS VALUE]]/Table1[[#This Row],[CARS]]</f>
        <v>489670.89544193377</v>
      </c>
      <c r="AV333" s="10"/>
      <c r="AX333" s="9">
        <f ca="1">IF(Table1[[#This Row],[DEBTS]]&gt;$AY$3,1,0)</f>
        <v>0</v>
      </c>
      <c r="AY333" s="6"/>
      <c r="AZ333" s="23">
        <f ca="1">(Table1[[#This Row],[MORTAGE LEFT]]/Table1[[#This Row],[VALUE OF THE HOUSE]])</f>
        <v>0.10441827110471102</v>
      </c>
      <c r="BA333" s="6">
        <f t="shared" ca="1" si="157"/>
        <v>1</v>
      </c>
      <c r="BB333" s="6"/>
      <c r="BC333" s="6"/>
      <c r="BD333" s="6"/>
      <c r="BE333" s="9">
        <f ca="1">IF(Table1[[#This Row],[DEBTS]]&gt;Table1[[#This Row],[INCOME ]],1,0)</f>
        <v>1</v>
      </c>
      <c r="BF333" s="10"/>
      <c r="BH333" s="9">
        <f ca="1">IF(Table1[[#This Row],[AREA]]="Alappuzha",Table1[[#This Row],[INCOME ]],0)</f>
        <v>0</v>
      </c>
      <c r="BI333" s="6">
        <f ca="1">IF(Table1[[#This Row],[AREA]]="Ernakulam",Table1[[#This Row],[INCOME ]],0)</f>
        <v>0</v>
      </c>
      <c r="BJ333" s="6">
        <f ca="1">IF(Table1[[#This Row],[AREA]]="Idukki",Table1[[#This Row],[INCOME ]],0)</f>
        <v>0</v>
      </c>
      <c r="BK333" s="6">
        <f ca="1">IF(Table1[[#This Row],[AREA]]="kannur",Table1[[#This Row],[INCOME ]],0)</f>
        <v>0</v>
      </c>
      <c r="BL333" s="6">
        <f ca="1">IF(Table1[[#This Row],[AREA]]="Kasaragod",Table1[[#This Row],[INCOME ]],0)</f>
        <v>538600</v>
      </c>
      <c r="BM333" s="6">
        <f ca="1">IF(Table1[[#This Row],[AREA]]="Kollam",Table1[[#This Row],[INCOME ]],0)</f>
        <v>0</v>
      </c>
      <c r="BN333" s="6">
        <f ca="1">IF(Table1[[#This Row],[AREA]]="kottayam",Table1[[#This Row],[INCOME ]],0)</f>
        <v>0</v>
      </c>
      <c r="BO333" s="6">
        <f ca="1">IF(Table1[[#This Row],[AREA]]="Kozhikode",Table1[[#This Row],[INCOME ]],0)</f>
        <v>0</v>
      </c>
      <c r="BP333" s="6">
        <f ca="1">IF(Table1[[#This Row],[AREA]]="Malappuram",Table1[[#This Row],[INCOME ]],0)</f>
        <v>0</v>
      </c>
      <c r="BQ333" s="6">
        <f ca="1">IF(Table1[[#This Row],[AREA]]="Palakkad",Table1[[#This Row],[INCOME ]],0)</f>
        <v>0</v>
      </c>
      <c r="BR333" s="6">
        <f ca="1">IF(Table1[[#This Row],[AREA]]="Pathanamthitta",Table1[[#This Row],[INCOME ]],0)</f>
        <v>0</v>
      </c>
      <c r="BS333" s="6">
        <f ca="1">IF(Table1[[#This Row],[AREA]]="Thiruvananthapuram",Table1[[#This Row],[INCOME ]],0)</f>
        <v>0</v>
      </c>
      <c r="BT333" s="6">
        <f ca="1">IF(Table1[[#This Row],[AREA]]="Thrissur",Table1[[#This Row],[INCOME ]],0)</f>
        <v>0</v>
      </c>
      <c r="BU333" s="10">
        <f ca="1">IF(Table1[[#This Row],[AREA]]="Wayanadu",Table1[[#This Row],[INCOME ]],0)</f>
        <v>0</v>
      </c>
      <c r="BW333" s="9">
        <f ca="1">IF(Table1[[#This Row],[FIELD OF WORK]]="IT",Table1[[#This Row],[INCOME ]],0)</f>
        <v>0</v>
      </c>
      <c r="BX333" s="6">
        <f ca="1">IF(Table1[[#This Row],[FIELD OF WORK]]="Teaching",Table1[[#This Row],[INCOME ]],0)</f>
        <v>0</v>
      </c>
      <c r="BY333" s="6">
        <f ca="1">IF(Table1[[#This Row],[FIELD OF WORK]]="Construction",Table1[[#This Row],[INCOME ]],0)</f>
        <v>0</v>
      </c>
      <c r="BZ333" s="6">
        <f ca="1">IF(Table1[[#This Row],[FIELD OF WORK]]="Health",Table1[[#This Row],[INCOME ]],0)</f>
        <v>0</v>
      </c>
      <c r="CA333" s="10">
        <f ca="1">IF(Table1[[#This Row],[FIELD OF WORK]]="Others",Table1[[#This Row],[INCOME ]],0)</f>
        <v>538600</v>
      </c>
      <c r="CC333" s="9">
        <f ca="1">IF(Table1[[#This Row],[EDUCATION]]="Highschool",Table1[[#This Row],[INCOME ]],0)</f>
        <v>0</v>
      </c>
      <c r="CD333" s="6">
        <f ca="1">IF(Table1[[#This Row],[EDUCATION]]="UG",Table1[[#This Row],[INCOME ]],0)</f>
        <v>0</v>
      </c>
      <c r="CE333" s="6">
        <f ca="1">IF(Table1[[#This Row],[EDUCATION]]="PG",Table1[[#This Row],[INCOME ]],0)</f>
        <v>0</v>
      </c>
      <c r="CF333" s="6">
        <f ca="1">IF(Table1[[#This Row],[EDUCATION]]="PHD",Table1[[#This Row],[INCOME ]],0)</f>
        <v>538600</v>
      </c>
      <c r="CG333" s="6">
        <f ca="1">IF(Table1[[#This Row],[EDUCATION]]="Plus Two",Table1[[#This Row],[INCOME ]],0)</f>
        <v>0</v>
      </c>
      <c r="CH333" s="10">
        <f ca="1">IF(Table1[[#This Row],[EDUCATION]]="Others",Table1[[#This Row],[INCOME ]],0)</f>
        <v>0</v>
      </c>
      <c r="CJ333" s="9">
        <f ca="1">IF(Table1[[#This Row],[NETWORTH]]&gt;$CK$3,Table1[[#This Row],[AGE]],0)</f>
        <v>47</v>
      </c>
      <c r="CK333" s="10"/>
    </row>
    <row r="334" spans="1:89" x14ac:dyDescent="0.3">
      <c r="A334">
        <f t="shared" ca="1" si="140"/>
        <v>0</v>
      </c>
      <c r="B334" t="str">
        <f t="shared" ca="1" si="141"/>
        <v>MALE</v>
      </c>
      <c r="C334">
        <f t="shared" ca="1" si="142"/>
        <v>33</v>
      </c>
      <c r="D334">
        <f t="shared" ca="1" si="143"/>
        <v>2</v>
      </c>
      <c r="E334" t="str">
        <f t="shared" ca="1" si="144"/>
        <v>Construction</v>
      </c>
      <c r="F334">
        <f t="shared" ca="1" si="145"/>
        <v>6</v>
      </c>
      <c r="G334" t="str">
        <f t="shared" ca="1" si="146"/>
        <v>Others</v>
      </c>
      <c r="H334">
        <f t="shared" ca="1" si="138"/>
        <v>2</v>
      </c>
      <c r="I334">
        <f t="shared" ca="1" si="139"/>
        <v>2</v>
      </c>
      <c r="J334">
        <f t="shared" ca="1" si="147"/>
        <v>158374</v>
      </c>
      <c r="K334">
        <f t="shared" ca="1" si="148"/>
        <v>4</v>
      </c>
      <c r="L334" t="str">
        <f t="shared" ca="1" si="149"/>
        <v>Pathanamthitta</v>
      </c>
      <c r="M334">
        <f t="shared" ref="M334:M397" ca="1" si="158">J334*RANDBETWEEN(3,8)</f>
        <v>950244</v>
      </c>
      <c r="N334">
        <f t="shared" ca="1" si="150"/>
        <v>221442.49834205481</v>
      </c>
      <c r="O334">
        <f t="shared" ref="O334:O397" ca="1" si="159">RAND()*I334*J334</f>
        <v>312098.80343488988</v>
      </c>
      <c r="P334">
        <f t="shared" ca="1" si="151"/>
        <v>64984</v>
      </c>
      <c r="Q334">
        <f t="shared" ref="Q334:Q397" ca="1" si="160">P334+N334+RANDBETWEEN(0,2*J334)</f>
        <v>455056.49834205478</v>
      </c>
      <c r="R334">
        <f t="shared" ref="R334:R397" ca="1" si="161">RAND()*J334*1.5</f>
        <v>182434.09693519119</v>
      </c>
      <c r="S334">
        <f t="shared" ref="S334:S397" ca="1" si="162">M334+O334+R334</f>
        <v>1444776.900370081</v>
      </c>
      <c r="T334">
        <f t="shared" ref="T334:T397" ca="1" si="163">S334-Q334</f>
        <v>989720.40202802618</v>
      </c>
      <c r="V334" s="9">
        <f ca="1">IF(Table1[[#This Row],[GENDER]]="MALE",1,0)</f>
        <v>1</v>
      </c>
      <c r="W334" s="10">
        <f ca="1">IF(Table1[[#This Row],[GENDER]]="FEMALE",1,0)</f>
        <v>0</v>
      </c>
      <c r="AF334" s="9">
        <f t="shared" ca="1" si="152"/>
        <v>1</v>
      </c>
      <c r="AG334" s="6">
        <f t="shared" ca="1" si="153"/>
        <v>0</v>
      </c>
      <c r="AH334" s="6">
        <f t="shared" ca="1" si="154"/>
        <v>0</v>
      </c>
      <c r="AI334" s="6">
        <f t="shared" ca="1" si="155"/>
        <v>0</v>
      </c>
      <c r="AJ334" s="10">
        <f t="shared" ca="1" si="156"/>
        <v>0</v>
      </c>
      <c r="AL334" s="9">
        <f ca="1">IF(Table1[[#This Row],[EDUCATION]]="HIGHSCHOOL",1,0)</f>
        <v>0</v>
      </c>
      <c r="AM334" s="6">
        <f ca="1">IF(Table1[[#This Row],[EDUCATION]]="PLUS TWO",1,0)</f>
        <v>0</v>
      </c>
      <c r="AN334" s="6">
        <f ca="1">IF(Table1[[#This Row],[EDUCATION]]="UG",1,0)</f>
        <v>0</v>
      </c>
      <c r="AO334" s="6">
        <f ca="1">IF(Table1[[#This Row],[EDUCATION]]="PG",1,0)</f>
        <v>0</v>
      </c>
      <c r="AP334" s="6">
        <f ca="1">IF(Table1[[#This Row],[EDUCATION]]="PHD",1,0)</f>
        <v>0</v>
      </c>
      <c r="AQ334" s="10">
        <f ca="1">IF(Table1[[#This Row],[EDUCATION]]="OTHERS",1,0)</f>
        <v>1</v>
      </c>
      <c r="AU334" s="9">
        <f ca="1">Table1[[#This Row],[CARS VALUE]]/Table1[[#This Row],[CARS]]</f>
        <v>156049.40171744494</v>
      </c>
      <c r="AV334" s="10"/>
      <c r="AX334" s="9">
        <f ca="1">IF(Table1[[#This Row],[DEBTS]]&gt;$AY$3,1,0)</f>
        <v>0</v>
      </c>
      <c r="AY334" s="6"/>
      <c r="AZ334" s="23">
        <f ca="1">(Table1[[#This Row],[MORTAGE LEFT]]/Table1[[#This Row],[VALUE OF THE HOUSE]])</f>
        <v>0.23303751283044649</v>
      </c>
      <c r="BA334" s="6">
        <f t="shared" ca="1" si="157"/>
        <v>1</v>
      </c>
      <c r="BB334" s="6"/>
      <c r="BC334" s="6"/>
      <c r="BD334" s="6"/>
      <c r="BE334" s="9">
        <f ca="1">IF(Table1[[#This Row],[DEBTS]]&gt;Table1[[#This Row],[INCOME ]],1,0)</f>
        <v>1</v>
      </c>
      <c r="BF334" s="10"/>
      <c r="BH334" s="9">
        <f ca="1">IF(Table1[[#This Row],[AREA]]="Alappuzha",Table1[[#This Row],[INCOME ]],0)</f>
        <v>0</v>
      </c>
      <c r="BI334" s="6">
        <f ca="1">IF(Table1[[#This Row],[AREA]]="Ernakulam",Table1[[#This Row],[INCOME ]],0)</f>
        <v>0</v>
      </c>
      <c r="BJ334" s="6">
        <f ca="1">IF(Table1[[#This Row],[AREA]]="Idukki",Table1[[#This Row],[INCOME ]],0)</f>
        <v>0</v>
      </c>
      <c r="BK334" s="6">
        <f ca="1">IF(Table1[[#This Row],[AREA]]="kannur",Table1[[#This Row],[INCOME ]],0)</f>
        <v>0</v>
      </c>
      <c r="BL334" s="6">
        <f ca="1">IF(Table1[[#This Row],[AREA]]="Kasaragod",Table1[[#This Row],[INCOME ]],0)</f>
        <v>0</v>
      </c>
      <c r="BM334" s="6">
        <f ca="1">IF(Table1[[#This Row],[AREA]]="Kollam",Table1[[#This Row],[INCOME ]],0)</f>
        <v>0</v>
      </c>
      <c r="BN334" s="6">
        <f ca="1">IF(Table1[[#This Row],[AREA]]="kottayam",Table1[[#This Row],[INCOME ]],0)</f>
        <v>0</v>
      </c>
      <c r="BO334" s="6">
        <f ca="1">IF(Table1[[#This Row],[AREA]]="Kozhikode",Table1[[#This Row],[INCOME ]],0)</f>
        <v>0</v>
      </c>
      <c r="BP334" s="6">
        <f ca="1">IF(Table1[[#This Row],[AREA]]="Malappuram",Table1[[#This Row],[INCOME ]],0)</f>
        <v>0</v>
      </c>
      <c r="BQ334" s="6">
        <f ca="1">IF(Table1[[#This Row],[AREA]]="Palakkad",Table1[[#This Row],[INCOME ]],0)</f>
        <v>0</v>
      </c>
      <c r="BR334" s="6">
        <f ca="1">IF(Table1[[#This Row],[AREA]]="Pathanamthitta",Table1[[#This Row],[INCOME ]],0)</f>
        <v>158374</v>
      </c>
      <c r="BS334" s="6">
        <f ca="1">IF(Table1[[#This Row],[AREA]]="Thiruvananthapuram",Table1[[#This Row],[INCOME ]],0)</f>
        <v>0</v>
      </c>
      <c r="BT334" s="6">
        <f ca="1">IF(Table1[[#This Row],[AREA]]="Thrissur",Table1[[#This Row],[INCOME ]],0)</f>
        <v>0</v>
      </c>
      <c r="BU334" s="10">
        <f ca="1">IF(Table1[[#This Row],[AREA]]="Wayanadu",Table1[[#This Row],[INCOME ]],0)</f>
        <v>0</v>
      </c>
      <c r="BW334" s="9">
        <f ca="1">IF(Table1[[#This Row],[FIELD OF WORK]]="IT",Table1[[#This Row],[INCOME ]],0)</f>
        <v>0</v>
      </c>
      <c r="BX334" s="6">
        <f ca="1">IF(Table1[[#This Row],[FIELD OF WORK]]="Teaching",Table1[[#This Row],[INCOME ]],0)</f>
        <v>0</v>
      </c>
      <c r="BY334" s="6">
        <f ca="1">IF(Table1[[#This Row],[FIELD OF WORK]]="Construction",Table1[[#This Row],[INCOME ]],0)</f>
        <v>158374</v>
      </c>
      <c r="BZ334" s="6">
        <f ca="1">IF(Table1[[#This Row],[FIELD OF WORK]]="Health",Table1[[#This Row],[INCOME ]],0)</f>
        <v>0</v>
      </c>
      <c r="CA334" s="10">
        <f ca="1">IF(Table1[[#This Row],[FIELD OF WORK]]="Others",Table1[[#This Row],[INCOME ]],0)</f>
        <v>0</v>
      </c>
      <c r="CC334" s="9">
        <f ca="1">IF(Table1[[#This Row],[EDUCATION]]="Highschool",Table1[[#This Row],[INCOME ]],0)</f>
        <v>0</v>
      </c>
      <c r="CD334" s="6">
        <f ca="1">IF(Table1[[#This Row],[EDUCATION]]="UG",Table1[[#This Row],[INCOME ]],0)</f>
        <v>0</v>
      </c>
      <c r="CE334" s="6">
        <f ca="1">IF(Table1[[#This Row],[EDUCATION]]="PG",Table1[[#This Row],[INCOME ]],0)</f>
        <v>0</v>
      </c>
      <c r="CF334" s="6">
        <f ca="1">IF(Table1[[#This Row],[EDUCATION]]="PHD",Table1[[#This Row],[INCOME ]],0)</f>
        <v>0</v>
      </c>
      <c r="CG334" s="6">
        <f ca="1">IF(Table1[[#This Row],[EDUCATION]]="Plus Two",Table1[[#This Row],[INCOME ]],0)</f>
        <v>0</v>
      </c>
      <c r="CH334" s="10">
        <f ca="1">IF(Table1[[#This Row],[EDUCATION]]="Others",Table1[[#This Row],[INCOME ]],0)</f>
        <v>158374</v>
      </c>
      <c r="CJ334" s="9">
        <f ca="1">IF(Table1[[#This Row],[NETWORTH]]&gt;$CK$3,Table1[[#This Row],[AGE]],0)</f>
        <v>0</v>
      </c>
      <c r="CK334" s="10"/>
    </row>
    <row r="335" spans="1:89" x14ac:dyDescent="0.3">
      <c r="A335">
        <f t="shared" ca="1" si="140"/>
        <v>1</v>
      </c>
      <c r="B335" t="str">
        <f t="shared" ca="1" si="141"/>
        <v>FEMALE</v>
      </c>
      <c r="C335">
        <f t="shared" ca="1" si="142"/>
        <v>32</v>
      </c>
      <c r="D335">
        <f t="shared" ca="1" si="143"/>
        <v>1</v>
      </c>
      <c r="E335" t="str">
        <f t="shared" ca="1" si="144"/>
        <v>Health</v>
      </c>
      <c r="F335">
        <f t="shared" ca="1" si="145"/>
        <v>4</v>
      </c>
      <c r="G335" t="str">
        <f t="shared" ca="1" si="146"/>
        <v>PG</v>
      </c>
      <c r="H335">
        <f t="shared" ca="1" si="138"/>
        <v>1</v>
      </c>
      <c r="I335">
        <f t="shared" ca="1" si="139"/>
        <v>2</v>
      </c>
      <c r="J335">
        <f t="shared" ca="1" si="147"/>
        <v>675214</v>
      </c>
      <c r="K335">
        <f t="shared" ca="1" si="148"/>
        <v>13</v>
      </c>
      <c r="L335" t="str">
        <f t="shared" ca="1" si="149"/>
        <v>Kannur</v>
      </c>
      <c r="M335">
        <f t="shared" ca="1" si="158"/>
        <v>3376070</v>
      </c>
      <c r="N335">
        <f t="shared" ca="1" si="150"/>
        <v>2404242.2537596771</v>
      </c>
      <c r="O335">
        <f t="shared" ca="1" si="159"/>
        <v>122500.5969280431</v>
      </c>
      <c r="P335">
        <f t="shared" ca="1" si="151"/>
        <v>54031</v>
      </c>
      <c r="Q335">
        <f t="shared" ca="1" si="160"/>
        <v>3629723.2537596771</v>
      </c>
      <c r="R335">
        <f t="shared" ca="1" si="161"/>
        <v>768054.87855764932</v>
      </c>
      <c r="S335">
        <f t="shared" ca="1" si="162"/>
        <v>4266625.4754856927</v>
      </c>
      <c r="T335">
        <f t="shared" ca="1" si="163"/>
        <v>636902.22172601568</v>
      </c>
      <c r="V335" s="9">
        <f ca="1">IF(Table1[[#This Row],[GENDER]]="MALE",1,0)</f>
        <v>0</v>
      </c>
      <c r="W335" s="10">
        <f ca="1">IF(Table1[[#This Row],[GENDER]]="FEMALE",1,0)</f>
        <v>1</v>
      </c>
      <c r="AF335" s="9">
        <f t="shared" ca="1" si="152"/>
        <v>0</v>
      </c>
      <c r="AG335" s="6">
        <f t="shared" ca="1" si="153"/>
        <v>1</v>
      </c>
      <c r="AH335" s="6">
        <f t="shared" ca="1" si="154"/>
        <v>0</v>
      </c>
      <c r="AI335" s="6">
        <f t="shared" ca="1" si="155"/>
        <v>0</v>
      </c>
      <c r="AJ335" s="10">
        <f t="shared" ca="1" si="156"/>
        <v>0</v>
      </c>
      <c r="AL335" s="9">
        <f ca="1">IF(Table1[[#This Row],[EDUCATION]]="HIGHSCHOOL",1,0)</f>
        <v>0</v>
      </c>
      <c r="AM335" s="6">
        <f ca="1">IF(Table1[[#This Row],[EDUCATION]]="PLUS TWO",1,0)</f>
        <v>0</v>
      </c>
      <c r="AN335" s="6">
        <f ca="1">IF(Table1[[#This Row],[EDUCATION]]="UG",1,0)</f>
        <v>0</v>
      </c>
      <c r="AO335" s="6">
        <f ca="1">IF(Table1[[#This Row],[EDUCATION]]="PG",1,0)</f>
        <v>1</v>
      </c>
      <c r="AP335" s="6">
        <f ca="1">IF(Table1[[#This Row],[EDUCATION]]="PHD",1,0)</f>
        <v>0</v>
      </c>
      <c r="AQ335" s="10">
        <f ca="1">IF(Table1[[#This Row],[EDUCATION]]="OTHERS",1,0)</f>
        <v>0</v>
      </c>
      <c r="AU335" s="9">
        <f ca="1">Table1[[#This Row],[CARS VALUE]]/Table1[[#This Row],[CARS]]</f>
        <v>61250.298464021551</v>
      </c>
      <c r="AV335" s="10"/>
      <c r="AX335" s="9">
        <f ca="1">IF(Table1[[#This Row],[DEBTS]]&gt;$AY$3,1,0)</f>
        <v>1</v>
      </c>
      <c r="AY335" s="6"/>
      <c r="AZ335" s="23">
        <f ca="1">(Table1[[#This Row],[MORTAGE LEFT]]/Table1[[#This Row],[VALUE OF THE HOUSE]])</f>
        <v>0.7121422997034057</v>
      </c>
      <c r="BA335" s="6">
        <f t="shared" ca="1" si="157"/>
        <v>0</v>
      </c>
      <c r="BB335" s="6"/>
      <c r="BC335" s="6"/>
      <c r="BD335" s="6"/>
      <c r="BE335" s="9">
        <f ca="1">IF(Table1[[#This Row],[DEBTS]]&gt;Table1[[#This Row],[INCOME ]],1,0)</f>
        <v>1</v>
      </c>
      <c r="BF335" s="10"/>
      <c r="BH335" s="9">
        <f ca="1">IF(Table1[[#This Row],[AREA]]="Alappuzha",Table1[[#This Row],[INCOME ]],0)</f>
        <v>0</v>
      </c>
      <c r="BI335" s="6">
        <f ca="1">IF(Table1[[#This Row],[AREA]]="Ernakulam",Table1[[#This Row],[INCOME ]],0)</f>
        <v>0</v>
      </c>
      <c r="BJ335" s="6">
        <f ca="1">IF(Table1[[#This Row],[AREA]]="Idukki",Table1[[#This Row],[INCOME ]],0)</f>
        <v>0</v>
      </c>
      <c r="BK335" s="6">
        <f ca="1">IF(Table1[[#This Row],[AREA]]="kannur",Table1[[#This Row],[INCOME ]],0)</f>
        <v>675214</v>
      </c>
      <c r="BL335" s="6">
        <f ca="1">IF(Table1[[#This Row],[AREA]]="Kasaragod",Table1[[#This Row],[INCOME ]],0)</f>
        <v>0</v>
      </c>
      <c r="BM335" s="6">
        <f ca="1">IF(Table1[[#This Row],[AREA]]="Kollam",Table1[[#This Row],[INCOME ]],0)</f>
        <v>0</v>
      </c>
      <c r="BN335" s="6">
        <f ca="1">IF(Table1[[#This Row],[AREA]]="kottayam",Table1[[#This Row],[INCOME ]],0)</f>
        <v>0</v>
      </c>
      <c r="BO335" s="6">
        <f ca="1">IF(Table1[[#This Row],[AREA]]="Kozhikode",Table1[[#This Row],[INCOME ]],0)</f>
        <v>0</v>
      </c>
      <c r="BP335" s="6">
        <f ca="1">IF(Table1[[#This Row],[AREA]]="Malappuram",Table1[[#This Row],[INCOME ]],0)</f>
        <v>0</v>
      </c>
      <c r="BQ335" s="6">
        <f ca="1">IF(Table1[[#This Row],[AREA]]="Palakkad",Table1[[#This Row],[INCOME ]],0)</f>
        <v>0</v>
      </c>
      <c r="BR335" s="6">
        <f ca="1">IF(Table1[[#This Row],[AREA]]="Pathanamthitta",Table1[[#This Row],[INCOME ]],0)</f>
        <v>0</v>
      </c>
      <c r="BS335" s="6">
        <f ca="1">IF(Table1[[#This Row],[AREA]]="Thiruvananthapuram",Table1[[#This Row],[INCOME ]],0)</f>
        <v>0</v>
      </c>
      <c r="BT335" s="6">
        <f ca="1">IF(Table1[[#This Row],[AREA]]="Thrissur",Table1[[#This Row],[INCOME ]],0)</f>
        <v>0</v>
      </c>
      <c r="BU335" s="10">
        <f ca="1">IF(Table1[[#This Row],[AREA]]="Wayanadu",Table1[[#This Row],[INCOME ]],0)</f>
        <v>0</v>
      </c>
      <c r="BW335" s="9">
        <f ca="1">IF(Table1[[#This Row],[FIELD OF WORK]]="IT",Table1[[#This Row],[INCOME ]],0)</f>
        <v>0</v>
      </c>
      <c r="BX335" s="6">
        <f ca="1">IF(Table1[[#This Row],[FIELD OF WORK]]="Teaching",Table1[[#This Row],[INCOME ]],0)</f>
        <v>0</v>
      </c>
      <c r="BY335" s="6">
        <f ca="1">IF(Table1[[#This Row],[FIELD OF WORK]]="Construction",Table1[[#This Row],[INCOME ]],0)</f>
        <v>0</v>
      </c>
      <c r="BZ335" s="6">
        <f ca="1">IF(Table1[[#This Row],[FIELD OF WORK]]="Health",Table1[[#This Row],[INCOME ]],0)</f>
        <v>675214</v>
      </c>
      <c r="CA335" s="10">
        <f ca="1">IF(Table1[[#This Row],[FIELD OF WORK]]="Others",Table1[[#This Row],[INCOME ]],0)</f>
        <v>0</v>
      </c>
      <c r="CC335" s="9">
        <f ca="1">IF(Table1[[#This Row],[EDUCATION]]="Highschool",Table1[[#This Row],[INCOME ]],0)</f>
        <v>0</v>
      </c>
      <c r="CD335" s="6">
        <f ca="1">IF(Table1[[#This Row],[EDUCATION]]="UG",Table1[[#This Row],[INCOME ]],0)</f>
        <v>0</v>
      </c>
      <c r="CE335" s="6">
        <f ca="1">IF(Table1[[#This Row],[EDUCATION]]="PG",Table1[[#This Row],[INCOME ]],0)</f>
        <v>675214</v>
      </c>
      <c r="CF335" s="6">
        <f ca="1">IF(Table1[[#This Row],[EDUCATION]]="PHD",Table1[[#This Row],[INCOME ]],0)</f>
        <v>0</v>
      </c>
      <c r="CG335" s="6">
        <f ca="1">IF(Table1[[#This Row],[EDUCATION]]="Plus Two",Table1[[#This Row],[INCOME ]],0)</f>
        <v>0</v>
      </c>
      <c r="CH335" s="10">
        <f ca="1">IF(Table1[[#This Row],[EDUCATION]]="Others",Table1[[#This Row],[INCOME ]],0)</f>
        <v>0</v>
      </c>
      <c r="CJ335" s="9">
        <f ca="1">IF(Table1[[#This Row],[NETWORTH]]&gt;$CK$3,Table1[[#This Row],[AGE]],0)</f>
        <v>0</v>
      </c>
      <c r="CK335" s="10"/>
    </row>
    <row r="336" spans="1:89" x14ac:dyDescent="0.3">
      <c r="A336">
        <f t="shared" ca="1" si="140"/>
        <v>0</v>
      </c>
      <c r="B336" t="str">
        <f t="shared" ca="1" si="141"/>
        <v>MALE</v>
      </c>
      <c r="C336">
        <f t="shared" ca="1" si="142"/>
        <v>33</v>
      </c>
      <c r="D336">
        <f t="shared" ca="1" si="143"/>
        <v>1</v>
      </c>
      <c r="E336" t="str">
        <f t="shared" ca="1" si="144"/>
        <v>Health</v>
      </c>
      <c r="F336">
        <f t="shared" ca="1" si="145"/>
        <v>1</v>
      </c>
      <c r="G336" t="str">
        <f t="shared" ca="1" si="146"/>
        <v>Highschool</v>
      </c>
      <c r="H336">
        <f t="shared" ca="1" si="138"/>
        <v>1</v>
      </c>
      <c r="I336">
        <f t="shared" ca="1" si="139"/>
        <v>3</v>
      </c>
      <c r="J336">
        <f t="shared" ca="1" si="147"/>
        <v>643511</v>
      </c>
      <c r="K336">
        <f t="shared" ca="1" si="148"/>
        <v>14</v>
      </c>
      <c r="L336" t="str">
        <f t="shared" ca="1" si="149"/>
        <v>Kasaragod</v>
      </c>
      <c r="M336">
        <f t="shared" ca="1" si="158"/>
        <v>3217555</v>
      </c>
      <c r="N336">
        <f t="shared" ca="1" si="150"/>
        <v>1715756.2524757611</v>
      </c>
      <c r="O336">
        <f t="shared" ca="1" si="159"/>
        <v>302573.69079900428</v>
      </c>
      <c r="P336">
        <f t="shared" ca="1" si="151"/>
        <v>36129</v>
      </c>
      <c r="Q336">
        <f t="shared" ca="1" si="160"/>
        <v>2402438.2524757609</v>
      </c>
      <c r="R336">
        <f t="shared" ca="1" si="161"/>
        <v>300585.32167689176</v>
      </c>
      <c r="S336">
        <f t="shared" ca="1" si="162"/>
        <v>3820714.0124758962</v>
      </c>
      <c r="T336">
        <f t="shared" ca="1" si="163"/>
        <v>1418275.7600001353</v>
      </c>
      <c r="V336" s="9">
        <f ca="1">IF(Table1[[#This Row],[GENDER]]="MALE",1,0)</f>
        <v>1</v>
      </c>
      <c r="W336" s="10">
        <f ca="1">IF(Table1[[#This Row],[GENDER]]="FEMALE",1,0)</f>
        <v>0</v>
      </c>
      <c r="AF336" s="9">
        <f t="shared" ca="1" si="152"/>
        <v>0</v>
      </c>
      <c r="AG336" s="6">
        <f t="shared" ca="1" si="153"/>
        <v>1</v>
      </c>
      <c r="AH336" s="6">
        <f t="shared" ca="1" si="154"/>
        <v>0</v>
      </c>
      <c r="AI336" s="6">
        <f t="shared" ca="1" si="155"/>
        <v>0</v>
      </c>
      <c r="AJ336" s="10">
        <f t="shared" ca="1" si="156"/>
        <v>0</v>
      </c>
      <c r="AL336" s="9">
        <f ca="1">IF(Table1[[#This Row],[EDUCATION]]="HIGHSCHOOL",1,0)</f>
        <v>1</v>
      </c>
      <c r="AM336" s="6">
        <f ca="1">IF(Table1[[#This Row],[EDUCATION]]="PLUS TWO",1,0)</f>
        <v>0</v>
      </c>
      <c r="AN336" s="6">
        <f ca="1">IF(Table1[[#This Row],[EDUCATION]]="UG",1,0)</f>
        <v>0</v>
      </c>
      <c r="AO336" s="6">
        <f ca="1">IF(Table1[[#This Row],[EDUCATION]]="PG",1,0)</f>
        <v>0</v>
      </c>
      <c r="AP336" s="6">
        <f ca="1">IF(Table1[[#This Row],[EDUCATION]]="PHD",1,0)</f>
        <v>0</v>
      </c>
      <c r="AQ336" s="10">
        <f ca="1">IF(Table1[[#This Row],[EDUCATION]]="OTHERS",1,0)</f>
        <v>0</v>
      </c>
      <c r="AU336" s="9">
        <f ca="1">Table1[[#This Row],[CARS VALUE]]/Table1[[#This Row],[CARS]]</f>
        <v>100857.89693300142</v>
      </c>
      <c r="AV336" s="10"/>
      <c r="AX336" s="9">
        <f ca="1">IF(Table1[[#This Row],[DEBTS]]&gt;$AY$3,1,0)</f>
        <v>1</v>
      </c>
      <c r="AY336" s="6"/>
      <c r="AZ336" s="23">
        <f ca="1">(Table1[[#This Row],[MORTAGE LEFT]]/Table1[[#This Row],[VALUE OF THE HOUSE]])</f>
        <v>0.53324846116873248</v>
      </c>
      <c r="BA336" s="6">
        <f t="shared" ca="1" si="157"/>
        <v>0</v>
      </c>
      <c r="BB336" s="6"/>
      <c r="BC336" s="6"/>
      <c r="BD336" s="6"/>
      <c r="BE336" s="9">
        <f ca="1">IF(Table1[[#This Row],[DEBTS]]&gt;Table1[[#This Row],[INCOME ]],1,0)</f>
        <v>1</v>
      </c>
      <c r="BF336" s="10"/>
      <c r="BH336" s="9">
        <f ca="1">IF(Table1[[#This Row],[AREA]]="Alappuzha",Table1[[#This Row],[INCOME ]],0)</f>
        <v>0</v>
      </c>
      <c r="BI336" s="6">
        <f ca="1">IF(Table1[[#This Row],[AREA]]="Ernakulam",Table1[[#This Row],[INCOME ]],0)</f>
        <v>0</v>
      </c>
      <c r="BJ336" s="6">
        <f ca="1">IF(Table1[[#This Row],[AREA]]="Idukki",Table1[[#This Row],[INCOME ]],0)</f>
        <v>0</v>
      </c>
      <c r="BK336" s="6">
        <f ca="1">IF(Table1[[#This Row],[AREA]]="kannur",Table1[[#This Row],[INCOME ]],0)</f>
        <v>0</v>
      </c>
      <c r="BL336" s="6">
        <f ca="1">IF(Table1[[#This Row],[AREA]]="Kasaragod",Table1[[#This Row],[INCOME ]],0)</f>
        <v>643511</v>
      </c>
      <c r="BM336" s="6">
        <f ca="1">IF(Table1[[#This Row],[AREA]]="Kollam",Table1[[#This Row],[INCOME ]],0)</f>
        <v>0</v>
      </c>
      <c r="BN336" s="6">
        <f ca="1">IF(Table1[[#This Row],[AREA]]="kottayam",Table1[[#This Row],[INCOME ]],0)</f>
        <v>0</v>
      </c>
      <c r="BO336" s="6">
        <f ca="1">IF(Table1[[#This Row],[AREA]]="Kozhikode",Table1[[#This Row],[INCOME ]],0)</f>
        <v>0</v>
      </c>
      <c r="BP336" s="6">
        <f ca="1">IF(Table1[[#This Row],[AREA]]="Malappuram",Table1[[#This Row],[INCOME ]],0)</f>
        <v>0</v>
      </c>
      <c r="BQ336" s="6">
        <f ca="1">IF(Table1[[#This Row],[AREA]]="Palakkad",Table1[[#This Row],[INCOME ]],0)</f>
        <v>0</v>
      </c>
      <c r="BR336" s="6">
        <f ca="1">IF(Table1[[#This Row],[AREA]]="Pathanamthitta",Table1[[#This Row],[INCOME ]],0)</f>
        <v>0</v>
      </c>
      <c r="BS336" s="6">
        <f ca="1">IF(Table1[[#This Row],[AREA]]="Thiruvananthapuram",Table1[[#This Row],[INCOME ]],0)</f>
        <v>0</v>
      </c>
      <c r="BT336" s="6">
        <f ca="1">IF(Table1[[#This Row],[AREA]]="Thrissur",Table1[[#This Row],[INCOME ]],0)</f>
        <v>0</v>
      </c>
      <c r="BU336" s="10">
        <f ca="1">IF(Table1[[#This Row],[AREA]]="Wayanadu",Table1[[#This Row],[INCOME ]],0)</f>
        <v>0</v>
      </c>
      <c r="BW336" s="9">
        <f ca="1">IF(Table1[[#This Row],[FIELD OF WORK]]="IT",Table1[[#This Row],[INCOME ]],0)</f>
        <v>0</v>
      </c>
      <c r="BX336" s="6">
        <f ca="1">IF(Table1[[#This Row],[FIELD OF WORK]]="Teaching",Table1[[#This Row],[INCOME ]],0)</f>
        <v>0</v>
      </c>
      <c r="BY336" s="6">
        <f ca="1">IF(Table1[[#This Row],[FIELD OF WORK]]="Construction",Table1[[#This Row],[INCOME ]],0)</f>
        <v>0</v>
      </c>
      <c r="BZ336" s="6">
        <f ca="1">IF(Table1[[#This Row],[FIELD OF WORK]]="Health",Table1[[#This Row],[INCOME ]],0)</f>
        <v>643511</v>
      </c>
      <c r="CA336" s="10">
        <f ca="1">IF(Table1[[#This Row],[FIELD OF WORK]]="Others",Table1[[#This Row],[INCOME ]],0)</f>
        <v>0</v>
      </c>
      <c r="CC336" s="9">
        <f ca="1">IF(Table1[[#This Row],[EDUCATION]]="Highschool",Table1[[#This Row],[INCOME ]],0)</f>
        <v>643511</v>
      </c>
      <c r="CD336" s="6">
        <f ca="1">IF(Table1[[#This Row],[EDUCATION]]="UG",Table1[[#This Row],[INCOME ]],0)</f>
        <v>0</v>
      </c>
      <c r="CE336" s="6">
        <f ca="1">IF(Table1[[#This Row],[EDUCATION]]="PG",Table1[[#This Row],[INCOME ]],0)</f>
        <v>0</v>
      </c>
      <c r="CF336" s="6">
        <f ca="1">IF(Table1[[#This Row],[EDUCATION]]="PHD",Table1[[#This Row],[INCOME ]],0)</f>
        <v>0</v>
      </c>
      <c r="CG336" s="6">
        <f ca="1">IF(Table1[[#This Row],[EDUCATION]]="Plus Two",Table1[[#This Row],[INCOME ]],0)</f>
        <v>0</v>
      </c>
      <c r="CH336" s="10">
        <f ca="1">IF(Table1[[#This Row],[EDUCATION]]="Others",Table1[[#This Row],[INCOME ]],0)</f>
        <v>0</v>
      </c>
      <c r="CJ336" s="9">
        <f ca="1">IF(Table1[[#This Row],[NETWORTH]]&gt;$CK$3,Table1[[#This Row],[AGE]],0)</f>
        <v>33</v>
      </c>
      <c r="CK336" s="10"/>
    </row>
    <row r="337" spans="1:89" x14ac:dyDescent="0.3">
      <c r="A337">
        <f t="shared" ca="1" si="140"/>
        <v>0</v>
      </c>
      <c r="B337" t="str">
        <f t="shared" ca="1" si="141"/>
        <v>MALE</v>
      </c>
      <c r="C337">
        <f t="shared" ca="1" si="142"/>
        <v>34</v>
      </c>
      <c r="D337">
        <f t="shared" ca="1" si="143"/>
        <v>1</v>
      </c>
      <c r="E337" t="str">
        <f t="shared" ca="1" si="144"/>
        <v>Health</v>
      </c>
      <c r="F337">
        <f t="shared" ca="1" si="145"/>
        <v>2</v>
      </c>
      <c r="G337" t="str">
        <f t="shared" ca="1" si="146"/>
        <v>Plus Two</v>
      </c>
      <c r="H337">
        <f t="shared" ca="1" si="138"/>
        <v>0</v>
      </c>
      <c r="I337">
        <f t="shared" ca="1" si="139"/>
        <v>2</v>
      </c>
      <c r="J337">
        <f t="shared" ca="1" si="147"/>
        <v>165228</v>
      </c>
      <c r="K337">
        <f t="shared" ca="1" si="148"/>
        <v>6</v>
      </c>
      <c r="L337" t="str">
        <f t="shared" ca="1" si="149"/>
        <v>Idukki</v>
      </c>
      <c r="M337">
        <f t="shared" ca="1" si="158"/>
        <v>1321824</v>
      </c>
      <c r="N337">
        <f t="shared" ca="1" si="150"/>
        <v>627648.99560940033</v>
      </c>
      <c r="O337">
        <f t="shared" ca="1" si="159"/>
        <v>94878.133791102475</v>
      </c>
      <c r="P337">
        <f t="shared" ca="1" si="151"/>
        <v>88857</v>
      </c>
      <c r="Q337">
        <f t="shared" ca="1" si="160"/>
        <v>874099.99560940033</v>
      </c>
      <c r="R337">
        <f t="shared" ca="1" si="161"/>
        <v>39137.311447859247</v>
      </c>
      <c r="S337">
        <f t="shared" ca="1" si="162"/>
        <v>1455839.4452389618</v>
      </c>
      <c r="T337">
        <f t="shared" ca="1" si="163"/>
        <v>581739.44962956151</v>
      </c>
      <c r="V337" s="9">
        <f ca="1">IF(Table1[[#This Row],[GENDER]]="MALE",1,0)</f>
        <v>1</v>
      </c>
      <c r="W337" s="10">
        <f ca="1">IF(Table1[[#This Row],[GENDER]]="FEMALE",1,0)</f>
        <v>0</v>
      </c>
      <c r="AF337" s="9">
        <f t="shared" ca="1" si="152"/>
        <v>0</v>
      </c>
      <c r="AG337" s="6">
        <f t="shared" ca="1" si="153"/>
        <v>1</v>
      </c>
      <c r="AH337" s="6">
        <f t="shared" ca="1" si="154"/>
        <v>0</v>
      </c>
      <c r="AI337" s="6">
        <f t="shared" ca="1" si="155"/>
        <v>0</v>
      </c>
      <c r="AJ337" s="10">
        <f t="shared" ca="1" si="156"/>
        <v>0</v>
      </c>
      <c r="AL337" s="9">
        <f ca="1">IF(Table1[[#This Row],[EDUCATION]]="HIGHSCHOOL",1,0)</f>
        <v>0</v>
      </c>
      <c r="AM337" s="6">
        <f ca="1">IF(Table1[[#This Row],[EDUCATION]]="PLUS TWO",1,0)</f>
        <v>1</v>
      </c>
      <c r="AN337" s="6">
        <f ca="1">IF(Table1[[#This Row],[EDUCATION]]="UG",1,0)</f>
        <v>0</v>
      </c>
      <c r="AO337" s="6">
        <f ca="1">IF(Table1[[#This Row],[EDUCATION]]="PG",1,0)</f>
        <v>0</v>
      </c>
      <c r="AP337" s="6">
        <f ca="1">IF(Table1[[#This Row],[EDUCATION]]="PHD",1,0)</f>
        <v>0</v>
      </c>
      <c r="AQ337" s="10">
        <f ca="1">IF(Table1[[#This Row],[EDUCATION]]="OTHERS",1,0)</f>
        <v>0</v>
      </c>
      <c r="AU337" s="9">
        <f ca="1">Table1[[#This Row],[CARS VALUE]]/Table1[[#This Row],[CARS]]</f>
        <v>47439.066895551237</v>
      </c>
      <c r="AV337" s="10"/>
      <c r="AX337" s="9">
        <f ca="1">IF(Table1[[#This Row],[DEBTS]]&gt;$AY$3,1,0)</f>
        <v>0</v>
      </c>
      <c r="AY337" s="6"/>
      <c r="AZ337" s="23">
        <f ca="1">(Table1[[#This Row],[MORTAGE LEFT]]/Table1[[#This Row],[VALUE OF THE HOUSE]])</f>
        <v>0.47483552697590625</v>
      </c>
      <c r="BA337" s="6">
        <f t="shared" ca="1" si="157"/>
        <v>1</v>
      </c>
      <c r="BB337" s="6"/>
      <c r="BC337" s="6"/>
      <c r="BD337" s="6"/>
      <c r="BE337" s="9">
        <f ca="1">IF(Table1[[#This Row],[DEBTS]]&gt;Table1[[#This Row],[INCOME ]],1,0)</f>
        <v>1</v>
      </c>
      <c r="BF337" s="10"/>
      <c r="BH337" s="9">
        <f ca="1">IF(Table1[[#This Row],[AREA]]="Alappuzha",Table1[[#This Row],[INCOME ]],0)</f>
        <v>0</v>
      </c>
      <c r="BI337" s="6">
        <f ca="1">IF(Table1[[#This Row],[AREA]]="Ernakulam",Table1[[#This Row],[INCOME ]],0)</f>
        <v>0</v>
      </c>
      <c r="BJ337" s="6">
        <f ca="1">IF(Table1[[#This Row],[AREA]]="Idukki",Table1[[#This Row],[INCOME ]],0)</f>
        <v>165228</v>
      </c>
      <c r="BK337" s="6">
        <f ca="1">IF(Table1[[#This Row],[AREA]]="kannur",Table1[[#This Row],[INCOME ]],0)</f>
        <v>0</v>
      </c>
      <c r="BL337" s="6">
        <f ca="1">IF(Table1[[#This Row],[AREA]]="Kasaragod",Table1[[#This Row],[INCOME ]],0)</f>
        <v>0</v>
      </c>
      <c r="BM337" s="6">
        <f ca="1">IF(Table1[[#This Row],[AREA]]="Kollam",Table1[[#This Row],[INCOME ]],0)</f>
        <v>0</v>
      </c>
      <c r="BN337" s="6">
        <f ca="1">IF(Table1[[#This Row],[AREA]]="kottayam",Table1[[#This Row],[INCOME ]],0)</f>
        <v>0</v>
      </c>
      <c r="BO337" s="6">
        <f ca="1">IF(Table1[[#This Row],[AREA]]="Kozhikode",Table1[[#This Row],[INCOME ]],0)</f>
        <v>0</v>
      </c>
      <c r="BP337" s="6">
        <f ca="1">IF(Table1[[#This Row],[AREA]]="Malappuram",Table1[[#This Row],[INCOME ]],0)</f>
        <v>0</v>
      </c>
      <c r="BQ337" s="6">
        <f ca="1">IF(Table1[[#This Row],[AREA]]="Palakkad",Table1[[#This Row],[INCOME ]],0)</f>
        <v>0</v>
      </c>
      <c r="BR337" s="6">
        <f ca="1">IF(Table1[[#This Row],[AREA]]="Pathanamthitta",Table1[[#This Row],[INCOME ]],0)</f>
        <v>0</v>
      </c>
      <c r="BS337" s="6">
        <f ca="1">IF(Table1[[#This Row],[AREA]]="Thiruvananthapuram",Table1[[#This Row],[INCOME ]],0)</f>
        <v>0</v>
      </c>
      <c r="BT337" s="6">
        <f ca="1">IF(Table1[[#This Row],[AREA]]="Thrissur",Table1[[#This Row],[INCOME ]],0)</f>
        <v>0</v>
      </c>
      <c r="BU337" s="10">
        <f ca="1">IF(Table1[[#This Row],[AREA]]="Wayanadu",Table1[[#This Row],[INCOME ]],0)</f>
        <v>0</v>
      </c>
      <c r="BW337" s="9">
        <f ca="1">IF(Table1[[#This Row],[FIELD OF WORK]]="IT",Table1[[#This Row],[INCOME ]],0)</f>
        <v>0</v>
      </c>
      <c r="BX337" s="6">
        <f ca="1">IF(Table1[[#This Row],[FIELD OF WORK]]="Teaching",Table1[[#This Row],[INCOME ]],0)</f>
        <v>0</v>
      </c>
      <c r="BY337" s="6">
        <f ca="1">IF(Table1[[#This Row],[FIELD OF WORK]]="Construction",Table1[[#This Row],[INCOME ]],0)</f>
        <v>0</v>
      </c>
      <c r="BZ337" s="6">
        <f ca="1">IF(Table1[[#This Row],[FIELD OF WORK]]="Health",Table1[[#This Row],[INCOME ]],0)</f>
        <v>165228</v>
      </c>
      <c r="CA337" s="10">
        <f ca="1">IF(Table1[[#This Row],[FIELD OF WORK]]="Others",Table1[[#This Row],[INCOME ]],0)</f>
        <v>0</v>
      </c>
      <c r="CC337" s="9">
        <f ca="1">IF(Table1[[#This Row],[EDUCATION]]="Highschool",Table1[[#This Row],[INCOME ]],0)</f>
        <v>0</v>
      </c>
      <c r="CD337" s="6">
        <f ca="1">IF(Table1[[#This Row],[EDUCATION]]="UG",Table1[[#This Row],[INCOME ]],0)</f>
        <v>0</v>
      </c>
      <c r="CE337" s="6">
        <f ca="1">IF(Table1[[#This Row],[EDUCATION]]="PG",Table1[[#This Row],[INCOME ]],0)</f>
        <v>0</v>
      </c>
      <c r="CF337" s="6">
        <f ca="1">IF(Table1[[#This Row],[EDUCATION]]="PHD",Table1[[#This Row],[INCOME ]],0)</f>
        <v>0</v>
      </c>
      <c r="CG337" s="6">
        <f ca="1">IF(Table1[[#This Row],[EDUCATION]]="Plus Two",Table1[[#This Row],[INCOME ]],0)</f>
        <v>165228</v>
      </c>
      <c r="CH337" s="10">
        <f ca="1">IF(Table1[[#This Row],[EDUCATION]]="Others",Table1[[#This Row],[INCOME ]],0)</f>
        <v>0</v>
      </c>
      <c r="CJ337" s="9">
        <f ca="1">IF(Table1[[#This Row],[NETWORTH]]&gt;$CK$3,Table1[[#This Row],[AGE]],0)</f>
        <v>0</v>
      </c>
      <c r="CK337" s="10"/>
    </row>
    <row r="338" spans="1:89" x14ac:dyDescent="0.3">
      <c r="A338">
        <f t="shared" ca="1" si="140"/>
        <v>1</v>
      </c>
      <c r="B338" t="str">
        <f t="shared" ca="1" si="141"/>
        <v>FEMALE</v>
      </c>
      <c r="C338">
        <f t="shared" ca="1" si="142"/>
        <v>48</v>
      </c>
      <c r="D338">
        <f t="shared" ca="1" si="143"/>
        <v>5</v>
      </c>
      <c r="E338" t="str">
        <f t="shared" ca="1" si="144"/>
        <v>Others</v>
      </c>
      <c r="F338">
        <f t="shared" ca="1" si="145"/>
        <v>2</v>
      </c>
      <c r="G338" t="str">
        <f t="shared" ca="1" si="146"/>
        <v>Plus Two</v>
      </c>
      <c r="H338">
        <f t="shared" ca="1" si="138"/>
        <v>2</v>
      </c>
      <c r="I338">
        <f t="shared" ca="1" si="139"/>
        <v>2</v>
      </c>
      <c r="J338">
        <f t="shared" ca="1" si="147"/>
        <v>529209</v>
      </c>
      <c r="K338">
        <f t="shared" ca="1" si="148"/>
        <v>10</v>
      </c>
      <c r="L338" t="str">
        <f t="shared" ca="1" si="149"/>
        <v>Malappuram</v>
      </c>
      <c r="M338">
        <f t="shared" ca="1" si="158"/>
        <v>3175254</v>
      </c>
      <c r="N338">
        <f t="shared" ca="1" si="150"/>
        <v>1765862.8819025385</v>
      </c>
      <c r="O338">
        <f t="shared" ca="1" si="159"/>
        <v>659767.98940178601</v>
      </c>
      <c r="P338">
        <f t="shared" ca="1" si="151"/>
        <v>95880</v>
      </c>
      <c r="Q338">
        <f t="shared" ca="1" si="160"/>
        <v>2007450.8819025385</v>
      </c>
      <c r="R338">
        <f t="shared" ca="1" si="161"/>
        <v>86364.321743109089</v>
      </c>
      <c r="S338">
        <f t="shared" ca="1" si="162"/>
        <v>3921386.3111448954</v>
      </c>
      <c r="T338">
        <f t="shared" ca="1" si="163"/>
        <v>1913935.4292423569</v>
      </c>
      <c r="V338" s="9">
        <f ca="1">IF(Table1[[#This Row],[GENDER]]="MALE",1,0)</f>
        <v>0</v>
      </c>
      <c r="W338" s="10">
        <f ca="1">IF(Table1[[#This Row],[GENDER]]="FEMALE",1,0)</f>
        <v>1</v>
      </c>
      <c r="AF338" s="9">
        <f t="shared" ca="1" si="152"/>
        <v>0</v>
      </c>
      <c r="AG338" s="6">
        <f t="shared" ca="1" si="153"/>
        <v>0</v>
      </c>
      <c r="AH338" s="6">
        <f t="shared" ca="1" si="154"/>
        <v>0</v>
      </c>
      <c r="AI338" s="6">
        <f t="shared" ca="1" si="155"/>
        <v>0</v>
      </c>
      <c r="AJ338" s="10">
        <f t="shared" ca="1" si="156"/>
        <v>1</v>
      </c>
      <c r="AL338" s="9">
        <f ca="1">IF(Table1[[#This Row],[EDUCATION]]="HIGHSCHOOL",1,0)</f>
        <v>0</v>
      </c>
      <c r="AM338" s="6">
        <f ca="1">IF(Table1[[#This Row],[EDUCATION]]="PLUS TWO",1,0)</f>
        <v>1</v>
      </c>
      <c r="AN338" s="6">
        <f ca="1">IF(Table1[[#This Row],[EDUCATION]]="UG",1,0)</f>
        <v>0</v>
      </c>
      <c r="AO338" s="6">
        <f ca="1">IF(Table1[[#This Row],[EDUCATION]]="PG",1,0)</f>
        <v>0</v>
      </c>
      <c r="AP338" s="6">
        <f ca="1">IF(Table1[[#This Row],[EDUCATION]]="PHD",1,0)</f>
        <v>0</v>
      </c>
      <c r="AQ338" s="10">
        <f ca="1">IF(Table1[[#This Row],[EDUCATION]]="OTHERS",1,0)</f>
        <v>0</v>
      </c>
      <c r="AU338" s="9">
        <f ca="1">Table1[[#This Row],[CARS VALUE]]/Table1[[#This Row],[CARS]]</f>
        <v>329883.994700893</v>
      </c>
      <c r="AV338" s="10"/>
      <c r="AX338" s="9">
        <f ca="1">IF(Table1[[#This Row],[DEBTS]]&gt;$AY$3,1,0)</f>
        <v>1</v>
      </c>
      <c r="AY338" s="6"/>
      <c r="AZ338" s="23">
        <f ca="1">(Table1[[#This Row],[MORTAGE LEFT]]/Table1[[#This Row],[VALUE OF THE HOUSE]])</f>
        <v>0.55613279501499358</v>
      </c>
      <c r="BA338" s="6">
        <f t="shared" ca="1" si="157"/>
        <v>0</v>
      </c>
      <c r="BB338" s="6"/>
      <c r="BC338" s="6"/>
      <c r="BD338" s="6"/>
      <c r="BE338" s="9">
        <f ca="1">IF(Table1[[#This Row],[DEBTS]]&gt;Table1[[#This Row],[INCOME ]],1,0)</f>
        <v>1</v>
      </c>
      <c r="BF338" s="10"/>
      <c r="BH338" s="9">
        <f ca="1">IF(Table1[[#This Row],[AREA]]="Alappuzha",Table1[[#This Row],[INCOME ]],0)</f>
        <v>0</v>
      </c>
      <c r="BI338" s="6">
        <f ca="1">IF(Table1[[#This Row],[AREA]]="Ernakulam",Table1[[#This Row],[INCOME ]],0)</f>
        <v>0</v>
      </c>
      <c r="BJ338" s="6">
        <f ca="1">IF(Table1[[#This Row],[AREA]]="Idukki",Table1[[#This Row],[INCOME ]],0)</f>
        <v>0</v>
      </c>
      <c r="BK338" s="6">
        <f ca="1">IF(Table1[[#This Row],[AREA]]="kannur",Table1[[#This Row],[INCOME ]],0)</f>
        <v>0</v>
      </c>
      <c r="BL338" s="6">
        <f ca="1">IF(Table1[[#This Row],[AREA]]="Kasaragod",Table1[[#This Row],[INCOME ]],0)</f>
        <v>0</v>
      </c>
      <c r="BM338" s="6">
        <f ca="1">IF(Table1[[#This Row],[AREA]]="Kollam",Table1[[#This Row],[INCOME ]],0)</f>
        <v>0</v>
      </c>
      <c r="BN338" s="6">
        <f ca="1">IF(Table1[[#This Row],[AREA]]="kottayam",Table1[[#This Row],[INCOME ]],0)</f>
        <v>0</v>
      </c>
      <c r="BO338" s="6">
        <f ca="1">IF(Table1[[#This Row],[AREA]]="Kozhikode",Table1[[#This Row],[INCOME ]],0)</f>
        <v>0</v>
      </c>
      <c r="BP338" s="6">
        <f ca="1">IF(Table1[[#This Row],[AREA]]="Malappuram",Table1[[#This Row],[INCOME ]],0)</f>
        <v>529209</v>
      </c>
      <c r="BQ338" s="6">
        <f ca="1">IF(Table1[[#This Row],[AREA]]="Palakkad",Table1[[#This Row],[INCOME ]],0)</f>
        <v>0</v>
      </c>
      <c r="BR338" s="6">
        <f ca="1">IF(Table1[[#This Row],[AREA]]="Pathanamthitta",Table1[[#This Row],[INCOME ]],0)</f>
        <v>0</v>
      </c>
      <c r="BS338" s="6">
        <f ca="1">IF(Table1[[#This Row],[AREA]]="Thiruvananthapuram",Table1[[#This Row],[INCOME ]],0)</f>
        <v>0</v>
      </c>
      <c r="BT338" s="6">
        <f ca="1">IF(Table1[[#This Row],[AREA]]="Thrissur",Table1[[#This Row],[INCOME ]],0)</f>
        <v>0</v>
      </c>
      <c r="BU338" s="10">
        <f ca="1">IF(Table1[[#This Row],[AREA]]="Wayanadu",Table1[[#This Row],[INCOME ]],0)</f>
        <v>0</v>
      </c>
      <c r="BW338" s="9">
        <f ca="1">IF(Table1[[#This Row],[FIELD OF WORK]]="IT",Table1[[#This Row],[INCOME ]],0)</f>
        <v>0</v>
      </c>
      <c r="BX338" s="6">
        <f ca="1">IF(Table1[[#This Row],[FIELD OF WORK]]="Teaching",Table1[[#This Row],[INCOME ]],0)</f>
        <v>0</v>
      </c>
      <c r="BY338" s="6">
        <f ca="1">IF(Table1[[#This Row],[FIELD OF WORK]]="Construction",Table1[[#This Row],[INCOME ]],0)</f>
        <v>0</v>
      </c>
      <c r="BZ338" s="6">
        <f ca="1">IF(Table1[[#This Row],[FIELD OF WORK]]="Health",Table1[[#This Row],[INCOME ]],0)</f>
        <v>0</v>
      </c>
      <c r="CA338" s="10">
        <f ca="1">IF(Table1[[#This Row],[FIELD OF WORK]]="Others",Table1[[#This Row],[INCOME ]],0)</f>
        <v>529209</v>
      </c>
      <c r="CC338" s="9">
        <f ca="1">IF(Table1[[#This Row],[EDUCATION]]="Highschool",Table1[[#This Row],[INCOME ]],0)</f>
        <v>0</v>
      </c>
      <c r="CD338" s="6">
        <f ca="1">IF(Table1[[#This Row],[EDUCATION]]="UG",Table1[[#This Row],[INCOME ]],0)</f>
        <v>0</v>
      </c>
      <c r="CE338" s="6">
        <f ca="1">IF(Table1[[#This Row],[EDUCATION]]="PG",Table1[[#This Row],[INCOME ]],0)</f>
        <v>0</v>
      </c>
      <c r="CF338" s="6">
        <f ca="1">IF(Table1[[#This Row],[EDUCATION]]="PHD",Table1[[#This Row],[INCOME ]],0)</f>
        <v>0</v>
      </c>
      <c r="CG338" s="6">
        <f ca="1">IF(Table1[[#This Row],[EDUCATION]]="Plus Two",Table1[[#This Row],[INCOME ]],0)</f>
        <v>529209</v>
      </c>
      <c r="CH338" s="10">
        <f ca="1">IF(Table1[[#This Row],[EDUCATION]]="Others",Table1[[#This Row],[INCOME ]],0)</f>
        <v>0</v>
      </c>
      <c r="CJ338" s="9">
        <f ca="1">IF(Table1[[#This Row],[NETWORTH]]&gt;$CK$3,Table1[[#This Row],[AGE]],0)</f>
        <v>48</v>
      </c>
      <c r="CK338" s="10"/>
    </row>
    <row r="339" spans="1:89" x14ac:dyDescent="0.3">
      <c r="A339">
        <f t="shared" ca="1" si="140"/>
        <v>1</v>
      </c>
      <c r="B339" t="str">
        <f t="shared" ca="1" si="141"/>
        <v>FEMALE</v>
      </c>
      <c r="C339">
        <f t="shared" ca="1" si="142"/>
        <v>32</v>
      </c>
      <c r="D339">
        <f t="shared" ca="1" si="143"/>
        <v>4</v>
      </c>
      <c r="E339" t="str">
        <f t="shared" ca="1" si="144"/>
        <v>IT</v>
      </c>
      <c r="F339">
        <f t="shared" ca="1" si="145"/>
        <v>2</v>
      </c>
      <c r="G339" t="str">
        <f t="shared" ca="1" si="146"/>
        <v>Plus Two</v>
      </c>
      <c r="H339">
        <f t="shared" ca="1" si="138"/>
        <v>1</v>
      </c>
      <c r="I339">
        <f t="shared" ca="1" si="139"/>
        <v>2</v>
      </c>
      <c r="J339">
        <f t="shared" ca="1" si="147"/>
        <v>599212</v>
      </c>
      <c r="K339">
        <f t="shared" ca="1" si="148"/>
        <v>2</v>
      </c>
      <c r="L339" t="str">
        <f t="shared" ca="1" si="149"/>
        <v>Kollam</v>
      </c>
      <c r="M339">
        <f t="shared" ca="1" si="158"/>
        <v>4793696</v>
      </c>
      <c r="N339">
        <f t="shared" ca="1" si="150"/>
        <v>3908505.2919593607</v>
      </c>
      <c r="O339">
        <f t="shared" ca="1" si="159"/>
        <v>225980.70858011796</v>
      </c>
      <c r="P339">
        <f t="shared" ca="1" si="151"/>
        <v>106237</v>
      </c>
      <c r="Q339">
        <f t="shared" ca="1" si="160"/>
        <v>4337184.2919593602</v>
      </c>
      <c r="R339">
        <f t="shared" ca="1" si="161"/>
        <v>40012.010947399242</v>
      </c>
      <c r="S339">
        <f t="shared" ca="1" si="162"/>
        <v>5059688.7195275165</v>
      </c>
      <c r="T339">
        <f t="shared" ca="1" si="163"/>
        <v>722504.42756815627</v>
      </c>
      <c r="V339" s="9">
        <f ca="1">IF(Table1[[#This Row],[GENDER]]="MALE",1,0)</f>
        <v>0</v>
      </c>
      <c r="W339" s="10">
        <f ca="1">IF(Table1[[#This Row],[GENDER]]="FEMALE",1,0)</f>
        <v>1</v>
      </c>
      <c r="AF339" s="9">
        <f t="shared" ca="1" si="152"/>
        <v>0</v>
      </c>
      <c r="AG339" s="6">
        <f t="shared" ca="1" si="153"/>
        <v>0</v>
      </c>
      <c r="AH339" s="6">
        <f t="shared" ca="1" si="154"/>
        <v>1</v>
      </c>
      <c r="AI339" s="6">
        <f t="shared" ca="1" si="155"/>
        <v>0</v>
      </c>
      <c r="AJ339" s="10">
        <f t="shared" ca="1" si="156"/>
        <v>0</v>
      </c>
      <c r="AL339" s="9">
        <f ca="1">IF(Table1[[#This Row],[EDUCATION]]="HIGHSCHOOL",1,0)</f>
        <v>0</v>
      </c>
      <c r="AM339" s="6">
        <f ca="1">IF(Table1[[#This Row],[EDUCATION]]="PLUS TWO",1,0)</f>
        <v>1</v>
      </c>
      <c r="AN339" s="6">
        <f ca="1">IF(Table1[[#This Row],[EDUCATION]]="UG",1,0)</f>
        <v>0</v>
      </c>
      <c r="AO339" s="6">
        <f ca="1">IF(Table1[[#This Row],[EDUCATION]]="PG",1,0)</f>
        <v>0</v>
      </c>
      <c r="AP339" s="6">
        <f ca="1">IF(Table1[[#This Row],[EDUCATION]]="PHD",1,0)</f>
        <v>0</v>
      </c>
      <c r="AQ339" s="10">
        <f ca="1">IF(Table1[[#This Row],[EDUCATION]]="OTHERS",1,0)</f>
        <v>0</v>
      </c>
      <c r="AU339" s="9">
        <f ca="1">Table1[[#This Row],[CARS VALUE]]/Table1[[#This Row],[CARS]]</f>
        <v>112990.35429005898</v>
      </c>
      <c r="AV339" s="10"/>
      <c r="AX339" s="9">
        <f ca="1">IF(Table1[[#This Row],[DEBTS]]&gt;$AY$3,1,0)</f>
        <v>1</v>
      </c>
      <c r="AY339" s="6"/>
      <c r="AZ339" s="23">
        <f ca="1">(Table1[[#This Row],[MORTAGE LEFT]]/Table1[[#This Row],[VALUE OF THE HOUSE]])</f>
        <v>0.81534275264000067</v>
      </c>
      <c r="BA339" s="6">
        <f t="shared" ca="1" si="157"/>
        <v>0</v>
      </c>
      <c r="BB339" s="6"/>
      <c r="BC339" s="6"/>
      <c r="BD339" s="6"/>
      <c r="BE339" s="9">
        <f ca="1">IF(Table1[[#This Row],[DEBTS]]&gt;Table1[[#This Row],[INCOME ]],1,0)</f>
        <v>1</v>
      </c>
      <c r="BF339" s="10"/>
      <c r="BH339" s="9">
        <f ca="1">IF(Table1[[#This Row],[AREA]]="Alappuzha",Table1[[#This Row],[INCOME ]],0)</f>
        <v>0</v>
      </c>
      <c r="BI339" s="6">
        <f ca="1">IF(Table1[[#This Row],[AREA]]="Ernakulam",Table1[[#This Row],[INCOME ]],0)</f>
        <v>0</v>
      </c>
      <c r="BJ339" s="6">
        <f ca="1">IF(Table1[[#This Row],[AREA]]="Idukki",Table1[[#This Row],[INCOME ]],0)</f>
        <v>0</v>
      </c>
      <c r="BK339" s="6">
        <f ca="1">IF(Table1[[#This Row],[AREA]]="kannur",Table1[[#This Row],[INCOME ]],0)</f>
        <v>0</v>
      </c>
      <c r="BL339" s="6">
        <f ca="1">IF(Table1[[#This Row],[AREA]]="Kasaragod",Table1[[#This Row],[INCOME ]],0)</f>
        <v>0</v>
      </c>
      <c r="BM339" s="6">
        <f ca="1">IF(Table1[[#This Row],[AREA]]="Kollam",Table1[[#This Row],[INCOME ]],0)</f>
        <v>599212</v>
      </c>
      <c r="BN339" s="6">
        <f ca="1">IF(Table1[[#This Row],[AREA]]="kottayam",Table1[[#This Row],[INCOME ]],0)</f>
        <v>0</v>
      </c>
      <c r="BO339" s="6">
        <f ca="1">IF(Table1[[#This Row],[AREA]]="Kozhikode",Table1[[#This Row],[INCOME ]],0)</f>
        <v>0</v>
      </c>
      <c r="BP339" s="6">
        <f ca="1">IF(Table1[[#This Row],[AREA]]="Malappuram",Table1[[#This Row],[INCOME ]],0)</f>
        <v>0</v>
      </c>
      <c r="BQ339" s="6">
        <f ca="1">IF(Table1[[#This Row],[AREA]]="Palakkad",Table1[[#This Row],[INCOME ]],0)</f>
        <v>0</v>
      </c>
      <c r="BR339" s="6">
        <f ca="1">IF(Table1[[#This Row],[AREA]]="Pathanamthitta",Table1[[#This Row],[INCOME ]],0)</f>
        <v>0</v>
      </c>
      <c r="BS339" s="6">
        <f ca="1">IF(Table1[[#This Row],[AREA]]="Thiruvananthapuram",Table1[[#This Row],[INCOME ]],0)</f>
        <v>0</v>
      </c>
      <c r="BT339" s="6">
        <f ca="1">IF(Table1[[#This Row],[AREA]]="Thrissur",Table1[[#This Row],[INCOME ]],0)</f>
        <v>0</v>
      </c>
      <c r="BU339" s="10">
        <f ca="1">IF(Table1[[#This Row],[AREA]]="Wayanadu",Table1[[#This Row],[INCOME ]],0)</f>
        <v>0</v>
      </c>
      <c r="BW339" s="9">
        <f ca="1">IF(Table1[[#This Row],[FIELD OF WORK]]="IT",Table1[[#This Row],[INCOME ]],0)</f>
        <v>599212</v>
      </c>
      <c r="BX339" s="6">
        <f ca="1">IF(Table1[[#This Row],[FIELD OF WORK]]="Teaching",Table1[[#This Row],[INCOME ]],0)</f>
        <v>0</v>
      </c>
      <c r="BY339" s="6">
        <f ca="1">IF(Table1[[#This Row],[FIELD OF WORK]]="Construction",Table1[[#This Row],[INCOME ]],0)</f>
        <v>0</v>
      </c>
      <c r="BZ339" s="6">
        <f ca="1">IF(Table1[[#This Row],[FIELD OF WORK]]="Health",Table1[[#This Row],[INCOME ]],0)</f>
        <v>0</v>
      </c>
      <c r="CA339" s="10">
        <f ca="1">IF(Table1[[#This Row],[FIELD OF WORK]]="Others",Table1[[#This Row],[INCOME ]],0)</f>
        <v>0</v>
      </c>
      <c r="CC339" s="9">
        <f ca="1">IF(Table1[[#This Row],[EDUCATION]]="Highschool",Table1[[#This Row],[INCOME ]],0)</f>
        <v>0</v>
      </c>
      <c r="CD339" s="6">
        <f ca="1">IF(Table1[[#This Row],[EDUCATION]]="UG",Table1[[#This Row],[INCOME ]],0)</f>
        <v>0</v>
      </c>
      <c r="CE339" s="6">
        <f ca="1">IF(Table1[[#This Row],[EDUCATION]]="PG",Table1[[#This Row],[INCOME ]],0)</f>
        <v>0</v>
      </c>
      <c r="CF339" s="6">
        <f ca="1">IF(Table1[[#This Row],[EDUCATION]]="PHD",Table1[[#This Row],[INCOME ]],0)</f>
        <v>0</v>
      </c>
      <c r="CG339" s="6">
        <f ca="1">IF(Table1[[#This Row],[EDUCATION]]="Plus Two",Table1[[#This Row],[INCOME ]],0)</f>
        <v>599212</v>
      </c>
      <c r="CH339" s="10">
        <f ca="1">IF(Table1[[#This Row],[EDUCATION]]="Others",Table1[[#This Row],[INCOME ]],0)</f>
        <v>0</v>
      </c>
      <c r="CJ339" s="9">
        <f ca="1">IF(Table1[[#This Row],[NETWORTH]]&gt;$CK$3,Table1[[#This Row],[AGE]],0)</f>
        <v>0</v>
      </c>
      <c r="CK339" s="10"/>
    </row>
    <row r="340" spans="1:89" x14ac:dyDescent="0.3">
      <c r="A340">
        <f t="shared" ca="1" si="140"/>
        <v>0</v>
      </c>
      <c r="B340" t="str">
        <f t="shared" ca="1" si="141"/>
        <v>MALE</v>
      </c>
      <c r="C340">
        <f t="shared" ca="1" si="142"/>
        <v>27</v>
      </c>
      <c r="D340">
        <f t="shared" ca="1" si="143"/>
        <v>1</v>
      </c>
      <c r="E340" t="str">
        <f t="shared" ca="1" si="144"/>
        <v>Health</v>
      </c>
      <c r="F340">
        <f t="shared" ca="1" si="145"/>
        <v>4</v>
      </c>
      <c r="G340" t="str">
        <f t="shared" ca="1" si="146"/>
        <v>PG</v>
      </c>
      <c r="H340">
        <f t="shared" ca="1" si="138"/>
        <v>0</v>
      </c>
      <c r="I340">
        <f t="shared" ca="1" si="139"/>
        <v>1</v>
      </c>
      <c r="J340">
        <f t="shared" ca="1" si="147"/>
        <v>142312</v>
      </c>
      <c r="K340">
        <f t="shared" ca="1" si="148"/>
        <v>8</v>
      </c>
      <c r="L340" t="str">
        <f t="shared" ca="1" si="149"/>
        <v>Thrissur</v>
      </c>
      <c r="M340">
        <f t="shared" ca="1" si="158"/>
        <v>1138496</v>
      </c>
      <c r="N340">
        <f t="shared" ca="1" si="150"/>
        <v>1001917.1349397745</v>
      </c>
      <c r="O340">
        <f t="shared" ca="1" si="159"/>
        <v>128833.56969171381</v>
      </c>
      <c r="P340">
        <f t="shared" ca="1" si="151"/>
        <v>54046</v>
      </c>
      <c r="Q340">
        <f t="shared" ca="1" si="160"/>
        <v>1197105.1349397744</v>
      </c>
      <c r="R340">
        <f t="shared" ca="1" si="161"/>
        <v>188547.43292917579</v>
      </c>
      <c r="S340">
        <f t="shared" ca="1" si="162"/>
        <v>1455877.0026208898</v>
      </c>
      <c r="T340">
        <f t="shared" ca="1" si="163"/>
        <v>258771.8676811154</v>
      </c>
      <c r="V340" s="9">
        <f ca="1">IF(Table1[[#This Row],[GENDER]]="MALE",1,0)</f>
        <v>1</v>
      </c>
      <c r="W340" s="10">
        <f ca="1">IF(Table1[[#This Row],[GENDER]]="FEMALE",1,0)</f>
        <v>0</v>
      </c>
      <c r="AF340" s="9">
        <f t="shared" ca="1" si="152"/>
        <v>0</v>
      </c>
      <c r="AG340" s="6">
        <f t="shared" ca="1" si="153"/>
        <v>1</v>
      </c>
      <c r="AH340" s="6">
        <f t="shared" ca="1" si="154"/>
        <v>0</v>
      </c>
      <c r="AI340" s="6">
        <f t="shared" ca="1" si="155"/>
        <v>0</v>
      </c>
      <c r="AJ340" s="10">
        <f t="shared" ca="1" si="156"/>
        <v>0</v>
      </c>
      <c r="AL340" s="9">
        <f ca="1">IF(Table1[[#This Row],[EDUCATION]]="HIGHSCHOOL",1,0)</f>
        <v>0</v>
      </c>
      <c r="AM340" s="6">
        <f ca="1">IF(Table1[[#This Row],[EDUCATION]]="PLUS TWO",1,0)</f>
        <v>0</v>
      </c>
      <c r="AN340" s="6">
        <f ca="1">IF(Table1[[#This Row],[EDUCATION]]="UG",1,0)</f>
        <v>0</v>
      </c>
      <c r="AO340" s="6">
        <f ca="1">IF(Table1[[#This Row],[EDUCATION]]="PG",1,0)</f>
        <v>1</v>
      </c>
      <c r="AP340" s="6">
        <f ca="1">IF(Table1[[#This Row],[EDUCATION]]="PHD",1,0)</f>
        <v>0</v>
      </c>
      <c r="AQ340" s="10">
        <f ca="1">IF(Table1[[#This Row],[EDUCATION]]="OTHERS",1,0)</f>
        <v>0</v>
      </c>
      <c r="AU340" s="9">
        <f ca="1">Table1[[#This Row],[CARS VALUE]]/Table1[[#This Row],[CARS]]</f>
        <v>128833.56969171381</v>
      </c>
      <c r="AV340" s="10"/>
      <c r="AX340" s="9">
        <f ca="1">IF(Table1[[#This Row],[DEBTS]]&gt;$AY$3,1,0)</f>
        <v>1</v>
      </c>
      <c r="AY340" s="6"/>
      <c r="AZ340" s="23">
        <f ca="1">(Table1[[#This Row],[MORTAGE LEFT]]/Table1[[#This Row],[VALUE OF THE HOUSE]])</f>
        <v>0.88003570933914088</v>
      </c>
      <c r="BA340" s="6">
        <f t="shared" ca="1" si="157"/>
        <v>0</v>
      </c>
      <c r="BB340" s="6"/>
      <c r="BC340" s="6"/>
      <c r="BD340" s="6"/>
      <c r="BE340" s="9">
        <f ca="1">IF(Table1[[#This Row],[DEBTS]]&gt;Table1[[#This Row],[INCOME ]],1,0)</f>
        <v>1</v>
      </c>
      <c r="BF340" s="10"/>
      <c r="BH340" s="9">
        <f ca="1">IF(Table1[[#This Row],[AREA]]="Alappuzha",Table1[[#This Row],[INCOME ]],0)</f>
        <v>0</v>
      </c>
      <c r="BI340" s="6">
        <f ca="1">IF(Table1[[#This Row],[AREA]]="Ernakulam",Table1[[#This Row],[INCOME ]],0)</f>
        <v>0</v>
      </c>
      <c r="BJ340" s="6">
        <f ca="1">IF(Table1[[#This Row],[AREA]]="Idukki",Table1[[#This Row],[INCOME ]],0)</f>
        <v>0</v>
      </c>
      <c r="BK340" s="6">
        <f ca="1">IF(Table1[[#This Row],[AREA]]="kannur",Table1[[#This Row],[INCOME ]],0)</f>
        <v>0</v>
      </c>
      <c r="BL340" s="6">
        <f ca="1">IF(Table1[[#This Row],[AREA]]="Kasaragod",Table1[[#This Row],[INCOME ]],0)</f>
        <v>0</v>
      </c>
      <c r="BM340" s="6">
        <f ca="1">IF(Table1[[#This Row],[AREA]]="Kollam",Table1[[#This Row],[INCOME ]],0)</f>
        <v>0</v>
      </c>
      <c r="BN340" s="6">
        <f ca="1">IF(Table1[[#This Row],[AREA]]="kottayam",Table1[[#This Row],[INCOME ]],0)</f>
        <v>0</v>
      </c>
      <c r="BO340" s="6">
        <f ca="1">IF(Table1[[#This Row],[AREA]]="Kozhikode",Table1[[#This Row],[INCOME ]],0)</f>
        <v>0</v>
      </c>
      <c r="BP340" s="6">
        <f ca="1">IF(Table1[[#This Row],[AREA]]="Malappuram",Table1[[#This Row],[INCOME ]],0)</f>
        <v>0</v>
      </c>
      <c r="BQ340" s="6">
        <f ca="1">IF(Table1[[#This Row],[AREA]]="Palakkad",Table1[[#This Row],[INCOME ]],0)</f>
        <v>0</v>
      </c>
      <c r="BR340" s="6">
        <f ca="1">IF(Table1[[#This Row],[AREA]]="Pathanamthitta",Table1[[#This Row],[INCOME ]],0)</f>
        <v>0</v>
      </c>
      <c r="BS340" s="6">
        <f ca="1">IF(Table1[[#This Row],[AREA]]="Thiruvananthapuram",Table1[[#This Row],[INCOME ]],0)</f>
        <v>0</v>
      </c>
      <c r="BT340" s="6">
        <f ca="1">IF(Table1[[#This Row],[AREA]]="Thrissur",Table1[[#This Row],[INCOME ]],0)</f>
        <v>142312</v>
      </c>
      <c r="BU340" s="10">
        <f ca="1">IF(Table1[[#This Row],[AREA]]="Wayanadu",Table1[[#This Row],[INCOME ]],0)</f>
        <v>0</v>
      </c>
      <c r="BW340" s="9">
        <f ca="1">IF(Table1[[#This Row],[FIELD OF WORK]]="IT",Table1[[#This Row],[INCOME ]],0)</f>
        <v>0</v>
      </c>
      <c r="BX340" s="6">
        <f ca="1">IF(Table1[[#This Row],[FIELD OF WORK]]="Teaching",Table1[[#This Row],[INCOME ]],0)</f>
        <v>0</v>
      </c>
      <c r="BY340" s="6">
        <f ca="1">IF(Table1[[#This Row],[FIELD OF WORK]]="Construction",Table1[[#This Row],[INCOME ]],0)</f>
        <v>0</v>
      </c>
      <c r="BZ340" s="6">
        <f ca="1">IF(Table1[[#This Row],[FIELD OF WORK]]="Health",Table1[[#This Row],[INCOME ]],0)</f>
        <v>142312</v>
      </c>
      <c r="CA340" s="10">
        <f ca="1">IF(Table1[[#This Row],[FIELD OF WORK]]="Others",Table1[[#This Row],[INCOME ]],0)</f>
        <v>0</v>
      </c>
      <c r="CC340" s="9">
        <f ca="1">IF(Table1[[#This Row],[EDUCATION]]="Highschool",Table1[[#This Row],[INCOME ]],0)</f>
        <v>0</v>
      </c>
      <c r="CD340" s="6">
        <f ca="1">IF(Table1[[#This Row],[EDUCATION]]="UG",Table1[[#This Row],[INCOME ]],0)</f>
        <v>0</v>
      </c>
      <c r="CE340" s="6">
        <f ca="1">IF(Table1[[#This Row],[EDUCATION]]="PG",Table1[[#This Row],[INCOME ]],0)</f>
        <v>142312</v>
      </c>
      <c r="CF340" s="6">
        <f ca="1">IF(Table1[[#This Row],[EDUCATION]]="PHD",Table1[[#This Row],[INCOME ]],0)</f>
        <v>0</v>
      </c>
      <c r="CG340" s="6">
        <f ca="1">IF(Table1[[#This Row],[EDUCATION]]="Plus Two",Table1[[#This Row],[INCOME ]],0)</f>
        <v>0</v>
      </c>
      <c r="CH340" s="10">
        <f ca="1">IF(Table1[[#This Row],[EDUCATION]]="Others",Table1[[#This Row],[INCOME ]],0)</f>
        <v>0</v>
      </c>
      <c r="CJ340" s="9">
        <f ca="1">IF(Table1[[#This Row],[NETWORTH]]&gt;$CK$3,Table1[[#This Row],[AGE]],0)</f>
        <v>0</v>
      </c>
      <c r="CK340" s="10"/>
    </row>
    <row r="341" spans="1:89" x14ac:dyDescent="0.3">
      <c r="A341">
        <f t="shared" ca="1" si="140"/>
        <v>1</v>
      </c>
      <c r="B341" t="str">
        <f t="shared" ca="1" si="141"/>
        <v>FEMALE</v>
      </c>
      <c r="C341">
        <f t="shared" ca="1" si="142"/>
        <v>45</v>
      </c>
      <c r="D341">
        <f t="shared" ca="1" si="143"/>
        <v>4</v>
      </c>
      <c r="E341" t="str">
        <f t="shared" ca="1" si="144"/>
        <v>IT</v>
      </c>
      <c r="F341">
        <f t="shared" ca="1" si="145"/>
        <v>1</v>
      </c>
      <c r="G341" t="str">
        <f t="shared" ca="1" si="146"/>
        <v>Highschool</v>
      </c>
      <c r="H341">
        <f t="shared" ref="H341:H404" ca="1" si="164">RANDBETWEEN(0,3)</f>
        <v>3</v>
      </c>
      <c r="I341">
        <f t="shared" ca="1" si="139"/>
        <v>1</v>
      </c>
      <c r="J341">
        <f t="shared" ca="1" si="147"/>
        <v>698813</v>
      </c>
      <c r="K341">
        <f t="shared" ca="1" si="148"/>
        <v>8</v>
      </c>
      <c r="L341" t="str">
        <f t="shared" ca="1" si="149"/>
        <v>Thrissur</v>
      </c>
      <c r="M341">
        <f t="shared" ca="1" si="158"/>
        <v>3494065</v>
      </c>
      <c r="N341">
        <f t="shared" ca="1" si="150"/>
        <v>3427883.320536965</v>
      </c>
      <c r="O341">
        <f t="shared" ca="1" si="159"/>
        <v>283184.24759295303</v>
      </c>
      <c r="P341">
        <f t="shared" ca="1" si="151"/>
        <v>91429</v>
      </c>
      <c r="Q341">
        <f t="shared" ca="1" si="160"/>
        <v>4870148.3205369655</v>
      </c>
      <c r="R341">
        <f t="shared" ca="1" si="161"/>
        <v>100687.4299231624</v>
      </c>
      <c r="S341">
        <f t="shared" ca="1" si="162"/>
        <v>3877936.6775161154</v>
      </c>
      <c r="T341">
        <f t="shared" ca="1" si="163"/>
        <v>-992211.64302085014</v>
      </c>
      <c r="V341" s="9">
        <f ca="1">IF(Table1[[#This Row],[GENDER]]="MALE",1,0)</f>
        <v>0</v>
      </c>
      <c r="W341" s="10">
        <f ca="1">IF(Table1[[#This Row],[GENDER]]="FEMALE",1,0)</f>
        <v>1</v>
      </c>
      <c r="AF341" s="9">
        <f t="shared" ca="1" si="152"/>
        <v>0</v>
      </c>
      <c r="AG341" s="6">
        <f t="shared" ca="1" si="153"/>
        <v>0</v>
      </c>
      <c r="AH341" s="6">
        <f t="shared" ca="1" si="154"/>
        <v>1</v>
      </c>
      <c r="AI341" s="6">
        <f t="shared" ca="1" si="155"/>
        <v>0</v>
      </c>
      <c r="AJ341" s="10">
        <f t="shared" ca="1" si="156"/>
        <v>0</v>
      </c>
      <c r="AL341" s="9">
        <f ca="1">IF(Table1[[#This Row],[EDUCATION]]="HIGHSCHOOL",1,0)</f>
        <v>1</v>
      </c>
      <c r="AM341" s="6">
        <f ca="1">IF(Table1[[#This Row],[EDUCATION]]="PLUS TWO",1,0)</f>
        <v>0</v>
      </c>
      <c r="AN341" s="6">
        <f ca="1">IF(Table1[[#This Row],[EDUCATION]]="UG",1,0)</f>
        <v>0</v>
      </c>
      <c r="AO341" s="6">
        <f ca="1">IF(Table1[[#This Row],[EDUCATION]]="PG",1,0)</f>
        <v>0</v>
      </c>
      <c r="AP341" s="6">
        <f ca="1">IF(Table1[[#This Row],[EDUCATION]]="PHD",1,0)</f>
        <v>0</v>
      </c>
      <c r="AQ341" s="10">
        <f ca="1">IF(Table1[[#This Row],[EDUCATION]]="OTHERS",1,0)</f>
        <v>0</v>
      </c>
      <c r="AU341" s="9">
        <f ca="1">Table1[[#This Row],[CARS VALUE]]/Table1[[#This Row],[CARS]]</f>
        <v>283184.24759295303</v>
      </c>
      <c r="AV341" s="10"/>
      <c r="AX341" s="9">
        <f ca="1">IF(Table1[[#This Row],[DEBTS]]&gt;$AY$3,1,0)</f>
        <v>1</v>
      </c>
      <c r="AY341" s="6"/>
      <c r="AZ341" s="23">
        <f ca="1">(Table1[[#This Row],[MORTAGE LEFT]]/Table1[[#This Row],[VALUE OF THE HOUSE]])</f>
        <v>0.98105882991214099</v>
      </c>
      <c r="BA341" s="6">
        <f t="shared" ca="1" si="157"/>
        <v>0</v>
      </c>
      <c r="BB341" s="6"/>
      <c r="BC341" s="6"/>
      <c r="BD341" s="6"/>
      <c r="BE341" s="9">
        <f ca="1">IF(Table1[[#This Row],[DEBTS]]&gt;Table1[[#This Row],[INCOME ]],1,0)</f>
        <v>1</v>
      </c>
      <c r="BF341" s="10"/>
      <c r="BH341" s="9">
        <f ca="1">IF(Table1[[#This Row],[AREA]]="Alappuzha",Table1[[#This Row],[INCOME ]],0)</f>
        <v>0</v>
      </c>
      <c r="BI341" s="6">
        <f ca="1">IF(Table1[[#This Row],[AREA]]="Ernakulam",Table1[[#This Row],[INCOME ]],0)</f>
        <v>0</v>
      </c>
      <c r="BJ341" s="6">
        <f ca="1">IF(Table1[[#This Row],[AREA]]="Idukki",Table1[[#This Row],[INCOME ]],0)</f>
        <v>0</v>
      </c>
      <c r="BK341" s="6">
        <f ca="1">IF(Table1[[#This Row],[AREA]]="kannur",Table1[[#This Row],[INCOME ]],0)</f>
        <v>0</v>
      </c>
      <c r="BL341" s="6">
        <f ca="1">IF(Table1[[#This Row],[AREA]]="Kasaragod",Table1[[#This Row],[INCOME ]],0)</f>
        <v>0</v>
      </c>
      <c r="BM341" s="6">
        <f ca="1">IF(Table1[[#This Row],[AREA]]="Kollam",Table1[[#This Row],[INCOME ]],0)</f>
        <v>0</v>
      </c>
      <c r="BN341" s="6">
        <f ca="1">IF(Table1[[#This Row],[AREA]]="kottayam",Table1[[#This Row],[INCOME ]],0)</f>
        <v>0</v>
      </c>
      <c r="BO341" s="6">
        <f ca="1">IF(Table1[[#This Row],[AREA]]="Kozhikode",Table1[[#This Row],[INCOME ]],0)</f>
        <v>0</v>
      </c>
      <c r="BP341" s="6">
        <f ca="1">IF(Table1[[#This Row],[AREA]]="Malappuram",Table1[[#This Row],[INCOME ]],0)</f>
        <v>0</v>
      </c>
      <c r="BQ341" s="6">
        <f ca="1">IF(Table1[[#This Row],[AREA]]="Palakkad",Table1[[#This Row],[INCOME ]],0)</f>
        <v>0</v>
      </c>
      <c r="BR341" s="6">
        <f ca="1">IF(Table1[[#This Row],[AREA]]="Pathanamthitta",Table1[[#This Row],[INCOME ]],0)</f>
        <v>0</v>
      </c>
      <c r="BS341" s="6">
        <f ca="1">IF(Table1[[#This Row],[AREA]]="Thiruvananthapuram",Table1[[#This Row],[INCOME ]],0)</f>
        <v>0</v>
      </c>
      <c r="BT341" s="6">
        <f ca="1">IF(Table1[[#This Row],[AREA]]="Thrissur",Table1[[#This Row],[INCOME ]],0)</f>
        <v>698813</v>
      </c>
      <c r="BU341" s="10">
        <f ca="1">IF(Table1[[#This Row],[AREA]]="Wayanadu",Table1[[#This Row],[INCOME ]],0)</f>
        <v>0</v>
      </c>
      <c r="BW341" s="9">
        <f ca="1">IF(Table1[[#This Row],[FIELD OF WORK]]="IT",Table1[[#This Row],[INCOME ]],0)</f>
        <v>698813</v>
      </c>
      <c r="BX341" s="6">
        <f ca="1">IF(Table1[[#This Row],[FIELD OF WORK]]="Teaching",Table1[[#This Row],[INCOME ]],0)</f>
        <v>0</v>
      </c>
      <c r="BY341" s="6">
        <f ca="1">IF(Table1[[#This Row],[FIELD OF WORK]]="Construction",Table1[[#This Row],[INCOME ]],0)</f>
        <v>0</v>
      </c>
      <c r="BZ341" s="6">
        <f ca="1">IF(Table1[[#This Row],[FIELD OF WORK]]="Health",Table1[[#This Row],[INCOME ]],0)</f>
        <v>0</v>
      </c>
      <c r="CA341" s="10">
        <f ca="1">IF(Table1[[#This Row],[FIELD OF WORK]]="Others",Table1[[#This Row],[INCOME ]],0)</f>
        <v>0</v>
      </c>
      <c r="CC341" s="9">
        <f ca="1">IF(Table1[[#This Row],[EDUCATION]]="Highschool",Table1[[#This Row],[INCOME ]],0)</f>
        <v>698813</v>
      </c>
      <c r="CD341" s="6">
        <f ca="1">IF(Table1[[#This Row],[EDUCATION]]="UG",Table1[[#This Row],[INCOME ]],0)</f>
        <v>0</v>
      </c>
      <c r="CE341" s="6">
        <f ca="1">IF(Table1[[#This Row],[EDUCATION]]="PG",Table1[[#This Row],[INCOME ]],0)</f>
        <v>0</v>
      </c>
      <c r="CF341" s="6">
        <f ca="1">IF(Table1[[#This Row],[EDUCATION]]="PHD",Table1[[#This Row],[INCOME ]],0)</f>
        <v>0</v>
      </c>
      <c r="CG341" s="6">
        <f ca="1">IF(Table1[[#This Row],[EDUCATION]]="Plus Two",Table1[[#This Row],[INCOME ]],0)</f>
        <v>0</v>
      </c>
      <c r="CH341" s="10">
        <f ca="1">IF(Table1[[#This Row],[EDUCATION]]="Others",Table1[[#This Row],[INCOME ]],0)</f>
        <v>0</v>
      </c>
      <c r="CJ341" s="9">
        <f ca="1">IF(Table1[[#This Row],[NETWORTH]]&gt;$CK$3,Table1[[#This Row],[AGE]],0)</f>
        <v>0</v>
      </c>
      <c r="CK341" s="10"/>
    </row>
    <row r="342" spans="1:89" x14ac:dyDescent="0.3">
      <c r="A342">
        <f t="shared" ca="1" si="140"/>
        <v>0</v>
      </c>
      <c r="B342" t="str">
        <f t="shared" ca="1" si="141"/>
        <v>MALE</v>
      </c>
      <c r="C342">
        <f t="shared" ca="1" si="142"/>
        <v>32</v>
      </c>
      <c r="D342">
        <f t="shared" ca="1" si="143"/>
        <v>3</v>
      </c>
      <c r="E342" t="str">
        <f t="shared" ca="1" si="144"/>
        <v>Teaching</v>
      </c>
      <c r="F342">
        <f t="shared" ca="1" si="145"/>
        <v>1</v>
      </c>
      <c r="G342" t="str">
        <f t="shared" ca="1" si="146"/>
        <v>Highschool</v>
      </c>
      <c r="H342">
        <f t="shared" ca="1" si="164"/>
        <v>2</v>
      </c>
      <c r="I342">
        <f t="shared" ca="1" si="139"/>
        <v>3</v>
      </c>
      <c r="J342">
        <f t="shared" ca="1" si="147"/>
        <v>804932</v>
      </c>
      <c r="K342">
        <f t="shared" ca="1" si="148"/>
        <v>8</v>
      </c>
      <c r="L342" t="str">
        <f t="shared" ca="1" si="149"/>
        <v>Thrissur</v>
      </c>
      <c r="M342">
        <f t="shared" ca="1" si="158"/>
        <v>4829592</v>
      </c>
      <c r="N342">
        <f t="shared" ca="1" si="150"/>
        <v>2986897.577326024</v>
      </c>
      <c r="O342">
        <f t="shared" ca="1" si="159"/>
        <v>459695.35775190836</v>
      </c>
      <c r="P342">
        <f t="shared" ca="1" si="151"/>
        <v>430499</v>
      </c>
      <c r="Q342">
        <f t="shared" ca="1" si="160"/>
        <v>3455050.577326024</v>
      </c>
      <c r="R342">
        <f t="shared" ca="1" si="161"/>
        <v>827317.67855264153</v>
      </c>
      <c r="S342">
        <f t="shared" ca="1" si="162"/>
        <v>6116605.0363045502</v>
      </c>
      <c r="T342">
        <f t="shared" ca="1" si="163"/>
        <v>2661554.4589785263</v>
      </c>
      <c r="V342" s="9">
        <f ca="1">IF(Table1[[#This Row],[GENDER]]="MALE",1,0)</f>
        <v>1</v>
      </c>
      <c r="W342" s="10">
        <f ca="1">IF(Table1[[#This Row],[GENDER]]="FEMALE",1,0)</f>
        <v>0</v>
      </c>
      <c r="AF342" s="9">
        <f t="shared" ca="1" si="152"/>
        <v>0</v>
      </c>
      <c r="AG342" s="6">
        <f t="shared" ca="1" si="153"/>
        <v>0</v>
      </c>
      <c r="AH342" s="6">
        <f t="shared" ca="1" si="154"/>
        <v>0</v>
      </c>
      <c r="AI342" s="6">
        <f t="shared" ca="1" si="155"/>
        <v>1</v>
      </c>
      <c r="AJ342" s="10">
        <f t="shared" ca="1" si="156"/>
        <v>0</v>
      </c>
      <c r="AL342" s="9">
        <f ca="1">IF(Table1[[#This Row],[EDUCATION]]="HIGHSCHOOL",1,0)</f>
        <v>1</v>
      </c>
      <c r="AM342" s="6">
        <f ca="1">IF(Table1[[#This Row],[EDUCATION]]="PLUS TWO",1,0)</f>
        <v>0</v>
      </c>
      <c r="AN342" s="6">
        <f ca="1">IF(Table1[[#This Row],[EDUCATION]]="UG",1,0)</f>
        <v>0</v>
      </c>
      <c r="AO342" s="6">
        <f ca="1">IF(Table1[[#This Row],[EDUCATION]]="PG",1,0)</f>
        <v>0</v>
      </c>
      <c r="AP342" s="6">
        <f ca="1">IF(Table1[[#This Row],[EDUCATION]]="PHD",1,0)</f>
        <v>0</v>
      </c>
      <c r="AQ342" s="10">
        <f ca="1">IF(Table1[[#This Row],[EDUCATION]]="OTHERS",1,0)</f>
        <v>0</v>
      </c>
      <c r="AU342" s="9">
        <f ca="1">Table1[[#This Row],[CARS VALUE]]/Table1[[#This Row],[CARS]]</f>
        <v>153231.7859173028</v>
      </c>
      <c r="AV342" s="10"/>
      <c r="AX342" s="9">
        <f ca="1">IF(Table1[[#This Row],[DEBTS]]&gt;$AY$3,1,0)</f>
        <v>1</v>
      </c>
      <c r="AY342" s="6"/>
      <c r="AZ342" s="23">
        <f ca="1">(Table1[[#This Row],[MORTAGE LEFT]]/Table1[[#This Row],[VALUE OF THE HOUSE]])</f>
        <v>0.61845753788850566</v>
      </c>
      <c r="BA342" s="6">
        <f t="shared" ca="1" si="157"/>
        <v>0</v>
      </c>
      <c r="BB342" s="6"/>
      <c r="BC342" s="6"/>
      <c r="BD342" s="6"/>
      <c r="BE342" s="9">
        <f ca="1">IF(Table1[[#This Row],[DEBTS]]&gt;Table1[[#This Row],[INCOME ]],1,0)</f>
        <v>1</v>
      </c>
      <c r="BF342" s="10"/>
      <c r="BH342" s="9">
        <f ca="1">IF(Table1[[#This Row],[AREA]]="Alappuzha",Table1[[#This Row],[INCOME ]],0)</f>
        <v>0</v>
      </c>
      <c r="BI342" s="6">
        <f ca="1">IF(Table1[[#This Row],[AREA]]="Ernakulam",Table1[[#This Row],[INCOME ]],0)</f>
        <v>0</v>
      </c>
      <c r="BJ342" s="6">
        <f ca="1">IF(Table1[[#This Row],[AREA]]="Idukki",Table1[[#This Row],[INCOME ]],0)</f>
        <v>0</v>
      </c>
      <c r="BK342" s="6">
        <f ca="1">IF(Table1[[#This Row],[AREA]]="kannur",Table1[[#This Row],[INCOME ]],0)</f>
        <v>0</v>
      </c>
      <c r="BL342" s="6">
        <f ca="1">IF(Table1[[#This Row],[AREA]]="Kasaragod",Table1[[#This Row],[INCOME ]],0)</f>
        <v>0</v>
      </c>
      <c r="BM342" s="6">
        <f ca="1">IF(Table1[[#This Row],[AREA]]="Kollam",Table1[[#This Row],[INCOME ]],0)</f>
        <v>0</v>
      </c>
      <c r="BN342" s="6">
        <f ca="1">IF(Table1[[#This Row],[AREA]]="kottayam",Table1[[#This Row],[INCOME ]],0)</f>
        <v>0</v>
      </c>
      <c r="BO342" s="6">
        <f ca="1">IF(Table1[[#This Row],[AREA]]="Kozhikode",Table1[[#This Row],[INCOME ]],0)</f>
        <v>0</v>
      </c>
      <c r="BP342" s="6">
        <f ca="1">IF(Table1[[#This Row],[AREA]]="Malappuram",Table1[[#This Row],[INCOME ]],0)</f>
        <v>0</v>
      </c>
      <c r="BQ342" s="6">
        <f ca="1">IF(Table1[[#This Row],[AREA]]="Palakkad",Table1[[#This Row],[INCOME ]],0)</f>
        <v>0</v>
      </c>
      <c r="BR342" s="6">
        <f ca="1">IF(Table1[[#This Row],[AREA]]="Pathanamthitta",Table1[[#This Row],[INCOME ]],0)</f>
        <v>0</v>
      </c>
      <c r="BS342" s="6">
        <f ca="1">IF(Table1[[#This Row],[AREA]]="Thiruvananthapuram",Table1[[#This Row],[INCOME ]],0)</f>
        <v>0</v>
      </c>
      <c r="BT342" s="6">
        <f ca="1">IF(Table1[[#This Row],[AREA]]="Thrissur",Table1[[#This Row],[INCOME ]],0)</f>
        <v>804932</v>
      </c>
      <c r="BU342" s="10">
        <f ca="1">IF(Table1[[#This Row],[AREA]]="Wayanadu",Table1[[#This Row],[INCOME ]],0)</f>
        <v>0</v>
      </c>
      <c r="BW342" s="9">
        <f ca="1">IF(Table1[[#This Row],[FIELD OF WORK]]="IT",Table1[[#This Row],[INCOME ]],0)</f>
        <v>0</v>
      </c>
      <c r="BX342" s="6">
        <f ca="1">IF(Table1[[#This Row],[FIELD OF WORK]]="Teaching",Table1[[#This Row],[INCOME ]],0)</f>
        <v>804932</v>
      </c>
      <c r="BY342" s="6">
        <f ca="1">IF(Table1[[#This Row],[FIELD OF WORK]]="Construction",Table1[[#This Row],[INCOME ]],0)</f>
        <v>0</v>
      </c>
      <c r="BZ342" s="6">
        <f ca="1">IF(Table1[[#This Row],[FIELD OF WORK]]="Health",Table1[[#This Row],[INCOME ]],0)</f>
        <v>0</v>
      </c>
      <c r="CA342" s="10">
        <f ca="1">IF(Table1[[#This Row],[FIELD OF WORK]]="Others",Table1[[#This Row],[INCOME ]],0)</f>
        <v>0</v>
      </c>
      <c r="CC342" s="9">
        <f ca="1">IF(Table1[[#This Row],[EDUCATION]]="Highschool",Table1[[#This Row],[INCOME ]],0)</f>
        <v>804932</v>
      </c>
      <c r="CD342" s="6">
        <f ca="1">IF(Table1[[#This Row],[EDUCATION]]="UG",Table1[[#This Row],[INCOME ]],0)</f>
        <v>0</v>
      </c>
      <c r="CE342" s="6">
        <f ca="1">IF(Table1[[#This Row],[EDUCATION]]="PG",Table1[[#This Row],[INCOME ]],0)</f>
        <v>0</v>
      </c>
      <c r="CF342" s="6">
        <f ca="1">IF(Table1[[#This Row],[EDUCATION]]="PHD",Table1[[#This Row],[INCOME ]],0)</f>
        <v>0</v>
      </c>
      <c r="CG342" s="6">
        <f ca="1">IF(Table1[[#This Row],[EDUCATION]]="Plus Two",Table1[[#This Row],[INCOME ]],0)</f>
        <v>0</v>
      </c>
      <c r="CH342" s="10">
        <f ca="1">IF(Table1[[#This Row],[EDUCATION]]="Others",Table1[[#This Row],[INCOME ]],0)</f>
        <v>0</v>
      </c>
      <c r="CJ342" s="9">
        <f ca="1">IF(Table1[[#This Row],[NETWORTH]]&gt;$CK$3,Table1[[#This Row],[AGE]],0)</f>
        <v>32</v>
      </c>
      <c r="CK342" s="10"/>
    </row>
    <row r="343" spans="1:89" x14ac:dyDescent="0.3">
      <c r="A343">
        <f t="shared" ca="1" si="140"/>
        <v>0</v>
      </c>
      <c r="B343" t="str">
        <f t="shared" ca="1" si="141"/>
        <v>MALE</v>
      </c>
      <c r="C343">
        <f t="shared" ca="1" si="142"/>
        <v>39</v>
      </c>
      <c r="D343">
        <f t="shared" ca="1" si="143"/>
        <v>5</v>
      </c>
      <c r="E343" t="str">
        <f t="shared" ca="1" si="144"/>
        <v>Others</v>
      </c>
      <c r="F343">
        <f t="shared" ca="1" si="145"/>
        <v>6</v>
      </c>
      <c r="G343" t="str">
        <f t="shared" ca="1" si="146"/>
        <v>Others</v>
      </c>
      <c r="H343">
        <f t="shared" ca="1" si="164"/>
        <v>3</v>
      </c>
      <c r="I343">
        <f t="shared" ca="1" si="139"/>
        <v>3</v>
      </c>
      <c r="J343">
        <f t="shared" ca="1" si="147"/>
        <v>364525</v>
      </c>
      <c r="K343">
        <f t="shared" ca="1" si="148"/>
        <v>11</v>
      </c>
      <c r="L343" t="str">
        <f t="shared" ca="1" si="149"/>
        <v>Kozhikode</v>
      </c>
      <c r="M343">
        <f t="shared" ca="1" si="158"/>
        <v>2551675</v>
      </c>
      <c r="N343">
        <f t="shared" ca="1" si="150"/>
        <v>714953.13751917693</v>
      </c>
      <c r="O343">
        <f t="shared" ca="1" si="159"/>
        <v>254010.46211095143</v>
      </c>
      <c r="P343">
        <f t="shared" ca="1" si="151"/>
        <v>60316</v>
      </c>
      <c r="Q343">
        <f t="shared" ca="1" si="160"/>
        <v>1307029.137519177</v>
      </c>
      <c r="R343">
        <f t="shared" ca="1" si="161"/>
        <v>368036.15918040683</v>
      </c>
      <c r="S343">
        <f t="shared" ca="1" si="162"/>
        <v>3173721.6212913585</v>
      </c>
      <c r="T343">
        <f t="shared" ca="1" si="163"/>
        <v>1866692.4837721814</v>
      </c>
      <c r="V343" s="9">
        <f ca="1">IF(Table1[[#This Row],[GENDER]]="MALE",1,0)</f>
        <v>1</v>
      </c>
      <c r="W343" s="10">
        <f ca="1">IF(Table1[[#This Row],[GENDER]]="FEMALE",1,0)</f>
        <v>0</v>
      </c>
      <c r="AF343" s="9">
        <f t="shared" ca="1" si="152"/>
        <v>0</v>
      </c>
      <c r="AG343" s="6">
        <f t="shared" ca="1" si="153"/>
        <v>0</v>
      </c>
      <c r="AH343" s="6">
        <f t="shared" ca="1" si="154"/>
        <v>0</v>
      </c>
      <c r="AI343" s="6">
        <f t="shared" ca="1" si="155"/>
        <v>0</v>
      </c>
      <c r="AJ343" s="10">
        <f t="shared" ca="1" si="156"/>
        <v>1</v>
      </c>
      <c r="AL343" s="9">
        <f ca="1">IF(Table1[[#This Row],[EDUCATION]]="HIGHSCHOOL",1,0)</f>
        <v>0</v>
      </c>
      <c r="AM343" s="6">
        <f ca="1">IF(Table1[[#This Row],[EDUCATION]]="PLUS TWO",1,0)</f>
        <v>0</v>
      </c>
      <c r="AN343" s="6">
        <f ca="1">IF(Table1[[#This Row],[EDUCATION]]="UG",1,0)</f>
        <v>0</v>
      </c>
      <c r="AO343" s="6">
        <f ca="1">IF(Table1[[#This Row],[EDUCATION]]="PG",1,0)</f>
        <v>0</v>
      </c>
      <c r="AP343" s="6">
        <f ca="1">IF(Table1[[#This Row],[EDUCATION]]="PHD",1,0)</f>
        <v>0</v>
      </c>
      <c r="AQ343" s="10">
        <f ca="1">IF(Table1[[#This Row],[EDUCATION]]="OTHERS",1,0)</f>
        <v>1</v>
      </c>
      <c r="AU343" s="9">
        <f ca="1">Table1[[#This Row],[CARS VALUE]]/Table1[[#This Row],[CARS]]</f>
        <v>84670.154036983804</v>
      </c>
      <c r="AV343" s="10"/>
      <c r="AX343" s="9">
        <f ca="1">IF(Table1[[#This Row],[DEBTS]]&gt;$AY$3,1,0)</f>
        <v>1</v>
      </c>
      <c r="AY343" s="6"/>
      <c r="AZ343" s="23">
        <f ca="1">(Table1[[#This Row],[MORTAGE LEFT]]/Table1[[#This Row],[VALUE OF THE HOUSE]])</f>
        <v>0.2801897332219726</v>
      </c>
      <c r="BA343" s="6">
        <f t="shared" ca="1" si="157"/>
        <v>1</v>
      </c>
      <c r="BB343" s="6"/>
      <c r="BC343" s="6"/>
      <c r="BD343" s="6"/>
      <c r="BE343" s="9">
        <f ca="1">IF(Table1[[#This Row],[DEBTS]]&gt;Table1[[#This Row],[INCOME ]],1,0)</f>
        <v>1</v>
      </c>
      <c r="BF343" s="10"/>
      <c r="BH343" s="9">
        <f ca="1">IF(Table1[[#This Row],[AREA]]="Alappuzha",Table1[[#This Row],[INCOME ]],0)</f>
        <v>0</v>
      </c>
      <c r="BI343" s="6">
        <f ca="1">IF(Table1[[#This Row],[AREA]]="Ernakulam",Table1[[#This Row],[INCOME ]],0)</f>
        <v>0</v>
      </c>
      <c r="BJ343" s="6">
        <f ca="1">IF(Table1[[#This Row],[AREA]]="Idukki",Table1[[#This Row],[INCOME ]],0)</f>
        <v>0</v>
      </c>
      <c r="BK343" s="6">
        <f ca="1">IF(Table1[[#This Row],[AREA]]="kannur",Table1[[#This Row],[INCOME ]],0)</f>
        <v>0</v>
      </c>
      <c r="BL343" s="6">
        <f ca="1">IF(Table1[[#This Row],[AREA]]="Kasaragod",Table1[[#This Row],[INCOME ]],0)</f>
        <v>0</v>
      </c>
      <c r="BM343" s="6">
        <f ca="1">IF(Table1[[#This Row],[AREA]]="Kollam",Table1[[#This Row],[INCOME ]],0)</f>
        <v>0</v>
      </c>
      <c r="BN343" s="6">
        <f ca="1">IF(Table1[[#This Row],[AREA]]="kottayam",Table1[[#This Row],[INCOME ]],0)</f>
        <v>0</v>
      </c>
      <c r="BO343" s="6">
        <f ca="1">IF(Table1[[#This Row],[AREA]]="Kozhikode",Table1[[#This Row],[INCOME ]],0)</f>
        <v>364525</v>
      </c>
      <c r="BP343" s="6">
        <f ca="1">IF(Table1[[#This Row],[AREA]]="Malappuram",Table1[[#This Row],[INCOME ]],0)</f>
        <v>0</v>
      </c>
      <c r="BQ343" s="6">
        <f ca="1">IF(Table1[[#This Row],[AREA]]="Palakkad",Table1[[#This Row],[INCOME ]],0)</f>
        <v>0</v>
      </c>
      <c r="BR343" s="6">
        <f ca="1">IF(Table1[[#This Row],[AREA]]="Pathanamthitta",Table1[[#This Row],[INCOME ]],0)</f>
        <v>0</v>
      </c>
      <c r="BS343" s="6">
        <f ca="1">IF(Table1[[#This Row],[AREA]]="Thiruvananthapuram",Table1[[#This Row],[INCOME ]],0)</f>
        <v>0</v>
      </c>
      <c r="BT343" s="6">
        <f ca="1">IF(Table1[[#This Row],[AREA]]="Thrissur",Table1[[#This Row],[INCOME ]],0)</f>
        <v>0</v>
      </c>
      <c r="BU343" s="10">
        <f ca="1">IF(Table1[[#This Row],[AREA]]="Wayanadu",Table1[[#This Row],[INCOME ]],0)</f>
        <v>0</v>
      </c>
      <c r="BW343" s="9">
        <f ca="1">IF(Table1[[#This Row],[FIELD OF WORK]]="IT",Table1[[#This Row],[INCOME ]],0)</f>
        <v>0</v>
      </c>
      <c r="BX343" s="6">
        <f ca="1">IF(Table1[[#This Row],[FIELD OF WORK]]="Teaching",Table1[[#This Row],[INCOME ]],0)</f>
        <v>0</v>
      </c>
      <c r="BY343" s="6">
        <f ca="1">IF(Table1[[#This Row],[FIELD OF WORK]]="Construction",Table1[[#This Row],[INCOME ]],0)</f>
        <v>0</v>
      </c>
      <c r="BZ343" s="6">
        <f ca="1">IF(Table1[[#This Row],[FIELD OF WORK]]="Health",Table1[[#This Row],[INCOME ]],0)</f>
        <v>0</v>
      </c>
      <c r="CA343" s="10">
        <f ca="1">IF(Table1[[#This Row],[FIELD OF WORK]]="Others",Table1[[#This Row],[INCOME ]],0)</f>
        <v>364525</v>
      </c>
      <c r="CC343" s="9">
        <f ca="1">IF(Table1[[#This Row],[EDUCATION]]="Highschool",Table1[[#This Row],[INCOME ]],0)</f>
        <v>0</v>
      </c>
      <c r="CD343" s="6">
        <f ca="1">IF(Table1[[#This Row],[EDUCATION]]="UG",Table1[[#This Row],[INCOME ]],0)</f>
        <v>0</v>
      </c>
      <c r="CE343" s="6">
        <f ca="1">IF(Table1[[#This Row],[EDUCATION]]="PG",Table1[[#This Row],[INCOME ]],0)</f>
        <v>0</v>
      </c>
      <c r="CF343" s="6">
        <f ca="1">IF(Table1[[#This Row],[EDUCATION]]="PHD",Table1[[#This Row],[INCOME ]],0)</f>
        <v>0</v>
      </c>
      <c r="CG343" s="6">
        <f ca="1">IF(Table1[[#This Row],[EDUCATION]]="Plus Two",Table1[[#This Row],[INCOME ]],0)</f>
        <v>0</v>
      </c>
      <c r="CH343" s="10">
        <f ca="1">IF(Table1[[#This Row],[EDUCATION]]="Others",Table1[[#This Row],[INCOME ]],0)</f>
        <v>364525</v>
      </c>
      <c r="CJ343" s="9">
        <f ca="1">IF(Table1[[#This Row],[NETWORTH]]&gt;$CK$3,Table1[[#This Row],[AGE]],0)</f>
        <v>39</v>
      </c>
      <c r="CK343" s="10"/>
    </row>
    <row r="344" spans="1:89" x14ac:dyDescent="0.3">
      <c r="A344">
        <f t="shared" ca="1" si="140"/>
        <v>1</v>
      </c>
      <c r="B344" t="str">
        <f t="shared" ca="1" si="141"/>
        <v>FEMALE</v>
      </c>
      <c r="C344">
        <f t="shared" ca="1" si="142"/>
        <v>25</v>
      </c>
      <c r="D344">
        <f t="shared" ca="1" si="143"/>
        <v>1</v>
      </c>
      <c r="E344" t="str">
        <f t="shared" ca="1" si="144"/>
        <v>Health</v>
      </c>
      <c r="F344">
        <f t="shared" ca="1" si="145"/>
        <v>4</v>
      </c>
      <c r="G344" t="str">
        <f t="shared" ca="1" si="146"/>
        <v>PG</v>
      </c>
      <c r="H344">
        <f t="shared" ca="1" si="164"/>
        <v>1</v>
      </c>
      <c r="I344">
        <f t="shared" ca="1" si="139"/>
        <v>3</v>
      </c>
      <c r="J344">
        <f t="shared" ca="1" si="147"/>
        <v>679404</v>
      </c>
      <c r="K344">
        <f t="shared" ca="1" si="148"/>
        <v>6</v>
      </c>
      <c r="L344" t="str">
        <f t="shared" ca="1" si="149"/>
        <v>Idukki</v>
      </c>
      <c r="M344">
        <f t="shared" ca="1" si="158"/>
        <v>2038212</v>
      </c>
      <c r="N344">
        <f t="shared" ca="1" si="150"/>
        <v>1239350.0110362177</v>
      </c>
      <c r="O344">
        <f t="shared" ca="1" si="159"/>
        <v>1640794.2517292481</v>
      </c>
      <c r="P344">
        <f t="shared" ca="1" si="151"/>
        <v>1460169</v>
      </c>
      <c r="Q344">
        <f t="shared" ca="1" si="160"/>
        <v>3220936.0110362177</v>
      </c>
      <c r="R344">
        <f t="shared" ca="1" si="161"/>
        <v>784769.31536288024</v>
      </c>
      <c r="S344">
        <f t="shared" ca="1" si="162"/>
        <v>4463775.5670921281</v>
      </c>
      <c r="T344">
        <f t="shared" ca="1" si="163"/>
        <v>1242839.5560559104</v>
      </c>
      <c r="V344" s="9">
        <f ca="1">IF(Table1[[#This Row],[GENDER]]="MALE",1,0)</f>
        <v>0</v>
      </c>
      <c r="W344" s="10">
        <f ca="1">IF(Table1[[#This Row],[GENDER]]="FEMALE",1,0)</f>
        <v>1</v>
      </c>
      <c r="AF344" s="9">
        <f t="shared" ca="1" si="152"/>
        <v>0</v>
      </c>
      <c r="AG344" s="6">
        <f t="shared" ca="1" si="153"/>
        <v>1</v>
      </c>
      <c r="AH344" s="6">
        <f t="shared" ca="1" si="154"/>
        <v>0</v>
      </c>
      <c r="AI344" s="6">
        <f t="shared" ca="1" si="155"/>
        <v>0</v>
      </c>
      <c r="AJ344" s="10">
        <f t="shared" ca="1" si="156"/>
        <v>0</v>
      </c>
      <c r="AL344" s="9">
        <f ca="1">IF(Table1[[#This Row],[EDUCATION]]="HIGHSCHOOL",1,0)</f>
        <v>0</v>
      </c>
      <c r="AM344" s="6">
        <f ca="1">IF(Table1[[#This Row],[EDUCATION]]="PLUS TWO",1,0)</f>
        <v>0</v>
      </c>
      <c r="AN344" s="6">
        <f ca="1">IF(Table1[[#This Row],[EDUCATION]]="UG",1,0)</f>
        <v>0</v>
      </c>
      <c r="AO344" s="6">
        <f ca="1">IF(Table1[[#This Row],[EDUCATION]]="PG",1,0)</f>
        <v>1</v>
      </c>
      <c r="AP344" s="6">
        <f ca="1">IF(Table1[[#This Row],[EDUCATION]]="PHD",1,0)</f>
        <v>0</v>
      </c>
      <c r="AQ344" s="10">
        <f ca="1">IF(Table1[[#This Row],[EDUCATION]]="OTHERS",1,0)</f>
        <v>0</v>
      </c>
      <c r="AU344" s="9">
        <f ca="1">Table1[[#This Row],[CARS VALUE]]/Table1[[#This Row],[CARS]]</f>
        <v>546931.41724308266</v>
      </c>
      <c r="AV344" s="10"/>
      <c r="AX344" s="9">
        <f ca="1">IF(Table1[[#This Row],[DEBTS]]&gt;$AY$3,1,0)</f>
        <v>1</v>
      </c>
      <c r="AY344" s="6"/>
      <c r="AZ344" s="23">
        <f ca="1">(Table1[[#This Row],[MORTAGE LEFT]]/Table1[[#This Row],[VALUE OF THE HOUSE]])</f>
        <v>0.60805745969321034</v>
      </c>
      <c r="BA344" s="6">
        <f t="shared" ca="1" si="157"/>
        <v>0</v>
      </c>
      <c r="BB344" s="6"/>
      <c r="BC344" s="6"/>
      <c r="BD344" s="6"/>
      <c r="BE344" s="9">
        <f ca="1">IF(Table1[[#This Row],[DEBTS]]&gt;Table1[[#This Row],[INCOME ]],1,0)</f>
        <v>1</v>
      </c>
      <c r="BF344" s="10"/>
      <c r="BH344" s="9">
        <f ca="1">IF(Table1[[#This Row],[AREA]]="Alappuzha",Table1[[#This Row],[INCOME ]],0)</f>
        <v>0</v>
      </c>
      <c r="BI344" s="6">
        <f ca="1">IF(Table1[[#This Row],[AREA]]="Ernakulam",Table1[[#This Row],[INCOME ]],0)</f>
        <v>0</v>
      </c>
      <c r="BJ344" s="6">
        <f ca="1">IF(Table1[[#This Row],[AREA]]="Idukki",Table1[[#This Row],[INCOME ]],0)</f>
        <v>679404</v>
      </c>
      <c r="BK344" s="6">
        <f ca="1">IF(Table1[[#This Row],[AREA]]="kannur",Table1[[#This Row],[INCOME ]],0)</f>
        <v>0</v>
      </c>
      <c r="BL344" s="6">
        <f ca="1">IF(Table1[[#This Row],[AREA]]="Kasaragod",Table1[[#This Row],[INCOME ]],0)</f>
        <v>0</v>
      </c>
      <c r="BM344" s="6">
        <f ca="1">IF(Table1[[#This Row],[AREA]]="Kollam",Table1[[#This Row],[INCOME ]],0)</f>
        <v>0</v>
      </c>
      <c r="BN344" s="6">
        <f ca="1">IF(Table1[[#This Row],[AREA]]="kottayam",Table1[[#This Row],[INCOME ]],0)</f>
        <v>0</v>
      </c>
      <c r="BO344" s="6">
        <f ca="1">IF(Table1[[#This Row],[AREA]]="Kozhikode",Table1[[#This Row],[INCOME ]],0)</f>
        <v>0</v>
      </c>
      <c r="BP344" s="6">
        <f ca="1">IF(Table1[[#This Row],[AREA]]="Malappuram",Table1[[#This Row],[INCOME ]],0)</f>
        <v>0</v>
      </c>
      <c r="BQ344" s="6">
        <f ca="1">IF(Table1[[#This Row],[AREA]]="Palakkad",Table1[[#This Row],[INCOME ]],0)</f>
        <v>0</v>
      </c>
      <c r="BR344" s="6">
        <f ca="1">IF(Table1[[#This Row],[AREA]]="Pathanamthitta",Table1[[#This Row],[INCOME ]],0)</f>
        <v>0</v>
      </c>
      <c r="BS344" s="6">
        <f ca="1">IF(Table1[[#This Row],[AREA]]="Thiruvananthapuram",Table1[[#This Row],[INCOME ]],0)</f>
        <v>0</v>
      </c>
      <c r="BT344" s="6">
        <f ca="1">IF(Table1[[#This Row],[AREA]]="Thrissur",Table1[[#This Row],[INCOME ]],0)</f>
        <v>0</v>
      </c>
      <c r="BU344" s="10">
        <f ca="1">IF(Table1[[#This Row],[AREA]]="Wayanadu",Table1[[#This Row],[INCOME ]],0)</f>
        <v>0</v>
      </c>
      <c r="BW344" s="9">
        <f ca="1">IF(Table1[[#This Row],[FIELD OF WORK]]="IT",Table1[[#This Row],[INCOME ]],0)</f>
        <v>0</v>
      </c>
      <c r="BX344" s="6">
        <f ca="1">IF(Table1[[#This Row],[FIELD OF WORK]]="Teaching",Table1[[#This Row],[INCOME ]],0)</f>
        <v>0</v>
      </c>
      <c r="BY344" s="6">
        <f ca="1">IF(Table1[[#This Row],[FIELD OF WORK]]="Construction",Table1[[#This Row],[INCOME ]],0)</f>
        <v>0</v>
      </c>
      <c r="BZ344" s="6">
        <f ca="1">IF(Table1[[#This Row],[FIELD OF WORK]]="Health",Table1[[#This Row],[INCOME ]],0)</f>
        <v>679404</v>
      </c>
      <c r="CA344" s="10">
        <f ca="1">IF(Table1[[#This Row],[FIELD OF WORK]]="Others",Table1[[#This Row],[INCOME ]],0)</f>
        <v>0</v>
      </c>
      <c r="CC344" s="9">
        <f ca="1">IF(Table1[[#This Row],[EDUCATION]]="Highschool",Table1[[#This Row],[INCOME ]],0)</f>
        <v>0</v>
      </c>
      <c r="CD344" s="6">
        <f ca="1">IF(Table1[[#This Row],[EDUCATION]]="UG",Table1[[#This Row],[INCOME ]],0)</f>
        <v>0</v>
      </c>
      <c r="CE344" s="6">
        <f ca="1">IF(Table1[[#This Row],[EDUCATION]]="PG",Table1[[#This Row],[INCOME ]],0)</f>
        <v>679404</v>
      </c>
      <c r="CF344" s="6">
        <f ca="1">IF(Table1[[#This Row],[EDUCATION]]="PHD",Table1[[#This Row],[INCOME ]],0)</f>
        <v>0</v>
      </c>
      <c r="CG344" s="6">
        <f ca="1">IF(Table1[[#This Row],[EDUCATION]]="Plus Two",Table1[[#This Row],[INCOME ]],0)</f>
        <v>0</v>
      </c>
      <c r="CH344" s="10">
        <f ca="1">IF(Table1[[#This Row],[EDUCATION]]="Others",Table1[[#This Row],[INCOME ]],0)</f>
        <v>0</v>
      </c>
      <c r="CJ344" s="9">
        <f ca="1">IF(Table1[[#This Row],[NETWORTH]]&gt;$CK$3,Table1[[#This Row],[AGE]],0)</f>
        <v>25</v>
      </c>
      <c r="CK344" s="10"/>
    </row>
    <row r="345" spans="1:89" x14ac:dyDescent="0.3">
      <c r="A345">
        <f t="shared" ca="1" si="140"/>
        <v>1</v>
      </c>
      <c r="B345" t="str">
        <f t="shared" ca="1" si="141"/>
        <v>FEMALE</v>
      </c>
      <c r="C345">
        <f t="shared" ca="1" si="142"/>
        <v>48</v>
      </c>
      <c r="D345">
        <f t="shared" ca="1" si="143"/>
        <v>2</v>
      </c>
      <c r="E345" t="str">
        <f t="shared" ca="1" si="144"/>
        <v>Construction</v>
      </c>
      <c r="F345">
        <f t="shared" ca="1" si="145"/>
        <v>5</v>
      </c>
      <c r="G345" t="str">
        <f t="shared" ca="1" si="146"/>
        <v>PHD</v>
      </c>
      <c r="H345">
        <f t="shared" ca="1" si="164"/>
        <v>2</v>
      </c>
      <c r="I345">
        <f t="shared" ca="1" si="139"/>
        <v>2</v>
      </c>
      <c r="J345">
        <f t="shared" ca="1" si="147"/>
        <v>772102</v>
      </c>
      <c r="K345">
        <f t="shared" ca="1" si="148"/>
        <v>7</v>
      </c>
      <c r="L345" t="str">
        <f t="shared" ca="1" si="149"/>
        <v>Ernakulam</v>
      </c>
      <c r="M345">
        <f t="shared" ca="1" si="158"/>
        <v>4632612</v>
      </c>
      <c r="N345">
        <f t="shared" ca="1" si="150"/>
        <v>2930330.7815295835</v>
      </c>
      <c r="O345">
        <f t="shared" ca="1" si="159"/>
        <v>1053090.8657092045</v>
      </c>
      <c r="P345">
        <f t="shared" ca="1" si="151"/>
        <v>724043</v>
      </c>
      <c r="Q345">
        <f t="shared" ca="1" si="160"/>
        <v>4254163.781529583</v>
      </c>
      <c r="R345">
        <f t="shared" ca="1" si="161"/>
        <v>755181.59458941943</v>
      </c>
      <c r="S345">
        <f t="shared" ca="1" si="162"/>
        <v>6440884.4602986239</v>
      </c>
      <c r="T345">
        <f t="shared" ca="1" si="163"/>
        <v>2186720.6787690409</v>
      </c>
      <c r="V345" s="9">
        <f ca="1">IF(Table1[[#This Row],[GENDER]]="MALE",1,0)</f>
        <v>0</v>
      </c>
      <c r="W345" s="10">
        <f ca="1">IF(Table1[[#This Row],[GENDER]]="FEMALE",1,0)</f>
        <v>1</v>
      </c>
      <c r="AF345" s="9">
        <f t="shared" ca="1" si="152"/>
        <v>1</v>
      </c>
      <c r="AG345" s="6">
        <f t="shared" ca="1" si="153"/>
        <v>0</v>
      </c>
      <c r="AH345" s="6">
        <f t="shared" ca="1" si="154"/>
        <v>0</v>
      </c>
      <c r="AI345" s="6">
        <f t="shared" ca="1" si="155"/>
        <v>0</v>
      </c>
      <c r="AJ345" s="10">
        <f t="shared" ca="1" si="156"/>
        <v>0</v>
      </c>
      <c r="AL345" s="9">
        <f ca="1">IF(Table1[[#This Row],[EDUCATION]]="HIGHSCHOOL",1,0)</f>
        <v>0</v>
      </c>
      <c r="AM345" s="6">
        <f ca="1">IF(Table1[[#This Row],[EDUCATION]]="PLUS TWO",1,0)</f>
        <v>0</v>
      </c>
      <c r="AN345" s="6">
        <f ca="1">IF(Table1[[#This Row],[EDUCATION]]="UG",1,0)</f>
        <v>0</v>
      </c>
      <c r="AO345" s="6">
        <f ca="1">IF(Table1[[#This Row],[EDUCATION]]="PG",1,0)</f>
        <v>0</v>
      </c>
      <c r="AP345" s="6">
        <f ca="1">IF(Table1[[#This Row],[EDUCATION]]="PHD",1,0)</f>
        <v>1</v>
      </c>
      <c r="AQ345" s="10">
        <f ca="1">IF(Table1[[#This Row],[EDUCATION]]="OTHERS",1,0)</f>
        <v>0</v>
      </c>
      <c r="AU345" s="9">
        <f ca="1">Table1[[#This Row],[CARS VALUE]]/Table1[[#This Row],[CARS]]</f>
        <v>526545.43285460223</v>
      </c>
      <c r="AV345" s="10"/>
      <c r="AX345" s="9">
        <f ca="1">IF(Table1[[#This Row],[DEBTS]]&gt;$AY$3,1,0)</f>
        <v>1</v>
      </c>
      <c r="AY345" s="6"/>
      <c r="AZ345" s="23">
        <f ca="1">(Table1[[#This Row],[MORTAGE LEFT]]/Table1[[#This Row],[VALUE OF THE HOUSE]])</f>
        <v>0.63254396904588239</v>
      </c>
      <c r="BA345" s="6">
        <f t="shared" ca="1" si="157"/>
        <v>0</v>
      </c>
      <c r="BB345" s="6"/>
      <c r="BC345" s="6"/>
      <c r="BD345" s="6"/>
      <c r="BE345" s="9">
        <f ca="1">IF(Table1[[#This Row],[DEBTS]]&gt;Table1[[#This Row],[INCOME ]],1,0)</f>
        <v>1</v>
      </c>
      <c r="BF345" s="10"/>
      <c r="BH345" s="9">
        <f ca="1">IF(Table1[[#This Row],[AREA]]="Alappuzha",Table1[[#This Row],[INCOME ]],0)</f>
        <v>0</v>
      </c>
      <c r="BI345" s="6">
        <f ca="1">IF(Table1[[#This Row],[AREA]]="Ernakulam",Table1[[#This Row],[INCOME ]],0)</f>
        <v>772102</v>
      </c>
      <c r="BJ345" s="6">
        <f ca="1">IF(Table1[[#This Row],[AREA]]="Idukki",Table1[[#This Row],[INCOME ]],0)</f>
        <v>0</v>
      </c>
      <c r="BK345" s="6">
        <f ca="1">IF(Table1[[#This Row],[AREA]]="kannur",Table1[[#This Row],[INCOME ]],0)</f>
        <v>0</v>
      </c>
      <c r="BL345" s="6">
        <f ca="1">IF(Table1[[#This Row],[AREA]]="Kasaragod",Table1[[#This Row],[INCOME ]],0)</f>
        <v>0</v>
      </c>
      <c r="BM345" s="6">
        <f ca="1">IF(Table1[[#This Row],[AREA]]="Kollam",Table1[[#This Row],[INCOME ]],0)</f>
        <v>0</v>
      </c>
      <c r="BN345" s="6">
        <f ca="1">IF(Table1[[#This Row],[AREA]]="kottayam",Table1[[#This Row],[INCOME ]],0)</f>
        <v>0</v>
      </c>
      <c r="BO345" s="6">
        <f ca="1">IF(Table1[[#This Row],[AREA]]="Kozhikode",Table1[[#This Row],[INCOME ]],0)</f>
        <v>0</v>
      </c>
      <c r="BP345" s="6">
        <f ca="1">IF(Table1[[#This Row],[AREA]]="Malappuram",Table1[[#This Row],[INCOME ]],0)</f>
        <v>0</v>
      </c>
      <c r="BQ345" s="6">
        <f ca="1">IF(Table1[[#This Row],[AREA]]="Palakkad",Table1[[#This Row],[INCOME ]],0)</f>
        <v>0</v>
      </c>
      <c r="BR345" s="6">
        <f ca="1">IF(Table1[[#This Row],[AREA]]="Pathanamthitta",Table1[[#This Row],[INCOME ]],0)</f>
        <v>0</v>
      </c>
      <c r="BS345" s="6">
        <f ca="1">IF(Table1[[#This Row],[AREA]]="Thiruvananthapuram",Table1[[#This Row],[INCOME ]],0)</f>
        <v>0</v>
      </c>
      <c r="BT345" s="6">
        <f ca="1">IF(Table1[[#This Row],[AREA]]="Thrissur",Table1[[#This Row],[INCOME ]],0)</f>
        <v>0</v>
      </c>
      <c r="BU345" s="10">
        <f ca="1">IF(Table1[[#This Row],[AREA]]="Wayanadu",Table1[[#This Row],[INCOME ]],0)</f>
        <v>0</v>
      </c>
      <c r="BW345" s="9">
        <f ca="1">IF(Table1[[#This Row],[FIELD OF WORK]]="IT",Table1[[#This Row],[INCOME ]],0)</f>
        <v>0</v>
      </c>
      <c r="BX345" s="6">
        <f ca="1">IF(Table1[[#This Row],[FIELD OF WORK]]="Teaching",Table1[[#This Row],[INCOME ]],0)</f>
        <v>0</v>
      </c>
      <c r="BY345" s="6">
        <f ca="1">IF(Table1[[#This Row],[FIELD OF WORK]]="Construction",Table1[[#This Row],[INCOME ]],0)</f>
        <v>772102</v>
      </c>
      <c r="BZ345" s="6">
        <f ca="1">IF(Table1[[#This Row],[FIELD OF WORK]]="Health",Table1[[#This Row],[INCOME ]],0)</f>
        <v>0</v>
      </c>
      <c r="CA345" s="10">
        <f ca="1">IF(Table1[[#This Row],[FIELD OF WORK]]="Others",Table1[[#This Row],[INCOME ]],0)</f>
        <v>0</v>
      </c>
      <c r="CC345" s="9">
        <f ca="1">IF(Table1[[#This Row],[EDUCATION]]="Highschool",Table1[[#This Row],[INCOME ]],0)</f>
        <v>0</v>
      </c>
      <c r="CD345" s="6">
        <f ca="1">IF(Table1[[#This Row],[EDUCATION]]="UG",Table1[[#This Row],[INCOME ]],0)</f>
        <v>0</v>
      </c>
      <c r="CE345" s="6">
        <f ca="1">IF(Table1[[#This Row],[EDUCATION]]="PG",Table1[[#This Row],[INCOME ]],0)</f>
        <v>0</v>
      </c>
      <c r="CF345" s="6">
        <f ca="1">IF(Table1[[#This Row],[EDUCATION]]="PHD",Table1[[#This Row],[INCOME ]],0)</f>
        <v>772102</v>
      </c>
      <c r="CG345" s="6">
        <f ca="1">IF(Table1[[#This Row],[EDUCATION]]="Plus Two",Table1[[#This Row],[INCOME ]],0)</f>
        <v>0</v>
      </c>
      <c r="CH345" s="10">
        <f ca="1">IF(Table1[[#This Row],[EDUCATION]]="Others",Table1[[#This Row],[INCOME ]],0)</f>
        <v>0</v>
      </c>
      <c r="CJ345" s="9">
        <f ca="1">IF(Table1[[#This Row],[NETWORTH]]&gt;$CK$3,Table1[[#This Row],[AGE]],0)</f>
        <v>48</v>
      </c>
      <c r="CK345" s="10"/>
    </row>
    <row r="346" spans="1:89" x14ac:dyDescent="0.3">
      <c r="A346">
        <f t="shared" ca="1" si="140"/>
        <v>0</v>
      </c>
      <c r="B346" t="str">
        <f t="shared" ca="1" si="141"/>
        <v>MALE</v>
      </c>
      <c r="C346">
        <f t="shared" ca="1" si="142"/>
        <v>38</v>
      </c>
      <c r="D346">
        <f t="shared" ca="1" si="143"/>
        <v>1</v>
      </c>
      <c r="E346" t="str">
        <f t="shared" ca="1" si="144"/>
        <v>Health</v>
      </c>
      <c r="F346">
        <f t="shared" ca="1" si="145"/>
        <v>1</v>
      </c>
      <c r="G346" t="str">
        <f t="shared" ca="1" si="146"/>
        <v>Highschool</v>
      </c>
      <c r="H346">
        <f t="shared" ca="1" si="164"/>
        <v>0</v>
      </c>
      <c r="I346">
        <f t="shared" ca="1" si="139"/>
        <v>2</v>
      </c>
      <c r="J346">
        <f t="shared" ca="1" si="147"/>
        <v>474774</v>
      </c>
      <c r="K346">
        <f t="shared" ca="1" si="148"/>
        <v>1</v>
      </c>
      <c r="L346" t="str">
        <f t="shared" ca="1" si="149"/>
        <v>Thiruvananthapuram</v>
      </c>
      <c r="M346">
        <f t="shared" ca="1" si="158"/>
        <v>2848644</v>
      </c>
      <c r="N346">
        <f t="shared" ca="1" si="150"/>
        <v>518439.54031897418</v>
      </c>
      <c r="O346">
        <f t="shared" ca="1" si="159"/>
        <v>137786.11270334219</v>
      </c>
      <c r="P346">
        <f t="shared" ca="1" si="151"/>
        <v>45403</v>
      </c>
      <c r="Q346">
        <f t="shared" ca="1" si="160"/>
        <v>909735.54031897418</v>
      </c>
      <c r="R346">
        <f t="shared" ca="1" si="161"/>
        <v>661529.73386172228</v>
      </c>
      <c r="S346">
        <f t="shared" ca="1" si="162"/>
        <v>3647959.846565064</v>
      </c>
      <c r="T346">
        <f t="shared" ca="1" si="163"/>
        <v>2738224.3062460897</v>
      </c>
      <c r="V346" s="9">
        <f ca="1">IF(Table1[[#This Row],[GENDER]]="MALE",1,0)</f>
        <v>1</v>
      </c>
      <c r="W346" s="10">
        <f ca="1">IF(Table1[[#This Row],[GENDER]]="FEMALE",1,0)</f>
        <v>0</v>
      </c>
      <c r="AF346" s="9">
        <f t="shared" ca="1" si="152"/>
        <v>0</v>
      </c>
      <c r="AG346" s="6">
        <f t="shared" ca="1" si="153"/>
        <v>1</v>
      </c>
      <c r="AH346" s="6">
        <f t="shared" ca="1" si="154"/>
        <v>0</v>
      </c>
      <c r="AI346" s="6">
        <f t="shared" ca="1" si="155"/>
        <v>0</v>
      </c>
      <c r="AJ346" s="10">
        <f t="shared" ca="1" si="156"/>
        <v>0</v>
      </c>
      <c r="AL346" s="9">
        <f ca="1">IF(Table1[[#This Row],[EDUCATION]]="HIGHSCHOOL",1,0)</f>
        <v>1</v>
      </c>
      <c r="AM346" s="6">
        <f ca="1">IF(Table1[[#This Row],[EDUCATION]]="PLUS TWO",1,0)</f>
        <v>0</v>
      </c>
      <c r="AN346" s="6">
        <f ca="1">IF(Table1[[#This Row],[EDUCATION]]="UG",1,0)</f>
        <v>0</v>
      </c>
      <c r="AO346" s="6">
        <f ca="1">IF(Table1[[#This Row],[EDUCATION]]="PG",1,0)</f>
        <v>0</v>
      </c>
      <c r="AP346" s="6">
        <f ca="1">IF(Table1[[#This Row],[EDUCATION]]="PHD",1,0)</f>
        <v>0</v>
      </c>
      <c r="AQ346" s="10">
        <f ca="1">IF(Table1[[#This Row],[EDUCATION]]="OTHERS",1,0)</f>
        <v>0</v>
      </c>
      <c r="AU346" s="9">
        <f ca="1">Table1[[#This Row],[CARS VALUE]]/Table1[[#This Row],[CARS]]</f>
        <v>68893.056351671097</v>
      </c>
      <c r="AV346" s="10"/>
      <c r="AX346" s="9">
        <f ca="1">IF(Table1[[#This Row],[DEBTS]]&gt;$AY$3,1,0)</f>
        <v>0</v>
      </c>
      <c r="AY346" s="6"/>
      <c r="AZ346" s="23">
        <f ca="1">(Table1[[#This Row],[MORTAGE LEFT]]/Table1[[#This Row],[VALUE OF THE HOUSE]])</f>
        <v>0.18199520203962805</v>
      </c>
      <c r="BA346" s="6">
        <f t="shared" ca="1" si="157"/>
        <v>1</v>
      </c>
      <c r="BB346" s="6"/>
      <c r="BC346" s="6"/>
      <c r="BD346" s="6"/>
      <c r="BE346" s="9">
        <f ca="1">IF(Table1[[#This Row],[DEBTS]]&gt;Table1[[#This Row],[INCOME ]],1,0)</f>
        <v>1</v>
      </c>
      <c r="BF346" s="10"/>
      <c r="BH346" s="9">
        <f ca="1">IF(Table1[[#This Row],[AREA]]="Alappuzha",Table1[[#This Row],[INCOME ]],0)</f>
        <v>0</v>
      </c>
      <c r="BI346" s="6">
        <f ca="1">IF(Table1[[#This Row],[AREA]]="Ernakulam",Table1[[#This Row],[INCOME ]],0)</f>
        <v>0</v>
      </c>
      <c r="BJ346" s="6">
        <f ca="1">IF(Table1[[#This Row],[AREA]]="Idukki",Table1[[#This Row],[INCOME ]],0)</f>
        <v>0</v>
      </c>
      <c r="BK346" s="6">
        <f ca="1">IF(Table1[[#This Row],[AREA]]="kannur",Table1[[#This Row],[INCOME ]],0)</f>
        <v>0</v>
      </c>
      <c r="BL346" s="6">
        <f ca="1">IF(Table1[[#This Row],[AREA]]="Kasaragod",Table1[[#This Row],[INCOME ]],0)</f>
        <v>0</v>
      </c>
      <c r="BM346" s="6">
        <f ca="1">IF(Table1[[#This Row],[AREA]]="Kollam",Table1[[#This Row],[INCOME ]],0)</f>
        <v>0</v>
      </c>
      <c r="BN346" s="6">
        <f ca="1">IF(Table1[[#This Row],[AREA]]="kottayam",Table1[[#This Row],[INCOME ]],0)</f>
        <v>0</v>
      </c>
      <c r="BO346" s="6">
        <f ca="1">IF(Table1[[#This Row],[AREA]]="Kozhikode",Table1[[#This Row],[INCOME ]],0)</f>
        <v>0</v>
      </c>
      <c r="BP346" s="6">
        <f ca="1">IF(Table1[[#This Row],[AREA]]="Malappuram",Table1[[#This Row],[INCOME ]],0)</f>
        <v>0</v>
      </c>
      <c r="BQ346" s="6">
        <f ca="1">IF(Table1[[#This Row],[AREA]]="Palakkad",Table1[[#This Row],[INCOME ]],0)</f>
        <v>0</v>
      </c>
      <c r="BR346" s="6">
        <f ca="1">IF(Table1[[#This Row],[AREA]]="Pathanamthitta",Table1[[#This Row],[INCOME ]],0)</f>
        <v>0</v>
      </c>
      <c r="BS346" s="6">
        <f ca="1">IF(Table1[[#This Row],[AREA]]="Thiruvananthapuram",Table1[[#This Row],[INCOME ]],0)</f>
        <v>474774</v>
      </c>
      <c r="BT346" s="6">
        <f ca="1">IF(Table1[[#This Row],[AREA]]="Thrissur",Table1[[#This Row],[INCOME ]],0)</f>
        <v>0</v>
      </c>
      <c r="BU346" s="10">
        <f ca="1">IF(Table1[[#This Row],[AREA]]="Wayanadu",Table1[[#This Row],[INCOME ]],0)</f>
        <v>0</v>
      </c>
      <c r="BW346" s="9">
        <f ca="1">IF(Table1[[#This Row],[FIELD OF WORK]]="IT",Table1[[#This Row],[INCOME ]],0)</f>
        <v>0</v>
      </c>
      <c r="BX346" s="6">
        <f ca="1">IF(Table1[[#This Row],[FIELD OF WORK]]="Teaching",Table1[[#This Row],[INCOME ]],0)</f>
        <v>0</v>
      </c>
      <c r="BY346" s="6">
        <f ca="1">IF(Table1[[#This Row],[FIELD OF WORK]]="Construction",Table1[[#This Row],[INCOME ]],0)</f>
        <v>0</v>
      </c>
      <c r="BZ346" s="6">
        <f ca="1">IF(Table1[[#This Row],[FIELD OF WORK]]="Health",Table1[[#This Row],[INCOME ]],0)</f>
        <v>474774</v>
      </c>
      <c r="CA346" s="10">
        <f ca="1">IF(Table1[[#This Row],[FIELD OF WORK]]="Others",Table1[[#This Row],[INCOME ]],0)</f>
        <v>0</v>
      </c>
      <c r="CC346" s="9">
        <f ca="1">IF(Table1[[#This Row],[EDUCATION]]="Highschool",Table1[[#This Row],[INCOME ]],0)</f>
        <v>474774</v>
      </c>
      <c r="CD346" s="6">
        <f ca="1">IF(Table1[[#This Row],[EDUCATION]]="UG",Table1[[#This Row],[INCOME ]],0)</f>
        <v>0</v>
      </c>
      <c r="CE346" s="6">
        <f ca="1">IF(Table1[[#This Row],[EDUCATION]]="PG",Table1[[#This Row],[INCOME ]],0)</f>
        <v>0</v>
      </c>
      <c r="CF346" s="6">
        <f ca="1">IF(Table1[[#This Row],[EDUCATION]]="PHD",Table1[[#This Row],[INCOME ]],0)</f>
        <v>0</v>
      </c>
      <c r="CG346" s="6">
        <f ca="1">IF(Table1[[#This Row],[EDUCATION]]="Plus Two",Table1[[#This Row],[INCOME ]],0)</f>
        <v>0</v>
      </c>
      <c r="CH346" s="10">
        <f ca="1">IF(Table1[[#This Row],[EDUCATION]]="Others",Table1[[#This Row],[INCOME ]],0)</f>
        <v>0</v>
      </c>
      <c r="CJ346" s="9">
        <f ca="1">IF(Table1[[#This Row],[NETWORTH]]&gt;$CK$3,Table1[[#This Row],[AGE]],0)</f>
        <v>38</v>
      </c>
      <c r="CK346" s="10"/>
    </row>
    <row r="347" spans="1:89" x14ac:dyDescent="0.3">
      <c r="A347">
        <f t="shared" ca="1" si="140"/>
        <v>1</v>
      </c>
      <c r="B347" t="str">
        <f t="shared" ca="1" si="141"/>
        <v>FEMALE</v>
      </c>
      <c r="C347">
        <f t="shared" ca="1" si="142"/>
        <v>25</v>
      </c>
      <c r="D347">
        <f t="shared" ca="1" si="143"/>
        <v>1</v>
      </c>
      <c r="E347" t="str">
        <f t="shared" ca="1" si="144"/>
        <v>Health</v>
      </c>
      <c r="F347">
        <f t="shared" ca="1" si="145"/>
        <v>1</v>
      </c>
      <c r="G347" t="str">
        <f t="shared" ca="1" si="146"/>
        <v>Highschool</v>
      </c>
      <c r="H347">
        <f t="shared" ca="1" si="164"/>
        <v>2</v>
      </c>
      <c r="I347">
        <f t="shared" ca="1" si="139"/>
        <v>3</v>
      </c>
      <c r="J347">
        <f t="shared" ca="1" si="147"/>
        <v>814649</v>
      </c>
      <c r="K347">
        <f t="shared" ca="1" si="148"/>
        <v>6</v>
      </c>
      <c r="L347" t="str">
        <f t="shared" ca="1" si="149"/>
        <v>Idukki</v>
      </c>
      <c r="M347">
        <f t="shared" ca="1" si="158"/>
        <v>3258596</v>
      </c>
      <c r="N347">
        <f t="shared" ca="1" si="150"/>
        <v>2101073.8372676652</v>
      </c>
      <c r="O347">
        <f t="shared" ca="1" si="159"/>
        <v>1991305.0123304476</v>
      </c>
      <c r="P347">
        <f t="shared" ca="1" si="151"/>
        <v>718294</v>
      </c>
      <c r="Q347">
        <f t="shared" ca="1" si="160"/>
        <v>4201455.8372676652</v>
      </c>
      <c r="R347">
        <f t="shared" ca="1" si="161"/>
        <v>913618.3925638895</v>
      </c>
      <c r="S347">
        <f t="shared" ca="1" si="162"/>
        <v>6163519.4048943371</v>
      </c>
      <c r="T347">
        <f t="shared" ca="1" si="163"/>
        <v>1962063.5676266719</v>
      </c>
      <c r="V347" s="9">
        <f ca="1">IF(Table1[[#This Row],[GENDER]]="MALE",1,0)</f>
        <v>0</v>
      </c>
      <c r="W347" s="10">
        <f ca="1">IF(Table1[[#This Row],[GENDER]]="FEMALE",1,0)</f>
        <v>1</v>
      </c>
      <c r="AF347" s="9">
        <f t="shared" ca="1" si="152"/>
        <v>0</v>
      </c>
      <c r="AG347" s="6">
        <f t="shared" ca="1" si="153"/>
        <v>1</v>
      </c>
      <c r="AH347" s="6">
        <f t="shared" ca="1" si="154"/>
        <v>0</v>
      </c>
      <c r="AI347" s="6">
        <f t="shared" ca="1" si="155"/>
        <v>0</v>
      </c>
      <c r="AJ347" s="10">
        <f t="shared" ca="1" si="156"/>
        <v>0</v>
      </c>
      <c r="AL347" s="9">
        <f ca="1">IF(Table1[[#This Row],[EDUCATION]]="HIGHSCHOOL",1,0)</f>
        <v>1</v>
      </c>
      <c r="AM347" s="6">
        <f ca="1">IF(Table1[[#This Row],[EDUCATION]]="PLUS TWO",1,0)</f>
        <v>0</v>
      </c>
      <c r="AN347" s="6">
        <f ca="1">IF(Table1[[#This Row],[EDUCATION]]="UG",1,0)</f>
        <v>0</v>
      </c>
      <c r="AO347" s="6">
        <f ca="1">IF(Table1[[#This Row],[EDUCATION]]="PG",1,0)</f>
        <v>0</v>
      </c>
      <c r="AP347" s="6">
        <f ca="1">IF(Table1[[#This Row],[EDUCATION]]="PHD",1,0)</f>
        <v>0</v>
      </c>
      <c r="AQ347" s="10">
        <f ca="1">IF(Table1[[#This Row],[EDUCATION]]="OTHERS",1,0)</f>
        <v>0</v>
      </c>
      <c r="AU347" s="9">
        <f ca="1">Table1[[#This Row],[CARS VALUE]]/Table1[[#This Row],[CARS]]</f>
        <v>663768.33744348248</v>
      </c>
      <c r="AV347" s="10"/>
      <c r="AX347" s="9">
        <f ca="1">IF(Table1[[#This Row],[DEBTS]]&gt;$AY$3,1,0)</f>
        <v>1</v>
      </c>
      <c r="AY347" s="6"/>
      <c r="AZ347" s="23">
        <f ca="1">(Table1[[#This Row],[MORTAGE LEFT]]/Table1[[#This Row],[VALUE OF THE HOUSE]])</f>
        <v>0.64477886711567345</v>
      </c>
      <c r="BA347" s="6">
        <f t="shared" ca="1" si="157"/>
        <v>0</v>
      </c>
      <c r="BB347" s="6"/>
      <c r="BC347" s="6"/>
      <c r="BD347" s="6"/>
      <c r="BE347" s="9">
        <f ca="1">IF(Table1[[#This Row],[DEBTS]]&gt;Table1[[#This Row],[INCOME ]],1,0)</f>
        <v>1</v>
      </c>
      <c r="BF347" s="10"/>
      <c r="BH347" s="9">
        <f ca="1">IF(Table1[[#This Row],[AREA]]="Alappuzha",Table1[[#This Row],[INCOME ]],0)</f>
        <v>0</v>
      </c>
      <c r="BI347" s="6">
        <f ca="1">IF(Table1[[#This Row],[AREA]]="Ernakulam",Table1[[#This Row],[INCOME ]],0)</f>
        <v>0</v>
      </c>
      <c r="BJ347" s="6">
        <f ca="1">IF(Table1[[#This Row],[AREA]]="Idukki",Table1[[#This Row],[INCOME ]],0)</f>
        <v>814649</v>
      </c>
      <c r="BK347" s="6">
        <f ca="1">IF(Table1[[#This Row],[AREA]]="kannur",Table1[[#This Row],[INCOME ]],0)</f>
        <v>0</v>
      </c>
      <c r="BL347" s="6">
        <f ca="1">IF(Table1[[#This Row],[AREA]]="Kasaragod",Table1[[#This Row],[INCOME ]],0)</f>
        <v>0</v>
      </c>
      <c r="BM347" s="6">
        <f ca="1">IF(Table1[[#This Row],[AREA]]="Kollam",Table1[[#This Row],[INCOME ]],0)</f>
        <v>0</v>
      </c>
      <c r="BN347" s="6">
        <f ca="1">IF(Table1[[#This Row],[AREA]]="kottayam",Table1[[#This Row],[INCOME ]],0)</f>
        <v>0</v>
      </c>
      <c r="BO347" s="6">
        <f ca="1">IF(Table1[[#This Row],[AREA]]="Kozhikode",Table1[[#This Row],[INCOME ]],0)</f>
        <v>0</v>
      </c>
      <c r="BP347" s="6">
        <f ca="1">IF(Table1[[#This Row],[AREA]]="Malappuram",Table1[[#This Row],[INCOME ]],0)</f>
        <v>0</v>
      </c>
      <c r="BQ347" s="6">
        <f ca="1">IF(Table1[[#This Row],[AREA]]="Palakkad",Table1[[#This Row],[INCOME ]],0)</f>
        <v>0</v>
      </c>
      <c r="BR347" s="6">
        <f ca="1">IF(Table1[[#This Row],[AREA]]="Pathanamthitta",Table1[[#This Row],[INCOME ]],0)</f>
        <v>0</v>
      </c>
      <c r="BS347" s="6">
        <f ca="1">IF(Table1[[#This Row],[AREA]]="Thiruvananthapuram",Table1[[#This Row],[INCOME ]],0)</f>
        <v>0</v>
      </c>
      <c r="BT347" s="6">
        <f ca="1">IF(Table1[[#This Row],[AREA]]="Thrissur",Table1[[#This Row],[INCOME ]],0)</f>
        <v>0</v>
      </c>
      <c r="BU347" s="10">
        <f ca="1">IF(Table1[[#This Row],[AREA]]="Wayanadu",Table1[[#This Row],[INCOME ]],0)</f>
        <v>0</v>
      </c>
      <c r="BW347" s="9">
        <f ca="1">IF(Table1[[#This Row],[FIELD OF WORK]]="IT",Table1[[#This Row],[INCOME ]],0)</f>
        <v>0</v>
      </c>
      <c r="BX347" s="6">
        <f ca="1">IF(Table1[[#This Row],[FIELD OF WORK]]="Teaching",Table1[[#This Row],[INCOME ]],0)</f>
        <v>0</v>
      </c>
      <c r="BY347" s="6">
        <f ca="1">IF(Table1[[#This Row],[FIELD OF WORK]]="Construction",Table1[[#This Row],[INCOME ]],0)</f>
        <v>0</v>
      </c>
      <c r="BZ347" s="6">
        <f ca="1">IF(Table1[[#This Row],[FIELD OF WORK]]="Health",Table1[[#This Row],[INCOME ]],0)</f>
        <v>814649</v>
      </c>
      <c r="CA347" s="10">
        <f ca="1">IF(Table1[[#This Row],[FIELD OF WORK]]="Others",Table1[[#This Row],[INCOME ]],0)</f>
        <v>0</v>
      </c>
      <c r="CC347" s="9">
        <f ca="1">IF(Table1[[#This Row],[EDUCATION]]="Highschool",Table1[[#This Row],[INCOME ]],0)</f>
        <v>814649</v>
      </c>
      <c r="CD347" s="6">
        <f ca="1">IF(Table1[[#This Row],[EDUCATION]]="UG",Table1[[#This Row],[INCOME ]],0)</f>
        <v>0</v>
      </c>
      <c r="CE347" s="6">
        <f ca="1">IF(Table1[[#This Row],[EDUCATION]]="PG",Table1[[#This Row],[INCOME ]],0)</f>
        <v>0</v>
      </c>
      <c r="CF347" s="6">
        <f ca="1">IF(Table1[[#This Row],[EDUCATION]]="PHD",Table1[[#This Row],[INCOME ]],0)</f>
        <v>0</v>
      </c>
      <c r="CG347" s="6">
        <f ca="1">IF(Table1[[#This Row],[EDUCATION]]="Plus Two",Table1[[#This Row],[INCOME ]],0)</f>
        <v>0</v>
      </c>
      <c r="CH347" s="10">
        <f ca="1">IF(Table1[[#This Row],[EDUCATION]]="Others",Table1[[#This Row],[INCOME ]],0)</f>
        <v>0</v>
      </c>
      <c r="CJ347" s="9">
        <f ca="1">IF(Table1[[#This Row],[NETWORTH]]&gt;$CK$3,Table1[[#This Row],[AGE]],0)</f>
        <v>25</v>
      </c>
      <c r="CK347" s="10"/>
    </row>
    <row r="348" spans="1:89" x14ac:dyDescent="0.3">
      <c r="A348">
        <f t="shared" ca="1" si="140"/>
        <v>1</v>
      </c>
      <c r="B348" t="str">
        <f t="shared" ca="1" si="141"/>
        <v>FEMALE</v>
      </c>
      <c r="C348">
        <f t="shared" ca="1" si="142"/>
        <v>48</v>
      </c>
      <c r="D348">
        <f t="shared" ca="1" si="143"/>
        <v>2</v>
      </c>
      <c r="E348" t="str">
        <f t="shared" ca="1" si="144"/>
        <v>Construction</v>
      </c>
      <c r="F348">
        <f t="shared" ca="1" si="145"/>
        <v>2</v>
      </c>
      <c r="G348" t="str">
        <f t="shared" ca="1" si="146"/>
        <v>Plus Two</v>
      </c>
      <c r="H348">
        <f t="shared" ca="1" si="164"/>
        <v>2</v>
      </c>
      <c r="I348">
        <f t="shared" ca="1" si="139"/>
        <v>2</v>
      </c>
      <c r="J348">
        <f t="shared" ca="1" si="147"/>
        <v>810594</v>
      </c>
      <c r="K348">
        <f t="shared" ca="1" si="148"/>
        <v>4</v>
      </c>
      <c r="L348" t="str">
        <f t="shared" ca="1" si="149"/>
        <v>Pathanamthitta</v>
      </c>
      <c r="M348">
        <f t="shared" ca="1" si="158"/>
        <v>3242376</v>
      </c>
      <c r="N348">
        <f t="shared" ca="1" si="150"/>
        <v>2269183.9963771785</v>
      </c>
      <c r="O348">
        <f t="shared" ca="1" si="159"/>
        <v>619851.6324206104</v>
      </c>
      <c r="P348">
        <f t="shared" ca="1" si="151"/>
        <v>599750</v>
      </c>
      <c r="Q348">
        <f t="shared" ca="1" si="160"/>
        <v>3399745.9963771785</v>
      </c>
      <c r="R348">
        <f t="shared" ca="1" si="161"/>
        <v>358949.26542922482</v>
      </c>
      <c r="S348">
        <f t="shared" ca="1" si="162"/>
        <v>4221176.8978498355</v>
      </c>
      <c r="T348">
        <f t="shared" ca="1" si="163"/>
        <v>821430.90147265699</v>
      </c>
      <c r="V348" s="9">
        <f ca="1">IF(Table1[[#This Row],[GENDER]]="MALE",1,0)</f>
        <v>0</v>
      </c>
      <c r="W348" s="10">
        <f ca="1">IF(Table1[[#This Row],[GENDER]]="FEMALE",1,0)</f>
        <v>1</v>
      </c>
      <c r="AF348" s="9">
        <f t="shared" ca="1" si="152"/>
        <v>1</v>
      </c>
      <c r="AG348" s="6">
        <f t="shared" ca="1" si="153"/>
        <v>0</v>
      </c>
      <c r="AH348" s="6">
        <f t="shared" ca="1" si="154"/>
        <v>0</v>
      </c>
      <c r="AI348" s="6">
        <f t="shared" ca="1" si="155"/>
        <v>0</v>
      </c>
      <c r="AJ348" s="10">
        <f t="shared" ca="1" si="156"/>
        <v>0</v>
      </c>
      <c r="AL348" s="9">
        <f ca="1">IF(Table1[[#This Row],[EDUCATION]]="HIGHSCHOOL",1,0)</f>
        <v>0</v>
      </c>
      <c r="AM348" s="6">
        <f ca="1">IF(Table1[[#This Row],[EDUCATION]]="PLUS TWO",1,0)</f>
        <v>1</v>
      </c>
      <c r="AN348" s="6">
        <f ca="1">IF(Table1[[#This Row],[EDUCATION]]="UG",1,0)</f>
        <v>0</v>
      </c>
      <c r="AO348" s="6">
        <f ca="1">IF(Table1[[#This Row],[EDUCATION]]="PG",1,0)</f>
        <v>0</v>
      </c>
      <c r="AP348" s="6">
        <f ca="1">IF(Table1[[#This Row],[EDUCATION]]="PHD",1,0)</f>
        <v>0</v>
      </c>
      <c r="AQ348" s="10">
        <f ca="1">IF(Table1[[#This Row],[EDUCATION]]="OTHERS",1,0)</f>
        <v>0</v>
      </c>
      <c r="AU348" s="9">
        <f ca="1">Table1[[#This Row],[CARS VALUE]]/Table1[[#This Row],[CARS]]</f>
        <v>309925.8162103052</v>
      </c>
      <c r="AV348" s="10"/>
      <c r="AX348" s="9">
        <f ca="1">IF(Table1[[#This Row],[DEBTS]]&gt;$AY$3,1,0)</f>
        <v>1</v>
      </c>
      <c r="AY348" s="6"/>
      <c r="AZ348" s="23">
        <f ca="1">(Table1[[#This Row],[MORTAGE LEFT]]/Table1[[#This Row],[VALUE OF THE HOUSE]])</f>
        <v>0.69985220602952236</v>
      </c>
      <c r="BA348" s="6">
        <f t="shared" ca="1" si="157"/>
        <v>0</v>
      </c>
      <c r="BB348" s="6"/>
      <c r="BC348" s="6"/>
      <c r="BD348" s="6"/>
      <c r="BE348" s="9">
        <f ca="1">IF(Table1[[#This Row],[DEBTS]]&gt;Table1[[#This Row],[INCOME ]],1,0)</f>
        <v>1</v>
      </c>
      <c r="BF348" s="10"/>
      <c r="BH348" s="9">
        <f ca="1">IF(Table1[[#This Row],[AREA]]="Alappuzha",Table1[[#This Row],[INCOME ]],0)</f>
        <v>0</v>
      </c>
      <c r="BI348" s="6">
        <f ca="1">IF(Table1[[#This Row],[AREA]]="Ernakulam",Table1[[#This Row],[INCOME ]],0)</f>
        <v>0</v>
      </c>
      <c r="BJ348" s="6">
        <f ca="1">IF(Table1[[#This Row],[AREA]]="Idukki",Table1[[#This Row],[INCOME ]],0)</f>
        <v>0</v>
      </c>
      <c r="BK348" s="6">
        <f ca="1">IF(Table1[[#This Row],[AREA]]="kannur",Table1[[#This Row],[INCOME ]],0)</f>
        <v>0</v>
      </c>
      <c r="BL348" s="6">
        <f ca="1">IF(Table1[[#This Row],[AREA]]="Kasaragod",Table1[[#This Row],[INCOME ]],0)</f>
        <v>0</v>
      </c>
      <c r="BM348" s="6">
        <f ca="1">IF(Table1[[#This Row],[AREA]]="Kollam",Table1[[#This Row],[INCOME ]],0)</f>
        <v>0</v>
      </c>
      <c r="BN348" s="6">
        <f ca="1">IF(Table1[[#This Row],[AREA]]="kottayam",Table1[[#This Row],[INCOME ]],0)</f>
        <v>0</v>
      </c>
      <c r="BO348" s="6">
        <f ca="1">IF(Table1[[#This Row],[AREA]]="Kozhikode",Table1[[#This Row],[INCOME ]],0)</f>
        <v>0</v>
      </c>
      <c r="BP348" s="6">
        <f ca="1">IF(Table1[[#This Row],[AREA]]="Malappuram",Table1[[#This Row],[INCOME ]],0)</f>
        <v>0</v>
      </c>
      <c r="BQ348" s="6">
        <f ca="1">IF(Table1[[#This Row],[AREA]]="Palakkad",Table1[[#This Row],[INCOME ]],0)</f>
        <v>0</v>
      </c>
      <c r="BR348" s="6">
        <f ca="1">IF(Table1[[#This Row],[AREA]]="Pathanamthitta",Table1[[#This Row],[INCOME ]],0)</f>
        <v>810594</v>
      </c>
      <c r="BS348" s="6">
        <f ca="1">IF(Table1[[#This Row],[AREA]]="Thiruvananthapuram",Table1[[#This Row],[INCOME ]],0)</f>
        <v>0</v>
      </c>
      <c r="BT348" s="6">
        <f ca="1">IF(Table1[[#This Row],[AREA]]="Thrissur",Table1[[#This Row],[INCOME ]],0)</f>
        <v>0</v>
      </c>
      <c r="BU348" s="10">
        <f ca="1">IF(Table1[[#This Row],[AREA]]="Wayanadu",Table1[[#This Row],[INCOME ]],0)</f>
        <v>0</v>
      </c>
      <c r="BW348" s="9">
        <f ca="1">IF(Table1[[#This Row],[FIELD OF WORK]]="IT",Table1[[#This Row],[INCOME ]],0)</f>
        <v>0</v>
      </c>
      <c r="BX348" s="6">
        <f ca="1">IF(Table1[[#This Row],[FIELD OF WORK]]="Teaching",Table1[[#This Row],[INCOME ]],0)</f>
        <v>0</v>
      </c>
      <c r="BY348" s="6">
        <f ca="1">IF(Table1[[#This Row],[FIELD OF WORK]]="Construction",Table1[[#This Row],[INCOME ]],0)</f>
        <v>810594</v>
      </c>
      <c r="BZ348" s="6">
        <f ca="1">IF(Table1[[#This Row],[FIELD OF WORK]]="Health",Table1[[#This Row],[INCOME ]],0)</f>
        <v>0</v>
      </c>
      <c r="CA348" s="10">
        <f ca="1">IF(Table1[[#This Row],[FIELD OF WORK]]="Others",Table1[[#This Row],[INCOME ]],0)</f>
        <v>0</v>
      </c>
      <c r="CC348" s="9">
        <f ca="1">IF(Table1[[#This Row],[EDUCATION]]="Highschool",Table1[[#This Row],[INCOME ]],0)</f>
        <v>0</v>
      </c>
      <c r="CD348" s="6">
        <f ca="1">IF(Table1[[#This Row],[EDUCATION]]="UG",Table1[[#This Row],[INCOME ]],0)</f>
        <v>0</v>
      </c>
      <c r="CE348" s="6">
        <f ca="1">IF(Table1[[#This Row],[EDUCATION]]="PG",Table1[[#This Row],[INCOME ]],0)</f>
        <v>0</v>
      </c>
      <c r="CF348" s="6">
        <f ca="1">IF(Table1[[#This Row],[EDUCATION]]="PHD",Table1[[#This Row],[INCOME ]],0)</f>
        <v>0</v>
      </c>
      <c r="CG348" s="6">
        <f ca="1">IF(Table1[[#This Row],[EDUCATION]]="Plus Two",Table1[[#This Row],[INCOME ]],0)</f>
        <v>810594</v>
      </c>
      <c r="CH348" s="10">
        <f ca="1">IF(Table1[[#This Row],[EDUCATION]]="Others",Table1[[#This Row],[INCOME ]],0)</f>
        <v>0</v>
      </c>
      <c r="CJ348" s="9">
        <f ca="1">IF(Table1[[#This Row],[NETWORTH]]&gt;$CK$3,Table1[[#This Row],[AGE]],0)</f>
        <v>0</v>
      </c>
      <c r="CK348" s="10"/>
    </row>
    <row r="349" spans="1:89" x14ac:dyDescent="0.3">
      <c r="A349">
        <f t="shared" ca="1" si="140"/>
        <v>1</v>
      </c>
      <c r="B349" t="str">
        <f t="shared" ca="1" si="141"/>
        <v>FEMALE</v>
      </c>
      <c r="C349">
        <f t="shared" ca="1" si="142"/>
        <v>27</v>
      </c>
      <c r="D349">
        <f t="shared" ca="1" si="143"/>
        <v>3</v>
      </c>
      <c r="E349" t="str">
        <f t="shared" ca="1" si="144"/>
        <v>Teaching</v>
      </c>
      <c r="F349">
        <f t="shared" ca="1" si="145"/>
        <v>1</v>
      </c>
      <c r="G349" t="str">
        <f t="shared" ca="1" si="146"/>
        <v>Highschool</v>
      </c>
      <c r="H349">
        <f t="shared" ca="1" si="164"/>
        <v>3</v>
      </c>
      <c r="I349">
        <f t="shared" ca="1" si="139"/>
        <v>3</v>
      </c>
      <c r="J349">
        <f t="shared" ca="1" si="147"/>
        <v>942463</v>
      </c>
      <c r="K349">
        <f t="shared" ca="1" si="148"/>
        <v>4</v>
      </c>
      <c r="L349" t="str">
        <f t="shared" ca="1" si="149"/>
        <v>Pathanamthitta</v>
      </c>
      <c r="M349">
        <f t="shared" ca="1" si="158"/>
        <v>7539704</v>
      </c>
      <c r="N349">
        <f t="shared" ca="1" si="150"/>
        <v>2999167.4959674878</v>
      </c>
      <c r="O349">
        <f t="shared" ca="1" si="159"/>
        <v>412250.65635608154</v>
      </c>
      <c r="P349">
        <f t="shared" ca="1" si="151"/>
        <v>191298</v>
      </c>
      <c r="Q349">
        <f t="shared" ca="1" si="160"/>
        <v>3537266.4959674878</v>
      </c>
      <c r="R349">
        <f t="shared" ca="1" si="161"/>
        <v>850004.10720973019</v>
      </c>
      <c r="S349">
        <f t="shared" ca="1" si="162"/>
        <v>8801958.7635658123</v>
      </c>
      <c r="T349">
        <f t="shared" ca="1" si="163"/>
        <v>5264692.2675983245</v>
      </c>
      <c r="V349" s="9">
        <f ca="1">IF(Table1[[#This Row],[GENDER]]="MALE",1,0)</f>
        <v>0</v>
      </c>
      <c r="W349" s="10">
        <f ca="1">IF(Table1[[#This Row],[GENDER]]="FEMALE",1,0)</f>
        <v>1</v>
      </c>
      <c r="AF349" s="9">
        <f t="shared" ca="1" si="152"/>
        <v>0</v>
      </c>
      <c r="AG349" s="6">
        <f t="shared" ca="1" si="153"/>
        <v>0</v>
      </c>
      <c r="AH349" s="6">
        <f t="shared" ca="1" si="154"/>
        <v>0</v>
      </c>
      <c r="AI349" s="6">
        <f t="shared" ca="1" si="155"/>
        <v>1</v>
      </c>
      <c r="AJ349" s="10">
        <f t="shared" ca="1" si="156"/>
        <v>0</v>
      </c>
      <c r="AL349" s="9">
        <f ca="1">IF(Table1[[#This Row],[EDUCATION]]="HIGHSCHOOL",1,0)</f>
        <v>1</v>
      </c>
      <c r="AM349" s="6">
        <f ca="1">IF(Table1[[#This Row],[EDUCATION]]="PLUS TWO",1,0)</f>
        <v>0</v>
      </c>
      <c r="AN349" s="6">
        <f ca="1">IF(Table1[[#This Row],[EDUCATION]]="UG",1,0)</f>
        <v>0</v>
      </c>
      <c r="AO349" s="6">
        <f ca="1">IF(Table1[[#This Row],[EDUCATION]]="PG",1,0)</f>
        <v>0</v>
      </c>
      <c r="AP349" s="6">
        <f ca="1">IF(Table1[[#This Row],[EDUCATION]]="PHD",1,0)</f>
        <v>0</v>
      </c>
      <c r="AQ349" s="10">
        <f ca="1">IF(Table1[[#This Row],[EDUCATION]]="OTHERS",1,0)</f>
        <v>0</v>
      </c>
      <c r="AU349" s="9">
        <f ca="1">Table1[[#This Row],[CARS VALUE]]/Table1[[#This Row],[CARS]]</f>
        <v>137416.88545202717</v>
      </c>
      <c r="AV349" s="10"/>
      <c r="AX349" s="9">
        <f ca="1">IF(Table1[[#This Row],[DEBTS]]&gt;$AY$3,1,0)</f>
        <v>1</v>
      </c>
      <c r="AY349" s="6"/>
      <c r="AZ349" s="23">
        <f ca="1">(Table1[[#This Row],[MORTAGE LEFT]]/Table1[[#This Row],[VALUE OF THE HOUSE]])</f>
        <v>0.39778318830122344</v>
      </c>
      <c r="BA349" s="6">
        <f t="shared" ca="1" si="157"/>
        <v>1</v>
      </c>
      <c r="BB349" s="6"/>
      <c r="BC349" s="6"/>
      <c r="BD349" s="6"/>
      <c r="BE349" s="9">
        <f ca="1">IF(Table1[[#This Row],[DEBTS]]&gt;Table1[[#This Row],[INCOME ]],1,0)</f>
        <v>1</v>
      </c>
      <c r="BF349" s="10"/>
      <c r="BH349" s="9">
        <f ca="1">IF(Table1[[#This Row],[AREA]]="Alappuzha",Table1[[#This Row],[INCOME ]],0)</f>
        <v>0</v>
      </c>
      <c r="BI349" s="6">
        <f ca="1">IF(Table1[[#This Row],[AREA]]="Ernakulam",Table1[[#This Row],[INCOME ]],0)</f>
        <v>0</v>
      </c>
      <c r="BJ349" s="6">
        <f ca="1">IF(Table1[[#This Row],[AREA]]="Idukki",Table1[[#This Row],[INCOME ]],0)</f>
        <v>0</v>
      </c>
      <c r="BK349" s="6">
        <f ca="1">IF(Table1[[#This Row],[AREA]]="kannur",Table1[[#This Row],[INCOME ]],0)</f>
        <v>0</v>
      </c>
      <c r="BL349" s="6">
        <f ca="1">IF(Table1[[#This Row],[AREA]]="Kasaragod",Table1[[#This Row],[INCOME ]],0)</f>
        <v>0</v>
      </c>
      <c r="BM349" s="6">
        <f ca="1">IF(Table1[[#This Row],[AREA]]="Kollam",Table1[[#This Row],[INCOME ]],0)</f>
        <v>0</v>
      </c>
      <c r="BN349" s="6">
        <f ca="1">IF(Table1[[#This Row],[AREA]]="kottayam",Table1[[#This Row],[INCOME ]],0)</f>
        <v>0</v>
      </c>
      <c r="BO349" s="6">
        <f ca="1">IF(Table1[[#This Row],[AREA]]="Kozhikode",Table1[[#This Row],[INCOME ]],0)</f>
        <v>0</v>
      </c>
      <c r="BP349" s="6">
        <f ca="1">IF(Table1[[#This Row],[AREA]]="Malappuram",Table1[[#This Row],[INCOME ]],0)</f>
        <v>0</v>
      </c>
      <c r="BQ349" s="6">
        <f ca="1">IF(Table1[[#This Row],[AREA]]="Palakkad",Table1[[#This Row],[INCOME ]],0)</f>
        <v>0</v>
      </c>
      <c r="BR349" s="6">
        <f ca="1">IF(Table1[[#This Row],[AREA]]="Pathanamthitta",Table1[[#This Row],[INCOME ]],0)</f>
        <v>942463</v>
      </c>
      <c r="BS349" s="6">
        <f ca="1">IF(Table1[[#This Row],[AREA]]="Thiruvananthapuram",Table1[[#This Row],[INCOME ]],0)</f>
        <v>0</v>
      </c>
      <c r="BT349" s="6">
        <f ca="1">IF(Table1[[#This Row],[AREA]]="Thrissur",Table1[[#This Row],[INCOME ]],0)</f>
        <v>0</v>
      </c>
      <c r="BU349" s="10">
        <f ca="1">IF(Table1[[#This Row],[AREA]]="Wayanadu",Table1[[#This Row],[INCOME ]],0)</f>
        <v>0</v>
      </c>
      <c r="BW349" s="9">
        <f ca="1">IF(Table1[[#This Row],[FIELD OF WORK]]="IT",Table1[[#This Row],[INCOME ]],0)</f>
        <v>0</v>
      </c>
      <c r="BX349" s="6">
        <f ca="1">IF(Table1[[#This Row],[FIELD OF WORK]]="Teaching",Table1[[#This Row],[INCOME ]],0)</f>
        <v>942463</v>
      </c>
      <c r="BY349" s="6">
        <f ca="1">IF(Table1[[#This Row],[FIELD OF WORK]]="Construction",Table1[[#This Row],[INCOME ]],0)</f>
        <v>0</v>
      </c>
      <c r="BZ349" s="6">
        <f ca="1">IF(Table1[[#This Row],[FIELD OF WORK]]="Health",Table1[[#This Row],[INCOME ]],0)</f>
        <v>0</v>
      </c>
      <c r="CA349" s="10">
        <f ca="1">IF(Table1[[#This Row],[FIELD OF WORK]]="Others",Table1[[#This Row],[INCOME ]],0)</f>
        <v>0</v>
      </c>
      <c r="CC349" s="9">
        <f ca="1">IF(Table1[[#This Row],[EDUCATION]]="Highschool",Table1[[#This Row],[INCOME ]],0)</f>
        <v>942463</v>
      </c>
      <c r="CD349" s="6">
        <f ca="1">IF(Table1[[#This Row],[EDUCATION]]="UG",Table1[[#This Row],[INCOME ]],0)</f>
        <v>0</v>
      </c>
      <c r="CE349" s="6">
        <f ca="1">IF(Table1[[#This Row],[EDUCATION]]="PG",Table1[[#This Row],[INCOME ]],0)</f>
        <v>0</v>
      </c>
      <c r="CF349" s="6">
        <f ca="1">IF(Table1[[#This Row],[EDUCATION]]="PHD",Table1[[#This Row],[INCOME ]],0)</f>
        <v>0</v>
      </c>
      <c r="CG349" s="6">
        <f ca="1">IF(Table1[[#This Row],[EDUCATION]]="Plus Two",Table1[[#This Row],[INCOME ]],0)</f>
        <v>0</v>
      </c>
      <c r="CH349" s="10">
        <f ca="1">IF(Table1[[#This Row],[EDUCATION]]="Others",Table1[[#This Row],[INCOME ]],0)</f>
        <v>0</v>
      </c>
      <c r="CJ349" s="9">
        <f ca="1">IF(Table1[[#This Row],[NETWORTH]]&gt;$CK$3,Table1[[#This Row],[AGE]],0)</f>
        <v>27</v>
      </c>
      <c r="CK349" s="10"/>
    </row>
    <row r="350" spans="1:89" x14ac:dyDescent="0.3">
      <c r="A350">
        <f t="shared" ca="1" si="140"/>
        <v>0</v>
      </c>
      <c r="B350" t="str">
        <f t="shared" ca="1" si="141"/>
        <v>MALE</v>
      </c>
      <c r="C350">
        <f t="shared" ca="1" si="142"/>
        <v>38</v>
      </c>
      <c r="D350">
        <f t="shared" ca="1" si="143"/>
        <v>3</v>
      </c>
      <c r="E350" t="str">
        <f t="shared" ca="1" si="144"/>
        <v>Teaching</v>
      </c>
      <c r="F350">
        <f t="shared" ca="1" si="145"/>
        <v>3</v>
      </c>
      <c r="G350" t="str">
        <f t="shared" ca="1" si="146"/>
        <v>UG</v>
      </c>
      <c r="H350">
        <f t="shared" ca="1" si="164"/>
        <v>1</v>
      </c>
      <c r="I350">
        <f t="shared" ca="1" si="139"/>
        <v>2</v>
      </c>
      <c r="J350">
        <f t="shared" ca="1" si="147"/>
        <v>313165</v>
      </c>
      <c r="K350">
        <f t="shared" ca="1" si="148"/>
        <v>12</v>
      </c>
      <c r="L350" t="str">
        <f t="shared" ca="1" si="149"/>
        <v>Wayanadu</v>
      </c>
      <c r="M350">
        <f t="shared" ca="1" si="158"/>
        <v>939495</v>
      </c>
      <c r="N350">
        <f t="shared" ca="1" si="150"/>
        <v>24189.696942968178</v>
      </c>
      <c r="O350">
        <f t="shared" ca="1" si="159"/>
        <v>333094.01122595189</v>
      </c>
      <c r="P350">
        <f t="shared" ca="1" si="151"/>
        <v>307303</v>
      </c>
      <c r="Q350">
        <f t="shared" ca="1" si="160"/>
        <v>866028.69694296818</v>
      </c>
      <c r="R350">
        <f t="shared" ca="1" si="161"/>
        <v>432382.65680499061</v>
      </c>
      <c r="S350">
        <f t="shared" ca="1" si="162"/>
        <v>1704971.6680309423</v>
      </c>
      <c r="T350">
        <f t="shared" ca="1" si="163"/>
        <v>838942.97108797415</v>
      </c>
      <c r="V350" s="9">
        <f ca="1">IF(Table1[[#This Row],[GENDER]]="MALE",1,0)</f>
        <v>1</v>
      </c>
      <c r="W350" s="10">
        <f ca="1">IF(Table1[[#This Row],[GENDER]]="FEMALE",1,0)</f>
        <v>0</v>
      </c>
      <c r="AF350" s="9">
        <f t="shared" ca="1" si="152"/>
        <v>0</v>
      </c>
      <c r="AG350" s="6">
        <f t="shared" ca="1" si="153"/>
        <v>0</v>
      </c>
      <c r="AH350" s="6">
        <f t="shared" ca="1" si="154"/>
        <v>0</v>
      </c>
      <c r="AI350" s="6">
        <f t="shared" ca="1" si="155"/>
        <v>1</v>
      </c>
      <c r="AJ350" s="10">
        <f t="shared" ca="1" si="156"/>
        <v>0</v>
      </c>
      <c r="AL350" s="9">
        <f ca="1">IF(Table1[[#This Row],[EDUCATION]]="HIGHSCHOOL",1,0)</f>
        <v>0</v>
      </c>
      <c r="AM350" s="6">
        <f ca="1">IF(Table1[[#This Row],[EDUCATION]]="PLUS TWO",1,0)</f>
        <v>0</v>
      </c>
      <c r="AN350" s="6">
        <f ca="1">IF(Table1[[#This Row],[EDUCATION]]="UG",1,0)</f>
        <v>1</v>
      </c>
      <c r="AO350" s="6">
        <f ca="1">IF(Table1[[#This Row],[EDUCATION]]="PG",1,0)</f>
        <v>0</v>
      </c>
      <c r="AP350" s="6">
        <f ca="1">IF(Table1[[#This Row],[EDUCATION]]="PHD",1,0)</f>
        <v>0</v>
      </c>
      <c r="AQ350" s="10">
        <f ca="1">IF(Table1[[#This Row],[EDUCATION]]="OTHERS",1,0)</f>
        <v>0</v>
      </c>
      <c r="AU350" s="9">
        <f ca="1">Table1[[#This Row],[CARS VALUE]]/Table1[[#This Row],[CARS]]</f>
        <v>166547.00561297595</v>
      </c>
      <c r="AV350" s="10"/>
      <c r="AX350" s="9">
        <f ca="1">IF(Table1[[#This Row],[DEBTS]]&gt;$AY$3,1,0)</f>
        <v>0</v>
      </c>
      <c r="AY350" s="6"/>
      <c r="AZ350" s="23">
        <f ca="1">(Table1[[#This Row],[MORTAGE LEFT]]/Table1[[#This Row],[VALUE OF THE HOUSE]])</f>
        <v>2.5747552613870406E-2</v>
      </c>
      <c r="BA350" s="6">
        <f t="shared" ca="1" si="157"/>
        <v>1</v>
      </c>
      <c r="BB350" s="6"/>
      <c r="BC350" s="6"/>
      <c r="BD350" s="6"/>
      <c r="BE350" s="9">
        <f ca="1">IF(Table1[[#This Row],[DEBTS]]&gt;Table1[[#This Row],[INCOME ]],1,0)</f>
        <v>1</v>
      </c>
      <c r="BF350" s="10"/>
      <c r="BH350" s="9">
        <f ca="1">IF(Table1[[#This Row],[AREA]]="Alappuzha",Table1[[#This Row],[INCOME ]],0)</f>
        <v>0</v>
      </c>
      <c r="BI350" s="6">
        <f ca="1">IF(Table1[[#This Row],[AREA]]="Ernakulam",Table1[[#This Row],[INCOME ]],0)</f>
        <v>0</v>
      </c>
      <c r="BJ350" s="6">
        <f ca="1">IF(Table1[[#This Row],[AREA]]="Idukki",Table1[[#This Row],[INCOME ]],0)</f>
        <v>0</v>
      </c>
      <c r="BK350" s="6">
        <f ca="1">IF(Table1[[#This Row],[AREA]]="kannur",Table1[[#This Row],[INCOME ]],0)</f>
        <v>0</v>
      </c>
      <c r="BL350" s="6">
        <f ca="1">IF(Table1[[#This Row],[AREA]]="Kasaragod",Table1[[#This Row],[INCOME ]],0)</f>
        <v>0</v>
      </c>
      <c r="BM350" s="6">
        <f ca="1">IF(Table1[[#This Row],[AREA]]="Kollam",Table1[[#This Row],[INCOME ]],0)</f>
        <v>0</v>
      </c>
      <c r="BN350" s="6">
        <f ca="1">IF(Table1[[#This Row],[AREA]]="kottayam",Table1[[#This Row],[INCOME ]],0)</f>
        <v>0</v>
      </c>
      <c r="BO350" s="6">
        <f ca="1">IF(Table1[[#This Row],[AREA]]="Kozhikode",Table1[[#This Row],[INCOME ]],0)</f>
        <v>0</v>
      </c>
      <c r="BP350" s="6">
        <f ca="1">IF(Table1[[#This Row],[AREA]]="Malappuram",Table1[[#This Row],[INCOME ]],0)</f>
        <v>0</v>
      </c>
      <c r="BQ350" s="6">
        <f ca="1">IF(Table1[[#This Row],[AREA]]="Palakkad",Table1[[#This Row],[INCOME ]],0)</f>
        <v>0</v>
      </c>
      <c r="BR350" s="6">
        <f ca="1">IF(Table1[[#This Row],[AREA]]="Pathanamthitta",Table1[[#This Row],[INCOME ]],0)</f>
        <v>0</v>
      </c>
      <c r="BS350" s="6">
        <f ca="1">IF(Table1[[#This Row],[AREA]]="Thiruvananthapuram",Table1[[#This Row],[INCOME ]],0)</f>
        <v>0</v>
      </c>
      <c r="BT350" s="6">
        <f ca="1">IF(Table1[[#This Row],[AREA]]="Thrissur",Table1[[#This Row],[INCOME ]],0)</f>
        <v>0</v>
      </c>
      <c r="BU350" s="10">
        <f ca="1">IF(Table1[[#This Row],[AREA]]="Wayanadu",Table1[[#This Row],[INCOME ]],0)</f>
        <v>313165</v>
      </c>
      <c r="BW350" s="9">
        <f ca="1">IF(Table1[[#This Row],[FIELD OF WORK]]="IT",Table1[[#This Row],[INCOME ]],0)</f>
        <v>0</v>
      </c>
      <c r="BX350" s="6">
        <f ca="1">IF(Table1[[#This Row],[FIELD OF WORK]]="Teaching",Table1[[#This Row],[INCOME ]],0)</f>
        <v>313165</v>
      </c>
      <c r="BY350" s="6">
        <f ca="1">IF(Table1[[#This Row],[FIELD OF WORK]]="Construction",Table1[[#This Row],[INCOME ]],0)</f>
        <v>0</v>
      </c>
      <c r="BZ350" s="6">
        <f ca="1">IF(Table1[[#This Row],[FIELD OF WORK]]="Health",Table1[[#This Row],[INCOME ]],0)</f>
        <v>0</v>
      </c>
      <c r="CA350" s="10">
        <f ca="1">IF(Table1[[#This Row],[FIELD OF WORK]]="Others",Table1[[#This Row],[INCOME ]],0)</f>
        <v>0</v>
      </c>
      <c r="CC350" s="9">
        <f ca="1">IF(Table1[[#This Row],[EDUCATION]]="Highschool",Table1[[#This Row],[INCOME ]],0)</f>
        <v>0</v>
      </c>
      <c r="CD350" s="6">
        <f ca="1">IF(Table1[[#This Row],[EDUCATION]]="UG",Table1[[#This Row],[INCOME ]],0)</f>
        <v>313165</v>
      </c>
      <c r="CE350" s="6">
        <f ca="1">IF(Table1[[#This Row],[EDUCATION]]="PG",Table1[[#This Row],[INCOME ]],0)</f>
        <v>0</v>
      </c>
      <c r="CF350" s="6">
        <f ca="1">IF(Table1[[#This Row],[EDUCATION]]="PHD",Table1[[#This Row],[INCOME ]],0)</f>
        <v>0</v>
      </c>
      <c r="CG350" s="6">
        <f ca="1">IF(Table1[[#This Row],[EDUCATION]]="Plus Two",Table1[[#This Row],[INCOME ]],0)</f>
        <v>0</v>
      </c>
      <c r="CH350" s="10">
        <f ca="1">IF(Table1[[#This Row],[EDUCATION]]="Others",Table1[[#This Row],[INCOME ]],0)</f>
        <v>0</v>
      </c>
      <c r="CJ350" s="9">
        <f ca="1">IF(Table1[[#This Row],[NETWORTH]]&gt;$CK$3,Table1[[#This Row],[AGE]],0)</f>
        <v>0</v>
      </c>
      <c r="CK350" s="10"/>
    </row>
    <row r="351" spans="1:89" x14ac:dyDescent="0.3">
      <c r="A351">
        <f t="shared" ca="1" si="140"/>
        <v>1</v>
      </c>
      <c r="B351" t="str">
        <f t="shared" ca="1" si="141"/>
        <v>FEMALE</v>
      </c>
      <c r="C351">
        <f t="shared" ca="1" si="142"/>
        <v>37</v>
      </c>
      <c r="D351">
        <f t="shared" ca="1" si="143"/>
        <v>1</v>
      </c>
      <c r="E351" t="str">
        <f t="shared" ca="1" si="144"/>
        <v>Health</v>
      </c>
      <c r="F351">
        <f t="shared" ca="1" si="145"/>
        <v>4</v>
      </c>
      <c r="G351" t="str">
        <f t="shared" ca="1" si="146"/>
        <v>PG</v>
      </c>
      <c r="H351">
        <f t="shared" ca="1" si="164"/>
        <v>1</v>
      </c>
      <c r="I351">
        <f t="shared" ca="1" si="139"/>
        <v>1</v>
      </c>
      <c r="J351">
        <f t="shared" ca="1" si="147"/>
        <v>551379</v>
      </c>
      <c r="K351">
        <f t="shared" ca="1" si="148"/>
        <v>6</v>
      </c>
      <c r="L351" t="str">
        <f t="shared" ca="1" si="149"/>
        <v>Idukki</v>
      </c>
      <c r="M351">
        <f t="shared" ca="1" si="158"/>
        <v>4411032</v>
      </c>
      <c r="N351">
        <f t="shared" ca="1" si="150"/>
        <v>2940411.8943615411</v>
      </c>
      <c r="O351">
        <f t="shared" ca="1" si="159"/>
        <v>305206.79962345888</v>
      </c>
      <c r="P351">
        <f t="shared" ca="1" si="151"/>
        <v>134508</v>
      </c>
      <c r="Q351">
        <f t="shared" ca="1" si="160"/>
        <v>4128245.8943615411</v>
      </c>
      <c r="R351">
        <f t="shared" ca="1" si="161"/>
        <v>544731.13383945811</v>
      </c>
      <c r="S351">
        <f t="shared" ca="1" si="162"/>
        <v>5260969.9334629169</v>
      </c>
      <c r="T351">
        <f t="shared" ca="1" si="163"/>
        <v>1132724.0391013757</v>
      </c>
      <c r="V351" s="9">
        <f ca="1">IF(Table1[[#This Row],[GENDER]]="MALE",1,0)</f>
        <v>0</v>
      </c>
      <c r="W351" s="10">
        <f ca="1">IF(Table1[[#This Row],[GENDER]]="FEMALE",1,0)</f>
        <v>1</v>
      </c>
      <c r="AF351" s="9">
        <f t="shared" ca="1" si="152"/>
        <v>0</v>
      </c>
      <c r="AG351" s="6">
        <f t="shared" ca="1" si="153"/>
        <v>1</v>
      </c>
      <c r="AH351" s="6">
        <f t="shared" ca="1" si="154"/>
        <v>0</v>
      </c>
      <c r="AI351" s="6">
        <f t="shared" ca="1" si="155"/>
        <v>0</v>
      </c>
      <c r="AJ351" s="10">
        <f t="shared" ca="1" si="156"/>
        <v>0</v>
      </c>
      <c r="AL351" s="9">
        <f ca="1">IF(Table1[[#This Row],[EDUCATION]]="HIGHSCHOOL",1,0)</f>
        <v>0</v>
      </c>
      <c r="AM351" s="6">
        <f ca="1">IF(Table1[[#This Row],[EDUCATION]]="PLUS TWO",1,0)</f>
        <v>0</v>
      </c>
      <c r="AN351" s="6">
        <f ca="1">IF(Table1[[#This Row],[EDUCATION]]="UG",1,0)</f>
        <v>0</v>
      </c>
      <c r="AO351" s="6">
        <f ca="1">IF(Table1[[#This Row],[EDUCATION]]="PG",1,0)</f>
        <v>1</v>
      </c>
      <c r="AP351" s="6">
        <f ca="1">IF(Table1[[#This Row],[EDUCATION]]="PHD",1,0)</f>
        <v>0</v>
      </c>
      <c r="AQ351" s="10">
        <f ca="1">IF(Table1[[#This Row],[EDUCATION]]="OTHERS",1,0)</f>
        <v>0</v>
      </c>
      <c r="AU351" s="9">
        <f ca="1">Table1[[#This Row],[CARS VALUE]]/Table1[[#This Row],[CARS]]</f>
        <v>305206.79962345888</v>
      </c>
      <c r="AV351" s="10"/>
      <c r="AX351" s="9">
        <f ca="1">IF(Table1[[#This Row],[DEBTS]]&gt;$AY$3,1,0)</f>
        <v>1</v>
      </c>
      <c r="AY351" s="6"/>
      <c r="AZ351" s="23">
        <f ca="1">(Table1[[#This Row],[MORTAGE LEFT]]/Table1[[#This Row],[VALUE OF THE HOUSE]])</f>
        <v>0.66660407232628127</v>
      </c>
      <c r="BA351" s="6">
        <f t="shared" ca="1" si="157"/>
        <v>0</v>
      </c>
      <c r="BB351" s="6"/>
      <c r="BC351" s="6"/>
      <c r="BD351" s="6"/>
      <c r="BE351" s="9">
        <f ca="1">IF(Table1[[#This Row],[DEBTS]]&gt;Table1[[#This Row],[INCOME ]],1,0)</f>
        <v>1</v>
      </c>
      <c r="BF351" s="10"/>
      <c r="BH351" s="9">
        <f ca="1">IF(Table1[[#This Row],[AREA]]="Alappuzha",Table1[[#This Row],[INCOME ]],0)</f>
        <v>0</v>
      </c>
      <c r="BI351" s="6">
        <f ca="1">IF(Table1[[#This Row],[AREA]]="Ernakulam",Table1[[#This Row],[INCOME ]],0)</f>
        <v>0</v>
      </c>
      <c r="BJ351" s="6">
        <f ca="1">IF(Table1[[#This Row],[AREA]]="Idukki",Table1[[#This Row],[INCOME ]],0)</f>
        <v>551379</v>
      </c>
      <c r="BK351" s="6">
        <f ca="1">IF(Table1[[#This Row],[AREA]]="kannur",Table1[[#This Row],[INCOME ]],0)</f>
        <v>0</v>
      </c>
      <c r="BL351" s="6">
        <f ca="1">IF(Table1[[#This Row],[AREA]]="Kasaragod",Table1[[#This Row],[INCOME ]],0)</f>
        <v>0</v>
      </c>
      <c r="BM351" s="6">
        <f ca="1">IF(Table1[[#This Row],[AREA]]="Kollam",Table1[[#This Row],[INCOME ]],0)</f>
        <v>0</v>
      </c>
      <c r="BN351" s="6">
        <f ca="1">IF(Table1[[#This Row],[AREA]]="kottayam",Table1[[#This Row],[INCOME ]],0)</f>
        <v>0</v>
      </c>
      <c r="BO351" s="6">
        <f ca="1">IF(Table1[[#This Row],[AREA]]="Kozhikode",Table1[[#This Row],[INCOME ]],0)</f>
        <v>0</v>
      </c>
      <c r="BP351" s="6">
        <f ca="1">IF(Table1[[#This Row],[AREA]]="Malappuram",Table1[[#This Row],[INCOME ]],0)</f>
        <v>0</v>
      </c>
      <c r="BQ351" s="6">
        <f ca="1">IF(Table1[[#This Row],[AREA]]="Palakkad",Table1[[#This Row],[INCOME ]],0)</f>
        <v>0</v>
      </c>
      <c r="BR351" s="6">
        <f ca="1">IF(Table1[[#This Row],[AREA]]="Pathanamthitta",Table1[[#This Row],[INCOME ]],0)</f>
        <v>0</v>
      </c>
      <c r="BS351" s="6">
        <f ca="1">IF(Table1[[#This Row],[AREA]]="Thiruvananthapuram",Table1[[#This Row],[INCOME ]],0)</f>
        <v>0</v>
      </c>
      <c r="BT351" s="6">
        <f ca="1">IF(Table1[[#This Row],[AREA]]="Thrissur",Table1[[#This Row],[INCOME ]],0)</f>
        <v>0</v>
      </c>
      <c r="BU351" s="10">
        <f ca="1">IF(Table1[[#This Row],[AREA]]="Wayanadu",Table1[[#This Row],[INCOME ]],0)</f>
        <v>0</v>
      </c>
      <c r="BW351" s="9">
        <f ca="1">IF(Table1[[#This Row],[FIELD OF WORK]]="IT",Table1[[#This Row],[INCOME ]],0)</f>
        <v>0</v>
      </c>
      <c r="BX351" s="6">
        <f ca="1">IF(Table1[[#This Row],[FIELD OF WORK]]="Teaching",Table1[[#This Row],[INCOME ]],0)</f>
        <v>0</v>
      </c>
      <c r="BY351" s="6">
        <f ca="1">IF(Table1[[#This Row],[FIELD OF WORK]]="Construction",Table1[[#This Row],[INCOME ]],0)</f>
        <v>0</v>
      </c>
      <c r="BZ351" s="6">
        <f ca="1">IF(Table1[[#This Row],[FIELD OF WORK]]="Health",Table1[[#This Row],[INCOME ]],0)</f>
        <v>551379</v>
      </c>
      <c r="CA351" s="10">
        <f ca="1">IF(Table1[[#This Row],[FIELD OF WORK]]="Others",Table1[[#This Row],[INCOME ]],0)</f>
        <v>0</v>
      </c>
      <c r="CC351" s="9">
        <f ca="1">IF(Table1[[#This Row],[EDUCATION]]="Highschool",Table1[[#This Row],[INCOME ]],0)</f>
        <v>0</v>
      </c>
      <c r="CD351" s="6">
        <f ca="1">IF(Table1[[#This Row],[EDUCATION]]="UG",Table1[[#This Row],[INCOME ]],0)</f>
        <v>0</v>
      </c>
      <c r="CE351" s="6">
        <f ca="1">IF(Table1[[#This Row],[EDUCATION]]="PG",Table1[[#This Row],[INCOME ]],0)</f>
        <v>551379</v>
      </c>
      <c r="CF351" s="6">
        <f ca="1">IF(Table1[[#This Row],[EDUCATION]]="PHD",Table1[[#This Row],[INCOME ]],0)</f>
        <v>0</v>
      </c>
      <c r="CG351" s="6">
        <f ca="1">IF(Table1[[#This Row],[EDUCATION]]="Plus Two",Table1[[#This Row],[INCOME ]],0)</f>
        <v>0</v>
      </c>
      <c r="CH351" s="10">
        <f ca="1">IF(Table1[[#This Row],[EDUCATION]]="Others",Table1[[#This Row],[INCOME ]],0)</f>
        <v>0</v>
      </c>
      <c r="CJ351" s="9">
        <f ca="1">IF(Table1[[#This Row],[NETWORTH]]&gt;$CK$3,Table1[[#This Row],[AGE]],0)</f>
        <v>37</v>
      </c>
      <c r="CK351" s="10"/>
    </row>
    <row r="352" spans="1:89" x14ac:dyDescent="0.3">
      <c r="A352">
        <f t="shared" ca="1" si="140"/>
        <v>0</v>
      </c>
      <c r="B352" t="str">
        <f t="shared" ca="1" si="141"/>
        <v>MALE</v>
      </c>
      <c r="C352">
        <f t="shared" ca="1" si="142"/>
        <v>44</v>
      </c>
      <c r="D352">
        <f t="shared" ca="1" si="143"/>
        <v>2</v>
      </c>
      <c r="E352" t="str">
        <f t="shared" ca="1" si="144"/>
        <v>Construction</v>
      </c>
      <c r="F352">
        <f t="shared" ca="1" si="145"/>
        <v>4</v>
      </c>
      <c r="G352" t="str">
        <f t="shared" ca="1" si="146"/>
        <v>PG</v>
      </c>
      <c r="H352">
        <f t="shared" ca="1" si="164"/>
        <v>3</v>
      </c>
      <c r="I352">
        <f t="shared" ca="1" si="139"/>
        <v>2</v>
      </c>
      <c r="J352">
        <f t="shared" ca="1" si="147"/>
        <v>486391</v>
      </c>
      <c r="K352">
        <f t="shared" ca="1" si="148"/>
        <v>6</v>
      </c>
      <c r="L352" t="str">
        <f t="shared" ca="1" si="149"/>
        <v>Idukki</v>
      </c>
      <c r="M352">
        <f t="shared" ca="1" si="158"/>
        <v>2431955</v>
      </c>
      <c r="N352">
        <f t="shared" ca="1" si="150"/>
        <v>1228626.5049492929</v>
      </c>
      <c r="O352">
        <f t="shared" ca="1" si="159"/>
        <v>710856.66979594633</v>
      </c>
      <c r="P352">
        <f t="shared" ca="1" si="151"/>
        <v>433496</v>
      </c>
      <c r="Q352">
        <f t="shared" ca="1" si="160"/>
        <v>2498622.5049492931</v>
      </c>
      <c r="R352">
        <f t="shared" ca="1" si="161"/>
        <v>336025.95258890325</v>
      </c>
      <c r="S352">
        <f t="shared" ca="1" si="162"/>
        <v>3478837.6223848495</v>
      </c>
      <c r="T352">
        <f t="shared" ca="1" si="163"/>
        <v>980215.11743555637</v>
      </c>
      <c r="V352" s="9">
        <f ca="1">IF(Table1[[#This Row],[GENDER]]="MALE",1,0)</f>
        <v>1</v>
      </c>
      <c r="W352" s="10">
        <f ca="1">IF(Table1[[#This Row],[GENDER]]="FEMALE",1,0)</f>
        <v>0</v>
      </c>
      <c r="AF352" s="9">
        <f t="shared" ca="1" si="152"/>
        <v>1</v>
      </c>
      <c r="AG352" s="6">
        <f t="shared" ca="1" si="153"/>
        <v>0</v>
      </c>
      <c r="AH352" s="6">
        <f t="shared" ca="1" si="154"/>
        <v>0</v>
      </c>
      <c r="AI352" s="6">
        <f t="shared" ca="1" si="155"/>
        <v>0</v>
      </c>
      <c r="AJ352" s="10">
        <f t="shared" ca="1" si="156"/>
        <v>0</v>
      </c>
      <c r="AL352" s="9">
        <f ca="1">IF(Table1[[#This Row],[EDUCATION]]="HIGHSCHOOL",1,0)</f>
        <v>0</v>
      </c>
      <c r="AM352" s="6">
        <f ca="1">IF(Table1[[#This Row],[EDUCATION]]="PLUS TWO",1,0)</f>
        <v>0</v>
      </c>
      <c r="AN352" s="6">
        <f ca="1">IF(Table1[[#This Row],[EDUCATION]]="UG",1,0)</f>
        <v>0</v>
      </c>
      <c r="AO352" s="6">
        <f ca="1">IF(Table1[[#This Row],[EDUCATION]]="PG",1,0)</f>
        <v>1</v>
      </c>
      <c r="AP352" s="6">
        <f ca="1">IF(Table1[[#This Row],[EDUCATION]]="PHD",1,0)</f>
        <v>0</v>
      </c>
      <c r="AQ352" s="10">
        <f ca="1">IF(Table1[[#This Row],[EDUCATION]]="OTHERS",1,0)</f>
        <v>0</v>
      </c>
      <c r="AU352" s="9">
        <f ca="1">Table1[[#This Row],[CARS VALUE]]/Table1[[#This Row],[CARS]]</f>
        <v>355428.33489797317</v>
      </c>
      <c r="AV352" s="10"/>
      <c r="AX352" s="9">
        <f ca="1">IF(Table1[[#This Row],[DEBTS]]&gt;$AY$3,1,0)</f>
        <v>1</v>
      </c>
      <c r="AY352" s="6"/>
      <c r="AZ352" s="23">
        <f ca="1">(Table1[[#This Row],[MORTAGE LEFT]]/Table1[[#This Row],[VALUE OF THE HOUSE]])</f>
        <v>0.50520116735272358</v>
      </c>
      <c r="BA352" s="6">
        <f t="shared" ca="1" si="157"/>
        <v>0</v>
      </c>
      <c r="BB352" s="6"/>
      <c r="BC352" s="6"/>
      <c r="BD352" s="6"/>
      <c r="BE352" s="9">
        <f ca="1">IF(Table1[[#This Row],[DEBTS]]&gt;Table1[[#This Row],[INCOME ]],1,0)</f>
        <v>1</v>
      </c>
      <c r="BF352" s="10"/>
      <c r="BH352" s="9">
        <f ca="1">IF(Table1[[#This Row],[AREA]]="Alappuzha",Table1[[#This Row],[INCOME ]],0)</f>
        <v>0</v>
      </c>
      <c r="BI352" s="6">
        <f ca="1">IF(Table1[[#This Row],[AREA]]="Ernakulam",Table1[[#This Row],[INCOME ]],0)</f>
        <v>0</v>
      </c>
      <c r="BJ352" s="6">
        <f ca="1">IF(Table1[[#This Row],[AREA]]="Idukki",Table1[[#This Row],[INCOME ]],0)</f>
        <v>486391</v>
      </c>
      <c r="BK352" s="6">
        <f ca="1">IF(Table1[[#This Row],[AREA]]="kannur",Table1[[#This Row],[INCOME ]],0)</f>
        <v>0</v>
      </c>
      <c r="BL352" s="6">
        <f ca="1">IF(Table1[[#This Row],[AREA]]="Kasaragod",Table1[[#This Row],[INCOME ]],0)</f>
        <v>0</v>
      </c>
      <c r="BM352" s="6">
        <f ca="1">IF(Table1[[#This Row],[AREA]]="Kollam",Table1[[#This Row],[INCOME ]],0)</f>
        <v>0</v>
      </c>
      <c r="BN352" s="6">
        <f ca="1">IF(Table1[[#This Row],[AREA]]="kottayam",Table1[[#This Row],[INCOME ]],0)</f>
        <v>0</v>
      </c>
      <c r="BO352" s="6">
        <f ca="1">IF(Table1[[#This Row],[AREA]]="Kozhikode",Table1[[#This Row],[INCOME ]],0)</f>
        <v>0</v>
      </c>
      <c r="BP352" s="6">
        <f ca="1">IF(Table1[[#This Row],[AREA]]="Malappuram",Table1[[#This Row],[INCOME ]],0)</f>
        <v>0</v>
      </c>
      <c r="BQ352" s="6">
        <f ca="1">IF(Table1[[#This Row],[AREA]]="Palakkad",Table1[[#This Row],[INCOME ]],0)</f>
        <v>0</v>
      </c>
      <c r="BR352" s="6">
        <f ca="1">IF(Table1[[#This Row],[AREA]]="Pathanamthitta",Table1[[#This Row],[INCOME ]],0)</f>
        <v>0</v>
      </c>
      <c r="BS352" s="6">
        <f ca="1">IF(Table1[[#This Row],[AREA]]="Thiruvananthapuram",Table1[[#This Row],[INCOME ]],0)</f>
        <v>0</v>
      </c>
      <c r="BT352" s="6">
        <f ca="1">IF(Table1[[#This Row],[AREA]]="Thrissur",Table1[[#This Row],[INCOME ]],0)</f>
        <v>0</v>
      </c>
      <c r="BU352" s="10">
        <f ca="1">IF(Table1[[#This Row],[AREA]]="Wayanadu",Table1[[#This Row],[INCOME ]],0)</f>
        <v>0</v>
      </c>
      <c r="BW352" s="9">
        <f ca="1">IF(Table1[[#This Row],[FIELD OF WORK]]="IT",Table1[[#This Row],[INCOME ]],0)</f>
        <v>0</v>
      </c>
      <c r="BX352" s="6">
        <f ca="1">IF(Table1[[#This Row],[FIELD OF WORK]]="Teaching",Table1[[#This Row],[INCOME ]],0)</f>
        <v>0</v>
      </c>
      <c r="BY352" s="6">
        <f ca="1">IF(Table1[[#This Row],[FIELD OF WORK]]="Construction",Table1[[#This Row],[INCOME ]],0)</f>
        <v>486391</v>
      </c>
      <c r="BZ352" s="6">
        <f ca="1">IF(Table1[[#This Row],[FIELD OF WORK]]="Health",Table1[[#This Row],[INCOME ]],0)</f>
        <v>0</v>
      </c>
      <c r="CA352" s="10">
        <f ca="1">IF(Table1[[#This Row],[FIELD OF WORK]]="Others",Table1[[#This Row],[INCOME ]],0)</f>
        <v>0</v>
      </c>
      <c r="CC352" s="9">
        <f ca="1">IF(Table1[[#This Row],[EDUCATION]]="Highschool",Table1[[#This Row],[INCOME ]],0)</f>
        <v>0</v>
      </c>
      <c r="CD352" s="6">
        <f ca="1">IF(Table1[[#This Row],[EDUCATION]]="UG",Table1[[#This Row],[INCOME ]],0)</f>
        <v>0</v>
      </c>
      <c r="CE352" s="6">
        <f ca="1">IF(Table1[[#This Row],[EDUCATION]]="PG",Table1[[#This Row],[INCOME ]],0)</f>
        <v>486391</v>
      </c>
      <c r="CF352" s="6">
        <f ca="1">IF(Table1[[#This Row],[EDUCATION]]="PHD",Table1[[#This Row],[INCOME ]],0)</f>
        <v>0</v>
      </c>
      <c r="CG352" s="6">
        <f ca="1">IF(Table1[[#This Row],[EDUCATION]]="Plus Two",Table1[[#This Row],[INCOME ]],0)</f>
        <v>0</v>
      </c>
      <c r="CH352" s="10">
        <f ca="1">IF(Table1[[#This Row],[EDUCATION]]="Others",Table1[[#This Row],[INCOME ]],0)</f>
        <v>0</v>
      </c>
      <c r="CJ352" s="9">
        <f ca="1">IF(Table1[[#This Row],[NETWORTH]]&gt;$CK$3,Table1[[#This Row],[AGE]],0)</f>
        <v>0</v>
      </c>
      <c r="CK352" s="10"/>
    </row>
    <row r="353" spans="1:89" x14ac:dyDescent="0.3">
      <c r="A353">
        <f t="shared" ca="1" si="140"/>
        <v>0</v>
      </c>
      <c r="B353" t="str">
        <f t="shared" ca="1" si="141"/>
        <v>MALE</v>
      </c>
      <c r="C353">
        <f t="shared" ca="1" si="142"/>
        <v>26</v>
      </c>
      <c r="D353">
        <f t="shared" ca="1" si="143"/>
        <v>1</v>
      </c>
      <c r="E353" t="str">
        <f t="shared" ca="1" si="144"/>
        <v>Health</v>
      </c>
      <c r="F353">
        <f t="shared" ca="1" si="145"/>
        <v>6</v>
      </c>
      <c r="G353" t="str">
        <f t="shared" ca="1" si="146"/>
        <v>Others</v>
      </c>
      <c r="H353">
        <f t="shared" ca="1" si="164"/>
        <v>3</v>
      </c>
      <c r="I353">
        <f t="shared" ca="1" si="139"/>
        <v>2</v>
      </c>
      <c r="J353">
        <f t="shared" ca="1" si="147"/>
        <v>451731</v>
      </c>
      <c r="K353">
        <f t="shared" ca="1" si="148"/>
        <v>6</v>
      </c>
      <c r="L353" t="str">
        <f t="shared" ca="1" si="149"/>
        <v>Idukki</v>
      </c>
      <c r="M353">
        <f t="shared" ca="1" si="158"/>
        <v>3162117</v>
      </c>
      <c r="N353">
        <f t="shared" ca="1" si="150"/>
        <v>1459103.9686757599</v>
      </c>
      <c r="O353">
        <f t="shared" ca="1" si="159"/>
        <v>537892.36934047891</v>
      </c>
      <c r="P353">
        <f t="shared" ca="1" si="151"/>
        <v>197456</v>
      </c>
      <c r="Q353">
        <f t="shared" ca="1" si="160"/>
        <v>2508640.9686757596</v>
      </c>
      <c r="R353">
        <f t="shared" ca="1" si="161"/>
        <v>422729.33995300275</v>
      </c>
      <c r="S353">
        <f t="shared" ca="1" si="162"/>
        <v>4122738.7092934819</v>
      </c>
      <c r="T353">
        <f t="shared" ca="1" si="163"/>
        <v>1614097.7406177223</v>
      </c>
      <c r="V353" s="9">
        <f ca="1">IF(Table1[[#This Row],[GENDER]]="MALE",1,0)</f>
        <v>1</v>
      </c>
      <c r="W353" s="10">
        <f ca="1">IF(Table1[[#This Row],[GENDER]]="FEMALE",1,0)</f>
        <v>0</v>
      </c>
      <c r="AF353" s="9">
        <f t="shared" ca="1" si="152"/>
        <v>0</v>
      </c>
      <c r="AG353" s="6">
        <f t="shared" ca="1" si="153"/>
        <v>1</v>
      </c>
      <c r="AH353" s="6">
        <f t="shared" ca="1" si="154"/>
        <v>0</v>
      </c>
      <c r="AI353" s="6">
        <f t="shared" ca="1" si="155"/>
        <v>0</v>
      </c>
      <c r="AJ353" s="10">
        <f t="shared" ca="1" si="156"/>
        <v>0</v>
      </c>
      <c r="AL353" s="9">
        <f ca="1">IF(Table1[[#This Row],[EDUCATION]]="HIGHSCHOOL",1,0)</f>
        <v>0</v>
      </c>
      <c r="AM353" s="6">
        <f ca="1">IF(Table1[[#This Row],[EDUCATION]]="PLUS TWO",1,0)</f>
        <v>0</v>
      </c>
      <c r="AN353" s="6">
        <f ca="1">IF(Table1[[#This Row],[EDUCATION]]="UG",1,0)</f>
        <v>0</v>
      </c>
      <c r="AO353" s="6">
        <f ca="1">IF(Table1[[#This Row],[EDUCATION]]="PG",1,0)</f>
        <v>0</v>
      </c>
      <c r="AP353" s="6">
        <f ca="1">IF(Table1[[#This Row],[EDUCATION]]="PHD",1,0)</f>
        <v>0</v>
      </c>
      <c r="AQ353" s="10">
        <f ca="1">IF(Table1[[#This Row],[EDUCATION]]="OTHERS",1,0)</f>
        <v>1</v>
      </c>
      <c r="AU353" s="9">
        <f ca="1">Table1[[#This Row],[CARS VALUE]]/Table1[[#This Row],[CARS]]</f>
        <v>268946.18467023945</v>
      </c>
      <c r="AV353" s="10"/>
      <c r="AX353" s="9">
        <f ca="1">IF(Table1[[#This Row],[DEBTS]]&gt;$AY$3,1,0)</f>
        <v>1</v>
      </c>
      <c r="AY353" s="6"/>
      <c r="AZ353" s="23">
        <f ca="1">(Table1[[#This Row],[MORTAGE LEFT]]/Table1[[#This Row],[VALUE OF THE HOUSE]])</f>
        <v>0.46143263158060244</v>
      </c>
      <c r="BA353" s="6">
        <f t="shared" ca="1" si="157"/>
        <v>1</v>
      </c>
      <c r="BB353" s="6"/>
      <c r="BC353" s="6"/>
      <c r="BD353" s="6"/>
      <c r="BE353" s="9">
        <f ca="1">IF(Table1[[#This Row],[DEBTS]]&gt;Table1[[#This Row],[INCOME ]],1,0)</f>
        <v>1</v>
      </c>
      <c r="BF353" s="10"/>
      <c r="BH353" s="9">
        <f ca="1">IF(Table1[[#This Row],[AREA]]="Alappuzha",Table1[[#This Row],[INCOME ]],0)</f>
        <v>0</v>
      </c>
      <c r="BI353" s="6">
        <f ca="1">IF(Table1[[#This Row],[AREA]]="Ernakulam",Table1[[#This Row],[INCOME ]],0)</f>
        <v>0</v>
      </c>
      <c r="BJ353" s="6">
        <f ca="1">IF(Table1[[#This Row],[AREA]]="Idukki",Table1[[#This Row],[INCOME ]],0)</f>
        <v>451731</v>
      </c>
      <c r="BK353" s="6">
        <f ca="1">IF(Table1[[#This Row],[AREA]]="kannur",Table1[[#This Row],[INCOME ]],0)</f>
        <v>0</v>
      </c>
      <c r="BL353" s="6">
        <f ca="1">IF(Table1[[#This Row],[AREA]]="Kasaragod",Table1[[#This Row],[INCOME ]],0)</f>
        <v>0</v>
      </c>
      <c r="BM353" s="6">
        <f ca="1">IF(Table1[[#This Row],[AREA]]="Kollam",Table1[[#This Row],[INCOME ]],0)</f>
        <v>0</v>
      </c>
      <c r="BN353" s="6">
        <f ca="1">IF(Table1[[#This Row],[AREA]]="kottayam",Table1[[#This Row],[INCOME ]],0)</f>
        <v>0</v>
      </c>
      <c r="BO353" s="6">
        <f ca="1">IF(Table1[[#This Row],[AREA]]="Kozhikode",Table1[[#This Row],[INCOME ]],0)</f>
        <v>0</v>
      </c>
      <c r="BP353" s="6">
        <f ca="1">IF(Table1[[#This Row],[AREA]]="Malappuram",Table1[[#This Row],[INCOME ]],0)</f>
        <v>0</v>
      </c>
      <c r="BQ353" s="6">
        <f ca="1">IF(Table1[[#This Row],[AREA]]="Palakkad",Table1[[#This Row],[INCOME ]],0)</f>
        <v>0</v>
      </c>
      <c r="BR353" s="6">
        <f ca="1">IF(Table1[[#This Row],[AREA]]="Pathanamthitta",Table1[[#This Row],[INCOME ]],0)</f>
        <v>0</v>
      </c>
      <c r="BS353" s="6">
        <f ca="1">IF(Table1[[#This Row],[AREA]]="Thiruvananthapuram",Table1[[#This Row],[INCOME ]],0)</f>
        <v>0</v>
      </c>
      <c r="BT353" s="6">
        <f ca="1">IF(Table1[[#This Row],[AREA]]="Thrissur",Table1[[#This Row],[INCOME ]],0)</f>
        <v>0</v>
      </c>
      <c r="BU353" s="10">
        <f ca="1">IF(Table1[[#This Row],[AREA]]="Wayanadu",Table1[[#This Row],[INCOME ]],0)</f>
        <v>0</v>
      </c>
      <c r="BW353" s="9">
        <f ca="1">IF(Table1[[#This Row],[FIELD OF WORK]]="IT",Table1[[#This Row],[INCOME ]],0)</f>
        <v>0</v>
      </c>
      <c r="BX353" s="6">
        <f ca="1">IF(Table1[[#This Row],[FIELD OF WORK]]="Teaching",Table1[[#This Row],[INCOME ]],0)</f>
        <v>0</v>
      </c>
      <c r="BY353" s="6">
        <f ca="1">IF(Table1[[#This Row],[FIELD OF WORK]]="Construction",Table1[[#This Row],[INCOME ]],0)</f>
        <v>0</v>
      </c>
      <c r="BZ353" s="6">
        <f ca="1">IF(Table1[[#This Row],[FIELD OF WORK]]="Health",Table1[[#This Row],[INCOME ]],0)</f>
        <v>451731</v>
      </c>
      <c r="CA353" s="10">
        <f ca="1">IF(Table1[[#This Row],[FIELD OF WORK]]="Others",Table1[[#This Row],[INCOME ]],0)</f>
        <v>0</v>
      </c>
      <c r="CC353" s="9">
        <f ca="1">IF(Table1[[#This Row],[EDUCATION]]="Highschool",Table1[[#This Row],[INCOME ]],0)</f>
        <v>0</v>
      </c>
      <c r="CD353" s="6">
        <f ca="1">IF(Table1[[#This Row],[EDUCATION]]="UG",Table1[[#This Row],[INCOME ]],0)</f>
        <v>0</v>
      </c>
      <c r="CE353" s="6">
        <f ca="1">IF(Table1[[#This Row],[EDUCATION]]="PG",Table1[[#This Row],[INCOME ]],0)</f>
        <v>0</v>
      </c>
      <c r="CF353" s="6">
        <f ca="1">IF(Table1[[#This Row],[EDUCATION]]="PHD",Table1[[#This Row],[INCOME ]],0)</f>
        <v>0</v>
      </c>
      <c r="CG353" s="6">
        <f ca="1">IF(Table1[[#This Row],[EDUCATION]]="Plus Two",Table1[[#This Row],[INCOME ]],0)</f>
        <v>0</v>
      </c>
      <c r="CH353" s="10">
        <f ca="1">IF(Table1[[#This Row],[EDUCATION]]="Others",Table1[[#This Row],[INCOME ]],0)</f>
        <v>451731</v>
      </c>
      <c r="CJ353" s="9">
        <f ca="1">IF(Table1[[#This Row],[NETWORTH]]&gt;$CK$3,Table1[[#This Row],[AGE]],0)</f>
        <v>26</v>
      </c>
      <c r="CK353" s="10"/>
    </row>
    <row r="354" spans="1:89" x14ac:dyDescent="0.3">
      <c r="A354">
        <f t="shared" ca="1" si="140"/>
        <v>0</v>
      </c>
      <c r="B354" t="str">
        <f t="shared" ca="1" si="141"/>
        <v>MALE</v>
      </c>
      <c r="C354">
        <f t="shared" ca="1" si="142"/>
        <v>40</v>
      </c>
      <c r="D354">
        <f t="shared" ca="1" si="143"/>
        <v>4</v>
      </c>
      <c r="E354" t="str">
        <f t="shared" ca="1" si="144"/>
        <v>IT</v>
      </c>
      <c r="F354">
        <f t="shared" ca="1" si="145"/>
        <v>5</v>
      </c>
      <c r="G354" t="str">
        <f t="shared" ca="1" si="146"/>
        <v>PHD</v>
      </c>
      <c r="H354">
        <f t="shared" ca="1" si="164"/>
        <v>2</v>
      </c>
      <c r="I354">
        <f t="shared" ca="1" si="139"/>
        <v>1</v>
      </c>
      <c r="J354">
        <f t="shared" ca="1" si="147"/>
        <v>365621</v>
      </c>
      <c r="K354">
        <f t="shared" ca="1" si="148"/>
        <v>6</v>
      </c>
      <c r="L354" t="str">
        <f t="shared" ca="1" si="149"/>
        <v>Idukki</v>
      </c>
      <c r="M354">
        <f t="shared" ca="1" si="158"/>
        <v>1462484</v>
      </c>
      <c r="N354">
        <f t="shared" ca="1" si="150"/>
        <v>1095866.5317120566</v>
      </c>
      <c r="O354">
        <f t="shared" ca="1" si="159"/>
        <v>13630.4825734407</v>
      </c>
      <c r="P354">
        <f t="shared" ca="1" si="151"/>
        <v>6854</v>
      </c>
      <c r="Q354">
        <f t="shared" ca="1" si="160"/>
        <v>1684283.5317120566</v>
      </c>
      <c r="R354">
        <f t="shared" ca="1" si="161"/>
        <v>362640.24867790926</v>
      </c>
      <c r="S354">
        <f t="shared" ca="1" si="162"/>
        <v>1838754.7312513501</v>
      </c>
      <c r="T354">
        <f t="shared" ca="1" si="163"/>
        <v>154471.19953929354</v>
      </c>
      <c r="V354" s="9">
        <f ca="1">IF(Table1[[#This Row],[GENDER]]="MALE",1,0)</f>
        <v>1</v>
      </c>
      <c r="W354" s="10">
        <f ca="1">IF(Table1[[#This Row],[GENDER]]="FEMALE",1,0)</f>
        <v>0</v>
      </c>
      <c r="AF354" s="9">
        <f t="shared" ca="1" si="152"/>
        <v>0</v>
      </c>
      <c r="AG354" s="6">
        <f t="shared" ca="1" si="153"/>
        <v>0</v>
      </c>
      <c r="AH354" s="6">
        <f t="shared" ca="1" si="154"/>
        <v>1</v>
      </c>
      <c r="AI354" s="6">
        <f t="shared" ca="1" si="155"/>
        <v>0</v>
      </c>
      <c r="AJ354" s="10">
        <f t="shared" ca="1" si="156"/>
        <v>0</v>
      </c>
      <c r="AL354" s="9">
        <f ca="1">IF(Table1[[#This Row],[EDUCATION]]="HIGHSCHOOL",1,0)</f>
        <v>0</v>
      </c>
      <c r="AM354" s="6">
        <f ca="1">IF(Table1[[#This Row],[EDUCATION]]="PLUS TWO",1,0)</f>
        <v>0</v>
      </c>
      <c r="AN354" s="6">
        <f ca="1">IF(Table1[[#This Row],[EDUCATION]]="UG",1,0)</f>
        <v>0</v>
      </c>
      <c r="AO354" s="6">
        <f ca="1">IF(Table1[[#This Row],[EDUCATION]]="PG",1,0)</f>
        <v>0</v>
      </c>
      <c r="AP354" s="6">
        <f ca="1">IF(Table1[[#This Row],[EDUCATION]]="PHD",1,0)</f>
        <v>1</v>
      </c>
      <c r="AQ354" s="10">
        <f ca="1">IF(Table1[[#This Row],[EDUCATION]]="OTHERS",1,0)</f>
        <v>0</v>
      </c>
      <c r="AU354" s="9">
        <f ca="1">Table1[[#This Row],[CARS VALUE]]/Table1[[#This Row],[CARS]]</f>
        <v>13630.4825734407</v>
      </c>
      <c r="AV354" s="10"/>
      <c r="AX354" s="9">
        <f ca="1">IF(Table1[[#This Row],[DEBTS]]&gt;$AY$3,1,0)</f>
        <v>1</v>
      </c>
      <c r="AY354" s="6"/>
      <c r="AZ354" s="23">
        <f ca="1">(Table1[[#This Row],[MORTAGE LEFT]]/Table1[[#This Row],[VALUE OF THE HOUSE]])</f>
        <v>0.74931864670796855</v>
      </c>
      <c r="BA354" s="6">
        <f t="shared" ca="1" si="157"/>
        <v>0</v>
      </c>
      <c r="BB354" s="6"/>
      <c r="BC354" s="6"/>
      <c r="BD354" s="6"/>
      <c r="BE354" s="9">
        <f ca="1">IF(Table1[[#This Row],[DEBTS]]&gt;Table1[[#This Row],[INCOME ]],1,0)</f>
        <v>1</v>
      </c>
      <c r="BF354" s="10"/>
      <c r="BH354" s="9">
        <f ca="1">IF(Table1[[#This Row],[AREA]]="Alappuzha",Table1[[#This Row],[INCOME ]],0)</f>
        <v>0</v>
      </c>
      <c r="BI354" s="6">
        <f ca="1">IF(Table1[[#This Row],[AREA]]="Ernakulam",Table1[[#This Row],[INCOME ]],0)</f>
        <v>0</v>
      </c>
      <c r="BJ354" s="6">
        <f ca="1">IF(Table1[[#This Row],[AREA]]="Idukki",Table1[[#This Row],[INCOME ]],0)</f>
        <v>365621</v>
      </c>
      <c r="BK354" s="6">
        <f ca="1">IF(Table1[[#This Row],[AREA]]="kannur",Table1[[#This Row],[INCOME ]],0)</f>
        <v>0</v>
      </c>
      <c r="BL354" s="6">
        <f ca="1">IF(Table1[[#This Row],[AREA]]="Kasaragod",Table1[[#This Row],[INCOME ]],0)</f>
        <v>0</v>
      </c>
      <c r="BM354" s="6">
        <f ca="1">IF(Table1[[#This Row],[AREA]]="Kollam",Table1[[#This Row],[INCOME ]],0)</f>
        <v>0</v>
      </c>
      <c r="BN354" s="6">
        <f ca="1">IF(Table1[[#This Row],[AREA]]="kottayam",Table1[[#This Row],[INCOME ]],0)</f>
        <v>0</v>
      </c>
      <c r="BO354" s="6">
        <f ca="1">IF(Table1[[#This Row],[AREA]]="Kozhikode",Table1[[#This Row],[INCOME ]],0)</f>
        <v>0</v>
      </c>
      <c r="BP354" s="6">
        <f ca="1">IF(Table1[[#This Row],[AREA]]="Malappuram",Table1[[#This Row],[INCOME ]],0)</f>
        <v>0</v>
      </c>
      <c r="BQ354" s="6">
        <f ca="1">IF(Table1[[#This Row],[AREA]]="Palakkad",Table1[[#This Row],[INCOME ]],0)</f>
        <v>0</v>
      </c>
      <c r="BR354" s="6">
        <f ca="1">IF(Table1[[#This Row],[AREA]]="Pathanamthitta",Table1[[#This Row],[INCOME ]],0)</f>
        <v>0</v>
      </c>
      <c r="BS354" s="6">
        <f ca="1">IF(Table1[[#This Row],[AREA]]="Thiruvananthapuram",Table1[[#This Row],[INCOME ]],0)</f>
        <v>0</v>
      </c>
      <c r="BT354" s="6">
        <f ca="1">IF(Table1[[#This Row],[AREA]]="Thrissur",Table1[[#This Row],[INCOME ]],0)</f>
        <v>0</v>
      </c>
      <c r="BU354" s="10">
        <f ca="1">IF(Table1[[#This Row],[AREA]]="Wayanadu",Table1[[#This Row],[INCOME ]],0)</f>
        <v>0</v>
      </c>
      <c r="BW354" s="9">
        <f ca="1">IF(Table1[[#This Row],[FIELD OF WORK]]="IT",Table1[[#This Row],[INCOME ]],0)</f>
        <v>365621</v>
      </c>
      <c r="BX354" s="6">
        <f ca="1">IF(Table1[[#This Row],[FIELD OF WORK]]="Teaching",Table1[[#This Row],[INCOME ]],0)</f>
        <v>0</v>
      </c>
      <c r="BY354" s="6">
        <f ca="1">IF(Table1[[#This Row],[FIELD OF WORK]]="Construction",Table1[[#This Row],[INCOME ]],0)</f>
        <v>0</v>
      </c>
      <c r="BZ354" s="6">
        <f ca="1">IF(Table1[[#This Row],[FIELD OF WORK]]="Health",Table1[[#This Row],[INCOME ]],0)</f>
        <v>0</v>
      </c>
      <c r="CA354" s="10">
        <f ca="1">IF(Table1[[#This Row],[FIELD OF WORK]]="Others",Table1[[#This Row],[INCOME ]],0)</f>
        <v>0</v>
      </c>
      <c r="CC354" s="9">
        <f ca="1">IF(Table1[[#This Row],[EDUCATION]]="Highschool",Table1[[#This Row],[INCOME ]],0)</f>
        <v>0</v>
      </c>
      <c r="CD354" s="6">
        <f ca="1">IF(Table1[[#This Row],[EDUCATION]]="UG",Table1[[#This Row],[INCOME ]],0)</f>
        <v>0</v>
      </c>
      <c r="CE354" s="6">
        <f ca="1">IF(Table1[[#This Row],[EDUCATION]]="PG",Table1[[#This Row],[INCOME ]],0)</f>
        <v>0</v>
      </c>
      <c r="CF354" s="6">
        <f ca="1">IF(Table1[[#This Row],[EDUCATION]]="PHD",Table1[[#This Row],[INCOME ]],0)</f>
        <v>365621</v>
      </c>
      <c r="CG354" s="6">
        <f ca="1">IF(Table1[[#This Row],[EDUCATION]]="Plus Two",Table1[[#This Row],[INCOME ]],0)</f>
        <v>0</v>
      </c>
      <c r="CH354" s="10">
        <f ca="1">IF(Table1[[#This Row],[EDUCATION]]="Others",Table1[[#This Row],[INCOME ]],0)</f>
        <v>0</v>
      </c>
      <c r="CJ354" s="9">
        <f ca="1">IF(Table1[[#This Row],[NETWORTH]]&gt;$CK$3,Table1[[#This Row],[AGE]],0)</f>
        <v>0</v>
      </c>
      <c r="CK354" s="10"/>
    </row>
    <row r="355" spans="1:89" x14ac:dyDescent="0.3">
      <c r="A355">
        <f t="shared" ca="1" si="140"/>
        <v>1</v>
      </c>
      <c r="B355" t="str">
        <f t="shared" ca="1" si="141"/>
        <v>FEMALE</v>
      </c>
      <c r="C355">
        <f t="shared" ca="1" si="142"/>
        <v>39</v>
      </c>
      <c r="D355">
        <f t="shared" ca="1" si="143"/>
        <v>1</v>
      </c>
      <c r="E355" t="str">
        <f t="shared" ca="1" si="144"/>
        <v>Health</v>
      </c>
      <c r="F355">
        <f t="shared" ca="1" si="145"/>
        <v>3</v>
      </c>
      <c r="G355" t="str">
        <f t="shared" ca="1" si="146"/>
        <v>UG</v>
      </c>
      <c r="H355">
        <f t="shared" ca="1" si="164"/>
        <v>2</v>
      </c>
      <c r="I355">
        <f t="shared" ca="1" si="139"/>
        <v>3</v>
      </c>
      <c r="J355">
        <f t="shared" ca="1" si="147"/>
        <v>304716</v>
      </c>
      <c r="K355">
        <f t="shared" ca="1" si="148"/>
        <v>10</v>
      </c>
      <c r="L355" t="str">
        <f t="shared" ca="1" si="149"/>
        <v>Malappuram</v>
      </c>
      <c r="M355">
        <f t="shared" ca="1" si="158"/>
        <v>1523580</v>
      </c>
      <c r="N355">
        <f t="shared" ca="1" si="150"/>
        <v>54065.336256013667</v>
      </c>
      <c r="O355">
        <f t="shared" ca="1" si="159"/>
        <v>714318.66569145548</v>
      </c>
      <c r="P355">
        <f t="shared" ca="1" si="151"/>
        <v>445277</v>
      </c>
      <c r="Q355">
        <f t="shared" ca="1" si="160"/>
        <v>764006.33625601372</v>
      </c>
      <c r="R355">
        <f t="shared" ca="1" si="161"/>
        <v>319046.65611483855</v>
      </c>
      <c r="S355">
        <f t="shared" ca="1" si="162"/>
        <v>2556945.3218062939</v>
      </c>
      <c r="T355">
        <f t="shared" ca="1" si="163"/>
        <v>1792938.9855502802</v>
      </c>
      <c r="V355" s="9">
        <f ca="1">IF(Table1[[#This Row],[GENDER]]="MALE",1,0)</f>
        <v>0</v>
      </c>
      <c r="W355" s="10">
        <f ca="1">IF(Table1[[#This Row],[GENDER]]="FEMALE",1,0)</f>
        <v>1</v>
      </c>
      <c r="AF355" s="9">
        <f t="shared" ca="1" si="152"/>
        <v>0</v>
      </c>
      <c r="AG355" s="6">
        <f t="shared" ca="1" si="153"/>
        <v>1</v>
      </c>
      <c r="AH355" s="6">
        <f t="shared" ca="1" si="154"/>
        <v>0</v>
      </c>
      <c r="AI355" s="6">
        <f t="shared" ca="1" si="155"/>
        <v>0</v>
      </c>
      <c r="AJ355" s="10">
        <f t="shared" ca="1" si="156"/>
        <v>0</v>
      </c>
      <c r="AL355" s="9">
        <f ca="1">IF(Table1[[#This Row],[EDUCATION]]="HIGHSCHOOL",1,0)</f>
        <v>0</v>
      </c>
      <c r="AM355" s="6">
        <f ca="1">IF(Table1[[#This Row],[EDUCATION]]="PLUS TWO",1,0)</f>
        <v>0</v>
      </c>
      <c r="AN355" s="6">
        <f ca="1">IF(Table1[[#This Row],[EDUCATION]]="UG",1,0)</f>
        <v>1</v>
      </c>
      <c r="AO355" s="6">
        <f ca="1">IF(Table1[[#This Row],[EDUCATION]]="PG",1,0)</f>
        <v>0</v>
      </c>
      <c r="AP355" s="6">
        <f ca="1">IF(Table1[[#This Row],[EDUCATION]]="PHD",1,0)</f>
        <v>0</v>
      </c>
      <c r="AQ355" s="10">
        <f ca="1">IF(Table1[[#This Row],[EDUCATION]]="OTHERS",1,0)</f>
        <v>0</v>
      </c>
      <c r="AU355" s="9">
        <f ca="1">Table1[[#This Row],[CARS VALUE]]/Table1[[#This Row],[CARS]]</f>
        <v>238106.22189715182</v>
      </c>
      <c r="AV355" s="10"/>
      <c r="AX355" s="9">
        <f ca="1">IF(Table1[[#This Row],[DEBTS]]&gt;$AY$3,1,0)</f>
        <v>0</v>
      </c>
      <c r="AY355" s="6"/>
      <c r="AZ355" s="23">
        <f ca="1">(Table1[[#This Row],[MORTAGE LEFT]]/Table1[[#This Row],[VALUE OF THE HOUSE]])</f>
        <v>3.5485721954878424E-2</v>
      </c>
      <c r="BA355" s="6">
        <f t="shared" ca="1" si="157"/>
        <v>1</v>
      </c>
      <c r="BB355" s="6"/>
      <c r="BC355" s="6"/>
      <c r="BD355" s="6"/>
      <c r="BE355" s="9">
        <f ca="1">IF(Table1[[#This Row],[DEBTS]]&gt;Table1[[#This Row],[INCOME ]],1,0)</f>
        <v>1</v>
      </c>
      <c r="BF355" s="10"/>
      <c r="BH355" s="9">
        <f ca="1">IF(Table1[[#This Row],[AREA]]="Alappuzha",Table1[[#This Row],[INCOME ]],0)</f>
        <v>0</v>
      </c>
      <c r="BI355" s="6">
        <f ca="1">IF(Table1[[#This Row],[AREA]]="Ernakulam",Table1[[#This Row],[INCOME ]],0)</f>
        <v>0</v>
      </c>
      <c r="BJ355" s="6">
        <f ca="1">IF(Table1[[#This Row],[AREA]]="Idukki",Table1[[#This Row],[INCOME ]],0)</f>
        <v>0</v>
      </c>
      <c r="BK355" s="6">
        <f ca="1">IF(Table1[[#This Row],[AREA]]="kannur",Table1[[#This Row],[INCOME ]],0)</f>
        <v>0</v>
      </c>
      <c r="BL355" s="6">
        <f ca="1">IF(Table1[[#This Row],[AREA]]="Kasaragod",Table1[[#This Row],[INCOME ]],0)</f>
        <v>0</v>
      </c>
      <c r="BM355" s="6">
        <f ca="1">IF(Table1[[#This Row],[AREA]]="Kollam",Table1[[#This Row],[INCOME ]],0)</f>
        <v>0</v>
      </c>
      <c r="BN355" s="6">
        <f ca="1">IF(Table1[[#This Row],[AREA]]="kottayam",Table1[[#This Row],[INCOME ]],0)</f>
        <v>0</v>
      </c>
      <c r="BO355" s="6">
        <f ca="1">IF(Table1[[#This Row],[AREA]]="Kozhikode",Table1[[#This Row],[INCOME ]],0)</f>
        <v>0</v>
      </c>
      <c r="BP355" s="6">
        <f ca="1">IF(Table1[[#This Row],[AREA]]="Malappuram",Table1[[#This Row],[INCOME ]],0)</f>
        <v>304716</v>
      </c>
      <c r="BQ355" s="6">
        <f ca="1">IF(Table1[[#This Row],[AREA]]="Palakkad",Table1[[#This Row],[INCOME ]],0)</f>
        <v>0</v>
      </c>
      <c r="BR355" s="6">
        <f ca="1">IF(Table1[[#This Row],[AREA]]="Pathanamthitta",Table1[[#This Row],[INCOME ]],0)</f>
        <v>0</v>
      </c>
      <c r="BS355" s="6">
        <f ca="1">IF(Table1[[#This Row],[AREA]]="Thiruvananthapuram",Table1[[#This Row],[INCOME ]],0)</f>
        <v>0</v>
      </c>
      <c r="BT355" s="6">
        <f ca="1">IF(Table1[[#This Row],[AREA]]="Thrissur",Table1[[#This Row],[INCOME ]],0)</f>
        <v>0</v>
      </c>
      <c r="BU355" s="10">
        <f ca="1">IF(Table1[[#This Row],[AREA]]="Wayanadu",Table1[[#This Row],[INCOME ]],0)</f>
        <v>0</v>
      </c>
      <c r="BW355" s="9">
        <f ca="1">IF(Table1[[#This Row],[FIELD OF WORK]]="IT",Table1[[#This Row],[INCOME ]],0)</f>
        <v>0</v>
      </c>
      <c r="BX355" s="6">
        <f ca="1">IF(Table1[[#This Row],[FIELD OF WORK]]="Teaching",Table1[[#This Row],[INCOME ]],0)</f>
        <v>0</v>
      </c>
      <c r="BY355" s="6">
        <f ca="1">IF(Table1[[#This Row],[FIELD OF WORK]]="Construction",Table1[[#This Row],[INCOME ]],0)</f>
        <v>0</v>
      </c>
      <c r="BZ355" s="6">
        <f ca="1">IF(Table1[[#This Row],[FIELD OF WORK]]="Health",Table1[[#This Row],[INCOME ]],0)</f>
        <v>304716</v>
      </c>
      <c r="CA355" s="10">
        <f ca="1">IF(Table1[[#This Row],[FIELD OF WORK]]="Others",Table1[[#This Row],[INCOME ]],0)</f>
        <v>0</v>
      </c>
      <c r="CC355" s="9">
        <f ca="1">IF(Table1[[#This Row],[EDUCATION]]="Highschool",Table1[[#This Row],[INCOME ]],0)</f>
        <v>0</v>
      </c>
      <c r="CD355" s="6">
        <f ca="1">IF(Table1[[#This Row],[EDUCATION]]="UG",Table1[[#This Row],[INCOME ]],0)</f>
        <v>304716</v>
      </c>
      <c r="CE355" s="6">
        <f ca="1">IF(Table1[[#This Row],[EDUCATION]]="PG",Table1[[#This Row],[INCOME ]],0)</f>
        <v>0</v>
      </c>
      <c r="CF355" s="6">
        <f ca="1">IF(Table1[[#This Row],[EDUCATION]]="PHD",Table1[[#This Row],[INCOME ]],0)</f>
        <v>0</v>
      </c>
      <c r="CG355" s="6">
        <f ca="1">IF(Table1[[#This Row],[EDUCATION]]="Plus Two",Table1[[#This Row],[INCOME ]],0)</f>
        <v>0</v>
      </c>
      <c r="CH355" s="10">
        <f ca="1">IF(Table1[[#This Row],[EDUCATION]]="Others",Table1[[#This Row],[INCOME ]],0)</f>
        <v>0</v>
      </c>
      <c r="CJ355" s="9">
        <f ca="1">IF(Table1[[#This Row],[NETWORTH]]&gt;$CK$3,Table1[[#This Row],[AGE]],0)</f>
        <v>39</v>
      </c>
      <c r="CK355" s="10"/>
    </row>
    <row r="356" spans="1:89" x14ac:dyDescent="0.3">
      <c r="A356">
        <f t="shared" ca="1" si="140"/>
        <v>0</v>
      </c>
      <c r="B356" t="str">
        <f t="shared" ca="1" si="141"/>
        <v>MALE</v>
      </c>
      <c r="C356">
        <f t="shared" ca="1" si="142"/>
        <v>30</v>
      </c>
      <c r="D356">
        <f t="shared" ca="1" si="143"/>
        <v>1</v>
      </c>
      <c r="E356" t="str">
        <f t="shared" ca="1" si="144"/>
        <v>Health</v>
      </c>
      <c r="F356">
        <f t="shared" ca="1" si="145"/>
        <v>6</v>
      </c>
      <c r="G356" t="str">
        <f t="shared" ca="1" si="146"/>
        <v>Others</v>
      </c>
      <c r="H356">
        <f t="shared" ca="1" si="164"/>
        <v>0</v>
      </c>
      <c r="I356">
        <f t="shared" ca="1" si="139"/>
        <v>1</v>
      </c>
      <c r="J356">
        <f t="shared" ca="1" si="147"/>
        <v>365096</v>
      </c>
      <c r="K356">
        <f t="shared" ca="1" si="148"/>
        <v>7</v>
      </c>
      <c r="L356" t="str">
        <f t="shared" ca="1" si="149"/>
        <v>Ernakulam</v>
      </c>
      <c r="M356">
        <f t="shared" ca="1" si="158"/>
        <v>2920768</v>
      </c>
      <c r="N356">
        <f t="shared" ca="1" si="150"/>
        <v>2495256.2006964283</v>
      </c>
      <c r="O356">
        <f t="shared" ca="1" si="159"/>
        <v>91259.328425042739</v>
      </c>
      <c r="P356">
        <f t="shared" ca="1" si="151"/>
        <v>7700</v>
      </c>
      <c r="Q356">
        <f t="shared" ca="1" si="160"/>
        <v>2867747.2006964283</v>
      </c>
      <c r="R356">
        <f t="shared" ca="1" si="161"/>
        <v>11459.344309405504</v>
      </c>
      <c r="S356">
        <f t="shared" ca="1" si="162"/>
        <v>3023486.6727344482</v>
      </c>
      <c r="T356">
        <f t="shared" ca="1" si="163"/>
        <v>155739.47203801991</v>
      </c>
      <c r="V356" s="9">
        <f ca="1">IF(Table1[[#This Row],[GENDER]]="MALE",1,0)</f>
        <v>1</v>
      </c>
      <c r="W356" s="10">
        <f ca="1">IF(Table1[[#This Row],[GENDER]]="FEMALE",1,0)</f>
        <v>0</v>
      </c>
      <c r="AF356" s="9">
        <f t="shared" ca="1" si="152"/>
        <v>0</v>
      </c>
      <c r="AG356" s="6">
        <f t="shared" ca="1" si="153"/>
        <v>1</v>
      </c>
      <c r="AH356" s="6">
        <f t="shared" ca="1" si="154"/>
        <v>0</v>
      </c>
      <c r="AI356" s="6">
        <f t="shared" ca="1" si="155"/>
        <v>0</v>
      </c>
      <c r="AJ356" s="10">
        <f t="shared" ca="1" si="156"/>
        <v>0</v>
      </c>
      <c r="AL356" s="9">
        <f ca="1">IF(Table1[[#This Row],[EDUCATION]]="HIGHSCHOOL",1,0)</f>
        <v>0</v>
      </c>
      <c r="AM356" s="6">
        <f ca="1">IF(Table1[[#This Row],[EDUCATION]]="PLUS TWO",1,0)</f>
        <v>0</v>
      </c>
      <c r="AN356" s="6">
        <f ca="1">IF(Table1[[#This Row],[EDUCATION]]="UG",1,0)</f>
        <v>0</v>
      </c>
      <c r="AO356" s="6">
        <f ca="1">IF(Table1[[#This Row],[EDUCATION]]="PG",1,0)</f>
        <v>0</v>
      </c>
      <c r="AP356" s="6">
        <f ca="1">IF(Table1[[#This Row],[EDUCATION]]="PHD",1,0)</f>
        <v>0</v>
      </c>
      <c r="AQ356" s="10">
        <f ca="1">IF(Table1[[#This Row],[EDUCATION]]="OTHERS",1,0)</f>
        <v>1</v>
      </c>
      <c r="AU356" s="9">
        <f ca="1">Table1[[#This Row],[CARS VALUE]]/Table1[[#This Row],[CARS]]</f>
        <v>91259.328425042739</v>
      </c>
      <c r="AV356" s="10"/>
      <c r="AX356" s="9">
        <f ca="1">IF(Table1[[#This Row],[DEBTS]]&gt;$AY$3,1,0)</f>
        <v>1</v>
      </c>
      <c r="AY356" s="6"/>
      <c r="AZ356" s="23">
        <f ca="1">(Table1[[#This Row],[MORTAGE LEFT]]/Table1[[#This Row],[VALUE OF THE HOUSE]])</f>
        <v>0.85431509818528151</v>
      </c>
      <c r="BA356" s="6">
        <f t="shared" ca="1" si="157"/>
        <v>0</v>
      </c>
      <c r="BB356" s="6"/>
      <c r="BC356" s="6"/>
      <c r="BD356" s="6"/>
      <c r="BE356" s="9">
        <f ca="1">IF(Table1[[#This Row],[DEBTS]]&gt;Table1[[#This Row],[INCOME ]],1,0)</f>
        <v>1</v>
      </c>
      <c r="BF356" s="10"/>
      <c r="BH356" s="9">
        <f ca="1">IF(Table1[[#This Row],[AREA]]="Alappuzha",Table1[[#This Row],[INCOME ]],0)</f>
        <v>0</v>
      </c>
      <c r="BI356" s="6">
        <f ca="1">IF(Table1[[#This Row],[AREA]]="Ernakulam",Table1[[#This Row],[INCOME ]],0)</f>
        <v>365096</v>
      </c>
      <c r="BJ356" s="6">
        <f ca="1">IF(Table1[[#This Row],[AREA]]="Idukki",Table1[[#This Row],[INCOME ]],0)</f>
        <v>0</v>
      </c>
      <c r="BK356" s="6">
        <f ca="1">IF(Table1[[#This Row],[AREA]]="kannur",Table1[[#This Row],[INCOME ]],0)</f>
        <v>0</v>
      </c>
      <c r="BL356" s="6">
        <f ca="1">IF(Table1[[#This Row],[AREA]]="Kasaragod",Table1[[#This Row],[INCOME ]],0)</f>
        <v>0</v>
      </c>
      <c r="BM356" s="6">
        <f ca="1">IF(Table1[[#This Row],[AREA]]="Kollam",Table1[[#This Row],[INCOME ]],0)</f>
        <v>0</v>
      </c>
      <c r="BN356" s="6">
        <f ca="1">IF(Table1[[#This Row],[AREA]]="kottayam",Table1[[#This Row],[INCOME ]],0)</f>
        <v>0</v>
      </c>
      <c r="BO356" s="6">
        <f ca="1">IF(Table1[[#This Row],[AREA]]="Kozhikode",Table1[[#This Row],[INCOME ]],0)</f>
        <v>0</v>
      </c>
      <c r="BP356" s="6">
        <f ca="1">IF(Table1[[#This Row],[AREA]]="Malappuram",Table1[[#This Row],[INCOME ]],0)</f>
        <v>0</v>
      </c>
      <c r="BQ356" s="6">
        <f ca="1">IF(Table1[[#This Row],[AREA]]="Palakkad",Table1[[#This Row],[INCOME ]],0)</f>
        <v>0</v>
      </c>
      <c r="BR356" s="6">
        <f ca="1">IF(Table1[[#This Row],[AREA]]="Pathanamthitta",Table1[[#This Row],[INCOME ]],0)</f>
        <v>0</v>
      </c>
      <c r="BS356" s="6">
        <f ca="1">IF(Table1[[#This Row],[AREA]]="Thiruvananthapuram",Table1[[#This Row],[INCOME ]],0)</f>
        <v>0</v>
      </c>
      <c r="BT356" s="6">
        <f ca="1">IF(Table1[[#This Row],[AREA]]="Thrissur",Table1[[#This Row],[INCOME ]],0)</f>
        <v>0</v>
      </c>
      <c r="BU356" s="10">
        <f ca="1">IF(Table1[[#This Row],[AREA]]="Wayanadu",Table1[[#This Row],[INCOME ]],0)</f>
        <v>0</v>
      </c>
      <c r="BW356" s="9">
        <f ca="1">IF(Table1[[#This Row],[FIELD OF WORK]]="IT",Table1[[#This Row],[INCOME ]],0)</f>
        <v>0</v>
      </c>
      <c r="BX356" s="6">
        <f ca="1">IF(Table1[[#This Row],[FIELD OF WORK]]="Teaching",Table1[[#This Row],[INCOME ]],0)</f>
        <v>0</v>
      </c>
      <c r="BY356" s="6">
        <f ca="1">IF(Table1[[#This Row],[FIELD OF WORK]]="Construction",Table1[[#This Row],[INCOME ]],0)</f>
        <v>0</v>
      </c>
      <c r="BZ356" s="6">
        <f ca="1">IF(Table1[[#This Row],[FIELD OF WORK]]="Health",Table1[[#This Row],[INCOME ]],0)</f>
        <v>365096</v>
      </c>
      <c r="CA356" s="10">
        <f ca="1">IF(Table1[[#This Row],[FIELD OF WORK]]="Others",Table1[[#This Row],[INCOME ]],0)</f>
        <v>0</v>
      </c>
      <c r="CC356" s="9">
        <f ca="1">IF(Table1[[#This Row],[EDUCATION]]="Highschool",Table1[[#This Row],[INCOME ]],0)</f>
        <v>0</v>
      </c>
      <c r="CD356" s="6">
        <f ca="1">IF(Table1[[#This Row],[EDUCATION]]="UG",Table1[[#This Row],[INCOME ]],0)</f>
        <v>0</v>
      </c>
      <c r="CE356" s="6">
        <f ca="1">IF(Table1[[#This Row],[EDUCATION]]="PG",Table1[[#This Row],[INCOME ]],0)</f>
        <v>0</v>
      </c>
      <c r="CF356" s="6">
        <f ca="1">IF(Table1[[#This Row],[EDUCATION]]="PHD",Table1[[#This Row],[INCOME ]],0)</f>
        <v>0</v>
      </c>
      <c r="CG356" s="6">
        <f ca="1">IF(Table1[[#This Row],[EDUCATION]]="Plus Two",Table1[[#This Row],[INCOME ]],0)</f>
        <v>0</v>
      </c>
      <c r="CH356" s="10">
        <f ca="1">IF(Table1[[#This Row],[EDUCATION]]="Others",Table1[[#This Row],[INCOME ]],0)</f>
        <v>365096</v>
      </c>
      <c r="CJ356" s="9">
        <f ca="1">IF(Table1[[#This Row],[NETWORTH]]&gt;$CK$3,Table1[[#This Row],[AGE]],0)</f>
        <v>0</v>
      </c>
      <c r="CK356" s="10"/>
    </row>
    <row r="357" spans="1:89" x14ac:dyDescent="0.3">
      <c r="A357">
        <f t="shared" ca="1" si="140"/>
        <v>0</v>
      </c>
      <c r="B357" t="str">
        <f t="shared" ca="1" si="141"/>
        <v>MALE</v>
      </c>
      <c r="C357">
        <f t="shared" ca="1" si="142"/>
        <v>46</v>
      </c>
      <c r="D357">
        <f t="shared" ca="1" si="143"/>
        <v>3</v>
      </c>
      <c r="E357" t="str">
        <f t="shared" ca="1" si="144"/>
        <v>Teaching</v>
      </c>
      <c r="F357">
        <f t="shared" ca="1" si="145"/>
        <v>1</v>
      </c>
      <c r="G357" t="str">
        <f t="shared" ca="1" si="146"/>
        <v>Highschool</v>
      </c>
      <c r="H357">
        <f t="shared" ca="1" si="164"/>
        <v>1</v>
      </c>
      <c r="I357">
        <f t="shared" ca="1" si="139"/>
        <v>3</v>
      </c>
      <c r="J357">
        <f t="shared" ca="1" si="147"/>
        <v>166451</v>
      </c>
      <c r="K357">
        <f t="shared" ca="1" si="148"/>
        <v>6</v>
      </c>
      <c r="L357" t="str">
        <f t="shared" ca="1" si="149"/>
        <v>Idukki</v>
      </c>
      <c r="M357">
        <f t="shared" ca="1" si="158"/>
        <v>499353</v>
      </c>
      <c r="N357">
        <f t="shared" ca="1" si="150"/>
        <v>386560.31528963102</v>
      </c>
      <c r="O357">
        <f t="shared" ca="1" si="159"/>
        <v>482043.29361193709</v>
      </c>
      <c r="P357">
        <f t="shared" ca="1" si="151"/>
        <v>60637</v>
      </c>
      <c r="Q357">
        <f t="shared" ca="1" si="160"/>
        <v>695053.31528963102</v>
      </c>
      <c r="R357">
        <f t="shared" ca="1" si="161"/>
        <v>26683.552242476522</v>
      </c>
      <c r="S357">
        <f t="shared" ca="1" si="162"/>
        <v>1008079.8458544136</v>
      </c>
      <c r="T357">
        <f t="shared" ca="1" si="163"/>
        <v>313026.53056478256</v>
      </c>
      <c r="V357" s="9">
        <f ca="1">IF(Table1[[#This Row],[GENDER]]="MALE",1,0)</f>
        <v>1</v>
      </c>
      <c r="W357" s="10">
        <f ca="1">IF(Table1[[#This Row],[GENDER]]="FEMALE",1,0)</f>
        <v>0</v>
      </c>
      <c r="AF357" s="9">
        <f t="shared" ca="1" si="152"/>
        <v>0</v>
      </c>
      <c r="AG357" s="6">
        <f t="shared" ca="1" si="153"/>
        <v>0</v>
      </c>
      <c r="AH357" s="6">
        <f t="shared" ca="1" si="154"/>
        <v>0</v>
      </c>
      <c r="AI357" s="6">
        <f t="shared" ca="1" si="155"/>
        <v>1</v>
      </c>
      <c r="AJ357" s="10">
        <f t="shared" ca="1" si="156"/>
        <v>0</v>
      </c>
      <c r="AL357" s="9">
        <f ca="1">IF(Table1[[#This Row],[EDUCATION]]="HIGHSCHOOL",1,0)</f>
        <v>1</v>
      </c>
      <c r="AM357" s="6">
        <f ca="1">IF(Table1[[#This Row],[EDUCATION]]="PLUS TWO",1,0)</f>
        <v>0</v>
      </c>
      <c r="AN357" s="6">
        <f ca="1">IF(Table1[[#This Row],[EDUCATION]]="UG",1,0)</f>
        <v>0</v>
      </c>
      <c r="AO357" s="6">
        <f ca="1">IF(Table1[[#This Row],[EDUCATION]]="PG",1,0)</f>
        <v>0</v>
      </c>
      <c r="AP357" s="6">
        <f ca="1">IF(Table1[[#This Row],[EDUCATION]]="PHD",1,0)</f>
        <v>0</v>
      </c>
      <c r="AQ357" s="10">
        <f ca="1">IF(Table1[[#This Row],[EDUCATION]]="OTHERS",1,0)</f>
        <v>0</v>
      </c>
      <c r="AU357" s="9">
        <f ca="1">Table1[[#This Row],[CARS VALUE]]/Table1[[#This Row],[CARS]]</f>
        <v>160681.0978706457</v>
      </c>
      <c r="AV357" s="10"/>
      <c r="AX357" s="9">
        <f ca="1">IF(Table1[[#This Row],[DEBTS]]&gt;$AY$3,1,0)</f>
        <v>0</v>
      </c>
      <c r="AY357" s="6"/>
      <c r="AZ357" s="23">
        <f ca="1">(Table1[[#This Row],[MORTAGE LEFT]]/Table1[[#This Row],[VALUE OF THE HOUSE]])</f>
        <v>0.77412234489355425</v>
      </c>
      <c r="BA357" s="6">
        <f t="shared" ca="1" si="157"/>
        <v>0</v>
      </c>
      <c r="BB357" s="6"/>
      <c r="BC357" s="6"/>
      <c r="BD357" s="6"/>
      <c r="BE357" s="9">
        <f ca="1">IF(Table1[[#This Row],[DEBTS]]&gt;Table1[[#This Row],[INCOME ]],1,0)</f>
        <v>1</v>
      </c>
      <c r="BF357" s="10"/>
      <c r="BH357" s="9">
        <f ca="1">IF(Table1[[#This Row],[AREA]]="Alappuzha",Table1[[#This Row],[INCOME ]],0)</f>
        <v>0</v>
      </c>
      <c r="BI357" s="6">
        <f ca="1">IF(Table1[[#This Row],[AREA]]="Ernakulam",Table1[[#This Row],[INCOME ]],0)</f>
        <v>0</v>
      </c>
      <c r="BJ357" s="6">
        <f ca="1">IF(Table1[[#This Row],[AREA]]="Idukki",Table1[[#This Row],[INCOME ]],0)</f>
        <v>166451</v>
      </c>
      <c r="BK357" s="6">
        <f ca="1">IF(Table1[[#This Row],[AREA]]="kannur",Table1[[#This Row],[INCOME ]],0)</f>
        <v>0</v>
      </c>
      <c r="BL357" s="6">
        <f ca="1">IF(Table1[[#This Row],[AREA]]="Kasaragod",Table1[[#This Row],[INCOME ]],0)</f>
        <v>0</v>
      </c>
      <c r="BM357" s="6">
        <f ca="1">IF(Table1[[#This Row],[AREA]]="Kollam",Table1[[#This Row],[INCOME ]],0)</f>
        <v>0</v>
      </c>
      <c r="BN357" s="6">
        <f ca="1">IF(Table1[[#This Row],[AREA]]="kottayam",Table1[[#This Row],[INCOME ]],0)</f>
        <v>0</v>
      </c>
      <c r="BO357" s="6">
        <f ca="1">IF(Table1[[#This Row],[AREA]]="Kozhikode",Table1[[#This Row],[INCOME ]],0)</f>
        <v>0</v>
      </c>
      <c r="BP357" s="6">
        <f ca="1">IF(Table1[[#This Row],[AREA]]="Malappuram",Table1[[#This Row],[INCOME ]],0)</f>
        <v>0</v>
      </c>
      <c r="BQ357" s="6">
        <f ca="1">IF(Table1[[#This Row],[AREA]]="Palakkad",Table1[[#This Row],[INCOME ]],0)</f>
        <v>0</v>
      </c>
      <c r="BR357" s="6">
        <f ca="1">IF(Table1[[#This Row],[AREA]]="Pathanamthitta",Table1[[#This Row],[INCOME ]],0)</f>
        <v>0</v>
      </c>
      <c r="BS357" s="6">
        <f ca="1">IF(Table1[[#This Row],[AREA]]="Thiruvananthapuram",Table1[[#This Row],[INCOME ]],0)</f>
        <v>0</v>
      </c>
      <c r="BT357" s="6">
        <f ca="1">IF(Table1[[#This Row],[AREA]]="Thrissur",Table1[[#This Row],[INCOME ]],0)</f>
        <v>0</v>
      </c>
      <c r="BU357" s="10">
        <f ca="1">IF(Table1[[#This Row],[AREA]]="Wayanadu",Table1[[#This Row],[INCOME ]],0)</f>
        <v>0</v>
      </c>
      <c r="BW357" s="9">
        <f ca="1">IF(Table1[[#This Row],[FIELD OF WORK]]="IT",Table1[[#This Row],[INCOME ]],0)</f>
        <v>0</v>
      </c>
      <c r="BX357" s="6">
        <f ca="1">IF(Table1[[#This Row],[FIELD OF WORK]]="Teaching",Table1[[#This Row],[INCOME ]],0)</f>
        <v>166451</v>
      </c>
      <c r="BY357" s="6">
        <f ca="1">IF(Table1[[#This Row],[FIELD OF WORK]]="Construction",Table1[[#This Row],[INCOME ]],0)</f>
        <v>0</v>
      </c>
      <c r="BZ357" s="6">
        <f ca="1">IF(Table1[[#This Row],[FIELD OF WORK]]="Health",Table1[[#This Row],[INCOME ]],0)</f>
        <v>0</v>
      </c>
      <c r="CA357" s="10">
        <f ca="1">IF(Table1[[#This Row],[FIELD OF WORK]]="Others",Table1[[#This Row],[INCOME ]],0)</f>
        <v>0</v>
      </c>
      <c r="CC357" s="9">
        <f ca="1">IF(Table1[[#This Row],[EDUCATION]]="Highschool",Table1[[#This Row],[INCOME ]],0)</f>
        <v>166451</v>
      </c>
      <c r="CD357" s="6">
        <f ca="1">IF(Table1[[#This Row],[EDUCATION]]="UG",Table1[[#This Row],[INCOME ]],0)</f>
        <v>0</v>
      </c>
      <c r="CE357" s="6">
        <f ca="1">IF(Table1[[#This Row],[EDUCATION]]="PG",Table1[[#This Row],[INCOME ]],0)</f>
        <v>0</v>
      </c>
      <c r="CF357" s="6">
        <f ca="1">IF(Table1[[#This Row],[EDUCATION]]="PHD",Table1[[#This Row],[INCOME ]],0)</f>
        <v>0</v>
      </c>
      <c r="CG357" s="6">
        <f ca="1">IF(Table1[[#This Row],[EDUCATION]]="Plus Two",Table1[[#This Row],[INCOME ]],0)</f>
        <v>0</v>
      </c>
      <c r="CH357" s="10">
        <f ca="1">IF(Table1[[#This Row],[EDUCATION]]="Others",Table1[[#This Row],[INCOME ]],0)</f>
        <v>0</v>
      </c>
      <c r="CJ357" s="9">
        <f ca="1">IF(Table1[[#This Row],[NETWORTH]]&gt;$CK$3,Table1[[#This Row],[AGE]],0)</f>
        <v>0</v>
      </c>
      <c r="CK357" s="10"/>
    </row>
    <row r="358" spans="1:89" x14ac:dyDescent="0.3">
      <c r="A358">
        <f t="shared" ca="1" si="140"/>
        <v>1</v>
      </c>
      <c r="B358" t="str">
        <f t="shared" ca="1" si="141"/>
        <v>FEMALE</v>
      </c>
      <c r="C358">
        <f t="shared" ca="1" si="142"/>
        <v>39</v>
      </c>
      <c r="D358">
        <f t="shared" ca="1" si="143"/>
        <v>5</v>
      </c>
      <c r="E358" t="str">
        <f t="shared" ca="1" si="144"/>
        <v>Others</v>
      </c>
      <c r="F358">
        <f t="shared" ca="1" si="145"/>
        <v>5</v>
      </c>
      <c r="G358" t="str">
        <f t="shared" ca="1" si="146"/>
        <v>PHD</v>
      </c>
      <c r="H358">
        <f t="shared" ca="1" si="164"/>
        <v>0</v>
      </c>
      <c r="I358">
        <f t="shared" ca="1" si="139"/>
        <v>1</v>
      </c>
      <c r="J358">
        <f t="shared" ca="1" si="147"/>
        <v>329814</v>
      </c>
      <c r="K358">
        <f t="shared" ca="1" si="148"/>
        <v>3</v>
      </c>
      <c r="L358" t="str">
        <f t="shared" ca="1" si="149"/>
        <v>Alappuzha</v>
      </c>
      <c r="M358">
        <f t="shared" ca="1" si="158"/>
        <v>989442</v>
      </c>
      <c r="N358">
        <f t="shared" ca="1" si="150"/>
        <v>25950.394649129164</v>
      </c>
      <c r="O358">
        <f t="shared" ca="1" si="159"/>
        <v>241942.07531333479</v>
      </c>
      <c r="P358">
        <f t="shared" ca="1" si="151"/>
        <v>20444</v>
      </c>
      <c r="Q358">
        <f t="shared" ca="1" si="160"/>
        <v>306451.39464912919</v>
      </c>
      <c r="R358">
        <f t="shared" ca="1" si="161"/>
        <v>51484.147127796343</v>
      </c>
      <c r="S358">
        <f t="shared" ca="1" si="162"/>
        <v>1282868.2224411312</v>
      </c>
      <c r="T358">
        <f t="shared" ca="1" si="163"/>
        <v>976416.82779200212</v>
      </c>
      <c r="V358" s="9">
        <f ca="1">IF(Table1[[#This Row],[GENDER]]="MALE",1,0)</f>
        <v>0</v>
      </c>
      <c r="W358" s="10">
        <f ca="1">IF(Table1[[#This Row],[GENDER]]="FEMALE",1,0)</f>
        <v>1</v>
      </c>
      <c r="AF358" s="9">
        <f t="shared" ca="1" si="152"/>
        <v>0</v>
      </c>
      <c r="AG358" s="6">
        <f t="shared" ca="1" si="153"/>
        <v>0</v>
      </c>
      <c r="AH358" s="6">
        <f t="shared" ca="1" si="154"/>
        <v>0</v>
      </c>
      <c r="AI358" s="6">
        <f t="shared" ca="1" si="155"/>
        <v>0</v>
      </c>
      <c r="AJ358" s="10">
        <f t="shared" ca="1" si="156"/>
        <v>1</v>
      </c>
      <c r="AL358" s="9">
        <f ca="1">IF(Table1[[#This Row],[EDUCATION]]="HIGHSCHOOL",1,0)</f>
        <v>0</v>
      </c>
      <c r="AM358" s="6">
        <f ca="1">IF(Table1[[#This Row],[EDUCATION]]="PLUS TWO",1,0)</f>
        <v>0</v>
      </c>
      <c r="AN358" s="6">
        <f ca="1">IF(Table1[[#This Row],[EDUCATION]]="UG",1,0)</f>
        <v>0</v>
      </c>
      <c r="AO358" s="6">
        <f ca="1">IF(Table1[[#This Row],[EDUCATION]]="PG",1,0)</f>
        <v>0</v>
      </c>
      <c r="AP358" s="6">
        <f ca="1">IF(Table1[[#This Row],[EDUCATION]]="PHD",1,0)</f>
        <v>1</v>
      </c>
      <c r="AQ358" s="10">
        <f ca="1">IF(Table1[[#This Row],[EDUCATION]]="OTHERS",1,0)</f>
        <v>0</v>
      </c>
      <c r="AU358" s="9">
        <f ca="1">Table1[[#This Row],[CARS VALUE]]/Table1[[#This Row],[CARS]]</f>
        <v>241942.07531333479</v>
      </c>
      <c r="AV358" s="10"/>
      <c r="AX358" s="9">
        <f ca="1">IF(Table1[[#This Row],[DEBTS]]&gt;$AY$3,1,0)</f>
        <v>0</v>
      </c>
      <c r="AY358" s="6"/>
      <c r="AZ358" s="23">
        <f ca="1">(Table1[[#This Row],[MORTAGE LEFT]]/Table1[[#This Row],[VALUE OF THE HOUSE]])</f>
        <v>2.622730250901939E-2</v>
      </c>
      <c r="BA358" s="6">
        <f t="shared" ca="1" si="157"/>
        <v>1</v>
      </c>
      <c r="BB358" s="6"/>
      <c r="BC358" s="6"/>
      <c r="BD358" s="6"/>
      <c r="BE358" s="9">
        <f ca="1">IF(Table1[[#This Row],[DEBTS]]&gt;Table1[[#This Row],[INCOME ]],1,0)</f>
        <v>0</v>
      </c>
      <c r="BF358" s="10"/>
      <c r="BH358" s="9">
        <f ca="1">IF(Table1[[#This Row],[AREA]]="Alappuzha",Table1[[#This Row],[INCOME ]],0)</f>
        <v>329814</v>
      </c>
      <c r="BI358" s="6">
        <f ca="1">IF(Table1[[#This Row],[AREA]]="Ernakulam",Table1[[#This Row],[INCOME ]],0)</f>
        <v>0</v>
      </c>
      <c r="BJ358" s="6">
        <f ca="1">IF(Table1[[#This Row],[AREA]]="Idukki",Table1[[#This Row],[INCOME ]],0)</f>
        <v>0</v>
      </c>
      <c r="BK358" s="6">
        <f ca="1">IF(Table1[[#This Row],[AREA]]="kannur",Table1[[#This Row],[INCOME ]],0)</f>
        <v>0</v>
      </c>
      <c r="BL358" s="6">
        <f ca="1">IF(Table1[[#This Row],[AREA]]="Kasaragod",Table1[[#This Row],[INCOME ]],0)</f>
        <v>0</v>
      </c>
      <c r="BM358" s="6">
        <f ca="1">IF(Table1[[#This Row],[AREA]]="Kollam",Table1[[#This Row],[INCOME ]],0)</f>
        <v>0</v>
      </c>
      <c r="BN358" s="6">
        <f ca="1">IF(Table1[[#This Row],[AREA]]="kottayam",Table1[[#This Row],[INCOME ]],0)</f>
        <v>0</v>
      </c>
      <c r="BO358" s="6">
        <f ca="1">IF(Table1[[#This Row],[AREA]]="Kozhikode",Table1[[#This Row],[INCOME ]],0)</f>
        <v>0</v>
      </c>
      <c r="BP358" s="6">
        <f ca="1">IF(Table1[[#This Row],[AREA]]="Malappuram",Table1[[#This Row],[INCOME ]],0)</f>
        <v>0</v>
      </c>
      <c r="BQ358" s="6">
        <f ca="1">IF(Table1[[#This Row],[AREA]]="Palakkad",Table1[[#This Row],[INCOME ]],0)</f>
        <v>0</v>
      </c>
      <c r="BR358" s="6">
        <f ca="1">IF(Table1[[#This Row],[AREA]]="Pathanamthitta",Table1[[#This Row],[INCOME ]],0)</f>
        <v>0</v>
      </c>
      <c r="BS358" s="6">
        <f ca="1">IF(Table1[[#This Row],[AREA]]="Thiruvananthapuram",Table1[[#This Row],[INCOME ]],0)</f>
        <v>0</v>
      </c>
      <c r="BT358" s="6">
        <f ca="1">IF(Table1[[#This Row],[AREA]]="Thrissur",Table1[[#This Row],[INCOME ]],0)</f>
        <v>0</v>
      </c>
      <c r="BU358" s="10">
        <f ca="1">IF(Table1[[#This Row],[AREA]]="Wayanadu",Table1[[#This Row],[INCOME ]],0)</f>
        <v>0</v>
      </c>
      <c r="BW358" s="9">
        <f ca="1">IF(Table1[[#This Row],[FIELD OF WORK]]="IT",Table1[[#This Row],[INCOME ]],0)</f>
        <v>0</v>
      </c>
      <c r="BX358" s="6">
        <f ca="1">IF(Table1[[#This Row],[FIELD OF WORK]]="Teaching",Table1[[#This Row],[INCOME ]],0)</f>
        <v>0</v>
      </c>
      <c r="BY358" s="6">
        <f ca="1">IF(Table1[[#This Row],[FIELD OF WORK]]="Construction",Table1[[#This Row],[INCOME ]],0)</f>
        <v>0</v>
      </c>
      <c r="BZ358" s="6">
        <f ca="1">IF(Table1[[#This Row],[FIELD OF WORK]]="Health",Table1[[#This Row],[INCOME ]],0)</f>
        <v>0</v>
      </c>
      <c r="CA358" s="10">
        <f ca="1">IF(Table1[[#This Row],[FIELD OF WORK]]="Others",Table1[[#This Row],[INCOME ]],0)</f>
        <v>329814</v>
      </c>
      <c r="CC358" s="9">
        <f ca="1">IF(Table1[[#This Row],[EDUCATION]]="Highschool",Table1[[#This Row],[INCOME ]],0)</f>
        <v>0</v>
      </c>
      <c r="CD358" s="6">
        <f ca="1">IF(Table1[[#This Row],[EDUCATION]]="UG",Table1[[#This Row],[INCOME ]],0)</f>
        <v>0</v>
      </c>
      <c r="CE358" s="6">
        <f ca="1">IF(Table1[[#This Row],[EDUCATION]]="PG",Table1[[#This Row],[INCOME ]],0)</f>
        <v>0</v>
      </c>
      <c r="CF358" s="6">
        <f ca="1">IF(Table1[[#This Row],[EDUCATION]]="PHD",Table1[[#This Row],[INCOME ]],0)</f>
        <v>329814</v>
      </c>
      <c r="CG358" s="6">
        <f ca="1">IF(Table1[[#This Row],[EDUCATION]]="Plus Two",Table1[[#This Row],[INCOME ]],0)</f>
        <v>0</v>
      </c>
      <c r="CH358" s="10">
        <f ca="1">IF(Table1[[#This Row],[EDUCATION]]="Others",Table1[[#This Row],[INCOME ]],0)</f>
        <v>0</v>
      </c>
      <c r="CJ358" s="9">
        <f ca="1">IF(Table1[[#This Row],[NETWORTH]]&gt;$CK$3,Table1[[#This Row],[AGE]],0)</f>
        <v>0</v>
      </c>
      <c r="CK358" s="10"/>
    </row>
    <row r="359" spans="1:89" x14ac:dyDescent="0.3">
      <c r="A359">
        <f t="shared" ca="1" si="140"/>
        <v>1</v>
      </c>
      <c r="B359" t="str">
        <f t="shared" ca="1" si="141"/>
        <v>FEMALE</v>
      </c>
      <c r="C359">
        <f t="shared" ca="1" si="142"/>
        <v>31</v>
      </c>
      <c r="D359">
        <f t="shared" ca="1" si="143"/>
        <v>1</v>
      </c>
      <c r="E359" t="str">
        <f t="shared" ca="1" si="144"/>
        <v>Health</v>
      </c>
      <c r="F359">
        <f t="shared" ca="1" si="145"/>
        <v>6</v>
      </c>
      <c r="G359" t="str">
        <f t="shared" ca="1" si="146"/>
        <v>Others</v>
      </c>
      <c r="H359">
        <f t="shared" ca="1" si="164"/>
        <v>1</v>
      </c>
      <c r="I359">
        <f t="shared" ca="1" si="139"/>
        <v>3</v>
      </c>
      <c r="J359">
        <f t="shared" ca="1" si="147"/>
        <v>926572</v>
      </c>
      <c r="K359">
        <f t="shared" ca="1" si="148"/>
        <v>1</v>
      </c>
      <c r="L359" t="str">
        <f t="shared" ca="1" si="149"/>
        <v>Thiruvananthapuram</v>
      </c>
      <c r="M359">
        <f t="shared" ca="1" si="158"/>
        <v>2779716</v>
      </c>
      <c r="N359">
        <f t="shared" ca="1" si="150"/>
        <v>1731426.671537674</v>
      </c>
      <c r="O359">
        <f t="shared" ca="1" si="159"/>
        <v>425475.22921648674</v>
      </c>
      <c r="P359">
        <f t="shared" ca="1" si="151"/>
        <v>295944</v>
      </c>
      <c r="Q359">
        <f t="shared" ca="1" si="160"/>
        <v>2216851.671537674</v>
      </c>
      <c r="R359">
        <f t="shared" ca="1" si="161"/>
        <v>1356524.7161557316</v>
      </c>
      <c r="S359">
        <f t="shared" ca="1" si="162"/>
        <v>4561715.9453722183</v>
      </c>
      <c r="T359">
        <f t="shared" ca="1" si="163"/>
        <v>2344864.2738345442</v>
      </c>
      <c r="V359" s="9">
        <f ca="1">IF(Table1[[#This Row],[GENDER]]="MALE",1,0)</f>
        <v>0</v>
      </c>
      <c r="W359" s="10">
        <f ca="1">IF(Table1[[#This Row],[GENDER]]="FEMALE",1,0)</f>
        <v>1</v>
      </c>
      <c r="AF359" s="9">
        <f t="shared" ca="1" si="152"/>
        <v>0</v>
      </c>
      <c r="AG359" s="6">
        <f t="shared" ca="1" si="153"/>
        <v>1</v>
      </c>
      <c r="AH359" s="6">
        <f t="shared" ca="1" si="154"/>
        <v>0</v>
      </c>
      <c r="AI359" s="6">
        <f t="shared" ca="1" si="155"/>
        <v>0</v>
      </c>
      <c r="AJ359" s="10">
        <f t="shared" ca="1" si="156"/>
        <v>0</v>
      </c>
      <c r="AL359" s="9">
        <f ca="1">IF(Table1[[#This Row],[EDUCATION]]="HIGHSCHOOL",1,0)</f>
        <v>0</v>
      </c>
      <c r="AM359" s="6">
        <f ca="1">IF(Table1[[#This Row],[EDUCATION]]="PLUS TWO",1,0)</f>
        <v>0</v>
      </c>
      <c r="AN359" s="6">
        <f ca="1">IF(Table1[[#This Row],[EDUCATION]]="UG",1,0)</f>
        <v>0</v>
      </c>
      <c r="AO359" s="6">
        <f ca="1">IF(Table1[[#This Row],[EDUCATION]]="PG",1,0)</f>
        <v>0</v>
      </c>
      <c r="AP359" s="6">
        <f ca="1">IF(Table1[[#This Row],[EDUCATION]]="PHD",1,0)</f>
        <v>0</v>
      </c>
      <c r="AQ359" s="10">
        <f ca="1">IF(Table1[[#This Row],[EDUCATION]]="OTHERS",1,0)</f>
        <v>1</v>
      </c>
      <c r="AU359" s="9">
        <f ca="1">Table1[[#This Row],[CARS VALUE]]/Table1[[#This Row],[CARS]]</f>
        <v>141825.07640549558</v>
      </c>
      <c r="AV359" s="10"/>
      <c r="AX359" s="9">
        <f ca="1">IF(Table1[[#This Row],[DEBTS]]&gt;$AY$3,1,0)</f>
        <v>1</v>
      </c>
      <c r="AY359" s="6"/>
      <c r="AZ359" s="23">
        <f ca="1">(Table1[[#This Row],[MORTAGE LEFT]]/Table1[[#This Row],[VALUE OF THE HOUSE]])</f>
        <v>0.622878981715281</v>
      </c>
      <c r="BA359" s="6">
        <f t="shared" ca="1" si="157"/>
        <v>0</v>
      </c>
      <c r="BB359" s="6"/>
      <c r="BC359" s="6"/>
      <c r="BD359" s="6"/>
      <c r="BE359" s="9">
        <f ca="1">IF(Table1[[#This Row],[DEBTS]]&gt;Table1[[#This Row],[INCOME ]],1,0)</f>
        <v>1</v>
      </c>
      <c r="BF359" s="10"/>
      <c r="BH359" s="9">
        <f ca="1">IF(Table1[[#This Row],[AREA]]="Alappuzha",Table1[[#This Row],[INCOME ]],0)</f>
        <v>0</v>
      </c>
      <c r="BI359" s="6">
        <f ca="1">IF(Table1[[#This Row],[AREA]]="Ernakulam",Table1[[#This Row],[INCOME ]],0)</f>
        <v>0</v>
      </c>
      <c r="BJ359" s="6">
        <f ca="1">IF(Table1[[#This Row],[AREA]]="Idukki",Table1[[#This Row],[INCOME ]],0)</f>
        <v>0</v>
      </c>
      <c r="BK359" s="6">
        <f ca="1">IF(Table1[[#This Row],[AREA]]="kannur",Table1[[#This Row],[INCOME ]],0)</f>
        <v>0</v>
      </c>
      <c r="BL359" s="6">
        <f ca="1">IF(Table1[[#This Row],[AREA]]="Kasaragod",Table1[[#This Row],[INCOME ]],0)</f>
        <v>0</v>
      </c>
      <c r="BM359" s="6">
        <f ca="1">IF(Table1[[#This Row],[AREA]]="Kollam",Table1[[#This Row],[INCOME ]],0)</f>
        <v>0</v>
      </c>
      <c r="BN359" s="6">
        <f ca="1">IF(Table1[[#This Row],[AREA]]="kottayam",Table1[[#This Row],[INCOME ]],0)</f>
        <v>0</v>
      </c>
      <c r="BO359" s="6">
        <f ca="1">IF(Table1[[#This Row],[AREA]]="Kozhikode",Table1[[#This Row],[INCOME ]],0)</f>
        <v>0</v>
      </c>
      <c r="BP359" s="6">
        <f ca="1">IF(Table1[[#This Row],[AREA]]="Malappuram",Table1[[#This Row],[INCOME ]],0)</f>
        <v>0</v>
      </c>
      <c r="BQ359" s="6">
        <f ca="1">IF(Table1[[#This Row],[AREA]]="Palakkad",Table1[[#This Row],[INCOME ]],0)</f>
        <v>0</v>
      </c>
      <c r="BR359" s="6">
        <f ca="1">IF(Table1[[#This Row],[AREA]]="Pathanamthitta",Table1[[#This Row],[INCOME ]],0)</f>
        <v>0</v>
      </c>
      <c r="BS359" s="6">
        <f ca="1">IF(Table1[[#This Row],[AREA]]="Thiruvananthapuram",Table1[[#This Row],[INCOME ]],0)</f>
        <v>926572</v>
      </c>
      <c r="BT359" s="6">
        <f ca="1">IF(Table1[[#This Row],[AREA]]="Thrissur",Table1[[#This Row],[INCOME ]],0)</f>
        <v>0</v>
      </c>
      <c r="BU359" s="10">
        <f ca="1">IF(Table1[[#This Row],[AREA]]="Wayanadu",Table1[[#This Row],[INCOME ]],0)</f>
        <v>0</v>
      </c>
      <c r="BW359" s="9">
        <f ca="1">IF(Table1[[#This Row],[FIELD OF WORK]]="IT",Table1[[#This Row],[INCOME ]],0)</f>
        <v>0</v>
      </c>
      <c r="BX359" s="6">
        <f ca="1">IF(Table1[[#This Row],[FIELD OF WORK]]="Teaching",Table1[[#This Row],[INCOME ]],0)</f>
        <v>0</v>
      </c>
      <c r="BY359" s="6">
        <f ca="1">IF(Table1[[#This Row],[FIELD OF WORK]]="Construction",Table1[[#This Row],[INCOME ]],0)</f>
        <v>0</v>
      </c>
      <c r="BZ359" s="6">
        <f ca="1">IF(Table1[[#This Row],[FIELD OF WORK]]="Health",Table1[[#This Row],[INCOME ]],0)</f>
        <v>926572</v>
      </c>
      <c r="CA359" s="10">
        <f ca="1">IF(Table1[[#This Row],[FIELD OF WORK]]="Others",Table1[[#This Row],[INCOME ]],0)</f>
        <v>0</v>
      </c>
      <c r="CC359" s="9">
        <f ca="1">IF(Table1[[#This Row],[EDUCATION]]="Highschool",Table1[[#This Row],[INCOME ]],0)</f>
        <v>0</v>
      </c>
      <c r="CD359" s="6">
        <f ca="1">IF(Table1[[#This Row],[EDUCATION]]="UG",Table1[[#This Row],[INCOME ]],0)</f>
        <v>0</v>
      </c>
      <c r="CE359" s="6">
        <f ca="1">IF(Table1[[#This Row],[EDUCATION]]="PG",Table1[[#This Row],[INCOME ]],0)</f>
        <v>0</v>
      </c>
      <c r="CF359" s="6">
        <f ca="1">IF(Table1[[#This Row],[EDUCATION]]="PHD",Table1[[#This Row],[INCOME ]],0)</f>
        <v>0</v>
      </c>
      <c r="CG359" s="6">
        <f ca="1">IF(Table1[[#This Row],[EDUCATION]]="Plus Two",Table1[[#This Row],[INCOME ]],0)</f>
        <v>0</v>
      </c>
      <c r="CH359" s="10">
        <f ca="1">IF(Table1[[#This Row],[EDUCATION]]="Others",Table1[[#This Row],[INCOME ]],0)</f>
        <v>926572</v>
      </c>
      <c r="CJ359" s="9">
        <f ca="1">IF(Table1[[#This Row],[NETWORTH]]&gt;$CK$3,Table1[[#This Row],[AGE]],0)</f>
        <v>31</v>
      </c>
      <c r="CK359" s="10"/>
    </row>
    <row r="360" spans="1:89" x14ac:dyDescent="0.3">
      <c r="A360">
        <f t="shared" ca="1" si="140"/>
        <v>1</v>
      </c>
      <c r="B360" t="str">
        <f t="shared" ca="1" si="141"/>
        <v>FEMALE</v>
      </c>
      <c r="C360">
        <f t="shared" ca="1" si="142"/>
        <v>31</v>
      </c>
      <c r="D360">
        <f t="shared" ca="1" si="143"/>
        <v>2</v>
      </c>
      <c r="E360" t="str">
        <f t="shared" ca="1" si="144"/>
        <v>Construction</v>
      </c>
      <c r="F360">
        <f t="shared" ca="1" si="145"/>
        <v>4</v>
      </c>
      <c r="G360" t="str">
        <f t="shared" ca="1" si="146"/>
        <v>PG</v>
      </c>
      <c r="H360">
        <f t="shared" ca="1" si="164"/>
        <v>3</v>
      </c>
      <c r="I360">
        <f t="shared" ca="1" si="139"/>
        <v>1</v>
      </c>
      <c r="J360">
        <f t="shared" ca="1" si="147"/>
        <v>175307</v>
      </c>
      <c r="K360">
        <f t="shared" ca="1" si="148"/>
        <v>3</v>
      </c>
      <c r="L360" t="str">
        <f t="shared" ca="1" si="149"/>
        <v>Alappuzha</v>
      </c>
      <c r="M360">
        <f t="shared" ca="1" si="158"/>
        <v>1051842</v>
      </c>
      <c r="N360">
        <f t="shared" ca="1" si="150"/>
        <v>948037.62828269275</v>
      </c>
      <c r="O360">
        <f t="shared" ca="1" si="159"/>
        <v>172571.13972918293</v>
      </c>
      <c r="P360">
        <f t="shared" ca="1" si="151"/>
        <v>85606</v>
      </c>
      <c r="Q360">
        <f t="shared" ca="1" si="160"/>
        <v>1169096.6282826927</v>
      </c>
      <c r="R360">
        <f t="shared" ca="1" si="161"/>
        <v>160890.95101777723</v>
      </c>
      <c r="S360">
        <f t="shared" ca="1" si="162"/>
        <v>1385304.0907469601</v>
      </c>
      <c r="T360">
        <f t="shared" ca="1" si="163"/>
        <v>216207.46246426739</v>
      </c>
      <c r="V360" s="9">
        <f ca="1">IF(Table1[[#This Row],[GENDER]]="MALE",1,0)</f>
        <v>0</v>
      </c>
      <c r="W360" s="10">
        <f ca="1">IF(Table1[[#This Row],[GENDER]]="FEMALE",1,0)</f>
        <v>1</v>
      </c>
      <c r="AF360" s="9">
        <f t="shared" ca="1" si="152"/>
        <v>1</v>
      </c>
      <c r="AG360" s="6">
        <f t="shared" ca="1" si="153"/>
        <v>0</v>
      </c>
      <c r="AH360" s="6">
        <f t="shared" ca="1" si="154"/>
        <v>0</v>
      </c>
      <c r="AI360" s="6">
        <f t="shared" ca="1" si="155"/>
        <v>0</v>
      </c>
      <c r="AJ360" s="10">
        <f t="shared" ca="1" si="156"/>
        <v>0</v>
      </c>
      <c r="AL360" s="9">
        <f ca="1">IF(Table1[[#This Row],[EDUCATION]]="HIGHSCHOOL",1,0)</f>
        <v>0</v>
      </c>
      <c r="AM360" s="6">
        <f ca="1">IF(Table1[[#This Row],[EDUCATION]]="PLUS TWO",1,0)</f>
        <v>0</v>
      </c>
      <c r="AN360" s="6">
        <f ca="1">IF(Table1[[#This Row],[EDUCATION]]="UG",1,0)</f>
        <v>0</v>
      </c>
      <c r="AO360" s="6">
        <f ca="1">IF(Table1[[#This Row],[EDUCATION]]="PG",1,0)</f>
        <v>1</v>
      </c>
      <c r="AP360" s="6">
        <f ca="1">IF(Table1[[#This Row],[EDUCATION]]="PHD",1,0)</f>
        <v>0</v>
      </c>
      <c r="AQ360" s="10">
        <f ca="1">IF(Table1[[#This Row],[EDUCATION]]="OTHERS",1,0)</f>
        <v>0</v>
      </c>
      <c r="AU360" s="9">
        <f ca="1">Table1[[#This Row],[CARS VALUE]]/Table1[[#This Row],[CARS]]</f>
        <v>172571.13972918293</v>
      </c>
      <c r="AV360" s="10"/>
      <c r="AX360" s="9">
        <f ca="1">IF(Table1[[#This Row],[DEBTS]]&gt;$AY$3,1,0)</f>
        <v>1</v>
      </c>
      <c r="AY360" s="6"/>
      <c r="AZ360" s="23">
        <f ca="1">(Table1[[#This Row],[MORTAGE LEFT]]/Table1[[#This Row],[VALUE OF THE HOUSE]])</f>
        <v>0.90131182086538919</v>
      </c>
      <c r="BA360" s="6">
        <f t="shared" ca="1" si="157"/>
        <v>0</v>
      </c>
      <c r="BB360" s="6"/>
      <c r="BC360" s="6"/>
      <c r="BD360" s="6"/>
      <c r="BE360" s="9">
        <f ca="1">IF(Table1[[#This Row],[DEBTS]]&gt;Table1[[#This Row],[INCOME ]],1,0)</f>
        <v>1</v>
      </c>
      <c r="BF360" s="10"/>
      <c r="BH360" s="9">
        <f ca="1">IF(Table1[[#This Row],[AREA]]="Alappuzha",Table1[[#This Row],[INCOME ]],0)</f>
        <v>175307</v>
      </c>
      <c r="BI360" s="6">
        <f ca="1">IF(Table1[[#This Row],[AREA]]="Ernakulam",Table1[[#This Row],[INCOME ]],0)</f>
        <v>0</v>
      </c>
      <c r="BJ360" s="6">
        <f ca="1">IF(Table1[[#This Row],[AREA]]="Idukki",Table1[[#This Row],[INCOME ]],0)</f>
        <v>0</v>
      </c>
      <c r="BK360" s="6">
        <f ca="1">IF(Table1[[#This Row],[AREA]]="kannur",Table1[[#This Row],[INCOME ]],0)</f>
        <v>0</v>
      </c>
      <c r="BL360" s="6">
        <f ca="1">IF(Table1[[#This Row],[AREA]]="Kasaragod",Table1[[#This Row],[INCOME ]],0)</f>
        <v>0</v>
      </c>
      <c r="BM360" s="6">
        <f ca="1">IF(Table1[[#This Row],[AREA]]="Kollam",Table1[[#This Row],[INCOME ]],0)</f>
        <v>0</v>
      </c>
      <c r="BN360" s="6">
        <f ca="1">IF(Table1[[#This Row],[AREA]]="kottayam",Table1[[#This Row],[INCOME ]],0)</f>
        <v>0</v>
      </c>
      <c r="BO360" s="6">
        <f ca="1">IF(Table1[[#This Row],[AREA]]="Kozhikode",Table1[[#This Row],[INCOME ]],0)</f>
        <v>0</v>
      </c>
      <c r="BP360" s="6">
        <f ca="1">IF(Table1[[#This Row],[AREA]]="Malappuram",Table1[[#This Row],[INCOME ]],0)</f>
        <v>0</v>
      </c>
      <c r="BQ360" s="6">
        <f ca="1">IF(Table1[[#This Row],[AREA]]="Palakkad",Table1[[#This Row],[INCOME ]],0)</f>
        <v>0</v>
      </c>
      <c r="BR360" s="6">
        <f ca="1">IF(Table1[[#This Row],[AREA]]="Pathanamthitta",Table1[[#This Row],[INCOME ]],0)</f>
        <v>0</v>
      </c>
      <c r="BS360" s="6">
        <f ca="1">IF(Table1[[#This Row],[AREA]]="Thiruvananthapuram",Table1[[#This Row],[INCOME ]],0)</f>
        <v>0</v>
      </c>
      <c r="BT360" s="6">
        <f ca="1">IF(Table1[[#This Row],[AREA]]="Thrissur",Table1[[#This Row],[INCOME ]],0)</f>
        <v>0</v>
      </c>
      <c r="BU360" s="10">
        <f ca="1">IF(Table1[[#This Row],[AREA]]="Wayanadu",Table1[[#This Row],[INCOME ]],0)</f>
        <v>0</v>
      </c>
      <c r="BW360" s="9">
        <f ca="1">IF(Table1[[#This Row],[FIELD OF WORK]]="IT",Table1[[#This Row],[INCOME ]],0)</f>
        <v>0</v>
      </c>
      <c r="BX360" s="6">
        <f ca="1">IF(Table1[[#This Row],[FIELD OF WORK]]="Teaching",Table1[[#This Row],[INCOME ]],0)</f>
        <v>0</v>
      </c>
      <c r="BY360" s="6">
        <f ca="1">IF(Table1[[#This Row],[FIELD OF WORK]]="Construction",Table1[[#This Row],[INCOME ]],0)</f>
        <v>175307</v>
      </c>
      <c r="BZ360" s="6">
        <f ca="1">IF(Table1[[#This Row],[FIELD OF WORK]]="Health",Table1[[#This Row],[INCOME ]],0)</f>
        <v>0</v>
      </c>
      <c r="CA360" s="10">
        <f ca="1">IF(Table1[[#This Row],[FIELD OF WORK]]="Others",Table1[[#This Row],[INCOME ]],0)</f>
        <v>0</v>
      </c>
      <c r="CC360" s="9">
        <f ca="1">IF(Table1[[#This Row],[EDUCATION]]="Highschool",Table1[[#This Row],[INCOME ]],0)</f>
        <v>0</v>
      </c>
      <c r="CD360" s="6">
        <f ca="1">IF(Table1[[#This Row],[EDUCATION]]="UG",Table1[[#This Row],[INCOME ]],0)</f>
        <v>0</v>
      </c>
      <c r="CE360" s="6">
        <f ca="1">IF(Table1[[#This Row],[EDUCATION]]="PG",Table1[[#This Row],[INCOME ]],0)</f>
        <v>175307</v>
      </c>
      <c r="CF360" s="6">
        <f ca="1">IF(Table1[[#This Row],[EDUCATION]]="PHD",Table1[[#This Row],[INCOME ]],0)</f>
        <v>0</v>
      </c>
      <c r="CG360" s="6">
        <f ca="1">IF(Table1[[#This Row],[EDUCATION]]="Plus Two",Table1[[#This Row],[INCOME ]],0)</f>
        <v>0</v>
      </c>
      <c r="CH360" s="10">
        <f ca="1">IF(Table1[[#This Row],[EDUCATION]]="Others",Table1[[#This Row],[INCOME ]],0)</f>
        <v>0</v>
      </c>
      <c r="CJ360" s="9">
        <f ca="1">IF(Table1[[#This Row],[NETWORTH]]&gt;$CK$3,Table1[[#This Row],[AGE]],0)</f>
        <v>0</v>
      </c>
      <c r="CK360" s="10"/>
    </row>
    <row r="361" spans="1:89" x14ac:dyDescent="0.3">
      <c r="A361">
        <f t="shared" ca="1" si="140"/>
        <v>0</v>
      </c>
      <c r="B361" t="str">
        <f t="shared" ca="1" si="141"/>
        <v>MALE</v>
      </c>
      <c r="C361">
        <f t="shared" ca="1" si="142"/>
        <v>34</v>
      </c>
      <c r="D361">
        <f t="shared" ca="1" si="143"/>
        <v>5</v>
      </c>
      <c r="E361" t="str">
        <f t="shared" ca="1" si="144"/>
        <v>Others</v>
      </c>
      <c r="F361">
        <f t="shared" ca="1" si="145"/>
        <v>5</v>
      </c>
      <c r="G361" t="str">
        <f t="shared" ca="1" si="146"/>
        <v>PHD</v>
      </c>
      <c r="H361">
        <f t="shared" ca="1" si="164"/>
        <v>3</v>
      </c>
      <c r="I361">
        <f t="shared" ca="1" si="139"/>
        <v>2</v>
      </c>
      <c r="J361">
        <f t="shared" ca="1" si="147"/>
        <v>994314</v>
      </c>
      <c r="K361">
        <f t="shared" ca="1" si="148"/>
        <v>1</v>
      </c>
      <c r="L361" t="str">
        <f t="shared" ca="1" si="149"/>
        <v>Thiruvananthapuram</v>
      </c>
      <c r="M361">
        <f t="shared" ca="1" si="158"/>
        <v>5965884</v>
      </c>
      <c r="N361">
        <f t="shared" ca="1" si="150"/>
        <v>1582785.2899373036</v>
      </c>
      <c r="O361">
        <f t="shared" ca="1" si="159"/>
        <v>203797.51683967173</v>
      </c>
      <c r="P361">
        <f t="shared" ca="1" si="151"/>
        <v>89151</v>
      </c>
      <c r="Q361">
        <f t="shared" ca="1" si="160"/>
        <v>2579878.2899373034</v>
      </c>
      <c r="R361">
        <f t="shared" ca="1" si="161"/>
        <v>421654.78468357341</v>
      </c>
      <c r="S361">
        <f t="shared" ca="1" si="162"/>
        <v>6591336.3015232449</v>
      </c>
      <c r="T361">
        <f t="shared" ca="1" si="163"/>
        <v>4011458.0115859415</v>
      </c>
      <c r="V361" s="9">
        <f ca="1">IF(Table1[[#This Row],[GENDER]]="MALE",1,0)</f>
        <v>1</v>
      </c>
      <c r="W361" s="10">
        <f ca="1">IF(Table1[[#This Row],[GENDER]]="FEMALE",1,0)</f>
        <v>0</v>
      </c>
      <c r="AF361" s="9">
        <f t="shared" ca="1" si="152"/>
        <v>0</v>
      </c>
      <c r="AG361" s="6">
        <f t="shared" ca="1" si="153"/>
        <v>0</v>
      </c>
      <c r="AH361" s="6">
        <f t="shared" ca="1" si="154"/>
        <v>0</v>
      </c>
      <c r="AI361" s="6">
        <f t="shared" ca="1" si="155"/>
        <v>0</v>
      </c>
      <c r="AJ361" s="10">
        <f t="shared" ca="1" si="156"/>
        <v>1</v>
      </c>
      <c r="AL361" s="9">
        <f ca="1">IF(Table1[[#This Row],[EDUCATION]]="HIGHSCHOOL",1,0)</f>
        <v>0</v>
      </c>
      <c r="AM361" s="6">
        <f ca="1">IF(Table1[[#This Row],[EDUCATION]]="PLUS TWO",1,0)</f>
        <v>0</v>
      </c>
      <c r="AN361" s="6">
        <f ca="1">IF(Table1[[#This Row],[EDUCATION]]="UG",1,0)</f>
        <v>0</v>
      </c>
      <c r="AO361" s="6">
        <f ca="1">IF(Table1[[#This Row],[EDUCATION]]="PG",1,0)</f>
        <v>0</v>
      </c>
      <c r="AP361" s="6">
        <f ca="1">IF(Table1[[#This Row],[EDUCATION]]="PHD",1,0)</f>
        <v>1</v>
      </c>
      <c r="AQ361" s="10">
        <f ca="1">IF(Table1[[#This Row],[EDUCATION]]="OTHERS",1,0)</f>
        <v>0</v>
      </c>
      <c r="AU361" s="9">
        <f ca="1">Table1[[#This Row],[CARS VALUE]]/Table1[[#This Row],[CARS]]</f>
        <v>101898.75841983587</v>
      </c>
      <c r="AV361" s="10"/>
      <c r="AX361" s="9">
        <f ca="1">IF(Table1[[#This Row],[DEBTS]]&gt;$AY$3,1,0)</f>
        <v>1</v>
      </c>
      <c r="AY361" s="6"/>
      <c r="AZ361" s="23">
        <f ca="1">(Table1[[#This Row],[MORTAGE LEFT]]/Table1[[#This Row],[VALUE OF THE HOUSE]])</f>
        <v>0.26530607868629419</v>
      </c>
      <c r="BA361" s="6">
        <f t="shared" ca="1" si="157"/>
        <v>1</v>
      </c>
      <c r="BB361" s="6"/>
      <c r="BC361" s="6"/>
      <c r="BD361" s="6"/>
      <c r="BE361" s="9">
        <f ca="1">IF(Table1[[#This Row],[DEBTS]]&gt;Table1[[#This Row],[INCOME ]],1,0)</f>
        <v>1</v>
      </c>
      <c r="BF361" s="10"/>
      <c r="BH361" s="9">
        <f ca="1">IF(Table1[[#This Row],[AREA]]="Alappuzha",Table1[[#This Row],[INCOME ]],0)</f>
        <v>0</v>
      </c>
      <c r="BI361" s="6">
        <f ca="1">IF(Table1[[#This Row],[AREA]]="Ernakulam",Table1[[#This Row],[INCOME ]],0)</f>
        <v>0</v>
      </c>
      <c r="BJ361" s="6">
        <f ca="1">IF(Table1[[#This Row],[AREA]]="Idukki",Table1[[#This Row],[INCOME ]],0)</f>
        <v>0</v>
      </c>
      <c r="BK361" s="6">
        <f ca="1">IF(Table1[[#This Row],[AREA]]="kannur",Table1[[#This Row],[INCOME ]],0)</f>
        <v>0</v>
      </c>
      <c r="BL361" s="6">
        <f ca="1">IF(Table1[[#This Row],[AREA]]="Kasaragod",Table1[[#This Row],[INCOME ]],0)</f>
        <v>0</v>
      </c>
      <c r="BM361" s="6">
        <f ca="1">IF(Table1[[#This Row],[AREA]]="Kollam",Table1[[#This Row],[INCOME ]],0)</f>
        <v>0</v>
      </c>
      <c r="BN361" s="6">
        <f ca="1">IF(Table1[[#This Row],[AREA]]="kottayam",Table1[[#This Row],[INCOME ]],0)</f>
        <v>0</v>
      </c>
      <c r="BO361" s="6">
        <f ca="1">IF(Table1[[#This Row],[AREA]]="Kozhikode",Table1[[#This Row],[INCOME ]],0)</f>
        <v>0</v>
      </c>
      <c r="BP361" s="6">
        <f ca="1">IF(Table1[[#This Row],[AREA]]="Malappuram",Table1[[#This Row],[INCOME ]],0)</f>
        <v>0</v>
      </c>
      <c r="BQ361" s="6">
        <f ca="1">IF(Table1[[#This Row],[AREA]]="Palakkad",Table1[[#This Row],[INCOME ]],0)</f>
        <v>0</v>
      </c>
      <c r="BR361" s="6">
        <f ca="1">IF(Table1[[#This Row],[AREA]]="Pathanamthitta",Table1[[#This Row],[INCOME ]],0)</f>
        <v>0</v>
      </c>
      <c r="BS361" s="6">
        <f ca="1">IF(Table1[[#This Row],[AREA]]="Thiruvananthapuram",Table1[[#This Row],[INCOME ]],0)</f>
        <v>994314</v>
      </c>
      <c r="BT361" s="6">
        <f ca="1">IF(Table1[[#This Row],[AREA]]="Thrissur",Table1[[#This Row],[INCOME ]],0)</f>
        <v>0</v>
      </c>
      <c r="BU361" s="10">
        <f ca="1">IF(Table1[[#This Row],[AREA]]="Wayanadu",Table1[[#This Row],[INCOME ]],0)</f>
        <v>0</v>
      </c>
      <c r="BW361" s="9">
        <f ca="1">IF(Table1[[#This Row],[FIELD OF WORK]]="IT",Table1[[#This Row],[INCOME ]],0)</f>
        <v>0</v>
      </c>
      <c r="BX361" s="6">
        <f ca="1">IF(Table1[[#This Row],[FIELD OF WORK]]="Teaching",Table1[[#This Row],[INCOME ]],0)</f>
        <v>0</v>
      </c>
      <c r="BY361" s="6">
        <f ca="1">IF(Table1[[#This Row],[FIELD OF WORK]]="Construction",Table1[[#This Row],[INCOME ]],0)</f>
        <v>0</v>
      </c>
      <c r="BZ361" s="6">
        <f ca="1">IF(Table1[[#This Row],[FIELD OF WORK]]="Health",Table1[[#This Row],[INCOME ]],0)</f>
        <v>0</v>
      </c>
      <c r="CA361" s="10">
        <f ca="1">IF(Table1[[#This Row],[FIELD OF WORK]]="Others",Table1[[#This Row],[INCOME ]],0)</f>
        <v>994314</v>
      </c>
      <c r="CC361" s="9">
        <f ca="1">IF(Table1[[#This Row],[EDUCATION]]="Highschool",Table1[[#This Row],[INCOME ]],0)</f>
        <v>0</v>
      </c>
      <c r="CD361" s="6">
        <f ca="1">IF(Table1[[#This Row],[EDUCATION]]="UG",Table1[[#This Row],[INCOME ]],0)</f>
        <v>0</v>
      </c>
      <c r="CE361" s="6">
        <f ca="1">IF(Table1[[#This Row],[EDUCATION]]="PG",Table1[[#This Row],[INCOME ]],0)</f>
        <v>0</v>
      </c>
      <c r="CF361" s="6">
        <f ca="1">IF(Table1[[#This Row],[EDUCATION]]="PHD",Table1[[#This Row],[INCOME ]],0)</f>
        <v>994314</v>
      </c>
      <c r="CG361" s="6">
        <f ca="1">IF(Table1[[#This Row],[EDUCATION]]="Plus Two",Table1[[#This Row],[INCOME ]],0)</f>
        <v>0</v>
      </c>
      <c r="CH361" s="10">
        <f ca="1">IF(Table1[[#This Row],[EDUCATION]]="Others",Table1[[#This Row],[INCOME ]],0)</f>
        <v>0</v>
      </c>
      <c r="CJ361" s="9">
        <f ca="1">IF(Table1[[#This Row],[NETWORTH]]&gt;$CK$3,Table1[[#This Row],[AGE]],0)</f>
        <v>34</v>
      </c>
      <c r="CK361" s="10"/>
    </row>
    <row r="362" spans="1:89" x14ac:dyDescent="0.3">
      <c r="A362">
        <f t="shared" ca="1" si="140"/>
        <v>0</v>
      </c>
      <c r="B362" t="str">
        <f t="shared" ca="1" si="141"/>
        <v>MALE</v>
      </c>
      <c r="C362">
        <f t="shared" ca="1" si="142"/>
        <v>30</v>
      </c>
      <c r="D362">
        <f t="shared" ca="1" si="143"/>
        <v>3</v>
      </c>
      <c r="E362" t="str">
        <f t="shared" ca="1" si="144"/>
        <v>Teaching</v>
      </c>
      <c r="F362">
        <f t="shared" ca="1" si="145"/>
        <v>4</v>
      </c>
      <c r="G362" t="str">
        <f t="shared" ca="1" si="146"/>
        <v>PG</v>
      </c>
      <c r="H362">
        <f t="shared" ca="1" si="164"/>
        <v>0</v>
      </c>
      <c r="I362">
        <f t="shared" ca="1" si="139"/>
        <v>3</v>
      </c>
      <c r="J362">
        <f t="shared" ca="1" si="147"/>
        <v>150099</v>
      </c>
      <c r="K362">
        <f t="shared" ca="1" si="148"/>
        <v>7</v>
      </c>
      <c r="L362" t="str">
        <f t="shared" ca="1" si="149"/>
        <v>Ernakulam</v>
      </c>
      <c r="M362">
        <f t="shared" ca="1" si="158"/>
        <v>450297</v>
      </c>
      <c r="N362">
        <f t="shared" ca="1" si="150"/>
        <v>184811.04324234492</v>
      </c>
      <c r="O362">
        <f t="shared" ca="1" si="159"/>
        <v>433342.90198990254</v>
      </c>
      <c r="P362">
        <f t="shared" ca="1" si="151"/>
        <v>404525</v>
      </c>
      <c r="Q362">
        <f t="shared" ca="1" si="160"/>
        <v>750399.04324234487</v>
      </c>
      <c r="R362">
        <f t="shared" ca="1" si="161"/>
        <v>142679.9042676473</v>
      </c>
      <c r="S362">
        <f t="shared" ca="1" si="162"/>
        <v>1026319.8062575499</v>
      </c>
      <c r="T362">
        <f t="shared" ca="1" si="163"/>
        <v>275920.76301520504</v>
      </c>
      <c r="V362" s="9">
        <f ca="1">IF(Table1[[#This Row],[GENDER]]="MALE",1,0)</f>
        <v>1</v>
      </c>
      <c r="W362" s="10">
        <f ca="1">IF(Table1[[#This Row],[GENDER]]="FEMALE",1,0)</f>
        <v>0</v>
      </c>
      <c r="AF362" s="9">
        <f t="shared" ca="1" si="152"/>
        <v>0</v>
      </c>
      <c r="AG362" s="6">
        <f t="shared" ca="1" si="153"/>
        <v>0</v>
      </c>
      <c r="AH362" s="6">
        <f t="shared" ca="1" si="154"/>
        <v>0</v>
      </c>
      <c r="AI362" s="6">
        <f t="shared" ca="1" si="155"/>
        <v>1</v>
      </c>
      <c r="AJ362" s="10">
        <f t="shared" ca="1" si="156"/>
        <v>0</v>
      </c>
      <c r="AL362" s="9">
        <f ca="1">IF(Table1[[#This Row],[EDUCATION]]="HIGHSCHOOL",1,0)</f>
        <v>0</v>
      </c>
      <c r="AM362" s="6">
        <f ca="1">IF(Table1[[#This Row],[EDUCATION]]="PLUS TWO",1,0)</f>
        <v>0</v>
      </c>
      <c r="AN362" s="6">
        <f ca="1">IF(Table1[[#This Row],[EDUCATION]]="UG",1,0)</f>
        <v>0</v>
      </c>
      <c r="AO362" s="6">
        <f ca="1">IF(Table1[[#This Row],[EDUCATION]]="PG",1,0)</f>
        <v>1</v>
      </c>
      <c r="AP362" s="6">
        <f ca="1">IF(Table1[[#This Row],[EDUCATION]]="PHD",1,0)</f>
        <v>0</v>
      </c>
      <c r="AQ362" s="10">
        <f ca="1">IF(Table1[[#This Row],[EDUCATION]]="OTHERS",1,0)</f>
        <v>0</v>
      </c>
      <c r="AU362" s="9">
        <f ca="1">Table1[[#This Row],[CARS VALUE]]/Table1[[#This Row],[CARS]]</f>
        <v>144447.63399663419</v>
      </c>
      <c r="AV362" s="10"/>
      <c r="AX362" s="9">
        <f ca="1">IF(Table1[[#This Row],[DEBTS]]&gt;$AY$3,1,0)</f>
        <v>0</v>
      </c>
      <c r="AY362" s="6"/>
      <c r="AZ362" s="23">
        <f ca="1">(Table1[[#This Row],[MORTAGE LEFT]]/Table1[[#This Row],[VALUE OF THE HOUSE]])</f>
        <v>0.41042032978755116</v>
      </c>
      <c r="BA362" s="6">
        <f t="shared" ca="1" si="157"/>
        <v>1</v>
      </c>
      <c r="BB362" s="6"/>
      <c r="BC362" s="6"/>
      <c r="BD362" s="6"/>
      <c r="BE362" s="9">
        <f ca="1">IF(Table1[[#This Row],[DEBTS]]&gt;Table1[[#This Row],[INCOME ]],1,0)</f>
        <v>1</v>
      </c>
      <c r="BF362" s="10"/>
      <c r="BH362" s="9">
        <f ca="1">IF(Table1[[#This Row],[AREA]]="Alappuzha",Table1[[#This Row],[INCOME ]],0)</f>
        <v>0</v>
      </c>
      <c r="BI362" s="6">
        <f ca="1">IF(Table1[[#This Row],[AREA]]="Ernakulam",Table1[[#This Row],[INCOME ]],0)</f>
        <v>150099</v>
      </c>
      <c r="BJ362" s="6">
        <f ca="1">IF(Table1[[#This Row],[AREA]]="Idukki",Table1[[#This Row],[INCOME ]],0)</f>
        <v>0</v>
      </c>
      <c r="BK362" s="6">
        <f ca="1">IF(Table1[[#This Row],[AREA]]="kannur",Table1[[#This Row],[INCOME ]],0)</f>
        <v>0</v>
      </c>
      <c r="BL362" s="6">
        <f ca="1">IF(Table1[[#This Row],[AREA]]="Kasaragod",Table1[[#This Row],[INCOME ]],0)</f>
        <v>0</v>
      </c>
      <c r="BM362" s="6">
        <f ca="1">IF(Table1[[#This Row],[AREA]]="Kollam",Table1[[#This Row],[INCOME ]],0)</f>
        <v>0</v>
      </c>
      <c r="BN362" s="6">
        <f ca="1">IF(Table1[[#This Row],[AREA]]="kottayam",Table1[[#This Row],[INCOME ]],0)</f>
        <v>0</v>
      </c>
      <c r="BO362" s="6">
        <f ca="1">IF(Table1[[#This Row],[AREA]]="Kozhikode",Table1[[#This Row],[INCOME ]],0)</f>
        <v>0</v>
      </c>
      <c r="BP362" s="6">
        <f ca="1">IF(Table1[[#This Row],[AREA]]="Malappuram",Table1[[#This Row],[INCOME ]],0)</f>
        <v>0</v>
      </c>
      <c r="BQ362" s="6">
        <f ca="1">IF(Table1[[#This Row],[AREA]]="Palakkad",Table1[[#This Row],[INCOME ]],0)</f>
        <v>0</v>
      </c>
      <c r="BR362" s="6">
        <f ca="1">IF(Table1[[#This Row],[AREA]]="Pathanamthitta",Table1[[#This Row],[INCOME ]],0)</f>
        <v>0</v>
      </c>
      <c r="BS362" s="6">
        <f ca="1">IF(Table1[[#This Row],[AREA]]="Thiruvananthapuram",Table1[[#This Row],[INCOME ]],0)</f>
        <v>0</v>
      </c>
      <c r="BT362" s="6">
        <f ca="1">IF(Table1[[#This Row],[AREA]]="Thrissur",Table1[[#This Row],[INCOME ]],0)</f>
        <v>0</v>
      </c>
      <c r="BU362" s="10">
        <f ca="1">IF(Table1[[#This Row],[AREA]]="Wayanadu",Table1[[#This Row],[INCOME ]],0)</f>
        <v>0</v>
      </c>
      <c r="BW362" s="9">
        <f ca="1">IF(Table1[[#This Row],[FIELD OF WORK]]="IT",Table1[[#This Row],[INCOME ]],0)</f>
        <v>0</v>
      </c>
      <c r="BX362" s="6">
        <f ca="1">IF(Table1[[#This Row],[FIELD OF WORK]]="Teaching",Table1[[#This Row],[INCOME ]],0)</f>
        <v>150099</v>
      </c>
      <c r="BY362" s="6">
        <f ca="1">IF(Table1[[#This Row],[FIELD OF WORK]]="Construction",Table1[[#This Row],[INCOME ]],0)</f>
        <v>0</v>
      </c>
      <c r="BZ362" s="6">
        <f ca="1">IF(Table1[[#This Row],[FIELD OF WORK]]="Health",Table1[[#This Row],[INCOME ]],0)</f>
        <v>0</v>
      </c>
      <c r="CA362" s="10">
        <f ca="1">IF(Table1[[#This Row],[FIELD OF WORK]]="Others",Table1[[#This Row],[INCOME ]],0)</f>
        <v>0</v>
      </c>
      <c r="CC362" s="9">
        <f ca="1">IF(Table1[[#This Row],[EDUCATION]]="Highschool",Table1[[#This Row],[INCOME ]],0)</f>
        <v>0</v>
      </c>
      <c r="CD362" s="6">
        <f ca="1">IF(Table1[[#This Row],[EDUCATION]]="UG",Table1[[#This Row],[INCOME ]],0)</f>
        <v>0</v>
      </c>
      <c r="CE362" s="6">
        <f ca="1">IF(Table1[[#This Row],[EDUCATION]]="PG",Table1[[#This Row],[INCOME ]],0)</f>
        <v>150099</v>
      </c>
      <c r="CF362" s="6">
        <f ca="1">IF(Table1[[#This Row],[EDUCATION]]="PHD",Table1[[#This Row],[INCOME ]],0)</f>
        <v>0</v>
      </c>
      <c r="CG362" s="6">
        <f ca="1">IF(Table1[[#This Row],[EDUCATION]]="Plus Two",Table1[[#This Row],[INCOME ]],0)</f>
        <v>0</v>
      </c>
      <c r="CH362" s="10">
        <f ca="1">IF(Table1[[#This Row],[EDUCATION]]="Others",Table1[[#This Row],[INCOME ]],0)</f>
        <v>0</v>
      </c>
      <c r="CJ362" s="9">
        <f ca="1">IF(Table1[[#This Row],[NETWORTH]]&gt;$CK$3,Table1[[#This Row],[AGE]],0)</f>
        <v>0</v>
      </c>
      <c r="CK362" s="10"/>
    </row>
    <row r="363" spans="1:89" x14ac:dyDescent="0.3">
      <c r="A363">
        <f t="shared" ca="1" si="140"/>
        <v>1</v>
      </c>
      <c r="B363" t="str">
        <f t="shared" ca="1" si="141"/>
        <v>FEMALE</v>
      </c>
      <c r="C363">
        <f t="shared" ca="1" si="142"/>
        <v>32</v>
      </c>
      <c r="D363">
        <f t="shared" ca="1" si="143"/>
        <v>2</v>
      </c>
      <c r="E363" t="str">
        <f t="shared" ca="1" si="144"/>
        <v>Construction</v>
      </c>
      <c r="F363">
        <f t="shared" ca="1" si="145"/>
        <v>4</v>
      </c>
      <c r="G363" t="str">
        <f t="shared" ca="1" si="146"/>
        <v>PG</v>
      </c>
      <c r="H363">
        <f t="shared" ca="1" si="164"/>
        <v>3</v>
      </c>
      <c r="I363">
        <f t="shared" ca="1" si="139"/>
        <v>2</v>
      </c>
      <c r="J363">
        <f t="shared" ca="1" si="147"/>
        <v>794813</v>
      </c>
      <c r="K363">
        <f t="shared" ca="1" si="148"/>
        <v>5</v>
      </c>
      <c r="L363" t="str">
        <f t="shared" ca="1" si="149"/>
        <v>Kottayam</v>
      </c>
      <c r="M363">
        <f t="shared" ca="1" si="158"/>
        <v>5563691</v>
      </c>
      <c r="N363">
        <f t="shared" ca="1" si="150"/>
        <v>612482.11089190666</v>
      </c>
      <c r="O363">
        <f t="shared" ca="1" si="159"/>
        <v>1010292.0771880883</v>
      </c>
      <c r="P363">
        <f t="shared" ca="1" si="151"/>
        <v>428377</v>
      </c>
      <c r="Q363">
        <f t="shared" ca="1" si="160"/>
        <v>1206829.1108919065</v>
      </c>
      <c r="R363">
        <f t="shared" ca="1" si="161"/>
        <v>880588.8028547971</v>
      </c>
      <c r="S363">
        <f t="shared" ca="1" si="162"/>
        <v>7454571.8800428854</v>
      </c>
      <c r="T363">
        <f t="shared" ca="1" si="163"/>
        <v>6247742.7691509789</v>
      </c>
      <c r="V363" s="9">
        <f ca="1">IF(Table1[[#This Row],[GENDER]]="MALE",1,0)</f>
        <v>0</v>
      </c>
      <c r="W363" s="10">
        <f ca="1">IF(Table1[[#This Row],[GENDER]]="FEMALE",1,0)</f>
        <v>1</v>
      </c>
      <c r="AF363" s="9">
        <f t="shared" ca="1" si="152"/>
        <v>1</v>
      </c>
      <c r="AG363" s="6">
        <f t="shared" ca="1" si="153"/>
        <v>0</v>
      </c>
      <c r="AH363" s="6">
        <f t="shared" ca="1" si="154"/>
        <v>0</v>
      </c>
      <c r="AI363" s="6">
        <f t="shared" ca="1" si="155"/>
        <v>0</v>
      </c>
      <c r="AJ363" s="10">
        <f t="shared" ca="1" si="156"/>
        <v>0</v>
      </c>
      <c r="AL363" s="9">
        <f ca="1">IF(Table1[[#This Row],[EDUCATION]]="HIGHSCHOOL",1,0)</f>
        <v>0</v>
      </c>
      <c r="AM363" s="6">
        <f ca="1">IF(Table1[[#This Row],[EDUCATION]]="PLUS TWO",1,0)</f>
        <v>0</v>
      </c>
      <c r="AN363" s="6">
        <f ca="1">IF(Table1[[#This Row],[EDUCATION]]="UG",1,0)</f>
        <v>0</v>
      </c>
      <c r="AO363" s="6">
        <f ca="1">IF(Table1[[#This Row],[EDUCATION]]="PG",1,0)</f>
        <v>1</v>
      </c>
      <c r="AP363" s="6">
        <f ca="1">IF(Table1[[#This Row],[EDUCATION]]="PHD",1,0)</f>
        <v>0</v>
      </c>
      <c r="AQ363" s="10">
        <f ca="1">IF(Table1[[#This Row],[EDUCATION]]="OTHERS",1,0)</f>
        <v>0</v>
      </c>
      <c r="AU363" s="9">
        <f ca="1">Table1[[#This Row],[CARS VALUE]]/Table1[[#This Row],[CARS]]</f>
        <v>505146.03859404416</v>
      </c>
      <c r="AV363" s="10"/>
      <c r="AX363" s="9">
        <f ca="1">IF(Table1[[#This Row],[DEBTS]]&gt;$AY$3,1,0)</f>
        <v>1</v>
      </c>
      <c r="AY363" s="6"/>
      <c r="AZ363" s="23">
        <f ca="1">(Table1[[#This Row],[MORTAGE LEFT]]/Table1[[#This Row],[VALUE OF THE HOUSE]])</f>
        <v>0.11008557284937404</v>
      </c>
      <c r="BA363" s="6">
        <f t="shared" ca="1" si="157"/>
        <v>1</v>
      </c>
      <c r="BB363" s="6"/>
      <c r="BC363" s="6"/>
      <c r="BD363" s="6"/>
      <c r="BE363" s="9">
        <f ca="1">IF(Table1[[#This Row],[DEBTS]]&gt;Table1[[#This Row],[INCOME ]],1,0)</f>
        <v>1</v>
      </c>
      <c r="BF363" s="10"/>
      <c r="BH363" s="9">
        <f ca="1">IF(Table1[[#This Row],[AREA]]="Alappuzha",Table1[[#This Row],[INCOME ]],0)</f>
        <v>0</v>
      </c>
      <c r="BI363" s="6">
        <f ca="1">IF(Table1[[#This Row],[AREA]]="Ernakulam",Table1[[#This Row],[INCOME ]],0)</f>
        <v>0</v>
      </c>
      <c r="BJ363" s="6">
        <f ca="1">IF(Table1[[#This Row],[AREA]]="Idukki",Table1[[#This Row],[INCOME ]],0)</f>
        <v>0</v>
      </c>
      <c r="BK363" s="6">
        <f ca="1">IF(Table1[[#This Row],[AREA]]="kannur",Table1[[#This Row],[INCOME ]],0)</f>
        <v>0</v>
      </c>
      <c r="BL363" s="6">
        <f ca="1">IF(Table1[[#This Row],[AREA]]="Kasaragod",Table1[[#This Row],[INCOME ]],0)</f>
        <v>0</v>
      </c>
      <c r="BM363" s="6">
        <f ca="1">IF(Table1[[#This Row],[AREA]]="Kollam",Table1[[#This Row],[INCOME ]],0)</f>
        <v>0</v>
      </c>
      <c r="BN363" s="6">
        <f ca="1">IF(Table1[[#This Row],[AREA]]="kottayam",Table1[[#This Row],[INCOME ]],0)</f>
        <v>794813</v>
      </c>
      <c r="BO363" s="6">
        <f ca="1">IF(Table1[[#This Row],[AREA]]="Kozhikode",Table1[[#This Row],[INCOME ]],0)</f>
        <v>0</v>
      </c>
      <c r="BP363" s="6">
        <f ca="1">IF(Table1[[#This Row],[AREA]]="Malappuram",Table1[[#This Row],[INCOME ]],0)</f>
        <v>0</v>
      </c>
      <c r="BQ363" s="6">
        <f ca="1">IF(Table1[[#This Row],[AREA]]="Palakkad",Table1[[#This Row],[INCOME ]],0)</f>
        <v>0</v>
      </c>
      <c r="BR363" s="6">
        <f ca="1">IF(Table1[[#This Row],[AREA]]="Pathanamthitta",Table1[[#This Row],[INCOME ]],0)</f>
        <v>0</v>
      </c>
      <c r="BS363" s="6">
        <f ca="1">IF(Table1[[#This Row],[AREA]]="Thiruvananthapuram",Table1[[#This Row],[INCOME ]],0)</f>
        <v>0</v>
      </c>
      <c r="BT363" s="6">
        <f ca="1">IF(Table1[[#This Row],[AREA]]="Thrissur",Table1[[#This Row],[INCOME ]],0)</f>
        <v>0</v>
      </c>
      <c r="BU363" s="10">
        <f ca="1">IF(Table1[[#This Row],[AREA]]="Wayanadu",Table1[[#This Row],[INCOME ]],0)</f>
        <v>0</v>
      </c>
      <c r="BW363" s="9">
        <f ca="1">IF(Table1[[#This Row],[FIELD OF WORK]]="IT",Table1[[#This Row],[INCOME ]],0)</f>
        <v>0</v>
      </c>
      <c r="BX363" s="6">
        <f ca="1">IF(Table1[[#This Row],[FIELD OF WORK]]="Teaching",Table1[[#This Row],[INCOME ]],0)</f>
        <v>0</v>
      </c>
      <c r="BY363" s="6">
        <f ca="1">IF(Table1[[#This Row],[FIELD OF WORK]]="Construction",Table1[[#This Row],[INCOME ]],0)</f>
        <v>794813</v>
      </c>
      <c r="BZ363" s="6">
        <f ca="1">IF(Table1[[#This Row],[FIELD OF WORK]]="Health",Table1[[#This Row],[INCOME ]],0)</f>
        <v>0</v>
      </c>
      <c r="CA363" s="10">
        <f ca="1">IF(Table1[[#This Row],[FIELD OF WORK]]="Others",Table1[[#This Row],[INCOME ]],0)</f>
        <v>0</v>
      </c>
      <c r="CC363" s="9">
        <f ca="1">IF(Table1[[#This Row],[EDUCATION]]="Highschool",Table1[[#This Row],[INCOME ]],0)</f>
        <v>0</v>
      </c>
      <c r="CD363" s="6">
        <f ca="1">IF(Table1[[#This Row],[EDUCATION]]="UG",Table1[[#This Row],[INCOME ]],0)</f>
        <v>0</v>
      </c>
      <c r="CE363" s="6">
        <f ca="1">IF(Table1[[#This Row],[EDUCATION]]="PG",Table1[[#This Row],[INCOME ]],0)</f>
        <v>794813</v>
      </c>
      <c r="CF363" s="6">
        <f ca="1">IF(Table1[[#This Row],[EDUCATION]]="PHD",Table1[[#This Row],[INCOME ]],0)</f>
        <v>0</v>
      </c>
      <c r="CG363" s="6">
        <f ca="1">IF(Table1[[#This Row],[EDUCATION]]="Plus Two",Table1[[#This Row],[INCOME ]],0)</f>
        <v>0</v>
      </c>
      <c r="CH363" s="10">
        <f ca="1">IF(Table1[[#This Row],[EDUCATION]]="Others",Table1[[#This Row],[INCOME ]],0)</f>
        <v>0</v>
      </c>
      <c r="CJ363" s="9">
        <f ca="1">IF(Table1[[#This Row],[NETWORTH]]&gt;$CK$3,Table1[[#This Row],[AGE]],0)</f>
        <v>32</v>
      </c>
      <c r="CK363" s="10"/>
    </row>
    <row r="364" spans="1:89" x14ac:dyDescent="0.3">
      <c r="A364">
        <f t="shared" ca="1" si="140"/>
        <v>1</v>
      </c>
      <c r="B364" t="str">
        <f t="shared" ca="1" si="141"/>
        <v>FEMALE</v>
      </c>
      <c r="C364">
        <f t="shared" ca="1" si="142"/>
        <v>26</v>
      </c>
      <c r="D364">
        <f t="shared" ca="1" si="143"/>
        <v>2</v>
      </c>
      <c r="E364" t="str">
        <f t="shared" ca="1" si="144"/>
        <v>Construction</v>
      </c>
      <c r="F364">
        <f t="shared" ca="1" si="145"/>
        <v>5</v>
      </c>
      <c r="G364" t="str">
        <f t="shared" ca="1" si="146"/>
        <v>PHD</v>
      </c>
      <c r="H364">
        <f t="shared" ca="1" si="164"/>
        <v>1</v>
      </c>
      <c r="I364">
        <f t="shared" ca="1" si="139"/>
        <v>3</v>
      </c>
      <c r="J364">
        <f t="shared" ca="1" si="147"/>
        <v>623820</v>
      </c>
      <c r="K364">
        <f t="shared" ca="1" si="148"/>
        <v>13</v>
      </c>
      <c r="L364" t="str">
        <f t="shared" ca="1" si="149"/>
        <v>Kannur</v>
      </c>
      <c r="M364">
        <f t="shared" ca="1" si="158"/>
        <v>3742920</v>
      </c>
      <c r="N364">
        <f t="shared" ca="1" si="150"/>
        <v>3084809.2582315416</v>
      </c>
      <c r="O364">
        <f t="shared" ca="1" si="159"/>
        <v>982111.06411260006</v>
      </c>
      <c r="P364">
        <f t="shared" ca="1" si="151"/>
        <v>343878</v>
      </c>
      <c r="Q364">
        <f t="shared" ca="1" si="160"/>
        <v>3811462.2582315416</v>
      </c>
      <c r="R364">
        <f t="shared" ca="1" si="161"/>
        <v>9062.2675549656597</v>
      </c>
      <c r="S364">
        <f t="shared" ca="1" si="162"/>
        <v>4734093.3316675657</v>
      </c>
      <c r="T364">
        <f t="shared" ca="1" si="163"/>
        <v>922631.07343602413</v>
      </c>
      <c r="V364" s="9">
        <f ca="1">IF(Table1[[#This Row],[GENDER]]="MALE",1,0)</f>
        <v>0</v>
      </c>
      <c r="W364" s="10">
        <f ca="1">IF(Table1[[#This Row],[GENDER]]="FEMALE",1,0)</f>
        <v>1</v>
      </c>
      <c r="AF364" s="9">
        <f t="shared" ca="1" si="152"/>
        <v>1</v>
      </c>
      <c r="AG364" s="6">
        <f t="shared" ca="1" si="153"/>
        <v>0</v>
      </c>
      <c r="AH364" s="6">
        <f t="shared" ca="1" si="154"/>
        <v>0</v>
      </c>
      <c r="AI364" s="6">
        <f t="shared" ca="1" si="155"/>
        <v>0</v>
      </c>
      <c r="AJ364" s="10">
        <f t="shared" ca="1" si="156"/>
        <v>0</v>
      </c>
      <c r="AL364" s="9">
        <f ca="1">IF(Table1[[#This Row],[EDUCATION]]="HIGHSCHOOL",1,0)</f>
        <v>0</v>
      </c>
      <c r="AM364" s="6">
        <f ca="1">IF(Table1[[#This Row],[EDUCATION]]="PLUS TWO",1,0)</f>
        <v>0</v>
      </c>
      <c r="AN364" s="6">
        <f ca="1">IF(Table1[[#This Row],[EDUCATION]]="UG",1,0)</f>
        <v>0</v>
      </c>
      <c r="AO364" s="6">
        <f ca="1">IF(Table1[[#This Row],[EDUCATION]]="PG",1,0)</f>
        <v>0</v>
      </c>
      <c r="AP364" s="6">
        <f ca="1">IF(Table1[[#This Row],[EDUCATION]]="PHD",1,0)</f>
        <v>1</v>
      </c>
      <c r="AQ364" s="10">
        <f ca="1">IF(Table1[[#This Row],[EDUCATION]]="OTHERS",1,0)</f>
        <v>0</v>
      </c>
      <c r="AU364" s="9">
        <f ca="1">Table1[[#This Row],[CARS VALUE]]/Table1[[#This Row],[CARS]]</f>
        <v>327370.3547042</v>
      </c>
      <c r="AV364" s="10"/>
      <c r="AX364" s="9">
        <f ca="1">IF(Table1[[#This Row],[DEBTS]]&gt;$AY$3,1,0)</f>
        <v>1</v>
      </c>
      <c r="AY364" s="6"/>
      <c r="AZ364" s="23">
        <f ca="1">(Table1[[#This Row],[MORTAGE LEFT]]/Table1[[#This Row],[VALUE OF THE HOUSE]])</f>
        <v>0.82417183862640442</v>
      </c>
      <c r="BA364" s="6">
        <f t="shared" ca="1" si="157"/>
        <v>0</v>
      </c>
      <c r="BB364" s="6"/>
      <c r="BC364" s="6"/>
      <c r="BD364" s="6"/>
      <c r="BE364" s="9">
        <f ca="1">IF(Table1[[#This Row],[DEBTS]]&gt;Table1[[#This Row],[INCOME ]],1,0)</f>
        <v>1</v>
      </c>
      <c r="BF364" s="10"/>
      <c r="BH364" s="9">
        <f ca="1">IF(Table1[[#This Row],[AREA]]="Alappuzha",Table1[[#This Row],[INCOME ]],0)</f>
        <v>0</v>
      </c>
      <c r="BI364" s="6">
        <f ca="1">IF(Table1[[#This Row],[AREA]]="Ernakulam",Table1[[#This Row],[INCOME ]],0)</f>
        <v>0</v>
      </c>
      <c r="BJ364" s="6">
        <f ca="1">IF(Table1[[#This Row],[AREA]]="Idukki",Table1[[#This Row],[INCOME ]],0)</f>
        <v>0</v>
      </c>
      <c r="BK364" s="6">
        <f ca="1">IF(Table1[[#This Row],[AREA]]="kannur",Table1[[#This Row],[INCOME ]],0)</f>
        <v>623820</v>
      </c>
      <c r="BL364" s="6">
        <f ca="1">IF(Table1[[#This Row],[AREA]]="Kasaragod",Table1[[#This Row],[INCOME ]],0)</f>
        <v>0</v>
      </c>
      <c r="BM364" s="6">
        <f ca="1">IF(Table1[[#This Row],[AREA]]="Kollam",Table1[[#This Row],[INCOME ]],0)</f>
        <v>0</v>
      </c>
      <c r="BN364" s="6">
        <f ca="1">IF(Table1[[#This Row],[AREA]]="kottayam",Table1[[#This Row],[INCOME ]],0)</f>
        <v>0</v>
      </c>
      <c r="BO364" s="6">
        <f ca="1">IF(Table1[[#This Row],[AREA]]="Kozhikode",Table1[[#This Row],[INCOME ]],0)</f>
        <v>0</v>
      </c>
      <c r="BP364" s="6">
        <f ca="1">IF(Table1[[#This Row],[AREA]]="Malappuram",Table1[[#This Row],[INCOME ]],0)</f>
        <v>0</v>
      </c>
      <c r="BQ364" s="6">
        <f ca="1">IF(Table1[[#This Row],[AREA]]="Palakkad",Table1[[#This Row],[INCOME ]],0)</f>
        <v>0</v>
      </c>
      <c r="BR364" s="6">
        <f ca="1">IF(Table1[[#This Row],[AREA]]="Pathanamthitta",Table1[[#This Row],[INCOME ]],0)</f>
        <v>0</v>
      </c>
      <c r="BS364" s="6">
        <f ca="1">IF(Table1[[#This Row],[AREA]]="Thiruvananthapuram",Table1[[#This Row],[INCOME ]],0)</f>
        <v>0</v>
      </c>
      <c r="BT364" s="6">
        <f ca="1">IF(Table1[[#This Row],[AREA]]="Thrissur",Table1[[#This Row],[INCOME ]],0)</f>
        <v>0</v>
      </c>
      <c r="BU364" s="10">
        <f ca="1">IF(Table1[[#This Row],[AREA]]="Wayanadu",Table1[[#This Row],[INCOME ]],0)</f>
        <v>0</v>
      </c>
      <c r="BW364" s="9">
        <f ca="1">IF(Table1[[#This Row],[FIELD OF WORK]]="IT",Table1[[#This Row],[INCOME ]],0)</f>
        <v>0</v>
      </c>
      <c r="BX364" s="6">
        <f ca="1">IF(Table1[[#This Row],[FIELD OF WORK]]="Teaching",Table1[[#This Row],[INCOME ]],0)</f>
        <v>0</v>
      </c>
      <c r="BY364" s="6">
        <f ca="1">IF(Table1[[#This Row],[FIELD OF WORK]]="Construction",Table1[[#This Row],[INCOME ]],0)</f>
        <v>623820</v>
      </c>
      <c r="BZ364" s="6">
        <f ca="1">IF(Table1[[#This Row],[FIELD OF WORK]]="Health",Table1[[#This Row],[INCOME ]],0)</f>
        <v>0</v>
      </c>
      <c r="CA364" s="10">
        <f ca="1">IF(Table1[[#This Row],[FIELD OF WORK]]="Others",Table1[[#This Row],[INCOME ]],0)</f>
        <v>0</v>
      </c>
      <c r="CC364" s="9">
        <f ca="1">IF(Table1[[#This Row],[EDUCATION]]="Highschool",Table1[[#This Row],[INCOME ]],0)</f>
        <v>0</v>
      </c>
      <c r="CD364" s="6">
        <f ca="1">IF(Table1[[#This Row],[EDUCATION]]="UG",Table1[[#This Row],[INCOME ]],0)</f>
        <v>0</v>
      </c>
      <c r="CE364" s="6">
        <f ca="1">IF(Table1[[#This Row],[EDUCATION]]="PG",Table1[[#This Row],[INCOME ]],0)</f>
        <v>0</v>
      </c>
      <c r="CF364" s="6">
        <f ca="1">IF(Table1[[#This Row],[EDUCATION]]="PHD",Table1[[#This Row],[INCOME ]],0)</f>
        <v>623820</v>
      </c>
      <c r="CG364" s="6">
        <f ca="1">IF(Table1[[#This Row],[EDUCATION]]="Plus Two",Table1[[#This Row],[INCOME ]],0)</f>
        <v>0</v>
      </c>
      <c r="CH364" s="10">
        <f ca="1">IF(Table1[[#This Row],[EDUCATION]]="Others",Table1[[#This Row],[INCOME ]],0)</f>
        <v>0</v>
      </c>
      <c r="CJ364" s="9">
        <f ca="1">IF(Table1[[#This Row],[NETWORTH]]&gt;$CK$3,Table1[[#This Row],[AGE]],0)</f>
        <v>0</v>
      </c>
      <c r="CK364" s="10"/>
    </row>
    <row r="365" spans="1:89" x14ac:dyDescent="0.3">
      <c r="A365">
        <f t="shared" ca="1" si="140"/>
        <v>1</v>
      </c>
      <c r="B365" t="str">
        <f t="shared" ca="1" si="141"/>
        <v>FEMALE</v>
      </c>
      <c r="C365">
        <f t="shared" ca="1" si="142"/>
        <v>25</v>
      </c>
      <c r="D365">
        <f t="shared" ca="1" si="143"/>
        <v>4</v>
      </c>
      <c r="E365" t="str">
        <f t="shared" ca="1" si="144"/>
        <v>IT</v>
      </c>
      <c r="F365">
        <f t="shared" ca="1" si="145"/>
        <v>3</v>
      </c>
      <c r="G365" t="str">
        <f t="shared" ca="1" si="146"/>
        <v>UG</v>
      </c>
      <c r="H365">
        <f t="shared" ca="1" si="164"/>
        <v>3</v>
      </c>
      <c r="I365">
        <f t="shared" ca="1" si="139"/>
        <v>3</v>
      </c>
      <c r="J365">
        <f t="shared" ca="1" si="147"/>
        <v>330729</v>
      </c>
      <c r="K365">
        <f t="shared" ca="1" si="148"/>
        <v>13</v>
      </c>
      <c r="L365" t="str">
        <f t="shared" ca="1" si="149"/>
        <v>Kannur</v>
      </c>
      <c r="M365">
        <f t="shared" ca="1" si="158"/>
        <v>1322916</v>
      </c>
      <c r="N365">
        <f t="shared" ca="1" si="150"/>
        <v>50486.337233260187</v>
      </c>
      <c r="O365">
        <f t="shared" ca="1" si="159"/>
        <v>48822.440905166921</v>
      </c>
      <c r="P365">
        <f t="shared" ca="1" si="151"/>
        <v>21775</v>
      </c>
      <c r="Q365">
        <f t="shared" ca="1" si="160"/>
        <v>403574.33723326016</v>
      </c>
      <c r="R365">
        <f t="shared" ca="1" si="161"/>
        <v>86296.394768957121</v>
      </c>
      <c r="S365">
        <f t="shared" ca="1" si="162"/>
        <v>1458034.8356741241</v>
      </c>
      <c r="T365">
        <f t="shared" ca="1" si="163"/>
        <v>1054460.498440864</v>
      </c>
      <c r="V365" s="9">
        <f ca="1">IF(Table1[[#This Row],[GENDER]]="MALE",1,0)</f>
        <v>0</v>
      </c>
      <c r="W365" s="10">
        <f ca="1">IF(Table1[[#This Row],[GENDER]]="FEMALE",1,0)</f>
        <v>1</v>
      </c>
      <c r="AF365" s="9">
        <f t="shared" ca="1" si="152"/>
        <v>0</v>
      </c>
      <c r="AG365" s="6">
        <f t="shared" ca="1" si="153"/>
        <v>0</v>
      </c>
      <c r="AH365" s="6">
        <f t="shared" ca="1" si="154"/>
        <v>1</v>
      </c>
      <c r="AI365" s="6">
        <f t="shared" ca="1" si="155"/>
        <v>0</v>
      </c>
      <c r="AJ365" s="10">
        <f t="shared" ca="1" si="156"/>
        <v>0</v>
      </c>
      <c r="AL365" s="9">
        <f ca="1">IF(Table1[[#This Row],[EDUCATION]]="HIGHSCHOOL",1,0)</f>
        <v>0</v>
      </c>
      <c r="AM365" s="6">
        <f ca="1">IF(Table1[[#This Row],[EDUCATION]]="PLUS TWO",1,0)</f>
        <v>0</v>
      </c>
      <c r="AN365" s="6">
        <f ca="1">IF(Table1[[#This Row],[EDUCATION]]="UG",1,0)</f>
        <v>1</v>
      </c>
      <c r="AO365" s="6">
        <f ca="1">IF(Table1[[#This Row],[EDUCATION]]="PG",1,0)</f>
        <v>0</v>
      </c>
      <c r="AP365" s="6">
        <f ca="1">IF(Table1[[#This Row],[EDUCATION]]="PHD",1,0)</f>
        <v>0</v>
      </c>
      <c r="AQ365" s="10">
        <f ca="1">IF(Table1[[#This Row],[EDUCATION]]="OTHERS",1,0)</f>
        <v>0</v>
      </c>
      <c r="AU365" s="9">
        <f ca="1">Table1[[#This Row],[CARS VALUE]]/Table1[[#This Row],[CARS]]</f>
        <v>16274.146968388974</v>
      </c>
      <c r="AV365" s="10"/>
      <c r="AX365" s="9">
        <f ca="1">IF(Table1[[#This Row],[DEBTS]]&gt;$AY$3,1,0)</f>
        <v>0</v>
      </c>
      <c r="AY365" s="6"/>
      <c r="AZ365" s="23">
        <f ca="1">(Table1[[#This Row],[MORTAGE LEFT]]/Table1[[#This Row],[VALUE OF THE HOUSE]])</f>
        <v>3.8162919817479102E-2</v>
      </c>
      <c r="BA365" s="6">
        <f t="shared" ca="1" si="157"/>
        <v>1</v>
      </c>
      <c r="BB365" s="6"/>
      <c r="BC365" s="6"/>
      <c r="BD365" s="6"/>
      <c r="BE365" s="9">
        <f ca="1">IF(Table1[[#This Row],[DEBTS]]&gt;Table1[[#This Row],[INCOME ]],1,0)</f>
        <v>1</v>
      </c>
      <c r="BF365" s="10"/>
      <c r="BH365" s="9">
        <f ca="1">IF(Table1[[#This Row],[AREA]]="Alappuzha",Table1[[#This Row],[INCOME ]],0)</f>
        <v>0</v>
      </c>
      <c r="BI365" s="6">
        <f ca="1">IF(Table1[[#This Row],[AREA]]="Ernakulam",Table1[[#This Row],[INCOME ]],0)</f>
        <v>0</v>
      </c>
      <c r="BJ365" s="6">
        <f ca="1">IF(Table1[[#This Row],[AREA]]="Idukki",Table1[[#This Row],[INCOME ]],0)</f>
        <v>0</v>
      </c>
      <c r="BK365" s="6">
        <f ca="1">IF(Table1[[#This Row],[AREA]]="kannur",Table1[[#This Row],[INCOME ]],0)</f>
        <v>330729</v>
      </c>
      <c r="BL365" s="6">
        <f ca="1">IF(Table1[[#This Row],[AREA]]="Kasaragod",Table1[[#This Row],[INCOME ]],0)</f>
        <v>0</v>
      </c>
      <c r="BM365" s="6">
        <f ca="1">IF(Table1[[#This Row],[AREA]]="Kollam",Table1[[#This Row],[INCOME ]],0)</f>
        <v>0</v>
      </c>
      <c r="BN365" s="6">
        <f ca="1">IF(Table1[[#This Row],[AREA]]="kottayam",Table1[[#This Row],[INCOME ]],0)</f>
        <v>0</v>
      </c>
      <c r="BO365" s="6">
        <f ca="1">IF(Table1[[#This Row],[AREA]]="Kozhikode",Table1[[#This Row],[INCOME ]],0)</f>
        <v>0</v>
      </c>
      <c r="BP365" s="6">
        <f ca="1">IF(Table1[[#This Row],[AREA]]="Malappuram",Table1[[#This Row],[INCOME ]],0)</f>
        <v>0</v>
      </c>
      <c r="BQ365" s="6">
        <f ca="1">IF(Table1[[#This Row],[AREA]]="Palakkad",Table1[[#This Row],[INCOME ]],0)</f>
        <v>0</v>
      </c>
      <c r="BR365" s="6">
        <f ca="1">IF(Table1[[#This Row],[AREA]]="Pathanamthitta",Table1[[#This Row],[INCOME ]],0)</f>
        <v>0</v>
      </c>
      <c r="BS365" s="6">
        <f ca="1">IF(Table1[[#This Row],[AREA]]="Thiruvananthapuram",Table1[[#This Row],[INCOME ]],0)</f>
        <v>0</v>
      </c>
      <c r="BT365" s="6">
        <f ca="1">IF(Table1[[#This Row],[AREA]]="Thrissur",Table1[[#This Row],[INCOME ]],0)</f>
        <v>0</v>
      </c>
      <c r="BU365" s="10">
        <f ca="1">IF(Table1[[#This Row],[AREA]]="Wayanadu",Table1[[#This Row],[INCOME ]],0)</f>
        <v>0</v>
      </c>
      <c r="BW365" s="9">
        <f ca="1">IF(Table1[[#This Row],[FIELD OF WORK]]="IT",Table1[[#This Row],[INCOME ]],0)</f>
        <v>330729</v>
      </c>
      <c r="BX365" s="6">
        <f ca="1">IF(Table1[[#This Row],[FIELD OF WORK]]="Teaching",Table1[[#This Row],[INCOME ]],0)</f>
        <v>0</v>
      </c>
      <c r="BY365" s="6">
        <f ca="1">IF(Table1[[#This Row],[FIELD OF WORK]]="Construction",Table1[[#This Row],[INCOME ]],0)</f>
        <v>0</v>
      </c>
      <c r="BZ365" s="6">
        <f ca="1">IF(Table1[[#This Row],[FIELD OF WORK]]="Health",Table1[[#This Row],[INCOME ]],0)</f>
        <v>0</v>
      </c>
      <c r="CA365" s="10">
        <f ca="1">IF(Table1[[#This Row],[FIELD OF WORK]]="Others",Table1[[#This Row],[INCOME ]],0)</f>
        <v>0</v>
      </c>
      <c r="CC365" s="9">
        <f ca="1">IF(Table1[[#This Row],[EDUCATION]]="Highschool",Table1[[#This Row],[INCOME ]],0)</f>
        <v>0</v>
      </c>
      <c r="CD365" s="6">
        <f ca="1">IF(Table1[[#This Row],[EDUCATION]]="UG",Table1[[#This Row],[INCOME ]],0)</f>
        <v>330729</v>
      </c>
      <c r="CE365" s="6">
        <f ca="1">IF(Table1[[#This Row],[EDUCATION]]="PG",Table1[[#This Row],[INCOME ]],0)</f>
        <v>0</v>
      </c>
      <c r="CF365" s="6">
        <f ca="1">IF(Table1[[#This Row],[EDUCATION]]="PHD",Table1[[#This Row],[INCOME ]],0)</f>
        <v>0</v>
      </c>
      <c r="CG365" s="6">
        <f ca="1">IF(Table1[[#This Row],[EDUCATION]]="Plus Two",Table1[[#This Row],[INCOME ]],0)</f>
        <v>0</v>
      </c>
      <c r="CH365" s="10">
        <f ca="1">IF(Table1[[#This Row],[EDUCATION]]="Others",Table1[[#This Row],[INCOME ]],0)</f>
        <v>0</v>
      </c>
      <c r="CJ365" s="9">
        <f ca="1">IF(Table1[[#This Row],[NETWORTH]]&gt;$CK$3,Table1[[#This Row],[AGE]],0)</f>
        <v>25</v>
      </c>
      <c r="CK365" s="10"/>
    </row>
    <row r="366" spans="1:89" x14ac:dyDescent="0.3">
      <c r="A366">
        <f t="shared" ca="1" si="140"/>
        <v>0</v>
      </c>
      <c r="B366" t="str">
        <f t="shared" ca="1" si="141"/>
        <v>MALE</v>
      </c>
      <c r="C366">
        <f t="shared" ca="1" si="142"/>
        <v>32</v>
      </c>
      <c r="D366">
        <f t="shared" ca="1" si="143"/>
        <v>1</v>
      </c>
      <c r="E366" t="str">
        <f t="shared" ca="1" si="144"/>
        <v>Health</v>
      </c>
      <c r="F366">
        <f t="shared" ca="1" si="145"/>
        <v>3</v>
      </c>
      <c r="G366" t="str">
        <f t="shared" ca="1" si="146"/>
        <v>UG</v>
      </c>
      <c r="H366">
        <f t="shared" ca="1" si="164"/>
        <v>2</v>
      </c>
      <c r="I366">
        <f t="shared" ca="1" si="139"/>
        <v>2</v>
      </c>
      <c r="J366">
        <f t="shared" ca="1" si="147"/>
        <v>495187</v>
      </c>
      <c r="K366">
        <f t="shared" ca="1" si="148"/>
        <v>5</v>
      </c>
      <c r="L366" t="str">
        <f t="shared" ca="1" si="149"/>
        <v>Kottayam</v>
      </c>
      <c r="M366">
        <f t="shared" ca="1" si="158"/>
        <v>3961496</v>
      </c>
      <c r="N366">
        <f t="shared" ca="1" si="150"/>
        <v>1298057.5714769226</v>
      </c>
      <c r="O366">
        <f t="shared" ca="1" si="159"/>
        <v>726375.41988270194</v>
      </c>
      <c r="P366">
        <f t="shared" ca="1" si="151"/>
        <v>532810</v>
      </c>
      <c r="Q366">
        <f t="shared" ca="1" si="160"/>
        <v>1985964.5714769226</v>
      </c>
      <c r="R366">
        <f t="shared" ca="1" si="161"/>
        <v>263231.58739052154</v>
      </c>
      <c r="S366">
        <f t="shared" ca="1" si="162"/>
        <v>4951103.0072732233</v>
      </c>
      <c r="T366">
        <f t="shared" ca="1" si="163"/>
        <v>2965138.4357963009</v>
      </c>
      <c r="V366" s="9">
        <f ca="1">IF(Table1[[#This Row],[GENDER]]="MALE",1,0)</f>
        <v>1</v>
      </c>
      <c r="W366" s="10">
        <f ca="1">IF(Table1[[#This Row],[GENDER]]="FEMALE",1,0)</f>
        <v>0</v>
      </c>
      <c r="AF366" s="9">
        <f t="shared" ca="1" si="152"/>
        <v>0</v>
      </c>
      <c r="AG366" s="6">
        <f t="shared" ca="1" si="153"/>
        <v>1</v>
      </c>
      <c r="AH366" s="6">
        <f t="shared" ca="1" si="154"/>
        <v>0</v>
      </c>
      <c r="AI366" s="6">
        <f t="shared" ca="1" si="155"/>
        <v>0</v>
      </c>
      <c r="AJ366" s="10">
        <f t="shared" ca="1" si="156"/>
        <v>0</v>
      </c>
      <c r="AL366" s="9">
        <f ca="1">IF(Table1[[#This Row],[EDUCATION]]="HIGHSCHOOL",1,0)</f>
        <v>0</v>
      </c>
      <c r="AM366" s="6">
        <f ca="1">IF(Table1[[#This Row],[EDUCATION]]="PLUS TWO",1,0)</f>
        <v>0</v>
      </c>
      <c r="AN366" s="6">
        <f ca="1">IF(Table1[[#This Row],[EDUCATION]]="UG",1,0)</f>
        <v>1</v>
      </c>
      <c r="AO366" s="6">
        <f ca="1">IF(Table1[[#This Row],[EDUCATION]]="PG",1,0)</f>
        <v>0</v>
      </c>
      <c r="AP366" s="6">
        <f ca="1">IF(Table1[[#This Row],[EDUCATION]]="PHD",1,0)</f>
        <v>0</v>
      </c>
      <c r="AQ366" s="10">
        <f ca="1">IF(Table1[[#This Row],[EDUCATION]]="OTHERS",1,0)</f>
        <v>0</v>
      </c>
      <c r="AU366" s="9">
        <f ca="1">Table1[[#This Row],[CARS VALUE]]/Table1[[#This Row],[CARS]]</f>
        <v>363187.70994135097</v>
      </c>
      <c r="AV366" s="10"/>
      <c r="AX366" s="9">
        <f ca="1">IF(Table1[[#This Row],[DEBTS]]&gt;$AY$3,1,0)</f>
        <v>1</v>
      </c>
      <c r="AY366" s="6"/>
      <c r="AZ366" s="23">
        <f ca="1">(Table1[[#This Row],[MORTAGE LEFT]]/Table1[[#This Row],[VALUE OF THE HOUSE]])</f>
        <v>0.32766853014036179</v>
      </c>
      <c r="BA366" s="6">
        <f t="shared" ca="1" si="157"/>
        <v>1</v>
      </c>
      <c r="BB366" s="6"/>
      <c r="BC366" s="6"/>
      <c r="BD366" s="6"/>
      <c r="BE366" s="9">
        <f ca="1">IF(Table1[[#This Row],[DEBTS]]&gt;Table1[[#This Row],[INCOME ]],1,0)</f>
        <v>1</v>
      </c>
      <c r="BF366" s="10"/>
      <c r="BH366" s="9">
        <f ca="1">IF(Table1[[#This Row],[AREA]]="Alappuzha",Table1[[#This Row],[INCOME ]],0)</f>
        <v>0</v>
      </c>
      <c r="BI366" s="6">
        <f ca="1">IF(Table1[[#This Row],[AREA]]="Ernakulam",Table1[[#This Row],[INCOME ]],0)</f>
        <v>0</v>
      </c>
      <c r="BJ366" s="6">
        <f ca="1">IF(Table1[[#This Row],[AREA]]="Idukki",Table1[[#This Row],[INCOME ]],0)</f>
        <v>0</v>
      </c>
      <c r="BK366" s="6">
        <f ca="1">IF(Table1[[#This Row],[AREA]]="kannur",Table1[[#This Row],[INCOME ]],0)</f>
        <v>0</v>
      </c>
      <c r="BL366" s="6">
        <f ca="1">IF(Table1[[#This Row],[AREA]]="Kasaragod",Table1[[#This Row],[INCOME ]],0)</f>
        <v>0</v>
      </c>
      <c r="BM366" s="6">
        <f ca="1">IF(Table1[[#This Row],[AREA]]="Kollam",Table1[[#This Row],[INCOME ]],0)</f>
        <v>0</v>
      </c>
      <c r="BN366" s="6">
        <f ca="1">IF(Table1[[#This Row],[AREA]]="kottayam",Table1[[#This Row],[INCOME ]],0)</f>
        <v>495187</v>
      </c>
      <c r="BO366" s="6">
        <f ca="1">IF(Table1[[#This Row],[AREA]]="Kozhikode",Table1[[#This Row],[INCOME ]],0)</f>
        <v>0</v>
      </c>
      <c r="BP366" s="6">
        <f ca="1">IF(Table1[[#This Row],[AREA]]="Malappuram",Table1[[#This Row],[INCOME ]],0)</f>
        <v>0</v>
      </c>
      <c r="BQ366" s="6">
        <f ca="1">IF(Table1[[#This Row],[AREA]]="Palakkad",Table1[[#This Row],[INCOME ]],0)</f>
        <v>0</v>
      </c>
      <c r="BR366" s="6">
        <f ca="1">IF(Table1[[#This Row],[AREA]]="Pathanamthitta",Table1[[#This Row],[INCOME ]],0)</f>
        <v>0</v>
      </c>
      <c r="BS366" s="6">
        <f ca="1">IF(Table1[[#This Row],[AREA]]="Thiruvananthapuram",Table1[[#This Row],[INCOME ]],0)</f>
        <v>0</v>
      </c>
      <c r="BT366" s="6">
        <f ca="1">IF(Table1[[#This Row],[AREA]]="Thrissur",Table1[[#This Row],[INCOME ]],0)</f>
        <v>0</v>
      </c>
      <c r="BU366" s="10">
        <f ca="1">IF(Table1[[#This Row],[AREA]]="Wayanadu",Table1[[#This Row],[INCOME ]],0)</f>
        <v>0</v>
      </c>
      <c r="BW366" s="9">
        <f ca="1">IF(Table1[[#This Row],[FIELD OF WORK]]="IT",Table1[[#This Row],[INCOME ]],0)</f>
        <v>0</v>
      </c>
      <c r="BX366" s="6">
        <f ca="1">IF(Table1[[#This Row],[FIELD OF WORK]]="Teaching",Table1[[#This Row],[INCOME ]],0)</f>
        <v>0</v>
      </c>
      <c r="BY366" s="6">
        <f ca="1">IF(Table1[[#This Row],[FIELD OF WORK]]="Construction",Table1[[#This Row],[INCOME ]],0)</f>
        <v>0</v>
      </c>
      <c r="BZ366" s="6">
        <f ca="1">IF(Table1[[#This Row],[FIELD OF WORK]]="Health",Table1[[#This Row],[INCOME ]],0)</f>
        <v>495187</v>
      </c>
      <c r="CA366" s="10">
        <f ca="1">IF(Table1[[#This Row],[FIELD OF WORK]]="Others",Table1[[#This Row],[INCOME ]],0)</f>
        <v>0</v>
      </c>
      <c r="CC366" s="9">
        <f ca="1">IF(Table1[[#This Row],[EDUCATION]]="Highschool",Table1[[#This Row],[INCOME ]],0)</f>
        <v>0</v>
      </c>
      <c r="CD366" s="6">
        <f ca="1">IF(Table1[[#This Row],[EDUCATION]]="UG",Table1[[#This Row],[INCOME ]],0)</f>
        <v>495187</v>
      </c>
      <c r="CE366" s="6">
        <f ca="1">IF(Table1[[#This Row],[EDUCATION]]="PG",Table1[[#This Row],[INCOME ]],0)</f>
        <v>0</v>
      </c>
      <c r="CF366" s="6">
        <f ca="1">IF(Table1[[#This Row],[EDUCATION]]="PHD",Table1[[#This Row],[INCOME ]],0)</f>
        <v>0</v>
      </c>
      <c r="CG366" s="6">
        <f ca="1">IF(Table1[[#This Row],[EDUCATION]]="Plus Two",Table1[[#This Row],[INCOME ]],0)</f>
        <v>0</v>
      </c>
      <c r="CH366" s="10">
        <f ca="1">IF(Table1[[#This Row],[EDUCATION]]="Others",Table1[[#This Row],[INCOME ]],0)</f>
        <v>0</v>
      </c>
      <c r="CJ366" s="9">
        <f ca="1">IF(Table1[[#This Row],[NETWORTH]]&gt;$CK$3,Table1[[#This Row],[AGE]],0)</f>
        <v>32</v>
      </c>
      <c r="CK366" s="10"/>
    </row>
    <row r="367" spans="1:89" x14ac:dyDescent="0.3">
      <c r="A367">
        <f t="shared" ca="1" si="140"/>
        <v>1</v>
      </c>
      <c r="B367" t="str">
        <f t="shared" ca="1" si="141"/>
        <v>FEMALE</v>
      </c>
      <c r="C367">
        <f t="shared" ca="1" si="142"/>
        <v>35</v>
      </c>
      <c r="D367">
        <f t="shared" ca="1" si="143"/>
        <v>5</v>
      </c>
      <c r="E367" t="str">
        <f t="shared" ca="1" si="144"/>
        <v>Others</v>
      </c>
      <c r="F367">
        <f t="shared" ca="1" si="145"/>
        <v>2</v>
      </c>
      <c r="G367" t="str">
        <f t="shared" ca="1" si="146"/>
        <v>Plus Two</v>
      </c>
      <c r="H367">
        <f t="shared" ca="1" si="164"/>
        <v>1</v>
      </c>
      <c r="I367">
        <f t="shared" ca="1" si="139"/>
        <v>2</v>
      </c>
      <c r="J367">
        <f t="shared" ca="1" si="147"/>
        <v>265322</v>
      </c>
      <c r="K367">
        <f t="shared" ca="1" si="148"/>
        <v>5</v>
      </c>
      <c r="L367" t="str">
        <f t="shared" ca="1" si="149"/>
        <v>Kottayam</v>
      </c>
      <c r="M367">
        <f t="shared" ca="1" si="158"/>
        <v>1061288</v>
      </c>
      <c r="N367">
        <f t="shared" ca="1" si="150"/>
        <v>1042220.9515232202</v>
      </c>
      <c r="O367">
        <f t="shared" ca="1" si="159"/>
        <v>105378.23903477703</v>
      </c>
      <c r="P367">
        <f t="shared" ca="1" si="151"/>
        <v>85694</v>
      </c>
      <c r="Q367">
        <f t="shared" ca="1" si="160"/>
        <v>1181019.9515232202</v>
      </c>
      <c r="R367">
        <f t="shared" ca="1" si="161"/>
        <v>58644.291788638511</v>
      </c>
      <c r="S367">
        <f t="shared" ca="1" si="162"/>
        <v>1225310.5308234156</v>
      </c>
      <c r="T367">
        <f t="shared" ca="1" si="163"/>
        <v>44290.579300195444</v>
      </c>
      <c r="V367" s="9">
        <f ca="1">IF(Table1[[#This Row],[GENDER]]="MALE",1,0)</f>
        <v>0</v>
      </c>
      <c r="W367" s="10">
        <f ca="1">IF(Table1[[#This Row],[GENDER]]="FEMALE",1,0)</f>
        <v>1</v>
      </c>
      <c r="AF367" s="9">
        <f t="shared" ca="1" si="152"/>
        <v>0</v>
      </c>
      <c r="AG367" s="6">
        <f t="shared" ca="1" si="153"/>
        <v>0</v>
      </c>
      <c r="AH367" s="6">
        <f t="shared" ca="1" si="154"/>
        <v>0</v>
      </c>
      <c r="AI367" s="6">
        <f t="shared" ca="1" si="155"/>
        <v>0</v>
      </c>
      <c r="AJ367" s="10">
        <f t="shared" ca="1" si="156"/>
        <v>1</v>
      </c>
      <c r="AL367" s="9">
        <f ca="1">IF(Table1[[#This Row],[EDUCATION]]="HIGHSCHOOL",1,0)</f>
        <v>0</v>
      </c>
      <c r="AM367" s="6">
        <f ca="1">IF(Table1[[#This Row],[EDUCATION]]="PLUS TWO",1,0)</f>
        <v>1</v>
      </c>
      <c r="AN367" s="6">
        <f ca="1">IF(Table1[[#This Row],[EDUCATION]]="UG",1,0)</f>
        <v>0</v>
      </c>
      <c r="AO367" s="6">
        <f ca="1">IF(Table1[[#This Row],[EDUCATION]]="PG",1,0)</f>
        <v>0</v>
      </c>
      <c r="AP367" s="6">
        <f ca="1">IF(Table1[[#This Row],[EDUCATION]]="PHD",1,0)</f>
        <v>0</v>
      </c>
      <c r="AQ367" s="10">
        <f ca="1">IF(Table1[[#This Row],[EDUCATION]]="OTHERS",1,0)</f>
        <v>0</v>
      </c>
      <c r="AU367" s="9">
        <f ca="1">Table1[[#This Row],[CARS VALUE]]/Table1[[#This Row],[CARS]]</f>
        <v>52689.119517388513</v>
      </c>
      <c r="AV367" s="10"/>
      <c r="AX367" s="9">
        <f ca="1">IF(Table1[[#This Row],[DEBTS]]&gt;$AY$3,1,0)</f>
        <v>1</v>
      </c>
      <c r="AY367" s="6"/>
      <c r="AZ367" s="23">
        <f ca="1">(Table1[[#This Row],[MORTAGE LEFT]]/Table1[[#This Row],[VALUE OF THE HOUSE]])</f>
        <v>0.98203404874380962</v>
      </c>
      <c r="BA367" s="6">
        <f t="shared" ca="1" si="157"/>
        <v>0</v>
      </c>
      <c r="BB367" s="6"/>
      <c r="BC367" s="6"/>
      <c r="BD367" s="6"/>
      <c r="BE367" s="9">
        <f ca="1">IF(Table1[[#This Row],[DEBTS]]&gt;Table1[[#This Row],[INCOME ]],1,0)</f>
        <v>1</v>
      </c>
      <c r="BF367" s="10"/>
      <c r="BH367" s="9">
        <f ca="1">IF(Table1[[#This Row],[AREA]]="Alappuzha",Table1[[#This Row],[INCOME ]],0)</f>
        <v>0</v>
      </c>
      <c r="BI367" s="6">
        <f ca="1">IF(Table1[[#This Row],[AREA]]="Ernakulam",Table1[[#This Row],[INCOME ]],0)</f>
        <v>0</v>
      </c>
      <c r="BJ367" s="6">
        <f ca="1">IF(Table1[[#This Row],[AREA]]="Idukki",Table1[[#This Row],[INCOME ]],0)</f>
        <v>0</v>
      </c>
      <c r="BK367" s="6">
        <f ca="1">IF(Table1[[#This Row],[AREA]]="kannur",Table1[[#This Row],[INCOME ]],0)</f>
        <v>0</v>
      </c>
      <c r="BL367" s="6">
        <f ca="1">IF(Table1[[#This Row],[AREA]]="Kasaragod",Table1[[#This Row],[INCOME ]],0)</f>
        <v>0</v>
      </c>
      <c r="BM367" s="6">
        <f ca="1">IF(Table1[[#This Row],[AREA]]="Kollam",Table1[[#This Row],[INCOME ]],0)</f>
        <v>0</v>
      </c>
      <c r="BN367" s="6">
        <f ca="1">IF(Table1[[#This Row],[AREA]]="kottayam",Table1[[#This Row],[INCOME ]],0)</f>
        <v>265322</v>
      </c>
      <c r="BO367" s="6">
        <f ca="1">IF(Table1[[#This Row],[AREA]]="Kozhikode",Table1[[#This Row],[INCOME ]],0)</f>
        <v>0</v>
      </c>
      <c r="BP367" s="6">
        <f ca="1">IF(Table1[[#This Row],[AREA]]="Malappuram",Table1[[#This Row],[INCOME ]],0)</f>
        <v>0</v>
      </c>
      <c r="BQ367" s="6">
        <f ca="1">IF(Table1[[#This Row],[AREA]]="Palakkad",Table1[[#This Row],[INCOME ]],0)</f>
        <v>0</v>
      </c>
      <c r="BR367" s="6">
        <f ca="1">IF(Table1[[#This Row],[AREA]]="Pathanamthitta",Table1[[#This Row],[INCOME ]],0)</f>
        <v>0</v>
      </c>
      <c r="BS367" s="6">
        <f ca="1">IF(Table1[[#This Row],[AREA]]="Thiruvananthapuram",Table1[[#This Row],[INCOME ]],0)</f>
        <v>0</v>
      </c>
      <c r="BT367" s="6">
        <f ca="1">IF(Table1[[#This Row],[AREA]]="Thrissur",Table1[[#This Row],[INCOME ]],0)</f>
        <v>0</v>
      </c>
      <c r="BU367" s="10">
        <f ca="1">IF(Table1[[#This Row],[AREA]]="Wayanadu",Table1[[#This Row],[INCOME ]],0)</f>
        <v>0</v>
      </c>
      <c r="BW367" s="9">
        <f ca="1">IF(Table1[[#This Row],[FIELD OF WORK]]="IT",Table1[[#This Row],[INCOME ]],0)</f>
        <v>0</v>
      </c>
      <c r="BX367" s="6">
        <f ca="1">IF(Table1[[#This Row],[FIELD OF WORK]]="Teaching",Table1[[#This Row],[INCOME ]],0)</f>
        <v>0</v>
      </c>
      <c r="BY367" s="6">
        <f ca="1">IF(Table1[[#This Row],[FIELD OF WORK]]="Construction",Table1[[#This Row],[INCOME ]],0)</f>
        <v>0</v>
      </c>
      <c r="BZ367" s="6">
        <f ca="1">IF(Table1[[#This Row],[FIELD OF WORK]]="Health",Table1[[#This Row],[INCOME ]],0)</f>
        <v>0</v>
      </c>
      <c r="CA367" s="10">
        <f ca="1">IF(Table1[[#This Row],[FIELD OF WORK]]="Others",Table1[[#This Row],[INCOME ]],0)</f>
        <v>265322</v>
      </c>
      <c r="CC367" s="9">
        <f ca="1">IF(Table1[[#This Row],[EDUCATION]]="Highschool",Table1[[#This Row],[INCOME ]],0)</f>
        <v>0</v>
      </c>
      <c r="CD367" s="6">
        <f ca="1">IF(Table1[[#This Row],[EDUCATION]]="UG",Table1[[#This Row],[INCOME ]],0)</f>
        <v>0</v>
      </c>
      <c r="CE367" s="6">
        <f ca="1">IF(Table1[[#This Row],[EDUCATION]]="PG",Table1[[#This Row],[INCOME ]],0)</f>
        <v>0</v>
      </c>
      <c r="CF367" s="6">
        <f ca="1">IF(Table1[[#This Row],[EDUCATION]]="PHD",Table1[[#This Row],[INCOME ]],0)</f>
        <v>0</v>
      </c>
      <c r="CG367" s="6">
        <f ca="1">IF(Table1[[#This Row],[EDUCATION]]="Plus Two",Table1[[#This Row],[INCOME ]],0)</f>
        <v>265322</v>
      </c>
      <c r="CH367" s="10">
        <f ca="1">IF(Table1[[#This Row],[EDUCATION]]="Others",Table1[[#This Row],[INCOME ]],0)</f>
        <v>0</v>
      </c>
      <c r="CJ367" s="9">
        <f ca="1">IF(Table1[[#This Row],[NETWORTH]]&gt;$CK$3,Table1[[#This Row],[AGE]],0)</f>
        <v>0</v>
      </c>
      <c r="CK367" s="10"/>
    </row>
    <row r="368" spans="1:89" x14ac:dyDescent="0.3">
      <c r="A368">
        <f t="shared" ca="1" si="140"/>
        <v>0</v>
      </c>
      <c r="B368" t="str">
        <f t="shared" ca="1" si="141"/>
        <v>MALE</v>
      </c>
      <c r="C368">
        <f t="shared" ca="1" si="142"/>
        <v>41</v>
      </c>
      <c r="D368">
        <f t="shared" ca="1" si="143"/>
        <v>1</v>
      </c>
      <c r="E368" t="str">
        <f t="shared" ca="1" si="144"/>
        <v>Health</v>
      </c>
      <c r="F368">
        <f t="shared" ca="1" si="145"/>
        <v>6</v>
      </c>
      <c r="G368" t="str">
        <f t="shared" ca="1" si="146"/>
        <v>Others</v>
      </c>
      <c r="H368">
        <f t="shared" ca="1" si="164"/>
        <v>1</v>
      </c>
      <c r="I368">
        <f t="shared" ca="1" si="139"/>
        <v>1</v>
      </c>
      <c r="J368">
        <f t="shared" ca="1" si="147"/>
        <v>817130</v>
      </c>
      <c r="K368">
        <f t="shared" ca="1" si="148"/>
        <v>5</v>
      </c>
      <c r="L368" t="str">
        <f t="shared" ca="1" si="149"/>
        <v>Kottayam</v>
      </c>
      <c r="M368">
        <f t="shared" ca="1" si="158"/>
        <v>4085650</v>
      </c>
      <c r="N368">
        <f t="shared" ca="1" si="150"/>
        <v>2529814.0919771683</v>
      </c>
      <c r="O368">
        <f t="shared" ca="1" si="159"/>
        <v>459528.9954173576</v>
      </c>
      <c r="P368">
        <f t="shared" ca="1" si="151"/>
        <v>273238</v>
      </c>
      <c r="Q368">
        <f t="shared" ca="1" si="160"/>
        <v>3112937.0919771683</v>
      </c>
      <c r="R368">
        <f t="shared" ca="1" si="161"/>
        <v>882700.99970602361</v>
      </c>
      <c r="S368">
        <f t="shared" ca="1" si="162"/>
        <v>5427879.9951233808</v>
      </c>
      <c r="T368">
        <f t="shared" ca="1" si="163"/>
        <v>2314942.9031462125</v>
      </c>
      <c r="V368" s="9">
        <f ca="1">IF(Table1[[#This Row],[GENDER]]="MALE",1,0)</f>
        <v>1</v>
      </c>
      <c r="W368" s="10">
        <f ca="1">IF(Table1[[#This Row],[GENDER]]="FEMALE",1,0)</f>
        <v>0</v>
      </c>
      <c r="AF368" s="9">
        <f t="shared" ca="1" si="152"/>
        <v>0</v>
      </c>
      <c r="AG368" s="6">
        <f t="shared" ca="1" si="153"/>
        <v>1</v>
      </c>
      <c r="AH368" s="6">
        <f t="shared" ca="1" si="154"/>
        <v>0</v>
      </c>
      <c r="AI368" s="6">
        <f t="shared" ca="1" si="155"/>
        <v>0</v>
      </c>
      <c r="AJ368" s="10">
        <f t="shared" ca="1" si="156"/>
        <v>0</v>
      </c>
      <c r="AL368" s="9">
        <f ca="1">IF(Table1[[#This Row],[EDUCATION]]="HIGHSCHOOL",1,0)</f>
        <v>0</v>
      </c>
      <c r="AM368" s="6">
        <f ca="1">IF(Table1[[#This Row],[EDUCATION]]="PLUS TWO",1,0)</f>
        <v>0</v>
      </c>
      <c r="AN368" s="6">
        <f ca="1">IF(Table1[[#This Row],[EDUCATION]]="UG",1,0)</f>
        <v>0</v>
      </c>
      <c r="AO368" s="6">
        <f ca="1">IF(Table1[[#This Row],[EDUCATION]]="PG",1,0)</f>
        <v>0</v>
      </c>
      <c r="AP368" s="6">
        <f ca="1">IF(Table1[[#This Row],[EDUCATION]]="PHD",1,0)</f>
        <v>0</v>
      </c>
      <c r="AQ368" s="10">
        <f ca="1">IF(Table1[[#This Row],[EDUCATION]]="OTHERS",1,0)</f>
        <v>1</v>
      </c>
      <c r="AU368" s="9">
        <f ca="1">Table1[[#This Row],[CARS VALUE]]/Table1[[#This Row],[CARS]]</f>
        <v>459528.9954173576</v>
      </c>
      <c r="AV368" s="10"/>
      <c r="AX368" s="9">
        <f ca="1">IF(Table1[[#This Row],[DEBTS]]&gt;$AY$3,1,0)</f>
        <v>1</v>
      </c>
      <c r="AY368" s="6"/>
      <c r="AZ368" s="23">
        <f ca="1">(Table1[[#This Row],[MORTAGE LEFT]]/Table1[[#This Row],[VALUE OF THE HOUSE]])</f>
        <v>0.61919500984596532</v>
      </c>
      <c r="BA368" s="6">
        <f t="shared" ca="1" si="157"/>
        <v>0</v>
      </c>
      <c r="BB368" s="6"/>
      <c r="BC368" s="6"/>
      <c r="BD368" s="6"/>
      <c r="BE368" s="9">
        <f ca="1">IF(Table1[[#This Row],[DEBTS]]&gt;Table1[[#This Row],[INCOME ]],1,0)</f>
        <v>1</v>
      </c>
      <c r="BF368" s="10"/>
      <c r="BH368" s="9">
        <f ca="1">IF(Table1[[#This Row],[AREA]]="Alappuzha",Table1[[#This Row],[INCOME ]],0)</f>
        <v>0</v>
      </c>
      <c r="BI368" s="6">
        <f ca="1">IF(Table1[[#This Row],[AREA]]="Ernakulam",Table1[[#This Row],[INCOME ]],0)</f>
        <v>0</v>
      </c>
      <c r="BJ368" s="6">
        <f ca="1">IF(Table1[[#This Row],[AREA]]="Idukki",Table1[[#This Row],[INCOME ]],0)</f>
        <v>0</v>
      </c>
      <c r="BK368" s="6">
        <f ca="1">IF(Table1[[#This Row],[AREA]]="kannur",Table1[[#This Row],[INCOME ]],0)</f>
        <v>0</v>
      </c>
      <c r="BL368" s="6">
        <f ca="1">IF(Table1[[#This Row],[AREA]]="Kasaragod",Table1[[#This Row],[INCOME ]],0)</f>
        <v>0</v>
      </c>
      <c r="BM368" s="6">
        <f ca="1">IF(Table1[[#This Row],[AREA]]="Kollam",Table1[[#This Row],[INCOME ]],0)</f>
        <v>0</v>
      </c>
      <c r="BN368" s="6">
        <f ca="1">IF(Table1[[#This Row],[AREA]]="kottayam",Table1[[#This Row],[INCOME ]],0)</f>
        <v>817130</v>
      </c>
      <c r="BO368" s="6">
        <f ca="1">IF(Table1[[#This Row],[AREA]]="Kozhikode",Table1[[#This Row],[INCOME ]],0)</f>
        <v>0</v>
      </c>
      <c r="BP368" s="6">
        <f ca="1">IF(Table1[[#This Row],[AREA]]="Malappuram",Table1[[#This Row],[INCOME ]],0)</f>
        <v>0</v>
      </c>
      <c r="BQ368" s="6">
        <f ca="1">IF(Table1[[#This Row],[AREA]]="Palakkad",Table1[[#This Row],[INCOME ]],0)</f>
        <v>0</v>
      </c>
      <c r="BR368" s="6">
        <f ca="1">IF(Table1[[#This Row],[AREA]]="Pathanamthitta",Table1[[#This Row],[INCOME ]],0)</f>
        <v>0</v>
      </c>
      <c r="BS368" s="6">
        <f ca="1">IF(Table1[[#This Row],[AREA]]="Thiruvananthapuram",Table1[[#This Row],[INCOME ]],0)</f>
        <v>0</v>
      </c>
      <c r="BT368" s="6">
        <f ca="1">IF(Table1[[#This Row],[AREA]]="Thrissur",Table1[[#This Row],[INCOME ]],0)</f>
        <v>0</v>
      </c>
      <c r="BU368" s="10">
        <f ca="1">IF(Table1[[#This Row],[AREA]]="Wayanadu",Table1[[#This Row],[INCOME ]],0)</f>
        <v>0</v>
      </c>
      <c r="BW368" s="9">
        <f ca="1">IF(Table1[[#This Row],[FIELD OF WORK]]="IT",Table1[[#This Row],[INCOME ]],0)</f>
        <v>0</v>
      </c>
      <c r="BX368" s="6">
        <f ca="1">IF(Table1[[#This Row],[FIELD OF WORK]]="Teaching",Table1[[#This Row],[INCOME ]],0)</f>
        <v>0</v>
      </c>
      <c r="BY368" s="6">
        <f ca="1">IF(Table1[[#This Row],[FIELD OF WORK]]="Construction",Table1[[#This Row],[INCOME ]],0)</f>
        <v>0</v>
      </c>
      <c r="BZ368" s="6">
        <f ca="1">IF(Table1[[#This Row],[FIELD OF WORK]]="Health",Table1[[#This Row],[INCOME ]],0)</f>
        <v>817130</v>
      </c>
      <c r="CA368" s="10">
        <f ca="1">IF(Table1[[#This Row],[FIELD OF WORK]]="Others",Table1[[#This Row],[INCOME ]],0)</f>
        <v>0</v>
      </c>
      <c r="CC368" s="9">
        <f ca="1">IF(Table1[[#This Row],[EDUCATION]]="Highschool",Table1[[#This Row],[INCOME ]],0)</f>
        <v>0</v>
      </c>
      <c r="CD368" s="6">
        <f ca="1">IF(Table1[[#This Row],[EDUCATION]]="UG",Table1[[#This Row],[INCOME ]],0)</f>
        <v>0</v>
      </c>
      <c r="CE368" s="6">
        <f ca="1">IF(Table1[[#This Row],[EDUCATION]]="PG",Table1[[#This Row],[INCOME ]],0)</f>
        <v>0</v>
      </c>
      <c r="CF368" s="6">
        <f ca="1">IF(Table1[[#This Row],[EDUCATION]]="PHD",Table1[[#This Row],[INCOME ]],0)</f>
        <v>0</v>
      </c>
      <c r="CG368" s="6">
        <f ca="1">IF(Table1[[#This Row],[EDUCATION]]="Plus Two",Table1[[#This Row],[INCOME ]],0)</f>
        <v>0</v>
      </c>
      <c r="CH368" s="10">
        <f ca="1">IF(Table1[[#This Row],[EDUCATION]]="Others",Table1[[#This Row],[INCOME ]],0)</f>
        <v>817130</v>
      </c>
      <c r="CJ368" s="9">
        <f ca="1">IF(Table1[[#This Row],[NETWORTH]]&gt;$CK$3,Table1[[#This Row],[AGE]],0)</f>
        <v>41</v>
      </c>
      <c r="CK368" s="10"/>
    </row>
    <row r="369" spans="1:89" x14ac:dyDescent="0.3">
      <c r="A369">
        <f t="shared" ca="1" si="140"/>
        <v>0</v>
      </c>
      <c r="B369" t="str">
        <f t="shared" ca="1" si="141"/>
        <v>MALE</v>
      </c>
      <c r="C369">
        <f t="shared" ca="1" si="142"/>
        <v>33</v>
      </c>
      <c r="D369">
        <f t="shared" ca="1" si="143"/>
        <v>4</v>
      </c>
      <c r="E369" t="str">
        <f t="shared" ca="1" si="144"/>
        <v>IT</v>
      </c>
      <c r="F369">
        <f t="shared" ca="1" si="145"/>
        <v>1</v>
      </c>
      <c r="G369" t="str">
        <f t="shared" ca="1" si="146"/>
        <v>Highschool</v>
      </c>
      <c r="H369">
        <f t="shared" ca="1" si="164"/>
        <v>3</v>
      </c>
      <c r="I369">
        <f t="shared" ca="1" si="139"/>
        <v>2</v>
      </c>
      <c r="J369">
        <f t="shared" ca="1" si="147"/>
        <v>284008</v>
      </c>
      <c r="K369">
        <f t="shared" ca="1" si="148"/>
        <v>10</v>
      </c>
      <c r="L369" t="str">
        <f t="shared" ca="1" si="149"/>
        <v>Malappuram</v>
      </c>
      <c r="M369">
        <f t="shared" ca="1" si="158"/>
        <v>852024</v>
      </c>
      <c r="N369">
        <f t="shared" ca="1" si="150"/>
        <v>747870.1864569555</v>
      </c>
      <c r="O369">
        <f t="shared" ca="1" si="159"/>
        <v>558442.8012975353</v>
      </c>
      <c r="P369">
        <f t="shared" ca="1" si="151"/>
        <v>84890</v>
      </c>
      <c r="Q369">
        <f t="shared" ca="1" si="160"/>
        <v>921239.1864569555</v>
      </c>
      <c r="R369">
        <f t="shared" ca="1" si="161"/>
        <v>381032.23366923322</v>
      </c>
      <c r="S369">
        <f t="shared" ca="1" si="162"/>
        <v>1791499.0349667685</v>
      </c>
      <c r="T369">
        <f t="shared" ca="1" si="163"/>
        <v>870259.84850981296</v>
      </c>
      <c r="V369" s="9">
        <f ca="1">IF(Table1[[#This Row],[GENDER]]="MALE",1,0)</f>
        <v>1</v>
      </c>
      <c r="W369" s="10">
        <f ca="1">IF(Table1[[#This Row],[GENDER]]="FEMALE",1,0)</f>
        <v>0</v>
      </c>
      <c r="AF369" s="9">
        <f t="shared" ca="1" si="152"/>
        <v>0</v>
      </c>
      <c r="AG369" s="6">
        <f t="shared" ca="1" si="153"/>
        <v>0</v>
      </c>
      <c r="AH369" s="6">
        <f t="shared" ca="1" si="154"/>
        <v>1</v>
      </c>
      <c r="AI369" s="6">
        <f t="shared" ca="1" si="155"/>
        <v>0</v>
      </c>
      <c r="AJ369" s="10">
        <f t="shared" ca="1" si="156"/>
        <v>0</v>
      </c>
      <c r="AL369" s="9">
        <f ca="1">IF(Table1[[#This Row],[EDUCATION]]="HIGHSCHOOL",1,0)</f>
        <v>1</v>
      </c>
      <c r="AM369" s="6">
        <f ca="1">IF(Table1[[#This Row],[EDUCATION]]="PLUS TWO",1,0)</f>
        <v>0</v>
      </c>
      <c r="AN369" s="6">
        <f ca="1">IF(Table1[[#This Row],[EDUCATION]]="UG",1,0)</f>
        <v>0</v>
      </c>
      <c r="AO369" s="6">
        <f ca="1">IF(Table1[[#This Row],[EDUCATION]]="PG",1,0)</f>
        <v>0</v>
      </c>
      <c r="AP369" s="6">
        <f ca="1">IF(Table1[[#This Row],[EDUCATION]]="PHD",1,0)</f>
        <v>0</v>
      </c>
      <c r="AQ369" s="10">
        <f ca="1">IF(Table1[[#This Row],[EDUCATION]]="OTHERS",1,0)</f>
        <v>0</v>
      </c>
      <c r="AU369" s="9">
        <f ca="1">Table1[[#This Row],[CARS VALUE]]/Table1[[#This Row],[CARS]]</f>
        <v>279221.40064876765</v>
      </c>
      <c r="AV369" s="10"/>
      <c r="AX369" s="9">
        <f ca="1">IF(Table1[[#This Row],[DEBTS]]&gt;$AY$3,1,0)</f>
        <v>0</v>
      </c>
      <c r="AY369" s="6"/>
      <c r="AZ369" s="23">
        <f ca="1">(Table1[[#This Row],[MORTAGE LEFT]]/Table1[[#This Row],[VALUE OF THE HOUSE]])</f>
        <v>0.87775718343257414</v>
      </c>
      <c r="BA369" s="6">
        <f t="shared" ca="1" si="157"/>
        <v>0</v>
      </c>
      <c r="BB369" s="6"/>
      <c r="BC369" s="6"/>
      <c r="BD369" s="6"/>
      <c r="BE369" s="9">
        <f ca="1">IF(Table1[[#This Row],[DEBTS]]&gt;Table1[[#This Row],[INCOME ]],1,0)</f>
        <v>1</v>
      </c>
      <c r="BF369" s="10"/>
      <c r="BH369" s="9">
        <f ca="1">IF(Table1[[#This Row],[AREA]]="Alappuzha",Table1[[#This Row],[INCOME ]],0)</f>
        <v>0</v>
      </c>
      <c r="BI369" s="6">
        <f ca="1">IF(Table1[[#This Row],[AREA]]="Ernakulam",Table1[[#This Row],[INCOME ]],0)</f>
        <v>0</v>
      </c>
      <c r="BJ369" s="6">
        <f ca="1">IF(Table1[[#This Row],[AREA]]="Idukki",Table1[[#This Row],[INCOME ]],0)</f>
        <v>0</v>
      </c>
      <c r="BK369" s="6">
        <f ca="1">IF(Table1[[#This Row],[AREA]]="kannur",Table1[[#This Row],[INCOME ]],0)</f>
        <v>0</v>
      </c>
      <c r="BL369" s="6">
        <f ca="1">IF(Table1[[#This Row],[AREA]]="Kasaragod",Table1[[#This Row],[INCOME ]],0)</f>
        <v>0</v>
      </c>
      <c r="BM369" s="6">
        <f ca="1">IF(Table1[[#This Row],[AREA]]="Kollam",Table1[[#This Row],[INCOME ]],0)</f>
        <v>0</v>
      </c>
      <c r="BN369" s="6">
        <f ca="1">IF(Table1[[#This Row],[AREA]]="kottayam",Table1[[#This Row],[INCOME ]],0)</f>
        <v>0</v>
      </c>
      <c r="BO369" s="6">
        <f ca="1">IF(Table1[[#This Row],[AREA]]="Kozhikode",Table1[[#This Row],[INCOME ]],0)</f>
        <v>0</v>
      </c>
      <c r="BP369" s="6">
        <f ca="1">IF(Table1[[#This Row],[AREA]]="Malappuram",Table1[[#This Row],[INCOME ]],0)</f>
        <v>284008</v>
      </c>
      <c r="BQ369" s="6">
        <f ca="1">IF(Table1[[#This Row],[AREA]]="Palakkad",Table1[[#This Row],[INCOME ]],0)</f>
        <v>0</v>
      </c>
      <c r="BR369" s="6">
        <f ca="1">IF(Table1[[#This Row],[AREA]]="Pathanamthitta",Table1[[#This Row],[INCOME ]],0)</f>
        <v>0</v>
      </c>
      <c r="BS369" s="6">
        <f ca="1">IF(Table1[[#This Row],[AREA]]="Thiruvananthapuram",Table1[[#This Row],[INCOME ]],0)</f>
        <v>0</v>
      </c>
      <c r="BT369" s="6">
        <f ca="1">IF(Table1[[#This Row],[AREA]]="Thrissur",Table1[[#This Row],[INCOME ]],0)</f>
        <v>0</v>
      </c>
      <c r="BU369" s="10">
        <f ca="1">IF(Table1[[#This Row],[AREA]]="Wayanadu",Table1[[#This Row],[INCOME ]],0)</f>
        <v>0</v>
      </c>
      <c r="BW369" s="9">
        <f ca="1">IF(Table1[[#This Row],[FIELD OF WORK]]="IT",Table1[[#This Row],[INCOME ]],0)</f>
        <v>284008</v>
      </c>
      <c r="BX369" s="6">
        <f ca="1">IF(Table1[[#This Row],[FIELD OF WORK]]="Teaching",Table1[[#This Row],[INCOME ]],0)</f>
        <v>0</v>
      </c>
      <c r="BY369" s="6">
        <f ca="1">IF(Table1[[#This Row],[FIELD OF WORK]]="Construction",Table1[[#This Row],[INCOME ]],0)</f>
        <v>0</v>
      </c>
      <c r="BZ369" s="6">
        <f ca="1">IF(Table1[[#This Row],[FIELD OF WORK]]="Health",Table1[[#This Row],[INCOME ]],0)</f>
        <v>0</v>
      </c>
      <c r="CA369" s="10">
        <f ca="1">IF(Table1[[#This Row],[FIELD OF WORK]]="Others",Table1[[#This Row],[INCOME ]],0)</f>
        <v>0</v>
      </c>
      <c r="CC369" s="9">
        <f ca="1">IF(Table1[[#This Row],[EDUCATION]]="Highschool",Table1[[#This Row],[INCOME ]],0)</f>
        <v>284008</v>
      </c>
      <c r="CD369" s="6">
        <f ca="1">IF(Table1[[#This Row],[EDUCATION]]="UG",Table1[[#This Row],[INCOME ]],0)</f>
        <v>0</v>
      </c>
      <c r="CE369" s="6">
        <f ca="1">IF(Table1[[#This Row],[EDUCATION]]="PG",Table1[[#This Row],[INCOME ]],0)</f>
        <v>0</v>
      </c>
      <c r="CF369" s="6">
        <f ca="1">IF(Table1[[#This Row],[EDUCATION]]="PHD",Table1[[#This Row],[INCOME ]],0)</f>
        <v>0</v>
      </c>
      <c r="CG369" s="6">
        <f ca="1">IF(Table1[[#This Row],[EDUCATION]]="Plus Two",Table1[[#This Row],[INCOME ]],0)</f>
        <v>0</v>
      </c>
      <c r="CH369" s="10">
        <f ca="1">IF(Table1[[#This Row],[EDUCATION]]="Others",Table1[[#This Row],[INCOME ]],0)</f>
        <v>0</v>
      </c>
      <c r="CJ369" s="9">
        <f ca="1">IF(Table1[[#This Row],[NETWORTH]]&gt;$CK$3,Table1[[#This Row],[AGE]],0)</f>
        <v>0</v>
      </c>
      <c r="CK369" s="10"/>
    </row>
    <row r="370" spans="1:89" x14ac:dyDescent="0.3">
      <c r="A370">
        <f t="shared" ca="1" si="140"/>
        <v>0</v>
      </c>
      <c r="B370" t="str">
        <f t="shared" ca="1" si="141"/>
        <v>MALE</v>
      </c>
      <c r="C370">
        <f t="shared" ca="1" si="142"/>
        <v>48</v>
      </c>
      <c r="D370">
        <f t="shared" ca="1" si="143"/>
        <v>3</v>
      </c>
      <c r="E370" t="str">
        <f t="shared" ca="1" si="144"/>
        <v>Teaching</v>
      </c>
      <c r="F370">
        <f t="shared" ca="1" si="145"/>
        <v>6</v>
      </c>
      <c r="G370" t="str">
        <f t="shared" ca="1" si="146"/>
        <v>Others</v>
      </c>
      <c r="H370">
        <f t="shared" ca="1" si="164"/>
        <v>2</v>
      </c>
      <c r="I370">
        <f t="shared" ca="1" si="139"/>
        <v>3</v>
      </c>
      <c r="J370">
        <f t="shared" ca="1" si="147"/>
        <v>102988</v>
      </c>
      <c r="K370">
        <f t="shared" ca="1" si="148"/>
        <v>2</v>
      </c>
      <c r="L370" t="str">
        <f t="shared" ca="1" si="149"/>
        <v>Kollam</v>
      </c>
      <c r="M370">
        <f t="shared" ca="1" si="158"/>
        <v>308964</v>
      </c>
      <c r="N370">
        <f t="shared" ca="1" si="150"/>
        <v>71378.15164120034</v>
      </c>
      <c r="O370">
        <f t="shared" ca="1" si="159"/>
        <v>14176.143003132904</v>
      </c>
      <c r="P370">
        <f t="shared" ca="1" si="151"/>
        <v>6129</v>
      </c>
      <c r="Q370">
        <f t="shared" ca="1" si="160"/>
        <v>114286.15164120034</v>
      </c>
      <c r="R370">
        <f t="shared" ca="1" si="161"/>
        <v>104039.49064181524</v>
      </c>
      <c r="S370">
        <f t="shared" ca="1" si="162"/>
        <v>427179.63364494813</v>
      </c>
      <c r="T370">
        <f t="shared" ca="1" si="163"/>
        <v>312893.48200374778</v>
      </c>
      <c r="V370" s="9">
        <f ca="1">IF(Table1[[#This Row],[GENDER]]="MALE",1,0)</f>
        <v>1</v>
      </c>
      <c r="W370" s="10">
        <f ca="1">IF(Table1[[#This Row],[GENDER]]="FEMALE",1,0)</f>
        <v>0</v>
      </c>
      <c r="AF370" s="9">
        <f t="shared" ca="1" si="152"/>
        <v>0</v>
      </c>
      <c r="AG370" s="6">
        <f t="shared" ca="1" si="153"/>
        <v>0</v>
      </c>
      <c r="AH370" s="6">
        <f t="shared" ca="1" si="154"/>
        <v>0</v>
      </c>
      <c r="AI370" s="6">
        <f t="shared" ca="1" si="155"/>
        <v>1</v>
      </c>
      <c r="AJ370" s="10">
        <f t="shared" ca="1" si="156"/>
        <v>0</v>
      </c>
      <c r="AL370" s="9">
        <f ca="1">IF(Table1[[#This Row],[EDUCATION]]="HIGHSCHOOL",1,0)</f>
        <v>0</v>
      </c>
      <c r="AM370" s="6">
        <f ca="1">IF(Table1[[#This Row],[EDUCATION]]="PLUS TWO",1,0)</f>
        <v>0</v>
      </c>
      <c r="AN370" s="6">
        <f ca="1">IF(Table1[[#This Row],[EDUCATION]]="UG",1,0)</f>
        <v>0</v>
      </c>
      <c r="AO370" s="6">
        <f ca="1">IF(Table1[[#This Row],[EDUCATION]]="PG",1,0)</f>
        <v>0</v>
      </c>
      <c r="AP370" s="6">
        <f ca="1">IF(Table1[[#This Row],[EDUCATION]]="PHD",1,0)</f>
        <v>0</v>
      </c>
      <c r="AQ370" s="10">
        <f ca="1">IF(Table1[[#This Row],[EDUCATION]]="OTHERS",1,0)</f>
        <v>1</v>
      </c>
      <c r="AU370" s="9">
        <f ca="1">Table1[[#This Row],[CARS VALUE]]/Table1[[#This Row],[CARS]]</f>
        <v>4725.3810010443012</v>
      </c>
      <c r="AV370" s="10"/>
      <c r="AX370" s="9">
        <f ca="1">IF(Table1[[#This Row],[DEBTS]]&gt;$AY$3,1,0)</f>
        <v>0</v>
      </c>
      <c r="AY370" s="6"/>
      <c r="AZ370" s="23">
        <f ca="1">(Table1[[#This Row],[MORTAGE LEFT]]/Table1[[#This Row],[VALUE OF THE HOUSE]])</f>
        <v>0.23102416993954097</v>
      </c>
      <c r="BA370" s="6">
        <f t="shared" ca="1" si="157"/>
        <v>1</v>
      </c>
      <c r="BB370" s="6"/>
      <c r="BC370" s="6"/>
      <c r="BD370" s="6"/>
      <c r="BE370" s="9">
        <f ca="1">IF(Table1[[#This Row],[DEBTS]]&gt;Table1[[#This Row],[INCOME ]],1,0)</f>
        <v>1</v>
      </c>
      <c r="BF370" s="10"/>
      <c r="BH370" s="9">
        <f ca="1">IF(Table1[[#This Row],[AREA]]="Alappuzha",Table1[[#This Row],[INCOME ]],0)</f>
        <v>0</v>
      </c>
      <c r="BI370" s="6">
        <f ca="1">IF(Table1[[#This Row],[AREA]]="Ernakulam",Table1[[#This Row],[INCOME ]],0)</f>
        <v>0</v>
      </c>
      <c r="BJ370" s="6">
        <f ca="1">IF(Table1[[#This Row],[AREA]]="Idukki",Table1[[#This Row],[INCOME ]],0)</f>
        <v>0</v>
      </c>
      <c r="BK370" s="6">
        <f ca="1">IF(Table1[[#This Row],[AREA]]="kannur",Table1[[#This Row],[INCOME ]],0)</f>
        <v>0</v>
      </c>
      <c r="BL370" s="6">
        <f ca="1">IF(Table1[[#This Row],[AREA]]="Kasaragod",Table1[[#This Row],[INCOME ]],0)</f>
        <v>0</v>
      </c>
      <c r="BM370" s="6">
        <f ca="1">IF(Table1[[#This Row],[AREA]]="Kollam",Table1[[#This Row],[INCOME ]],0)</f>
        <v>102988</v>
      </c>
      <c r="BN370" s="6">
        <f ca="1">IF(Table1[[#This Row],[AREA]]="kottayam",Table1[[#This Row],[INCOME ]],0)</f>
        <v>0</v>
      </c>
      <c r="BO370" s="6">
        <f ca="1">IF(Table1[[#This Row],[AREA]]="Kozhikode",Table1[[#This Row],[INCOME ]],0)</f>
        <v>0</v>
      </c>
      <c r="BP370" s="6">
        <f ca="1">IF(Table1[[#This Row],[AREA]]="Malappuram",Table1[[#This Row],[INCOME ]],0)</f>
        <v>0</v>
      </c>
      <c r="BQ370" s="6">
        <f ca="1">IF(Table1[[#This Row],[AREA]]="Palakkad",Table1[[#This Row],[INCOME ]],0)</f>
        <v>0</v>
      </c>
      <c r="BR370" s="6">
        <f ca="1">IF(Table1[[#This Row],[AREA]]="Pathanamthitta",Table1[[#This Row],[INCOME ]],0)</f>
        <v>0</v>
      </c>
      <c r="BS370" s="6">
        <f ca="1">IF(Table1[[#This Row],[AREA]]="Thiruvananthapuram",Table1[[#This Row],[INCOME ]],0)</f>
        <v>0</v>
      </c>
      <c r="BT370" s="6">
        <f ca="1">IF(Table1[[#This Row],[AREA]]="Thrissur",Table1[[#This Row],[INCOME ]],0)</f>
        <v>0</v>
      </c>
      <c r="BU370" s="10">
        <f ca="1">IF(Table1[[#This Row],[AREA]]="Wayanadu",Table1[[#This Row],[INCOME ]],0)</f>
        <v>0</v>
      </c>
      <c r="BW370" s="9">
        <f ca="1">IF(Table1[[#This Row],[FIELD OF WORK]]="IT",Table1[[#This Row],[INCOME ]],0)</f>
        <v>0</v>
      </c>
      <c r="BX370" s="6">
        <f ca="1">IF(Table1[[#This Row],[FIELD OF WORK]]="Teaching",Table1[[#This Row],[INCOME ]],0)</f>
        <v>102988</v>
      </c>
      <c r="BY370" s="6">
        <f ca="1">IF(Table1[[#This Row],[FIELD OF WORK]]="Construction",Table1[[#This Row],[INCOME ]],0)</f>
        <v>0</v>
      </c>
      <c r="BZ370" s="6">
        <f ca="1">IF(Table1[[#This Row],[FIELD OF WORK]]="Health",Table1[[#This Row],[INCOME ]],0)</f>
        <v>0</v>
      </c>
      <c r="CA370" s="10">
        <f ca="1">IF(Table1[[#This Row],[FIELD OF WORK]]="Others",Table1[[#This Row],[INCOME ]],0)</f>
        <v>0</v>
      </c>
      <c r="CC370" s="9">
        <f ca="1">IF(Table1[[#This Row],[EDUCATION]]="Highschool",Table1[[#This Row],[INCOME ]],0)</f>
        <v>0</v>
      </c>
      <c r="CD370" s="6">
        <f ca="1">IF(Table1[[#This Row],[EDUCATION]]="UG",Table1[[#This Row],[INCOME ]],0)</f>
        <v>0</v>
      </c>
      <c r="CE370" s="6">
        <f ca="1">IF(Table1[[#This Row],[EDUCATION]]="PG",Table1[[#This Row],[INCOME ]],0)</f>
        <v>0</v>
      </c>
      <c r="CF370" s="6">
        <f ca="1">IF(Table1[[#This Row],[EDUCATION]]="PHD",Table1[[#This Row],[INCOME ]],0)</f>
        <v>0</v>
      </c>
      <c r="CG370" s="6">
        <f ca="1">IF(Table1[[#This Row],[EDUCATION]]="Plus Two",Table1[[#This Row],[INCOME ]],0)</f>
        <v>0</v>
      </c>
      <c r="CH370" s="10">
        <f ca="1">IF(Table1[[#This Row],[EDUCATION]]="Others",Table1[[#This Row],[INCOME ]],0)</f>
        <v>102988</v>
      </c>
      <c r="CJ370" s="9">
        <f ca="1">IF(Table1[[#This Row],[NETWORTH]]&gt;$CK$3,Table1[[#This Row],[AGE]],0)</f>
        <v>0</v>
      </c>
      <c r="CK370" s="10"/>
    </row>
    <row r="371" spans="1:89" x14ac:dyDescent="0.3">
      <c r="A371">
        <f t="shared" ca="1" si="140"/>
        <v>0</v>
      </c>
      <c r="B371" t="str">
        <f t="shared" ca="1" si="141"/>
        <v>MALE</v>
      </c>
      <c r="C371">
        <f t="shared" ca="1" si="142"/>
        <v>30</v>
      </c>
      <c r="D371">
        <f t="shared" ca="1" si="143"/>
        <v>3</v>
      </c>
      <c r="E371" t="str">
        <f t="shared" ca="1" si="144"/>
        <v>Teaching</v>
      </c>
      <c r="F371">
        <f t="shared" ca="1" si="145"/>
        <v>2</v>
      </c>
      <c r="G371" t="str">
        <f t="shared" ca="1" si="146"/>
        <v>Plus Two</v>
      </c>
      <c r="H371">
        <f t="shared" ca="1" si="164"/>
        <v>2</v>
      </c>
      <c r="I371">
        <f t="shared" ca="1" si="139"/>
        <v>1</v>
      </c>
      <c r="J371">
        <f t="shared" ca="1" si="147"/>
        <v>676252</v>
      </c>
      <c r="K371">
        <f t="shared" ca="1" si="148"/>
        <v>4</v>
      </c>
      <c r="L371" t="str">
        <f t="shared" ca="1" si="149"/>
        <v>Pathanamthitta</v>
      </c>
      <c r="M371">
        <f t="shared" ca="1" si="158"/>
        <v>4057512</v>
      </c>
      <c r="N371">
        <f t="shared" ca="1" si="150"/>
        <v>785589.27385483042</v>
      </c>
      <c r="O371">
        <f t="shared" ca="1" si="159"/>
        <v>91448.589100214216</v>
      </c>
      <c r="P371">
        <f t="shared" ca="1" si="151"/>
        <v>63076</v>
      </c>
      <c r="Q371">
        <f t="shared" ca="1" si="160"/>
        <v>1247043.2738548303</v>
      </c>
      <c r="R371">
        <f t="shared" ca="1" si="161"/>
        <v>437642.32707171544</v>
      </c>
      <c r="S371">
        <f t="shared" ca="1" si="162"/>
        <v>4586602.9161719298</v>
      </c>
      <c r="T371">
        <f t="shared" ca="1" si="163"/>
        <v>3339559.6423170995</v>
      </c>
      <c r="V371" s="9">
        <f ca="1">IF(Table1[[#This Row],[GENDER]]="MALE",1,0)</f>
        <v>1</v>
      </c>
      <c r="W371" s="10">
        <f ca="1">IF(Table1[[#This Row],[GENDER]]="FEMALE",1,0)</f>
        <v>0</v>
      </c>
      <c r="AF371" s="9">
        <f t="shared" ca="1" si="152"/>
        <v>0</v>
      </c>
      <c r="AG371" s="6">
        <f t="shared" ca="1" si="153"/>
        <v>0</v>
      </c>
      <c r="AH371" s="6">
        <f t="shared" ca="1" si="154"/>
        <v>0</v>
      </c>
      <c r="AI371" s="6">
        <f t="shared" ca="1" si="155"/>
        <v>1</v>
      </c>
      <c r="AJ371" s="10">
        <f t="shared" ca="1" si="156"/>
        <v>0</v>
      </c>
      <c r="AL371" s="9">
        <f ca="1">IF(Table1[[#This Row],[EDUCATION]]="HIGHSCHOOL",1,0)</f>
        <v>0</v>
      </c>
      <c r="AM371" s="6">
        <f ca="1">IF(Table1[[#This Row],[EDUCATION]]="PLUS TWO",1,0)</f>
        <v>1</v>
      </c>
      <c r="AN371" s="6">
        <f ca="1">IF(Table1[[#This Row],[EDUCATION]]="UG",1,0)</f>
        <v>0</v>
      </c>
      <c r="AO371" s="6">
        <f ca="1">IF(Table1[[#This Row],[EDUCATION]]="PG",1,0)</f>
        <v>0</v>
      </c>
      <c r="AP371" s="6">
        <f ca="1">IF(Table1[[#This Row],[EDUCATION]]="PHD",1,0)</f>
        <v>0</v>
      </c>
      <c r="AQ371" s="10">
        <f ca="1">IF(Table1[[#This Row],[EDUCATION]]="OTHERS",1,0)</f>
        <v>0</v>
      </c>
      <c r="AU371" s="9">
        <f ca="1">Table1[[#This Row],[CARS VALUE]]/Table1[[#This Row],[CARS]]</f>
        <v>91448.589100214216</v>
      </c>
      <c r="AV371" s="10"/>
      <c r="AX371" s="9">
        <f ca="1">IF(Table1[[#This Row],[DEBTS]]&gt;$AY$3,1,0)</f>
        <v>1</v>
      </c>
      <c r="AY371" s="6"/>
      <c r="AZ371" s="23">
        <f ca="1">(Table1[[#This Row],[MORTAGE LEFT]]/Table1[[#This Row],[VALUE OF THE HOUSE]])</f>
        <v>0.19361354294326927</v>
      </c>
      <c r="BA371" s="6">
        <f t="shared" ca="1" si="157"/>
        <v>1</v>
      </c>
      <c r="BB371" s="6"/>
      <c r="BC371" s="6"/>
      <c r="BD371" s="6"/>
      <c r="BE371" s="9">
        <f ca="1">IF(Table1[[#This Row],[DEBTS]]&gt;Table1[[#This Row],[INCOME ]],1,0)</f>
        <v>1</v>
      </c>
      <c r="BF371" s="10"/>
      <c r="BH371" s="9">
        <f ca="1">IF(Table1[[#This Row],[AREA]]="Alappuzha",Table1[[#This Row],[INCOME ]],0)</f>
        <v>0</v>
      </c>
      <c r="BI371" s="6">
        <f ca="1">IF(Table1[[#This Row],[AREA]]="Ernakulam",Table1[[#This Row],[INCOME ]],0)</f>
        <v>0</v>
      </c>
      <c r="BJ371" s="6">
        <f ca="1">IF(Table1[[#This Row],[AREA]]="Idukki",Table1[[#This Row],[INCOME ]],0)</f>
        <v>0</v>
      </c>
      <c r="BK371" s="6">
        <f ca="1">IF(Table1[[#This Row],[AREA]]="kannur",Table1[[#This Row],[INCOME ]],0)</f>
        <v>0</v>
      </c>
      <c r="BL371" s="6">
        <f ca="1">IF(Table1[[#This Row],[AREA]]="Kasaragod",Table1[[#This Row],[INCOME ]],0)</f>
        <v>0</v>
      </c>
      <c r="BM371" s="6">
        <f ca="1">IF(Table1[[#This Row],[AREA]]="Kollam",Table1[[#This Row],[INCOME ]],0)</f>
        <v>0</v>
      </c>
      <c r="BN371" s="6">
        <f ca="1">IF(Table1[[#This Row],[AREA]]="kottayam",Table1[[#This Row],[INCOME ]],0)</f>
        <v>0</v>
      </c>
      <c r="BO371" s="6">
        <f ca="1">IF(Table1[[#This Row],[AREA]]="Kozhikode",Table1[[#This Row],[INCOME ]],0)</f>
        <v>0</v>
      </c>
      <c r="BP371" s="6">
        <f ca="1">IF(Table1[[#This Row],[AREA]]="Malappuram",Table1[[#This Row],[INCOME ]],0)</f>
        <v>0</v>
      </c>
      <c r="BQ371" s="6">
        <f ca="1">IF(Table1[[#This Row],[AREA]]="Palakkad",Table1[[#This Row],[INCOME ]],0)</f>
        <v>0</v>
      </c>
      <c r="BR371" s="6">
        <f ca="1">IF(Table1[[#This Row],[AREA]]="Pathanamthitta",Table1[[#This Row],[INCOME ]],0)</f>
        <v>676252</v>
      </c>
      <c r="BS371" s="6">
        <f ca="1">IF(Table1[[#This Row],[AREA]]="Thiruvananthapuram",Table1[[#This Row],[INCOME ]],0)</f>
        <v>0</v>
      </c>
      <c r="BT371" s="6">
        <f ca="1">IF(Table1[[#This Row],[AREA]]="Thrissur",Table1[[#This Row],[INCOME ]],0)</f>
        <v>0</v>
      </c>
      <c r="BU371" s="10">
        <f ca="1">IF(Table1[[#This Row],[AREA]]="Wayanadu",Table1[[#This Row],[INCOME ]],0)</f>
        <v>0</v>
      </c>
      <c r="BW371" s="9">
        <f ca="1">IF(Table1[[#This Row],[FIELD OF WORK]]="IT",Table1[[#This Row],[INCOME ]],0)</f>
        <v>0</v>
      </c>
      <c r="BX371" s="6">
        <f ca="1">IF(Table1[[#This Row],[FIELD OF WORK]]="Teaching",Table1[[#This Row],[INCOME ]],0)</f>
        <v>676252</v>
      </c>
      <c r="BY371" s="6">
        <f ca="1">IF(Table1[[#This Row],[FIELD OF WORK]]="Construction",Table1[[#This Row],[INCOME ]],0)</f>
        <v>0</v>
      </c>
      <c r="BZ371" s="6">
        <f ca="1">IF(Table1[[#This Row],[FIELD OF WORK]]="Health",Table1[[#This Row],[INCOME ]],0)</f>
        <v>0</v>
      </c>
      <c r="CA371" s="10">
        <f ca="1">IF(Table1[[#This Row],[FIELD OF WORK]]="Others",Table1[[#This Row],[INCOME ]],0)</f>
        <v>0</v>
      </c>
      <c r="CC371" s="9">
        <f ca="1">IF(Table1[[#This Row],[EDUCATION]]="Highschool",Table1[[#This Row],[INCOME ]],0)</f>
        <v>0</v>
      </c>
      <c r="CD371" s="6">
        <f ca="1">IF(Table1[[#This Row],[EDUCATION]]="UG",Table1[[#This Row],[INCOME ]],0)</f>
        <v>0</v>
      </c>
      <c r="CE371" s="6">
        <f ca="1">IF(Table1[[#This Row],[EDUCATION]]="PG",Table1[[#This Row],[INCOME ]],0)</f>
        <v>0</v>
      </c>
      <c r="CF371" s="6">
        <f ca="1">IF(Table1[[#This Row],[EDUCATION]]="PHD",Table1[[#This Row],[INCOME ]],0)</f>
        <v>0</v>
      </c>
      <c r="CG371" s="6">
        <f ca="1">IF(Table1[[#This Row],[EDUCATION]]="Plus Two",Table1[[#This Row],[INCOME ]],0)</f>
        <v>676252</v>
      </c>
      <c r="CH371" s="10">
        <f ca="1">IF(Table1[[#This Row],[EDUCATION]]="Others",Table1[[#This Row],[INCOME ]],0)</f>
        <v>0</v>
      </c>
      <c r="CJ371" s="9">
        <f ca="1">IF(Table1[[#This Row],[NETWORTH]]&gt;$CK$3,Table1[[#This Row],[AGE]],0)</f>
        <v>30</v>
      </c>
      <c r="CK371" s="10"/>
    </row>
    <row r="372" spans="1:89" x14ac:dyDescent="0.3">
      <c r="A372">
        <f t="shared" ca="1" si="140"/>
        <v>1</v>
      </c>
      <c r="B372" t="str">
        <f t="shared" ca="1" si="141"/>
        <v>FEMALE</v>
      </c>
      <c r="C372">
        <f t="shared" ca="1" si="142"/>
        <v>38</v>
      </c>
      <c r="D372">
        <f t="shared" ca="1" si="143"/>
        <v>3</v>
      </c>
      <c r="E372" t="str">
        <f t="shared" ca="1" si="144"/>
        <v>Teaching</v>
      </c>
      <c r="F372">
        <f t="shared" ca="1" si="145"/>
        <v>4</v>
      </c>
      <c r="G372" t="str">
        <f t="shared" ca="1" si="146"/>
        <v>PG</v>
      </c>
      <c r="H372">
        <f t="shared" ca="1" si="164"/>
        <v>0</v>
      </c>
      <c r="I372">
        <f t="shared" ca="1" si="139"/>
        <v>3</v>
      </c>
      <c r="J372">
        <f t="shared" ca="1" si="147"/>
        <v>954687</v>
      </c>
      <c r="K372">
        <f t="shared" ca="1" si="148"/>
        <v>2</v>
      </c>
      <c r="L372" t="str">
        <f t="shared" ca="1" si="149"/>
        <v>Kollam</v>
      </c>
      <c r="M372">
        <f t="shared" ca="1" si="158"/>
        <v>2864061</v>
      </c>
      <c r="N372">
        <f t="shared" ca="1" si="150"/>
        <v>1093182.2194357626</v>
      </c>
      <c r="O372">
        <f t="shared" ca="1" si="159"/>
        <v>2337749.4502683603</v>
      </c>
      <c r="P372">
        <f t="shared" ca="1" si="151"/>
        <v>577592</v>
      </c>
      <c r="Q372">
        <f t="shared" ca="1" si="160"/>
        <v>2517689.2194357626</v>
      </c>
      <c r="R372">
        <f t="shared" ca="1" si="161"/>
        <v>492713.19851524069</v>
      </c>
      <c r="S372">
        <f t="shared" ca="1" si="162"/>
        <v>5694523.6487836009</v>
      </c>
      <c r="T372">
        <f t="shared" ca="1" si="163"/>
        <v>3176834.4293478383</v>
      </c>
      <c r="V372" s="9">
        <f ca="1">IF(Table1[[#This Row],[GENDER]]="MALE",1,0)</f>
        <v>0</v>
      </c>
      <c r="W372" s="10">
        <f ca="1">IF(Table1[[#This Row],[GENDER]]="FEMALE",1,0)</f>
        <v>1</v>
      </c>
      <c r="AF372" s="9">
        <f t="shared" ca="1" si="152"/>
        <v>0</v>
      </c>
      <c r="AG372" s="6">
        <f t="shared" ca="1" si="153"/>
        <v>0</v>
      </c>
      <c r="AH372" s="6">
        <f t="shared" ca="1" si="154"/>
        <v>0</v>
      </c>
      <c r="AI372" s="6">
        <f t="shared" ca="1" si="155"/>
        <v>1</v>
      </c>
      <c r="AJ372" s="10">
        <f t="shared" ca="1" si="156"/>
        <v>0</v>
      </c>
      <c r="AL372" s="9">
        <f ca="1">IF(Table1[[#This Row],[EDUCATION]]="HIGHSCHOOL",1,0)</f>
        <v>0</v>
      </c>
      <c r="AM372" s="6">
        <f ca="1">IF(Table1[[#This Row],[EDUCATION]]="PLUS TWO",1,0)</f>
        <v>0</v>
      </c>
      <c r="AN372" s="6">
        <f ca="1">IF(Table1[[#This Row],[EDUCATION]]="UG",1,0)</f>
        <v>0</v>
      </c>
      <c r="AO372" s="6">
        <f ca="1">IF(Table1[[#This Row],[EDUCATION]]="PG",1,0)</f>
        <v>1</v>
      </c>
      <c r="AP372" s="6">
        <f ca="1">IF(Table1[[#This Row],[EDUCATION]]="PHD",1,0)</f>
        <v>0</v>
      </c>
      <c r="AQ372" s="10">
        <f ca="1">IF(Table1[[#This Row],[EDUCATION]]="OTHERS",1,0)</f>
        <v>0</v>
      </c>
      <c r="AU372" s="9">
        <f ca="1">Table1[[#This Row],[CARS VALUE]]/Table1[[#This Row],[CARS]]</f>
        <v>779249.81675612007</v>
      </c>
      <c r="AV372" s="10"/>
      <c r="AX372" s="9">
        <f ca="1">IF(Table1[[#This Row],[DEBTS]]&gt;$AY$3,1,0)</f>
        <v>1</v>
      </c>
      <c r="AY372" s="6"/>
      <c r="AZ372" s="23">
        <f ca="1">(Table1[[#This Row],[MORTAGE LEFT]]/Table1[[#This Row],[VALUE OF THE HOUSE]])</f>
        <v>0.38168957275552534</v>
      </c>
      <c r="BA372" s="6">
        <f t="shared" ca="1" si="157"/>
        <v>1</v>
      </c>
      <c r="BB372" s="6"/>
      <c r="BC372" s="6"/>
      <c r="BD372" s="6"/>
      <c r="BE372" s="9">
        <f ca="1">IF(Table1[[#This Row],[DEBTS]]&gt;Table1[[#This Row],[INCOME ]],1,0)</f>
        <v>1</v>
      </c>
      <c r="BF372" s="10"/>
      <c r="BH372" s="9">
        <f ca="1">IF(Table1[[#This Row],[AREA]]="Alappuzha",Table1[[#This Row],[INCOME ]],0)</f>
        <v>0</v>
      </c>
      <c r="BI372" s="6">
        <f ca="1">IF(Table1[[#This Row],[AREA]]="Ernakulam",Table1[[#This Row],[INCOME ]],0)</f>
        <v>0</v>
      </c>
      <c r="BJ372" s="6">
        <f ca="1">IF(Table1[[#This Row],[AREA]]="Idukki",Table1[[#This Row],[INCOME ]],0)</f>
        <v>0</v>
      </c>
      <c r="BK372" s="6">
        <f ca="1">IF(Table1[[#This Row],[AREA]]="kannur",Table1[[#This Row],[INCOME ]],0)</f>
        <v>0</v>
      </c>
      <c r="BL372" s="6">
        <f ca="1">IF(Table1[[#This Row],[AREA]]="Kasaragod",Table1[[#This Row],[INCOME ]],0)</f>
        <v>0</v>
      </c>
      <c r="BM372" s="6">
        <f ca="1">IF(Table1[[#This Row],[AREA]]="Kollam",Table1[[#This Row],[INCOME ]],0)</f>
        <v>954687</v>
      </c>
      <c r="BN372" s="6">
        <f ca="1">IF(Table1[[#This Row],[AREA]]="kottayam",Table1[[#This Row],[INCOME ]],0)</f>
        <v>0</v>
      </c>
      <c r="BO372" s="6">
        <f ca="1">IF(Table1[[#This Row],[AREA]]="Kozhikode",Table1[[#This Row],[INCOME ]],0)</f>
        <v>0</v>
      </c>
      <c r="BP372" s="6">
        <f ca="1">IF(Table1[[#This Row],[AREA]]="Malappuram",Table1[[#This Row],[INCOME ]],0)</f>
        <v>0</v>
      </c>
      <c r="BQ372" s="6">
        <f ca="1">IF(Table1[[#This Row],[AREA]]="Palakkad",Table1[[#This Row],[INCOME ]],0)</f>
        <v>0</v>
      </c>
      <c r="BR372" s="6">
        <f ca="1">IF(Table1[[#This Row],[AREA]]="Pathanamthitta",Table1[[#This Row],[INCOME ]],0)</f>
        <v>0</v>
      </c>
      <c r="BS372" s="6">
        <f ca="1">IF(Table1[[#This Row],[AREA]]="Thiruvananthapuram",Table1[[#This Row],[INCOME ]],0)</f>
        <v>0</v>
      </c>
      <c r="BT372" s="6">
        <f ca="1">IF(Table1[[#This Row],[AREA]]="Thrissur",Table1[[#This Row],[INCOME ]],0)</f>
        <v>0</v>
      </c>
      <c r="BU372" s="10">
        <f ca="1">IF(Table1[[#This Row],[AREA]]="Wayanadu",Table1[[#This Row],[INCOME ]],0)</f>
        <v>0</v>
      </c>
      <c r="BW372" s="9">
        <f ca="1">IF(Table1[[#This Row],[FIELD OF WORK]]="IT",Table1[[#This Row],[INCOME ]],0)</f>
        <v>0</v>
      </c>
      <c r="BX372" s="6">
        <f ca="1">IF(Table1[[#This Row],[FIELD OF WORK]]="Teaching",Table1[[#This Row],[INCOME ]],0)</f>
        <v>954687</v>
      </c>
      <c r="BY372" s="6">
        <f ca="1">IF(Table1[[#This Row],[FIELD OF WORK]]="Construction",Table1[[#This Row],[INCOME ]],0)</f>
        <v>0</v>
      </c>
      <c r="BZ372" s="6">
        <f ca="1">IF(Table1[[#This Row],[FIELD OF WORK]]="Health",Table1[[#This Row],[INCOME ]],0)</f>
        <v>0</v>
      </c>
      <c r="CA372" s="10">
        <f ca="1">IF(Table1[[#This Row],[FIELD OF WORK]]="Others",Table1[[#This Row],[INCOME ]],0)</f>
        <v>0</v>
      </c>
      <c r="CC372" s="9">
        <f ca="1">IF(Table1[[#This Row],[EDUCATION]]="Highschool",Table1[[#This Row],[INCOME ]],0)</f>
        <v>0</v>
      </c>
      <c r="CD372" s="6">
        <f ca="1">IF(Table1[[#This Row],[EDUCATION]]="UG",Table1[[#This Row],[INCOME ]],0)</f>
        <v>0</v>
      </c>
      <c r="CE372" s="6">
        <f ca="1">IF(Table1[[#This Row],[EDUCATION]]="PG",Table1[[#This Row],[INCOME ]],0)</f>
        <v>954687</v>
      </c>
      <c r="CF372" s="6">
        <f ca="1">IF(Table1[[#This Row],[EDUCATION]]="PHD",Table1[[#This Row],[INCOME ]],0)</f>
        <v>0</v>
      </c>
      <c r="CG372" s="6">
        <f ca="1">IF(Table1[[#This Row],[EDUCATION]]="Plus Two",Table1[[#This Row],[INCOME ]],0)</f>
        <v>0</v>
      </c>
      <c r="CH372" s="10">
        <f ca="1">IF(Table1[[#This Row],[EDUCATION]]="Others",Table1[[#This Row],[INCOME ]],0)</f>
        <v>0</v>
      </c>
      <c r="CJ372" s="9">
        <f ca="1">IF(Table1[[#This Row],[NETWORTH]]&gt;$CK$3,Table1[[#This Row],[AGE]],0)</f>
        <v>38</v>
      </c>
      <c r="CK372" s="10"/>
    </row>
    <row r="373" spans="1:89" x14ac:dyDescent="0.3">
      <c r="A373">
        <f t="shared" ca="1" si="140"/>
        <v>0</v>
      </c>
      <c r="B373" t="str">
        <f t="shared" ca="1" si="141"/>
        <v>MALE</v>
      </c>
      <c r="C373">
        <f t="shared" ca="1" si="142"/>
        <v>32</v>
      </c>
      <c r="D373">
        <f t="shared" ca="1" si="143"/>
        <v>5</v>
      </c>
      <c r="E373" t="str">
        <f t="shared" ca="1" si="144"/>
        <v>Others</v>
      </c>
      <c r="F373">
        <f t="shared" ca="1" si="145"/>
        <v>1</v>
      </c>
      <c r="G373" t="str">
        <f t="shared" ca="1" si="146"/>
        <v>Highschool</v>
      </c>
      <c r="H373">
        <f t="shared" ca="1" si="164"/>
        <v>3</v>
      </c>
      <c r="I373">
        <f t="shared" ca="1" si="139"/>
        <v>1</v>
      </c>
      <c r="J373">
        <f t="shared" ca="1" si="147"/>
        <v>660213</v>
      </c>
      <c r="K373">
        <f t="shared" ca="1" si="148"/>
        <v>9</v>
      </c>
      <c r="L373" t="str">
        <f t="shared" ca="1" si="149"/>
        <v>Palakkad</v>
      </c>
      <c r="M373">
        <f t="shared" ca="1" si="158"/>
        <v>3961278</v>
      </c>
      <c r="N373">
        <f t="shared" ca="1" si="150"/>
        <v>1217923.4599581379</v>
      </c>
      <c r="O373">
        <f t="shared" ca="1" si="159"/>
        <v>502908.45763747441</v>
      </c>
      <c r="P373">
        <f t="shared" ca="1" si="151"/>
        <v>40440</v>
      </c>
      <c r="Q373">
        <f t="shared" ca="1" si="160"/>
        <v>2182321.4599581379</v>
      </c>
      <c r="R373">
        <f t="shared" ca="1" si="161"/>
        <v>533120.33912179526</v>
      </c>
      <c r="S373">
        <f t="shared" ca="1" si="162"/>
        <v>4997306.7967592692</v>
      </c>
      <c r="T373">
        <f t="shared" ca="1" si="163"/>
        <v>2814985.3368011313</v>
      </c>
      <c r="V373" s="9">
        <f ca="1">IF(Table1[[#This Row],[GENDER]]="MALE",1,0)</f>
        <v>1</v>
      </c>
      <c r="W373" s="10">
        <f ca="1">IF(Table1[[#This Row],[GENDER]]="FEMALE",1,0)</f>
        <v>0</v>
      </c>
      <c r="AF373" s="9">
        <f t="shared" ca="1" si="152"/>
        <v>0</v>
      </c>
      <c r="AG373" s="6">
        <f t="shared" ca="1" si="153"/>
        <v>0</v>
      </c>
      <c r="AH373" s="6">
        <f t="shared" ca="1" si="154"/>
        <v>0</v>
      </c>
      <c r="AI373" s="6">
        <f t="shared" ca="1" si="155"/>
        <v>0</v>
      </c>
      <c r="AJ373" s="10">
        <f t="shared" ca="1" si="156"/>
        <v>1</v>
      </c>
      <c r="AL373" s="9">
        <f ca="1">IF(Table1[[#This Row],[EDUCATION]]="HIGHSCHOOL",1,0)</f>
        <v>1</v>
      </c>
      <c r="AM373" s="6">
        <f ca="1">IF(Table1[[#This Row],[EDUCATION]]="PLUS TWO",1,0)</f>
        <v>0</v>
      </c>
      <c r="AN373" s="6">
        <f ca="1">IF(Table1[[#This Row],[EDUCATION]]="UG",1,0)</f>
        <v>0</v>
      </c>
      <c r="AO373" s="6">
        <f ca="1">IF(Table1[[#This Row],[EDUCATION]]="PG",1,0)</f>
        <v>0</v>
      </c>
      <c r="AP373" s="6">
        <f ca="1">IF(Table1[[#This Row],[EDUCATION]]="PHD",1,0)</f>
        <v>0</v>
      </c>
      <c r="AQ373" s="10">
        <f ca="1">IF(Table1[[#This Row],[EDUCATION]]="OTHERS",1,0)</f>
        <v>0</v>
      </c>
      <c r="AU373" s="9">
        <f ca="1">Table1[[#This Row],[CARS VALUE]]/Table1[[#This Row],[CARS]]</f>
        <v>502908.45763747441</v>
      </c>
      <c r="AV373" s="10"/>
      <c r="AX373" s="9">
        <f ca="1">IF(Table1[[#This Row],[DEBTS]]&gt;$AY$3,1,0)</f>
        <v>1</v>
      </c>
      <c r="AY373" s="6"/>
      <c r="AZ373" s="23">
        <f ca="1">(Table1[[#This Row],[MORTAGE LEFT]]/Table1[[#This Row],[VALUE OF THE HOUSE]])</f>
        <v>0.3074572044572832</v>
      </c>
      <c r="BA373" s="6">
        <f t="shared" ca="1" si="157"/>
        <v>1</v>
      </c>
      <c r="BB373" s="6"/>
      <c r="BC373" s="6"/>
      <c r="BD373" s="6"/>
      <c r="BE373" s="9">
        <f ca="1">IF(Table1[[#This Row],[DEBTS]]&gt;Table1[[#This Row],[INCOME ]],1,0)</f>
        <v>1</v>
      </c>
      <c r="BF373" s="10"/>
      <c r="BH373" s="9">
        <f ca="1">IF(Table1[[#This Row],[AREA]]="Alappuzha",Table1[[#This Row],[INCOME ]],0)</f>
        <v>0</v>
      </c>
      <c r="BI373" s="6">
        <f ca="1">IF(Table1[[#This Row],[AREA]]="Ernakulam",Table1[[#This Row],[INCOME ]],0)</f>
        <v>0</v>
      </c>
      <c r="BJ373" s="6">
        <f ca="1">IF(Table1[[#This Row],[AREA]]="Idukki",Table1[[#This Row],[INCOME ]],0)</f>
        <v>0</v>
      </c>
      <c r="BK373" s="6">
        <f ca="1">IF(Table1[[#This Row],[AREA]]="kannur",Table1[[#This Row],[INCOME ]],0)</f>
        <v>0</v>
      </c>
      <c r="BL373" s="6">
        <f ca="1">IF(Table1[[#This Row],[AREA]]="Kasaragod",Table1[[#This Row],[INCOME ]],0)</f>
        <v>0</v>
      </c>
      <c r="BM373" s="6">
        <f ca="1">IF(Table1[[#This Row],[AREA]]="Kollam",Table1[[#This Row],[INCOME ]],0)</f>
        <v>0</v>
      </c>
      <c r="BN373" s="6">
        <f ca="1">IF(Table1[[#This Row],[AREA]]="kottayam",Table1[[#This Row],[INCOME ]],0)</f>
        <v>0</v>
      </c>
      <c r="BO373" s="6">
        <f ca="1">IF(Table1[[#This Row],[AREA]]="Kozhikode",Table1[[#This Row],[INCOME ]],0)</f>
        <v>0</v>
      </c>
      <c r="BP373" s="6">
        <f ca="1">IF(Table1[[#This Row],[AREA]]="Malappuram",Table1[[#This Row],[INCOME ]],0)</f>
        <v>0</v>
      </c>
      <c r="BQ373" s="6">
        <f ca="1">IF(Table1[[#This Row],[AREA]]="Palakkad",Table1[[#This Row],[INCOME ]],0)</f>
        <v>660213</v>
      </c>
      <c r="BR373" s="6">
        <f ca="1">IF(Table1[[#This Row],[AREA]]="Pathanamthitta",Table1[[#This Row],[INCOME ]],0)</f>
        <v>0</v>
      </c>
      <c r="BS373" s="6">
        <f ca="1">IF(Table1[[#This Row],[AREA]]="Thiruvananthapuram",Table1[[#This Row],[INCOME ]],0)</f>
        <v>0</v>
      </c>
      <c r="BT373" s="6">
        <f ca="1">IF(Table1[[#This Row],[AREA]]="Thrissur",Table1[[#This Row],[INCOME ]],0)</f>
        <v>0</v>
      </c>
      <c r="BU373" s="10">
        <f ca="1">IF(Table1[[#This Row],[AREA]]="Wayanadu",Table1[[#This Row],[INCOME ]],0)</f>
        <v>0</v>
      </c>
      <c r="BW373" s="9">
        <f ca="1">IF(Table1[[#This Row],[FIELD OF WORK]]="IT",Table1[[#This Row],[INCOME ]],0)</f>
        <v>0</v>
      </c>
      <c r="BX373" s="6">
        <f ca="1">IF(Table1[[#This Row],[FIELD OF WORK]]="Teaching",Table1[[#This Row],[INCOME ]],0)</f>
        <v>0</v>
      </c>
      <c r="BY373" s="6">
        <f ca="1">IF(Table1[[#This Row],[FIELD OF WORK]]="Construction",Table1[[#This Row],[INCOME ]],0)</f>
        <v>0</v>
      </c>
      <c r="BZ373" s="6">
        <f ca="1">IF(Table1[[#This Row],[FIELD OF WORK]]="Health",Table1[[#This Row],[INCOME ]],0)</f>
        <v>0</v>
      </c>
      <c r="CA373" s="10">
        <f ca="1">IF(Table1[[#This Row],[FIELD OF WORK]]="Others",Table1[[#This Row],[INCOME ]],0)</f>
        <v>660213</v>
      </c>
      <c r="CC373" s="9">
        <f ca="1">IF(Table1[[#This Row],[EDUCATION]]="Highschool",Table1[[#This Row],[INCOME ]],0)</f>
        <v>660213</v>
      </c>
      <c r="CD373" s="6">
        <f ca="1">IF(Table1[[#This Row],[EDUCATION]]="UG",Table1[[#This Row],[INCOME ]],0)</f>
        <v>0</v>
      </c>
      <c r="CE373" s="6">
        <f ca="1">IF(Table1[[#This Row],[EDUCATION]]="PG",Table1[[#This Row],[INCOME ]],0)</f>
        <v>0</v>
      </c>
      <c r="CF373" s="6">
        <f ca="1">IF(Table1[[#This Row],[EDUCATION]]="PHD",Table1[[#This Row],[INCOME ]],0)</f>
        <v>0</v>
      </c>
      <c r="CG373" s="6">
        <f ca="1">IF(Table1[[#This Row],[EDUCATION]]="Plus Two",Table1[[#This Row],[INCOME ]],0)</f>
        <v>0</v>
      </c>
      <c r="CH373" s="10">
        <f ca="1">IF(Table1[[#This Row],[EDUCATION]]="Others",Table1[[#This Row],[INCOME ]],0)</f>
        <v>0</v>
      </c>
      <c r="CJ373" s="9">
        <f ca="1">IF(Table1[[#This Row],[NETWORTH]]&gt;$CK$3,Table1[[#This Row],[AGE]],0)</f>
        <v>32</v>
      </c>
      <c r="CK373" s="10"/>
    </row>
    <row r="374" spans="1:89" x14ac:dyDescent="0.3">
      <c r="A374">
        <f t="shared" ca="1" si="140"/>
        <v>0</v>
      </c>
      <c r="B374" t="str">
        <f t="shared" ca="1" si="141"/>
        <v>MALE</v>
      </c>
      <c r="C374">
        <f t="shared" ca="1" si="142"/>
        <v>37</v>
      </c>
      <c r="D374">
        <f t="shared" ca="1" si="143"/>
        <v>1</v>
      </c>
      <c r="E374" t="str">
        <f t="shared" ca="1" si="144"/>
        <v>Health</v>
      </c>
      <c r="F374">
        <f t="shared" ca="1" si="145"/>
        <v>2</v>
      </c>
      <c r="G374" t="str">
        <f t="shared" ca="1" si="146"/>
        <v>Plus Two</v>
      </c>
      <c r="H374">
        <f t="shared" ca="1" si="164"/>
        <v>0</v>
      </c>
      <c r="I374">
        <f t="shared" ca="1" si="139"/>
        <v>1</v>
      </c>
      <c r="J374">
        <f t="shared" ca="1" si="147"/>
        <v>467392</v>
      </c>
      <c r="K374">
        <f t="shared" ca="1" si="148"/>
        <v>12</v>
      </c>
      <c r="L374" t="str">
        <f t="shared" ca="1" si="149"/>
        <v>Wayanadu</v>
      </c>
      <c r="M374">
        <f t="shared" ca="1" si="158"/>
        <v>3739136</v>
      </c>
      <c r="N374">
        <f t="shared" ca="1" si="150"/>
        <v>2493100.6918691457</v>
      </c>
      <c r="O374">
        <f t="shared" ca="1" si="159"/>
        <v>21269.529065494786</v>
      </c>
      <c r="P374">
        <f t="shared" ca="1" si="151"/>
        <v>15675</v>
      </c>
      <c r="Q374">
        <f t="shared" ca="1" si="160"/>
        <v>2851669.6918691457</v>
      </c>
      <c r="R374">
        <f t="shared" ca="1" si="161"/>
        <v>188697.80549151488</v>
      </c>
      <c r="S374">
        <f t="shared" ca="1" si="162"/>
        <v>3949103.3345570099</v>
      </c>
      <c r="T374">
        <f t="shared" ca="1" si="163"/>
        <v>1097433.6426878641</v>
      </c>
      <c r="V374" s="9">
        <f ca="1">IF(Table1[[#This Row],[GENDER]]="MALE",1,0)</f>
        <v>1</v>
      </c>
      <c r="W374" s="10">
        <f ca="1">IF(Table1[[#This Row],[GENDER]]="FEMALE",1,0)</f>
        <v>0</v>
      </c>
      <c r="AF374" s="9">
        <f t="shared" ca="1" si="152"/>
        <v>0</v>
      </c>
      <c r="AG374" s="6">
        <f t="shared" ca="1" si="153"/>
        <v>1</v>
      </c>
      <c r="AH374" s="6">
        <f t="shared" ca="1" si="154"/>
        <v>0</v>
      </c>
      <c r="AI374" s="6">
        <f t="shared" ca="1" si="155"/>
        <v>0</v>
      </c>
      <c r="AJ374" s="10">
        <f t="shared" ca="1" si="156"/>
        <v>0</v>
      </c>
      <c r="AL374" s="9">
        <f ca="1">IF(Table1[[#This Row],[EDUCATION]]="HIGHSCHOOL",1,0)</f>
        <v>0</v>
      </c>
      <c r="AM374" s="6">
        <f ca="1">IF(Table1[[#This Row],[EDUCATION]]="PLUS TWO",1,0)</f>
        <v>1</v>
      </c>
      <c r="AN374" s="6">
        <f ca="1">IF(Table1[[#This Row],[EDUCATION]]="UG",1,0)</f>
        <v>0</v>
      </c>
      <c r="AO374" s="6">
        <f ca="1">IF(Table1[[#This Row],[EDUCATION]]="PG",1,0)</f>
        <v>0</v>
      </c>
      <c r="AP374" s="6">
        <f ca="1">IF(Table1[[#This Row],[EDUCATION]]="PHD",1,0)</f>
        <v>0</v>
      </c>
      <c r="AQ374" s="10">
        <f ca="1">IF(Table1[[#This Row],[EDUCATION]]="OTHERS",1,0)</f>
        <v>0</v>
      </c>
      <c r="AU374" s="9">
        <f ca="1">Table1[[#This Row],[CARS VALUE]]/Table1[[#This Row],[CARS]]</f>
        <v>21269.529065494786</v>
      </c>
      <c r="AV374" s="10"/>
      <c r="AX374" s="9">
        <f ca="1">IF(Table1[[#This Row],[DEBTS]]&gt;$AY$3,1,0)</f>
        <v>1</v>
      </c>
      <c r="AY374" s="6"/>
      <c r="AZ374" s="23">
        <f ca="1">(Table1[[#This Row],[MORTAGE LEFT]]/Table1[[#This Row],[VALUE OF THE HOUSE]])</f>
        <v>0.66675849497561623</v>
      </c>
      <c r="BA374" s="6">
        <f t="shared" ca="1" si="157"/>
        <v>0</v>
      </c>
      <c r="BB374" s="6"/>
      <c r="BC374" s="6"/>
      <c r="BD374" s="6"/>
      <c r="BE374" s="9">
        <f ca="1">IF(Table1[[#This Row],[DEBTS]]&gt;Table1[[#This Row],[INCOME ]],1,0)</f>
        <v>1</v>
      </c>
      <c r="BF374" s="10"/>
      <c r="BH374" s="9">
        <f ca="1">IF(Table1[[#This Row],[AREA]]="Alappuzha",Table1[[#This Row],[INCOME ]],0)</f>
        <v>0</v>
      </c>
      <c r="BI374" s="6">
        <f ca="1">IF(Table1[[#This Row],[AREA]]="Ernakulam",Table1[[#This Row],[INCOME ]],0)</f>
        <v>0</v>
      </c>
      <c r="BJ374" s="6">
        <f ca="1">IF(Table1[[#This Row],[AREA]]="Idukki",Table1[[#This Row],[INCOME ]],0)</f>
        <v>0</v>
      </c>
      <c r="BK374" s="6">
        <f ca="1">IF(Table1[[#This Row],[AREA]]="kannur",Table1[[#This Row],[INCOME ]],0)</f>
        <v>0</v>
      </c>
      <c r="BL374" s="6">
        <f ca="1">IF(Table1[[#This Row],[AREA]]="Kasaragod",Table1[[#This Row],[INCOME ]],0)</f>
        <v>0</v>
      </c>
      <c r="BM374" s="6">
        <f ca="1">IF(Table1[[#This Row],[AREA]]="Kollam",Table1[[#This Row],[INCOME ]],0)</f>
        <v>0</v>
      </c>
      <c r="BN374" s="6">
        <f ca="1">IF(Table1[[#This Row],[AREA]]="kottayam",Table1[[#This Row],[INCOME ]],0)</f>
        <v>0</v>
      </c>
      <c r="BO374" s="6">
        <f ca="1">IF(Table1[[#This Row],[AREA]]="Kozhikode",Table1[[#This Row],[INCOME ]],0)</f>
        <v>0</v>
      </c>
      <c r="BP374" s="6">
        <f ca="1">IF(Table1[[#This Row],[AREA]]="Malappuram",Table1[[#This Row],[INCOME ]],0)</f>
        <v>0</v>
      </c>
      <c r="BQ374" s="6">
        <f ca="1">IF(Table1[[#This Row],[AREA]]="Palakkad",Table1[[#This Row],[INCOME ]],0)</f>
        <v>0</v>
      </c>
      <c r="BR374" s="6">
        <f ca="1">IF(Table1[[#This Row],[AREA]]="Pathanamthitta",Table1[[#This Row],[INCOME ]],0)</f>
        <v>0</v>
      </c>
      <c r="BS374" s="6">
        <f ca="1">IF(Table1[[#This Row],[AREA]]="Thiruvananthapuram",Table1[[#This Row],[INCOME ]],0)</f>
        <v>0</v>
      </c>
      <c r="BT374" s="6">
        <f ca="1">IF(Table1[[#This Row],[AREA]]="Thrissur",Table1[[#This Row],[INCOME ]],0)</f>
        <v>0</v>
      </c>
      <c r="BU374" s="10">
        <f ca="1">IF(Table1[[#This Row],[AREA]]="Wayanadu",Table1[[#This Row],[INCOME ]],0)</f>
        <v>467392</v>
      </c>
      <c r="BW374" s="9">
        <f ca="1">IF(Table1[[#This Row],[FIELD OF WORK]]="IT",Table1[[#This Row],[INCOME ]],0)</f>
        <v>0</v>
      </c>
      <c r="BX374" s="6">
        <f ca="1">IF(Table1[[#This Row],[FIELD OF WORK]]="Teaching",Table1[[#This Row],[INCOME ]],0)</f>
        <v>0</v>
      </c>
      <c r="BY374" s="6">
        <f ca="1">IF(Table1[[#This Row],[FIELD OF WORK]]="Construction",Table1[[#This Row],[INCOME ]],0)</f>
        <v>0</v>
      </c>
      <c r="BZ374" s="6">
        <f ca="1">IF(Table1[[#This Row],[FIELD OF WORK]]="Health",Table1[[#This Row],[INCOME ]],0)</f>
        <v>467392</v>
      </c>
      <c r="CA374" s="10">
        <f ca="1">IF(Table1[[#This Row],[FIELD OF WORK]]="Others",Table1[[#This Row],[INCOME ]],0)</f>
        <v>0</v>
      </c>
      <c r="CC374" s="9">
        <f ca="1">IF(Table1[[#This Row],[EDUCATION]]="Highschool",Table1[[#This Row],[INCOME ]],0)</f>
        <v>0</v>
      </c>
      <c r="CD374" s="6">
        <f ca="1">IF(Table1[[#This Row],[EDUCATION]]="UG",Table1[[#This Row],[INCOME ]],0)</f>
        <v>0</v>
      </c>
      <c r="CE374" s="6">
        <f ca="1">IF(Table1[[#This Row],[EDUCATION]]="PG",Table1[[#This Row],[INCOME ]],0)</f>
        <v>0</v>
      </c>
      <c r="CF374" s="6">
        <f ca="1">IF(Table1[[#This Row],[EDUCATION]]="PHD",Table1[[#This Row],[INCOME ]],0)</f>
        <v>0</v>
      </c>
      <c r="CG374" s="6">
        <f ca="1">IF(Table1[[#This Row],[EDUCATION]]="Plus Two",Table1[[#This Row],[INCOME ]],0)</f>
        <v>467392</v>
      </c>
      <c r="CH374" s="10">
        <f ca="1">IF(Table1[[#This Row],[EDUCATION]]="Others",Table1[[#This Row],[INCOME ]],0)</f>
        <v>0</v>
      </c>
      <c r="CJ374" s="9">
        <f ca="1">IF(Table1[[#This Row],[NETWORTH]]&gt;$CK$3,Table1[[#This Row],[AGE]],0)</f>
        <v>37</v>
      </c>
      <c r="CK374" s="10"/>
    </row>
    <row r="375" spans="1:89" x14ac:dyDescent="0.3">
      <c r="A375">
        <f t="shared" ca="1" si="140"/>
        <v>0</v>
      </c>
      <c r="B375" t="str">
        <f t="shared" ca="1" si="141"/>
        <v>MALE</v>
      </c>
      <c r="C375">
        <f t="shared" ca="1" si="142"/>
        <v>29</v>
      </c>
      <c r="D375">
        <f t="shared" ca="1" si="143"/>
        <v>3</v>
      </c>
      <c r="E375" t="str">
        <f t="shared" ca="1" si="144"/>
        <v>Teaching</v>
      </c>
      <c r="F375">
        <f t="shared" ca="1" si="145"/>
        <v>5</v>
      </c>
      <c r="G375" t="str">
        <f t="shared" ca="1" si="146"/>
        <v>PHD</v>
      </c>
      <c r="H375">
        <f t="shared" ca="1" si="164"/>
        <v>1</v>
      </c>
      <c r="I375">
        <f t="shared" ca="1" si="139"/>
        <v>3</v>
      </c>
      <c r="J375">
        <f t="shared" ca="1" si="147"/>
        <v>691403</v>
      </c>
      <c r="K375">
        <f t="shared" ca="1" si="148"/>
        <v>3</v>
      </c>
      <c r="L375" t="str">
        <f t="shared" ca="1" si="149"/>
        <v>Alappuzha</v>
      </c>
      <c r="M375">
        <f t="shared" ca="1" si="158"/>
        <v>2074209</v>
      </c>
      <c r="N375">
        <f t="shared" ca="1" si="150"/>
        <v>1335597.914201146</v>
      </c>
      <c r="O375">
        <f t="shared" ca="1" si="159"/>
        <v>528520.36758836918</v>
      </c>
      <c r="P375">
        <f t="shared" ca="1" si="151"/>
        <v>311079</v>
      </c>
      <c r="Q375">
        <f t="shared" ca="1" si="160"/>
        <v>2678363.914201146</v>
      </c>
      <c r="R375">
        <f t="shared" ca="1" si="161"/>
        <v>650117.83808255999</v>
      </c>
      <c r="S375">
        <f t="shared" ca="1" si="162"/>
        <v>3252847.205670929</v>
      </c>
      <c r="T375">
        <f t="shared" ca="1" si="163"/>
        <v>574483.29146978306</v>
      </c>
      <c r="V375" s="9">
        <f ca="1">IF(Table1[[#This Row],[GENDER]]="MALE",1,0)</f>
        <v>1</v>
      </c>
      <c r="W375" s="10">
        <f ca="1">IF(Table1[[#This Row],[GENDER]]="FEMALE",1,0)</f>
        <v>0</v>
      </c>
      <c r="AF375" s="9">
        <f t="shared" ca="1" si="152"/>
        <v>0</v>
      </c>
      <c r="AG375" s="6">
        <f t="shared" ca="1" si="153"/>
        <v>0</v>
      </c>
      <c r="AH375" s="6">
        <f t="shared" ca="1" si="154"/>
        <v>0</v>
      </c>
      <c r="AI375" s="6">
        <f t="shared" ca="1" si="155"/>
        <v>1</v>
      </c>
      <c r="AJ375" s="10">
        <f t="shared" ca="1" si="156"/>
        <v>0</v>
      </c>
      <c r="AL375" s="9">
        <f ca="1">IF(Table1[[#This Row],[EDUCATION]]="HIGHSCHOOL",1,0)</f>
        <v>0</v>
      </c>
      <c r="AM375" s="6">
        <f ca="1">IF(Table1[[#This Row],[EDUCATION]]="PLUS TWO",1,0)</f>
        <v>0</v>
      </c>
      <c r="AN375" s="6">
        <f ca="1">IF(Table1[[#This Row],[EDUCATION]]="UG",1,0)</f>
        <v>0</v>
      </c>
      <c r="AO375" s="6">
        <f ca="1">IF(Table1[[#This Row],[EDUCATION]]="PG",1,0)</f>
        <v>0</v>
      </c>
      <c r="AP375" s="6">
        <f ca="1">IF(Table1[[#This Row],[EDUCATION]]="PHD",1,0)</f>
        <v>1</v>
      </c>
      <c r="AQ375" s="10">
        <f ca="1">IF(Table1[[#This Row],[EDUCATION]]="OTHERS",1,0)</f>
        <v>0</v>
      </c>
      <c r="AU375" s="9">
        <f ca="1">Table1[[#This Row],[CARS VALUE]]/Table1[[#This Row],[CARS]]</f>
        <v>176173.45586278973</v>
      </c>
      <c r="AV375" s="10"/>
      <c r="AX375" s="9">
        <f ca="1">IF(Table1[[#This Row],[DEBTS]]&gt;$AY$3,1,0)</f>
        <v>1</v>
      </c>
      <c r="AY375" s="6"/>
      <c r="AZ375" s="23">
        <f ca="1">(Table1[[#This Row],[MORTAGE LEFT]]/Table1[[#This Row],[VALUE OF THE HOUSE]])</f>
        <v>0.64390710589007472</v>
      </c>
      <c r="BA375" s="6">
        <f t="shared" ca="1" si="157"/>
        <v>0</v>
      </c>
      <c r="BB375" s="6"/>
      <c r="BC375" s="6"/>
      <c r="BD375" s="6"/>
      <c r="BE375" s="9">
        <f ca="1">IF(Table1[[#This Row],[DEBTS]]&gt;Table1[[#This Row],[INCOME ]],1,0)</f>
        <v>1</v>
      </c>
      <c r="BF375" s="10"/>
      <c r="BH375" s="9">
        <f ca="1">IF(Table1[[#This Row],[AREA]]="Alappuzha",Table1[[#This Row],[INCOME ]],0)</f>
        <v>691403</v>
      </c>
      <c r="BI375" s="6">
        <f ca="1">IF(Table1[[#This Row],[AREA]]="Ernakulam",Table1[[#This Row],[INCOME ]],0)</f>
        <v>0</v>
      </c>
      <c r="BJ375" s="6">
        <f ca="1">IF(Table1[[#This Row],[AREA]]="Idukki",Table1[[#This Row],[INCOME ]],0)</f>
        <v>0</v>
      </c>
      <c r="BK375" s="6">
        <f ca="1">IF(Table1[[#This Row],[AREA]]="kannur",Table1[[#This Row],[INCOME ]],0)</f>
        <v>0</v>
      </c>
      <c r="BL375" s="6">
        <f ca="1">IF(Table1[[#This Row],[AREA]]="Kasaragod",Table1[[#This Row],[INCOME ]],0)</f>
        <v>0</v>
      </c>
      <c r="BM375" s="6">
        <f ca="1">IF(Table1[[#This Row],[AREA]]="Kollam",Table1[[#This Row],[INCOME ]],0)</f>
        <v>0</v>
      </c>
      <c r="BN375" s="6">
        <f ca="1">IF(Table1[[#This Row],[AREA]]="kottayam",Table1[[#This Row],[INCOME ]],0)</f>
        <v>0</v>
      </c>
      <c r="BO375" s="6">
        <f ca="1">IF(Table1[[#This Row],[AREA]]="Kozhikode",Table1[[#This Row],[INCOME ]],0)</f>
        <v>0</v>
      </c>
      <c r="BP375" s="6">
        <f ca="1">IF(Table1[[#This Row],[AREA]]="Malappuram",Table1[[#This Row],[INCOME ]],0)</f>
        <v>0</v>
      </c>
      <c r="BQ375" s="6">
        <f ca="1">IF(Table1[[#This Row],[AREA]]="Palakkad",Table1[[#This Row],[INCOME ]],0)</f>
        <v>0</v>
      </c>
      <c r="BR375" s="6">
        <f ca="1">IF(Table1[[#This Row],[AREA]]="Pathanamthitta",Table1[[#This Row],[INCOME ]],0)</f>
        <v>0</v>
      </c>
      <c r="BS375" s="6">
        <f ca="1">IF(Table1[[#This Row],[AREA]]="Thiruvananthapuram",Table1[[#This Row],[INCOME ]],0)</f>
        <v>0</v>
      </c>
      <c r="BT375" s="6">
        <f ca="1">IF(Table1[[#This Row],[AREA]]="Thrissur",Table1[[#This Row],[INCOME ]],0)</f>
        <v>0</v>
      </c>
      <c r="BU375" s="10">
        <f ca="1">IF(Table1[[#This Row],[AREA]]="Wayanadu",Table1[[#This Row],[INCOME ]],0)</f>
        <v>0</v>
      </c>
      <c r="BW375" s="9">
        <f ca="1">IF(Table1[[#This Row],[FIELD OF WORK]]="IT",Table1[[#This Row],[INCOME ]],0)</f>
        <v>0</v>
      </c>
      <c r="BX375" s="6">
        <f ca="1">IF(Table1[[#This Row],[FIELD OF WORK]]="Teaching",Table1[[#This Row],[INCOME ]],0)</f>
        <v>691403</v>
      </c>
      <c r="BY375" s="6">
        <f ca="1">IF(Table1[[#This Row],[FIELD OF WORK]]="Construction",Table1[[#This Row],[INCOME ]],0)</f>
        <v>0</v>
      </c>
      <c r="BZ375" s="6">
        <f ca="1">IF(Table1[[#This Row],[FIELD OF WORK]]="Health",Table1[[#This Row],[INCOME ]],0)</f>
        <v>0</v>
      </c>
      <c r="CA375" s="10">
        <f ca="1">IF(Table1[[#This Row],[FIELD OF WORK]]="Others",Table1[[#This Row],[INCOME ]],0)</f>
        <v>0</v>
      </c>
      <c r="CC375" s="9">
        <f ca="1">IF(Table1[[#This Row],[EDUCATION]]="Highschool",Table1[[#This Row],[INCOME ]],0)</f>
        <v>0</v>
      </c>
      <c r="CD375" s="6">
        <f ca="1">IF(Table1[[#This Row],[EDUCATION]]="UG",Table1[[#This Row],[INCOME ]],0)</f>
        <v>0</v>
      </c>
      <c r="CE375" s="6">
        <f ca="1">IF(Table1[[#This Row],[EDUCATION]]="PG",Table1[[#This Row],[INCOME ]],0)</f>
        <v>0</v>
      </c>
      <c r="CF375" s="6">
        <f ca="1">IF(Table1[[#This Row],[EDUCATION]]="PHD",Table1[[#This Row],[INCOME ]],0)</f>
        <v>691403</v>
      </c>
      <c r="CG375" s="6">
        <f ca="1">IF(Table1[[#This Row],[EDUCATION]]="Plus Two",Table1[[#This Row],[INCOME ]],0)</f>
        <v>0</v>
      </c>
      <c r="CH375" s="10">
        <f ca="1">IF(Table1[[#This Row],[EDUCATION]]="Others",Table1[[#This Row],[INCOME ]],0)</f>
        <v>0</v>
      </c>
      <c r="CJ375" s="9">
        <f ca="1">IF(Table1[[#This Row],[NETWORTH]]&gt;$CK$3,Table1[[#This Row],[AGE]],0)</f>
        <v>0</v>
      </c>
      <c r="CK375" s="10"/>
    </row>
    <row r="376" spans="1:89" x14ac:dyDescent="0.3">
      <c r="A376">
        <f t="shared" ca="1" si="140"/>
        <v>0</v>
      </c>
      <c r="B376" t="str">
        <f t="shared" ca="1" si="141"/>
        <v>MALE</v>
      </c>
      <c r="C376">
        <f t="shared" ca="1" si="142"/>
        <v>37</v>
      </c>
      <c r="D376">
        <f t="shared" ca="1" si="143"/>
        <v>2</v>
      </c>
      <c r="E376" t="str">
        <f t="shared" ca="1" si="144"/>
        <v>Construction</v>
      </c>
      <c r="F376">
        <f t="shared" ca="1" si="145"/>
        <v>4</v>
      </c>
      <c r="G376" t="str">
        <f t="shared" ca="1" si="146"/>
        <v>PG</v>
      </c>
      <c r="H376">
        <f t="shared" ca="1" si="164"/>
        <v>1</v>
      </c>
      <c r="I376">
        <f t="shared" ca="1" si="139"/>
        <v>3</v>
      </c>
      <c r="J376">
        <f t="shared" ca="1" si="147"/>
        <v>273417</v>
      </c>
      <c r="K376">
        <f t="shared" ca="1" si="148"/>
        <v>7</v>
      </c>
      <c r="L376" t="str">
        <f t="shared" ca="1" si="149"/>
        <v>Ernakulam</v>
      </c>
      <c r="M376">
        <f t="shared" ca="1" si="158"/>
        <v>820251</v>
      </c>
      <c r="N376">
        <f t="shared" ca="1" si="150"/>
        <v>192688.43547553988</v>
      </c>
      <c r="O376">
        <f t="shared" ca="1" si="159"/>
        <v>458294.29590751819</v>
      </c>
      <c r="P376">
        <f t="shared" ca="1" si="151"/>
        <v>302335</v>
      </c>
      <c r="Q376">
        <f t="shared" ca="1" si="160"/>
        <v>842097.43547553988</v>
      </c>
      <c r="R376">
        <f t="shared" ca="1" si="161"/>
        <v>16941.417145923413</v>
      </c>
      <c r="S376">
        <f t="shared" ca="1" si="162"/>
        <v>1295486.7130534416</v>
      </c>
      <c r="T376">
        <f t="shared" ca="1" si="163"/>
        <v>453389.27757790172</v>
      </c>
      <c r="V376" s="9">
        <f ca="1">IF(Table1[[#This Row],[GENDER]]="MALE",1,0)</f>
        <v>1</v>
      </c>
      <c r="W376" s="10">
        <f ca="1">IF(Table1[[#This Row],[GENDER]]="FEMALE",1,0)</f>
        <v>0</v>
      </c>
      <c r="AF376" s="9">
        <f t="shared" ca="1" si="152"/>
        <v>1</v>
      </c>
      <c r="AG376" s="6">
        <f t="shared" ca="1" si="153"/>
        <v>0</v>
      </c>
      <c r="AH376" s="6">
        <f t="shared" ca="1" si="154"/>
        <v>0</v>
      </c>
      <c r="AI376" s="6">
        <f t="shared" ca="1" si="155"/>
        <v>0</v>
      </c>
      <c r="AJ376" s="10">
        <f t="shared" ca="1" si="156"/>
        <v>0</v>
      </c>
      <c r="AL376" s="9">
        <f ca="1">IF(Table1[[#This Row],[EDUCATION]]="HIGHSCHOOL",1,0)</f>
        <v>0</v>
      </c>
      <c r="AM376" s="6">
        <f ca="1">IF(Table1[[#This Row],[EDUCATION]]="PLUS TWO",1,0)</f>
        <v>0</v>
      </c>
      <c r="AN376" s="6">
        <f ca="1">IF(Table1[[#This Row],[EDUCATION]]="UG",1,0)</f>
        <v>0</v>
      </c>
      <c r="AO376" s="6">
        <f ca="1">IF(Table1[[#This Row],[EDUCATION]]="PG",1,0)</f>
        <v>1</v>
      </c>
      <c r="AP376" s="6">
        <f ca="1">IF(Table1[[#This Row],[EDUCATION]]="PHD",1,0)</f>
        <v>0</v>
      </c>
      <c r="AQ376" s="10">
        <f ca="1">IF(Table1[[#This Row],[EDUCATION]]="OTHERS",1,0)</f>
        <v>0</v>
      </c>
      <c r="AU376" s="9">
        <f ca="1">Table1[[#This Row],[CARS VALUE]]/Table1[[#This Row],[CARS]]</f>
        <v>152764.76530250607</v>
      </c>
      <c r="AV376" s="10"/>
      <c r="AX376" s="9">
        <f ca="1">IF(Table1[[#This Row],[DEBTS]]&gt;$AY$3,1,0)</f>
        <v>0</v>
      </c>
      <c r="AY376" s="6"/>
      <c r="AZ376" s="23">
        <f ca="1">(Table1[[#This Row],[MORTAGE LEFT]]/Table1[[#This Row],[VALUE OF THE HOUSE]])</f>
        <v>0.23491399032191351</v>
      </c>
      <c r="BA376" s="6">
        <f t="shared" ca="1" si="157"/>
        <v>1</v>
      </c>
      <c r="BB376" s="6"/>
      <c r="BC376" s="6"/>
      <c r="BD376" s="6"/>
      <c r="BE376" s="9">
        <f ca="1">IF(Table1[[#This Row],[DEBTS]]&gt;Table1[[#This Row],[INCOME ]],1,0)</f>
        <v>1</v>
      </c>
      <c r="BF376" s="10"/>
      <c r="BH376" s="9">
        <f ca="1">IF(Table1[[#This Row],[AREA]]="Alappuzha",Table1[[#This Row],[INCOME ]],0)</f>
        <v>0</v>
      </c>
      <c r="BI376" s="6">
        <f ca="1">IF(Table1[[#This Row],[AREA]]="Ernakulam",Table1[[#This Row],[INCOME ]],0)</f>
        <v>273417</v>
      </c>
      <c r="BJ376" s="6">
        <f ca="1">IF(Table1[[#This Row],[AREA]]="Idukki",Table1[[#This Row],[INCOME ]],0)</f>
        <v>0</v>
      </c>
      <c r="BK376" s="6">
        <f ca="1">IF(Table1[[#This Row],[AREA]]="kannur",Table1[[#This Row],[INCOME ]],0)</f>
        <v>0</v>
      </c>
      <c r="BL376" s="6">
        <f ca="1">IF(Table1[[#This Row],[AREA]]="Kasaragod",Table1[[#This Row],[INCOME ]],0)</f>
        <v>0</v>
      </c>
      <c r="BM376" s="6">
        <f ca="1">IF(Table1[[#This Row],[AREA]]="Kollam",Table1[[#This Row],[INCOME ]],0)</f>
        <v>0</v>
      </c>
      <c r="BN376" s="6">
        <f ca="1">IF(Table1[[#This Row],[AREA]]="kottayam",Table1[[#This Row],[INCOME ]],0)</f>
        <v>0</v>
      </c>
      <c r="BO376" s="6">
        <f ca="1">IF(Table1[[#This Row],[AREA]]="Kozhikode",Table1[[#This Row],[INCOME ]],0)</f>
        <v>0</v>
      </c>
      <c r="BP376" s="6">
        <f ca="1">IF(Table1[[#This Row],[AREA]]="Malappuram",Table1[[#This Row],[INCOME ]],0)</f>
        <v>0</v>
      </c>
      <c r="BQ376" s="6">
        <f ca="1">IF(Table1[[#This Row],[AREA]]="Palakkad",Table1[[#This Row],[INCOME ]],0)</f>
        <v>0</v>
      </c>
      <c r="BR376" s="6">
        <f ca="1">IF(Table1[[#This Row],[AREA]]="Pathanamthitta",Table1[[#This Row],[INCOME ]],0)</f>
        <v>0</v>
      </c>
      <c r="BS376" s="6">
        <f ca="1">IF(Table1[[#This Row],[AREA]]="Thiruvananthapuram",Table1[[#This Row],[INCOME ]],0)</f>
        <v>0</v>
      </c>
      <c r="BT376" s="6">
        <f ca="1">IF(Table1[[#This Row],[AREA]]="Thrissur",Table1[[#This Row],[INCOME ]],0)</f>
        <v>0</v>
      </c>
      <c r="BU376" s="10">
        <f ca="1">IF(Table1[[#This Row],[AREA]]="Wayanadu",Table1[[#This Row],[INCOME ]],0)</f>
        <v>0</v>
      </c>
      <c r="BW376" s="9">
        <f ca="1">IF(Table1[[#This Row],[FIELD OF WORK]]="IT",Table1[[#This Row],[INCOME ]],0)</f>
        <v>0</v>
      </c>
      <c r="BX376" s="6">
        <f ca="1">IF(Table1[[#This Row],[FIELD OF WORK]]="Teaching",Table1[[#This Row],[INCOME ]],0)</f>
        <v>0</v>
      </c>
      <c r="BY376" s="6">
        <f ca="1">IF(Table1[[#This Row],[FIELD OF WORK]]="Construction",Table1[[#This Row],[INCOME ]],0)</f>
        <v>273417</v>
      </c>
      <c r="BZ376" s="6">
        <f ca="1">IF(Table1[[#This Row],[FIELD OF WORK]]="Health",Table1[[#This Row],[INCOME ]],0)</f>
        <v>0</v>
      </c>
      <c r="CA376" s="10">
        <f ca="1">IF(Table1[[#This Row],[FIELD OF WORK]]="Others",Table1[[#This Row],[INCOME ]],0)</f>
        <v>0</v>
      </c>
      <c r="CC376" s="9">
        <f ca="1">IF(Table1[[#This Row],[EDUCATION]]="Highschool",Table1[[#This Row],[INCOME ]],0)</f>
        <v>0</v>
      </c>
      <c r="CD376" s="6">
        <f ca="1">IF(Table1[[#This Row],[EDUCATION]]="UG",Table1[[#This Row],[INCOME ]],0)</f>
        <v>0</v>
      </c>
      <c r="CE376" s="6">
        <f ca="1">IF(Table1[[#This Row],[EDUCATION]]="PG",Table1[[#This Row],[INCOME ]],0)</f>
        <v>273417</v>
      </c>
      <c r="CF376" s="6">
        <f ca="1">IF(Table1[[#This Row],[EDUCATION]]="PHD",Table1[[#This Row],[INCOME ]],0)</f>
        <v>0</v>
      </c>
      <c r="CG376" s="6">
        <f ca="1">IF(Table1[[#This Row],[EDUCATION]]="Plus Two",Table1[[#This Row],[INCOME ]],0)</f>
        <v>0</v>
      </c>
      <c r="CH376" s="10">
        <f ca="1">IF(Table1[[#This Row],[EDUCATION]]="Others",Table1[[#This Row],[INCOME ]],0)</f>
        <v>0</v>
      </c>
      <c r="CJ376" s="9">
        <f ca="1">IF(Table1[[#This Row],[NETWORTH]]&gt;$CK$3,Table1[[#This Row],[AGE]],0)</f>
        <v>0</v>
      </c>
      <c r="CK376" s="10"/>
    </row>
    <row r="377" spans="1:89" x14ac:dyDescent="0.3">
      <c r="A377">
        <f t="shared" ca="1" si="140"/>
        <v>1</v>
      </c>
      <c r="B377" t="str">
        <f t="shared" ca="1" si="141"/>
        <v>FEMALE</v>
      </c>
      <c r="C377">
        <f t="shared" ca="1" si="142"/>
        <v>26</v>
      </c>
      <c r="D377">
        <f t="shared" ca="1" si="143"/>
        <v>2</v>
      </c>
      <c r="E377" t="str">
        <f t="shared" ca="1" si="144"/>
        <v>Construction</v>
      </c>
      <c r="F377">
        <f t="shared" ca="1" si="145"/>
        <v>3</v>
      </c>
      <c r="G377" t="str">
        <f t="shared" ca="1" si="146"/>
        <v>UG</v>
      </c>
      <c r="H377">
        <f t="shared" ca="1" si="164"/>
        <v>0</v>
      </c>
      <c r="I377">
        <f t="shared" ca="1" si="139"/>
        <v>3</v>
      </c>
      <c r="J377">
        <f t="shared" ca="1" si="147"/>
        <v>660473</v>
      </c>
      <c r="K377">
        <f t="shared" ca="1" si="148"/>
        <v>1</v>
      </c>
      <c r="L377" t="str">
        <f t="shared" ca="1" si="149"/>
        <v>Thiruvananthapuram</v>
      </c>
      <c r="M377">
        <f t="shared" ca="1" si="158"/>
        <v>3962838</v>
      </c>
      <c r="N377">
        <f t="shared" ca="1" si="150"/>
        <v>14698.837033458622</v>
      </c>
      <c r="O377">
        <f t="shared" ca="1" si="159"/>
        <v>540020.01788684656</v>
      </c>
      <c r="P377">
        <f t="shared" ca="1" si="151"/>
        <v>143348</v>
      </c>
      <c r="Q377">
        <f t="shared" ca="1" si="160"/>
        <v>916240.83703345864</v>
      </c>
      <c r="R377">
        <f t="shared" ca="1" si="161"/>
        <v>190411.2359855221</v>
      </c>
      <c r="S377">
        <f t="shared" ca="1" si="162"/>
        <v>4693269.2538723685</v>
      </c>
      <c r="T377">
        <f t="shared" ca="1" si="163"/>
        <v>3777028.41683891</v>
      </c>
      <c r="V377" s="9">
        <f ca="1">IF(Table1[[#This Row],[GENDER]]="MALE",1,0)</f>
        <v>0</v>
      </c>
      <c r="W377" s="10">
        <f ca="1">IF(Table1[[#This Row],[GENDER]]="FEMALE",1,0)</f>
        <v>1</v>
      </c>
      <c r="AF377" s="9">
        <f t="shared" ca="1" si="152"/>
        <v>1</v>
      </c>
      <c r="AG377" s="6">
        <f t="shared" ca="1" si="153"/>
        <v>0</v>
      </c>
      <c r="AH377" s="6">
        <f t="shared" ca="1" si="154"/>
        <v>0</v>
      </c>
      <c r="AI377" s="6">
        <f t="shared" ca="1" si="155"/>
        <v>0</v>
      </c>
      <c r="AJ377" s="10">
        <f t="shared" ca="1" si="156"/>
        <v>0</v>
      </c>
      <c r="AL377" s="9">
        <f ca="1">IF(Table1[[#This Row],[EDUCATION]]="HIGHSCHOOL",1,0)</f>
        <v>0</v>
      </c>
      <c r="AM377" s="6">
        <f ca="1">IF(Table1[[#This Row],[EDUCATION]]="PLUS TWO",1,0)</f>
        <v>0</v>
      </c>
      <c r="AN377" s="6">
        <f ca="1">IF(Table1[[#This Row],[EDUCATION]]="UG",1,0)</f>
        <v>1</v>
      </c>
      <c r="AO377" s="6">
        <f ca="1">IF(Table1[[#This Row],[EDUCATION]]="PG",1,0)</f>
        <v>0</v>
      </c>
      <c r="AP377" s="6">
        <f ca="1">IF(Table1[[#This Row],[EDUCATION]]="PHD",1,0)</f>
        <v>0</v>
      </c>
      <c r="AQ377" s="10">
        <f ca="1">IF(Table1[[#This Row],[EDUCATION]]="OTHERS",1,0)</f>
        <v>0</v>
      </c>
      <c r="AU377" s="9">
        <f ca="1">Table1[[#This Row],[CARS VALUE]]/Table1[[#This Row],[CARS]]</f>
        <v>180006.67262894884</v>
      </c>
      <c r="AV377" s="10"/>
      <c r="AX377" s="9">
        <f ca="1">IF(Table1[[#This Row],[DEBTS]]&gt;$AY$3,1,0)</f>
        <v>0</v>
      </c>
      <c r="AY377" s="6"/>
      <c r="AZ377" s="23">
        <f ca="1">(Table1[[#This Row],[MORTAGE LEFT]]/Table1[[#This Row],[VALUE OF THE HOUSE]])</f>
        <v>3.709169295706416E-3</v>
      </c>
      <c r="BA377" s="6">
        <f t="shared" ca="1" si="157"/>
        <v>1</v>
      </c>
      <c r="BB377" s="6"/>
      <c r="BC377" s="6"/>
      <c r="BD377" s="6"/>
      <c r="BE377" s="9">
        <f ca="1">IF(Table1[[#This Row],[DEBTS]]&gt;Table1[[#This Row],[INCOME ]],1,0)</f>
        <v>1</v>
      </c>
      <c r="BF377" s="10"/>
      <c r="BH377" s="9">
        <f ca="1">IF(Table1[[#This Row],[AREA]]="Alappuzha",Table1[[#This Row],[INCOME ]],0)</f>
        <v>0</v>
      </c>
      <c r="BI377" s="6">
        <f ca="1">IF(Table1[[#This Row],[AREA]]="Ernakulam",Table1[[#This Row],[INCOME ]],0)</f>
        <v>0</v>
      </c>
      <c r="BJ377" s="6">
        <f ca="1">IF(Table1[[#This Row],[AREA]]="Idukki",Table1[[#This Row],[INCOME ]],0)</f>
        <v>0</v>
      </c>
      <c r="BK377" s="6">
        <f ca="1">IF(Table1[[#This Row],[AREA]]="kannur",Table1[[#This Row],[INCOME ]],0)</f>
        <v>0</v>
      </c>
      <c r="BL377" s="6">
        <f ca="1">IF(Table1[[#This Row],[AREA]]="Kasaragod",Table1[[#This Row],[INCOME ]],0)</f>
        <v>0</v>
      </c>
      <c r="BM377" s="6">
        <f ca="1">IF(Table1[[#This Row],[AREA]]="Kollam",Table1[[#This Row],[INCOME ]],0)</f>
        <v>0</v>
      </c>
      <c r="BN377" s="6">
        <f ca="1">IF(Table1[[#This Row],[AREA]]="kottayam",Table1[[#This Row],[INCOME ]],0)</f>
        <v>0</v>
      </c>
      <c r="BO377" s="6">
        <f ca="1">IF(Table1[[#This Row],[AREA]]="Kozhikode",Table1[[#This Row],[INCOME ]],0)</f>
        <v>0</v>
      </c>
      <c r="BP377" s="6">
        <f ca="1">IF(Table1[[#This Row],[AREA]]="Malappuram",Table1[[#This Row],[INCOME ]],0)</f>
        <v>0</v>
      </c>
      <c r="BQ377" s="6">
        <f ca="1">IF(Table1[[#This Row],[AREA]]="Palakkad",Table1[[#This Row],[INCOME ]],0)</f>
        <v>0</v>
      </c>
      <c r="BR377" s="6">
        <f ca="1">IF(Table1[[#This Row],[AREA]]="Pathanamthitta",Table1[[#This Row],[INCOME ]],0)</f>
        <v>0</v>
      </c>
      <c r="BS377" s="6">
        <f ca="1">IF(Table1[[#This Row],[AREA]]="Thiruvananthapuram",Table1[[#This Row],[INCOME ]],0)</f>
        <v>660473</v>
      </c>
      <c r="BT377" s="6">
        <f ca="1">IF(Table1[[#This Row],[AREA]]="Thrissur",Table1[[#This Row],[INCOME ]],0)</f>
        <v>0</v>
      </c>
      <c r="BU377" s="10">
        <f ca="1">IF(Table1[[#This Row],[AREA]]="Wayanadu",Table1[[#This Row],[INCOME ]],0)</f>
        <v>0</v>
      </c>
      <c r="BW377" s="9">
        <f ca="1">IF(Table1[[#This Row],[FIELD OF WORK]]="IT",Table1[[#This Row],[INCOME ]],0)</f>
        <v>0</v>
      </c>
      <c r="BX377" s="6">
        <f ca="1">IF(Table1[[#This Row],[FIELD OF WORK]]="Teaching",Table1[[#This Row],[INCOME ]],0)</f>
        <v>0</v>
      </c>
      <c r="BY377" s="6">
        <f ca="1">IF(Table1[[#This Row],[FIELD OF WORK]]="Construction",Table1[[#This Row],[INCOME ]],0)</f>
        <v>660473</v>
      </c>
      <c r="BZ377" s="6">
        <f ca="1">IF(Table1[[#This Row],[FIELD OF WORK]]="Health",Table1[[#This Row],[INCOME ]],0)</f>
        <v>0</v>
      </c>
      <c r="CA377" s="10">
        <f ca="1">IF(Table1[[#This Row],[FIELD OF WORK]]="Others",Table1[[#This Row],[INCOME ]],0)</f>
        <v>0</v>
      </c>
      <c r="CC377" s="9">
        <f ca="1">IF(Table1[[#This Row],[EDUCATION]]="Highschool",Table1[[#This Row],[INCOME ]],0)</f>
        <v>0</v>
      </c>
      <c r="CD377" s="6">
        <f ca="1">IF(Table1[[#This Row],[EDUCATION]]="UG",Table1[[#This Row],[INCOME ]],0)</f>
        <v>660473</v>
      </c>
      <c r="CE377" s="6">
        <f ca="1">IF(Table1[[#This Row],[EDUCATION]]="PG",Table1[[#This Row],[INCOME ]],0)</f>
        <v>0</v>
      </c>
      <c r="CF377" s="6">
        <f ca="1">IF(Table1[[#This Row],[EDUCATION]]="PHD",Table1[[#This Row],[INCOME ]],0)</f>
        <v>0</v>
      </c>
      <c r="CG377" s="6">
        <f ca="1">IF(Table1[[#This Row],[EDUCATION]]="Plus Two",Table1[[#This Row],[INCOME ]],0)</f>
        <v>0</v>
      </c>
      <c r="CH377" s="10">
        <f ca="1">IF(Table1[[#This Row],[EDUCATION]]="Others",Table1[[#This Row],[INCOME ]],0)</f>
        <v>0</v>
      </c>
      <c r="CJ377" s="9">
        <f ca="1">IF(Table1[[#This Row],[NETWORTH]]&gt;$CK$3,Table1[[#This Row],[AGE]],0)</f>
        <v>26</v>
      </c>
      <c r="CK377" s="10"/>
    </row>
    <row r="378" spans="1:89" x14ac:dyDescent="0.3">
      <c r="A378">
        <f t="shared" ca="1" si="140"/>
        <v>1</v>
      </c>
      <c r="B378" t="str">
        <f t="shared" ca="1" si="141"/>
        <v>FEMALE</v>
      </c>
      <c r="C378">
        <f t="shared" ca="1" si="142"/>
        <v>33</v>
      </c>
      <c r="D378">
        <f t="shared" ca="1" si="143"/>
        <v>4</v>
      </c>
      <c r="E378" t="str">
        <f t="shared" ca="1" si="144"/>
        <v>IT</v>
      </c>
      <c r="F378">
        <f t="shared" ca="1" si="145"/>
        <v>6</v>
      </c>
      <c r="G378" t="str">
        <f t="shared" ca="1" si="146"/>
        <v>Others</v>
      </c>
      <c r="H378">
        <f t="shared" ca="1" si="164"/>
        <v>2</v>
      </c>
      <c r="I378">
        <f t="shared" ca="1" si="139"/>
        <v>3</v>
      </c>
      <c r="J378">
        <f t="shared" ca="1" si="147"/>
        <v>251148</v>
      </c>
      <c r="K378">
        <f t="shared" ca="1" si="148"/>
        <v>6</v>
      </c>
      <c r="L378" t="str">
        <f t="shared" ca="1" si="149"/>
        <v>Idukki</v>
      </c>
      <c r="M378">
        <f t="shared" ca="1" si="158"/>
        <v>1004592</v>
      </c>
      <c r="N378">
        <f t="shared" ca="1" si="150"/>
        <v>494088.61013131513</v>
      </c>
      <c r="O378">
        <f t="shared" ca="1" si="159"/>
        <v>360980.68292628141</v>
      </c>
      <c r="P378">
        <f t="shared" ca="1" si="151"/>
        <v>56667</v>
      </c>
      <c r="Q378">
        <f t="shared" ca="1" si="160"/>
        <v>1033161.6101313152</v>
      </c>
      <c r="R378">
        <f t="shared" ca="1" si="161"/>
        <v>15458.999550548922</v>
      </c>
      <c r="S378">
        <f t="shared" ca="1" si="162"/>
        <v>1381031.6824768302</v>
      </c>
      <c r="T378">
        <f t="shared" ca="1" si="163"/>
        <v>347870.07234551501</v>
      </c>
      <c r="V378" s="9">
        <f ca="1">IF(Table1[[#This Row],[GENDER]]="MALE",1,0)</f>
        <v>0</v>
      </c>
      <c r="W378" s="10">
        <f ca="1">IF(Table1[[#This Row],[GENDER]]="FEMALE",1,0)</f>
        <v>1</v>
      </c>
      <c r="AF378" s="9">
        <f t="shared" ca="1" si="152"/>
        <v>0</v>
      </c>
      <c r="AG378" s="6">
        <f t="shared" ca="1" si="153"/>
        <v>0</v>
      </c>
      <c r="AH378" s="6">
        <f t="shared" ca="1" si="154"/>
        <v>1</v>
      </c>
      <c r="AI378" s="6">
        <f t="shared" ca="1" si="155"/>
        <v>0</v>
      </c>
      <c r="AJ378" s="10">
        <f t="shared" ca="1" si="156"/>
        <v>0</v>
      </c>
      <c r="AL378" s="9">
        <f ca="1">IF(Table1[[#This Row],[EDUCATION]]="HIGHSCHOOL",1,0)</f>
        <v>0</v>
      </c>
      <c r="AM378" s="6">
        <f ca="1">IF(Table1[[#This Row],[EDUCATION]]="PLUS TWO",1,0)</f>
        <v>0</v>
      </c>
      <c r="AN378" s="6">
        <f ca="1">IF(Table1[[#This Row],[EDUCATION]]="UG",1,0)</f>
        <v>0</v>
      </c>
      <c r="AO378" s="6">
        <f ca="1">IF(Table1[[#This Row],[EDUCATION]]="PG",1,0)</f>
        <v>0</v>
      </c>
      <c r="AP378" s="6">
        <f ca="1">IF(Table1[[#This Row],[EDUCATION]]="PHD",1,0)</f>
        <v>0</v>
      </c>
      <c r="AQ378" s="10">
        <f ca="1">IF(Table1[[#This Row],[EDUCATION]]="OTHERS",1,0)</f>
        <v>1</v>
      </c>
      <c r="AU378" s="9">
        <f ca="1">Table1[[#This Row],[CARS VALUE]]/Table1[[#This Row],[CARS]]</f>
        <v>120326.89430876047</v>
      </c>
      <c r="AV378" s="10"/>
      <c r="AX378" s="9">
        <f ca="1">IF(Table1[[#This Row],[DEBTS]]&gt;$AY$3,1,0)</f>
        <v>1</v>
      </c>
      <c r="AY378" s="6"/>
      <c r="AZ378" s="23">
        <f ca="1">(Table1[[#This Row],[MORTAGE LEFT]]/Table1[[#This Row],[VALUE OF THE HOUSE]])</f>
        <v>0.49183012619184219</v>
      </c>
      <c r="BA378" s="6">
        <f t="shared" ca="1" si="157"/>
        <v>1</v>
      </c>
      <c r="BB378" s="6"/>
      <c r="BC378" s="6"/>
      <c r="BD378" s="6"/>
      <c r="BE378" s="9">
        <f ca="1">IF(Table1[[#This Row],[DEBTS]]&gt;Table1[[#This Row],[INCOME ]],1,0)</f>
        <v>1</v>
      </c>
      <c r="BF378" s="10"/>
      <c r="BH378" s="9">
        <f ca="1">IF(Table1[[#This Row],[AREA]]="Alappuzha",Table1[[#This Row],[INCOME ]],0)</f>
        <v>0</v>
      </c>
      <c r="BI378" s="6">
        <f ca="1">IF(Table1[[#This Row],[AREA]]="Ernakulam",Table1[[#This Row],[INCOME ]],0)</f>
        <v>0</v>
      </c>
      <c r="BJ378" s="6">
        <f ca="1">IF(Table1[[#This Row],[AREA]]="Idukki",Table1[[#This Row],[INCOME ]],0)</f>
        <v>251148</v>
      </c>
      <c r="BK378" s="6">
        <f ca="1">IF(Table1[[#This Row],[AREA]]="kannur",Table1[[#This Row],[INCOME ]],0)</f>
        <v>0</v>
      </c>
      <c r="BL378" s="6">
        <f ca="1">IF(Table1[[#This Row],[AREA]]="Kasaragod",Table1[[#This Row],[INCOME ]],0)</f>
        <v>0</v>
      </c>
      <c r="BM378" s="6">
        <f ca="1">IF(Table1[[#This Row],[AREA]]="Kollam",Table1[[#This Row],[INCOME ]],0)</f>
        <v>0</v>
      </c>
      <c r="BN378" s="6">
        <f ca="1">IF(Table1[[#This Row],[AREA]]="kottayam",Table1[[#This Row],[INCOME ]],0)</f>
        <v>0</v>
      </c>
      <c r="BO378" s="6">
        <f ca="1">IF(Table1[[#This Row],[AREA]]="Kozhikode",Table1[[#This Row],[INCOME ]],0)</f>
        <v>0</v>
      </c>
      <c r="BP378" s="6">
        <f ca="1">IF(Table1[[#This Row],[AREA]]="Malappuram",Table1[[#This Row],[INCOME ]],0)</f>
        <v>0</v>
      </c>
      <c r="BQ378" s="6">
        <f ca="1">IF(Table1[[#This Row],[AREA]]="Palakkad",Table1[[#This Row],[INCOME ]],0)</f>
        <v>0</v>
      </c>
      <c r="BR378" s="6">
        <f ca="1">IF(Table1[[#This Row],[AREA]]="Pathanamthitta",Table1[[#This Row],[INCOME ]],0)</f>
        <v>0</v>
      </c>
      <c r="BS378" s="6">
        <f ca="1">IF(Table1[[#This Row],[AREA]]="Thiruvananthapuram",Table1[[#This Row],[INCOME ]],0)</f>
        <v>0</v>
      </c>
      <c r="BT378" s="6">
        <f ca="1">IF(Table1[[#This Row],[AREA]]="Thrissur",Table1[[#This Row],[INCOME ]],0)</f>
        <v>0</v>
      </c>
      <c r="BU378" s="10">
        <f ca="1">IF(Table1[[#This Row],[AREA]]="Wayanadu",Table1[[#This Row],[INCOME ]],0)</f>
        <v>0</v>
      </c>
      <c r="BW378" s="9">
        <f ca="1">IF(Table1[[#This Row],[FIELD OF WORK]]="IT",Table1[[#This Row],[INCOME ]],0)</f>
        <v>251148</v>
      </c>
      <c r="BX378" s="6">
        <f ca="1">IF(Table1[[#This Row],[FIELD OF WORK]]="Teaching",Table1[[#This Row],[INCOME ]],0)</f>
        <v>0</v>
      </c>
      <c r="BY378" s="6">
        <f ca="1">IF(Table1[[#This Row],[FIELD OF WORK]]="Construction",Table1[[#This Row],[INCOME ]],0)</f>
        <v>0</v>
      </c>
      <c r="BZ378" s="6">
        <f ca="1">IF(Table1[[#This Row],[FIELD OF WORK]]="Health",Table1[[#This Row],[INCOME ]],0)</f>
        <v>0</v>
      </c>
      <c r="CA378" s="10">
        <f ca="1">IF(Table1[[#This Row],[FIELD OF WORK]]="Others",Table1[[#This Row],[INCOME ]],0)</f>
        <v>0</v>
      </c>
      <c r="CC378" s="9">
        <f ca="1">IF(Table1[[#This Row],[EDUCATION]]="Highschool",Table1[[#This Row],[INCOME ]],0)</f>
        <v>0</v>
      </c>
      <c r="CD378" s="6">
        <f ca="1">IF(Table1[[#This Row],[EDUCATION]]="UG",Table1[[#This Row],[INCOME ]],0)</f>
        <v>0</v>
      </c>
      <c r="CE378" s="6">
        <f ca="1">IF(Table1[[#This Row],[EDUCATION]]="PG",Table1[[#This Row],[INCOME ]],0)</f>
        <v>0</v>
      </c>
      <c r="CF378" s="6">
        <f ca="1">IF(Table1[[#This Row],[EDUCATION]]="PHD",Table1[[#This Row],[INCOME ]],0)</f>
        <v>0</v>
      </c>
      <c r="CG378" s="6">
        <f ca="1">IF(Table1[[#This Row],[EDUCATION]]="Plus Two",Table1[[#This Row],[INCOME ]],0)</f>
        <v>0</v>
      </c>
      <c r="CH378" s="10">
        <f ca="1">IF(Table1[[#This Row],[EDUCATION]]="Others",Table1[[#This Row],[INCOME ]],0)</f>
        <v>251148</v>
      </c>
      <c r="CJ378" s="9">
        <f ca="1">IF(Table1[[#This Row],[NETWORTH]]&gt;$CK$3,Table1[[#This Row],[AGE]],0)</f>
        <v>0</v>
      </c>
      <c r="CK378" s="10"/>
    </row>
    <row r="379" spans="1:89" x14ac:dyDescent="0.3">
      <c r="A379">
        <f t="shared" ca="1" si="140"/>
        <v>0</v>
      </c>
      <c r="B379" t="str">
        <f t="shared" ca="1" si="141"/>
        <v>MALE</v>
      </c>
      <c r="C379">
        <f t="shared" ca="1" si="142"/>
        <v>42</v>
      </c>
      <c r="D379">
        <f t="shared" ca="1" si="143"/>
        <v>3</v>
      </c>
      <c r="E379" t="str">
        <f t="shared" ca="1" si="144"/>
        <v>Teaching</v>
      </c>
      <c r="F379">
        <f t="shared" ca="1" si="145"/>
        <v>3</v>
      </c>
      <c r="G379" t="str">
        <f t="shared" ca="1" si="146"/>
        <v>UG</v>
      </c>
      <c r="H379">
        <f t="shared" ca="1" si="164"/>
        <v>3</v>
      </c>
      <c r="I379">
        <f t="shared" ca="1" si="139"/>
        <v>3</v>
      </c>
      <c r="J379">
        <f t="shared" ca="1" si="147"/>
        <v>625459</v>
      </c>
      <c r="K379">
        <f t="shared" ca="1" si="148"/>
        <v>9</v>
      </c>
      <c r="L379" t="str">
        <f t="shared" ca="1" si="149"/>
        <v>Palakkad</v>
      </c>
      <c r="M379">
        <f t="shared" ca="1" si="158"/>
        <v>2501836</v>
      </c>
      <c r="N379">
        <f t="shared" ca="1" si="150"/>
        <v>2008429.2520200408</v>
      </c>
      <c r="O379">
        <f t="shared" ca="1" si="159"/>
        <v>1584601.3273560056</v>
      </c>
      <c r="P379">
        <f t="shared" ca="1" si="151"/>
        <v>484622</v>
      </c>
      <c r="Q379">
        <f t="shared" ca="1" si="160"/>
        <v>2766828.2520200405</v>
      </c>
      <c r="R379">
        <f t="shared" ca="1" si="161"/>
        <v>934031.42309721478</v>
      </c>
      <c r="S379">
        <f t="shared" ca="1" si="162"/>
        <v>5020468.7504532207</v>
      </c>
      <c r="T379">
        <f t="shared" ca="1" si="163"/>
        <v>2253640.4984331802</v>
      </c>
      <c r="V379" s="9">
        <f ca="1">IF(Table1[[#This Row],[GENDER]]="MALE",1,0)</f>
        <v>1</v>
      </c>
      <c r="W379" s="10">
        <f ca="1">IF(Table1[[#This Row],[GENDER]]="FEMALE",1,0)</f>
        <v>0</v>
      </c>
      <c r="AF379" s="9">
        <f t="shared" ca="1" si="152"/>
        <v>0</v>
      </c>
      <c r="AG379" s="6">
        <f t="shared" ca="1" si="153"/>
        <v>0</v>
      </c>
      <c r="AH379" s="6">
        <f t="shared" ca="1" si="154"/>
        <v>0</v>
      </c>
      <c r="AI379" s="6">
        <f t="shared" ca="1" si="155"/>
        <v>1</v>
      </c>
      <c r="AJ379" s="10">
        <f t="shared" ca="1" si="156"/>
        <v>0</v>
      </c>
      <c r="AL379" s="9">
        <f ca="1">IF(Table1[[#This Row],[EDUCATION]]="HIGHSCHOOL",1,0)</f>
        <v>0</v>
      </c>
      <c r="AM379" s="6">
        <f ca="1">IF(Table1[[#This Row],[EDUCATION]]="PLUS TWO",1,0)</f>
        <v>0</v>
      </c>
      <c r="AN379" s="6">
        <f ca="1">IF(Table1[[#This Row],[EDUCATION]]="UG",1,0)</f>
        <v>1</v>
      </c>
      <c r="AO379" s="6">
        <f ca="1">IF(Table1[[#This Row],[EDUCATION]]="PG",1,0)</f>
        <v>0</v>
      </c>
      <c r="AP379" s="6">
        <f ca="1">IF(Table1[[#This Row],[EDUCATION]]="PHD",1,0)</f>
        <v>0</v>
      </c>
      <c r="AQ379" s="10">
        <f ca="1">IF(Table1[[#This Row],[EDUCATION]]="OTHERS",1,0)</f>
        <v>0</v>
      </c>
      <c r="AU379" s="9">
        <f ca="1">Table1[[#This Row],[CARS VALUE]]/Table1[[#This Row],[CARS]]</f>
        <v>528200.44245200185</v>
      </c>
      <c r="AV379" s="10"/>
      <c r="AX379" s="9">
        <f ca="1">IF(Table1[[#This Row],[DEBTS]]&gt;$AY$3,1,0)</f>
        <v>1</v>
      </c>
      <c r="AY379" s="6"/>
      <c r="AZ379" s="23">
        <f ca="1">(Table1[[#This Row],[MORTAGE LEFT]]/Table1[[#This Row],[VALUE OF THE HOUSE]])</f>
        <v>0.80278213760615835</v>
      </c>
      <c r="BA379" s="6">
        <f t="shared" ca="1" si="157"/>
        <v>0</v>
      </c>
      <c r="BB379" s="6"/>
      <c r="BC379" s="6"/>
      <c r="BD379" s="6"/>
      <c r="BE379" s="9">
        <f ca="1">IF(Table1[[#This Row],[DEBTS]]&gt;Table1[[#This Row],[INCOME ]],1,0)</f>
        <v>1</v>
      </c>
      <c r="BF379" s="10"/>
      <c r="BH379" s="9">
        <f ca="1">IF(Table1[[#This Row],[AREA]]="Alappuzha",Table1[[#This Row],[INCOME ]],0)</f>
        <v>0</v>
      </c>
      <c r="BI379" s="6">
        <f ca="1">IF(Table1[[#This Row],[AREA]]="Ernakulam",Table1[[#This Row],[INCOME ]],0)</f>
        <v>0</v>
      </c>
      <c r="BJ379" s="6">
        <f ca="1">IF(Table1[[#This Row],[AREA]]="Idukki",Table1[[#This Row],[INCOME ]],0)</f>
        <v>0</v>
      </c>
      <c r="BK379" s="6">
        <f ca="1">IF(Table1[[#This Row],[AREA]]="kannur",Table1[[#This Row],[INCOME ]],0)</f>
        <v>0</v>
      </c>
      <c r="BL379" s="6">
        <f ca="1">IF(Table1[[#This Row],[AREA]]="Kasaragod",Table1[[#This Row],[INCOME ]],0)</f>
        <v>0</v>
      </c>
      <c r="BM379" s="6">
        <f ca="1">IF(Table1[[#This Row],[AREA]]="Kollam",Table1[[#This Row],[INCOME ]],0)</f>
        <v>0</v>
      </c>
      <c r="BN379" s="6">
        <f ca="1">IF(Table1[[#This Row],[AREA]]="kottayam",Table1[[#This Row],[INCOME ]],0)</f>
        <v>0</v>
      </c>
      <c r="BO379" s="6">
        <f ca="1">IF(Table1[[#This Row],[AREA]]="Kozhikode",Table1[[#This Row],[INCOME ]],0)</f>
        <v>0</v>
      </c>
      <c r="BP379" s="6">
        <f ca="1">IF(Table1[[#This Row],[AREA]]="Malappuram",Table1[[#This Row],[INCOME ]],0)</f>
        <v>0</v>
      </c>
      <c r="BQ379" s="6">
        <f ca="1">IF(Table1[[#This Row],[AREA]]="Palakkad",Table1[[#This Row],[INCOME ]],0)</f>
        <v>625459</v>
      </c>
      <c r="BR379" s="6">
        <f ca="1">IF(Table1[[#This Row],[AREA]]="Pathanamthitta",Table1[[#This Row],[INCOME ]],0)</f>
        <v>0</v>
      </c>
      <c r="BS379" s="6">
        <f ca="1">IF(Table1[[#This Row],[AREA]]="Thiruvananthapuram",Table1[[#This Row],[INCOME ]],0)</f>
        <v>0</v>
      </c>
      <c r="BT379" s="6">
        <f ca="1">IF(Table1[[#This Row],[AREA]]="Thrissur",Table1[[#This Row],[INCOME ]],0)</f>
        <v>0</v>
      </c>
      <c r="BU379" s="10">
        <f ca="1">IF(Table1[[#This Row],[AREA]]="Wayanadu",Table1[[#This Row],[INCOME ]],0)</f>
        <v>0</v>
      </c>
      <c r="BW379" s="9">
        <f ca="1">IF(Table1[[#This Row],[FIELD OF WORK]]="IT",Table1[[#This Row],[INCOME ]],0)</f>
        <v>0</v>
      </c>
      <c r="BX379" s="6">
        <f ca="1">IF(Table1[[#This Row],[FIELD OF WORK]]="Teaching",Table1[[#This Row],[INCOME ]],0)</f>
        <v>625459</v>
      </c>
      <c r="BY379" s="6">
        <f ca="1">IF(Table1[[#This Row],[FIELD OF WORK]]="Construction",Table1[[#This Row],[INCOME ]],0)</f>
        <v>0</v>
      </c>
      <c r="BZ379" s="6">
        <f ca="1">IF(Table1[[#This Row],[FIELD OF WORK]]="Health",Table1[[#This Row],[INCOME ]],0)</f>
        <v>0</v>
      </c>
      <c r="CA379" s="10">
        <f ca="1">IF(Table1[[#This Row],[FIELD OF WORK]]="Others",Table1[[#This Row],[INCOME ]],0)</f>
        <v>0</v>
      </c>
      <c r="CC379" s="9">
        <f ca="1">IF(Table1[[#This Row],[EDUCATION]]="Highschool",Table1[[#This Row],[INCOME ]],0)</f>
        <v>0</v>
      </c>
      <c r="CD379" s="6">
        <f ca="1">IF(Table1[[#This Row],[EDUCATION]]="UG",Table1[[#This Row],[INCOME ]],0)</f>
        <v>625459</v>
      </c>
      <c r="CE379" s="6">
        <f ca="1">IF(Table1[[#This Row],[EDUCATION]]="PG",Table1[[#This Row],[INCOME ]],0)</f>
        <v>0</v>
      </c>
      <c r="CF379" s="6">
        <f ca="1">IF(Table1[[#This Row],[EDUCATION]]="PHD",Table1[[#This Row],[INCOME ]],0)</f>
        <v>0</v>
      </c>
      <c r="CG379" s="6">
        <f ca="1">IF(Table1[[#This Row],[EDUCATION]]="Plus Two",Table1[[#This Row],[INCOME ]],0)</f>
        <v>0</v>
      </c>
      <c r="CH379" s="10">
        <f ca="1">IF(Table1[[#This Row],[EDUCATION]]="Others",Table1[[#This Row],[INCOME ]],0)</f>
        <v>0</v>
      </c>
      <c r="CJ379" s="9">
        <f ca="1">IF(Table1[[#This Row],[NETWORTH]]&gt;$CK$3,Table1[[#This Row],[AGE]],0)</f>
        <v>42</v>
      </c>
      <c r="CK379" s="10"/>
    </row>
    <row r="380" spans="1:89" x14ac:dyDescent="0.3">
      <c r="A380">
        <f t="shared" ca="1" si="140"/>
        <v>1</v>
      </c>
      <c r="B380" t="str">
        <f t="shared" ca="1" si="141"/>
        <v>FEMALE</v>
      </c>
      <c r="C380">
        <f t="shared" ca="1" si="142"/>
        <v>24</v>
      </c>
      <c r="D380">
        <f t="shared" ca="1" si="143"/>
        <v>2</v>
      </c>
      <c r="E380" t="str">
        <f t="shared" ca="1" si="144"/>
        <v>Construction</v>
      </c>
      <c r="F380">
        <f t="shared" ca="1" si="145"/>
        <v>1</v>
      </c>
      <c r="G380" t="str">
        <f t="shared" ca="1" si="146"/>
        <v>Highschool</v>
      </c>
      <c r="H380">
        <f t="shared" ca="1" si="164"/>
        <v>0</v>
      </c>
      <c r="I380">
        <f t="shared" ca="1" si="139"/>
        <v>1</v>
      </c>
      <c r="J380">
        <f t="shared" ca="1" si="147"/>
        <v>473706</v>
      </c>
      <c r="K380">
        <f t="shared" ca="1" si="148"/>
        <v>8</v>
      </c>
      <c r="L380" t="str">
        <f t="shared" ca="1" si="149"/>
        <v>Thrissur</v>
      </c>
      <c r="M380">
        <f t="shared" ca="1" si="158"/>
        <v>1894824</v>
      </c>
      <c r="N380">
        <f t="shared" ca="1" si="150"/>
        <v>41957.523822144802</v>
      </c>
      <c r="O380">
        <f t="shared" ca="1" si="159"/>
        <v>432074.29857087025</v>
      </c>
      <c r="P380">
        <f t="shared" ca="1" si="151"/>
        <v>239118</v>
      </c>
      <c r="Q380">
        <f t="shared" ca="1" si="160"/>
        <v>952122.52382214484</v>
      </c>
      <c r="R380">
        <f t="shared" ca="1" si="161"/>
        <v>574584.48011244845</v>
      </c>
      <c r="S380">
        <f t="shared" ca="1" si="162"/>
        <v>2901482.7786833188</v>
      </c>
      <c r="T380">
        <f t="shared" ca="1" si="163"/>
        <v>1949360.2548611739</v>
      </c>
      <c r="V380" s="9">
        <f ca="1">IF(Table1[[#This Row],[GENDER]]="MALE",1,0)</f>
        <v>0</v>
      </c>
      <c r="W380" s="10">
        <f ca="1">IF(Table1[[#This Row],[GENDER]]="FEMALE",1,0)</f>
        <v>1</v>
      </c>
      <c r="AF380" s="9">
        <f t="shared" ca="1" si="152"/>
        <v>1</v>
      </c>
      <c r="AG380" s="6">
        <f t="shared" ca="1" si="153"/>
        <v>0</v>
      </c>
      <c r="AH380" s="6">
        <f t="shared" ca="1" si="154"/>
        <v>0</v>
      </c>
      <c r="AI380" s="6">
        <f t="shared" ca="1" si="155"/>
        <v>0</v>
      </c>
      <c r="AJ380" s="10">
        <f t="shared" ca="1" si="156"/>
        <v>0</v>
      </c>
      <c r="AL380" s="9">
        <f ca="1">IF(Table1[[#This Row],[EDUCATION]]="HIGHSCHOOL",1,0)</f>
        <v>1</v>
      </c>
      <c r="AM380" s="6">
        <f ca="1">IF(Table1[[#This Row],[EDUCATION]]="PLUS TWO",1,0)</f>
        <v>0</v>
      </c>
      <c r="AN380" s="6">
        <f ca="1">IF(Table1[[#This Row],[EDUCATION]]="UG",1,0)</f>
        <v>0</v>
      </c>
      <c r="AO380" s="6">
        <f ca="1">IF(Table1[[#This Row],[EDUCATION]]="PG",1,0)</f>
        <v>0</v>
      </c>
      <c r="AP380" s="6">
        <f ca="1">IF(Table1[[#This Row],[EDUCATION]]="PHD",1,0)</f>
        <v>0</v>
      </c>
      <c r="AQ380" s="10">
        <f ca="1">IF(Table1[[#This Row],[EDUCATION]]="OTHERS",1,0)</f>
        <v>0</v>
      </c>
      <c r="AU380" s="9">
        <f ca="1">Table1[[#This Row],[CARS VALUE]]/Table1[[#This Row],[CARS]]</f>
        <v>432074.29857087025</v>
      </c>
      <c r="AV380" s="10"/>
      <c r="AX380" s="9">
        <f ca="1">IF(Table1[[#This Row],[DEBTS]]&gt;$AY$3,1,0)</f>
        <v>0</v>
      </c>
      <c r="AY380" s="6"/>
      <c r="AZ380" s="23">
        <f ca="1">(Table1[[#This Row],[MORTAGE LEFT]]/Table1[[#This Row],[VALUE OF THE HOUSE]])</f>
        <v>2.2143230095325372E-2</v>
      </c>
      <c r="BA380" s="6">
        <f t="shared" ca="1" si="157"/>
        <v>1</v>
      </c>
      <c r="BB380" s="6"/>
      <c r="BC380" s="6"/>
      <c r="BD380" s="6"/>
      <c r="BE380" s="9">
        <f ca="1">IF(Table1[[#This Row],[DEBTS]]&gt;Table1[[#This Row],[INCOME ]],1,0)</f>
        <v>1</v>
      </c>
      <c r="BF380" s="10"/>
      <c r="BH380" s="9">
        <f ca="1">IF(Table1[[#This Row],[AREA]]="Alappuzha",Table1[[#This Row],[INCOME ]],0)</f>
        <v>0</v>
      </c>
      <c r="BI380" s="6">
        <f ca="1">IF(Table1[[#This Row],[AREA]]="Ernakulam",Table1[[#This Row],[INCOME ]],0)</f>
        <v>0</v>
      </c>
      <c r="BJ380" s="6">
        <f ca="1">IF(Table1[[#This Row],[AREA]]="Idukki",Table1[[#This Row],[INCOME ]],0)</f>
        <v>0</v>
      </c>
      <c r="BK380" s="6">
        <f ca="1">IF(Table1[[#This Row],[AREA]]="kannur",Table1[[#This Row],[INCOME ]],0)</f>
        <v>0</v>
      </c>
      <c r="BL380" s="6">
        <f ca="1">IF(Table1[[#This Row],[AREA]]="Kasaragod",Table1[[#This Row],[INCOME ]],0)</f>
        <v>0</v>
      </c>
      <c r="BM380" s="6">
        <f ca="1">IF(Table1[[#This Row],[AREA]]="Kollam",Table1[[#This Row],[INCOME ]],0)</f>
        <v>0</v>
      </c>
      <c r="BN380" s="6">
        <f ca="1">IF(Table1[[#This Row],[AREA]]="kottayam",Table1[[#This Row],[INCOME ]],0)</f>
        <v>0</v>
      </c>
      <c r="BO380" s="6">
        <f ca="1">IF(Table1[[#This Row],[AREA]]="Kozhikode",Table1[[#This Row],[INCOME ]],0)</f>
        <v>0</v>
      </c>
      <c r="BP380" s="6">
        <f ca="1">IF(Table1[[#This Row],[AREA]]="Malappuram",Table1[[#This Row],[INCOME ]],0)</f>
        <v>0</v>
      </c>
      <c r="BQ380" s="6">
        <f ca="1">IF(Table1[[#This Row],[AREA]]="Palakkad",Table1[[#This Row],[INCOME ]],0)</f>
        <v>0</v>
      </c>
      <c r="BR380" s="6">
        <f ca="1">IF(Table1[[#This Row],[AREA]]="Pathanamthitta",Table1[[#This Row],[INCOME ]],0)</f>
        <v>0</v>
      </c>
      <c r="BS380" s="6">
        <f ca="1">IF(Table1[[#This Row],[AREA]]="Thiruvananthapuram",Table1[[#This Row],[INCOME ]],0)</f>
        <v>0</v>
      </c>
      <c r="BT380" s="6">
        <f ca="1">IF(Table1[[#This Row],[AREA]]="Thrissur",Table1[[#This Row],[INCOME ]],0)</f>
        <v>473706</v>
      </c>
      <c r="BU380" s="10">
        <f ca="1">IF(Table1[[#This Row],[AREA]]="Wayanadu",Table1[[#This Row],[INCOME ]],0)</f>
        <v>0</v>
      </c>
      <c r="BW380" s="9">
        <f ca="1">IF(Table1[[#This Row],[FIELD OF WORK]]="IT",Table1[[#This Row],[INCOME ]],0)</f>
        <v>0</v>
      </c>
      <c r="BX380" s="6">
        <f ca="1">IF(Table1[[#This Row],[FIELD OF WORK]]="Teaching",Table1[[#This Row],[INCOME ]],0)</f>
        <v>0</v>
      </c>
      <c r="BY380" s="6">
        <f ca="1">IF(Table1[[#This Row],[FIELD OF WORK]]="Construction",Table1[[#This Row],[INCOME ]],0)</f>
        <v>473706</v>
      </c>
      <c r="BZ380" s="6">
        <f ca="1">IF(Table1[[#This Row],[FIELD OF WORK]]="Health",Table1[[#This Row],[INCOME ]],0)</f>
        <v>0</v>
      </c>
      <c r="CA380" s="10">
        <f ca="1">IF(Table1[[#This Row],[FIELD OF WORK]]="Others",Table1[[#This Row],[INCOME ]],0)</f>
        <v>0</v>
      </c>
      <c r="CC380" s="9">
        <f ca="1">IF(Table1[[#This Row],[EDUCATION]]="Highschool",Table1[[#This Row],[INCOME ]],0)</f>
        <v>473706</v>
      </c>
      <c r="CD380" s="6">
        <f ca="1">IF(Table1[[#This Row],[EDUCATION]]="UG",Table1[[#This Row],[INCOME ]],0)</f>
        <v>0</v>
      </c>
      <c r="CE380" s="6">
        <f ca="1">IF(Table1[[#This Row],[EDUCATION]]="PG",Table1[[#This Row],[INCOME ]],0)</f>
        <v>0</v>
      </c>
      <c r="CF380" s="6">
        <f ca="1">IF(Table1[[#This Row],[EDUCATION]]="PHD",Table1[[#This Row],[INCOME ]],0)</f>
        <v>0</v>
      </c>
      <c r="CG380" s="6">
        <f ca="1">IF(Table1[[#This Row],[EDUCATION]]="Plus Two",Table1[[#This Row],[INCOME ]],0)</f>
        <v>0</v>
      </c>
      <c r="CH380" s="10">
        <f ca="1">IF(Table1[[#This Row],[EDUCATION]]="Others",Table1[[#This Row],[INCOME ]],0)</f>
        <v>0</v>
      </c>
      <c r="CJ380" s="9">
        <f ca="1">IF(Table1[[#This Row],[NETWORTH]]&gt;$CK$3,Table1[[#This Row],[AGE]],0)</f>
        <v>24</v>
      </c>
      <c r="CK380" s="10"/>
    </row>
    <row r="381" spans="1:89" x14ac:dyDescent="0.3">
      <c r="A381">
        <f t="shared" ca="1" si="140"/>
        <v>0</v>
      </c>
      <c r="B381" t="str">
        <f t="shared" ca="1" si="141"/>
        <v>MALE</v>
      </c>
      <c r="C381">
        <f t="shared" ca="1" si="142"/>
        <v>36</v>
      </c>
      <c r="D381">
        <f t="shared" ca="1" si="143"/>
        <v>2</v>
      </c>
      <c r="E381" t="str">
        <f t="shared" ca="1" si="144"/>
        <v>Construction</v>
      </c>
      <c r="F381">
        <f t="shared" ca="1" si="145"/>
        <v>2</v>
      </c>
      <c r="G381" t="str">
        <f t="shared" ca="1" si="146"/>
        <v>Plus Two</v>
      </c>
      <c r="H381">
        <f t="shared" ca="1" si="164"/>
        <v>0</v>
      </c>
      <c r="I381">
        <f t="shared" ca="1" si="139"/>
        <v>2</v>
      </c>
      <c r="J381">
        <f t="shared" ca="1" si="147"/>
        <v>687884</v>
      </c>
      <c r="K381">
        <f t="shared" ca="1" si="148"/>
        <v>12</v>
      </c>
      <c r="L381" t="str">
        <f t="shared" ca="1" si="149"/>
        <v>Wayanadu</v>
      </c>
      <c r="M381">
        <f t="shared" ca="1" si="158"/>
        <v>3439420</v>
      </c>
      <c r="N381">
        <f t="shared" ca="1" si="150"/>
        <v>1281729.3950718562</v>
      </c>
      <c r="O381">
        <f t="shared" ca="1" si="159"/>
        <v>1348584.0283113478</v>
      </c>
      <c r="P381">
        <f t="shared" ca="1" si="151"/>
        <v>862445</v>
      </c>
      <c r="Q381">
        <f t="shared" ca="1" si="160"/>
        <v>3334580.3950718562</v>
      </c>
      <c r="R381">
        <f t="shared" ca="1" si="161"/>
        <v>631181.93366533553</v>
      </c>
      <c r="S381">
        <f t="shared" ca="1" si="162"/>
        <v>5419185.9619766828</v>
      </c>
      <c r="T381">
        <f t="shared" ca="1" si="163"/>
        <v>2084605.5669048266</v>
      </c>
      <c r="V381" s="9">
        <f ca="1">IF(Table1[[#This Row],[GENDER]]="MALE",1,0)</f>
        <v>1</v>
      </c>
      <c r="W381" s="10">
        <f ca="1">IF(Table1[[#This Row],[GENDER]]="FEMALE",1,0)</f>
        <v>0</v>
      </c>
      <c r="AF381" s="9">
        <f t="shared" ca="1" si="152"/>
        <v>1</v>
      </c>
      <c r="AG381" s="6">
        <f t="shared" ca="1" si="153"/>
        <v>0</v>
      </c>
      <c r="AH381" s="6">
        <f t="shared" ca="1" si="154"/>
        <v>0</v>
      </c>
      <c r="AI381" s="6">
        <f t="shared" ca="1" si="155"/>
        <v>0</v>
      </c>
      <c r="AJ381" s="10">
        <f t="shared" ca="1" si="156"/>
        <v>0</v>
      </c>
      <c r="AL381" s="9">
        <f ca="1">IF(Table1[[#This Row],[EDUCATION]]="HIGHSCHOOL",1,0)</f>
        <v>0</v>
      </c>
      <c r="AM381" s="6">
        <f ca="1">IF(Table1[[#This Row],[EDUCATION]]="PLUS TWO",1,0)</f>
        <v>1</v>
      </c>
      <c r="AN381" s="6">
        <f ca="1">IF(Table1[[#This Row],[EDUCATION]]="UG",1,0)</f>
        <v>0</v>
      </c>
      <c r="AO381" s="6">
        <f ca="1">IF(Table1[[#This Row],[EDUCATION]]="PG",1,0)</f>
        <v>0</v>
      </c>
      <c r="AP381" s="6">
        <f ca="1">IF(Table1[[#This Row],[EDUCATION]]="PHD",1,0)</f>
        <v>0</v>
      </c>
      <c r="AQ381" s="10">
        <f ca="1">IF(Table1[[#This Row],[EDUCATION]]="OTHERS",1,0)</f>
        <v>0</v>
      </c>
      <c r="AU381" s="9">
        <f ca="1">Table1[[#This Row],[CARS VALUE]]/Table1[[#This Row],[CARS]]</f>
        <v>674292.01415567391</v>
      </c>
      <c r="AV381" s="10"/>
      <c r="AX381" s="9">
        <f ca="1">IF(Table1[[#This Row],[DEBTS]]&gt;$AY$3,1,0)</f>
        <v>1</v>
      </c>
      <c r="AY381" s="6"/>
      <c r="AZ381" s="23">
        <f ca="1">(Table1[[#This Row],[MORTAGE LEFT]]/Table1[[#This Row],[VALUE OF THE HOUSE]])</f>
        <v>0.37265858635230831</v>
      </c>
      <c r="BA381" s="6">
        <f t="shared" ca="1" si="157"/>
        <v>1</v>
      </c>
      <c r="BB381" s="6"/>
      <c r="BC381" s="6"/>
      <c r="BD381" s="6"/>
      <c r="BE381" s="9">
        <f ca="1">IF(Table1[[#This Row],[DEBTS]]&gt;Table1[[#This Row],[INCOME ]],1,0)</f>
        <v>1</v>
      </c>
      <c r="BF381" s="10"/>
      <c r="BH381" s="9">
        <f ca="1">IF(Table1[[#This Row],[AREA]]="Alappuzha",Table1[[#This Row],[INCOME ]],0)</f>
        <v>0</v>
      </c>
      <c r="BI381" s="6">
        <f ca="1">IF(Table1[[#This Row],[AREA]]="Ernakulam",Table1[[#This Row],[INCOME ]],0)</f>
        <v>0</v>
      </c>
      <c r="BJ381" s="6">
        <f ca="1">IF(Table1[[#This Row],[AREA]]="Idukki",Table1[[#This Row],[INCOME ]],0)</f>
        <v>0</v>
      </c>
      <c r="BK381" s="6">
        <f ca="1">IF(Table1[[#This Row],[AREA]]="kannur",Table1[[#This Row],[INCOME ]],0)</f>
        <v>0</v>
      </c>
      <c r="BL381" s="6">
        <f ca="1">IF(Table1[[#This Row],[AREA]]="Kasaragod",Table1[[#This Row],[INCOME ]],0)</f>
        <v>0</v>
      </c>
      <c r="BM381" s="6">
        <f ca="1">IF(Table1[[#This Row],[AREA]]="Kollam",Table1[[#This Row],[INCOME ]],0)</f>
        <v>0</v>
      </c>
      <c r="BN381" s="6">
        <f ca="1">IF(Table1[[#This Row],[AREA]]="kottayam",Table1[[#This Row],[INCOME ]],0)</f>
        <v>0</v>
      </c>
      <c r="BO381" s="6">
        <f ca="1">IF(Table1[[#This Row],[AREA]]="Kozhikode",Table1[[#This Row],[INCOME ]],0)</f>
        <v>0</v>
      </c>
      <c r="BP381" s="6">
        <f ca="1">IF(Table1[[#This Row],[AREA]]="Malappuram",Table1[[#This Row],[INCOME ]],0)</f>
        <v>0</v>
      </c>
      <c r="BQ381" s="6">
        <f ca="1">IF(Table1[[#This Row],[AREA]]="Palakkad",Table1[[#This Row],[INCOME ]],0)</f>
        <v>0</v>
      </c>
      <c r="BR381" s="6">
        <f ca="1">IF(Table1[[#This Row],[AREA]]="Pathanamthitta",Table1[[#This Row],[INCOME ]],0)</f>
        <v>0</v>
      </c>
      <c r="BS381" s="6">
        <f ca="1">IF(Table1[[#This Row],[AREA]]="Thiruvananthapuram",Table1[[#This Row],[INCOME ]],0)</f>
        <v>0</v>
      </c>
      <c r="BT381" s="6">
        <f ca="1">IF(Table1[[#This Row],[AREA]]="Thrissur",Table1[[#This Row],[INCOME ]],0)</f>
        <v>0</v>
      </c>
      <c r="BU381" s="10">
        <f ca="1">IF(Table1[[#This Row],[AREA]]="Wayanadu",Table1[[#This Row],[INCOME ]],0)</f>
        <v>687884</v>
      </c>
      <c r="BW381" s="9">
        <f ca="1">IF(Table1[[#This Row],[FIELD OF WORK]]="IT",Table1[[#This Row],[INCOME ]],0)</f>
        <v>0</v>
      </c>
      <c r="BX381" s="6">
        <f ca="1">IF(Table1[[#This Row],[FIELD OF WORK]]="Teaching",Table1[[#This Row],[INCOME ]],0)</f>
        <v>0</v>
      </c>
      <c r="BY381" s="6">
        <f ca="1">IF(Table1[[#This Row],[FIELD OF WORK]]="Construction",Table1[[#This Row],[INCOME ]],0)</f>
        <v>687884</v>
      </c>
      <c r="BZ381" s="6">
        <f ca="1">IF(Table1[[#This Row],[FIELD OF WORK]]="Health",Table1[[#This Row],[INCOME ]],0)</f>
        <v>0</v>
      </c>
      <c r="CA381" s="10">
        <f ca="1">IF(Table1[[#This Row],[FIELD OF WORK]]="Others",Table1[[#This Row],[INCOME ]],0)</f>
        <v>0</v>
      </c>
      <c r="CC381" s="9">
        <f ca="1">IF(Table1[[#This Row],[EDUCATION]]="Highschool",Table1[[#This Row],[INCOME ]],0)</f>
        <v>0</v>
      </c>
      <c r="CD381" s="6">
        <f ca="1">IF(Table1[[#This Row],[EDUCATION]]="UG",Table1[[#This Row],[INCOME ]],0)</f>
        <v>0</v>
      </c>
      <c r="CE381" s="6">
        <f ca="1">IF(Table1[[#This Row],[EDUCATION]]="PG",Table1[[#This Row],[INCOME ]],0)</f>
        <v>0</v>
      </c>
      <c r="CF381" s="6">
        <f ca="1">IF(Table1[[#This Row],[EDUCATION]]="PHD",Table1[[#This Row],[INCOME ]],0)</f>
        <v>0</v>
      </c>
      <c r="CG381" s="6">
        <f ca="1">IF(Table1[[#This Row],[EDUCATION]]="Plus Two",Table1[[#This Row],[INCOME ]],0)</f>
        <v>687884</v>
      </c>
      <c r="CH381" s="10">
        <f ca="1">IF(Table1[[#This Row],[EDUCATION]]="Others",Table1[[#This Row],[INCOME ]],0)</f>
        <v>0</v>
      </c>
      <c r="CJ381" s="9">
        <f ca="1">IF(Table1[[#This Row],[NETWORTH]]&gt;$CK$3,Table1[[#This Row],[AGE]],0)</f>
        <v>36</v>
      </c>
      <c r="CK381" s="10"/>
    </row>
    <row r="382" spans="1:89" x14ac:dyDescent="0.3">
      <c r="A382">
        <f t="shared" ca="1" si="140"/>
        <v>0</v>
      </c>
      <c r="B382" t="str">
        <f t="shared" ca="1" si="141"/>
        <v>MALE</v>
      </c>
      <c r="C382">
        <f t="shared" ca="1" si="142"/>
        <v>24</v>
      </c>
      <c r="D382">
        <f t="shared" ca="1" si="143"/>
        <v>2</v>
      </c>
      <c r="E382" t="str">
        <f t="shared" ca="1" si="144"/>
        <v>Construction</v>
      </c>
      <c r="F382">
        <f t="shared" ca="1" si="145"/>
        <v>4</v>
      </c>
      <c r="G382" t="str">
        <f t="shared" ca="1" si="146"/>
        <v>PG</v>
      </c>
      <c r="H382">
        <f t="shared" ca="1" si="164"/>
        <v>2</v>
      </c>
      <c r="I382">
        <f t="shared" ca="1" si="139"/>
        <v>2</v>
      </c>
      <c r="J382">
        <f t="shared" ca="1" si="147"/>
        <v>254686</v>
      </c>
      <c r="K382">
        <f t="shared" ca="1" si="148"/>
        <v>1</v>
      </c>
      <c r="L382" t="str">
        <f t="shared" ca="1" si="149"/>
        <v>Thiruvananthapuram</v>
      </c>
      <c r="M382">
        <f t="shared" ca="1" si="158"/>
        <v>1018744</v>
      </c>
      <c r="N382">
        <f t="shared" ca="1" si="150"/>
        <v>955708.28243855829</v>
      </c>
      <c r="O382">
        <f t="shared" ca="1" si="159"/>
        <v>416422.26972415269</v>
      </c>
      <c r="P382">
        <f t="shared" ca="1" si="151"/>
        <v>220281</v>
      </c>
      <c r="Q382">
        <f t="shared" ca="1" si="160"/>
        <v>1462646.2824385583</v>
      </c>
      <c r="R382">
        <f t="shared" ca="1" si="161"/>
        <v>69574.897031659042</v>
      </c>
      <c r="S382">
        <f t="shared" ca="1" si="162"/>
        <v>1504741.1667558118</v>
      </c>
      <c r="T382">
        <f t="shared" ca="1" si="163"/>
        <v>42094.884317253483</v>
      </c>
      <c r="V382" s="9">
        <f ca="1">IF(Table1[[#This Row],[GENDER]]="MALE",1,0)</f>
        <v>1</v>
      </c>
      <c r="W382" s="10">
        <f ca="1">IF(Table1[[#This Row],[GENDER]]="FEMALE",1,0)</f>
        <v>0</v>
      </c>
      <c r="AF382" s="9">
        <f t="shared" ca="1" si="152"/>
        <v>1</v>
      </c>
      <c r="AG382" s="6">
        <f t="shared" ca="1" si="153"/>
        <v>0</v>
      </c>
      <c r="AH382" s="6">
        <f t="shared" ca="1" si="154"/>
        <v>0</v>
      </c>
      <c r="AI382" s="6">
        <f t="shared" ca="1" si="155"/>
        <v>0</v>
      </c>
      <c r="AJ382" s="10">
        <f t="shared" ca="1" si="156"/>
        <v>0</v>
      </c>
      <c r="AL382" s="9">
        <f ca="1">IF(Table1[[#This Row],[EDUCATION]]="HIGHSCHOOL",1,0)</f>
        <v>0</v>
      </c>
      <c r="AM382" s="6">
        <f ca="1">IF(Table1[[#This Row],[EDUCATION]]="PLUS TWO",1,0)</f>
        <v>0</v>
      </c>
      <c r="AN382" s="6">
        <f ca="1">IF(Table1[[#This Row],[EDUCATION]]="UG",1,0)</f>
        <v>0</v>
      </c>
      <c r="AO382" s="6">
        <f ca="1">IF(Table1[[#This Row],[EDUCATION]]="PG",1,0)</f>
        <v>1</v>
      </c>
      <c r="AP382" s="6">
        <f ca="1">IF(Table1[[#This Row],[EDUCATION]]="PHD",1,0)</f>
        <v>0</v>
      </c>
      <c r="AQ382" s="10">
        <f ca="1">IF(Table1[[#This Row],[EDUCATION]]="OTHERS",1,0)</f>
        <v>0</v>
      </c>
      <c r="AU382" s="9">
        <f ca="1">Table1[[#This Row],[CARS VALUE]]/Table1[[#This Row],[CARS]]</f>
        <v>208211.13486207635</v>
      </c>
      <c r="AV382" s="10"/>
      <c r="AX382" s="9">
        <f ca="1">IF(Table1[[#This Row],[DEBTS]]&gt;$AY$3,1,0)</f>
        <v>1</v>
      </c>
      <c r="AY382" s="6"/>
      <c r="AZ382" s="23">
        <f ca="1">(Table1[[#This Row],[MORTAGE LEFT]]/Table1[[#This Row],[VALUE OF THE HOUSE]])</f>
        <v>0.93812408459687446</v>
      </c>
      <c r="BA382" s="6">
        <f t="shared" ca="1" si="157"/>
        <v>0</v>
      </c>
      <c r="BB382" s="6"/>
      <c r="BC382" s="6"/>
      <c r="BD382" s="6"/>
      <c r="BE382" s="9">
        <f ca="1">IF(Table1[[#This Row],[DEBTS]]&gt;Table1[[#This Row],[INCOME ]],1,0)</f>
        <v>1</v>
      </c>
      <c r="BF382" s="10"/>
      <c r="BH382" s="9">
        <f ca="1">IF(Table1[[#This Row],[AREA]]="Alappuzha",Table1[[#This Row],[INCOME ]],0)</f>
        <v>0</v>
      </c>
      <c r="BI382" s="6">
        <f ca="1">IF(Table1[[#This Row],[AREA]]="Ernakulam",Table1[[#This Row],[INCOME ]],0)</f>
        <v>0</v>
      </c>
      <c r="BJ382" s="6">
        <f ca="1">IF(Table1[[#This Row],[AREA]]="Idukki",Table1[[#This Row],[INCOME ]],0)</f>
        <v>0</v>
      </c>
      <c r="BK382" s="6">
        <f ca="1">IF(Table1[[#This Row],[AREA]]="kannur",Table1[[#This Row],[INCOME ]],0)</f>
        <v>0</v>
      </c>
      <c r="BL382" s="6">
        <f ca="1">IF(Table1[[#This Row],[AREA]]="Kasaragod",Table1[[#This Row],[INCOME ]],0)</f>
        <v>0</v>
      </c>
      <c r="BM382" s="6">
        <f ca="1">IF(Table1[[#This Row],[AREA]]="Kollam",Table1[[#This Row],[INCOME ]],0)</f>
        <v>0</v>
      </c>
      <c r="BN382" s="6">
        <f ca="1">IF(Table1[[#This Row],[AREA]]="kottayam",Table1[[#This Row],[INCOME ]],0)</f>
        <v>0</v>
      </c>
      <c r="BO382" s="6">
        <f ca="1">IF(Table1[[#This Row],[AREA]]="Kozhikode",Table1[[#This Row],[INCOME ]],0)</f>
        <v>0</v>
      </c>
      <c r="BP382" s="6">
        <f ca="1">IF(Table1[[#This Row],[AREA]]="Malappuram",Table1[[#This Row],[INCOME ]],0)</f>
        <v>0</v>
      </c>
      <c r="BQ382" s="6">
        <f ca="1">IF(Table1[[#This Row],[AREA]]="Palakkad",Table1[[#This Row],[INCOME ]],0)</f>
        <v>0</v>
      </c>
      <c r="BR382" s="6">
        <f ca="1">IF(Table1[[#This Row],[AREA]]="Pathanamthitta",Table1[[#This Row],[INCOME ]],0)</f>
        <v>0</v>
      </c>
      <c r="BS382" s="6">
        <f ca="1">IF(Table1[[#This Row],[AREA]]="Thiruvananthapuram",Table1[[#This Row],[INCOME ]],0)</f>
        <v>254686</v>
      </c>
      <c r="BT382" s="6">
        <f ca="1">IF(Table1[[#This Row],[AREA]]="Thrissur",Table1[[#This Row],[INCOME ]],0)</f>
        <v>0</v>
      </c>
      <c r="BU382" s="10">
        <f ca="1">IF(Table1[[#This Row],[AREA]]="Wayanadu",Table1[[#This Row],[INCOME ]],0)</f>
        <v>0</v>
      </c>
      <c r="BW382" s="9">
        <f ca="1">IF(Table1[[#This Row],[FIELD OF WORK]]="IT",Table1[[#This Row],[INCOME ]],0)</f>
        <v>0</v>
      </c>
      <c r="BX382" s="6">
        <f ca="1">IF(Table1[[#This Row],[FIELD OF WORK]]="Teaching",Table1[[#This Row],[INCOME ]],0)</f>
        <v>0</v>
      </c>
      <c r="BY382" s="6">
        <f ca="1">IF(Table1[[#This Row],[FIELD OF WORK]]="Construction",Table1[[#This Row],[INCOME ]],0)</f>
        <v>254686</v>
      </c>
      <c r="BZ382" s="6">
        <f ca="1">IF(Table1[[#This Row],[FIELD OF WORK]]="Health",Table1[[#This Row],[INCOME ]],0)</f>
        <v>0</v>
      </c>
      <c r="CA382" s="10">
        <f ca="1">IF(Table1[[#This Row],[FIELD OF WORK]]="Others",Table1[[#This Row],[INCOME ]],0)</f>
        <v>0</v>
      </c>
      <c r="CC382" s="9">
        <f ca="1">IF(Table1[[#This Row],[EDUCATION]]="Highschool",Table1[[#This Row],[INCOME ]],0)</f>
        <v>0</v>
      </c>
      <c r="CD382" s="6">
        <f ca="1">IF(Table1[[#This Row],[EDUCATION]]="UG",Table1[[#This Row],[INCOME ]],0)</f>
        <v>0</v>
      </c>
      <c r="CE382" s="6">
        <f ca="1">IF(Table1[[#This Row],[EDUCATION]]="PG",Table1[[#This Row],[INCOME ]],0)</f>
        <v>254686</v>
      </c>
      <c r="CF382" s="6">
        <f ca="1">IF(Table1[[#This Row],[EDUCATION]]="PHD",Table1[[#This Row],[INCOME ]],0)</f>
        <v>0</v>
      </c>
      <c r="CG382" s="6">
        <f ca="1">IF(Table1[[#This Row],[EDUCATION]]="Plus Two",Table1[[#This Row],[INCOME ]],0)</f>
        <v>0</v>
      </c>
      <c r="CH382" s="10">
        <f ca="1">IF(Table1[[#This Row],[EDUCATION]]="Others",Table1[[#This Row],[INCOME ]],0)</f>
        <v>0</v>
      </c>
      <c r="CJ382" s="9">
        <f ca="1">IF(Table1[[#This Row],[NETWORTH]]&gt;$CK$3,Table1[[#This Row],[AGE]],0)</f>
        <v>0</v>
      </c>
      <c r="CK382" s="10"/>
    </row>
    <row r="383" spans="1:89" x14ac:dyDescent="0.3">
      <c r="A383">
        <f t="shared" ca="1" si="140"/>
        <v>1</v>
      </c>
      <c r="B383" t="str">
        <f t="shared" ca="1" si="141"/>
        <v>FEMALE</v>
      </c>
      <c r="C383">
        <f t="shared" ca="1" si="142"/>
        <v>31</v>
      </c>
      <c r="D383">
        <f t="shared" ca="1" si="143"/>
        <v>3</v>
      </c>
      <c r="E383" t="str">
        <f t="shared" ca="1" si="144"/>
        <v>Teaching</v>
      </c>
      <c r="F383">
        <f t="shared" ca="1" si="145"/>
        <v>4</v>
      </c>
      <c r="G383" t="str">
        <f t="shared" ca="1" si="146"/>
        <v>PG</v>
      </c>
      <c r="H383">
        <f t="shared" ca="1" si="164"/>
        <v>1</v>
      </c>
      <c r="I383">
        <f t="shared" ca="1" si="139"/>
        <v>3</v>
      </c>
      <c r="J383">
        <f t="shared" ca="1" si="147"/>
        <v>732925</v>
      </c>
      <c r="K383">
        <f t="shared" ca="1" si="148"/>
        <v>1</v>
      </c>
      <c r="L383" t="str">
        <f t="shared" ca="1" si="149"/>
        <v>Thiruvananthapuram</v>
      </c>
      <c r="M383">
        <f t="shared" ca="1" si="158"/>
        <v>5863400</v>
      </c>
      <c r="N383">
        <f t="shared" ca="1" si="150"/>
        <v>5341379.0108157126</v>
      </c>
      <c r="O383">
        <f t="shared" ca="1" si="159"/>
        <v>1875418.2397740041</v>
      </c>
      <c r="P383">
        <f t="shared" ca="1" si="151"/>
        <v>666329</v>
      </c>
      <c r="Q383">
        <f t="shared" ca="1" si="160"/>
        <v>6547009.0108157126</v>
      </c>
      <c r="R383">
        <f t="shared" ca="1" si="161"/>
        <v>702628.76985494234</v>
      </c>
      <c r="S383">
        <f t="shared" ca="1" si="162"/>
        <v>8441447.009628946</v>
      </c>
      <c r="T383">
        <f t="shared" ca="1" si="163"/>
        <v>1894437.9988132333</v>
      </c>
      <c r="V383" s="9">
        <f ca="1">IF(Table1[[#This Row],[GENDER]]="MALE",1,0)</f>
        <v>0</v>
      </c>
      <c r="W383" s="10">
        <f ca="1">IF(Table1[[#This Row],[GENDER]]="FEMALE",1,0)</f>
        <v>1</v>
      </c>
      <c r="AF383" s="9">
        <f t="shared" ca="1" si="152"/>
        <v>0</v>
      </c>
      <c r="AG383" s="6">
        <f t="shared" ca="1" si="153"/>
        <v>0</v>
      </c>
      <c r="AH383" s="6">
        <f t="shared" ca="1" si="154"/>
        <v>0</v>
      </c>
      <c r="AI383" s="6">
        <f t="shared" ca="1" si="155"/>
        <v>1</v>
      </c>
      <c r="AJ383" s="10">
        <f t="shared" ca="1" si="156"/>
        <v>0</v>
      </c>
      <c r="AL383" s="9">
        <f ca="1">IF(Table1[[#This Row],[EDUCATION]]="HIGHSCHOOL",1,0)</f>
        <v>0</v>
      </c>
      <c r="AM383" s="6">
        <f ca="1">IF(Table1[[#This Row],[EDUCATION]]="PLUS TWO",1,0)</f>
        <v>0</v>
      </c>
      <c r="AN383" s="6">
        <f ca="1">IF(Table1[[#This Row],[EDUCATION]]="UG",1,0)</f>
        <v>0</v>
      </c>
      <c r="AO383" s="6">
        <f ca="1">IF(Table1[[#This Row],[EDUCATION]]="PG",1,0)</f>
        <v>1</v>
      </c>
      <c r="AP383" s="6">
        <f ca="1">IF(Table1[[#This Row],[EDUCATION]]="PHD",1,0)</f>
        <v>0</v>
      </c>
      <c r="AQ383" s="10">
        <f ca="1">IF(Table1[[#This Row],[EDUCATION]]="OTHERS",1,0)</f>
        <v>0</v>
      </c>
      <c r="AU383" s="9">
        <f ca="1">Table1[[#This Row],[CARS VALUE]]/Table1[[#This Row],[CARS]]</f>
        <v>625139.41325800132</v>
      </c>
      <c r="AV383" s="10"/>
      <c r="AX383" s="9">
        <f ca="1">IF(Table1[[#This Row],[DEBTS]]&gt;$AY$3,1,0)</f>
        <v>1</v>
      </c>
      <c r="AY383" s="6"/>
      <c r="AZ383" s="23">
        <f ca="1">(Table1[[#This Row],[MORTAGE LEFT]]/Table1[[#This Row],[VALUE OF THE HOUSE]])</f>
        <v>0.91096957581193716</v>
      </c>
      <c r="BA383" s="6">
        <f t="shared" ca="1" si="157"/>
        <v>0</v>
      </c>
      <c r="BB383" s="6"/>
      <c r="BC383" s="6"/>
      <c r="BD383" s="6"/>
      <c r="BE383" s="9">
        <f ca="1">IF(Table1[[#This Row],[DEBTS]]&gt;Table1[[#This Row],[INCOME ]],1,0)</f>
        <v>1</v>
      </c>
      <c r="BF383" s="10"/>
      <c r="BH383" s="9">
        <f ca="1">IF(Table1[[#This Row],[AREA]]="Alappuzha",Table1[[#This Row],[INCOME ]],0)</f>
        <v>0</v>
      </c>
      <c r="BI383" s="6">
        <f ca="1">IF(Table1[[#This Row],[AREA]]="Ernakulam",Table1[[#This Row],[INCOME ]],0)</f>
        <v>0</v>
      </c>
      <c r="BJ383" s="6">
        <f ca="1">IF(Table1[[#This Row],[AREA]]="Idukki",Table1[[#This Row],[INCOME ]],0)</f>
        <v>0</v>
      </c>
      <c r="BK383" s="6">
        <f ca="1">IF(Table1[[#This Row],[AREA]]="kannur",Table1[[#This Row],[INCOME ]],0)</f>
        <v>0</v>
      </c>
      <c r="BL383" s="6">
        <f ca="1">IF(Table1[[#This Row],[AREA]]="Kasaragod",Table1[[#This Row],[INCOME ]],0)</f>
        <v>0</v>
      </c>
      <c r="BM383" s="6">
        <f ca="1">IF(Table1[[#This Row],[AREA]]="Kollam",Table1[[#This Row],[INCOME ]],0)</f>
        <v>0</v>
      </c>
      <c r="BN383" s="6">
        <f ca="1">IF(Table1[[#This Row],[AREA]]="kottayam",Table1[[#This Row],[INCOME ]],0)</f>
        <v>0</v>
      </c>
      <c r="BO383" s="6">
        <f ca="1">IF(Table1[[#This Row],[AREA]]="Kozhikode",Table1[[#This Row],[INCOME ]],0)</f>
        <v>0</v>
      </c>
      <c r="BP383" s="6">
        <f ca="1">IF(Table1[[#This Row],[AREA]]="Malappuram",Table1[[#This Row],[INCOME ]],0)</f>
        <v>0</v>
      </c>
      <c r="BQ383" s="6">
        <f ca="1">IF(Table1[[#This Row],[AREA]]="Palakkad",Table1[[#This Row],[INCOME ]],0)</f>
        <v>0</v>
      </c>
      <c r="BR383" s="6">
        <f ca="1">IF(Table1[[#This Row],[AREA]]="Pathanamthitta",Table1[[#This Row],[INCOME ]],0)</f>
        <v>0</v>
      </c>
      <c r="BS383" s="6">
        <f ca="1">IF(Table1[[#This Row],[AREA]]="Thiruvananthapuram",Table1[[#This Row],[INCOME ]],0)</f>
        <v>732925</v>
      </c>
      <c r="BT383" s="6">
        <f ca="1">IF(Table1[[#This Row],[AREA]]="Thrissur",Table1[[#This Row],[INCOME ]],0)</f>
        <v>0</v>
      </c>
      <c r="BU383" s="10">
        <f ca="1">IF(Table1[[#This Row],[AREA]]="Wayanadu",Table1[[#This Row],[INCOME ]],0)</f>
        <v>0</v>
      </c>
      <c r="BW383" s="9">
        <f ca="1">IF(Table1[[#This Row],[FIELD OF WORK]]="IT",Table1[[#This Row],[INCOME ]],0)</f>
        <v>0</v>
      </c>
      <c r="BX383" s="6">
        <f ca="1">IF(Table1[[#This Row],[FIELD OF WORK]]="Teaching",Table1[[#This Row],[INCOME ]],0)</f>
        <v>732925</v>
      </c>
      <c r="BY383" s="6">
        <f ca="1">IF(Table1[[#This Row],[FIELD OF WORK]]="Construction",Table1[[#This Row],[INCOME ]],0)</f>
        <v>0</v>
      </c>
      <c r="BZ383" s="6">
        <f ca="1">IF(Table1[[#This Row],[FIELD OF WORK]]="Health",Table1[[#This Row],[INCOME ]],0)</f>
        <v>0</v>
      </c>
      <c r="CA383" s="10">
        <f ca="1">IF(Table1[[#This Row],[FIELD OF WORK]]="Others",Table1[[#This Row],[INCOME ]],0)</f>
        <v>0</v>
      </c>
      <c r="CC383" s="9">
        <f ca="1">IF(Table1[[#This Row],[EDUCATION]]="Highschool",Table1[[#This Row],[INCOME ]],0)</f>
        <v>0</v>
      </c>
      <c r="CD383" s="6">
        <f ca="1">IF(Table1[[#This Row],[EDUCATION]]="UG",Table1[[#This Row],[INCOME ]],0)</f>
        <v>0</v>
      </c>
      <c r="CE383" s="6">
        <f ca="1">IF(Table1[[#This Row],[EDUCATION]]="PG",Table1[[#This Row],[INCOME ]],0)</f>
        <v>732925</v>
      </c>
      <c r="CF383" s="6">
        <f ca="1">IF(Table1[[#This Row],[EDUCATION]]="PHD",Table1[[#This Row],[INCOME ]],0)</f>
        <v>0</v>
      </c>
      <c r="CG383" s="6">
        <f ca="1">IF(Table1[[#This Row],[EDUCATION]]="Plus Two",Table1[[#This Row],[INCOME ]],0)</f>
        <v>0</v>
      </c>
      <c r="CH383" s="10">
        <f ca="1">IF(Table1[[#This Row],[EDUCATION]]="Others",Table1[[#This Row],[INCOME ]],0)</f>
        <v>0</v>
      </c>
      <c r="CJ383" s="9">
        <f ca="1">IF(Table1[[#This Row],[NETWORTH]]&gt;$CK$3,Table1[[#This Row],[AGE]],0)</f>
        <v>31</v>
      </c>
      <c r="CK383" s="10"/>
    </row>
    <row r="384" spans="1:89" x14ac:dyDescent="0.3">
      <c r="A384">
        <f t="shared" ca="1" si="140"/>
        <v>0</v>
      </c>
      <c r="B384" t="str">
        <f t="shared" ca="1" si="141"/>
        <v>MALE</v>
      </c>
      <c r="C384">
        <f t="shared" ca="1" si="142"/>
        <v>42</v>
      </c>
      <c r="D384">
        <f t="shared" ca="1" si="143"/>
        <v>2</v>
      </c>
      <c r="E384" t="str">
        <f t="shared" ca="1" si="144"/>
        <v>Construction</v>
      </c>
      <c r="F384">
        <f t="shared" ca="1" si="145"/>
        <v>3</v>
      </c>
      <c r="G384" t="str">
        <f t="shared" ca="1" si="146"/>
        <v>UG</v>
      </c>
      <c r="H384">
        <f t="shared" ca="1" si="164"/>
        <v>1</v>
      </c>
      <c r="I384">
        <f t="shared" ca="1" si="139"/>
        <v>1</v>
      </c>
      <c r="J384">
        <f t="shared" ca="1" si="147"/>
        <v>343054</v>
      </c>
      <c r="K384">
        <f t="shared" ca="1" si="148"/>
        <v>8</v>
      </c>
      <c r="L384" t="str">
        <f t="shared" ca="1" si="149"/>
        <v>Thrissur</v>
      </c>
      <c r="M384">
        <f t="shared" ca="1" si="158"/>
        <v>1372216</v>
      </c>
      <c r="N384">
        <f t="shared" ca="1" si="150"/>
        <v>428048.25030555972</v>
      </c>
      <c r="O384">
        <f t="shared" ca="1" si="159"/>
        <v>85933.88346486009</v>
      </c>
      <c r="P384">
        <f t="shared" ca="1" si="151"/>
        <v>17364</v>
      </c>
      <c r="Q384">
        <f t="shared" ca="1" si="160"/>
        <v>449119.25030555972</v>
      </c>
      <c r="R384">
        <f t="shared" ca="1" si="161"/>
        <v>406577.87306672079</v>
      </c>
      <c r="S384">
        <f t="shared" ca="1" si="162"/>
        <v>1864727.7565315808</v>
      </c>
      <c r="T384">
        <f t="shared" ca="1" si="163"/>
        <v>1415608.5062260211</v>
      </c>
      <c r="V384" s="9">
        <f ca="1">IF(Table1[[#This Row],[GENDER]]="MALE",1,0)</f>
        <v>1</v>
      </c>
      <c r="W384" s="10">
        <f ca="1">IF(Table1[[#This Row],[GENDER]]="FEMALE",1,0)</f>
        <v>0</v>
      </c>
      <c r="AF384" s="9">
        <f t="shared" ca="1" si="152"/>
        <v>1</v>
      </c>
      <c r="AG384" s="6">
        <f t="shared" ca="1" si="153"/>
        <v>0</v>
      </c>
      <c r="AH384" s="6">
        <f t="shared" ca="1" si="154"/>
        <v>0</v>
      </c>
      <c r="AI384" s="6">
        <f t="shared" ca="1" si="155"/>
        <v>0</v>
      </c>
      <c r="AJ384" s="10">
        <f t="shared" ca="1" si="156"/>
        <v>0</v>
      </c>
      <c r="AL384" s="9">
        <f ca="1">IF(Table1[[#This Row],[EDUCATION]]="HIGHSCHOOL",1,0)</f>
        <v>0</v>
      </c>
      <c r="AM384" s="6">
        <f ca="1">IF(Table1[[#This Row],[EDUCATION]]="PLUS TWO",1,0)</f>
        <v>0</v>
      </c>
      <c r="AN384" s="6">
        <f ca="1">IF(Table1[[#This Row],[EDUCATION]]="UG",1,0)</f>
        <v>1</v>
      </c>
      <c r="AO384" s="6">
        <f ca="1">IF(Table1[[#This Row],[EDUCATION]]="PG",1,0)</f>
        <v>0</v>
      </c>
      <c r="AP384" s="6">
        <f ca="1">IF(Table1[[#This Row],[EDUCATION]]="PHD",1,0)</f>
        <v>0</v>
      </c>
      <c r="AQ384" s="10">
        <f ca="1">IF(Table1[[#This Row],[EDUCATION]]="OTHERS",1,0)</f>
        <v>0</v>
      </c>
      <c r="AU384" s="9">
        <f ca="1">Table1[[#This Row],[CARS VALUE]]/Table1[[#This Row],[CARS]]</f>
        <v>85933.88346486009</v>
      </c>
      <c r="AV384" s="10"/>
      <c r="AX384" s="9">
        <f ca="1">IF(Table1[[#This Row],[DEBTS]]&gt;$AY$3,1,0)</f>
        <v>0</v>
      </c>
      <c r="AY384" s="6"/>
      <c r="AZ384" s="23">
        <f ca="1">(Table1[[#This Row],[MORTAGE LEFT]]/Table1[[#This Row],[VALUE OF THE HOUSE]])</f>
        <v>0.31193941063619701</v>
      </c>
      <c r="BA384" s="6">
        <f t="shared" ca="1" si="157"/>
        <v>1</v>
      </c>
      <c r="BB384" s="6"/>
      <c r="BC384" s="6"/>
      <c r="BD384" s="6"/>
      <c r="BE384" s="9">
        <f ca="1">IF(Table1[[#This Row],[DEBTS]]&gt;Table1[[#This Row],[INCOME ]],1,0)</f>
        <v>1</v>
      </c>
      <c r="BF384" s="10"/>
      <c r="BH384" s="9">
        <f ca="1">IF(Table1[[#This Row],[AREA]]="Alappuzha",Table1[[#This Row],[INCOME ]],0)</f>
        <v>0</v>
      </c>
      <c r="BI384" s="6">
        <f ca="1">IF(Table1[[#This Row],[AREA]]="Ernakulam",Table1[[#This Row],[INCOME ]],0)</f>
        <v>0</v>
      </c>
      <c r="BJ384" s="6">
        <f ca="1">IF(Table1[[#This Row],[AREA]]="Idukki",Table1[[#This Row],[INCOME ]],0)</f>
        <v>0</v>
      </c>
      <c r="BK384" s="6">
        <f ca="1">IF(Table1[[#This Row],[AREA]]="kannur",Table1[[#This Row],[INCOME ]],0)</f>
        <v>0</v>
      </c>
      <c r="BL384" s="6">
        <f ca="1">IF(Table1[[#This Row],[AREA]]="Kasaragod",Table1[[#This Row],[INCOME ]],0)</f>
        <v>0</v>
      </c>
      <c r="BM384" s="6">
        <f ca="1">IF(Table1[[#This Row],[AREA]]="Kollam",Table1[[#This Row],[INCOME ]],0)</f>
        <v>0</v>
      </c>
      <c r="BN384" s="6">
        <f ca="1">IF(Table1[[#This Row],[AREA]]="kottayam",Table1[[#This Row],[INCOME ]],0)</f>
        <v>0</v>
      </c>
      <c r="BO384" s="6">
        <f ca="1">IF(Table1[[#This Row],[AREA]]="Kozhikode",Table1[[#This Row],[INCOME ]],0)</f>
        <v>0</v>
      </c>
      <c r="BP384" s="6">
        <f ca="1">IF(Table1[[#This Row],[AREA]]="Malappuram",Table1[[#This Row],[INCOME ]],0)</f>
        <v>0</v>
      </c>
      <c r="BQ384" s="6">
        <f ca="1">IF(Table1[[#This Row],[AREA]]="Palakkad",Table1[[#This Row],[INCOME ]],0)</f>
        <v>0</v>
      </c>
      <c r="BR384" s="6">
        <f ca="1">IF(Table1[[#This Row],[AREA]]="Pathanamthitta",Table1[[#This Row],[INCOME ]],0)</f>
        <v>0</v>
      </c>
      <c r="BS384" s="6">
        <f ca="1">IF(Table1[[#This Row],[AREA]]="Thiruvananthapuram",Table1[[#This Row],[INCOME ]],0)</f>
        <v>0</v>
      </c>
      <c r="BT384" s="6">
        <f ca="1">IF(Table1[[#This Row],[AREA]]="Thrissur",Table1[[#This Row],[INCOME ]],0)</f>
        <v>343054</v>
      </c>
      <c r="BU384" s="10">
        <f ca="1">IF(Table1[[#This Row],[AREA]]="Wayanadu",Table1[[#This Row],[INCOME ]],0)</f>
        <v>0</v>
      </c>
      <c r="BW384" s="9">
        <f ca="1">IF(Table1[[#This Row],[FIELD OF WORK]]="IT",Table1[[#This Row],[INCOME ]],0)</f>
        <v>0</v>
      </c>
      <c r="BX384" s="6">
        <f ca="1">IF(Table1[[#This Row],[FIELD OF WORK]]="Teaching",Table1[[#This Row],[INCOME ]],0)</f>
        <v>0</v>
      </c>
      <c r="BY384" s="6">
        <f ca="1">IF(Table1[[#This Row],[FIELD OF WORK]]="Construction",Table1[[#This Row],[INCOME ]],0)</f>
        <v>343054</v>
      </c>
      <c r="BZ384" s="6">
        <f ca="1">IF(Table1[[#This Row],[FIELD OF WORK]]="Health",Table1[[#This Row],[INCOME ]],0)</f>
        <v>0</v>
      </c>
      <c r="CA384" s="10">
        <f ca="1">IF(Table1[[#This Row],[FIELD OF WORK]]="Others",Table1[[#This Row],[INCOME ]],0)</f>
        <v>0</v>
      </c>
      <c r="CC384" s="9">
        <f ca="1">IF(Table1[[#This Row],[EDUCATION]]="Highschool",Table1[[#This Row],[INCOME ]],0)</f>
        <v>0</v>
      </c>
      <c r="CD384" s="6">
        <f ca="1">IF(Table1[[#This Row],[EDUCATION]]="UG",Table1[[#This Row],[INCOME ]],0)</f>
        <v>343054</v>
      </c>
      <c r="CE384" s="6">
        <f ca="1">IF(Table1[[#This Row],[EDUCATION]]="PG",Table1[[#This Row],[INCOME ]],0)</f>
        <v>0</v>
      </c>
      <c r="CF384" s="6">
        <f ca="1">IF(Table1[[#This Row],[EDUCATION]]="PHD",Table1[[#This Row],[INCOME ]],0)</f>
        <v>0</v>
      </c>
      <c r="CG384" s="6">
        <f ca="1">IF(Table1[[#This Row],[EDUCATION]]="Plus Two",Table1[[#This Row],[INCOME ]],0)</f>
        <v>0</v>
      </c>
      <c r="CH384" s="10">
        <f ca="1">IF(Table1[[#This Row],[EDUCATION]]="Others",Table1[[#This Row],[INCOME ]],0)</f>
        <v>0</v>
      </c>
      <c r="CJ384" s="9">
        <f ca="1">IF(Table1[[#This Row],[NETWORTH]]&gt;$CK$3,Table1[[#This Row],[AGE]],0)</f>
        <v>42</v>
      </c>
      <c r="CK384" s="10"/>
    </row>
    <row r="385" spans="1:89" x14ac:dyDescent="0.3">
      <c r="A385">
        <f t="shared" ca="1" si="140"/>
        <v>0</v>
      </c>
      <c r="B385" t="str">
        <f t="shared" ca="1" si="141"/>
        <v>MALE</v>
      </c>
      <c r="C385">
        <f t="shared" ca="1" si="142"/>
        <v>39</v>
      </c>
      <c r="D385">
        <f t="shared" ca="1" si="143"/>
        <v>3</v>
      </c>
      <c r="E385" t="str">
        <f t="shared" ca="1" si="144"/>
        <v>Teaching</v>
      </c>
      <c r="F385">
        <f t="shared" ca="1" si="145"/>
        <v>4</v>
      </c>
      <c r="G385" t="str">
        <f t="shared" ca="1" si="146"/>
        <v>PG</v>
      </c>
      <c r="H385">
        <f t="shared" ca="1" si="164"/>
        <v>1</v>
      </c>
      <c r="I385">
        <f t="shared" ca="1" si="139"/>
        <v>3</v>
      </c>
      <c r="J385">
        <f t="shared" ca="1" si="147"/>
        <v>564284</v>
      </c>
      <c r="K385">
        <f t="shared" ca="1" si="148"/>
        <v>10</v>
      </c>
      <c r="L385" t="str">
        <f t="shared" ca="1" si="149"/>
        <v>Malappuram</v>
      </c>
      <c r="M385">
        <f t="shared" ca="1" si="158"/>
        <v>1692852</v>
      </c>
      <c r="N385">
        <f t="shared" ca="1" si="150"/>
        <v>1096770.4088099885</v>
      </c>
      <c r="O385">
        <f t="shared" ca="1" si="159"/>
        <v>1238396.6026299822</v>
      </c>
      <c r="P385">
        <f t="shared" ca="1" si="151"/>
        <v>773038</v>
      </c>
      <c r="Q385">
        <f t="shared" ca="1" si="160"/>
        <v>2219363.4088099888</v>
      </c>
      <c r="R385">
        <f t="shared" ca="1" si="161"/>
        <v>767054.9742569488</v>
      </c>
      <c r="S385">
        <f t="shared" ca="1" si="162"/>
        <v>3698303.5768869305</v>
      </c>
      <c r="T385">
        <f t="shared" ca="1" si="163"/>
        <v>1478940.1680769417</v>
      </c>
      <c r="V385" s="9">
        <f ca="1">IF(Table1[[#This Row],[GENDER]]="MALE",1,0)</f>
        <v>1</v>
      </c>
      <c r="W385" s="10">
        <f ca="1">IF(Table1[[#This Row],[GENDER]]="FEMALE",1,0)</f>
        <v>0</v>
      </c>
      <c r="AF385" s="9">
        <f t="shared" ca="1" si="152"/>
        <v>0</v>
      </c>
      <c r="AG385" s="6">
        <f t="shared" ca="1" si="153"/>
        <v>0</v>
      </c>
      <c r="AH385" s="6">
        <f t="shared" ca="1" si="154"/>
        <v>0</v>
      </c>
      <c r="AI385" s="6">
        <f t="shared" ca="1" si="155"/>
        <v>1</v>
      </c>
      <c r="AJ385" s="10">
        <f t="shared" ca="1" si="156"/>
        <v>0</v>
      </c>
      <c r="AL385" s="9">
        <f ca="1">IF(Table1[[#This Row],[EDUCATION]]="HIGHSCHOOL",1,0)</f>
        <v>0</v>
      </c>
      <c r="AM385" s="6">
        <f ca="1">IF(Table1[[#This Row],[EDUCATION]]="PLUS TWO",1,0)</f>
        <v>0</v>
      </c>
      <c r="AN385" s="6">
        <f ca="1">IF(Table1[[#This Row],[EDUCATION]]="UG",1,0)</f>
        <v>0</v>
      </c>
      <c r="AO385" s="6">
        <f ca="1">IF(Table1[[#This Row],[EDUCATION]]="PG",1,0)</f>
        <v>1</v>
      </c>
      <c r="AP385" s="6">
        <f ca="1">IF(Table1[[#This Row],[EDUCATION]]="PHD",1,0)</f>
        <v>0</v>
      </c>
      <c r="AQ385" s="10">
        <f ca="1">IF(Table1[[#This Row],[EDUCATION]]="OTHERS",1,0)</f>
        <v>0</v>
      </c>
      <c r="AU385" s="9">
        <f ca="1">Table1[[#This Row],[CARS VALUE]]/Table1[[#This Row],[CARS]]</f>
        <v>412798.86754332739</v>
      </c>
      <c r="AV385" s="10"/>
      <c r="AX385" s="9">
        <f ca="1">IF(Table1[[#This Row],[DEBTS]]&gt;$AY$3,1,0)</f>
        <v>1</v>
      </c>
      <c r="AY385" s="6"/>
      <c r="AZ385" s="23">
        <f ca="1">(Table1[[#This Row],[MORTAGE LEFT]]/Table1[[#This Row],[VALUE OF THE HOUSE]])</f>
        <v>0.64788322240218787</v>
      </c>
      <c r="BA385" s="6">
        <f t="shared" ca="1" si="157"/>
        <v>0</v>
      </c>
      <c r="BB385" s="6"/>
      <c r="BC385" s="6"/>
      <c r="BD385" s="6"/>
      <c r="BE385" s="9">
        <f ca="1">IF(Table1[[#This Row],[DEBTS]]&gt;Table1[[#This Row],[INCOME ]],1,0)</f>
        <v>1</v>
      </c>
      <c r="BF385" s="10"/>
      <c r="BH385" s="9">
        <f ca="1">IF(Table1[[#This Row],[AREA]]="Alappuzha",Table1[[#This Row],[INCOME ]],0)</f>
        <v>0</v>
      </c>
      <c r="BI385" s="6">
        <f ca="1">IF(Table1[[#This Row],[AREA]]="Ernakulam",Table1[[#This Row],[INCOME ]],0)</f>
        <v>0</v>
      </c>
      <c r="BJ385" s="6">
        <f ca="1">IF(Table1[[#This Row],[AREA]]="Idukki",Table1[[#This Row],[INCOME ]],0)</f>
        <v>0</v>
      </c>
      <c r="BK385" s="6">
        <f ca="1">IF(Table1[[#This Row],[AREA]]="kannur",Table1[[#This Row],[INCOME ]],0)</f>
        <v>0</v>
      </c>
      <c r="BL385" s="6">
        <f ca="1">IF(Table1[[#This Row],[AREA]]="Kasaragod",Table1[[#This Row],[INCOME ]],0)</f>
        <v>0</v>
      </c>
      <c r="BM385" s="6">
        <f ca="1">IF(Table1[[#This Row],[AREA]]="Kollam",Table1[[#This Row],[INCOME ]],0)</f>
        <v>0</v>
      </c>
      <c r="BN385" s="6">
        <f ca="1">IF(Table1[[#This Row],[AREA]]="kottayam",Table1[[#This Row],[INCOME ]],0)</f>
        <v>0</v>
      </c>
      <c r="BO385" s="6">
        <f ca="1">IF(Table1[[#This Row],[AREA]]="Kozhikode",Table1[[#This Row],[INCOME ]],0)</f>
        <v>0</v>
      </c>
      <c r="BP385" s="6">
        <f ca="1">IF(Table1[[#This Row],[AREA]]="Malappuram",Table1[[#This Row],[INCOME ]],0)</f>
        <v>564284</v>
      </c>
      <c r="BQ385" s="6">
        <f ca="1">IF(Table1[[#This Row],[AREA]]="Palakkad",Table1[[#This Row],[INCOME ]],0)</f>
        <v>0</v>
      </c>
      <c r="BR385" s="6">
        <f ca="1">IF(Table1[[#This Row],[AREA]]="Pathanamthitta",Table1[[#This Row],[INCOME ]],0)</f>
        <v>0</v>
      </c>
      <c r="BS385" s="6">
        <f ca="1">IF(Table1[[#This Row],[AREA]]="Thiruvananthapuram",Table1[[#This Row],[INCOME ]],0)</f>
        <v>0</v>
      </c>
      <c r="BT385" s="6">
        <f ca="1">IF(Table1[[#This Row],[AREA]]="Thrissur",Table1[[#This Row],[INCOME ]],0)</f>
        <v>0</v>
      </c>
      <c r="BU385" s="10">
        <f ca="1">IF(Table1[[#This Row],[AREA]]="Wayanadu",Table1[[#This Row],[INCOME ]],0)</f>
        <v>0</v>
      </c>
      <c r="BW385" s="9">
        <f ca="1">IF(Table1[[#This Row],[FIELD OF WORK]]="IT",Table1[[#This Row],[INCOME ]],0)</f>
        <v>0</v>
      </c>
      <c r="BX385" s="6">
        <f ca="1">IF(Table1[[#This Row],[FIELD OF WORK]]="Teaching",Table1[[#This Row],[INCOME ]],0)</f>
        <v>564284</v>
      </c>
      <c r="BY385" s="6">
        <f ca="1">IF(Table1[[#This Row],[FIELD OF WORK]]="Construction",Table1[[#This Row],[INCOME ]],0)</f>
        <v>0</v>
      </c>
      <c r="BZ385" s="6">
        <f ca="1">IF(Table1[[#This Row],[FIELD OF WORK]]="Health",Table1[[#This Row],[INCOME ]],0)</f>
        <v>0</v>
      </c>
      <c r="CA385" s="10">
        <f ca="1">IF(Table1[[#This Row],[FIELD OF WORK]]="Others",Table1[[#This Row],[INCOME ]],0)</f>
        <v>0</v>
      </c>
      <c r="CC385" s="9">
        <f ca="1">IF(Table1[[#This Row],[EDUCATION]]="Highschool",Table1[[#This Row],[INCOME ]],0)</f>
        <v>0</v>
      </c>
      <c r="CD385" s="6">
        <f ca="1">IF(Table1[[#This Row],[EDUCATION]]="UG",Table1[[#This Row],[INCOME ]],0)</f>
        <v>0</v>
      </c>
      <c r="CE385" s="6">
        <f ca="1">IF(Table1[[#This Row],[EDUCATION]]="PG",Table1[[#This Row],[INCOME ]],0)</f>
        <v>564284</v>
      </c>
      <c r="CF385" s="6">
        <f ca="1">IF(Table1[[#This Row],[EDUCATION]]="PHD",Table1[[#This Row],[INCOME ]],0)</f>
        <v>0</v>
      </c>
      <c r="CG385" s="6">
        <f ca="1">IF(Table1[[#This Row],[EDUCATION]]="Plus Two",Table1[[#This Row],[INCOME ]],0)</f>
        <v>0</v>
      </c>
      <c r="CH385" s="10">
        <f ca="1">IF(Table1[[#This Row],[EDUCATION]]="Others",Table1[[#This Row],[INCOME ]],0)</f>
        <v>0</v>
      </c>
      <c r="CJ385" s="9">
        <f ca="1">IF(Table1[[#This Row],[NETWORTH]]&gt;$CK$3,Table1[[#This Row],[AGE]],0)</f>
        <v>39</v>
      </c>
      <c r="CK385" s="10"/>
    </row>
    <row r="386" spans="1:89" x14ac:dyDescent="0.3">
      <c r="A386">
        <f t="shared" ca="1" si="140"/>
        <v>1</v>
      </c>
      <c r="B386" t="str">
        <f t="shared" ca="1" si="141"/>
        <v>FEMALE</v>
      </c>
      <c r="C386">
        <f t="shared" ca="1" si="142"/>
        <v>37</v>
      </c>
      <c r="D386">
        <f t="shared" ca="1" si="143"/>
        <v>4</v>
      </c>
      <c r="E386" t="str">
        <f t="shared" ca="1" si="144"/>
        <v>IT</v>
      </c>
      <c r="F386">
        <f t="shared" ca="1" si="145"/>
        <v>5</v>
      </c>
      <c r="G386" t="str">
        <f t="shared" ca="1" si="146"/>
        <v>PHD</v>
      </c>
      <c r="H386">
        <f t="shared" ca="1" si="164"/>
        <v>3</v>
      </c>
      <c r="I386">
        <f t="shared" ca="1" si="139"/>
        <v>3</v>
      </c>
      <c r="J386">
        <f t="shared" ca="1" si="147"/>
        <v>563063</v>
      </c>
      <c r="K386">
        <f t="shared" ca="1" si="148"/>
        <v>8</v>
      </c>
      <c r="L386" t="str">
        <f t="shared" ca="1" si="149"/>
        <v>Thrissur</v>
      </c>
      <c r="M386">
        <f t="shared" ca="1" si="158"/>
        <v>3378378</v>
      </c>
      <c r="N386">
        <f t="shared" ca="1" si="150"/>
        <v>2868966.2008645786</v>
      </c>
      <c r="O386">
        <f t="shared" ca="1" si="159"/>
        <v>1418203.1201102929</v>
      </c>
      <c r="P386">
        <f t="shared" ca="1" si="151"/>
        <v>1250296</v>
      </c>
      <c r="Q386">
        <f t="shared" ca="1" si="160"/>
        <v>4271347.2008645786</v>
      </c>
      <c r="R386">
        <f t="shared" ca="1" si="161"/>
        <v>161263.17281359146</v>
      </c>
      <c r="S386">
        <f t="shared" ca="1" si="162"/>
        <v>4957844.2929238845</v>
      </c>
      <c r="T386">
        <f t="shared" ca="1" si="163"/>
        <v>686497.09205930587</v>
      </c>
      <c r="V386" s="9">
        <f ca="1">IF(Table1[[#This Row],[GENDER]]="MALE",1,0)</f>
        <v>0</v>
      </c>
      <c r="W386" s="10">
        <f ca="1">IF(Table1[[#This Row],[GENDER]]="FEMALE",1,0)</f>
        <v>1</v>
      </c>
      <c r="AF386" s="9">
        <f t="shared" ca="1" si="152"/>
        <v>0</v>
      </c>
      <c r="AG386" s="6">
        <f t="shared" ca="1" si="153"/>
        <v>0</v>
      </c>
      <c r="AH386" s="6">
        <f t="shared" ca="1" si="154"/>
        <v>1</v>
      </c>
      <c r="AI386" s="6">
        <f t="shared" ca="1" si="155"/>
        <v>0</v>
      </c>
      <c r="AJ386" s="10">
        <f t="shared" ca="1" si="156"/>
        <v>0</v>
      </c>
      <c r="AL386" s="9">
        <f ca="1">IF(Table1[[#This Row],[EDUCATION]]="HIGHSCHOOL",1,0)</f>
        <v>0</v>
      </c>
      <c r="AM386" s="6">
        <f ca="1">IF(Table1[[#This Row],[EDUCATION]]="PLUS TWO",1,0)</f>
        <v>0</v>
      </c>
      <c r="AN386" s="6">
        <f ca="1">IF(Table1[[#This Row],[EDUCATION]]="UG",1,0)</f>
        <v>0</v>
      </c>
      <c r="AO386" s="6">
        <f ca="1">IF(Table1[[#This Row],[EDUCATION]]="PG",1,0)</f>
        <v>0</v>
      </c>
      <c r="AP386" s="6">
        <f ca="1">IF(Table1[[#This Row],[EDUCATION]]="PHD",1,0)</f>
        <v>1</v>
      </c>
      <c r="AQ386" s="10">
        <f ca="1">IF(Table1[[#This Row],[EDUCATION]]="OTHERS",1,0)</f>
        <v>0</v>
      </c>
      <c r="AU386" s="9">
        <f ca="1">Table1[[#This Row],[CARS VALUE]]/Table1[[#This Row],[CARS]]</f>
        <v>472734.37337009766</v>
      </c>
      <c r="AV386" s="10"/>
      <c r="AX386" s="9">
        <f ca="1">IF(Table1[[#This Row],[DEBTS]]&gt;$AY$3,1,0)</f>
        <v>1</v>
      </c>
      <c r="AY386" s="6"/>
      <c r="AZ386" s="23">
        <f ca="1">(Table1[[#This Row],[MORTAGE LEFT]]/Table1[[#This Row],[VALUE OF THE HOUSE]])</f>
        <v>0.84921409056789343</v>
      </c>
      <c r="BA386" s="6">
        <f t="shared" ca="1" si="157"/>
        <v>0</v>
      </c>
      <c r="BB386" s="6"/>
      <c r="BC386" s="6"/>
      <c r="BD386" s="6"/>
      <c r="BE386" s="9">
        <f ca="1">IF(Table1[[#This Row],[DEBTS]]&gt;Table1[[#This Row],[INCOME ]],1,0)</f>
        <v>1</v>
      </c>
      <c r="BF386" s="10"/>
      <c r="BH386" s="9">
        <f ca="1">IF(Table1[[#This Row],[AREA]]="Alappuzha",Table1[[#This Row],[INCOME ]],0)</f>
        <v>0</v>
      </c>
      <c r="BI386" s="6">
        <f ca="1">IF(Table1[[#This Row],[AREA]]="Ernakulam",Table1[[#This Row],[INCOME ]],0)</f>
        <v>0</v>
      </c>
      <c r="BJ386" s="6">
        <f ca="1">IF(Table1[[#This Row],[AREA]]="Idukki",Table1[[#This Row],[INCOME ]],0)</f>
        <v>0</v>
      </c>
      <c r="BK386" s="6">
        <f ca="1">IF(Table1[[#This Row],[AREA]]="kannur",Table1[[#This Row],[INCOME ]],0)</f>
        <v>0</v>
      </c>
      <c r="BL386" s="6">
        <f ca="1">IF(Table1[[#This Row],[AREA]]="Kasaragod",Table1[[#This Row],[INCOME ]],0)</f>
        <v>0</v>
      </c>
      <c r="BM386" s="6">
        <f ca="1">IF(Table1[[#This Row],[AREA]]="Kollam",Table1[[#This Row],[INCOME ]],0)</f>
        <v>0</v>
      </c>
      <c r="BN386" s="6">
        <f ca="1">IF(Table1[[#This Row],[AREA]]="kottayam",Table1[[#This Row],[INCOME ]],0)</f>
        <v>0</v>
      </c>
      <c r="BO386" s="6">
        <f ca="1">IF(Table1[[#This Row],[AREA]]="Kozhikode",Table1[[#This Row],[INCOME ]],0)</f>
        <v>0</v>
      </c>
      <c r="BP386" s="6">
        <f ca="1">IF(Table1[[#This Row],[AREA]]="Malappuram",Table1[[#This Row],[INCOME ]],0)</f>
        <v>0</v>
      </c>
      <c r="BQ386" s="6">
        <f ca="1">IF(Table1[[#This Row],[AREA]]="Palakkad",Table1[[#This Row],[INCOME ]],0)</f>
        <v>0</v>
      </c>
      <c r="BR386" s="6">
        <f ca="1">IF(Table1[[#This Row],[AREA]]="Pathanamthitta",Table1[[#This Row],[INCOME ]],0)</f>
        <v>0</v>
      </c>
      <c r="BS386" s="6">
        <f ca="1">IF(Table1[[#This Row],[AREA]]="Thiruvananthapuram",Table1[[#This Row],[INCOME ]],0)</f>
        <v>0</v>
      </c>
      <c r="BT386" s="6">
        <f ca="1">IF(Table1[[#This Row],[AREA]]="Thrissur",Table1[[#This Row],[INCOME ]],0)</f>
        <v>563063</v>
      </c>
      <c r="BU386" s="10">
        <f ca="1">IF(Table1[[#This Row],[AREA]]="Wayanadu",Table1[[#This Row],[INCOME ]],0)</f>
        <v>0</v>
      </c>
      <c r="BW386" s="9">
        <f ca="1">IF(Table1[[#This Row],[FIELD OF WORK]]="IT",Table1[[#This Row],[INCOME ]],0)</f>
        <v>563063</v>
      </c>
      <c r="BX386" s="6">
        <f ca="1">IF(Table1[[#This Row],[FIELD OF WORK]]="Teaching",Table1[[#This Row],[INCOME ]],0)</f>
        <v>0</v>
      </c>
      <c r="BY386" s="6">
        <f ca="1">IF(Table1[[#This Row],[FIELD OF WORK]]="Construction",Table1[[#This Row],[INCOME ]],0)</f>
        <v>0</v>
      </c>
      <c r="BZ386" s="6">
        <f ca="1">IF(Table1[[#This Row],[FIELD OF WORK]]="Health",Table1[[#This Row],[INCOME ]],0)</f>
        <v>0</v>
      </c>
      <c r="CA386" s="10">
        <f ca="1">IF(Table1[[#This Row],[FIELD OF WORK]]="Others",Table1[[#This Row],[INCOME ]],0)</f>
        <v>0</v>
      </c>
      <c r="CC386" s="9">
        <f ca="1">IF(Table1[[#This Row],[EDUCATION]]="Highschool",Table1[[#This Row],[INCOME ]],0)</f>
        <v>0</v>
      </c>
      <c r="CD386" s="6">
        <f ca="1">IF(Table1[[#This Row],[EDUCATION]]="UG",Table1[[#This Row],[INCOME ]],0)</f>
        <v>0</v>
      </c>
      <c r="CE386" s="6">
        <f ca="1">IF(Table1[[#This Row],[EDUCATION]]="PG",Table1[[#This Row],[INCOME ]],0)</f>
        <v>0</v>
      </c>
      <c r="CF386" s="6">
        <f ca="1">IF(Table1[[#This Row],[EDUCATION]]="PHD",Table1[[#This Row],[INCOME ]],0)</f>
        <v>563063</v>
      </c>
      <c r="CG386" s="6">
        <f ca="1">IF(Table1[[#This Row],[EDUCATION]]="Plus Two",Table1[[#This Row],[INCOME ]],0)</f>
        <v>0</v>
      </c>
      <c r="CH386" s="10">
        <f ca="1">IF(Table1[[#This Row],[EDUCATION]]="Others",Table1[[#This Row],[INCOME ]],0)</f>
        <v>0</v>
      </c>
      <c r="CJ386" s="9">
        <f ca="1">IF(Table1[[#This Row],[NETWORTH]]&gt;$CK$3,Table1[[#This Row],[AGE]],0)</f>
        <v>0</v>
      </c>
      <c r="CK386" s="10"/>
    </row>
    <row r="387" spans="1:89" x14ac:dyDescent="0.3">
      <c r="A387">
        <f t="shared" ca="1" si="140"/>
        <v>1</v>
      </c>
      <c r="B387" t="str">
        <f t="shared" ca="1" si="141"/>
        <v>FEMALE</v>
      </c>
      <c r="C387">
        <f t="shared" ca="1" si="142"/>
        <v>49</v>
      </c>
      <c r="D387">
        <f t="shared" ca="1" si="143"/>
        <v>3</v>
      </c>
      <c r="E387" t="str">
        <f t="shared" ca="1" si="144"/>
        <v>Teaching</v>
      </c>
      <c r="F387">
        <f t="shared" ca="1" si="145"/>
        <v>5</v>
      </c>
      <c r="G387" t="str">
        <f t="shared" ca="1" si="146"/>
        <v>PHD</v>
      </c>
      <c r="H387">
        <f t="shared" ca="1" si="164"/>
        <v>2</v>
      </c>
      <c r="I387">
        <f t="shared" ca="1" si="139"/>
        <v>1</v>
      </c>
      <c r="J387">
        <f t="shared" ca="1" si="147"/>
        <v>243398</v>
      </c>
      <c r="K387">
        <f t="shared" ca="1" si="148"/>
        <v>14</v>
      </c>
      <c r="L387" t="str">
        <f t="shared" ca="1" si="149"/>
        <v>Kasaragod</v>
      </c>
      <c r="M387">
        <f t="shared" ca="1" si="158"/>
        <v>730194</v>
      </c>
      <c r="N387">
        <f t="shared" ca="1" si="150"/>
        <v>493166.15382220253</v>
      </c>
      <c r="O387">
        <f t="shared" ca="1" si="159"/>
        <v>240380.6468990618</v>
      </c>
      <c r="P387">
        <f t="shared" ca="1" si="151"/>
        <v>1128</v>
      </c>
      <c r="Q387">
        <f t="shared" ca="1" si="160"/>
        <v>762144.15382220247</v>
      </c>
      <c r="R387">
        <f t="shared" ca="1" si="161"/>
        <v>223387.45404474859</v>
      </c>
      <c r="S387">
        <f t="shared" ca="1" si="162"/>
        <v>1193962.1009438103</v>
      </c>
      <c r="T387">
        <f t="shared" ca="1" si="163"/>
        <v>431817.94712160784</v>
      </c>
      <c r="V387" s="9">
        <f ca="1">IF(Table1[[#This Row],[GENDER]]="MALE",1,0)</f>
        <v>0</v>
      </c>
      <c r="W387" s="10">
        <f ca="1">IF(Table1[[#This Row],[GENDER]]="FEMALE",1,0)</f>
        <v>1</v>
      </c>
      <c r="AF387" s="9">
        <f t="shared" ca="1" si="152"/>
        <v>0</v>
      </c>
      <c r="AG387" s="6">
        <f t="shared" ca="1" si="153"/>
        <v>0</v>
      </c>
      <c r="AH387" s="6">
        <f t="shared" ca="1" si="154"/>
        <v>0</v>
      </c>
      <c r="AI387" s="6">
        <f t="shared" ca="1" si="155"/>
        <v>1</v>
      </c>
      <c r="AJ387" s="10">
        <f t="shared" ca="1" si="156"/>
        <v>0</v>
      </c>
      <c r="AL387" s="9">
        <f ca="1">IF(Table1[[#This Row],[EDUCATION]]="HIGHSCHOOL",1,0)</f>
        <v>0</v>
      </c>
      <c r="AM387" s="6">
        <f ca="1">IF(Table1[[#This Row],[EDUCATION]]="PLUS TWO",1,0)</f>
        <v>0</v>
      </c>
      <c r="AN387" s="6">
        <f ca="1">IF(Table1[[#This Row],[EDUCATION]]="UG",1,0)</f>
        <v>0</v>
      </c>
      <c r="AO387" s="6">
        <f ca="1">IF(Table1[[#This Row],[EDUCATION]]="PG",1,0)</f>
        <v>0</v>
      </c>
      <c r="AP387" s="6">
        <f ca="1">IF(Table1[[#This Row],[EDUCATION]]="PHD",1,0)</f>
        <v>1</v>
      </c>
      <c r="AQ387" s="10">
        <f ca="1">IF(Table1[[#This Row],[EDUCATION]]="OTHERS",1,0)</f>
        <v>0</v>
      </c>
      <c r="AU387" s="9">
        <f ca="1">Table1[[#This Row],[CARS VALUE]]/Table1[[#This Row],[CARS]]</f>
        <v>240380.6468990618</v>
      </c>
      <c r="AV387" s="10"/>
      <c r="AX387" s="9">
        <f ca="1">IF(Table1[[#This Row],[DEBTS]]&gt;$AY$3,1,0)</f>
        <v>0</v>
      </c>
      <c r="AY387" s="6"/>
      <c r="AZ387" s="23">
        <f ca="1">(Table1[[#This Row],[MORTAGE LEFT]]/Table1[[#This Row],[VALUE OF THE HOUSE]])</f>
        <v>0.67539058636773586</v>
      </c>
      <c r="BA387" s="6">
        <f t="shared" ca="1" si="157"/>
        <v>0</v>
      </c>
      <c r="BB387" s="6"/>
      <c r="BC387" s="6"/>
      <c r="BD387" s="6"/>
      <c r="BE387" s="9">
        <f ca="1">IF(Table1[[#This Row],[DEBTS]]&gt;Table1[[#This Row],[INCOME ]],1,0)</f>
        <v>1</v>
      </c>
      <c r="BF387" s="10"/>
      <c r="BH387" s="9">
        <f ca="1">IF(Table1[[#This Row],[AREA]]="Alappuzha",Table1[[#This Row],[INCOME ]],0)</f>
        <v>0</v>
      </c>
      <c r="BI387" s="6">
        <f ca="1">IF(Table1[[#This Row],[AREA]]="Ernakulam",Table1[[#This Row],[INCOME ]],0)</f>
        <v>0</v>
      </c>
      <c r="BJ387" s="6">
        <f ca="1">IF(Table1[[#This Row],[AREA]]="Idukki",Table1[[#This Row],[INCOME ]],0)</f>
        <v>0</v>
      </c>
      <c r="BK387" s="6">
        <f ca="1">IF(Table1[[#This Row],[AREA]]="kannur",Table1[[#This Row],[INCOME ]],0)</f>
        <v>0</v>
      </c>
      <c r="BL387" s="6">
        <f ca="1">IF(Table1[[#This Row],[AREA]]="Kasaragod",Table1[[#This Row],[INCOME ]],0)</f>
        <v>243398</v>
      </c>
      <c r="BM387" s="6">
        <f ca="1">IF(Table1[[#This Row],[AREA]]="Kollam",Table1[[#This Row],[INCOME ]],0)</f>
        <v>0</v>
      </c>
      <c r="BN387" s="6">
        <f ca="1">IF(Table1[[#This Row],[AREA]]="kottayam",Table1[[#This Row],[INCOME ]],0)</f>
        <v>0</v>
      </c>
      <c r="BO387" s="6">
        <f ca="1">IF(Table1[[#This Row],[AREA]]="Kozhikode",Table1[[#This Row],[INCOME ]],0)</f>
        <v>0</v>
      </c>
      <c r="BP387" s="6">
        <f ca="1">IF(Table1[[#This Row],[AREA]]="Malappuram",Table1[[#This Row],[INCOME ]],0)</f>
        <v>0</v>
      </c>
      <c r="BQ387" s="6">
        <f ca="1">IF(Table1[[#This Row],[AREA]]="Palakkad",Table1[[#This Row],[INCOME ]],0)</f>
        <v>0</v>
      </c>
      <c r="BR387" s="6">
        <f ca="1">IF(Table1[[#This Row],[AREA]]="Pathanamthitta",Table1[[#This Row],[INCOME ]],0)</f>
        <v>0</v>
      </c>
      <c r="BS387" s="6">
        <f ca="1">IF(Table1[[#This Row],[AREA]]="Thiruvananthapuram",Table1[[#This Row],[INCOME ]],0)</f>
        <v>0</v>
      </c>
      <c r="BT387" s="6">
        <f ca="1">IF(Table1[[#This Row],[AREA]]="Thrissur",Table1[[#This Row],[INCOME ]],0)</f>
        <v>0</v>
      </c>
      <c r="BU387" s="10">
        <f ca="1">IF(Table1[[#This Row],[AREA]]="Wayanadu",Table1[[#This Row],[INCOME ]],0)</f>
        <v>0</v>
      </c>
      <c r="BW387" s="9">
        <f ca="1">IF(Table1[[#This Row],[FIELD OF WORK]]="IT",Table1[[#This Row],[INCOME ]],0)</f>
        <v>0</v>
      </c>
      <c r="BX387" s="6">
        <f ca="1">IF(Table1[[#This Row],[FIELD OF WORK]]="Teaching",Table1[[#This Row],[INCOME ]],0)</f>
        <v>243398</v>
      </c>
      <c r="BY387" s="6">
        <f ca="1">IF(Table1[[#This Row],[FIELD OF WORK]]="Construction",Table1[[#This Row],[INCOME ]],0)</f>
        <v>0</v>
      </c>
      <c r="BZ387" s="6">
        <f ca="1">IF(Table1[[#This Row],[FIELD OF WORK]]="Health",Table1[[#This Row],[INCOME ]],0)</f>
        <v>0</v>
      </c>
      <c r="CA387" s="10">
        <f ca="1">IF(Table1[[#This Row],[FIELD OF WORK]]="Others",Table1[[#This Row],[INCOME ]],0)</f>
        <v>0</v>
      </c>
      <c r="CC387" s="9">
        <f ca="1">IF(Table1[[#This Row],[EDUCATION]]="Highschool",Table1[[#This Row],[INCOME ]],0)</f>
        <v>0</v>
      </c>
      <c r="CD387" s="6">
        <f ca="1">IF(Table1[[#This Row],[EDUCATION]]="UG",Table1[[#This Row],[INCOME ]],0)</f>
        <v>0</v>
      </c>
      <c r="CE387" s="6">
        <f ca="1">IF(Table1[[#This Row],[EDUCATION]]="PG",Table1[[#This Row],[INCOME ]],0)</f>
        <v>0</v>
      </c>
      <c r="CF387" s="6">
        <f ca="1">IF(Table1[[#This Row],[EDUCATION]]="PHD",Table1[[#This Row],[INCOME ]],0)</f>
        <v>243398</v>
      </c>
      <c r="CG387" s="6">
        <f ca="1">IF(Table1[[#This Row],[EDUCATION]]="Plus Two",Table1[[#This Row],[INCOME ]],0)</f>
        <v>0</v>
      </c>
      <c r="CH387" s="10">
        <f ca="1">IF(Table1[[#This Row],[EDUCATION]]="Others",Table1[[#This Row],[INCOME ]],0)</f>
        <v>0</v>
      </c>
      <c r="CJ387" s="9">
        <f ca="1">IF(Table1[[#This Row],[NETWORTH]]&gt;$CK$3,Table1[[#This Row],[AGE]],0)</f>
        <v>0</v>
      </c>
      <c r="CK387" s="10"/>
    </row>
    <row r="388" spans="1:89" x14ac:dyDescent="0.3">
      <c r="A388">
        <f t="shared" ca="1" si="140"/>
        <v>0</v>
      </c>
      <c r="B388" t="str">
        <f t="shared" ca="1" si="141"/>
        <v>MALE</v>
      </c>
      <c r="C388">
        <f t="shared" ca="1" si="142"/>
        <v>42</v>
      </c>
      <c r="D388">
        <f t="shared" ca="1" si="143"/>
        <v>1</v>
      </c>
      <c r="E388" t="str">
        <f t="shared" ca="1" si="144"/>
        <v>Health</v>
      </c>
      <c r="F388">
        <f t="shared" ca="1" si="145"/>
        <v>1</v>
      </c>
      <c r="G388" t="str">
        <f t="shared" ca="1" si="146"/>
        <v>Highschool</v>
      </c>
      <c r="H388">
        <f t="shared" ca="1" si="164"/>
        <v>2</v>
      </c>
      <c r="I388">
        <f t="shared" ref="I388:I451" ca="1" si="165">RANDBETWEEN(1,3)</f>
        <v>1</v>
      </c>
      <c r="J388">
        <f t="shared" ca="1" si="147"/>
        <v>273823</v>
      </c>
      <c r="K388">
        <f t="shared" ca="1" si="148"/>
        <v>8</v>
      </c>
      <c r="L388" t="str">
        <f t="shared" ca="1" si="149"/>
        <v>Thrissur</v>
      </c>
      <c r="M388">
        <f t="shared" ca="1" si="158"/>
        <v>1916761</v>
      </c>
      <c r="N388">
        <f t="shared" ca="1" si="150"/>
        <v>141810.61639783529</v>
      </c>
      <c r="O388">
        <f t="shared" ca="1" si="159"/>
        <v>261469.89913386098</v>
      </c>
      <c r="P388">
        <f t="shared" ca="1" si="151"/>
        <v>13612</v>
      </c>
      <c r="Q388">
        <f t="shared" ca="1" si="160"/>
        <v>239656.61639783529</v>
      </c>
      <c r="R388">
        <f t="shared" ca="1" si="161"/>
        <v>7752.5263914782954</v>
      </c>
      <c r="S388">
        <f t="shared" ca="1" si="162"/>
        <v>2185983.4255253393</v>
      </c>
      <c r="T388">
        <f t="shared" ca="1" si="163"/>
        <v>1946326.809127504</v>
      </c>
      <c r="V388" s="9">
        <f ca="1">IF(Table1[[#This Row],[GENDER]]="MALE",1,0)</f>
        <v>1</v>
      </c>
      <c r="W388" s="10">
        <f ca="1">IF(Table1[[#This Row],[GENDER]]="FEMALE",1,0)</f>
        <v>0</v>
      </c>
      <c r="AF388" s="9">
        <f t="shared" ca="1" si="152"/>
        <v>0</v>
      </c>
      <c r="AG388" s="6">
        <f t="shared" ca="1" si="153"/>
        <v>1</v>
      </c>
      <c r="AH388" s="6">
        <f t="shared" ca="1" si="154"/>
        <v>0</v>
      </c>
      <c r="AI388" s="6">
        <f t="shared" ca="1" si="155"/>
        <v>0</v>
      </c>
      <c r="AJ388" s="10">
        <f t="shared" ca="1" si="156"/>
        <v>0</v>
      </c>
      <c r="AL388" s="9">
        <f ca="1">IF(Table1[[#This Row],[EDUCATION]]="HIGHSCHOOL",1,0)</f>
        <v>1</v>
      </c>
      <c r="AM388" s="6">
        <f ca="1">IF(Table1[[#This Row],[EDUCATION]]="PLUS TWO",1,0)</f>
        <v>0</v>
      </c>
      <c r="AN388" s="6">
        <f ca="1">IF(Table1[[#This Row],[EDUCATION]]="UG",1,0)</f>
        <v>0</v>
      </c>
      <c r="AO388" s="6">
        <f ca="1">IF(Table1[[#This Row],[EDUCATION]]="PG",1,0)</f>
        <v>0</v>
      </c>
      <c r="AP388" s="6">
        <f ca="1">IF(Table1[[#This Row],[EDUCATION]]="PHD",1,0)</f>
        <v>0</v>
      </c>
      <c r="AQ388" s="10">
        <f ca="1">IF(Table1[[#This Row],[EDUCATION]]="OTHERS",1,0)</f>
        <v>0</v>
      </c>
      <c r="AU388" s="9">
        <f ca="1">Table1[[#This Row],[CARS VALUE]]/Table1[[#This Row],[CARS]]</f>
        <v>261469.89913386098</v>
      </c>
      <c r="AV388" s="10"/>
      <c r="AX388" s="9">
        <f ca="1">IF(Table1[[#This Row],[DEBTS]]&gt;$AY$3,1,0)</f>
        <v>0</v>
      </c>
      <c r="AY388" s="6"/>
      <c r="AZ388" s="23">
        <f ca="1">(Table1[[#This Row],[MORTAGE LEFT]]/Table1[[#This Row],[VALUE OF THE HOUSE]])</f>
        <v>7.398450636142706E-2</v>
      </c>
      <c r="BA388" s="6">
        <f t="shared" ca="1" si="157"/>
        <v>1</v>
      </c>
      <c r="BB388" s="6"/>
      <c r="BC388" s="6"/>
      <c r="BD388" s="6"/>
      <c r="BE388" s="9">
        <f ca="1">IF(Table1[[#This Row],[DEBTS]]&gt;Table1[[#This Row],[INCOME ]],1,0)</f>
        <v>0</v>
      </c>
      <c r="BF388" s="10"/>
      <c r="BH388" s="9">
        <f ca="1">IF(Table1[[#This Row],[AREA]]="Alappuzha",Table1[[#This Row],[INCOME ]],0)</f>
        <v>0</v>
      </c>
      <c r="BI388" s="6">
        <f ca="1">IF(Table1[[#This Row],[AREA]]="Ernakulam",Table1[[#This Row],[INCOME ]],0)</f>
        <v>0</v>
      </c>
      <c r="BJ388" s="6">
        <f ca="1">IF(Table1[[#This Row],[AREA]]="Idukki",Table1[[#This Row],[INCOME ]],0)</f>
        <v>0</v>
      </c>
      <c r="BK388" s="6">
        <f ca="1">IF(Table1[[#This Row],[AREA]]="kannur",Table1[[#This Row],[INCOME ]],0)</f>
        <v>0</v>
      </c>
      <c r="BL388" s="6">
        <f ca="1">IF(Table1[[#This Row],[AREA]]="Kasaragod",Table1[[#This Row],[INCOME ]],0)</f>
        <v>0</v>
      </c>
      <c r="BM388" s="6">
        <f ca="1">IF(Table1[[#This Row],[AREA]]="Kollam",Table1[[#This Row],[INCOME ]],0)</f>
        <v>0</v>
      </c>
      <c r="BN388" s="6">
        <f ca="1">IF(Table1[[#This Row],[AREA]]="kottayam",Table1[[#This Row],[INCOME ]],0)</f>
        <v>0</v>
      </c>
      <c r="BO388" s="6">
        <f ca="1">IF(Table1[[#This Row],[AREA]]="Kozhikode",Table1[[#This Row],[INCOME ]],0)</f>
        <v>0</v>
      </c>
      <c r="BP388" s="6">
        <f ca="1">IF(Table1[[#This Row],[AREA]]="Malappuram",Table1[[#This Row],[INCOME ]],0)</f>
        <v>0</v>
      </c>
      <c r="BQ388" s="6">
        <f ca="1">IF(Table1[[#This Row],[AREA]]="Palakkad",Table1[[#This Row],[INCOME ]],0)</f>
        <v>0</v>
      </c>
      <c r="BR388" s="6">
        <f ca="1">IF(Table1[[#This Row],[AREA]]="Pathanamthitta",Table1[[#This Row],[INCOME ]],0)</f>
        <v>0</v>
      </c>
      <c r="BS388" s="6">
        <f ca="1">IF(Table1[[#This Row],[AREA]]="Thiruvananthapuram",Table1[[#This Row],[INCOME ]],0)</f>
        <v>0</v>
      </c>
      <c r="BT388" s="6">
        <f ca="1">IF(Table1[[#This Row],[AREA]]="Thrissur",Table1[[#This Row],[INCOME ]],0)</f>
        <v>273823</v>
      </c>
      <c r="BU388" s="10">
        <f ca="1">IF(Table1[[#This Row],[AREA]]="Wayanadu",Table1[[#This Row],[INCOME ]],0)</f>
        <v>0</v>
      </c>
      <c r="BW388" s="9">
        <f ca="1">IF(Table1[[#This Row],[FIELD OF WORK]]="IT",Table1[[#This Row],[INCOME ]],0)</f>
        <v>0</v>
      </c>
      <c r="BX388" s="6">
        <f ca="1">IF(Table1[[#This Row],[FIELD OF WORK]]="Teaching",Table1[[#This Row],[INCOME ]],0)</f>
        <v>0</v>
      </c>
      <c r="BY388" s="6">
        <f ca="1">IF(Table1[[#This Row],[FIELD OF WORK]]="Construction",Table1[[#This Row],[INCOME ]],0)</f>
        <v>0</v>
      </c>
      <c r="BZ388" s="6">
        <f ca="1">IF(Table1[[#This Row],[FIELD OF WORK]]="Health",Table1[[#This Row],[INCOME ]],0)</f>
        <v>273823</v>
      </c>
      <c r="CA388" s="10">
        <f ca="1">IF(Table1[[#This Row],[FIELD OF WORK]]="Others",Table1[[#This Row],[INCOME ]],0)</f>
        <v>0</v>
      </c>
      <c r="CC388" s="9">
        <f ca="1">IF(Table1[[#This Row],[EDUCATION]]="Highschool",Table1[[#This Row],[INCOME ]],0)</f>
        <v>273823</v>
      </c>
      <c r="CD388" s="6">
        <f ca="1">IF(Table1[[#This Row],[EDUCATION]]="UG",Table1[[#This Row],[INCOME ]],0)</f>
        <v>0</v>
      </c>
      <c r="CE388" s="6">
        <f ca="1">IF(Table1[[#This Row],[EDUCATION]]="PG",Table1[[#This Row],[INCOME ]],0)</f>
        <v>0</v>
      </c>
      <c r="CF388" s="6">
        <f ca="1">IF(Table1[[#This Row],[EDUCATION]]="PHD",Table1[[#This Row],[INCOME ]],0)</f>
        <v>0</v>
      </c>
      <c r="CG388" s="6">
        <f ca="1">IF(Table1[[#This Row],[EDUCATION]]="Plus Two",Table1[[#This Row],[INCOME ]],0)</f>
        <v>0</v>
      </c>
      <c r="CH388" s="10">
        <f ca="1">IF(Table1[[#This Row],[EDUCATION]]="Others",Table1[[#This Row],[INCOME ]],0)</f>
        <v>0</v>
      </c>
      <c r="CJ388" s="9">
        <f ca="1">IF(Table1[[#This Row],[NETWORTH]]&gt;$CK$3,Table1[[#This Row],[AGE]],0)</f>
        <v>42</v>
      </c>
      <c r="CK388" s="10"/>
    </row>
    <row r="389" spans="1:89" x14ac:dyDescent="0.3">
      <c r="A389">
        <f t="shared" ref="A389:A452" ca="1" si="166">RANDBETWEEN(0,1)</f>
        <v>0</v>
      </c>
      <c r="B389" t="str">
        <f t="shared" ref="B389:B452" ca="1" si="167">IF(A389=0,"MALE","FEMALE")</f>
        <v>MALE</v>
      </c>
      <c r="C389">
        <f t="shared" ref="C389:C452" ca="1" si="168">RANDBETWEEN(24,50)</f>
        <v>49</v>
      </c>
      <c r="D389">
        <f t="shared" ref="D389:D452" ca="1" si="169">RANDBETWEEN(1,5)</f>
        <v>1</v>
      </c>
      <c r="E389" t="str">
        <f t="shared" ref="E389:E452" ca="1" si="170">VLOOKUP(D389,$X$6:$Y$10,2)</f>
        <v>Health</v>
      </c>
      <c r="F389">
        <f t="shared" ref="F389:F452" ca="1" si="171">RANDBETWEEN(1,6)</f>
        <v>2</v>
      </c>
      <c r="G389" t="str">
        <f t="shared" ref="G389:G452" ca="1" si="172">VLOOKUP(F389,$X$13:$Y$18,2)</f>
        <v>Plus Two</v>
      </c>
      <c r="H389">
        <f t="shared" ca="1" si="164"/>
        <v>1</v>
      </c>
      <c r="I389">
        <f t="shared" ca="1" si="165"/>
        <v>2</v>
      </c>
      <c r="J389">
        <f t="shared" ref="J389:J452" ca="1" si="173">RANDBETWEEN(100000,1000000)</f>
        <v>916268</v>
      </c>
      <c r="K389">
        <f t="shared" ref="K389:K452" ca="1" si="174">RANDBETWEEN(1,14)</f>
        <v>9</v>
      </c>
      <c r="L389" t="str">
        <f t="shared" ref="L389:L452" ca="1" si="175">VLOOKUP(K389,$AA$6:$AB$19,2)</f>
        <v>Palakkad</v>
      </c>
      <c r="M389">
        <f t="shared" ca="1" si="158"/>
        <v>5497608</v>
      </c>
      <c r="N389">
        <f t="shared" ref="N389:N452" ca="1" si="176">RAND()*M389</f>
        <v>4523210.6077547139</v>
      </c>
      <c r="O389">
        <f t="shared" ca="1" si="159"/>
        <v>590540.93033743754</v>
      </c>
      <c r="P389">
        <f t="shared" ref="P389:P452" ca="1" si="177">RANDBETWEEN(0,O389)</f>
        <v>196238</v>
      </c>
      <c r="Q389">
        <f t="shared" ca="1" si="160"/>
        <v>4992393.6077547139</v>
      </c>
      <c r="R389">
        <f t="shared" ca="1" si="161"/>
        <v>1223148.3979510723</v>
      </c>
      <c r="S389">
        <f t="shared" ca="1" si="162"/>
        <v>7311297.3282885095</v>
      </c>
      <c r="T389">
        <f t="shared" ca="1" si="163"/>
        <v>2318903.7205337957</v>
      </c>
      <c r="V389" s="9">
        <f ca="1">IF(Table1[[#This Row],[GENDER]]="MALE",1,0)</f>
        <v>1</v>
      </c>
      <c r="W389" s="10">
        <f ca="1">IF(Table1[[#This Row],[GENDER]]="FEMALE",1,0)</f>
        <v>0</v>
      </c>
      <c r="AF389" s="9">
        <f t="shared" ref="AF389:AF452" ca="1" si="178">IF(E389="CONSTRUCTION",1,0)</f>
        <v>0</v>
      </c>
      <c r="AG389" s="6">
        <f t="shared" ref="AG389:AG452" ca="1" si="179">IF(E389="HEALTH",1,0)</f>
        <v>1</v>
      </c>
      <c r="AH389" s="6">
        <f t="shared" ref="AH389:AH452" ca="1" si="180">IF(E389="IT",1,0)</f>
        <v>0</v>
      </c>
      <c r="AI389" s="6">
        <f t="shared" ref="AI389:AI452" ca="1" si="181">IF(E389="TEACHING",1,0)</f>
        <v>0</v>
      </c>
      <c r="AJ389" s="10">
        <f t="shared" ref="AJ389:AJ452" ca="1" si="182">IF(E389="OTHERS",1,0)</f>
        <v>0</v>
      </c>
      <c r="AL389" s="9">
        <f ca="1">IF(Table1[[#This Row],[EDUCATION]]="HIGHSCHOOL",1,0)</f>
        <v>0</v>
      </c>
      <c r="AM389" s="6">
        <f ca="1">IF(Table1[[#This Row],[EDUCATION]]="PLUS TWO",1,0)</f>
        <v>1</v>
      </c>
      <c r="AN389" s="6">
        <f ca="1">IF(Table1[[#This Row],[EDUCATION]]="UG",1,0)</f>
        <v>0</v>
      </c>
      <c r="AO389" s="6">
        <f ca="1">IF(Table1[[#This Row],[EDUCATION]]="PG",1,0)</f>
        <v>0</v>
      </c>
      <c r="AP389" s="6">
        <f ca="1">IF(Table1[[#This Row],[EDUCATION]]="PHD",1,0)</f>
        <v>0</v>
      </c>
      <c r="AQ389" s="10">
        <f ca="1">IF(Table1[[#This Row],[EDUCATION]]="OTHERS",1,0)</f>
        <v>0</v>
      </c>
      <c r="AU389" s="9">
        <f ca="1">Table1[[#This Row],[CARS VALUE]]/Table1[[#This Row],[CARS]]</f>
        <v>295270.46516871877</v>
      </c>
      <c r="AV389" s="10"/>
      <c r="AX389" s="9">
        <f ca="1">IF(Table1[[#This Row],[DEBTS]]&gt;$AY$3,1,0)</f>
        <v>1</v>
      </c>
      <c r="AY389" s="6"/>
      <c r="AZ389" s="23">
        <f ca="1">(Table1[[#This Row],[MORTAGE LEFT]]/Table1[[#This Row],[VALUE OF THE HOUSE]])</f>
        <v>0.82275975437948901</v>
      </c>
      <c r="BA389" s="6">
        <f t="shared" ref="BA389:BA452" ca="1" si="183">IF(AZ389&lt;$BB$3,1,0)</f>
        <v>0</v>
      </c>
      <c r="BB389" s="6"/>
      <c r="BC389" s="6"/>
      <c r="BD389" s="6"/>
      <c r="BE389" s="9">
        <f ca="1">IF(Table1[[#This Row],[DEBTS]]&gt;Table1[[#This Row],[INCOME ]],1,0)</f>
        <v>1</v>
      </c>
      <c r="BF389" s="10"/>
      <c r="BH389" s="9">
        <f ca="1">IF(Table1[[#This Row],[AREA]]="Alappuzha",Table1[[#This Row],[INCOME ]],0)</f>
        <v>0</v>
      </c>
      <c r="BI389" s="6">
        <f ca="1">IF(Table1[[#This Row],[AREA]]="Ernakulam",Table1[[#This Row],[INCOME ]],0)</f>
        <v>0</v>
      </c>
      <c r="BJ389" s="6">
        <f ca="1">IF(Table1[[#This Row],[AREA]]="Idukki",Table1[[#This Row],[INCOME ]],0)</f>
        <v>0</v>
      </c>
      <c r="BK389" s="6">
        <f ca="1">IF(Table1[[#This Row],[AREA]]="kannur",Table1[[#This Row],[INCOME ]],0)</f>
        <v>0</v>
      </c>
      <c r="BL389" s="6">
        <f ca="1">IF(Table1[[#This Row],[AREA]]="Kasaragod",Table1[[#This Row],[INCOME ]],0)</f>
        <v>0</v>
      </c>
      <c r="BM389" s="6">
        <f ca="1">IF(Table1[[#This Row],[AREA]]="Kollam",Table1[[#This Row],[INCOME ]],0)</f>
        <v>0</v>
      </c>
      <c r="BN389" s="6">
        <f ca="1">IF(Table1[[#This Row],[AREA]]="kottayam",Table1[[#This Row],[INCOME ]],0)</f>
        <v>0</v>
      </c>
      <c r="BO389" s="6">
        <f ca="1">IF(Table1[[#This Row],[AREA]]="Kozhikode",Table1[[#This Row],[INCOME ]],0)</f>
        <v>0</v>
      </c>
      <c r="BP389" s="6">
        <f ca="1">IF(Table1[[#This Row],[AREA]]="Malappuram",Table1[[#This Row],[INCOME ]],0)</f>
        <v>0</v>
      </c>
      <c r="BQ389" s="6">
        <f ca="1">IF(Table1[[#This Row],[AREA]]="Palakkad",Table1[[#This Row],[INCOME ]],0)</f>
        <v>916268</v>
      </c>
      <c r="BR389" s="6">
        <f ca="1">IF(Table1[[#This Row],[AREA]]="Pathanamthitta",Table1[[#This Row],[INCOME ]],0)</f>
        <v>0</v>
      </c>
      <c r="BS389" s="6">
        <f ca="1">IF(Table1[[#This Row],[AREA]]="Thiruvananthapuram",Table1[[#This Row],[INCOME ]],0)</f>
        <v>0</v>
      </c>
      <c r="BT389" s="6">
        <f ca="1">IF(Table1[[#This Row],[AREA]]="Thrissur",Table1[[#This Row],[INCOME ]],0)</f>
        <v>0</v>
      </c>
      <c r="BU389" s="10">
        <f ca="1">IF(Table1[[#This Row],[AREA]]="Wayanadu",Table1[[#This Row],[INCOME ]],0)</f>
        <v>0</v>
      </c>
      <c r="BW389" s="9">
        <f ca="1">IF(Table1[[#This Row],[FIELD OF WORK]]="IT",Table1[[#This Row],[INCOME ]],0)</f>
        <v>0</v>
      </c>
      <c r="BX389" s="6">
        <f ca="1">IF(Table1[[#This Row],[FIELD OF WORK]]="Teaching",Table1[[#This Row],[INCOME ]],0)</f>
        <v>0</v>
      </c>
      <c r="BY389" s="6">
        <f ca="1">IF(Table1[[#This Row],[FIELD OF WORK]]="Construction",Table1[[#This Row],[INCOME ]],0)</f>
        <v>0</v>
      </c>
      <c r="BZ389" s="6">
        <f ca="1">IF(Table1[[#This Row],[FIELD OF WORK]]="Health",Table1[[#This Row],[INCOME ]],0)</f>
        <v>916268</v>
      </c>
      <c r="CA389" s="10">
        <f ca="1">IF(Table1[[#This Row],[FIELD OF WORK]]="Others",Table1[[#This Row],[INCOME ]],0)</f>
        <v>0</v>
      </c>
      <c r="CC389" s="9">
        <f ca="1">IF(Table1[[#This Row],[EDUCATION]]="Highschool",Table1[[#This Row],[INCOME ]],0)</f>
        <v>0</v>
      </c>
      <c r="CD389" s="6">
        <f ca="1">IF(Table1[[#This Row],[EDUCATION]]="UG",Table1[[#This Row],[INCOME ]],0)</f>
        <v>0</v>
      </c>
      <c r="CE389" s="6">
        <f ca="1">IF(Table1[[#This Row],[EDUCATION]]="PG",Table1[[#This Row],[INCOME ]],0)</f>
        <v>0</v>
      </c>
      <c r="CF389" s="6">
        <f ca="1">IF(Table1[[#This Row],[EDUCATION]]="PHD",Table1[[#This Row],[INCOME ]],0)</f>
        <v>0</v>
      </c>
      <c r="CG389" s="6">
        <f ca="1">IF(Table1[[#This Row],[EDUCATION]]="Plus Two",Table1[[#This Row],[INCOME ]],0)</f>
        <v>916268</v>
      </c>
      <c r="CH389" s="10">
        <f ca="1">IF(Table1[[#This Row],[EDUCATION]]="Others",Table1[[#This Row],[INCOME ]],0)</f>
        <v>0</v>
      </c>
      <c r="CJ389" s="9">
        <f ca="1">IF(Table1[[#This Row],[NETWORTH]]&gt;$CK$3,Table1[[#This Row],[AGE]],0)</f>
        <v>49</v>
      </c>
      <c r="CK389" s="10"/>
    </row>
    <row r="390" spans="1:89" x14ac:dyDescent="0.3">
      <c r="A390">
        <f t="shared" ca="1" si="166"/>
        <v>0</v>
      </c>
      <c r="B390" t="str">
        <f t="shared" ca="1" si="167"/>
        <v>MALE</v>
      </c>
      <c r="C390">
        <f t="shared" ca="1" si="168"/>
        <v>36</v>
      </c>
      <c r="D390">
        <f t="shared" ca="1" si="169"/>
        <v>5</v>
      </c>
      <c r="E390" t="str">
        <f t="shared" ca="1" si="170"/>
        <v>Others</v>
      </c>
      <c r="F390">
        <f t="shared" ca="1" si="171"/>
        <v>3</v>
      </c>
      <c r="G390" t="str">
        <f t="shared" ca="1" si="172"/>
        <v>UG</v>
      </c>
      <c r="H390">
        <f t="shared" ca="1" si="164"/>
        <v>3</v>
      </c>
      <c r="I390">
        <f t="shared" ca="1" si="165"/>
        <v>3</v>
      </c>
      <c r="J390">
        <f t="shared" ca="1" si="173"/>
        <v>378969</v>
      </c>
      <c r="K390">
        <f t="shared" ca="1" si="174"/>
        <v>1</v>
      </c>
      <c r="L390" t="str">
        <f t="shared" ca="1" si="175"/>
        <v>Thiruvananthapuram</v>
      </c>
      <c r="M390">
        <f t="shared" ca="1" si="158"/>
        <v>2652783</v>
      </c>
      <c r="N390">
        <f t="shared" ca="1" si="176"/>
        <v>617586.24179348804</v>
      </c>
      <c r="O390">
        <f t="shared" ca="1" si="159"/>
        <v>689332.48380512104</v>
      </c>
      <c r="P390">
        <f t="shared" ca="1" si="177"/>
        <v>308523</v>
      </c>
      <c r="Q390">
        <f t="shared" ca="1" si="160"/>
        <v>1343550.2417934882</v>
      </c>
      <c r="R390">
        <f t="shared" ca="1" si="161"/>
        <v>153725.02196843902</v>
      </c>
      <c r="S390">
        <f t="shared" ca="1" si="162"/>
        <v>3495840.5057735601</v>
      </c>
      <c r="T390">
        <f t="shared" ca="1" si="163"/>
        <v>2152290.263980072</v>
      </c>
      <c r="V390" s="9">
        <f ca="1">IF(Table1[[#This Row],[GENDER]]="MALE",1,0)</f>
        <v>1</v>
      </c>
      <c r="W390" s="10">
        <f ca="1">IF(Table1[[#This Row],[GENDER]]="FEMALE",1,0)</f>
        <v>0</v>
      </c>
      <c r="AF390" s="9">
        <f t="shared" ca="1" si="178"/>
        <v>0</v>
      </c>
      <c r="AG390" s="6">
        <f t="shared" ca="1" si="179"/>
        <v>0</v>
      </c>
      <c r="AH390" s="6">
        <f t="shared" ca="1" si="180"/>
        <v>0</v>
      </c>
      <c r="AI390" s="6">
        <f t="shared" ca="1" si="181"/>
        <v>0</v>
      </c>
      <c r="AJ390" s="10">
        <f t="shared" ca="1" si="182"/>
        <v>1</v>
      </c>
      <c r="AL390" s="9">
        <f ca="1">IF(Table1[[#This Row],[EDUCATION]]="HIGHSCHOOL",1,0)</f>
        <v>0</v>
      </c>
      <c r="AM390" s="6">
        <f ca="1">IF(Table1[[#This Row],[EDUCATION]]="PLUS TWO",1,0)</f>
        <v>0</v>
      </c>
      <c r="AN390" s="6">
        <f ca="1">IF(Table1[[#This Row],[EDUCATION]]="UG",1,0)</f>
        <v>1</v>
      </c>
      <c r="AO390" s="6">
        <f ca="1">IF(Table1[[#This Row],[EDUCATION]]="PG",1,0)</f>
        <v>0</v>
      </c>
      <c r="AP390" s="6">
        <f ca="1">IF(Table1[[#This Row],[EDUCATION]]="PHD",1,0)</f>
        <v>0</v>
      </c>
      <c r="AQ390" s="10">
        <f ca="1">IF(Table1[[#This Row],[EDUCATION]]="OTHERS",1,0)</f>
        <v>0</v>
      </c>
      <c r="AU390" s="9">
        <f ca="1">Table1[[#This Row],[CARS VALUE]]/Table1[[#This Row],[CARS]]</f>
        <v>229777.494601707</v>
      </c>
      <c r="AV390" s="10"/>
      <c r="AX390" s="9">
        <f ca="1">IF(Table1[[#This Row],[DEBTS]]&gt;$AY$3,1,0)</f>
        <v>1</v>
      </c>
      <c r="AY390" s="6"/>
      <c r="AZ390" s="23">
        <f ca="1">(Table1[[#This Row],[MORTAGE LEFT]]/Table1[[#This Row],[VALUE OF THE HOUSE]])</f>
        <v>0.23280692080486343</v>
      </c>
      <c r="BA390" s="6">
        <f t="shared" ca="1" si="183"/>
        <v>1</v>
      </c>
      <c r="BB390" s="6"/>
      <c r="BC390" s="6"/>
      <c r="BD390" s="6"/>
      <c r="BE390" s="9">
        <f ca="1">IF(Table1[[#This Row],[DEBTS]]&gt;Table1[[#This Row],[INCOME ]],1,0)</f>
        <v>1</v>
      </c>
      <c r="BF390" s="10"/>
      <c r="BH390" s="9">
        <f ca="1">IF(Table1[[#This Row],[AREA]]="Alappuzha",Table1[[#This Row],[INCOME ]],0)</f>
        <v>0</v>
      </c>
      <c r="BI390" s="6">
        <f ca="1">IF(Table1[[#This Row],[AREA]]="Ernakulam",Table1[[#This Row],[INCOME ]],0)</f>
        <v>0</v>
      </c>
      <c r="BJ390" s="6">
        <f ca="1">IF(Table1[[#This Row],[AREA]]="Idukki",Table1[[#This Row],[INCOME ]],0)</f>
        <v>0</v>
      </c>
      <c r="BK390" s="6">
        <f ca="1">IF(Table1[[#This Row],[AREA]]="kannur",Table1[[#This Row],[INCOME ]],0)</f>
        <v>0</v>
      </c>
      <c r="BL390" s="6">
        <f ca="1">IF(Table1[[#This Row],[AREA]]="Kasaragod",Table1[[#This Row],[INCOME ]],0)</f>
        <v>0</v>
      </c>
      <c r="BM390" s="6">
        <f ca="1">IF(Table1[[#This Row],[AREA]]="Kollam",Table1[[#This Row],[INCOME ]],0)</f>
        <v>0</v>
      </c>
      <c r="BN390" s="6">
        <f ca="1">IF(Table1[[#This Row],[AREA]]="kottayam",Table1[[#This Row],[INCOME ]],0)</f>
        <v>0</v>
      </c>
      <c r="BO390" s="6">
        <f ca="1">IF(Table1[[#This Row],[AREA]]="Kozhikode",Table1[[#This Row],[INCOME ]],0)</f>
        <v>0</v>
      </c>
      <c r="BP390" s="6">
        <f ca="1">IF(Table1[[#This Row],[AREA]]="Malappuram",Table1[[#This Row],[INCOME ]],0)</f>
        <v>0</v>
      </c>
      <c r="BQ390" s="6">
        <f ca="1">IF(Table1[[#This Row],[AREA]]="Palakkad",Table1[[#This Row],[INCOME ]],0)</f>
        <v>0</v>
      </c>
      <c r="BR390" s="6">
        <f ca="1">IF(Table1[[#This Row],[AREA]]="Pathanamthitta",Table1[[#This Row],[INCOME ]],0)</f>
        <v>0</v>
      </c>
      <c r="BS390" s="6">
        <f ca="1">IF(Table1[[#This Row],[AREA]]="Thiruvananthapuram",Table1[[#This Row],[INCOME ]],0)</f>
        <v>378969</v>
      </c>
      <c r="BT390" s="6">
        <f ca="1">IF(Table1[[#This Row],[AREA]]="Thrissur",Table1[[#This Row],[INCOME ]],0)</f>
        <v>0</v>
      </c>
      <c r="BU390" s="10">
        <f ca="1">IF(Table1[[#This Row],[AREA]]="Wayanadu",Table1[[#This Row],[INCOME ]],0)</f>
        <v>0</v>
      </c>
      <c r="BW390" s="9">
        <f ca="1">IF(Table1[[#This Row],[FIELD OF WORK]]="IT",Table1[[#This Row],[INCOME ]],0)</f>
        <v>0</v>
      </c>
      <c r="BX390" s="6">
        <f ca="1">IF(Table1[[#This Row],[FIELD OF WORK]]="Teaching",Table1[[#This Row],[INCOME ]],0)</f>
        <v>0</v>
      </c>
      <c r="BY390" s="6">
        <f ca="1">IF(Table1[[#This Row],[FIELD OF WORK]]="Construction",Table1[[#This Row],[INCOME ]],0)</f>
        <v>0</v>
      </c>
      <c r="BZ390" s="6">
        <f ca="1">IF(Table1[[#This Row],[FIELD OF WORK]]="Health",Table1[[#This Row],[INCOME ]],0)</f>
        <v>0</v>
      </c>
      <c r="CA390" s="10">
        <f ca="1">IF(Table1[[#This Row],[FIELD OF WORK]]="Others",Table1[[#This Row],[INCOME ]],0)</f>
        <v>378969</v>
      </c>
      <c r="CC390" s="9">
        <f ca="1">IF(Table1[[#This Row],[EDUCATION]]="Highschool",Table1[[#This Row],[INCOME ]],0)</f>
        <v>0</v>
      </c>
      <c r="CD390" s="6">
        <f ca="1">IF(Table1[[#This Row],[EDUCATION]]="UG",Table1[[#This Row],[INCOME ]],0)</f>
        <v>378969</v>
      </c>
      <c r="CE390" s="6">
        <f ca="1">IF(Table1[[#This Row],[EDUCATION]]="PG",Table1[[#This Row],[INCOME ]],0)</f>
        <v>0</v>
      </c>
      <c r="CF390" s="6">
        <f ca="1">IF(Table1[[#This Row],[EDUCATION]]="PHD",Table1[[#This Row],[INCOME ]],0)</f>
        <v>0</v>
      </c>
      <c r="CG390" s="6">
        <f ca="1">IF(Table1[[#This Row],[EDUCATION]]="Plus Two",Table1[[#This Row],[INCOME ]],0)</f>
        <v>0</v>
      </c>
      <c r="CH390" s="10">
        <f ca="1">IF(Table1[[#This Row],[EDUCATION]]="Others",Table1[[#This Row],[INCOME ]],0)</f>
        <v>0</v>
      </c>
      <c r="CJ390" s="9">
        <f ca="1">IF(Table1[[#This Row],[NETWORTH]]&gt;$CK$3,Table1[[#This Row],[AGE]],0)</f>
        <v>36</v>
      </c>
      <c r="CK390" s="10"/>
    </row>
    <row r="391" spans="1:89" x14ac:dyDescent="0.3">
      <c r="A391">
        <f t="shared" ca="1" si="166"/>
        <v>0</v>
      </c>
      <c r="B391" t="str">
        <f t="shared" ca="1" si="167"/>
        <v>MALE</v>
      </c>
      <c r="C391">
        <f t="shared" ca="1" si="168"/>
        <v>32</v>
      </c>
      <c r="D391">
        <f t="shared" ca="1" si="169"/>
        <v>1</v>
      </c>
      <c r="E391" t="str">
        <f t="shared" ca="1" si="170"/>
        <v>Health</v>
      </c>
      <c r="F391">
        <f t="shared" ca="1" si="171"/>
        <v>5</v>
      </c>
      <c r="G391" t="str">
        <f t="shared" ca="1" si="172"/>
        <v>PHD</v>
      </c>
      <c r="H391">
        <f t="shared" ca="1" si="164"/>
        <v>1</v>
      </c>
      <c r="I391">
        <f t="shared" ca="1" si="165"/>
        <v>2</v>
      </c>
      <c r="J391">
        <f t="shared" ca="1" si="173"/>
        <v>580347</v>
      </c>
      <c r="K391">
        <f t="shared" ca="1" si="174"/>
        <v>2</v>
      </c>
      <c r="L391" t="str">
        <f t="shared" ca="1" si="175"/>
        <v>Kollam</v>
      </c>
      <c r="M391">
        <f t="shared" ca="1" si="158"/>
        <v>2901735</v>
      </c>
      <c r="N391">
        <f t="shared" ca="1" si="176"/>
        <v>528933.09283619211</v>
      </c>
      <c r="O391">
        <f t="shared" ca="1" si="159"/>
        <v>1103328.0266606165</v>
      </c>
      <c r="P391">
        <f t="shared" ca="1" si="177"/>
        <v>323856</v>
      </c>
      <c r="Q391">
        <f t="shared" ca="1" si="160"/>
        <v>1481199.0928361921</v>
      </c>
      <c r="R391">
        <f t="shared" ca="1" si="161"/>
        <v>132489.66080556906</v>
      </c>
      <c r="S391">
        <f t="shared" ca="1" si="162"/>
        <v>4137552.6874661855</v>
      </c>
      <c r="T391">
        <f t="shared" ca="1" si="163"/>
        <v>2656353.5946299937</v>
      </c>
      <c r="V391" s="9">
        <f ca="1">IF(Table1[[#This Row],[GENDER]]="MALE",1,0)</f>
        <v>1</v>
      </c>
      <c r="W391" s="10">
        <f ca="1">IF(Table1[[#This Row],[GENDER]]="FEMALE",1,0)</f>
        <v>0</v>
      </c>
      <c r="AF391" s="9">
        <f t="shared" ca="1" si="178"/>
        <v>0</v>
      </c>
      <c r="AG391" s="6">
        <f t="shared" ca="1" si="179"/>
        <v>1</v>
      </c>
      <c r="AH391" s="6">
        <f t="shared" ca="1" si="180"/>
        <v>0</v>
      </c>
      <c r="AI391" s="6">
        <f t="shared" ca="1" si="181"/>
        <v>0</v>
      </c>
      <c r="AJ391" s="10">
        <f t="shared" ca="1" si="182"/>
        <v>0</v>
      </c>
      <c r="AL391" s="9">
        <f ca="1">IF(Table1[[#This Row],[EDUCATION]]="HIGHSCHOOL",1,0)</f>
        <v>0</v>
      </c>
      <c r="AM391" s="6">
        <f ca="1">IF(Table1[[#This Row],[EDUCATION]]="PLUS TWO",1,0)</f>
        <v>0</v>
      </c>
      <c r="AN391" s="6">
        <f ca="1">IF(Table1[[#This Row],[EDUCATION]]="UG",1,0)</f>
        <v>0</v>
      </c>
      <c r="AO391" s="6">
        <f ca="1">IF(Table1[[#This Row],[EDUCATION]]="PG",1,0)</f>
        <v>0</v>
      </c>
      <c r="AP391" s="6">
        <f ca="1">IF(Table1[[#This Row],[EDUCATION]]="PHD",1,0)</f>
        <v>1</v>
      </c>
      <c r="AQ391" s="10">
        <f ca="1">IF(Table1[[#This Row],[EDUCATION]]="OTHERS",1,0)</f>
        <v>0</v>
      </c>
      <c r="AU391" s="9">
        <f ca="1">Table1[[#This Row],[CARS VALUE]]/Table1[[#This Row],[CARS]]</f>
        <v>551664.01333030825</v>
      </c>
      <c r="AV391" s="10"/>
      <c r="AX391" s="9">
        <f ca="1">IF(Table1[[#This Row],[DEBTS]]&gt;$AY$3,1,0)</f>
        <v>1</v>
      </c>
      <c r="AY391" s="6"/>
      <c r="AZ391" s="23">
        <f ca="1">(Table1[[#This Row],[MORTAGE LEFT]]/Table1[[#This Row],[VALUE OF THE HOUSE]])</f>
        <v>0.18228166694622083</v>
      </c>
      <c r="BA391" s="6">
        <f t="shared" ca="1" si="183"/>
        <v>1</v>
      </c>
      <c r="BB391" s="6"/>
      <c r="BC391" s="6"/>
      <c r="BD391" s="6"/>
      <c r="BE391" s="9">
        <f ca="1">IF(Table1[[#This Row],[DEBTS]]&gt;Table1[[#This Row],[INCOME ]],1,0)</f>
        <v>1</v>
      </c>
      <c r="BF391" s="10"/>
      <c r="BH391" s="9">
        <f ca="1">IF(Table1[[#This Row],[AREA]]="Alappuzha",Table1[[#This Row],[INCOME ]],0)</f>
        <v>0</v>
      </c>
      <c r="BI391" s="6">
        <f ca="1">IF(Table1[[#This Row],[AREA]]="Ernakulam",Table1[[#This Row],[INCOME ]],0)</f>
        <v>0</v>
      </c>
      <c r="BJ391" s="6">
        <f ca="1">IF(Table1[[#This Row],[AREA]]="Idukki",Table1[[#This Row],[INCOME ]],0)</f>
        <v>0</v>
      </c>
      <c r="BK391" s="6">
        <f ca="1">IF(Table1[[#This Row],[AREA]]="kannur",Table1[[#This Row],[INCOME ]],0)</f>
        <v>0</v>
      </c>
      <c r="BL391" s="6">
        <f ca="1">IF(Table1[[#This Row],[AREA]]="Kasaragod",Table1[[#This Row],[INCOME ]],0)</f>
        <v>0</v>
      </c>
      <c r="BM391" s="6">
        <f ca="1">IF(Table1[[#This Row],[AREA]]="Kollam",Table1[[#This Row],[INCOME ]],0)</f>
        <v>580347</v>
      </c>
      <c r="BN391" s="6">
        <f ca="1">IF(Table1[[#This Row],[AREA]]="kottayam",Table1[[#This Row],[INCOME ]],0)</f>
        <v>0</v>
      </c>
      <c r="BO391" s="6">
        <f ca="1">IF(Table1[[#This Row],[AREA]]="Kozhikode",Table1[[#This Row],[INCOME ]],0)</f>
        <v>0</v>
      </c>
      <c r="BP391" s="6">
        <f ca="1">IF(Table1[[#This Row],[AREA]]="Malappuram",Table1[[#This Row],[INCOME ]],0)</f>
        <v>0</v>
      </c>
      <c r="BQ391" s="6">
        <f ca="1">IF(Table1[[#This Row],[AREA]]="Palakkad",Table1[[#This Row],[INCOME ]],0)</f>
        <v>0</v>
      </c>
      <c r="BR391" s="6">
        <f ca="1">IF(Table1[[#This Row],[AREA]]="Pathanamthitta",Table1[[#This Row],[INCOME ]],0)</f>
        <v>0</v>
      </c>
      <c r="BS391" s="6">
        <f ca="1">IF(Table1[[#This Row],[AREA]]="Thiruvananthapuram",Table1[[#This Row],[INCOME ]],0)</f>
        <v>0</v>
      </c>
      <c r="BT391" s="6">
        <f ca="1">IF(Table1[[#This Row],[AREA]]="Thrissur",Table1[[#This Row],[INCOME ]],0)</f>
        <v>0</v>
      </c>
      <c r="BU391" s="10">
        <f ca="1">IF(Table1[[#This Row],[AREA]]="Wayanadu",Table1[[#This Row],[INCOME ]],0)</f>
        <v>0</v>
      </c>
      <c r="BW391" s="9">
        <f ca="1">IF(Table1[[#This Row],[FIELD OF WORK]]="IT",Table1[[#This Row],[INCOME ]],0)</f>
        <v>0</v>
      </c>
      <c r="BX391" s="6">
        <f ca="1">IF(Table1[[#This Row],[FIELD OF WORK]]="Teaching",Table1[[#This Row],[INCOME ]],0)</f>
        <v>0</v>
      </c>
      <c r="BY391" s="6">
        <f ca="1">IF(Table1[[#This Row],[FIELD OF WORK]]="Construction",Table1[[#This Row],[INCOME ]],0)</f>
        <v>0</v>
      </c>
      <c r="BZ391" s="6">
        <f ca="1">IF(Table1[[#This Row],[FIELD OF WORK]]="Health",Table1[[#This Row],[INCOME ]],0)</f>
        <v>580347</v>
      </c>
      <c r="CA391" s="10">
        <f ca="1">IF(Table1[[#This Row],[FIELD OF WORK]]="Others",Table1[[#This Row],[INCOME ]],0)</f>
        <v>0</v>
      </c>
      <c r="CC391" s="9">
        <f ca="1">IF(Table1[[#This Row],[EDUCATION]]="Highschool",Table1[[#This Row],[INCOME ]],0)</f>
        <v>0</v>
      </c>
      <c r="CD391" s="6">
        <f ca="1">IF(Table1[[#This Row],[EDUCATION]]="UG",Table1[[#This Row],[INCOME ]],0)</f>
        <v>0</v>
      </c>
      <c r="CE391" s="6">
        <f ca="1">IF(Table1[[#This Row],[EDUCATION]]="PG",Table1[[#This Row],[INCOME ]],0)</f>
        <v>0</v>
      </c>
      <c r="CF391" s="6">
        <f ca="1">IF(Table1[[#This Row],[EDUCATION]]="PHD",Table1[[#This Row],[INCOME ]],0)</f>
        <v>580347</v>
      </c>
      <c r="CG391" s="6">
        <f ca="1">IF(Table1[[#This Row],[EDUCATION]]="Plus Two",Table1[[#This Row],[INCOME ]],0)</f>
        <v>0</v>
      </c>
      <c r="CH391" s="10">
        <f ca="1">IF(Table1[[#This Row],[EDUCATION]]="Others",Table1[[#This Row],[INCOME ]],0)</f>
        <v>0</v>
      </c>
      <c r="CJ391" s="9">
        <f ca="1">IF(Table1[[#This Row],[NETWORTH]]&gt;$CK$3,Table1[[#This Row],[AGE]],0)</f>
        <v>32</v>
      </c>
      <c r="CK391" s="10"/>
    </row>
    <row r="392" spans="1:89" x14ac:dyDescent="0.3">
      <c r="A392">
        <f t="shared" ca="1" si="166"/>
        <v>0</v>
      </c>
      <c r="B392" t="str">
        <f t="shared" ca="1" si="167"/>
        <v>MALE</v>
      </c>
      <c r="C392">
        <f t="shared" ca="1" si="168"/>
        <v>27</v>
      </c>
      <c r="D392">
        <f t="shared" ca="1" si="169"/>
        <v>4</v>
      </c>
      <c r="E392" t="str">
        <f t="shared" ca="1" si="170"/>
        <v>IT</v>
      </c>
      <c r="F392">
        <f t="shared" ca="1" si="171"/>
        <v>2</v>
      </c>
      <c r="G392" t="str">
        <f t="shared" ca="1" si="172"/>
        <v>Plus Two</v>
      </c>
      <c r="H392">
        <f t="shared" ca="1" si="164"/>
        <v>0</v>
      </c>
      <c r="I392">
        <f t="shared" ca="1" si="165"/>
        <v>2</v>
      </c>
      <c r="J392">
        <f t="shared" ca="1" si="173"/>
        <v>304959</v>
      </c>
      <c r="K392">
        <f t="shared" ca="1" si="174"/>
        <v>4</v>
      </c>
      <c r="L392" t="str">
        <f t="shared" ca="1" si="175"/>
        <v>Pathanamthitta</v>
      </c>
      <c r="M392">
        <f t="shared" ca="1" si="158"/>
        <v>914877</v>
      </c>
      <c r="N392">
        <f t="shared" ca="1" si="176"/>
        <v>388527.36282191594</v>
      </c>
      <c r="O392">
        <f t="shared" ca="1" si="159"/>
        <v>199139.86122686256</v>
      </c>
      <c r="P392">
        <f t="shared" ca="1" si="177"/>
        <v>109558</v>
      </c>
      <c r="Q392">
        <f t="shared" ca="1" si="160"/>
        <v>744472.36282191589</v>
      </c>
      <c r="R392">
        <f t="shared" ca="1" si="161"/>
        <v>308064.29644387355</v>
      </c>
      <c r="S392">
        <f t="shared" ca="1" si="162"/>
        <v>1422081.1576707361</v>
      </c>
      <c r="T392">
        <f t="shared" ca="1" si="163"/>
        <v>677608.79484882019</v>
      </c>
      <c r="V392" s="9">
        <f ca="1">IF(Table1[[#This Row],[GENDER]]="MALE",1,0)</f>
        <v>1</v>
      </c>
      <c r="W392" s="10">
        <f ca="1">IF(Table1[[#This Row],[GENDER]]="FEMALE",1,0)</f>
        <v>0</v>
      </c>
      <c r="AF392" s="9">
        <f t="shared" ca="1" si="178"/>
        <v>0</v>
      </c>
      <c r="AG392" s="6">
        <f t="shared" ca="1" si="179"/>
        <v>0</v>
      </c>
      <c r="AH392" s="6">
        <f t="shared" ca="1" si="180"/>
        <v>1</v>
      </c>
      <c r="AI392" s="6">
        <f t="shared" ca="1" si="181"/>
        <v>0</v>
      </c>
      <c r="AJ392" s="10">
        <f t="shared" ca="1" si="182"/>
        <v>0</v>
      </c>
      <c r="AL392" s="9">
        <f ca="1">IF(Table1[[#This Row],[EDUCATION]]="HIGHSCHOOL",1,0)</f>
        <v>0</v>
      </c>
      <c r="AM392" s="6">
        <f ca="1">IF(Table1[[#This Row],[EDUCATION]]="PLUS TWO",1,0)</f>
        <v>1</v>
      </c>
      <c r="AN392" s="6">
        <f ca="1">IF(Table1[[#This Row],[EDUCATION]]="UG",1,0)</f>
        <v>0</v>
      </c>
      <c r="AO392" s="6">
        <f ca="1">IF(Table1[[#This Row],[EDUCATION]]="PG",1,0)</f>
        <v>0</v>
      </c>
      <c r="AP392" s="6">
        <f ca="1">IF(Table1[[#This Row],[EDUCATION]]="PHD",1,0)</f>
        <v>0</v>
      </c>
      <c r="AQ392" s="10">
        <f ca="1">IF(Table1[[#This Row],[EDUCATION]]="OTHERS",1,0)</f>
        <v>0</v>
      </c>
      <c r="AU392" s="9">
        <f ca="1">Table1[[#This Row],[CARS VALUE]]/Table1[[#This Row],[CARS]]</f>
        <v>99569.930613431279</v>
      </c>
      <c r="AV392" s="10"/>
      <c r="AX392" s="9">
        <f ca="1">IF(Table1[[#This Row],[DEBTS]]&gt;$AY$3,1,0)</f>
        <v>0</v>
      </c>
      <c r="AY392" s="6"/>
      <c r="AZ392" s="23">
        <f ca="1">(Table1[[#This Row],[MORTAGE LEFT]]/Table1[[#This Row],[VALUE OF THE HOUSE]])</f>
        <v>0.42467715640672565</v>
      </c>
      <c r="BA392" s="6">
        <f t="shared" ca="1" si="183"/>
        <v>1</v>
      </c>
      <c r="BB392" s="6"/>
      <c r="BC392" s="6"/>
      <c r="BD392" s="6"/>
      <c r="BE392" s="9">
        <f ca="1">IF(Table1[[#This Row],[DEBTS]]&gt;Table1[[#This Row],[INCOME ]],1,0)</f>
        <v>1</v>
      </c>
      <c r="BF392" s="10"/>
      <c r="BH392" s="9">
        <f ca="1">IF(Table1[[#This Row],[AREA]]="Alappuzha",Table1[[#This Row],[INCOME ]],0)</f>
        <v>0</v>
      </c>
      <c r="BI392" s="6">
        <f ca="1">IF(Table1[[#This Row],[AREA]]="Ernakulam",Table1[[#This Row],[INCOME ]],0)</f>
        <v>0</v>
      </c>
      <c r="BJ392" s="6">
        <f ca="1">IF(Table1[[#This Row],[AREA]]="Idukki",Table1[[#This Row],[INCOME ]],0)</f>
        <v>0</v>
      </c>
      <c r="BK392" s="6">
        <f ca="1">IF(Table1[[#This Row],[AREA]]="kannur",Table1[[#This Row],[INCOME ]],0)</f>
        <v>0</v>
      </c>
      <c r="BL392" s="6">
        <f ca="1">IF(Table1[[#This Row],[AREA]]="Kasaragod",Table1[[#This Row],[INCOME ]],0)</f>
        <v>0</v>
      </c>
      <c r="BM392" s="6">
        <f ca="1">IF(Table1[[#This Row],[AREA]]="Kollam",Table1[[#This Row],[INCOME ]],0)</f>
        <v>0</v>
      </c>
      <c r="BN392" s="6">
        <f ca="1">IF(Table1[[#This Row],[AREA]]="kottayam",Table1[[#This Row],[INCOME ]],0)</f>
        <v>0</v>
      </c>
      <c r="BO392" s="6">
        <f ca="1">IF(Table1[[#This Row],[AREA]]="Kozhikode",Table1[[#This Row],[INCOME ]],0)</f>
        <v>0</v>
      </c>
      <c r="BP392" s="6">
        <f ca="1">IF(Table1[[#This Row],[AREA]]="Malappuram",Table1[[#This Row],[INCOME ]],0)</f>
        <v>0</v>
      </c>
      <c r="BQ392" s="6">
        <f ca="1">IF(Table1[[#This Row],[AREA]]="Palakkad",Table1[[#This Row],[INCOME ]],0)</f>
        <v>0</v>
      </c>
      <c r="BR392" s="6">
        <f ca="1">IF(Table1[[#This Row],[AREA]]="Pathanamthitta",Table1[[#This Row],[INCOME ]],0)</f>
        <v>304959</v>
      </c>
      <c r="BS392" s="6">
        <f ca="1">IF(Table1[[#This Row],[AREA]]="Thiruvananthapuram",Table1[[#This Row],[INCOME ]],0)</f>
        <v>0</v>
      </c>
      <c r="BT392" s="6">
        <f ca="1">IF(Table1[[#This Row],[AREA]]="Thrissur",Table1[[#This Row],[INCOME ]],0)</f>
        <v>0</v>
      </c>
      <c r="BU392" s="10">
        <f ca="1">IF(Table1[[#This Row],[AREA]]="Wayanadu",Table1[[#This Row],[INCOME ]],0)</f>
        <v>0</v>
      </c>
      <c r="BW392" s="9">
        <f ca="1">IF(Table1[[#This Row],[FIELD OF WORK]]="IT",Table1[[#This Row],[INCOME ]],0)</f>
        <v>304959</v>
      </c>
      <c r="BX392" s="6">
        <f ca="1">IF(Table1[[#This Row],[FIELD OF WORK]]="Teaching",Table1[[#This Row],[INCOME ]],0)</f>
        <v>0</v>
      </c>
      <c r="BY392" s="6">
        <f ca="1">IF(Table1[[#This Row],[FIELD OF WORK]]="Construction",Table1[[#This Row],[INCOME ]],0)</f>
        <v>0</v>
      </c>
      <c r="BZ392" s="6">
        <f ca="1">IF(Table1[[#This Row],[FIELD OF WORK]]="Health",Table1[[#This Row],[INCOME ]],0)</f>
        <v>0</v>
      </c>
      <c r="CA392" s="10">
        <f ca="1">IF(Table1[[#This Row],[FIELD OF WORK]]="Others",Table1[[#This Row],[INCOME ]],0)</f>
        <v>0</v>
      </c>
      <c r="CC392" s="9">
        <f ca="1">IF(Table1[[#This Row],[EDUCATION]]="Highschool",Table1[[#This Row],[INCOME ]],0)</f>
        <v>0</v>
      </c>
      <c r="CD392" s="6">
        <f ca="1">IF(Table1[[#This Row],[EDUCATION]]="UG",Table1[[#This Row],[INCOME ]],0)</f>
        <v>0</v>
      </c>
      <c r="CE392" s="6">
        <f ca="1">IF(Table1[[#This Row],[EDUCATION]]="PG",Table1[[#This Row],[INCOME ]],0)</f>
        <v>0</v>
      </c>
      <c r="CF392" s="6">
        <f ca="1">IF(Table1[[#This Row],[EDUCATION]]="PHD",Table1[[#This Row],[INCOME ]],0)</f>
        <v>0</v>
      </c>
      <c r="CG392" s="6">
        <f ca="1">IF(Table1[[#This Row],[EDUCATION]]="Plus Two",Table1[[#This Row],[INCOME ]],0)</f>
        <v>304959</v>
      </c>
      <c r="CH392" s="10">
        <f ca="1">IF(Table1[[#This Row],[EDUCATION]]="Others",Table1[[#This Row],[INCOME ]],0)</f>
        <v>0</v>
      </c>
      <c r="CJ392" s="9">
        <f ca="1">IF(Table1[[#This Row],[NETWORTH]]&gt;$CK$3,Table1[[#This Row],[AGE]],0)</f>
        <v>0</v>
      </c>
      <c r="CK392" s="10"/>
    </row>
    <row r="393" spans="1:89" x14ac:dyDescent="0.3">
      <c r="A393">
        <f t="shared" ca="1" si="166"/>
        <v>0</v>
      </c>
      <c r="B393" t="str">
        <f t="shared" ca="1" si="167"/>
        <v>MALE</v>
      </c>
      <c r="C393">
        <f t="shared" ca="1" si="168"/>
        <v>24</v>
      </c>
      <c r="D393">
        <f t="shared" ca="1" si="169"/>
        <v>3</v>
      </c>
      <c r="E393" t="str">
        <f t="shared" ca="1" si="170"/>
        <v>Teaching</v>
      </c>
      <c r="F393">
        <f t="shared" ca="1" si="171"/>
        <v>4</v>
      </c>
      <c r="G393" t="str">
        <f t="shared" ca="1" si="172"/>
        <v>PG</v>
      </c>
      <c r="H393">
        <f t="shared" ca="1" si="164"/>
        <v>3</v>
      </c>
      <c r="I393">
        <f t="shared" ca="1" si="165"/>
        <v>2</v>
      </c>
      <c r="J393">
        <f t="shared" ca="1" si="173"/>
        <v>327448</v>
      </c>
      <c r="K393">
        <f t="shared" ca="1" si="174"/>
        <v>4</v>
      </c>
      <c r="L393" t="str">
        <f t="shared" ca="1" si="175"/>
        <v>Pathanamthitta</v>
      </c>
      <c r="M393">
        <f t="shared" ca="1" si="158"/>
        <v>1309792</v>
      </c>
      <c r="N393">
        <f t="shared" ca="1" si="176"/>
        <v>1242622.7546870059</v>
      </c>
      <c r="O393">
        <f t="shared" ca="1" si="159"/>
        <v>563757.58984243171</v>
      </c>
      <c r="P393">
        <f t="shared" ca="1" si="177"/>
        <v>289717</v>
      </c>
      <c r="Q393">
        <f t="shared" ca="1" si="160"/>
        <v>1805408.7546870059</v>
      </c>
      <c r="R393">
        <f t="shared" ca="1" si="161"/>
        <v>297256.0423472902</v>
      </c>
      <c r="S393">
        <f t="shared" ca="1" si="162"/>
        <v>2170805.6321897218</v>
      </c>
      <c r="T393">
        <f t="shared" ca="1" si="163"/>
        <v>365396.87750271591</v>
      </c>
      <c r="V393" s="9">
        <f ca="1">IF(Table1[[#This Row],[GENDER]]="MALE",1,0)</f>
        <v>1</v>
      </c>
      <c r="W393" s="10">
        <f ca="1">IF(Table1[[#This Row],[GENDER]]="FEMALE",1,0)</f>
        <v>0</v>
      </c>
      <c r="AF393" s="9">
        <f t="shared" ca="1" si="178"/>
        <v>0</v>
      </c>
      <c r="AG393" s="6">
        <f t="shared" ca="1" si="179"/>
        <v>0</v>
      </c>
      <c r="AH393" s="6">
        <f t="shared" ca="1" si="180"/>
        <v>0</v>
      </c>
      <c r="AI393" s="6">
        <f t="shared" ca="1" si="181"/>
        <v>1</v>
      </c>
      <c r="AJ393" s="10">
        <f t="shared" ca="1" si="182"/>
        <v>0</v>
      </c>
      <c r="AL393" s="9">
        <f ca="1">IF(Table1[[#This Row],[EDUCATION]]="HIGHSCHOOL",1,0)</f>
        <v>0</v>
      </c>
      <c r="AM393" s="6">
        <f ca="1">IF(Table1[[#This Row],[EDUCATION]]="PLUS TWO",1,0)</f>
        <v>0</v>
      </c>
      <c r="AN393" s="6">
        <f ca="1">IF(Table1[[#This Row],[EDUCATION]]="UG",1,0)</f>
        <v>0</v>
      </c>
      <c r="AO393" s="6">
        <f ca="1">IF(Table1[[#This Row],[EDUCATION]]="PG",1,0)</f>
        <v>1</v>
      </c>
      <c r="AP393" s="6">
        <f ca="1">IF(Table1[[#This Row],[EDUCATION]]="PHD",1,0)</f>
        <v>0</v>
      </c>
      <c r="AQ393" s="10">
        <f ca="1">IF(Table1[[#This Row],[EDUCATION]]="OTHERS",1,0)</f>
        <v>0</v>
      </c>
      <c r="AU393" s="9">
        <f ca="1">Table1[[#This Row],[CARS VALUE]]/Table1[[#This Row],[CARS]]</f>
        <v>281878.79492121586</v>
      </c>
      <c r="AV393" s="10"/>
      <c r="AX393" s="9">
        <f ca="1">IF(Table1[[#This Row],[DEBTS]]&gt;$AY$3,1,0)</f>
        <v>1</v>
      </c>
      <c r="AY393" s="6"/>
      <c r="AZ393" s="23">
        <f ca="1">(Table1[[#This Row],[MORTAGE LEFT]]/Table1[[#This Row],[VALUE OF THE HOUSE]])</f>
        <v>0.94871762439151097</v>
      </c>
      <c r="BA393" s="6">
        <f t="shared" ca="1" si="183"/>
        <v>0</v>
      </c>
      <c r="BB393" s="6"/>
      <c r="BC393" s="6"/>
      <c r="BD393" s="6"/>
      <c r="BE393" s="9">
        <f ca="1">IF(Table1[[#This Row],[DEBTS]]&gt;Table1[[#This Row],[INCOME ]],1,0)</f>
        <v>1</v>
      </c>
      <c r="BF393" s="10"/>
      <c r="BH393" s="9">
        <f ca="1">IF(Table1[[#This Row],[AREA]]="Alappuzha",Table1[[#This Row],[INCOME ]],0)</f>
        <v>0</v>
      </c>
      <c r="BI393" s="6">
        <f ca="1">IF(Table1[[#This Row],[AREA]]="Ernakulam",Table1[[#This Row],[INCOME ]],0)</f>
        <v>0</v>
      </c>
      <c r="BJ393" s="6">
        <f ca="1">IF(Table1[[#This Row],[AREA]]="Idukki",Table1[[#This Row],[INCOME ]],0)</f>
        <v>0</v>
      </c>
      <c r="BK393" s="6">
        <f ca="1">IF(Table1[[#This Row],[AREA]]="kannur",Table1[[#This Row],[INCOME ]],0)</f>
        <v>0</v>
      </c>
      <c r="BL393" s="6">
        <f ca="1">IF(Table1[[#This Row],[AREA]]="Kasaragod",Table1[[#This Row],[INCOME ]],0)</f>
        <v>0</v>
      </c>
      <c r="BM393" s="6">
        <f ca="1">IF(Table1[[#This Row],[AREA]]="Kollam",Table1[[#This Row],[INCOME ]],0)</f>
        <v>0</v>
      </c>
      <c r="BN393" s="6">
        <f ca="1">IF(Table1[[#This Row],[AREA]]="kottayam",Table1[[#This Row],[INCOME ]],0)</f>
        <v>0</v>
      </c>
      <c r="BO393" s="6">
        <f ca="1">IF(Table1[[#This Row],[AREA]]="Kozhikode",Table1[[#This Row],[INCOME ]],0)</f>
        <v>0</v>
      </c>
      <c r="BP393" s="6">
        <f ca="1">IF(Table1[[#This Row],[AREA]]="Malappuram",Table1[[#This Row],[INCOME ]],0)</f>
        <v>0</v>
      </c>
      <c r="BQ393" s="6">
        <f ca="1">IF(Table1[[#This Row],[AREA]]="Palakkad",Table1[[#This Row],[INCOME ]],0)</f>
        <v>0</v>
      </c>
      <c r="BR393" s="6">
        <f ca="1">IF(Table1[[#This Row],[AREA]]="Pathanamthitta",Table1[[#This Row],[INCOME ]],0)</f>
        <v>327448</v>
      </c>
      <c r="BS393" s="6">
        <f ca="1">IF(Table1[[#This Row],[AREA]]="Thiruvananthapuram",Table1[[#This Row],[INCOME ]],0)</f>
        <v>0</v>
      </c>
      <c r="BT393" s="6">
        <f ca="1">IF(Table1[[#This Row],[AREA]]="Thrissur",Table1[[#This Row],[INCOME ]],0)</f>
        <v>0</v>
      </c>
      <c r="BU393" s="10">
        <f ca="1">IF(Table1[[#This Row],[AREA]]="Wayanadu",Table1[[#This Row],[INCOME ]],0)</f>
        <v>0</v>
      </c>
      <c r="BW393" s="9">
        <f ca="1">IF(Table1[[#This Row],[FIELD OF WORK]]="IT",Table1[[#This Row],[INCOME ]],0)</f>
        <v>0</v>
      </c>
      <c r="BX393" s="6">
        <f ca="1">IF(Table1[[#This Row],[FIELD OF WORK]]="Teaching",Table1[[#This Row],[INCOME ]],0)</f>
        <v>327448</v>
      </c>
      <c r="BY393" s="6">
        <f ca="1">IF(Table1[[#This Row],[FIELD OF WORK]]="Construction",Table1[[#This Row],[INCOME ]],0)</f>
        <v>0</v>
      </c>
      <c r="BZ393" s="6">
        <f ca="1">IF(Table1[[#This Row],[FIELD OF WORK]]="Health",Table1[[#This Row],[INCOME ]],0)</f>
        <v>0</v>
      </c>
      <c r="CA393" s="10">
        <f ca="1">IF(Table1[[#This Row],[FIELD OF WORK]]="Others",Table1[[#This Row],[INCOME ]],0)</f>
        <v>0</v>
      </c>
      <c r="CC393" s="9">
        <f ca="1">IF(Table1[[#This Row],[EDUCATION]]="Highschool",Table1[[#This Row],[INCOME ]],0)</f>
        <v>0</v>
      </c>
      <c r="CD393" s="6">
        <f ca="1">IF(Table1[[#This Row],[EDUCATION]]="UG",Table1[[#This Row],[INCOME ]],0)</f>
        <v>0</v>
      </c>
      <c r="CE393" s="6">
        <f ca="1">IF(Table1[[#This Row],[EDUCATION]]="PG",Table1[[#This Row],[INCOME ]],0)</f>
        <v>327448</v>
      </c>
      <c r="CF393" s="6">
        <f ca="1">IF(Table1[[#This Row],[EDUCATION]]="PHD",Table1[[#This Row],[INCOME ]],0)</f>
        <v>0</v>
      </c>
      <c r="CG393" s="6">
        <f ca="1">IF(Table1[[#This Row],[EDUCATION]]="Plus Two",Table1[[#This Row],[INCOME ]],0)</f>
        <v>0</v>
      </c>
      <c r="CH393" s="10">
        <f ca="1">IF(Table1[[#This Row],[EDUCATION]]="Others",Table1[[#This Row],[INCOME ]],0)</f>
        <v>0</v>
      </c>
      <c r="CJ393" s="9">
        <f ca="1">IF(Table1[[#This Row],[NETWORTH]]&gt;$CK$3,Table1[[#This Row],[AGE]],0)</f>
        <v>0</v>
      </c>
      <c r="CK393" s="10"/>
    </row>
    <row r="394" spans="1:89" x14ac:dyDescent="0.3">
      <c r="A394">
        <f t="shared" ca="1" si="166"/>
        <v>1</v>
      </c>
      <c r="B394" t="str">
        <f t="shared" ca="1" si="167"/>
        <v>FEMALE</v>
      </c>
      <c r="C394">
        <f t="shared" ca="1" si="168"/>
        <v>46</v>
      </c>
      <c r="D394">
        <f t="shared" ca="1" si="169"/>
        <v>2</v>
      </c>
      <c r="E394" t="str">
        <f t="shared" ca="1" si="170"/>
        <v>Construction</v>
      </c>
      <c r="F394">
        <f t="shared" ca="1" si="171"/>
        <v>4</v>
      </c>
      <c r="G394" t="str">
        <f t="shared" ca="1" si="172"/>
        <v>PG</v>
      </c>
      <c r="H394">
        <f t="shared" ca="1" si="164"/>
        <v>2</v>
      </c>
      <c r="I394">
        <f t="shared" ca="1" si="165"/>
        <v>3</v>
      </c>
      <c r="J394">
        <f t="shared" ca="1" si="173"/>
        <v>587245</v>
      </c>
      <c r="K394">
        <f t="shared" ca="1" si="174"/>
        <v>12</v>
      </c>
      <c r="L394" t="str">
        <f t="shared" ca="1" si="175"/>
        <v>Wayanadu</v>
      </c>
      <c r="M394">
        <f t="shared" ca="1" si="158"/>
        <v>2936225</v>
      </c>
      <c r="N394">
        <f t="shared" ca="1" si="176"/>
        <v>1046007.6145356115</v>
      </c>
      <c r="O394">
        <f t="shared" ca="1" si="159"/>
        <v>239379.35169136644</v>
      </c>
      <c r="P394">
        <f t="shared" ca="1" si="177"/>
        <v>68923</v>
      </c>
      <c r="Q394">
        <f t="shared" ca="1" si="160"/>
        <v>1254405.6145356116</v>
      </c>
      <c r="R394">
        <f t="shared" ca="1" si="161"/>
        <v>794117.55773026042</v>
      </c>
      <c r="S394">
        <f t="shared" ca="1" si="162"/>
        <v>3969721.9094216269</v>
      </c>
      <c r="T394">
        <f t="shared" ca="1" si="163"/>
        <v>2715316.2948860154</v>
      </c>
      <c r="V394" s="9">
        <f ca="1">IF(Table1[[#This Row],[GENDER]]="MALE",1,0)</f>
        <v>0</v>
      </c>
      <c r="W394" s="10">
        <f ca="1">IF(Table1[[#This Row],[GENDER]]="FEMALE",1,0)</f>
        <v>1</v>
      </c>
      <c r="AF394" s="9">
        <f t="shared" ca="1" si="178"/>
        <v>1</v>
      </c>
      <c r="AG394" s="6">
        <f t="shared" ca="1" si="179"/>
        <v>0</v>
      </c>
      <c r="AH394" s="6">
        <f t="shared" ca="1" si="180"/>
        <v>0</v>
      </c>
      <c r="AI394" s="6">
        <f t="shared" ca="1" si="181"/>
        <v>0</v>
      </c>
      <c r="AJ394" s="10">
        <f t="shared" ca="1" si="182"/>
        <v>0</v>
      </c>
      <c r="AL394" s="9">
        <f ca="1">IF(Table1[[#This Row],[EDUCATION]]="HIGHSCHOOL",1,0)</f>
        <v>0</v>
      </c>
      <c r="AM394" s="6">
        <f ca="1">IF(Table1[[#This Row],[EDUCATION]]="PLUS TWO",1,0)</f>
        <v>0</v>
      </c>
      <c r="AN394" s="6">
        <f ca="1">IF(Table1[[#This Row],[EDUCATION]]="UG",1,0)</f>
        <v>0</v>
      </c>
      <c r="AO394" s="6">
        <f ca="1">IF(Table1[[#This Row],[EDUCATION]]="PG",1,0)</f>
        <v>1</v>
      </c>
      <c r="AP394" s="6">
        <f ca="1">IF(Table1[[#This Row],[EDUCATION]]="PHD",1,0)</f>
        <v>0</v>
      </c>
      <c r="AQ394" s="10">
        <f ca="1">IF(Table1[[#This Row],[EDUCATION]]="OTHERS",1,0)</f>
        <v>0</v>
      </c>
      <c r="AU394" s="9">
        <f ca="1">Table1[[#This Row],[CARS VALUE]]/Table1[[#This Row],[CARS]]</f>
        <v>79793.117230455478</v>
      </c>
      <c r="AV394" s="10"/>
      <c r="AX394" s="9">
        <f ca="1">IF(Table1[[#This Row],[DEBTS]]&gt;$AY$3,1,0)</f>
        <v>1</v>
      </c>
      <c r="AY394" s="6"/>
      <c r="AZ394" s="23">
        <f ca="1">(Table1[[#This Row],[MORTAGE LEFT]]/Table1[[#This Row],[VALUE OF THE HOUSE]])</f>
        <v>0.35624232289269775</v>
      </c>
      <c r="BA394" s="6">
        <f t="shared" ca="1" si="183"/>
        <v>1</v>
      </c>
      <c r="BB394" s="6"/>
      <c r="BC394" s="6"/>
      <c r="BD394" s="6"/>
      <c r="BE394" s="9">
        <f ca="1">IF(Table1[[#This Row],[DEBTS]]&gt;Table1[[#This Row],[INCOME ]],1,0)</f>
        <v>1</v>
      </c>
      <c r="BF394" s="10"/>
      <c r="BH394" s="9">
        <f ca="1">IF(Table1[[#This Row],[AREA]]="Alappuzha",Table1[[#This Row],[INCOME ]],0)</f>
        <v>0</v>
      </c>
      <c r="BI394" s="6">
        <f ca="1">IF(Table1[[#This Row],[AREA]]="Ernakulam",Table1[[#This Row],[INCOME ]],0)</f>
        <v>0</v>
      </c>
      <c r="BJ394" s="6">
        <f ca="1">IF(Table1[[#This Row],[AREA]]="Idukki",Table1[[#This Row],[INCOME ]],0)</f>
        <v>0</v>
      </c>
      <c r="BK394" s="6">
        <f ca="1">IF(Table1[[#This Row],[AREA]]="kannur",Table1[[#This Row],[INCOME ]],0)</f>
        <v>0</v>
      </c>
      <c r="BL394" s="6">
        <f ca="1">IF(Table1[[#This Row],[AREA]]="Kasaragod",Table1[[#This Row],[INCOME ]],0)</f>
        <v>0</v>
      </c>
      <c r="BM394" s="6">
        <f ca="1">IF(Table1[[#This Row],[AREA]]="Kollam",Table1[[#This Row],[INCOME ]],0)</f>
        <v>0</v>
      </c>
      <c r="BN394" s="6">
        <f ca="1">IF(Table1[[#This Row],[AREA]]="kottayam",Table1[[#This Row],[INCOME ]],0)</f>
        <v>0</v>
      </c>
      <c r="BO394" s="6">
        <f ca="1">IF(Table1[[#This Row],[AREA]]="Kozhikode",Table1[[#This Row],[INCOME ]],0)</f>
        <v>0</v>
      </c>
      <c r="BP394" s="6">
        <f ca="1">IF(Table1[[#This Row],[AREA]]="Malappuram",Table1[[#This Row],[INCOME ]],0)</f>
        <v>0</v>
      </c>
      <c r="BQ394" s="6">
        <f ca="1">IF(Table1[[#This Row],[AREA]]="Palakkad",Table1[[#This Row],[INCOME ]],0)</f>
        <v>0</v>
      </c>
      <c r="BR394" s="6">
        <f ca="1">IF(Table1[[#This Row],[AREA]]="Pathanamthitta",Table1[[#This Row],[INCOME ]],0)</f>
        <v>0</v>
      </c>
      <c r="BS394" s="6">
        <f ca="1">IF(Table1[[#This Row],[AREA]]="Thiruvananthapuram",Table1[[#This Row],[INCOME ]],0)</f>
        <v>0</v>
      </c>
      <c r="BT394" s="6">
        <f ca="1">IF(Table1[[#This Row],[AREA]]="Thrissur",Table1[[#This Row],[INCOME ]],0)</f>
        <v>0</v>
      </c>
      <c r="BU394" s="10">
        <f ca="1">IF(Table1[[#This Row],[AREA]]="Wayanadu",Table1[[#This Row],[INCOME ]],0)</f>
        <v>587245</v>
      </c>
      <c r="BW394" s="9">
        <f ca="1">IF(Table1[[#This Row],[FIELD OF WORK]]="IT",Table1[[#This Row],[INCOME ]],0)</f>
        <v>0</v>
      </c>
      <c r="BX394" s="6">
        <f ca="1">IF(Table1[[#This Row],[FIELD OF WORK]]="Teaching",Table1[[#This Row],[INCOME ]],0)</f>
        <v>0</v>
      </c>
      <c r="BY394" s="6">
        <f ca="1">IF(Table1[[#This Row],[FIELD OF WORK]]="Construction",Table1[[#This Row],[INCOME ]],0)</f>
        <v>587245</v>
      </c>
      <c r="BZ394" s="6">
        <f ca="1">IF(Table1[[#This Row],[FIELD OF WORK]]="Health",Table1[[#This Row],[INCOME ]],0)</f>
        <v>0</v>
      </c>
      <c r="CA394" s="10">
        <f ca="1">IF(Table1[[#This Row],[FIELD OF WORK]]="Others",Table1[[#This Row],[INCOME ]],0)</f>
        <v>0</v>
      </c>
      <c r="CC394" s="9">
        <f ca="1">IF(Table1[[#This Row],[EDUCATION]]="Highschool",Table1[[#This Row],[INCOME ]],0)</f>
        <v>0</v>
      </c>
      <c r="CD394" s="6">
        <f ca="1">IF(Table1[[#This Row],[EDUCATION]]="UG",Table1[[#This Row],[INCOME ]],0)</f>
        <v>0</v>
      </c>
      <c r="CE394" s="6">
        <f ca="1">IF(Table1[[#This Row],[EDUCATION]]="PG",Table1[[#This Row],[INCOME ]],0)</f>
        <v>587245</v>
      </c>
      <c r="CF394" s="6">
        <f ca="1">IF(Table1[[#This Row],[EDUCATION]]="PHD",Table1[[#This Row],[INCOME ]],0)</f>
        <v>0</v>
      </c>
      <c r="CG394" s="6">
        <f ca="1">IF(Table1[[#This Row],[EDUCATION]]="Plus Two",Table1[[#This Row],[INCOME ]],0)</f>
        <v>0</v>
      </c>
      <c r="CH394" s="10">
        <f ca="1">IF(Table1[[#This Row],[EDUCATION]]="Others",Table1[[#This Row],[INCOME ]],0)</f>
        <v>0</v>
      </c>
      <c r="CJ394" s="9">
        <f ca="1">IF(Table1[[#This Row],[NETWORTH]]&gt;$CK$3,Table1[[#This Row],[AGE]],0)</f>
        <v>46</v>
      </c>
      <c r="CK394" s="10"/>
    </row>
    <row r="395" spans="1:89" x14ac:dyDescent="0.3">
      <c r="A395">
        <f t="shared" ca="1" si="166"/>
        <v>0</v>
      </c>
      <c r="B395" t="str">
        <f t="shared" ca="1" si="167"/>
        <v>MALE</v>
      </c>
      <c r="C395">
        <f t="shared" ca="1" si="168"/>
        <v>26</v>
      </c>
      <c r="D395">
        <f t="shared" ca="1" si="169"/>
        <v>1</v>
      </c>
      <c r="E395" t="str">
        <f t="shared" ca="1" si="170"/>
        <v>Health</v>
      </c>
      <c r="F395">
        <f t="shared" ca="1" si="171"/>
        <v>6</v>
      </c>
      <c r="G395" t="str">
        <f t="shared" ca="1" si="172"/>
        <v>Others</v>
      </c>
      <c r="H395">
        <f t="shared" ca="1" si="164"/>
        <v>3</v>
      </c>
      <c r="I395">
        <f t="shared" ca="1" si="165"/>
        <v>1</v>
      </c>
      <c r="J395">
        <f t="shared" ca="1" si="173"/>
        <v>439351</v>
      </c>
      <c r="K395">
        <f t="shared" ca="1" si="174"/>
        <v>8</v>
      </c>
      <c r="L395" t="str">
        <f t="shared" ca="1" si="175"/>
        <v>Thrissur</v>
      </c>
      <c r="M395">
        <f t="shared" ca="1" si="158"/>
        <v>3075457</v>
      </c>
      <c r="N395">
        <f t="shared" ca="1" si="176"/>
        <v>182358.63773399391</v>
      </c>
      <c r="O395">
        <f t="shared" ca="1" si="159"/>
        <v>89741.613176962084</v>
      </c>
      <c r="P395">
        <f t="shared" ca="1" si="177"/>
        <v>7699</v>
      </c>
      <c r="Q395">
        <f t="shared" ca="1" si="160"/>
        <v>273366.63773399394</v>
      </c>
      <c r="R395">
        <f t="shared" ca="1" si="161"/>
        <v>235022.20336944802</v>
      </c>
      <c r="S395">
        <f t="shared" ca="1" si="162"/>
        <v>3400220.8165464099</v>
      </c>
      <c r="T395">
        <f t="shared" ca="1" si="163"/>
        <v>3126854.1788124158</v>
      </c>
      <c r="V395" s="9">
        <f ca="1">IF(Table1[[#This Row],[GENDER]]="MALE",1,0)</f>
        <v>1</v>
      </c>
      <c r="W395" s="10">
        <f ca="1">IF(Table1[[#This Row],[GENDER]]="FEMALE",1,0)</f>
        <v>0</v>
      </c>
      <c r="AF395" s="9">
        <f t="shared" ca="1" si="178"/>
        <v>0</v>
      </c>
      <c r="AG395" s="6">
        <f t="shared" ca="1" si="179"/>
        <v>1</v>
      </c>
      <c r="AH395" s="6">
        <f t="shared" ca="1" si="180"/>
        <v>0</v>
      </c>
      <c r="AI395" s="6">
        <f t="shared" ca="1" si="181"/>
        <v>0</v>
      </c>
      <c r="AJ395" s="10">
        <f t="shared" ca="1" si="182"/>
        <v>0</v>
      </c>
      <c r="AL395" s="9">
        <f ca="1">IF(Table1[[#This Row],[EDUCATION]]="HIGHSCHOOL",1,0)</f>
        <v>0</v>
      </c>
      <c r="AM395" s="6">
        <f ca="1">IF(Table1[[#This Row],[EDUCATION]]="PLUS TWO",1,0)</f>
        <v>0</v>
      </c>
      <c r="AN395" s="6">
        <f ca="1">IF(Table1[[#This Row],[EDUCATION]]="UG",1,0)</f>
        <v>0</v>
      </c>
      <c r="AO395" s="6">
        <f ca="1">IF(Table1[[#This Row],[EDUCATION]]="PG",1,0)</f>
        <v>0</v>
      </c>
      <c r="AP395" s="6">
        <f ca="1">IF(Table1[[#This Row],[EDUCATION]]="PHD",1,0)</f>
        <v>0</v>
      </c>
      <c r="AQ395" s="10">
        <f ca="1">IF(Table1[[#This Row],[EDUCATION]]="OTHERS",1,0)</f>
        <v>1</v>
      </c>
      <c r="AU395" s="9">
        <f ca="1">Table1[[#This Row],[CARS VALUE]]/Table1[[#This Row],[CARS]]</f>
        <v>89741.613176962084</v>
      </c>
      <c r="AV395" s="10"/>
      <c r="AX395" s="9">
        <f ca="1">IF(Table1[[#This Row],[DEBTS]]&gt;$AY$3,1,0)</f>
        <v>0</v>
      </c>
      <c r="AY395" s="6"/>
      <c r="AZ395" s="23">
        <f ca="1">(Table1[[#This Row],[MORTAGE LEFT]]/Table1[[#This Row],[VALUE OF THE HOUSE]])</f>
        <v>5.9294809758027478E-2</v>
      </c>
      <c r="BA395" s="6">
        <f t="shared" ca="1" si="183"/>
        <v>1</v>
      </c>
      <c r="BB395" s="6"/>
      <c r="BC395" s="6"/>
      <c r="BD395" s="6"/>
      <c r="BE395" s="9">
        <f ca="1">IF(Table1[[#This Row],[DEBTS]]&gt;Table1[[#This Row],[INCOME ]],1,0)</f>
        <v>0</v>
      </c>
      <c r="BF395" s="10"/>
      <c r="BH395" s="9">
        <f ca="1">IF(Table1[[#This Row],[AREA]]="Alappuzha",Table1[[#This Row],[INCOME ]],0)</f>
        <v>0</v>
      </c>
      <c r="BI395" s="6">
        <f ca="1">IF(Table1[[#This Row],[AREA]]="Ernakulam",Table1[[#This Row],[INCOME ]],0)</f>
        <v>0</v>
      </c>
      <c r="BJ395" s="6">
        <f ca="1">IF(Table1[[#This Row],[AREA]]="Idukki",Table1[[#This Row],[INCOME ]],0)</f>
        <v>0</v>
      </c>
      <c r="BK395" s="6">
        <f ca="1">IF(Table1[[#This Row],[AREA]]="kannur",Table1[[#This Row],[INCOME ]],0)</f>
        <v>0</v>
      </c>
      <c r="BL395" s="6">
        <f ca="1">IF(Table1[[#This Row],[AREA]]="Kasaragod",Table1[[#This Row],[INCOME ]],0)</f>
        <v>0</v>
      </c>
      <c r="BM395" s="6">
        <f ca="1">IF(Table1[[#This Row],[AREA]]="Kollam",Table1[[#This Row],[INCOME ]],0)</f>
        <v>0</v>
      </c>
      <c r="BN395" s="6">
        <f ca="1">IF(Table1[[#This Row],[AREA]]="kottayam",Table1[[#This Row],[INCOME ]],0)</f>
        <v>0</v>
      </c>
      <c r="BO395" s="6">
        <f ca="1">IF(Table1[[#This Row],[AREA]]="Kozhikode",Table1[[#This Row],[INCOME ]],0)</f>
        <v>0</v>
      </c>
      <c r="BP395" s="6">
        <f ca="1">IF(Table1[[#This Row],[AREA]]="Malappuram",Table1[[#This Row],[INCOME ]],0)</f>
        <v>0</v>
      </c>
      <c r="BQ395" s="6">
        <f ca="1">IF(Table1[[#This Row],[AREA]]="Palakkad",Table1[[#This Row],[INCOME ]],0)</f>
        <v>0</v>
      </c>
      <c r="BR395" s="6">
        <f ca="1">IF(Table1[[#This Row],[AREA]]="Pathanamthitta",Table1[[#This Row],[INCOME ]],0)</f>
        <v>0</v>
      </c>
      <c r="BS395" s="6">
        <f ca="1">IF(Table1[[#This Row],[AREA]]="Thiruvananthapuram",Table1[[#This Row],[INCOME ]],0)</f>
        <v>0</v>
      </c>
      <c r="BT395" s="6">
        <f ca="1">IF(Table1[[#This Row],[AREA]]="Thrissur",Table1[[#This Row],[INCOME ]],0)</f>
        <v>439351</v>
      </c>
      <c r="BU395" s="10">
        <f ca="1">IF(Table1[[#This Row],[AREA]]="Wayanadu",Table1[[#This Row],[INCOME ]],0)</f>
        <v>0</v>
      </c>
      <c r="BW395" s="9">
        <f ca="1">IF(Table1[[#This Row],[FIELD OF WORK]]="IT",Table1[[#This Row],[INCOME ]],0)</f>
        <v>0</v>
      </c>
      <c r="BX395" s="6">
        <f ca="1">IF(Table1[[#This Row],[FIELD OF WORK]]="Teaching",Table1[[#This Row],[INCOME ]],0)</f>
        <v>0</v>
      </c>
      <c r="BY395" s="6">
        <f ca="1">IF(Table1[[#This Row],[FIELD OF WORK]]="Construction",Table1[[#This Row],[INCOME ]],0)</f>
        <v>0</v>
      </c>
      <c r="BZ395" s="6">
        <f ca="1">IF(Table1[[#This Row],[FIELD OF WORK]]="Health",Table1[[#This Row],[INCOME ]],0)</f>
        <v>439351</v>
      </c>
      <c r="CA395" s="10">
        <f ca="1">IF(Table1[[#This Row],[FIELD OF WORK]]="Others",Table1[[#This Row],[INCOME ]],0)</f>
        <v>0</v>
      </c>
      <c r="CC395" s="9">
        <f ca="1">IF(Table1[[#This Row],[EDUCATION]]="Highschool",Table1[[#This Row],[INCOME ]],0)</f>
        <v>0</v>
      </c>
      <c r="CD395" s="6">
        <f ca="1">IF(Table1[[#This Row],[EDUCATION]]="UG",Table1[[#This Row],[INCOME ]],0)</f>
        <v>0</v>
      </c>
      <c r="CE395" s="6">
        <f ca="1">IF(Table1[[#This Row],[EDUCATION]]="PG",Table1[[#This Row],[INCOME ]],0)</f>
        <v>0</v>
      </c>
      <c r="CF395" s="6">
        <f ca="1">IF(Table1[[#This Row],[EDUCATION]]="PHD",Table1[[#This Row],[INCOME ]],0)</f>
        <v>0</v>
      </c>
      <c r="CG395" s="6">
        <f ca="1">IF(Table1[[#This Row],[EDUCATION]]="Plus Two",Table1[[#This Row],[INCOME ]],0)</f>
        <v>0</v>
      </c>
      <c r="CH395" s="10">
        <f ca="1">IF(Table1[[#This Row],[EDUCATION]]="Others",Table1[[#This Row],[INCOME ]],0)</f>
        <v>439351</v>
      </c>
      <c r="CJ395" s="9">
        <f ca="1">IF(Table1[[#This Row],[NETWORTH]]&gt;$CK$3,Table1[[#This Row],[AGE]],0)</f>
        <v>26</v>
      </c>
      <c r="CK395" s="10"/>
    </row>
    <row r="396" spans="1:89" x14ac:dyDescent="0.3">
      <c r="A396">
        <f t="shared" ca="1" si="166"/>
        <v>1</v>
      </c>
      <c r="B396" t="str">
        <f t="shared" ca="1" si="167"/>
        <v>FEMALE</v>
      </c>
      <c r="C396">
        <f t="shared" ca="1" si="168"/>
        <v>47</v>
      </c>
      <c r="D396">
        <f t="shared" ca="1" si="169"/>
        <v>5</v>
      </c>
      <c r="E396" t="str">
        <f t="shared" ca="1" si="170"/>
        <v>Others</v>
      </c>
      <c r="F396">
        <f t="shared" ca="1" si="171"/>
        <v>4</v>
      </c>
      <c r="G396" t="str">
        <f t="shared" ca="1" si="172"/>
        <v>PG</v>
      </c>
      <c r="H396">
        <f t="shared" ca="1" si="164"/>
        <v>1</v>
      </c>
      <c r="I396">
        <f t="shared" ca="1" si="165"/>
        <v>1</v>
      </c>
      <c r="J396">
        <f t="shared" ca="1" si="173"/>
        <v>430372</v>
      </c>
      <c r="K396">
        <f t="shared" ca="1" si="174"/>
        <v>5</v>
      </c>
      <c r="L396" t="str">
        <f t="shared" ca="1" si="175"/>
        <v>Kottayam</v>
      </c>
      <c r="M396">
        <f t="shared" ca="1" si="158"/>
        <v>2151860</v>
      </c>
      <c r="N396">
        <f t="shared" ca="1" si="176"/>
        <v>945007.56151483895</v>
      </c>
      <c r="O396">
        <f t="shared" ca="1" si="159"/>
        <v>133045.36797060003</v>
      </c>
      <c r="P396">
        <f t="shared" ca="1" si="177"/>
        <v>131551</v>
      </c>
      <c r="Q396">
        <f t="shared" ca="1" si="160"/>
        <v>1781295.5615148391</v>
      </c>
      <c r="R396">
        <f t="shared" ca="1" si="161"/>
        <v>299840.19320175797</v>
      </c>
      <c r="S396">
        <f t="shared" ca="1" si="162"/>
        <v>2584745.5611723578</v>
      </c>
      <c r="T396">
        <f t="shared" ca="1" si="163"/>
        <v>803449.9996575187</v>
      </c>
      <c r="V396" s="9">
        <f ca="1">IF(Table1[[#This Row],[GENDER]]="MALE",1,0)</f>
        <v>0</v>
      </c>
      <c r="W396" s="10">
        <f ca="1">IF(Table1[[#This Row],[GENDER]]="FEMALE",1,0)</f>
        <v>1</v>
      </c>
      <c r="AF396" s="9">
        <f t="shared" ca="1" si="178"/>
        <v>0</v>
      </c>
      <c r="AG396" s="6">
        <f t="shared" ca="1" si="179"/>
        <v>0</v>
      </c>
      <c r="AH396" s="6">
        <f t="shared" ca="1" si="180"/>
        <v>0</v>
      </c>
      <c r="AI396" s="6">
        <f t="shared" ca="1" si="181"/>
        <v>0</v>
      </c>
      <c r="AJ396" s="10">
        <f t="shared" ca="1" si="182"/>
        <v>1</v>
      </c>
      <c r="AL396" s="9">
        <f ca="1">IF(Table1[[#This Row],[EDUCATION]]="HIGHSCHOOL",1,0)</f>
        <v>0</v>
      </c>
      <c r="AM396" s="6">
        <f ca="1">IF(Table1[[#This Row],[EDUCATION]]="PLUS TWO",1,0)</f>
        <v>0</v>
      </c>
      <c r="AN396" s="6">
        <f ca="1">IF(Table1[[#This Row],[EDUCATION]]="UG",1,0)</f>
        <v>0</v>
      </c>
      <c r="AO396" s="6">
        <f ca="1">IF(Table1[[#This Row],[EDUCATION]]="PG",1,0)</f>
        <v>1</v>
      </c>
      <c r="AP396" s="6">
        <f ca="1">IF(Table1[[#This Row],[EDUCATION]]="PHD",1,0)</f>
        <v>0</v>
      </c>
      <c r="AQ396" s="10">
        <f ca="1">IF(Table1[[#This Row],[EDUCATION]]="OTHERS",1,0)</f>
        <v>0</v>
      </c>
      <c r="AU396" s="9">
        <f ca="1">Table1[[#This Row],[CARS VALUE]]/Table1[[#This Row],[CARS]]</f>
        <v>133045.36797060003</v>
      </c>
      <c r="AV396" s="10"/>
      <c r="AX396" s="9">
        <f ca="1">IF(Table1[[#This Row],[DEBTS]]&gt;$AY$3,1,0)</f>
        <v>1</v>
      </c>
      <c r="AY396" s="6"/>
      <c r="AZ396" s="23">
        <f ca="1">(Table1[[#This Row],[MORTAGE LEFT]]/Table1[[#This Row],[VALUE OF THE HOUSE]])</f>
        <v>0.43915847755655057</v>
      </c>
      <c r="BA396" s="6">
        <f t="shared" ca="1" si="183"/>
        <v>1</v>
      </c>
      <c r="BB396" s="6"/>
      <c r="BC396" s="6"/>
      <c r="BD396" s="6"/>
      <c r="BE396" s="9">
        <f ca="1">IF(Table1[[#This Row],[DEBTS]]&gt;Table1[[#This Row],[INCOME ]],1,0)</f>
        <v>1</v>
      </c>
      <c r="BF396" s="10"/>
      <c r="BH396" s="9">
        <f ca="1">IF(Table1[[#This Row],[AREA]]="Alappuzha",Table1[[#This Row],[INCOME ]],0)</f>
        <v>0</v>
      </c>
      <c r="BI396" s="6">
        <f ca="1">IF(Table1[[#This Row],[AREA]]="Ernakulam",Table1[[#This Row],[INCOME ]],0)</f>
        <v>0</v>
      </c>
      <c r="BJ396" s="6">
        <f ca="1">IF(Table1[[#This Row],[AREA]]="Idukki",Table1[[#This Row],[INCOME ]],0)</f>
        <v>0</v>
      </c>
      <c r="BK396" s="6">
        <f ca="1">IF(Table1[[#This Row],[AREA]]="kannur",Table1[[#This Row],[INCOME ]],0)</f>
        <v>0</v>
      </c>
      <c r="BL396" s="6">
        <f ca="1">IF(Table1[[#This Row],[AREA]]="Kasaragod",Table1[[#This Row],[INCOME ]],0)</f>
        <v>0</v>
      </c>
      <c r="BM396" s="6">
        <f ca="1">IF(Table1[[#This Row],[AREA]]="Kollam",Table1[[#This Row],[INCOME ]],0)</f>
        <v>0</v>
      </c>
      <c r="BN396" s="6">
        <f ca="1">IF(Table1[[#This Row],[AREA]]="kottayam",Table1[[#This Row],[INCOME ]],0)</f>
        <v>430372</v>
      </c>
      <c r="BO396" s="6">
        <f ca="1">IF(Table1[[#This Row],[AREA]]="Kozhikode",Table1[[#This Row],[INCOME ]],0)</f>
        <v>0</v>
      </c>
      <c r="BP396" s="6">
        <f ca="1">IF(Table1[[#This Row],[AREA]]="Malappuram",Table1[[#This Row],[INCOME ]],0)</f>
        <v>0</v>
      </c>
      <c r="BQ396" s="6">
        <f ca="1">IF(Table1[[#This Row],[AREA]]="Palakkad",Table1[[#This Row],[INCOME ]],0)</f>
        <v>0</v>
      </c>
      <c r="BR396" s="6">
        <f ca="1">IF(Table1[[#This Row],[AREA]]="Pathanamthitta",Table1[[#This Row],[INCOME ]],0)</f>
        <v>0</v>
      </c>
      <c r="BS396" s="6">
        <f ca="1">IF(Table1[[#This Row],[AREA]]="Thiruvananthapuram",Table1[[#This Row],[INCOME ]],0)</f>
        <v>0</v>
      </c>
      <c r="BT396" s="6">
        <f ca="1">IF(Table1[[#This Row],[AREA]]="Thrissur",Table1[[#This Row],[INCOME ]],0)</f>
        <v>0</v>
      </c>
      <c r="BU396" s="10">
        <f ca="1">IF(Table1[[#This Row],[AREA]]="Wayanadu",Table1[[#This Row],[INCOME ]],0)</f>
        <v>0</v>
      </c>
      <c r="BW396" s="9">
        <f ca="1">IF(Table1[[#This Row],[FIELD OF WORK]]="IT",Table1[[#This Row],[INCOME ]],0)</f>
        <v>0</v>
      </c>
      <c r="BX396" s="6">
        <f ca="1">IF(Table1[[#This Row],[FIELD OF WORK]]="Teaching",Table1[[#This Row],[INCOME ]],0)</f>
        <v>0</v>
      </c>
      <c r="BY396" s="6">
        <f ca="1">IF(Table1[[#This Row],[FIELD OF WORK]]="Construction",Table1[[#This Row],[INCOME ]],0)</f>
        <v>0</v>
      </c>
      <c r="BZ396" s="6">
        <f ca="1">IF(Table1[[#This Row],[FIELD OF WORK]]="Health",Table1[[#This Row],[INCOME ]],0)</f>
        <v>0</v>
      </c>
      <c r="CA396" s="10">
        <f ca="1">IF(Table1[[#This Row],[FIELD OF WORK]]="Others",Table1[[#This Row],[INCOME ]],0)</f>
        <v>430372</v>
      </c>
      <c r="CC396" s="9">
        <f ca="1">IF(Table1[[#This Row],[EDUCATION]]="Highschool",Table1[[#This Row],[INCOME ]],0)</f>
        <v>0</v>
      </c>
      <c r="CD396" s="6">
        <f ca="1">IF(Table1[[#This Row],[EDUCATION]]="UG",Table1[[#This Row],[INCOME ]],0)</f>
        <v>0</v>
      </c>
      <c r="CE396" s="6">
        <f ca="1">IF(Table1[[#This Row],[EDUCATION]]="PG",Table1[[#This Row],[INCOME ]],0)</f>
        <v>430372</v>
      </c>
      <c r="CF396" s="6">
        <f ca="1">IF(Table1[[#This Row],[EDUCATION]]="PHD",Table1[[#This Row],[INCOME ]],0)</f>
        <v>0</v>
      </c>
      <c r="CG396" s="6">
        <f ca="1">IF(Table1[[#This Row],[EDUCATION]]="Plus Two",Table1[[#This Row],[INCOME ]],0)</f>
        <v>0</v>
      </c>
      <c r="CH396" s="10">
        <f ca="1">IF(Table1[[#This Row],[EDUCATION]]="Others",Table1[[#This Row],[INCOME ]],0)</f>
        <v>0</v>
      </c>
      <c r="CJ396" s="9">
        <f ca="1">IF(Table1[[#This Row],[NETWORTH]]&gt;$CK$3,Table1[[#This Row],[AGE]],0)</f>
        <v>0</v>
      </c>
      <c r="CK396" s="10"/>
    </row>
    <row r="397" spans="1:89" x14ac:dyDescent="0.3">
      <c r="A397">
        <f t="shared" ca="1" si="166"/>
        <v>0</v>
      </c>
      <c r="B397" t="str">
        <f t="shared" ca="1" si="167"/>
        <v>MALE</v>
      </c>
      <c r="C397">
        <f t="shared" ca="1" si="168"/>
        <v>27</v>
      </c>
      <c r="D397">
        <f t="shared" ca="1" si="169"/>
        <v>5</v>
      </c>
      <c r="E397" t="str">
        <f t="shared" ca="1" si="170"/>
        <v>Others</v>
      </c>
      <c r="F397">
        <f t="shared" ca="1" si="171"/>
        <v>5</v>
      </c>
      <c r="G397" t="str">
        <f t="shared" ca="1" si="172"/>
        <v>PHD</v>
      </c>
      <c r="H397">
        <f t="shared" ca="1" si="164"/>
        <v>3</v>
      </c>
      <c r="I397">
        <f t="shared" ca="1" si="165"/>
        <v>1</v>
      </c>
      <c r="J397">
        <f t="shared" ca="1" si="173"/>
        <v>964633</v>
      </c>
      <c r="K397">
        <f t="shared" ca="1" si="174"/>
        <v>12</v>
      </c>
      <c r="L397" t="str">
        <f t="shared" ca="1" si="175"/>
        <v>Wayanadu</v>
      </c>
      <c r="M397">
        <f t="shared" ca="1" si="158"/>
        <v>4823165</v>
      </c>
      <c r="N397">
        <f t="shared" ca="1" si="176"/>
        <v>1969859.9107774843</v>
      </c>
      <c r="O397">
        <f t="shared" ca="1" si="159"/>
        <v>391605.40884328424</v>
      </c>
      <c r="P397">
        <f t="shared" ca="1" si="177"/>
        <v>199881</v>
      </c>
      <c r="Q397">
        <f t="shared" ca="1" si="160"/>
        <v>2181001.9107774841</v>
      </c>
      <c r="R397">
        <f t="shared" ca="1" si="161"/>
        <v>584364.08427602053</v>
      </c>
      <c r="S397">
        <f t="shared" ca="1" si="162"/>
        <v>5799134.493119305</v>
      </c>
      <c r="T397">
        <f t="shared" ca="1" si="163"/>
        <v>3618132.5823418209</v>
      </c>
      <c r="V397" s="9">
        <f ca="1">IF(Table1[[#This Row],[GENDER]]="MALE",1,0)</f>
        <v>1</v>
      </c>
      <c r="W397" s="10">
        <f ca="1">IF(Table1[[#This Row],[GENDER]]="FEMALE",1,0)</f>
        <v>0</v>
      </c>
      <c r="AF397" s="9">
        <f t="shared" ca="1" si="178"/>
        <v>0</v>
      </c>
      <c r="AG397" s="6">
        <f t="shared" ca="1" si="179"/>
        <v>0</v>
      </c>
      <c r="AH397" s="6">
        <f t="shared" ca="1" si="180"/>
        <v>0</v>
      </c>
      <c r="AI397" s="6">
        <f t="shared" ca="1" si="181"/>
        <v>0</v>
      </c>
      <c r="AJ397" s="10">
        <f t="shared" ca="1" si="182"/>
        <v>1</v>
      </c>
      <c r="AL397" s="9">
        <f ca="1">IF(Table1[[#This Row],[EDUCATION]]="HIGHSCHOOL",1,0)</f>
        <v>0</v>
      </c>
      <c r="AM397" s="6">
        <f ca="1">IF(Table1[[#This Row],[EDUCATION]]="PLUS TWO",1,0)</f>
        <v>0</v>
      </c>
      <c r="AN397" s="6">
        <f ca="1">IF(Table1[[#This Row],[EDUCATION]]="UG",1,0)</f>
        <v>0</v>
      </c>
      <c r="AO397" s="6">
        <f ca="1">IF(Table1[[#This Row],[EDUCATION]]="PG",1,0)</f>
        <v>0</v>
      </c>
      <c r="AP397" s="6">
        <f ca="1">IF(Table1[[#This Row],[EDUCATION]]="PHD",1,0)</f>
        <v>1</v>
      </c>
      <c r="AQ397" s="10">
        <f ca="1">IF(Table1[[#This Row],[EDUCATION]]="OTHERS",1,0)</f>
        <v>0</v>
      </c>
      <c r="AU397" s="9">
        <f ca="1">Table1[[#This Row],[CARS VALUE]]/Table1[[#This Row],[CARS]]</f>
        <v>391605.40884328424</v>
      </c>
      <c r="AV397" s="10"/>
      <c r="AX397" s="9">
        <f ca="1">IF(Table1[[#This Row],[DEBTS]]&gt;$AY$3,1,0)</f>
        <v>1</v>
      </c>
      <c r="AY397" s="6"/>
      <c r="AZ397" s="23">
        <f ca="1">(Table1[[#This Row],[MORTAGE LEFT]]/Table1[[#This Row],[VALUE OF THE HOUSE]])</f>
        <v>0.4084164466232203</v>
      </c>
      <c r="BA397" s="6">
        <f t="shared" ca="1" si="183"/>
        <v>1</v>
      </c>
      <c r="BB397" s="6"/>
      <c r="BC397" s="6"/>
      <c r="BD397" s="6"/>
      <c r="BE397" s="9">
        <f ca="1">IF(Table1[[#This Row],[DEBTS]]&gt;Table1[[#This Row],[INCOME ]],1,0)</f>
        <v>1</v>
      </c>
      <c r="BF397" s="10"/>
      <c r="BH397" s="9">
        <f ca="1">IF(Table1[[#This Row],[AREA]]="Alappuzha",Table1[[#This Row],[INCOME ]],0)</f>
        <v>0</v>
      </c>
      <c r="BI397" s="6">
        <f ca="1">IF(Table1[[#This Row],[AREA]]="Ernakulam",Table1[[#This Row],[INCOME ]],0)</f>
        <v>0</v>
      </c>
      <c r="BJ397" s="6">
        <f ca="1">IF(Table1[[#This Row],[AREA]]="Idukki",Table1[[#This Row],[INCOME ]],0)</f>
        <v>0</v>
      </c>
      <c r="BK397" s="6">
        <f ca="1">IF(Table1[[#This Row],[AREA]]="kannur",Table1[[#This Row],[INCOME ]],0)</f>
        <v>0</v>
      </c>
      <c r="BL397" s="6">
        <f ca="1">IF(Table1[[#This Row],[AREA]]="Kasaragod",Table1[[#This Row],[INCOME ]],0)</f>
        <v>0</v>
      </c>
      <c r="BM397" s="6">
        <f ca="1">IF(Table1[[#This Row],[AREA]]="Kollam",Table1[[#This Row],[INCOME ]],0)</f>
        <v>0</v>
      </c>
      <c r="BN397" s="6">
        <f ca="1">IF(Table1[[#This Row],[AREA]]="kottayam",Table1[[#This Row],[INCOME ]],0)</f>
        <v>0</v>
      </c>
      <c r="BO397" s="6">
        <f ca="1">IF(Table1[[#This Row],[AREA]]="Kozhikode",Table1[[#This Row],[INCOME ]],0)</f>
        <v>0</v>
      </c>
      <c r="BP397" s="6">
        <f ca="1">IF(Table1[[#This Row],[AREA]]="Malappuram",Table1[[#This Row],[INCOME ]],0)</f>
        <v>0</v>
      </c>
      <c r="BQ397" s="6">
        <f ca="1">IF(Table1[[#This Row],[AREA]]="Palakkad",Table1[[#This Row],[INCOME ]],0)</f>
        <v>0</v>
      </c>
      <c r="BR397" s="6">
        <f ca="1">IF(Table1[[#This Row],[AREA]]="Pathanamthitta",Table1[[#This Row],[INCOME ]],0)</f>
        <v>0</v>
      </c>
      <c r="BS397" s="6">
        <f ca="1">IF(Table1[[#This Row],[AREA]]="Thiruvananthapuram",Table1[[#This Row],[INCOME ]],0)</f>
        <v>0</v>
      </c>
      <c r="BT397" s="6">
        <f ca="1">IF(Table1[[#This Row],[AREA]]="Thrissur",Table1[[#This Row],[INCOME ]],0)</f>
        <v>0</v>
      </c>
      <c r="BU397" s="10">
        <f ca="1">IF(Table1[[#This Row],[AREA]]="Wayanadu",Table1[[#This Row],[INCOME ]],0)</f>
        <v>964633</v>
      </c>
      <c r="BW397" s="9">
        <f ca="1">IF(Table1[[#This Row],[FIELD OF WORK]]="IT",Table1[[#This Row],[INCOME ]],0)</f>
        <v>0</v>
      </c>
      <c r="BX397" s="6">
        <f ca="1">IF(Table1[[#This Row],[FIELD OF WORK]]="Teaching",Table1[[#This Row],[INCOME ]],0)</f>
        <v>0</v>
      </c>
      <c r="BY397" s="6">
        <f ca="1">IF(Table1[[#This Row],[FIELD OF WORK]]="Construction",Table1[[#This Row],[INCOME ]],0)</f>
        <v>0</v>
      </c>
      <c r="BZ397" s="6">
        <f ca="1">IF(Table1[[#This Row],[FIELD OF WORK]]="Health",Table1[[#This Row],[INCOME ]],0)</f>
        <v>0</v>
      </c>
      <c r="CA397" s="10">
        <f ca="1">IF(Table1[[#This Row],[FIELD OF WORK]]="Others",Table1[[#This Row],[INCOME ]],0)</f>
        <v>964633</v>
      </c>
      <c r="CC397" s="9">
        <f ca="1">IF(Table1[[#This Row],[EDUCATION]]="Highschool",Table1[[#This Row],[INCOME ]],0)</f>
        <v>0</v>
      </c>
      <c r="CD397" s="6">
        <f ca="1">IF(Table1[[#This Row],[EDUCATION]]="UG",Table1[[#This Row],[INCOME ]],0)</f>
        <v>0</v>
      </c>
      <c r="CE397" s="6">
        <f ca="1">IF(Table1[[#This Row],[EDUCATION]]="PG",Table1[[#This Row],[INCOME ]],0)</f>
        <v>0</v>
      </c>
      <c r="CF397" s="6">
        <f ca="1">IF(Table1[[#This Row],[EDUCATION]]="PHD",Table1[[#This Row],[INCOME ]],0)</f>
        <v>964633</v>
      </c>
      <c r="CG397" s="6">
        <f ca="1">IF(Table1[[#This Row],[EDUCATION]]="Plus Two",Table1[[#This Row],[INCOME ]],0)</f>
        <v>0</v>
      </c>
      <c r="CH397" s="10">
        <f ca="1">IF(Table1[[#This Row],[EDUCATION]]="Others",Table1[[#This Row],[INCOME ]],0)</f>
        <v>0</v>
      </c>
      <c r="CJ397" s="9">
        <f ca="1">IF(Table1[[#This Row],[NETWORTH]]&gt;$CK$3,Table1[[#This Row],[AGE]],0)</f>
        <v>27</v>
      </c>
      <c r="CK397" s="10"/>
    </row>
    <row r="398" spans="1:89" x14ac:dyDescent="0.3">
      <c r="A398">
        <f t="shared" ca="1" si="166"/>
        <v>1</v>
      </c>
      <c r="B398" t="str">
        <f t="shared" ca="1" si="167"/>
        <v>FEMALE</v>
      </c>
      <c r="C398">
        <f t="shared" ca="1" si="168"/>
        <v>41</v>
      </c>
      <c r="D398">
        <f t="shared" ca="1" si="169"/>
        <v>3</v>
      </c>
      <c r="E398" t="str">
        <f t="shared" ca="1" si="170"/>
        <v>Teaching</v>
      </c>
      <c r="F398">
        <f t="shared" ca="1" si="171"/>
        <v>2</v>
      </c>
      <c r="G398" t="str">
        <f t="shared" ca="1" si="172"/>
        <v>Plus Two</v>
      </c>
      <c r="H398">
        <f t="shared" ca="1" si="164"/>
        <v>3</v>
      </c>
      <c r="I398">
        <f t="shared" ca="1" si="165"/>
        <v>2</v>
      </c>
      <c r="J398">
        <f t="shared" ca="1" si="173"/>
        <v>429334</v>
      </c>
      <c r="K398">
        <f t="shared" ca="1" si="174"/>
        <v>9</v>
      </c>
      <c r="L398" t="str">
        <f t="shared" ca="1" si="175"/>
        <v>Palakkad</v>
      </c>
      <c r="M398">
        <f t="shared" ref="M398:M461" ca="1" si="184">J398*RANDBETWEEN(3,8)</f>
        <v>2146670</v>
      </c>
      <c r="N398">
        <f t="shared" ca="1" si="176"/>
        <v>1503245.4103909738</v>
      </c>
      <c r="O398">
        <f t="shared" ref="O398:O461" ca="1" si="185">RAND()*I398*J398</f>
        <v>183536.82529079809</v>
      </c>
      <c r="P398">
        <f t="shared" ca="1" si="177"/>
        <v>80642</v>
      </c>
      <c r="Q398">
        <f t="shared" ref="Q398:Q461" ca="1" si="186">P398+N398+RANDBETWEEN(0,2*J398)</f>
        <v>2031323.4103909738</v>
      </c>
      <c r="R398">
        <f t="shared" ref="R398:R461" ca="1" si="187">RAND()*J398*1.5</f>
        <v>243544.98787541781</v>
      </c>
      <c r="S398">
        <f t="shared" ref="S398:S461" ca="1" si="188">M398+O398+R398</f>
        <v>2573751.813166216</v>
      </c>
      <c r="T398">
        <f t="shared" ref="T398:T461" ca="1" si="189">S398-Q398</f>
        <v>542428.40277524223</v>
      </c>
      <c r="V398" s="9">
        <f ca="1">IF(Table1[[#This Row],[GENDER]]="MALE",1,0)</f>
        <v>0</v>
      </c>
      <c r="W398" s="10">
        <f ca="1">IF(Table1[[#This Row],[GENDER]]="FEMALE",1,0)</f>
        <v>1</v>
      </c>
      <c r="AF398" s="9">
        <f t="shared" ca="1" si="178"/>
        <v>0</v>
      </c>
      <c r="AG398" s="6">
        <f t="shared" ca="1" si="179"/>
        <v>0</v>
      </c>
      <c r="AH398" s="6">
        <f t="shared" ca="1" si="180"/>
        <v>0</v>
      </c>
      <c r="AI398" s="6">
        <f t="shared" ca="1" si="181"/>
        <v>1</v>
      </c>
      <c r="AJ398" s="10">
        <f t="shared" ca="1" si="182"/>
        <v>0</v>
      </c>
      <c r="AL398" s="9">
        <f ca="1">IF(Table1[[#This Row],[EDUCATION]]="HIGHSCHOOL",1,0)</f>
        <v>0</v>
      </c>
      <c r="AM398" s="6">
        <f ca="1">IF(Table1[[#This Row],[EDUCATION]]="PLUS TWO",1,0)</f>
        <v>1</v>
      </c>
      <c r="AN398" s="6">
        <f ca="1">IF(Table1[[#This Row],[EDUCATION]]="UG",1,0)</f>
        <v>0</v>
      </c>
      <c r="AO398" s="6">
        <f ca="1">IF(Table1[[#This Row],[EDUCATION]]="PG",1,0)</f>
        <v>0</v>
      </c>
      <c r="AP398" s="6">
        <f ca="1">IF(Table1[[#This Row],[EDUCATION]]="PHD",1,0)</f>
        <v>0</v>
      </c>
      <c r="AQ398" s="10">
        <f ca="1">IF(Table1[[#This Row],[EDUCATION]]="OTHERS",1,0)</f>
        <v>0</v>
      </c>
      <c r="AU398" s="9">
        <f ca="1">Table1[[#This Row],[CARS VALUE]]/Table1[[#This Row],[CARS]]</f>
        <v>91768.412645399047</v>
      </c>
      <c r="AV398" s="10"/>
      <c r="AX398" s="9">
        <f ca="1">IF(Table1[[#This Row],[DEBTS]]&gt;$AY$3,1,0)</f>
        <v>1</v>
      </c>
      <c r="AY398" s="6"/>
      <c r="AZ398" s="23">
        <f ca="1">(Table1[[#This Row],[MORTAGE LEFT]]/Table1[[#This Row],[VALUE OF THE HOUSE]])</f>
        <v>0.70026851374033916</v>
      </c>
      <c r="BA398" s="6">
        <f t="shared" ca="1" si="183"/>
        <v>0</v>
      </c>
      <c r="BB398" s="6"/>
      <c r="BC398" s="6"/>
      <c r="BD398" s="6"/>
      <c r="BE398" s="9">
        <f ca="1">IF(Table1[[#This Row],[DEBTS]]&gt;Table1[[#This Row],[INCOME ]],1,0)</f>
        <v>1</v>
      </c>
      <c r="BF398" s="10"/>
      <c r="BH398" s="9">
        <f ca="1">IF(Table1[[#This Row],[AREA]]="Alappuzha",Table1[[#This Row],[INCOME ]],0)</f>
        <v>0</v>
      </c>
      <c r="BI398" s="6">
        <f ca="1">IF(Table1[[#This Row],[AREA]]="Ernakulam",Table1[[#This Row],[INCOME ]],0)</f>
        <v>0</v>
      </c>
      <c r="BJ398" s="6">
        <f ca="1">IF(Table1[[#This Row],[AREA]]="Idukki",Table1[[#This Row],[INCOME ]],0)</f>
        <v>0</v>
      </c>
      <c r="BK398" s="6">
        <f ca="1">IF(Table1[[#This Row],[AREA]]="kannur",Table1[[#This Row],[INCOME ]],0)</f>
        <v>0</v>
      </c>
      <c r="BL398" s="6">
        <f ca="1">IF(Table1[[#This Row],[AREA]]="Kasaragod",Table1[[#This Row],[INCOME ]],0)</f>
        <v>0</v>
      </c>
      <c r="BM398" s="6">
        <f ca="1">IF(Table1[[#This Row],[AREA]]="Kollam",Table1[[#This Row],[INCOME ]],0)</f>
        <v>0</v>
      </c>
      <c r="BN398" s="6">
        <f ca="1">IF(Table1[[#This Row],[AREA]]="kottayam",Table1[[#This Row],[INCOME ]],0)</f>
        <v>0</v>
      </c>
      <c r="BO398" s="6">
        <f ca="1">IF(Table1[[#This Row],[AREA]]="Kozhikode",Table1[[#This Row],[INCOME ]],0)</f>
        <v>0</v>
      </c>
      <c r="BP398" s="6">
        <f ca="1">IF(Table1[[#This Row],[AREA]]="Malappuram",Table1[[#This Row],[INCOME ]],0)</f>
        <v>0</v>
      </c>
      <c r="BQ398" s="6">
        <f ca="1">IF(Table1[[#This Row],[AREA]]="Palakkad",Table1[[#This Row],[INCOME ]],0)</f>
        <v>429334</v>
      </c>
      <c r="BR398" s="6">
        <f ca="1">IF(Table1[[#This Row],[AREA]]="Pathanamthitta",Table1[[#This Row],[INCOME ]],0)</f>
        <v>0</v>
      </c>
      <c r="BS398" s="6">
        <f ca="1">IF(Table1[[#This Row],[AREA]]="Thiruvananthapuram",Table1[[#This Row],[INCOME ]],0)</f>
        <v>0</v>
      </c>
      <c r="BT398" s="6">
        <f ca="1">IF(Table1[[#This Row],[AREA]]="Thrissur",Table1[[#This Row],[INCOME ]],0)</f>
        <v>0</v>
      </c>
      <c r="BU398" s="10">
        <f ca="1">IF(Table1[[#This Row],[AREA]]="Wayanadu",Table1[[#This Row],[INCOME ]],0)</f>
        <v>0</v>
      </c>
      <c r="BW398" s="9">
        <f ca="1">IF(Table1[[#This Row],[FIELD OF WORK]]="IT",Table1[[#This Row],[INCOME ]],0)</f>
        <v>0</v>
      </c>
      <c r="BX398" s="6">
        <f ca="1">IF(Table1[[#This Row],[FIELD OF WORK]]="Teaching",Table1[[#This Row],[INCOME ]],0)</f>
        <v>429334</v>
      </c>
      <c r="BY398" s="6">
        <f ca="1">IF(Table1[[#This Row],[FIELD OF WORK]]="Construction",Table1[[#This Row],[INCOME ]],0)</f>
        <v>0</v>
      </c>
      <c r="BZ398" s="6">
        <f ca="1">IF(Table1[[#This Row],[FIELD OF WORK]]="Health",Table1[[#This Row],[INCOME ]],0)</f>
        <v>0</v>
      </c>
      <c r="CA398" s="10">
        <f ca="1">IF(Table1[[#This Row],[FIELD OF WORK]]="Others",Table1[[#This Row],[INCOME ]],0)</f>
        <v>0</v>
      </c>
      <c r="CC398" s="9">
        <f ca="1">IF(Table1[[#This Row],[EDUCATION]]="Highschool",Table1[[#This Row],[INCOME ]],0)</f>
        <v>0</v>
      </c>
      <c r="CD398" s="6">
        <f ca="1">IF(Table1[[#This Row],[EDUCATION]]="UG",Table1[[#This Row],[INCOME ]],0)</f>
        <v>0</v>
      </c>
      <c r="CE398" s="6">
        <f ca="1">IF(Table1[[#This Row],[EDUCATION]]="PG",Table1[[#This Row],[INCOME ]],0)</f>
        <v>0</v>
      </c>
      <c r="CF398" s="6">
        <f ca="1">IF(Table1[[#This Row],[EDUCATION]]="PHD",Table1[[#This Row],[INCOME ]],0)</f>
        <v>0</v>
      </c>
      <c r="CG398" s="6">
        <f ca="1">IF(Table1[[#This Row],[EDUCATION]]="Plus Two",Table1[[#This Row],[INCOME ]],0)</f>
        <v>429334</v>
      </c>
      <c r="CH398" s="10">
        <f ca="1">IF(Table1[[#This Row],[EDUCATION]]="Others",Table1[[#This Row],[INCOME ]],0)</f>
        <v>0</v>
      </c>
      <c r="CJ398" s="9">
        <f ca="1">IF(Table1[[#This Row],[NETWORTH]]&gt;$CK$3,Table1[[#This Row],[AGE]],0)</f>
        <v>0</v>
      </c>
      <c r="CK398" s="10"/>
    </row>
    <row r="399" spans="1:89" x14ac:dyDescent="0.3">
      <c r="A399">
        <f t="shared" ca="1" si="166"/>
        <v>0</v>
      </c>
      <c r="B399" t="str">
        <f t="shared" ca="1" si="167"/>
        <v>MALE</v>
      </c>
      <c r="C399">
        <f t="shared" ca="1" si="168"/>
        <v>38</v>
      </c>
      <c r="D399">
        <f t="shared" ca="1" si="169"/>
        <v>1</v>
      </c>
      <c r="E399" t="str">
        <f t="shared" ca="1" si="170"/>
        <v>Health</v>
      </c>
      <c r="F399">
        <f t="shared" ca="1" si="171"/>
        <v>1</v>
      </c>
      <c r="G399" t="str">
        <f t="shared" ca="1" si="172"/>
        <v>Highschool</v>
      </c>
      <c r="H399">
        <f t="shared" ca="1" si="164"/>
        <v>1</v>
      </c>
      <c r="I399">
        <f t="shared" ca="1" si="165"/>
        <v>1</v>
      </c>
      <c r="J399">
        <f t="shared" ca="1" si="173"/>
        <v>643042</v>
      </c>
      <c r="K399">
        <f t="shared" ca="1" si="174"/>
        <v>6</v>
      </c>
      <c r="L399" t="str">
        <f t="shared" ca="1" si="175"/>
        <v>Idukki</v>
      </c>
      <c r="M399">
        <f t="shared" ca="1" si="184"/>
        <v>1929126</v>
      </c>
      <c r="N399">
        <f t="shared" ca="1" si="176"/>
        <v>23584.218711893885</v>
      </c>
      <c r="O399">
        <f t="shared" ca="1" si="185"/>
        <v>337528.35109147686</v>
      </c>
      <c r="P399">
        <f t="shared" ca="1" si="177"/>
        <v>38510</v>
      </c>
      <c r="Q399">
        <f t="shared" ca="1" si="186"/>
        <v>1291235.218711894</v>
      </c>
      <c r="R399">
        <f t="shared" ca="1" si="187"/>
        <v>226980.19145311479</v>
      </c>
      <c r="S399">
        <f t="shared" ca="1" si="188"/>
        <v>2493634.5425445917</v>
      </c>
      <c r="T399">
        <f t="shared" ca="1" si="189"/>
        <v>1202399.3238326977</v>
      </c>
      <c r="V399" s="9">
        <f ca="1">IF(Table1[[#This Row],[GENDER]]="MALE",1,0)</f>
        <v>1</v>
      </c>
      <c r="W399" s="10">
        <f ca="1">IF(Table1[[#This Row],[GENDER]]="FEMALE",1,0)</f>
        <v>0</v>
      </c>
      <c r="AF399" s="9">
        <f t="shared" ca="1" si="178"/>
        <v>0</v>
      </c>
      <c r="AG399" s="6">
        <f t="shared" ca="1" si="179"/>
        <v>1</v>
      </c>
      <c r="AH399" s="6">
        <f t="shared" ca="1" si="180"/>
        <v>0</v>
      </c>
      <c r="AI399" s="6">
        <f t="shared" ca="1" si="181"/>
        <v>0</v>
      </c>
      <c r="AJ399" s="10">
        <f t="shared" ca="1" si="182"/>
        <v>0</v>
      </c>
      <c r="AL399" s="9">
        <f ca="1">IF(Table1[[#This Row],[EDUCATION]]="HIGHSCHOOL",1,0)</f>
        <v>1</v>
      </c>
      <c r="AM399" s="6">
        <f ca="1">IF(Table1[[#This Row],[EDUCATION]]="PLUS TWO",1,0)</f>
        <v>0</v>
      </c>
      <c r="AN399" s="6">
        <f ca="1">IF(Table1[[#This Row],[EDUCATION]]="UG",1,0)</f>
        <v>0</v>
      </c>
      <c r="AO399" s="6">
        <f ca="1">IF(Table1[[#This Row],[EDUCATION]]="PG",1,0)</f>
        <v>0</v>
      </c>
      <c r="AP399" s="6">
        <f ca="1">IF(Table1[[#This Row],[EDUCATION]]="PHD",1,0)</f>
        <v>0</v>
      </c>
      <c r="AQ399" s="10">
        <f ca="1">IF(Table1[[#This Row],[EDUCATION]]="OTHERS",1,0)</f>
        <v>0</v>
      </c>
      <c r="AU399" s="9">
        <f ca="1">Table1[[#This Row],[CARS VALUE]]/Table1[[#This Row],[CARS]]</f>
        <v>337528.35109147686</v>
      </c>
      <c r="AV399" s="10"/>
      <c r="AX399" s="9">
        <f ca="1">IF(Table1[[#This Row],[DEBTS]]&gt;$AY$3,1,0)</f>
        <v>1</v>
      </c>
      <c r="AY399" s="6"/>
      <c r="AZ399" s="23">
        <f ca="1">(Table1[[#This Row],[MORTAGE LEFT]]/Table1[[#This Row],[VALUE OF THE HOUSE]])</f>
        <v>1.2225338682851139E-2</v>
      </c>
      <c r="BA399" s="6">
        <f t="shared" ca="1" si="183"/>
        <v>1</v>
      </c>
      <c r="BB399" s="6"/>
      <c r="BC399" s="6"/>
      <c r="BD399" s="6"/>
      <c r="BE399" s="9">
        <f ca="1">IF(Table1[[#This Row],[DEBTS]]&gt;Table1[[#This Row],[INCOME ]],1,0)</f>
        <v>1</v>
      </c>
      <c r="BF399" s="10"/>
      <c r="BH399" s="9">
        <f ca="1">IF(Table1[[#This Row],[AREA]]="Alappuzha",Table1[[#This Row],[INCOME ]],0)</f>
        <v>0</v>
      </c>
      <c r="BI399" s="6">
        <f ca="1">IF(Table1[[#This Row],[AREA]]="Ernakulam",Table1[[#This Row],[INCOME ]],0)</f>
        <v>0</v>
      </c>
      <c r="BJ399" s="6">
        <f ca="1">IF(Table1[[#This Row],[AREA]]="Idukki",Table1[[#This Row],[INCOME ]],0)</f>
        <v>643042</v>
      </c>
      <c r="BK399" s="6">
        <f ca="1">IF(Table1[[#This Row],[AREA]]="kannur",Table1[[#This Row],[INCOME ]],0)</f>
        <v>0</v>
      </c>
      <c r="BL399" s="6">
        <f ca="1">IF(Table1[[#This Row],[AREA]]="Kasaragod",Table1[[#This Row],[INCOME ]],0)</f>
        <v>0</v>
      </c>
      <c r="BM399" s="6">
        <f ca="1">IF(Table1[[#This Row],[AREA]]="Kollam",Table1[[#This Row],[INCOME ]],0)</f>
        <v>0</v>
      </c>
      <c r="BN399" s="6">
        <f ca="1">IF(Table1[[#This Row],[AREA]]="kottayam",Table1[[#This Row],[INCOME ]],0)</f>
        <v>0</v>
      </c>
      <c r="BO399" s="6">
        <f ca="1">IF(Table1[[#This Row],[AREA]]="Kozhikode",Table1[[#This Row],[INCOME ]],0)</f>
        <v>0</v>
      </c>
      <c r="BP399" s="6">
        <f ca="1">IF(Table1[[#This Row],[AREA]]="Malappuram",Table1[[#This Row],[INCOME ]],0)</f>
        <v>0</v>
      </c>
      <c r="BQ399" s="6">
        <f ca="1">IF(Table1[[#This Row],[AREA]]="Palakkad",Table1[[#This Row],[INCOME ]],0)</f>
        <v>0</v>
      </c>
      <c r="BR399" s="6">
        <f ca="1">IF(Table1[[#This Row],[AREA]]="Pathanamthitta",Table1[[#This Row],[INCOME ]],0)</f>
        <v>0</v>
      </c>
      <c r="BS399" s="6">
        <f ca="1">IF(Table1[[#This Row],[AREA]]="Thiruvananthapuram",Table1[[#This Row],[INCOME ]],0)</f>
        <v>0</v>
      </c>
      <c r="BT399" s="6">
        <f ca="1">IF(Table1[[#This Row],[AREA]]="Thrissur",Table1[[#This Row],[INCOME ]],0)</f>
        <v>0</v>
      </c>
      <c r="BU399" s="10">
        <f ca="1">IF(Table1[[#This Row],[AREA]]="Wayanadu",Table1[[#This Row],[INCOME ]],0)</f>
        <v>0</v>
      </c>
      <c r="BW399" s="9">
        <f ca="1">IF(Table1[[#This Row],[FIELD OF WORK]]="IT",Table1[[#This Row],[INCOME ]],0)</f>
        <v>0</v>
      </c>
      <c r="BX399" s="6">
        <f ca="1">IF(Table1[[#This Row],[FIELD OF WORK]]="Teaching",Table1[[#This Row],[INCOME ]],0)</f>
        <v>0</v>
      </c>
      <c r="BY399" s="6">
        <f ca="1">IF(Table1[[#This Row],[FIELD OF WORK]]="Construction",Table1[[#This Row],[INCOME ]],0)</f>
        <v>0</v>
      </c>
      <c r="BZ399" s="6">
        <f ca="1">IF(Table1[[#This Row],[FIELD OF WORK]]="Health",Table1[[#This Row],[INCOME ]],0)</f>
        <v>643042</v>
      </c>
      <c r="CA399" s="10">
        <f ca="1">IF(Table1[[#This Row],[FIELD OF WORK]]="Others",Table1[[#This Row],[INCOME ]],0)</f>
        <v>0</v>
      </c>
      <c r="CC399" s="9">
        <f ca="1">IF(Table1[[#This Row],[EDUCATION]]="Highschool",Table1[[#This Row],[INCOME ]],0)</f>
        <v>643042</v>
      </c>
      <c r="CD399" s="6">
        <f ca="1">IF(Table1[[#This Row],[EDUCATION]]="UG",Table1[[#This Row],[INCOME ]],0)</f>
        <v>0</v>
      </c>
      <c r="CE399" s="6">
        <f ca="1">IF(Table1[[#This Row],[EDUCATION]]="PG",Table1[[#This Row],[INCOME ]],0)</f>
        <v>0</v>
      </c>
      <c r="CF399" s="6">
        <f ca="1">IF(Table1[[#This Row],[EDUCATION]]="PHD",Table1[[#This Row],[INCOME ]],0)</f>
        <v>0</v>
      </c>
      <c r="CG399" s="6">
        <f ca="1">IF(Table1[[#This Row],[EDUCATION]]="Plus Two",Table1[[#This Row],[INCOME ]],0)</f>
        <v>0</v>
      </c>
      <c r="CH399" s="10">
        <f ca="1">IF(Table1[[#This Row],[EDUCATION]]="Others",Table1[[#This Row],[INCOME ]],0)</f>
        <v>0</v>
      </c>
      <c r="CJ399" s="9">
        <f ca="1">IF(Table1[[#This Row],[NETWORTH]]&gt;$CK$3,Table1[[#This Row],[AGE]],0)</f>
        <v>38</v>
      </c>
      <c r="CK399" s="10"/>
    </row>
    <row r="400" spans="1:89" x14ac:dyDescent="0.3">
      <c r="A400">
        <f t="shared" ca="1" si="166"/>
        <v>0</v>
      </c>
      <c r="B400" t="str">
        <f t="shared" ca="1" si="167"/>
        <v>MALE</v>
      </c>
      <c r="C400">
        <f t="shared" ca="1" si="168"/>
        <v>29</v>
      </c>
      <c r="D400">
        <f t="shared" ca="1" si="169"/>
        <v>3</v>
      </c>
      <c r="E400" t="str">
        <f t="shared" ca="1" si="170"/>
        <v>Teaching</v>
      </c>
      <c r="F400">
        <f t="shared" ca="1" si="171"/>
        <v>5</v>
      </c>
      <c r="G400" t="str">
        <f t="shared" ca="1" si="172"/>
        <v>PHD</v>
      </c>
      <c r="H400">
        <f t="shared" ca="1" si="164"/>
        <v>0</v>
      </c>
      <c r="I400">
        <f t="shared" ca="1" si="165"/>
        <v>1</v>
      </c>
      <c r="J400">
        <f t="shared" ca="1" si="173"/>
        <v>644117</v>
      </c>
      <c r="K400">
        <f t="shared" ca="1" si="174"/>
        <v>1</v>
      </c>
      <c r="L400" t="str">
        <f t="shared" ca="1" si="175"/>
        <v>Thiruvananthapuram</v>
      </c>
      <c r="M400">
        <f t="shared" ca="1" si="184"/>
        <v>1932351</v>
      </c>
      <c r="N400">
        <f t="shared" ca="1" si="176"/>
        <v>1124716.567980468</v>
      </c>
      <c r="O400">
        <f t="shared" ca="1" si="185"/>
        <v>471886.91656099621</v>
      </c>
      <c r="P400">
        <f t="shared" ca="1" si="177"/>
        <v>350374</v>
      </c>
      <c r="Q400">
        <f t="shared" ca="1" si="186"/>
        <v>2529591.5679804683</v>
      </c>
      <c r="R400">
        <f t="shared" ca="1" si="187"/>
        <v>827809.19680231321</v>
      </c>
      <c r="S400">
        <f t="shared" ca="1" si="188"/>
        <v>3232047.1133633098</v>
      </c>
      <c r="T400">
        <f t="shared" ca="1" si="189"/>
        <v>702455.54538284149</v>
      </c>
      <c r="V400" s="9">
        <f ca="1">IF(Table1[[#This Row],[GENDER]]="MALE",1,0)</f>
        <v>1</v>
      </c>
      <c r="W400" s="10">
        <f ca="1">IF(Table1[[#This Row],[GENDER]]="FEMALE",1,0)</f>
        <v>0</v>
      </c>
      <c r="AF400" s="9">
        <f t="shared" ca="1" si="178"/>
        <v>0</v>
      </c>
      <c r="AG400" s="6">
        <f t="shared" ca="1" si="179"/>
        <v>0</v>
      </c>
      <c r="AH400" s="6">
        <f t="shared" ca="1" si="180"/>
        <v>0</v>
      </c>
      <c r="AI400" s="6">
        <f t="shared" ca="1" si="181"/>
        <v>1</v>
      </c>
      <c r="AJ400" s="10">
        <f t="shared" ca="1" si="182"/>
        <v>0</v>
      </c>
      <c r="AL400" s="9">
        <f ca="1">IF(Table1[[#This Row],[EDUCATION]]="HIGHSCHOOL",1,0)</f>
        <v>0</v>
      </c>
      <c r="AM400" s="6">
        <f ca="1">IF(Table1[[#This Row],[EDUCATION]]="PLUS TWO",1,0)</f>
        <v>0</v>
      </c>
      <c r="AN400" s="6">
        <f ca="1">IF(Table1[[#This Row],[EDUCATION]]="UG",1,0)</f>
        <v>0</v>
      </c>
      <c r="AO400" s="6">
        <f ca="1">IF(Table1[[#This Row],[EDUCATION]]="PG",1,0)</f>
        <v>0</v>
      </c>
      <c r="AP400" s="6">
        <f ca="1">IF(Table1[[#This Row],[EDUCATION]]="PHD",1,0)</f>
        <v>1</v>
      </c>
      <c r="AQ400" s="10">
        <f ca="1">IF(Table1[[#This Row],[EDUCATION]]="OTHERS",1,0)</f>
        <v>0</v>
      </c>
      <c r="AU400" s="9">
        <f ca="1">Table1[[#This Row],[CARS VALUE]]/Table1[[#This Row],[CARS]]</f>
        <v>471886.91656099621</v>
      </c>
      <c r="AV400" s="10"/>
      <c r="AX400" s="9">
        <f ca="1">IF(Table1[[#This Row],[DEBTS]]&gt;$AY$3,1,0)</f>
        <v>1</v>
      </c>
      <c r="AY400" s="6"/>
      <c r="AZ400" s="23">
        <f ca="1">(Table1[[#This Row],[MORTAGE LEFT]]/Table1[[#This Row],[VALUE OF THE HOUSE]])</f>
        <v>0.58204568837673287</v>
      </c>
      <c r="BA400" s="6">
        <f t="shared" ca="1" si="183"/>
        <v>0</v>
      </c>
      <c r="BB400" s="6"/>
      <c r="BC400" s="6"/>
      <c r="BD400" s="6"/>
      <c r="BE400" s="9">
        <f ca="1">IF(Table1[[#This Row],[DEBTS]]&gt;Table1[[#This Row],[INCOME ]],1,0)</f>
        <v>1</v>
      </c>
      <c r="BF400" s="10"/>
      <c r="BH400" s="9">
        <f ca="1">IF(Table1[[#This Row],[AREA]]="Alappuzha",Table1[[#This Row],[INCOME ]],0)</f>
        <v>0</v>
      </c>
      <c r="BI400" s="6">
        <f ca="1">IF(Table1[[#This Row],[AREA]]="Ernakulam",Table1[[#This Row],[INCOME ]],0)</f>
        <v>0</v>
      </c>
      <c r="BJ400" s="6">
        <f ca="1">IF(Table1[[#This Row],[AREA]]="Idukki",Table1[[#This Row],[INCOME ]],0)</f>
        <v>0</v>
      </c>
      <c r="BK400" s="6">
        <f ca="1">IF(Table1[[#This Row],[AREA]]="kannur",Table1[[#This Row],[INCOME ]],0)</f>
        <v>0</v>
      </c>
      <c r="BL400" s="6">
        <f ca="1">IF(Table1[[#This Row],[AREA]]="Kasaragod",Table1[[#This Row],[INCOME ]],0)</f>
        <v>0</v>
      </c>
      <c r="BM400" s="6">
        <f ca="1">IF(Table1[[#This Row],[AREA]]="Kollam",Table1[[#This Row],[INCOME ]],0)</f>
        <v>0</v>
      </c>
      <c r="BN400" s="6">
        <f ca="1">IF(Table1[[#This Row],[AREA]]="kottayam",Table1[[#This Row],[INCOME ]],0)</f>
        <v>0</v>
      </c>
      <c r="BO400" s="6">
        <f ca="1">IF(Table1[[#This Row],[AREA]]="Kozhikode",Table1[[#This Row],[INCOME ]],0)</f>
        <v>0</v>
      </c>
      <c r="BP400" s="6">
        <f ca="1">IF(Table1[[#This Row],[AREA]]="Malappuram",Table1[[#This Row],[INCOME ]],0)</f>
        <v>0</v>
      </c>
      <c r="BQ400" s="6">
        <f ca="1">IF(Table1[[#This Row],[AREA]]="Palakkad",Table1[[#This Row],[INCOME ]],0)</f>
        <v>0</v>
      </c>
      <c r="BR400" s="6">
        <f ca="1">IF(Table1[[#This Row],[AREA]]="Pathanamthitta",Table1[[#This Row],[INCOME ]],0)</f>
        <v>0</v>
      </c>
      <c r="BS400" s="6">
        <f ca="1">IF(Table1[[#This Row],[AREA]]="Thiruvananthapuram",Table1[[#This Row],[INCOME ]],0)</f>
        <v>644117</v>
      </c>
      <c r="BT400" s="6">
        <f ca="1">IF(Table1[[#This Row],[AREA]]="Thrissur",Table1[[#This Row],[INCOME ]],0)</f>
        <v>0</v>
      </c>
      <c r="BU400" s="10">
        <f ca="1">IF(Table1[[#This Row],[AREA]]="Wayanadu",Table1[[#This Row],[INCOME ]],0)</f>
        <v>0</v>
      </c>
      <c r="BW400" s="9">
        <f ca="1">IF(Table1[[#This Row],[FIELD OF WORK]]="IT",Table1[[#This Row],[INCOME ]],0)</f>
        <v>0</v>
      </c>
      <c r="BX400" s="6">
        <f ca="1">IF(Table1[[#This Row],[FIELD OF WORK]]="Teaching",Table1[[#This Row],[INCOME ]],0)</f>
        <v>644117</v>
      </c>
      <c r="BY400" s="6">
        <f ca="1">IF(Table1[[#This Row],[FIELD OF WORK]]="Construction",Table1[[#This Row],[INCOME ]],0)</f>
        <v>0</v>
      </c>
      <c r="BZ400" s="6">
        <f ca="1">IF(Table1[[#This Row],[FIELD OF WORK]]="Health",Table1[[#This Row],[INCOME ]],0)</f>
        <v>0</v>
      </c>
      <c r="CA400" s="10">
        <f ca="1">IF(Table1[[#This Row],[FIELD OF WORK]]="Others",Table1[[#This Row],[INCOME ]],0)</f>
        <v>0</v>
      </c>
      <c r="CC400" s="9">
        <f ca="1">IF(Table1[[#This Row],[EDUCATION]]="Highschool",Table1[[#This Row],[INCOME ]],0)</f>
        <v>0</v>
      </c>
      <c r="CD400" s="6">
        <f ca="1">IF(Table1[[#This Row],[EDUCATION]]="UG",Table1[[#This Row],[INCOME ]],0)</f>
        <v>0</v>
      </c>
      <c r="CE400" s="6">
        <f ca="1">IF(Table1[[#This Row],[EDUCATION]]="PG",Table1[[#This Row],[INCOME ]],0)</f>
        <v>0</v>
      </c>
      <c r="CF400" s="6">
        <f ca="1">IF(Table1[[#This Row],[EDUCATION]]="PHD",Table1[[#This Row],[INCOME ]],0)</f>
        <v>644117</v>
      </c>
      <c r="CG400" s="6">
        <f ca="1">IF(Table1[[#This Row],[EDUCATION]]="Plus Two",Table1[[#This Row],[INCOME ]],0)</f>
        <v>0</v>
      </c>
      <c r="CH400" s="10">
        <f ca="1">IF(Table1[[#This Row],[EDUCATION]]="Others",Table1[[#This Row],[INCOME ]],0)</f>
        <v>0</v>
      </c>
      <c r="CJ400" s="9">
        <f ca="1">IF(Table1[[#This Row],[NETWORTH]]&gt;$CK$3,Table1[[#This Row],[AGE]],0)</f>
        <v>0</v>
      </c>
      <c r="CK400" s="10"/>
    </row>
    <row r="401" spans="1:89" x14ac:dyDescent="0.3">
      <c r="A401">
        <f t="shared" ca="1" si="166"/>
        <v>0</v>
      </c>
      <c r="B401" t="str">
        <f t="shared" ca="1" si="167"/>
        <v>MALE</v>
      </c>
      <c r="C401">
        <f t="shared" ca="1" si="168"/>
        <v>35</v>
      </c>
      <c r="D401">
        <f t="shared" ca="1" si="169"/>
        <v>3</v>
      </c>
      <c r="E401" t="str">
        <f t="shared" ca="1" si="170"/>
        <v>Teaching</v>
      </c>
      <c r="F401">
        <f t="shared" ca="1" si="171"/>
        <v>1</v>
      </c>
      <c r="G401" t="str">
        <f t="shared" ca="1" si="172"/>
        <v>Highschool</v>
      </c>
      <c r="H401">
        <f t="shared" ca="1" si="164"/>
        <v>1</v>
      </c>
      <c r="I401">
        <f t="shared" ca="1" si="165"/>
        <v>3</v>
      </c>
      <c r="J401">
        <f t="shared" ca="1" si="173"/>
        <v>576529</v>
      </c>
      <c r="K401">
        <f t="shared" ca="1" si="174"/>
        <v>5</v>
      </c>
      <c r="L401" t="str">
        <f t="shared" ca="1" si="175"/>
        <v>Kottayam</v>
      </c>
      <c r="M401">
        <f t="shared" ca="1" si="184"/>
        <v>1729587</v>
      </c>
      <c r="N401">
        <f t="shared" ca="1" si="176"/>
        <v>1124253.308363995</v>
      </c>
      <c r="O401">
        <f t="shared" ca="1" si="185"/>
        <v>1426999.1511636453</v>
      </c>
      <c r="P401">
        <f t="shared" ca="1" si="177"/>
        <v>1380151</v>
      </c>
      <c r="Q401">
        <f t="shared" ca="1" si="186"/>
        <v>2794296.308363995</v>
      </c>
      <c r="R401">
        <f t="shared" ca="1" si="187"/>
        <v>140470.39965060307</v>
      </c>
      <c r="S401">
        <f t="shared" ca="1" si="188"/>
        <v>3297056.5508142482</v>
      </c>
      <c r="T401">
        <f t="shared" ca="1" si="189"/>
        <v>502760.24245025311</v>
      </c>
      <c r="V401" s="9">
        <f ca="1">IF(Table1[[#This Row],[GENDER]]="MALE",1,0)</f>
        <v>1</v>
      </c>
      <c r="W401" s="10">
        <f ca="1">IF(Table1[[#This Row],[GENDER]]="FEMALE",1,0)</f>
        <v>0</v>
      </c>
      <c r="AF401" s="9">
        <f t="shared" ca="1" si="178"/>
        <v>0</v>
      </c>
      <c r="AG401" s="6">
        <f t="shared" ca="1" si="179"/>
        <v>0</v>
      </c>
      <c r="AH401" s="6">
        <f t="shared" ca="1" si="180"/>
        <v>0</v>
      </c>
      <c r="AI401" s="6">
        <f t="shared" ca="1" si="181"/>
        <v>1</v>
      </c>
      <c r="AJ401" s="10">
        <f t="shared" ca="1" si="182"/>
        <v>0</v>
      </c>
      <c r="AL401" s="9">
        <f ca="1">IF(Table1[[#This Row],[EDUCATION]]="HIGHSCHOOL",1,0)</f>
        <v>1</v>
      </c>
      <c r="AM401" s="6">
        <f ca="1">IF(Table1[[#This Row],[EDUCATION]]="PLUS TWO",1,0)</f>
        <v>0</v>
      </c>
      <c r="AN401" s="6">
        <f ca="1">IF(Table1[[#This Row],[EDUCATION]]="UG",1,0)</f>
        <v>0</v>
      </c>
      <c r="AO401" s="6">
        <f ca="1">IF(Table1[[#This Row],[EDUCATION]]="PG",1,0)</f>
        <v>0</v>
      </c>
      <c r="AP401" s="6">
        <f ca="1">IF(Table1[[#This Row],[EDUCATION]]="PHD",1,0)</f>
        <v>0</v>
      </c>
      <c r="AQ401" s="10">
        <f ca="1">IF(Table1[[#This Row],[EDUCATION]]="OTHERS",1,0)</f>
        <v>0</v>
      </c>
      <c r="AU401" s="9">
        <f ca="1">Table1[[#This Row],[CARS VALUE]]/Table1[[#This Row],[CARS]]</f>
        <v>475666.38372121513</v>
      </c>
      <c r="AV401" s="10"/>
      <c r="AX401" s="9">
        <f ca="1">IF(Table1[[#This Row],[DEBTS]]&gt;$AY$3,1,0)</f>
        <v>1</v>
      </c>
      <c r="AY401" s="6"/>
      <c r="AZ401" s="23">
        <f ca="1">(Table1[[#This Row],[MORTAGE LEFT]]/Table1[[#This Row],[VALUE OF THE HOUSE]])</f>
        <v>0.65001258009223883</v>
      </c>
      <c r="BA401" s="6">
        <f t="shared" ca="1" si="183"/>
        <v>0</v>
      </c>
      <c r="BB401" s="6"/>
      <c r="BC401" s="6"/>
      <c r="BD401" s="6"/>
      <c r="BE401" s="9">
        <f ca="1">IF(Table1[[#This Row],[DEBTS]]&gt;Table1[[#This Row],[INCOME ]],1,0)</f>
        <v>1</v>
      </c>
      <c r="BF401" s="10"/>
      <c r="BH401" s="9">
        <f ca="1">IF(Table1[[#This Row],[AREA]]="Alappuzha",Table1[[#This Row],[INCOME ]],0)</f>
        <v>0</v>
      </c>
      <c r="BI401" s="6">
        <f ca="1">IF(Table1[[#This Row],[AREA]]="Ernakulam",Table1[[#This Row],[INCOME ]],0)</f>
        <v>0</v>
      </c>
      <c r="BJ401" s="6">
        <f ca="1">IF(Table1[[#This Row],[AREA]]="Idukki",Table1[[#This Row],[INCOME ]],0)</f>
        <v>0</v>
      </c>
      <c r="BK401" s="6">
        <f ca="1">IF(Table1[[#This Row],[AREA]]="kannur",Table1[[#This Row],[INCOME ]],0)</f>
        <v>0</v>
      </c>
      <c r="BL401" s="6">
        <f ca="1">IF(Table1[[#This Row],[AREA]]="Kasaragod",Table1[[#This Row],[INCOME ]],0)</f>
        <v>0</v>
      </c>
      <c r="BM401" s="6">
        <f ca="1">IF(Table1[[#This Row],[AREA]]="Kollam",Table1[[#This Row],[INCOME ]],0)</f>
        <v>0</v>
      </c>
      <c r="BN401" s="6">
        <f ca="1">IF(Table1[[#This Row],[AREA]]="kottayam",Table1[[#This Row],[INCOME ]],0)</f>
        <v>576529</v>
      </c>
      <c r="BO401" s="6">
        <f ca="1">IF(Table1[[#This Row],[AREA]]="Kozhikode",Table1[[#This Row],[INCOME ]],0)</f>
        <v>0</v>
      </c>
      <c r="BP401" s="6">
        <f ca="1">IF(Table1[[#This Row],[AREA]]="Malappuram",Table1[[#This Row],[INCOME ]],0)</f>
        <v>0</v>
      </c>
      <c r="BQ401" s="6">
        <f ca="1">IF(Table1[[#This Row],[AREA]]="Palakkad",Table1[[#This Row],[INCOME ]],0)</f>
        <v>0</v>
      </c>
      <c r="BR401" s="6">
        <f ca="1">IF(Table1[[#This Row],[AREA]]="Pathanamthitta",Table1[[#This Row],[INCOME ]],0)</f>
        <v>0</v>
      </c>
      <c r="BS401" s="6">
        <f ca="1">IF(Table1[[#This Row],[AREA]]="Thiruvananthapuram",Table1[[#This Row],[INCOME ]],0)</f>
        <v>0</v>
      </c>
      <c r="BT401" s="6">
        <f ca="1">IF(Table1[[#This Row],[AREA]]="Thrissur",Table1[[#This Row],[INCOME ]],0)</f>
        <v>0</v>
      </c>
      <c r="BU401" s="10">
        <f ca="1">IF(Table1[[#This Row],[AREA]]="Wayanadu",Table1[[#This Row],[INCOME ]],0)</f>
        <v>0</v>
      </c>
      <c r="BW401" s="9">
        <f ca="1">IF(Table1[[#This Row],[FIELD OF WORK]]="IT",Table1[[#This Row],[INCOME ]],0)</f>
        <v>0</v>
      </c>
      <c r="BX401" s="6">
        <f ca="1">IF(Table1[[#This Row],[FIELD OF WORK]]="Teaching",Table1[[#This Row],[INCOME ]],0)</f>
        <v>576529</v>
      </c>
      <c r="BY401" s="6">
        <f ca="1">IF(Table1[[#This Row],[FIELD OF WORK]]="Construction",Table1[[#This Row],[INCOME ]],0)</f>
        <v>0</v>
      </c>
      <c r="BZ401" s="6">
        <f ca="1">IF(Table1[[#This Row],[FIELD OF WORK]]="Health",Table1[[#This Row],[INCOME ]],0)</f>
        <v>0</v>
      </c>
      <c r="CA401" s="10">
        <f ca="1">IF(Table1[[#This Row],[FIELD OF WORK]]="Others",Table1[[#This Row],[INCOME ]],0)</f>
        <v>0</v>
      </c>
      <c r="CC401" s="9">
        <f ca="1">IF(Table1[[#This Row],[EDUCATION]]="Highschool",Table1[[#This Row],[INCOME ]],0)</f>
        <v>576529</v>
      </c>
      <c r="CD401" s="6">
        <f ca="1">IF(Table1[[#This Row],[EDUCATION]]="UG",Table1[[#This Row],[INCOME ]],0)</f>
        <v>0</v>
      </c>
      <c r="CE401" s="6">
        <f ca="1">IF(Table1[[#This Row],[EDUCATION]]="PG",Table1[[#This Row],[INCOME ]],0)</f>
        <v>0</v>
      </c>
      <c r="CF401" s="6">
        <f ca="1">IF(Table1[[#This Row],[EDUCATION]]="PHD",Table1[[#This Row],[INCOME ]],0)</f>
        <v>0</v>
      </c>
      <c r="CG401" s="6">
        <f ca="1">IF(Table1[[#This Row],[EDUCATION]]="Plus Two",Table1[[#This Row],[INCOME ]],0)</f>
        <v>0</v>
      </c>
      <c r="CH401" s="10">
        <f ca="1">IF(Table1[[#This Row],[EDUCATION]]="Others",Table1[[#This Row],[INCOME ]],0)</f>
        <v>0</v>
      </c>
      <c r="CJ401" s="9">
        <f ca="1">IF(Table1[[#This Row],[NETWORTH]]&gt;$CK$3,Table1[[#This Row],[AGE]],0)</f>
        <v>0</v>
      </c>
      <c r="CK401" s="10"/>
    </row>
    <row r="402" spans="1:89" x14ac:dyDescent="0.3">
      <c r="A402">
        <f t="shared" ca="1" si="166"/>
        <v>0</v>
      </c>
      <c r="B402" t="str">
        <f t="shared" ca="1" si="167"/>
        <v>MALE</v>
      </c>
      <c r="C402">
        <f t="shared" ca="1" si="168"/>
        <v>41</v>
      </c>
      <c r="D402">
        <f t="shared" ca="1" si="169"/>
        <v>5</v>
      </c>
      <c r="E402" t="str">
        <f t="shared" ca="1" si="170"/>
        <v>Others</v>
      </c>
      <c r="F402">
        <f t="shared" ca="1" si="171"/>
        <v>6</v>
      </c>
      <c r="G402" t="str">
        <f t="shared" ca="1" si="172"/>
        <v>Others</v>
      </c>
      <c r="H402">
        <f t="shared" ca="1" si="164"/>
        <v>2</v>
      </c>
      <c r="I402">
        <f t="shared" ca="1" si="165"/>
        <v>3</v>
      </c>
      <c r="J402">
        <f t="shared" ca="1" si="173"/>
        <v>513138</v>
      </c>
      <c r="K402">
        <f t="shared" ca="1" si="174"/>
        <v>13</v>
      </c>
      <c r="L402" t="str">
        <f t="shared" ca="1" si="175"/>
        <v>Kannur</v>
      </c>
      <c r="M402">
        <f t="shared" ca="1" si="184"/>
        <v>3078828</v>
      </c>
      <c r="N402">
        <f t="shared" ca="1" si="176"/>
        <v>292914.56552784506</v>
      </c>
      <c r="O402">
        <f t="shared" ca="1" si="185"/>
        <v>1473371.9203775022</v>
      </c>
      <c r="P402">
        <f t="shared" ca="1" si="177"/>
        <v>682680</v>
      </c>
      <c r="Q402">
        <f t="shared" ca="1" si="186"/>
        <v>1685512.5655278452</v>
      </c>
      <c r="R402">
        <f t="shared" ca="1" si="187"/>
        <v>247526.95332038362</v>
      </c>
      <c r="S402">
        <f t="shared" ca="1" si="188"/>
        <v>4799726.8736978862</v>
      </c>
      <c r="T402">
        <f t="shared" ca="1" si="189"/>
        <v>3114214.3081700411</v>
      </c>
      <c r="V402" s="9">
        <f ca="1">IF(Table1[[#This Row],[GENDER]]="MALE",1,0)</f>
        <v>1</v>
      </c>
      <c r="W402" s="10">
        <f ca="1">IF(Table1[[#This Row],[GENDER]]="FEMALE",1,0)</f>
        <v>0</v>
      </c>
      <c r="AF402" s="9">
        <f t="shared" ca="1" si="178"/>
        <v>0</v>
      </c>
      <c r="AG402" s="6">
        <f t="shared" ca="1" si="179"/>
        <v>0</v>
      </c>
      <c r="AH402" s="6">
        <f t="shared" ca="1" si="180"/>
        <v>0</v>
      </c>
      <c r="AI402" s="6">
        <f t="shared" ca="1" si="181"/>
        <v>0</v>
      </c>
      <c r="AJ402" s="10">
        <f t="shared" ca="1" si="182"/>
        <v>1</v>
      </c>
      <c r="AL402" s="9">
        <f ca="1">IF(Table1[[#This Row],[EDUCATION]]="HIGHSCHOOL",1,0)</f>
        <v>0</v>
      </c>
      <c r="AM402" s="6">
        <f ca="1">IF(Table1[[#This Row],[EDUCATION]]="PLUS TWO",1,0)</f>
        <v>0</v>
      </c>
      <c r="AN402" s="6">
        <f ca="1">IF(Table1[[#This Row],[EDUCATION]]="UG",1,0)</f>
        <v>0</v>
      </c>
      <c r="AO402" s="6">
        <f ca="1">IF(Table1[[#This Row],[EDUCATION]]="PG",1,0)</f>
        <v>0</v>
      </c>
      <c r="AP402" s="6">
        <f ca="1">IF(Table1[[#This Row],[EDUCATION]]="PHD",1,0)</f>
        <v>0</v>
      </c>
      <c r="AQ402" s="10">
        <f ca="1">IF(Table1[[#This Row],[EDUCATION]]="OTHERS",1,0)</f>
        <v>1</v>
      </c>
      <c r="AU402" s="9">
        <f ca="1">Table1[[#This Row],[CARS VALUE]]/Table1[[#This Row],[CARS]]</f>
        <v>491123.97345916741</v>
      </c>
      <c r="AV402" s="10"/>
      <c r="AX402" s="9">
        <f ca="1">IF(Table1[[#This Row],[DEBTS]]&gt;$AY$3,1,0)</f>
        <v>1</v>
      </c>
      <c r="AY402" s="6"/>
      <c r="AZ402" s="23">
        <f ca="1">(Table1[[#This Row],[MORTAGE LEFT]]/Table1[[#This Row],[VALUE OF THE HOUSE]])</f>
        <v>9.5138333654184337E-2</v>
      </c>
      <c r="BA402" s="6">
        <f t="shared" ca="1" si="183"/>
        <v>1</v>
      </c>
      <c r="BB402" s="6"/>
      <c r="BC402" s="6"/>
      <c r="BD402" s="6"/>
      <c r="BE402" s="9">
        <f ca="1">IF(Table1[[#This Row],[DEBTS]]&gt;Table1[[#This Row],[INCOME ]],1,0)</f>
        <v>1</v>
      </c>
      <c r="BF402" s="10"/>
      <c r="BH402" s="9">
        <f ca="1">IF(Table1[[#This Row],[AREA]]="Alappuzha",Table1[[#This Row],[INCOME ]],0)</f>
        <v>0</v>
      </c>
      <c r="BI402" s="6">
        <f ca="1">IF(Table1[[#This Row],[AREA]]="Ernakulam",Table1[[#This Row],[INCOME ]],0)</f>
        <v>0</v>
      </c>
      <c r="BJ402" s="6">
        <f ca="1">IF(Table1[[#This Row],[AREA]]="Idukki",Table1[[#This Row],[INCOME ]],0)</f>
        <v>0</v>
      </c>
      <c r="BK402" s="6">
        <f ca="1">IF(Table1[[#This Row],[AREA]]="kannur",Table1[[#This Row],[INCOME ]],0)</f>
        <v>513138</v>
      </c>
      <c r="BL402" s="6">
        <f ca="1">IF(Table1[[#This Row],[AREA]]="Kasaragod",Table1[[#This Row],[INCOME ]],0)</f>
        <v>0</v>
      </c>
      <c r="BM402" s="6">
        <f ca="1">IF(Table1[[#This Row],[AREA]]="Kollam",Table1[[#This Row],[INCOME ]],0)</f>
        <v>0</v>
      </c>
      <c r="BN402" s="6">
        <f ca="1">IF(Table1[[#This Row],[AREA]]="kottayam",Table1[[#This Row],[INCOME ]],0)</f>
        <v>0</v>
      </c>
      <c r="BO402" s="6">
        <f ca="1">IF(Table1[[#This Row],[AREA]]="Kozhikode",Table1[[#This Row],[INCOME ]],0)</f>
        <v>0</v>
      </c>
      <c r="BP402" s="6">
        <f ca="1">IF(Table1[[#This Row],[AREA]]="Malappuram",Table1[[#This Row],[INCOME ]],0)</f>
        <v>0</v>
      </c>
      <c r="BQ402" s="6">
        <f ca="1">IF(Table1[[#This Row],[AREA]]="Palakkad",Table1[[#This Row],[INCOME ]],0)</f>
        <v>0</v>
      </c>
      <c r="BR402" s="6">
        <f ca="1">IF(Table1[[#This Row],[AREA]]="Pathanamthitta",Table1[[#This Row],[INCOME ]],0)</f>
        <v>0</v>
      </c>
      <c r="BS402" s="6">
        <f ca="1">IF(Table1[[#This Row],[AREA]]="Thiruvananthapuram",Table1[[#This Row],[INCOME ]],0)</f>
        <v>0</v>
      </c>
      <c r="BT402" s="6">
        <f ca="1">IF(Table1[[#This Row],[AREA]]="Thrissur",Table1[[#This Row],[INCOME ]],0)</f>
        <v>0</v>
      </c>
      <c r="BU402" s="10">
        <f ca="1">IF(Table1[[#This Row],[AREA]]="Wayanadu",Table1[[#This Row],[INCOME ]],0)</f>
        <v>0</v>
      </c>
      <c r="BW402" s="9">
        <f ca="1">IF(Table1[[#This Row],[FIELD OF WORK]]="IT",Table1[[#This Row],[INCOME ]],0)</f>
        <v>0</v>
      </c>
      <c r="BX402" s="6">
        <f ca="1">IF(Table1[[#This Row],[FIELD OF WORK]]="Teaching",Table1[[#This Row],[INCOME ]],0)</f>
        <v>0</v>
      </c>
      <c r="BY402" s="6">
        <f ca="1">IF(Table1[[#This Row],[FIELD OF WORK]]="Construction",Table1[[#This Row],[INCOME ]],0)</f>
        <v>0</v>
      </c>
      <c r="BZ402" s="6">
        <f ca="1">IF(Table1[[#This Row],[FIELD OF WORK]]="Health",Table1[[#This Row],[INCOME ]],0)</f>
        <v>0</v>
      </c>
      <c r="CA402" s="10">
        <f ca="1">IF(Table1[[#This Row],[FIELD OF WORK]]="Others",Table1[[#This Row],[INCOME ]],0)</f>
        <v>513138</v>
      </c>
      <c r="CC402" s="9">
        <f ca="1">IF(Table1[[#This Row],[EDUCATION]]="Highschool",Table1[[#This Row],[INCOME ]],0)</f>
        <v>0</v>
      </c>
      <c r="CD402" s="6">
        <f ca="1">IF(Table1[[#This Row],[EDUCATION]]="UG",Table1[[#This Row],[INCOME ]],0)</f>
        <v>0</v>
      </c>
      <c r="CE402" s="6">
        <f ca="1">IF(Table1[[#This Row],[EDUCATION]]="PG",Table1[[#This Row],[INCOME ]],0)</f>
        <v>0</v>
      </c>
      <c r="CF402" s="6">
        <f ca="1">IF(Table1[[#This Row],[EDUCATION]]="PHD",Table1[[#This Row],[INCOME ]],0)</f>
        <v>0</v>
      </c>
      <c r="CG402" s="6">
        <f ca="1">IF(Table1[[#This Row],[EDUCATION]]="Plus Two",Table1[[#This Row],[INCOME ]],0)</f>
        <v>0</v>
      </c>
      <c r="CH402" s="10">
        <f ca="1">IF(Table1[[#This Row],[EDUCATION]]="Others",Table1[[#This Row],[INCOME ]],0)</f>
        <v>513138</v>
      </c>
      <c r="CJ402" s="9">
        <f ca="1">IF(Table1[[#This Row],[NETWORTH]]&gt;$CK$3,Table1[[#This Row],[AGE]],0)</f>
        <v>41</v>
      </c>
      <c r="CK402" s="10"/>
    </row>
    <row r="403" spans="1:89" x14ac:dyDescent="0.3">
      <c r="A403">
        <f t="shared" ca="1" si="166"/>
        <v>0</v>
      </c>
      <c r="B403" t="str">
        <f t="shared" ca="1" si="167"/>
        <v>MALE</v>
      </c>
      <c r="C403">
        <f t="shared" ca="1" si="168"/>
        <v>29</v>
      </c>
      <c r="D403">
        <f t="shared" ca="1" si="169"/>
        <v>3</v>
      </c>
      <c r="E403" t="str">
        <f t="shared" ca="1" si="170"/>
        <v>Teaching</v>
      </c>
      <c r="F403">
        <f t="shared" ca="1" si="171"/>
        <v>1</v>
      </c>
      <c r="G403" t="str">
        <f t="shared" ca="1" si="172"/>
        <v>Highschool</v>
      </c>
      <c r="H403">
        <f t="shared" ca="1" si="164"/>
        <v>3</v>
      </c>
      <c r="I403">
        <f t="shared" ca="1" si="165"/>
        <v>3</v>
      </c>
      <c r="J403">
        <f t="shared" ca="1" si="173"/>
        <v>969041</v>
      </c>
      <c r="K403">
        <f t="shared" ca="1" si="174"/>
        <v>10</v>
      </c>
      <c r="L403" t="str">
        <f t="shared" ca="1" si="175"/>
        <v>Malappuram</v>
      </c>
      <c r="M403">
        <f t="shared" ca="1" si="184"/>
        <v>5814246</v>
      </c>
      <c r="N403">
        <f t="shared" ca="1" si="176"/>
        <v>2420633.9835646152</v>
      </c>
      <c r="O403">
        <f t="shared" ca="1" si="185"/>
        <v>268215.28352434858</v>
      </c>
      <c r="P403">
        <f t="shared" ca="1" si="177"/>
        <v>188175</v>
      </c>
      <c r="Q403">
        <f t="shared" ca="1" si="186"/>
        <v>3003353.9835646152</v>
      </c>
      <c r="R403">
        <f t="shared" ca="1" si="187"/>
        <v>892773.17904884322</v>
      </c>
      <c r="S403">
        <f t="shared" ca="1" si="188"/>
        <v>6975234.4625731912</v>
      </c>
      <c r="T403">
        <f t="shared" ca="1" si="189"/>
        <v>3971880.4790085759</v>
      </c>
      <c r="V403" s="9">
        <f ca="1">IF(Table1[[#This Row],[GENDER]]="MALE",1,0)</f>
        <v>1</v>
      </c>
      <c r="W403" s="10">
        <f ca="1">IF(Table1[[#This Row],[GENDER]]="FEMALE",1,0)</f>
        <v>0</v>
      </c>
      <c r="AF403" s="9">
        <f t="shared" ca="1" si="178"/>
        <v>0</v>
      </c>
      <c r="AG403" s="6">
        <f t="shared" ca="1" si="179"/>
        <v>0</v>
      </c>
      <c r="AH403" s="6">
        <f t="shared" ca="1" si="180"/>
        <v>0</v>
      </c>
      <c r="AI403" s="6">
        <f t="shared" ca="1" si="181"/>
        <v>1</v>
      </c>
      <c r="AJ403" s="10">
        <f t="shared" ca="1" si="182"/>
        <v>0</v>
      </c>
      <c r="AL403" s="9">
        <f ca="1">IF(Table1[[#This Row],[EDUCATION]]="HIGHSCHOOL",1,0)</f>
        <v>1</v>
      </c>
      <c r="AM403" s="6">
        <f ca="1">IF(Table1[[#This Row],[EDUCATION]]="PLUS TWO",1,0)</f>
        <v>0</v>
      </c>
      <c r="AN403" s="6">
        <f ca="1">IF(Table1[[#This Row],[EDUCATION]]="UG",1,0)</f>
        <v>0</v>
      </c>
      <c r="AO403" s="6">
        <f ca="1">IF(Table1[[#This Row],[EDUCATION]]="PG",1,0)</f>
        <v>0</v>
      </c>
      <c r="AP403" s="6">
        <f ca="1">IF(Table1[[#This Row],[EDUCATION]]="PHD",1,0)</f>
        <v>0</v>
      </c>
      <c r="AQ403" s="10">
        <f ca="1">IF(Table1[[#This Row],[EDUCATION]]="OTHERS",1,0)</f>
        <v>0</v>
      </c>
      <c r="AU403" s="9">
        <f ca="1">Table1[[#This Row],[CARS VALUE]]/Table1[[#This Row],[CARS]]</f>
        <v>89405.094508116192</v>
      </c>
      <c r="AV403" s="10"/>
      <c r="AX403" s="9">
        <f ca="1">IF(Table1[[#This Row],[DEBTS]]&gt;$AY$3,1,0)</f>
        <v>1</v>
      </c>
      <c r="AY403" s="6"/>
      <c r="AZ403" s="23">
        <f ca="1">(Table1[[#This Row],[MORTAGE LEFT]]/Table1[[#This Row],[VALUE OF THE HOUSE]])</f>
        <v>0.41632809887380329</v>
      </c>
      <c r="BA403" s="6">
        <f t="shared" ca="1" si="183"/>
        <v>1</v>
      </c>
      <c r="BB403" s="6"/>
      <c r="BC403" s="6"/>
      <c r="BD403" s="6"/>
      <c r="BE403" s="9">
        <f ca="1">IF(Table1[[#This Row],[DEBTS]]&gt;Table1[[#This Row],[INCOME ]],1,0)</f>
        <v>1</v>
      </c>
      <c r="BF403" s="10"/>
      <c r="BH403" s="9">
        <f ca="1">IF(Table1[[#This Row],[AREA]]="Alappuzha",Table1[[#This Row],[INCOME ]],0)</f>
        <v>0</v>
      </c>
      <c r="BI403" s="6">
        <f ca="1">IF(Table1[[#This Row],[AREA]]="Ernakulam",Table1[[#This Row],[INCOME ]],0)</f>
        <v>0</v>
      </c>
      <c r="BJ403" s="6">
        <f ca="1">IF(Table1[[#This Row],[AREA]]="Idukki",Table1[[#This Row],[INCOME ]],0)</f>
        <v>0</v>
      </c>
      <c r="BK403" s="6">
        <f ca="1">IF(Table1[[#This Row],[AREA]]="kannur",Table1[[#This Row],[INCOME ]],0)</f>
        <v>0</v>
      </c>
      <c r="BL403" s="6">
        <f ca="1">IF(Table1[[#This Row],[AREA]]="Kasaragod",Table1[[#This Row],[INCOME ]],0)</f>
        <v>0</v>
      </c>
      <c r="BM403" s="6">
        <f ca="1">IF(Table1[[#This Row],[AREA]]="Kollam",Table1[[#This Row],[INCOME ]],0)</f>
        <v>0</v>
      </c>
      <c r="BN403" s="6">
        <f ca="1">IF(Table1[[#This Row],[AREA]]="kottayam",Table1[[#This Row],[INCOME ]],0)</f>
        <v>0</v>
      </c>
      <c r="BO403" s="6">
        <f ca="1">IF(Table1[[#This Row],[AREA]]="Kozhikode",Table1[[#This Row],[INCOME ]],0)</f>
        <v>0</v>
      </c>
      <c r="BP403" s="6">
        <f ca="1">IF(Table1[[#This Row],[AREA]]="Malappuram",Table1[[#This Row],[INCOME ]],0)</f>
        <v>969041</v>
      </c>
      <c r="BQ403" s="6">
        <f ca="1">IF(Table1[[#This Row],[AREA]]="Palakkad",Table1[[#This Row],[INCOME ]],0)</f>
        <v>0</v>
      </c>
      <c r="BR403" s="6">
        <f ca="1">IF(Table1[[#This Row],[AREA]]="Pathanamthitta",Table1[[#This Row],[INCOME ]],0)</f>
        <v>0</v>
      </c>
      <c r="BS403" s="6">
        <f ca="1">IF(Table1[[#This Row],[AREA]]="Thiruvananthapuram",Table1[[#This Row],[INCOME ]],0)</f>
        <v>0</v>
      </c>
      <c r="BT403" s="6">
        <f ca="1">IF(Table1[[#This Row],[AREA]]="Thrissur",Table1[[#This Row],[INCOME ]],0)</f>
        <v>0</v>
      </c>
      <c r="BU403" s="10">
        <f ca="1">IF(Table1[[#This Row],[AREA]]="Wayanadu",Table1[[#This Row],[INCOME ]],0)</f>
        <v>0</v>
      </c>
      <c r="BW403" s="9">
        <f ca="1">IF(Table1[[#This Row],[FIELD OF WORK]]="IT",Table1[[#This Row],[INCOME ]],0)</f>
        <v>0</v>
      </c>
      <c r="BX403" s="6">
        <f ca="1">IF(Table1[[#This Row],[FIELD OF WORK]]="Teaching",Table1[[#This Row],[INCOME ]],0)</f>
        <v>969041</v>
      </c>
      <c r="BY403" s="6">
        <f ca="1">IF(Table1[[#This Row],[FIELD OF WORK]]="Construction",Table1[[#This Row],[INCOME ]],0)</f>
        <v>0</v>
      </c>
      <c r="BZ403" s="6">
        <f ca="1">IF(Table1[[#This Row],[FIELD OF WORK]]="Health",Table1[[#This Row],[INCOME ]],0)</f>
        <v>0</v>
      </c>
      <c r="CA403" s="10">
        <f ca="1">IF(Table1[[#This Row],[FIELD OF WORK]]="Others",Table1[[#This Row],[INCOME ]],0)</f>
        <v>0</v>
      </c>
      <c r="CC403" s="9">
        <f ca="1">IF(Table1[[#This Row],[EDUCATION]]="Highschool",Table1[[#This Row],[INCOME ]],0)</f>
        <v>969041</v>
      </c>
      <c r="CD403" s="6">
        <f ca="1">IF(Table1[[#This Row],[EDUCATION]]="UG",Table1[[#This Row],[INCOME ]],0)</f>
        <v>0</v>
      </c>
      <c r="CE403" s="6">
        <f ca="1">IF(Table1[[#This Row],[EDUCATION]]="PG",Table1[[#This Row],[INCOME ]],0)</f>
        <v>0</v>
      </c>
      <c r="CF403" s="6">
        <f ca="1">IF(Table1[[#This Row],[EDUCATION]]="PHD",Table1[[#This Row],[INCOME ]],0)</f>
        <v>0</v>
      </c>
      <c r="CG403" s="6">
        <f ca="1">IF(Table1[[#This Row],[EDUCATION]]="Plus Two",Table1[[#This Row],[INCOME ]],0)</f>
        <v>0</v>
      </c>
      <c r="CH403" s="10">
        <f ca="1">IF(Table1[[#This Row],[EDUCATION]]="Others",Table1[[#This Row],[INCOME ]],0)</f>
        <v>0</v>
      </c>
      <c r="CJ403" s="9">
        <f ca="1">IF(Table1[[#This Row],[NETWORTH]]&gt;$CK$3,Table1[[#This Row],[AGE]],0)</f>
        <v>29</v>
      </c>
      <c r="CK403" s="10"/>
    </row>
    <row r="404" spans="1:89" x14ac:dyDescent="0.3">
      <c r="A404">
        <f t="shared" ca="1" si="166"/>
        <v>0</v>
      </c>
      <c r="B404" t="str">
        <f t="shared" ca="1" si="167"/>
        <v>MALE</v>
      </c>
      <c r="C404">
        <f t="shared" ca="1" si="168"/>
        <v>47</v>
      </c>
      <c r="D404">
        <f t="shared" ca="1" si="169"/>
        <v>5</v>
      </c>
      <c r="E404" t="str">
        <f t="shared" ca="1" si="170"/>
        <v>Others</v>
      </c>
      <c r="F404">
        <f t="shared" ca="1" si="171"/>
        <v>3</v>
      </c>
      <c r="G404" t="str">
        <f t="shared" ca="1" si="172"/>
        <v>UG</v>
      </c>
      <c r="H404">
        <f t="shared" ca="1" si="164"/>
        <v>1</v>
      </c>
      <c r="I404">
        <f t="shared" ca="1" si="165"/>
        <v>2</v>
      </c>
      <c r="J404">
        <f t="shared" ca="1" si="173"/>
        <v>548941</v>
      </c>
      <c r="K404">
        <f t="shared" ca="1" si="174"/>
        <v>2</v>
      </c>
      <c r="L404" t="str">
        <f t="shared" ca="1" si="175"/>
        <v>Kollam</v>
      </c>
      <c r="M404">
        <f t="shared" ca="1" si="184"/>
        <v>4391528</v>
      </c>
      <c r="N404">
        <f t="shared" ca="1" si="176"/>
        <v>2141805.6707804445</v>
      </c>
      <c r="O404">
        <f t="shared" ca="1" si="185"/>
        <v>1036985.1495964382</v>
      </c>
      <c r="P404">
        <f t="shared" ca="1" si="177"/>
        <v>236996</v>
      </c>
      <c r="Q404">
        <f t="shared" ca="1" si="186"/>
        <v>2913668.6707804445</v>
      </c>
      <c r="R404">
        <f t="shared" ca="1" si="187"/>
        <v>821260.38186856639</v>
      </c>
      <c r="S404">
        <f t="shared" ca="1" si="188"/>
        <v>6249773.5314650042</v>
      </c>
      <c r="T404">
        <f t="shared" ca="1" si="189"/>
        <v>3336104.8606845597</v>
      </c>
      <c r="V404" s="9">
        <f ca="1">IF(Table1[[#This Row],[GENDER]]="MALE",1,0)</f>
        <v>1</v>
      </c>
      <c r="W404" s="10">
        <f ca="1">IF(Table1[[#This Row],[GENDER]]="FEMALE",1,0)</f>
        <v>0</v>
      </c>
      <c r="AF404" s="9">
        <f t="shared" ca="1" si="178"/>
        <v>0</v>
      </c>
      <c r="AG404" s="6">
        <f t="shared" ca="1" si="179"/>
        <v>0</v>
      </c>
      <c r="AH404" s="6">
        <f t="shared" ca="1" si="180"/>
        <v>0</v>
      </c>
      <c r="AI404" s="6">
        <f t="shared" ca="1" si="181"/>
        <v>0</v>
      </c>
      <c r="AJ404" s="10">
        <f t="shared" ca="1" si="182"/>
        <v>1</v>
      </c>
      <c r="AL404" s="9">
        <f ca="1">IF(Table1[[#This Row],[EDUCATION]]="HIGHSCHOOL",1,0)</f>
        <v>0</v>
      </c>
      <c r="AM404" s="6">
        <f ca="1">IF(Table1[[#This Row],[EDUCATION]]="PLUS TWO",1,0)</f>
        <v>0</v>
      </c>
      <c r="AN404" s="6">
        <f ca="1">IF(Table1[[#This Row],[EDUCATION]]="UG",1,0)</f>
        <v>1</v>
      </c>
      <c r="AO404" s="6">
        <f ca="1">IF(Table1[[#This Row],[EDUCATION]]="PG",1,0)</f>
        <v>0</v>
      </c>
      <c r="AP404" s="6">
        <f ca="1">IF(Table1[[#This Row],[EDUCATION]]="PHD",1,0)</f>
        <v>0</v>
      </c>
      <c r="AQ404" s="10">
        <f ca="1">IF(Table1[[#This Row],[EDUCATION]]="OTHERS",1,0)</f>
        <v>0</v>
      </c>
      <c r="AU404" s="9">
        <f ca="1">Table1[[#This Row],[CARS VALUE]]/Table1[[#This Row],[CARS]]</f>
        <v>518492.57479821908</v>
      </c>
      <c r="AV404" s="10"/>
      <c r="AX404" s="9">
        <f ca="1">IF(Table1[[#This Row],[DEBTS]]&gt;$AY$3,1,0)</f>
        <v>1</v>
      </c>
      <c r="AY404" s="6"/>
      <c r="AZ404" s="23">
        <f ca="1">(Table1[[#This Row],[MORTAGE LEFT]]/Table1[[#This Row],[VALUE OF THE HOUSE]])</f>
        <v>0.48771308546374847</v>
      </c>
      <c r="BA404" s="6">
        <f t="shared" ca="1" si="183"/>
        <v>1</v>
      </c>
      <c r="BB404" s="6"/>
      <c r="BC404" s="6"/>
      <c r="BD404" s="6"/>
      <c r="BE404" s="9">
        <f ca="1">IF(Table1[[#This Row],[DEBTS]]&gt;Table1[[#This Row],[INCOME ]],1,0)</f>
        <v>1</v>
      </c>
      <c r="BF404" s="10"/>
      <c r="BH404" s="9">
        <f ca="1">IF(Table1[[#This Row],[AREA]]="Alappuzha",Table1[[#This Row],[INCOME ]],0)</f>
        <v>0</v>
      </c>
      <c r="BI404" s="6">
        <f ca="1">IF(Table1[[#This Row],[AREA]]="Ernakulam",Table1[[#This Row],[INCOME ]],0)</f>
        <v>0</v>
      </c>
      <c r="BJ404" s="6">
        <f ca="1">IF(Table1[[#This Row],[AREA]]="Idukki",Table1[[#This Row],[INCOME ]],0)</f>
        <v>0</v>
      </c>
      <c r="BK404" s="6">
        <f ca="1">IF(Table1[[#This Row],[AREA]]="kannur",Table1[[#This Row],[INCOME ]],0)</f>
        <v>0</v>
      </c>
      <c r="BL404" s="6">
        <f ca="1">IF(Table1[[#This Row],[AREA]]="Kasaragod",Table1[[#This Row],[INCOME ]],0)</f>
        <v>0</v>
      </c>
      <c r="BM404" s="6">
        <f ca="1">IF(Table1[[#This Row],[AREA]]="Kollam",Table1[[#This Row],[INCOME ]],0)</f>
        <v>548941</v>
      </c>
      <c r="BN404" s="6">
        <f ca="1">IF(Table1[[#This Row],[AREA]]="kottayam",Table1[[#This Row],[INCOME ]],0)</f>
        <v>0</v>
      </c>
      <c r="BO404" s="6">
        <f ca="1">IF(Table1[[#This Row],[AREA]]="Kozhikode",Table1[[#This Row],[INCOME ]],0)</f>
        <v>0</v>
      </c>
      <c r="BP404" s="6">
        <f ca="1">IF(Table1[[#This Row],[AREA]]="Malappuram",Table1[[#This Row],[INCOME ]],0)</f>
        <v>0</v>
      </c>
      <c r="BQ404" s="6">
        <f ca="1">IF(Table1[[#This Row],[AREA]]="Palakkad",Table1[[#This Row],[INCOME ]],0)</f>
        <v>0</v>
      </c>
      <c r="BR404" s="6">
        <f ca="1">IF(Table1[[#This Row],[AREA]]="Pathanamthitta",Table1[[#This Row],[INCOME ]],0)</f>
        <v>0</v>
      </c>
      <c r="BS404" s="6">
        <f ca="1">IF(Table1[[#This Row],[AREA]]="Thiruvananthapuram",Table1[[#This Row],[INCOME ]],0)</f>
        <v>0</v>
      </c>
      <c r="BT404" s="6">
        <f ca="1">IF(Table1[[#This Row],[AREA]]="Thrissur",Table1[[#This Row],[INCOME ]],0)</f>
        <v>0</v>
      </c>
      <c r="BU404" s="10">
        <f ca="1">IF(Table1[[#This Row],[AREA]]="Wayanadu",Table1[[#This Row],[INCOME ]],0)</f>
        <v>0</v>
      </c>
      <c r="BW404" s="9">
        <f ca="1">IF(Table1[[#This Row],[FIELD OF WORK]]="IT",Table1[[#This Row],[INCOME ]],0)</f>
        <v>0</v>
      </c>
      <c r="BX404" s="6">
        <f ca="1">IF(Table1[[#This Row],[FIELD OF WORK]]="Teaching",Table1[[#This Row],[INCOME ]],0)</f>
        <v>0</v>
      </c>
      <c r="BY404" s="6">
        <f ca="1">IF(Table1[[#This Row],[FIELD OF WORK]]="Construction",Table1[[#This Row],[INCOME ]],0)</f>
        <v>0</v>
      </c>
      <c r="BZ404" s="6">
        <f ca="1">IF(Table1[[#This Row],[FIELD OF WORK]]="Health",Table1[[#This Row],[INCOME ]],0)</f>
        <v>0</v>
      </c>
      <c r="CA404" s="10">
        <f ca="1">IF(Table1[[#This Row],[FIELD OF WORK]]="Others",Table1[[#This Row],[INCOME ]],0)</f>
        <v>548941</v>
      </c>
      <c r="CC404" s="9">
        <f ca="1">IF(Table1[[#This Row],[EDUCATION]]="Highschool",Table1[[#This Row],[INCOME ]],0)</f>
        <v>0</v>
      </c>
      <c r="CD404" s="6">
        <f ca="1">IF(Table1[[#This Row],[EDUCATION]]="UG",Table1[[#This Row],[INCOME ]],0)</f>
        <v>548941</v>
      </c>
      <c r="CE404" s="6">
        <f ca="1">IF(Table1[[#This Row],[EDUCATION]]="PG",Table1[[#This Row],[INCOME ]],0)</f>
        <v>0</v>
      </c>
      <c r="CF404" s="6">
        <f ca="1">IF(Table1[[#This Row],[EDUCATION]]="PHD",Table1[[#This Row],[INCOME ]],0)</f>
        <v>0</v>
      </c>
      <c r="CG404" s="6">
        <f ca="1">IF(Table1[[#This Row],[EDUCATION]]="Plus Two",Table1[[#This Row],[INCOME ]],0)</f>
        <v>0</v>
      </c>
      <c r="CH404" s="10">
        <f ca="1">IF(Table1[[#This Row],[EDUCATION]]="Others",Table1[[#This Row],[INCOME ]],0)</f>
        <v>0</v>
      </c>
      <c r="CJ404" s="9">
        <f ca="1">IF(Table1[[#This Row],[NETWORTH]]&gt;$CK$3,Table1[[#This Row],[AGE]],0)</f>
        <v>47</v>
      </c>
      <c r="CK404" s="10"/>
    </row>
    <row r="405" spans="1:89" x14ac:dyDescent="0.3">
      <c r="A405">
        <f t="shared" ca="1" si="166"/>
        <v>0</v>
      </c>
      <c r="B405" t="str">
        <f t="shared" ca="1" si="167"/>
        <v>MALE</v>
      </c>
      <c r="C405">
        <f t="shared" ca="1" si="168"/>
        <v>33</v>
      </c>
      <c r="D405">
        <f t="shared" ca="1" si="169"/>
        <v>4</v>
      </c>
      <c r="E405" t="str">
        <f t="shared" ca="1" si="170"/>
        <v>IT</v>
      </c>
      <c r="F405">
        <f t="shared" ca="1" si="171"/>
        <v>3</v>
      </c>
      <c r="G405" t="str">
        <f t="shared" ca="1" si="172"/>
        <v>UG</v>
      </c>
      <c r="H405">
        <f t="shared" ref="H405:H468" ca="1" si="190">RANDBETWEEN(0,3)</f>
        <v>1</v>
      </c>
      <c r="I405">
        <f t="shared" ca="1" si="165"/>
        <v>1</v>
      </c>
      <c r="J405">
        <f t="shared" ca="1" si="173"/>
        <v>827145</v>
      </c>
      <c r="K405">
        <f t="shared" ca="1" si="174"/>
        <v>6</v>
      </c>
      <c r="L405" t="str">
        <f t="shared" ca="1" si="175"/>
        <v>Idukki</v>
      </c>
      <c r="M405">
        <f t="shared" ca="1" si="184"/>
        <v>2481435</v>
      </c>
      <c r="N405">
        <f t="shared" ca="1" si="176"/>
        <v>558347.13131155656</v>
      </c>
      <c r="O405">
        <f t="shared" ca="1" si="185"/>
        <v>531646.14954214147</v>
      </c>
      <c r="P405">
        <f t="shared" ca="1" si="177"/>
        <v>6047</v>
      </c>
      <c r="Q405">
        <f t="shared" ca="1" si="186"/>
        <v>1425109.1313115566</v>
      </c>
      <c r="R405">
        <f t="shared" ca="1" si="187"/>
        <v>31604.458565678109</v>
      </c>
      <c r="S405">
        <f t="shared" ca="1" si="188"/>
        <v>3044685.6081078197</v>
      </c>
      <c r="T405">
        <f t="shared" ca="1" si="189"/>
        <v>1619576.4767962631</v>
      </c>
      <c r="V405" s="9">
        <f ca="1">IF(Table1[[#This Row],[GENDER]]="MALE",1,0)</f>
        <v>1</v>
      </c>
      <c r="W405" s="10">
        <f ca="1">IF(Table1[[#This Row],[GENDER]]="FEMALE",1,0)</f>
        <v>0</v>
      </c>
      <c r="AF405" s="9">
        <f t="shared" ca="1" si="178"/>
        <v>0</v>
      </c>
      <c r="AG405" s="6">
        <f t="shared" ca="1" si="179"/>
        <v>0</v>
      </c>
      <c r="AH405" s="6">
        <f t="shared" ca="1" si="180"/>
        <v>1</v>
      </c>
      <c r="AI405" s="6">
        <f t="shared" ca="1" si="181"/>
        <v>0</v>
      </c>
      <c r="AJ405" s="10">
        <f t="shared" ca="1" si="182"/>
        <v>0</v>
      </c>
      <c r="AL405" s="9">
        <f ca="1">IF(Table1[[#This Row],[EDUCATION]]="HIGHSCHOOL",1,0)</f>
        <v>0</v>
      </c>
      <c r="AM405" s="6">
        <f ca="1">IF(Table1[[#This Row],[EDUCATION]]="PLUS TWO",1,0)</f>
        <v>0</v>
      </c>
      <c r="AN405" s="6">
        <f ca="1">IF(Table1[[#This Row],[EDUCATION]]="UG",1,0)</f>
        <v>1</v>
      </c>
      <c r="AO405" s="6">
        <f ca="1">IF(Table1[[#This Row],[EDUCATION]]="PG",1,0)</f>
        <v>0</v>
      </c>
      <c r="AP405" s="6">
        <f ca="1">IF(Table1[[#This Row],[EDUCATION]]="PHD",1,0)</f>
        <v>0</v>
      </c>
      <c r="AQ405" s="10">
        <f ca="1">IF(Table1[[#This Row],[EDUCATION]]="OTHERS",1,0)</f>
        <v>0</v>
      </c>
      <c r="AU405" s="9">
        <f ca="1">Table1[[#This Row],[CARS VALUE]]/Table1[[#This Row],[CARS]]</f>
        <v>531646.14954214147</v>
      </c>
      <c r="AV405" s="10"/>
      <c r="AX405" s="9">
        <f ca="1">IF(Table1[[#This Row],[DEBTS]]&gt;$AY$3,1,0)</f>
        <v>1</v>
      </c>
      <c r="AY405" s="6"/>
      <c r="AZ405" s="23">
        <f ca="1">(Table1[[#This Row],[MORTAGE LEFT]]/Table1[[#This Row],[VALUE OF THE HOUSE]])</f>
        <v>0.22500977511462381</v>
      </c>
      <c r="BA405" s="6">
        <f t="shared" ca="1" si="183"/>
        <v>1</v>
      </c>
      <c r="BB405" s="6"/>
      <c r="BC405" s="6"/>
      <c r="BD405" s="6"/>
      <c r="BE405" s="9">
        <f ca="1">IF(Table1[[#This Row],[DEBTS]]&gt;Table1[[#This Row],[INCOME ]],1,0)</f>
        <v>1</v>
      </c>
      <c r="BF405" s="10"/>
      <c r="BH405" s="9">
        <f ca="1">IF(Table1[[#This Row],[AREA]]="Alappuzha",Table1[[#This Row],[INCOME ]],0)</f>
        <v>0</v>
      </c>
      <c r="BI405" s="6">
        <f ca="1">IF(Table1[[#This Row],[AREA]]="Ernakulam",Table1[[#This Row],[INCOME ]],0)</f>
        <v>0</v>
      </c>
      <c r="BJ405" s="6">
        <f ca="1">IF(Table1[[#This Row],[AREA]]="Idukki",Table1[[#This Row],[INCOME ]],0)</f>
        <v>827145</v>
      </c>
      <c r="BK405" s="6">
        <f ca="1">IF(Table1[[#This Row],[AREA]]="kannur",Table1[[#This Row],[INCOME ]],0)</f>
        <v>0</v>
      </c>
      <c r="BL405" s="6">
        <f ca="1">IF(Table1[[#This Row],[AREA]]="Kasaragod",Table1[[#This Row],[INCOME ]],0)</f>
        <v>0</v>
      </c>
      <c r="BM405" s="6">
        <f ca="1">IF(Table1[[#This Row],[AREA]]="Kollam",Table1[[#This Row],[INCOME ]],0)</f>
        <v>0</v>
      </c>
      <c r="BN405" s="6">
        <f ca="1">IF(Table1[[#This Row],[AREA]]="kottayam",Table1[[#This Row],[INCOME ]],0)</f>
        <v>0</v>
      </c>
      <c r="BO405" s="6">
        <f ca="1">IF(Table1[[#This Row],[AREA]]="Kozhikode",Table1[[#This Row],[INCOME ]],0)</f>
        <v>0</v>
      </c>
      <c r="BP405" s="6">
        <f ca="1">IF(Table1[[#This Row],[AREA]]="Malappuram",Table1[[#This Row],[INCOME ]],0)</f>
        <v>0</v>
      </c>
      <c r="BQ405" s="6">
        <f ca="1">IF(Table1[[#This Row],[AREA]]="Palakkad",Table1[[#This Row],[INCOME ]],0)</f>
        <v>0</v>
      </c>
      <c r="BR405" s="6">
        <f ca="1">IF(Table1[[#This Row],[AREA]]="Pathanamthitta",Table1[[#This Row],[INCOME ]],0)</f>
        <v>0</v>
      </c>
      <c r="BS405" s="6">
        <f ca="1">IF(Table1[[#This Row],[AREA]]="Thiruvananthapuram",Table1[[#This Row],[INCOME ]],0)</f>
        <v>0</v>
      </c>
      <c r="BT405" s="6">
        <f ca="1">IF(Table1[[#This Row],[AREA]]="Thrissur",Table1[[#This Row],[INCOME ]],0)</f>
        <v>0</v>
      </c>
      <c r="BU405" s="10">
        <f ca="1">IF(Table1[[#This Row],[AREA]]="Wayanadu",Table1[[#This Row],[INCOME ]],0)</f>
        <v>0</v>
      </c>
      <c r="BW405" s="9">
        <f ca="1">IF(Table1[[#This Row],[FIELD OF WORK]]="IT",Table1[[#This Row],[INCOME ]],0)</f>
        <v>827145</v>
      </c>
      <c r="BX405" s="6">
        <f ca="1">IF(Table1[[#This Row],[FIELD OF WORK]]="Teaching",Table1[[#This Row],[INCOME ]],0)</f>
        <v>0</v>
      </c>
      <c r="BY405" s="6">
        <f ca="1">IF(Table1[[#This Row],[FIELD OF WORK]]="Construction",Table1[[#This Row],[INCOME ]],0)</f>
        <v>0</v>
      </c>
      <c r="BZ405" s="6">
        <f ca="1">IF(Table1[[#This Row],[FIELD OF WORK]]="Health",Table1[[#This Row],[INCOME ]],0)</f>
        <v>0</v>
      </c>
      <c r="CA405" s="10">
        <f ca="1">IF(Table1[[#This Row],[FIELD OF WORK]]="Others",Table1[[#This Row],[INCOME ]],0)</f>
        <v>0</v>
      </c>
      <c r="CC405" s="9">
        <f ca="1">IF(Table1[[#This Row],[EDUCATION]]="Highschool",Table1[[#This Row],[INCOME ]],0)</f>
        <v>0</v>
      </c>
      <c r="CD405" s="6">
        <f ca="1">IF(Table1[[#This Row],[EDUCATION]]="UG",Table1[[#This Row],[INCOME ]],0)</f>
        <v>827145</v>
      </c>
      <c r="CE405" s="6">
        <f ca="1">IF(Table1[[#This Row],[EDUCATION]]="PG",Table1[[#This Row],[INCOME ]],0)</f>
        <v>0</v>
      </c>
      <c r="CF405" s="6">
        <f ca="1">IF(Table1[[#This Row],[EDUCATION]]="PHD",Table1[[#This Row],[INCOME ]],0)</f>
        <v>0</v>
      </c>
      <c r="CG405" s="6">
        <f ca="1">IF(Table1[[#This Row],[EDUCATION]]="Plus Two",Table1[[#This Row],[INCOME ]],0)</f>
        <v>0</v>
      </c>
      <c r="CH405" s="10">
        <f ca="1">IF(Table1[[#This Row],[EDUCATION]]="Others",Table1[[#This Row],[INCOME ]],0)</f>
        <v>0</v>
      </c>
      <c r="CJ405" s="9">
        <f ca="1">IF(Table1[[#This Row],[NETWORTH]]&gt;$CK$3,Table1[[#This Row],[AGE]],0)</f>
        <v>33</v>
      </c>
      <c r="CK405" s="10"/>
    </row>
    <row r="406" spans="1:89" x14ac:dyDescent="0.3">
      <c r="A406">
        <f t="shared" ca="1" si="166"/>
        <v>0</v>
      </c>
      <c r="B406" t="str">
        <f t="shared" ca="1" si="167"/>
        <v>MALE</v>
      </c>
      <c r="C406">
        <f t="shared" ca="1" si="168"/>
        <v>48</v>
      </c>
      <c r="D406">
        <f t="shared" ca="1" si="169"/>
        <v>4</v>
      </c>
      <c r="E406" t="str">
        <f t="shared" ca="1" si="170"/>
        <v>IT</v>
      </c>
      <c r="F406">
        <f t="shared" ca="1" si="171"/>
        <v>1</v>
      </c>
      <c r="G406" t="str">
        <f t="shared" ca="1" si="172"/>
        <v>Highschool</v>
      </c>
      <c r="H406">
        <f t="shared" ca="1" si="190"/>
        <v>1</v>
      </c>
      <c r="I406">
        <f t="shared" ca="1" si="165"/>
        <v>3</v>
      </c>
      <c r="J406">
        <f t="shared" ca="1" si="173"/>
        <v>411989</v>
      </c>
      <c r="K406">
        <f t="shared" ca="1" si="174"/>
        <v>12</v>
      </c>
      <c r="L406" t="str">
        <f t="shared" ca="1" si="175"/>
        <v>Wayanadu</v>
      </c>
      <c r="M406">
        <f t="shared" ca="1" si="184"/>
        <v>1235967</v>
      </c>
      <c r="N406">
        <f t="shared" ca="1" si="176"/>
        <v>1197348.6746316021</v>
      </c>
      <c r="O406">
        <f t="shared" ca="1" si="185"/>
        <v>1225212.8156630076</v>
      </c>
      <c r="P406">
        <f t="shared" ca="1" si="177"/>
        <v>289794</v>
      </c>
      <c r="Q406">
        <f t="shared" ca="1" si="186"/>
        <v>2125567.6746316021</v>
      </c>
      <c r="R406">
        <f t="shared" ca="1" si="187"/>
        <v>95154.205685700101</v>
      </c>
      <c r="S406">
        <f t="shared" ca="1" si="188"/>
        <v>2556334.0213487078</v>
      </c>
      <c r="T406">
        <f t="shared" ca="1" si="189"/>
        <v>430766.34671710571</v>
      </c>
      <c r="V406" s="9">
        <f ca="1">IF(Table1[[#This Row],[GENDER]]="MALE",1,0)</f>
        <v>1</v>
      </c>
      <c r="W406" s="10">
        <f ca="1">IF(Table1[[#This Row],[GENDER]]="FEMALE",1,0)</f>
        <v>0</v>
      </c>
      <c r="AF406" s="9">
        <f t="shared" ca="1" si="178"/>
        <v>0</v>
      </c>
      <c r="AG406" s="6">
        <f t="shared" ca="1" si="179"/>
        <v>0</v>
      </c>
      <c r="AH406" s="6">
        <f t="shared" ca="1" si="180"/>
        <v>1</v>
      </c>
      <c r="AI406" s="6">
        <f t="shared" ca="1" si="181"/>
        <v>0</v>
      </c>
      <c r="AJ406" s="10">
        <f t="shared" ca="1" si="182"/>
        <v>0</v>
      </c>
      <c r="AL406" s="9">
        <f ca="1">IF(Table1[[#This Row],[EDUCATION]]="HIGHSCHOOL",1,0)</f>
        <v>1</v>
      </c>
      <c r="AM406" s="6">
        <f ca="1">IF(Table1[[#This Row],[EDUCATION]]="PLUS TWO",1,0)</f>
        <v>0</v>
      </c>
      <c r="AN406" s="6">
        <f ca="1">IF(Table1[[#This Row],[EDUCATION]]="UG",1,0)</f>
        <v>0</v>
      </c>
      <c r="AO406" s="6">
        <f ca="1">IF(Table1[[#This Row],[EDUCATION]]="PG",1,0)</f>
        <v>0</v>
      </c>
      <c r="AP406" s="6">
        <f ca="1">IF(Table1[[#This Row],[EDUCATION]]="PHD",1,0)</f>
        <v>0</v>
      </c>
      <c r="AQ406" s="10">
        <f ca="1">IF(Table1[[#This Row],[EDUCATION]]="OTHERS",1,0)</f>
        <v>0</v>
      </c>
      <c r="AU406" s="9">
        <f ca="1">Table1[[#This Row],[CARS VALUE]]/Table1[[#This Row],[CARS]]</f>
        <v>408404.27188766917</v>
      </c>
      <c r="AV406" s="10"/>
      <c r="AX406" s="9">
        <f ca="1">IF(Table1[[#This Row],[DEBTS]]&gt;$AY$3,1,0)</f>
        <v>1</v>
      </c>
      <c r="AY406" s="6"/>
      <c r="AZ406" s="23">
        <f ca="1">(Table1[[#This Row],[MORTAGE LEFT]]/Table1[[#This Row],[VALUE OF THE HOUSE]])</f>
        <v>0.96875456596462695</v>
      </c>
      <c r="BA406" s="6">
        <f t="shared" ca="1" si="183"/>
        <v>0</v>
      </c>
      <c r="BB406" s="6"/>
      <c r="BC406" s="6"/>
      <c r="BD406" s="6"/>
      <c r="BE406" s="9">
        <f ca="1">IF(Table1[[#This Row],[DEBTS]]&gt;Table1[[#This Row],[INCOME ]],1,0)</f>
        <v>1</v>
      </c>
      <c r="BF406" s="10"/>
      <c r="BH406" s="9">
        <f ca="1">IF(Table1[[#This Row],[AREA]]="Alappuzha",Table1[[#This Row],[INCOME ]],0)</f>
        <v>0</v>
      </c>
      <c r="BI406" s="6">
        <f ca="1">IF(Table1[[#This Row],[AREA]]="Ernakulam",Table1[[#This Row],[INCOME ]],0)</f>
        <v>0</v>
      </c>
      <c r="BJ406" s="6">
        <f ca="1">IF(Table1[[#This Row],[AREA]]="Idukki",Table1[[#This Row],[INCOME ]],0)</f>
        <v>0</v>
      </c>
      <c r="BK406" s="6">
        <f ca="1">IF(Table1[[#This Row],[AREA]]="kannur",Table1[[#This Row],[INCOME ]],0)</f>
        <v>0</v>
      </c>
      <c r="BL406" s="6">
        <f ca="1">IF(Table1[[#This Row],[AREA]]="Kasaragod",Table1[[#This Row],[INCOME ]],0)</f>
        <v>0</v>
      </c>
      <c r="BM406" s="6">
        <f ca="1">IF(Table1[[#This Row],[AREA]]="Kollam",Table1[[#This Row],[INCOME ]],0)</f>
        <v>0</v>
      </c>
      <c r="BN406" s="6">
        <f ca="1">IF(Table1[[#This Row],[AREA]]="kottayam",Table1[[#This Row],[INCOME ]],0)</f>
        <v>0</v>
      </c>
      <c r="BO406" s="6">
        <f ca="1">IF(Table1[[#This Row],[AREA]]="Kozhikode",Table1[[#This Row],[INCOME ]],0)</f>
        <v>0</v>
      </c>
      <c r="BP406" s="6">
        <f ca="1">IF(Table1[[#This Row],[AREA]]="Malappuram",Table1[[#This Row],[INCOME ]],0)</f>
        <v>0</v>
      </c>
      <c r="BQ406" s="6">
        <f ca="1">IF(Table1[[#This Row],[AREA]]="Palakkad",Table1[[#This Row],[INCOME ]],0)</f>
        <v>0</v>
      </c>
      <c r="BR406" s="6">
        <f ca="1">IF(Table1[[#This Row],[AREA]]="Pathanamthitta",Table1[[#This Row],[INCOME ]],0)</f>
        <v>0</v>
      </c>
      <c r="BS406" s="6">
        <f ca="1">IF(Table1[[#This Row],[AREA]]="Thiruvananthapuram",Table1[[#This Row],[INCOME ]],0)</f>
        <v>0</v>
      </c>
      <c r="BT406" s="6">
        <f ca="1">IF(Table1[[#This Row],[AREA]]="Thrissur",Table1[[#This Row],[INCOME ]],0)</f>
        <v>0</v>
      </c>
      <c r="BU406" s="10">
        <f ca="1">IF(Table1[[#This Row],[AREA]]="Wayanadu",Table1[[#This Row],[INCOME ]],0)</f>
        <v>411989</v>
      </c>
      <c r="BW406" s="9">
        <f ca="1">IF(Table1[[#This Row],[FIELD OF WORK]]="IT",Table1[[#This Row],[INCOME ]],0)</f>
        <v>411989</v>
      </c>
      <c r="BX406" s="6">
        <f ca="1">IF(Table1[[#This Row],[FIELD OF WORK]]="Teaching",Table1[[#This Row],[INCOME ]],0)</f>
        <v>0</v>
      </c>
      <c r="BY406" s="6">
        <f ca="1">IF(Table1[[#This Row],[FIELD OF WORK]]="Construction",Table1[[#This Row],[INCOME ]],0)</f>
        <v>0</v>
      </c>
      <c r="BZ406" s="6">
        <f ca="1">IF(Table1[[#This Row],[FIELD OF WORK]]="Health",Table1[[#This Row],[INCOME ]],0)</f>
        <v>0</v>
      </c>
      <c r="CA406" s="10">
        <f ca="1">IF(Table1[[#This Row],[FIELD OF WORK]]="Others",Table1[[#This Row],[INCOME ]],0)</f>
        <v>0</v>
      </c>
      <c r="CC406" s="9">
        <f ca="1">IF(Table1[[#This Row],[EDUCATION]]="Highschool",Table1[[#This Row],[INCOME ]],0)</f>
        <v>411989</v>
      </c>
      <c r="CD406" s="6">
        <f ca="1">IF(Table1[[#This Row],[EDUCATION]]="UG",Table1[[#This Row],[INCOME ]],0)</f>
        <v>0</v>
      </c>
      <c r="CE406" s="6">
        <f ca="1">IF(Table1[[#This Row],[EDUCATION]]="PG",Table1[[#This Row],[INCOME ]],0)</f>
        <v>0</v>
      </c>
      <c r="CF406" s="6">
        <f ca="1">IF(Table1[[#This Row],[EDUCATION]]="PHD",Table1[[#This Row],[INCOME ]],0)</f>
        <v>0</v>
      </c>
      <c r="CG406" s="6">
        <f ca="1">IF(Table1[[#This Row],[EDUCATION]]="Plus Two",Table1[[#This Row],[INCOME ]],0)</f>
        <v>0</v>
      </c>
      <c r="CH406" s="10">
        <f ca="1">IF(Table1[[#This Row],[EDUCATION]]="Others",Table1[[#This Row],[INCOME ]],0)</f>
        <v>0</v>
      </c>
      <c r="CJ406" s="9">
        <f ca="1">IF(Table1[[#This Row],[NETWORTH]]&gt;$CK$3,Table1[[#This Row],[AGE]],0)</f>
        <v>0</v>
      </c>
      <c r="CK406" s="10"/>
    </row>
    <row r="407" spans="1:89" x14ac:dyDescent="0.3">
      <c r="A407">
        <f t="shared" ca="1" si="166"/>
        <v>1</v>
      </c>
      <c r="B407" t="str">
        <f t="shared" ca="1" si="167"/>
        <v>FEMALE</v>
      </c>
      <c r="C407">
        <f t="shared" ca="1" si="168"/>
        <v>25</v>
      </c>
      <c r="D407">
        <f t="shared" ca="1" si="169"/>
        <v>2</v>
      </c>
      <c r="E407" t="str">
        <f t="shared" ca="1" si="170"/>
        <v>Construction</v>
      </c>
      <c r="F407">
        <f t="shared" ca="1" si="171"/>
        <v>6</v>
      </c>
      <c r="G407" t="str">
        <f t="shared" ca="1" si="172"/>
        <v>Others</v>
      </c>
      <c r="H407">
        <f t="shared" ca="1" si="190"/>
        <v>3</v>
      </c>
      <c r="I407">
        <f t="shared" ca="1" si="165"/>
        <v>3</v>
      </c>
      <c r="J407">
        <f t="shared" ca="1" si="173"/>
        <v>288553</v>
      </c>
      <c r="K407">
        <f t="shared" ca="1" si="174"/>
        <v>5</v>
      </c>
      <c r="L407" t="str">
        <f t="shared" ca="1" si="175"/>
        <v>Kottayam</v>
      </c>
      <c r="M407">
        <f t="shared" ca="1" si="184"/>
        <v>1154212</v>
      </c>
      <c r="N407">
        <f t="shared" ca="1" si="176"/>
        <v>866161.16157509375</v>
      </c>
      <c r="O407">
        <f t="shared" ca="1" si="185"/>
        <v>457239.2359640231</v>
      </c>
      <c r="P407">
        <f t="shared" ca="1" si="177"/>
        <v>205329</v>
      </c>
      <c r="Q407">
        <f t="shared" ca="1" si="186"/>
        <v>1075001.1615750939</v>
      </c>
      <c r="R407">
        <f t="shared" ca="1" si="187"/>
        <v>349378.60585274606</v>
      </c>
      <c r="S407">
        <f t="shared" ca="1" si="188"/>
        <v>1960829.841816769</v>
      </c>
      <c r="T407">
        <f t="shared" ca="1" si="189"/>
        <v>885828.68024167512</v>
      </c>
      <c r="V407" s="9">
        <f ca="1">IF(Table1[[#This Row],[GENDER]]="MALE",1,0)</f>
        <v>0</v>
      </c>
      <c r="W407" s="10">
        <f ca="1">IF(Table1[[#This Row],[GENDER]]="FEMALE",1,0)</f>
        <v>1</v>
      </c>
      <c r="AF407" s="9">
        <f t="shared" ca="1" si="178"/>
        <v>1</v>
      </c>
      <c r="AG407" s="6">
        <f t="shared" ca="1" si="179"/>
        <v>0</v>
      </c>
      <c r="AH407" s="6">
        <f t="shared" ca="1" si="180"/>
        <v>0</v>
      </c>
      <c r="AI407" s="6">
        <f t="shared" ca="1" si="181"/>
        <v>0</v>
      </c>
      <c r="AJ407" s="10">
        <f t="shared" ca="1" si="182"/>
        <v>0</v>
      </c>
      <c r="AL407" s="9">
        <f ca="1">IF(Table1[[#This Row],[EDUCATION]]="HIGHSCHOOL",1,0)</f>
        <v>0</v>
      </c>
      <c r="AM407" s="6">
        <f ca="1">IF(Table1[[#This Row],[EDUCATION]]="PLUS TWO",1,0)</f>
        <v>0</v>
      </c>
      <c r="AN407" s="6">
        <f ca="1">IF(Table1[[#This Row],[EDUCATION]]="UG",1,0)</f>
        <v>0</v>
      </c>
      <c r="AO407" s="6">
        <f ca="1">IF(Table1[[#This Row],[EDUCATION]]="PG",1,0)</f>
        <v>0</v>
      </c>
      <c r="AP407" s="6">
        <f ca="1">IF(Table1[[#This Row],[EDUCATION]]="PHD",1,0)</f>
        <v>0</v>
      </c>
      <c r="AQ407" s="10">
        <f ca="1">IF(Table1[[#This Row],[EDUCATION]]="OTHERS",1,0)</f>
        <v>1</v>
      </c>
      <c r="AU407" s="9">
        <f ca="1">Table1[[#This Row],[CARS VALUE]]/Table1[[#This Row],[CARS]]</f>
        <v>152413.07865467438</v>
      </c>
      <c r="AV407" s="10"/>
      <c r="AX407" s="9">
        <f ca="1">IF(Table1[[#This Row],[DEBTS]]&gt;$AY$3,1,0)</f>
        <v>1</v>
      </c>
      <c r="AY407" s="6"/>
      <c r="AZ407" s="23">
        <f ca="1">(Table1[[#This Row],[MORTAGE LEFT]]/Table1[[#This Row],[VALUE OF THE HOUSE]])</f>
        <v>0.75043506875261545</v>
      </c>
      <c r="BA407" s="6">
        <f t="shared" ca="1" si="183"/>
        <v>0</v>
      </c>
      <c r="BB407" s="6"/>
      <c r="BC407" s="6"/>
      <c r="BD407" s="6"/>
      <c r="BE407" s="9">
        <f ca="1">IF(Table1[[#This Row],[DEBTS]]&gt;Table1[[#This Row],[INCOME ]],1,0)</f>
        <v>1</v>
      </c>
      <c r="BF407" s="10"/>
      <c r="BH407" s="9">
        <f ca="1">IF(Table1[[#This Row],[AREA]]="Alappuzha",Table1[[#This Row],[INCOME ]],0)</f>
        <v>0</v>
      </c>
      <c r="BI407" s="6">
        <f ca="1">IF(Table1[[#This Row],[AREA]]="Ernakulam",Table1[[#This Row],[INCOME ]],0)</f>
        <v>0</v>
      </c>
      <c r="BJ407" s="6">
        <f ca="1">IF(Table1[[#This Row],[AREA]]="Idukki",Table1[[#This Row],[INCOME ]],0)</f>
        <v>0</v>
      </c>
      <c r="BK407" s="6">
        <f ca="1">IF(Table1[[#This Row],[AREA]]="kannur",Table1[[#This Row],[INCOME ]],0)</f>
        <v>0</v>
      </c>
      <c r="BL407" s="6">
        <f ca="1">IF(Table1[[#This Row],[AREA]]="Kasaragod",Table1[[#This Row],[INCOME ]],0)</f>
        <v>0</v>
      </c>
      <c r="BM407" s="6">
        <f ca="1">IF(Table1[[#This Row],[AREA]]="Kollam",Table1[[#This Row],[INCOME ]],0)</f>
        <v>0</v>
      </c>
      <c r="BN407" s="6">
        <f ca="1">IF(Table1[[#This Row],[AREA]]="kottayam",Table1[[#This Row],[INCOME ]],0)</f>
        <v>288553</v>
      </c>
      <c r="BO407" s="6">
        <f ca="1">IF(Table1[[#This Row],[AREA]]="Kozhikode",Table1[[#This Row],[INCOME ]],0)</f>
        <v>0</v>
      </c>
      <c r="BP407" s="6">
        <f ca="1">IF(Table1[[#This Row],[AREA]]="Malappuram",Table1[[#This Row],[INCOME ]],0)</f>
        <v>0</v>
      </c>
      <c r="BQ407" s="6">
        <f ca="1">IF(Table1[[#This Row],[AREA]]="Palakkad",Table1[[#This Row],[INCOME ]],0)</f>
        <v>0</v>
      </c>
      <c r="BR407" s="6">
        <f ca="1">IF(Table1[[#This Row],[AREA]]="Pathanamthitta",Table1[[#This Row],[INCOME ]],0)</f>
        <v>0</v>
      </c>
      <c r="BS407" s="6">
        <f ca="1">IF(Table1[[#This Row],[AREA]]="Thiruvananthapuram",Table1[[#This Row],[INCOME ]],0)</f>
        <v>0</v>
      </c>
      <c r="BT407" s="6">
        <f ca="1">IF(Table1[[#This Row],[AREA]]="Thrissur",Table1[[#This Row],[INCOME ]],0)</f>
        <v>0</v>
      </c>
      <c r="BU407" s="10">
        <f ca="1">IF(Table1[[#This Row],[AREA]]="Wayanadu",Table1[[#This Row],[INCOME ]],0)</f>
        <v>0</v>
      </c>
      <c r="BW407" s="9">
        <f ca="1">IF(Table1[[#This Row],[FIELD OF WORK]]="IT",Table1[[#This Row],[INCOME ]],0)</f>
        <v>0</v>
      </c>
      <c r="BX407" s="6">
        <f ca="1">IF(Table1[[#This Row],[FIELD OF WORK]]="Teaching",Table1[[#This Row],[INCOME ]],0)</f>
        <v>0</v>
      </c>
      <c r="BY407" s="6">
        <f ca="1">IF(Table1[[#This Row],[FIELD OF WORK]]="Construction",Table1[[#This Row],[INCOME ]],0)</f>
        <v>288553</v>
      </c>
      <c r="BZ407" s="6">
        <f ca="1">IF(Table1[[#This Row],[FIELD OF WORK]]="Health",Table1[[#This Row],[INCOME ]],0)</f>
        <v>0</v>
      </c>
      <c r="CA407" s="10">
        <f ca="1">IF(Table1[[#This Row],[FIELD OF WORK]]="Others",Table1[[#This Row],[INCOME ]],0)</f>
        <v>0</v>
      </c>
      <c r="CC407" s="9">
        <f ca="1">IF(Table1[[#This Row],[EDUCATION]]="Highschool",Table1[[#This Row],[INCOME ]],0)</f>
        <v>0</v>
      </c>
      <c r="CD407" s="6">
        <f ca="1">IF(Table1[[#This Row],[EDUCATION]]="UG",Table1[[#This Row],[INCOME ]],0)</f>
        <v>0</v>
      </c>
      <c r="CE407" s="6">
        <f ca="1">IF(Table1[[#This Row],[EDUCATION]]="PG",Table1[[#This Row],[INCOME ]],0)</f>
        <v>0</v>
      </c>
      <c r="CF407" s="6">
        <f ca="1">IF(Table1[[#This Row],[EDUCATION]]="PHD",Table1[[#This Row],[INCOME ]],0)</f>
        <v>0</v>
      </c>
      <c r="CG407" s="6">
        <f ca="1">IF(Table1[[#This Row],[EDUCATION]]="Plus Two",Table1[[#This Row],[INCOME ]],0)</f>
        <v>0</v>
      </c>
      <c r="CH407" s="10">
        <f ca="1">IF(Table1[[#This Row],[EDUCATION]]="Others",Table1[[#This Row],[INCOME ]],0)</f>
        <v>288553</v>
      </c>
      <c r="CJ407" s="9">
        <f ca="1">IF(Table1[[#This Row],[NETWORTH]]&gt;$CK$3,Table1[[#This Row],[AGE]],0)</f>
        <v>0</v>
      </c>
      <c r="CK407" s="10"/>
    </row>
    <row r="408" spans="1:89" x14ac:dyDescent="0.3">
      <c r="A408">
        <f t="shared" ca="1" si="166"/>
        <v>1</v>
      </c>
      <c r="B408" t="str">
        <f t="shared" ca="1" si="167"/>
        <v>FEMALE</v>
      </c>
      <c r="C408">
        <f t="shared" ca="1" si="168"/>
        <v>27</v>
      </c>
      <c r="D408">
        <f t="shared" ca="1" si="169"/>
        <v>1</v>
      </c>
      <c r="E408" t="str">
        <f t="shared" ca="1" si="170"/>
        <v>Health</v>
      </c>
      <c r="F408">
        <f t="shared" ca="1" si="171"/>
        <v>2</v>
      </c>
      <c r="G408" t="str">
        <f t="shared" ca="1" si="172"/>
        <v>Plus Two</v>
      </c>
      <c r="H408">
        <f t="shared" ca="1" si="190"/>
        <v>3</v>
      </c>
      <c r="I408">
        <f t="shared" ca="1" si="165"/>
        <v>3</v>
      </c>
      <c r="J408">
        <f t="shared" ca="1" si="173"/>
        <v>636924</v>
      </c>
      <c r="K408">
        <f t="shared" ca="1" si="174"/>
        <v>8</v>
      </c>
      <c r="L408" t="str">
        <f t="shared" ca="1" si="175"/>
        <v>Thrissur</v>
      </c>
      <c r="M408">
        <f t="shared" ca="1" si="184"/>
        <v>3821544</v>
      </c>
      <c r="N408">
        <f t="shared" ca="1" si="176"/>
        <v>200603.89907442726</v>
      </c>
      <c r="O408">
        <f t="shared" ca="1" si="185"/>
        <v>740669.90165102342</v>
      </c>
      <c r="P408">
        <f t="shared" ca="1" si="177"/>
        <v>661308</v>
      </c>
      <c r="Q408">
        <f t="shared" ca="1" si="186"/>
        <v>1374438.8990744273</v>
      </c>
      <c r="R408">
        <f t="shared" ca="1" si="187"/>
        <v>806435.51483246125</v>
      </c>
      <c r="S408">
        <f t="shared" ca="1" si="188"/>
        <v>5368649.4164834842</v>
      </c>
      <c r="T408">
        <f t="shared" ca="1" si="189"/>
        <v>3994210.5174090569</v>
      </c>
      <c r="V408" s="9">
        <f ca="1">IF(Table1[[#This Row],[GENDER]]="MALE",1,0)</f>
        <v>0</v>
      </c>
      <c r="W408" s="10">
        <f ca="1">IF(Table1[[#This Row],[GENDER]]="FEMALE",1,0)</f>
        <v>1</v>
      </c>
      <c r="AF408" s="9">
        <f t="shared" ca="1" si="178"/>
        <v>0</v>
      </c>
      <c r="AG408" s="6">
        <f t="shared" ca="1" si="179"/>
        <v>1</v>
      </c>
      <c r="AH408" s="6">
        <f t="shared" ca="1" si="180"/>
        <v>0</v>
      </c>
      <c r="AI408" s="6">
        <f t="shared" ca="1" si="181"/>
        <v>0</v>
      </c>
      <c r="AJ408" s="10">
        <f t="shared" ca="1" si="182"/>
        <v>0</v>
      </c>
      <c r="AL408" s="9">
        <f ca="1">IF(Table1[[#This Row],[EDUCATION]]="HIGHSCHOOL",1,0)</f>
        <v>0</v>
      </c>
      <c r="AM408" s="6">
        <f ca="1">IF(Table1[[#This Row],[EDUCATION]]="PLUS TWO",1,0)</f>
        <v>1</v>
      </c>
      <c r="AN408" s="6">
        <f ca="1">IF(Table1[[#This Row],[EDUCATION]]="UG",1,0)</f>
        <v>0</v>
      </c>
      <c r="AO408" s="6">
        <f ca="1">IF(Table1[[#This Row],[EDUCATION]]="PG",1,0)</f>
        <v>0</v>
      </c>
      <c r="AP408" s="6">
        <f ca="1">IF(Table1[[#This Row],[EDUCATION]]="PHD",1,0)</f>
        <v>0</v>
      </c>
      <c r="AQ408" s="10">
        <f ca="1">IF(Table1[[#This Row],[EDUCATION]]="OTHERS",1,0)</f>
        <v>0</v>
      </c>
      <c r="AU408" s="9">
        <f ca="1">Table1[[#This Row],[CARS VALUE]]/Table1[[#This Row],[CARS]]</f>
        <v>246889.9672170078</v>
      </c>
      <c r="AV408" s="10"/>
      <c r="AX408" s="9">
        <f ca="1">IF(Table1[[#This Row],[DEBTS]]&gt;$AY$3,1,0)</f>
        <v>1</v>
      </c>
      <c r="AY408" s="6"/>
      <c r="AZ408" s="23">
        <f ca="1">(Table1[[#This Row],[MORTAGE LEFT]]/Table1[[#This Row],[VALUE OF THE HOUSE]])</f>
        <v>5.2492892682755261E-2</v>
      </c>
      <c r="BA408" s="6">
        <f t="shared" ca="1" si="183"/>
        <v>1</v>
      </c>
      <c r="BB408" s="6"/>
      <c r="BC408" s="6"/>
      <c r="BD408" s="6"/>
      <c r="BE408" s="9">
        <f ca="1">IF(Table1[[#This Row],[DEBTS]]&gt;Table1[[#This Row],[INCOME ]],1,0)</f>
        <v>1</v>
      </c>
      <c r="BF408" s="10"/>
      <c r="BH408" s="9">
        <f ca="1">IF(Table1[[#This Row],[AREA]]="Alappuzha",Table1[[#This Row],[INCOME ]],0)</f>
        <v>0</v>
      </c>
      <c r="BI408" s="6">
        <f ca="1">IF(Table1[[#This Row],[AREA]]="Ernakulam",Table1[[#This Row],[INCOME ]],0)</f>
        <v>0</v>
      </c>
      <c r="BJ408" s="6">
        <f ca="1">IF(Table1[[#This Row],[AREA]]="Idukki",Table1[[#This Row],[INCOME ]],0)</f>
        <v>0</v>
      </c>
      <c r="BK408" s="6">
        <f ca="1">IF(Table1[[#This Row],[AREA]]="kannur",Table1[[#This Row],[INCOME ]],0)</f>
        <v>0</v>
      </c>
      <c r="BL408" s="6">
        <f ca="1">IF(Table1[[#This Row],[AREA]]="Kasaragod",Table1[[#This Row],[INCOME ]],0)</f>
        <v>0</v>
      </c>
      <c r="BM408" s="6">
        <f ca="1">IF(Table1[[#This Row],[AREA]]="Kollam",Table1[[#This Row],[INCOME ]],0)</f>
        <v>0</v>
      </c>
      <c r="BN408" s="6">
        <f ca="1">IF(Table1[[#This Row],[AREA]]="kottayam",Table1[[#This Row],[INCOME ]],0)</f>
        <v>0</v>
      </c>
      <c r="BO408" s="6">
        <f ca="1">IF(Table1[[#This Row],[AREA]]="Kozhikode",Table1[[#This Row],[INCOME ]],0)</f>
        <v>0</v>
      </c>
      <c r="BP408" s="6">
        <f ca="1">IF(Table1[[#This Row],[AREA]]="Malappuram",Table1[[#This Row],[INCOME ]],0)</f>
        <v>0</v>
      </c>
      <c r="BQ408" s="6">
        <f ca="1">IF(Table1[[#This Row],[AREA]]="Palakkad",Table1[[#This Row],[INCOME ]],0)</f>
        <v>0</v>
      </c>
      <c r="BR408" s="6">
        <f ca="1">IF(Table1[[#This Row],[AREA]]="Pathanamthitta",Table1[[#This Row],[INCOME ]],0)</f>
        <v>0</v>
      </c>
      <c r="BS408" s="6">
        <f ca="1">IF(Table1[[#This Row],[AREA]]="Thiruvananthapuram",Table1[[#This Row],[INCOME ]],0)</f>
        <v>0</v>
      </c>
      <c r="BT408" s="6">
        <f ca="1">IF(Table1[[#This Row],[AREA]]="Thrissur",Table1[[#This Row],[INCOME ]],0)</f>
        <v>636924</v>
      </c>
      <c r="BU408" s="10">
        <f ca="1">IF(Table1[[#This Row],[AREA]]="Wayanadu",Table1[[#This Row],[INCOME ]],0)</f>
        <v>0</v>
      </c>
      <c r="BW408" s="9">
        <f ca="1">IF(Table1[[#This Row],[FIELD OF WORK]]="IT",Table1[[#This Row],[INCOME ]],0)</f>
        <v>0</v>
      </c>
      <c r="BX408" s="6">
        <f ca="1">IF(Table1[[#This Row],[FIELD OF WORK]]="Teaching",Table1[[#This Row],[INCOME ]],0)</f>
        <v>0</v>
      </c>
      <c r="BY408" s="6">
        <f ca="1">IF(Table1[[#This Row],[FIELD OF WORK]]="Construction",Table1[[#This Row],[INCOME ]],0)</f>
        <v>0</v>
      </c>
      <c r="BZ408" s="6">
        <f ca="1">IF(Table1[[#This Row],[FIELD OF WORK]]="Health",Table1[[#This Row],[INCOME ]],0)</f>
        <v>636924</v>
      </c>
      <c r="CA408" s="10">
        <f ca="1">IF(Table1[[#This Row],[FIELD OF WORK]]="Others",Table1[[#This Row],[INCOME ]],0)</f>
        <v>0</v>
      </c>
      <c r="CC408" s="9">
        <f ca="1">IF(Table1[[#This Row],[EDUCATION]]="Highschool",Table1[[#This Row],[INCOME ]],0)</f>
        <v>0</v>
      </c>
      <c r="CD408" s="6">
        <f ca="1">IF(Table1[[#This Row],[EDUCATION]]="UG",Table1[[#This Row],[INCOME ]],0)</f>
        <v>0</v>
      </c>
      <c r="CE408" s="6">
        <f ca="1">IF(Table1[[#This Row],[EDUCATION]]="PG",Table1[[#This Row],[INCOME ]],0)</f>
        <v>0</v>
      </c>
      <c r="CF408" s="6">
        <f ca="1">IF(Table1[[#This Row],[EDUCATION]]="PHD",Table1[[#This Row],[INCOME ]],0)</f>
        <v>0</v>
      </c>
      <c r="CG408" s="6">
        <f ca="1">IF(Table1[[#This Row],[EDUCATION]]="Plus Two",Table1[[#This Row],[INCOME ]],0)</f>
        <v>636924</v>
      </c>
      <c r="CH408" s="10">
        <f ca="1">IF(Table1[[#This Row],[EDUCATION]]="Others",Table1[[#This Row],[INCOME ]],0)</f>
        <v>0</v>
      </c>
      <c r="CJ408" s="9">
        <f ca="1">IF(Table1[[#This Row],[NETWORTH]]&gt;$CK$3,Table1[[#This Row],[AGE]],0)</f>
        <v>27</v>
      </c>
      <c r="CK408" s="10"/>
    </row>
    <row r="409" spans="1:89" x14ac:dyDescent="0.3">
      <c r="A409">
        <f t="shared" ca="1" si="166"/>
        <v>1</v>
      </c>
      <c r="B409" t="str">
        <f t="shared" ca="1" si="167"/>
        <v>FEMALE</v>
      </c>
      <c r="C409">
        <f t="shared" ca="1" si="168"/>
        <v>43</v>
      </c>
      <c r="D409">
        <f t="shared" ca="1" si="169"/>
        <v>3</v>
      </c>
      <c r="E409" t="str">
        <f t="shared" ca="1" si="170"/>
        <v>Teaching</v>
      </c>
      <c r="F409">
        <f t="shared" ca="1" si="171"/>
        <v>5</v>
      </c>
      <c r="G409" t="str">
        <f t="shared" ca="1" si="172"/>
        <v>PHD</v>
      </c>
      <c r="H409">
        <f t="shared" ca="1" si="190"/>
        <v>2</v>
      </c>
      <c r="I409">
        <f t="shared" ca="1" si="165"/>
        <v>1</v>
      </c>
      <c r="J409">
        <f t="shared" ca="1" si="173"/>
        <v>744351</v>
      </c>
      <c r="K409">
        <f t="shared" ca="1" si="174"/>
        <v>7</v>
      </c>
      <c r="L409" t="str">
        <f t="shared" ca="1" si="175"/>
        <v>Ernakulam</v>
      </c>
      <c r="M409">
        <f t="shared" ca="1" si="184"/>
        <v>5210457</v>
      </c>
      <c r="N409">
        <f t="shared" ca="1" si="176"/>
        <v>2125111.9881207948</v>
      </c>
      <c r="O409">
        <f t="shared" ca="1" si="185"/>
        <v>292546.52234647039</v>
      </c>
      <c r="P409">
        <f t="shared" ca="1" si="177"/>
        <v>112086</v>
      </c>
      <c r="Q409">
        <f t="shared" ca="1" si="186"/>
        <v>2750334.9881207948</v>
      </c>
      <c r="R409">
        <f t="shared" ca="1" si="187"/>
        <v>225597.01865103858</v>
      </c>
      <c r="S409">
        <f t="shared" ca="1" si="188"/>
        <v>5728600.5409975089</v>
      </c>
      <c r="T409">
        <f t="shared" ca="1" si="189"/>
        <v>2978265.5528767142</v>
      </c>
      <c r="V409" s="9">
        <f ca="1">IF(Table1[[#This Row],[GENDER]]="MALE",1,0)</f>
        <v>0</v>
      </c>
      <c r="W409" s="10">
        <f ca="1">IF(Table1[[#This Row],[GENDER]]="FEMALE",1,0)</f>
        <v>1</v>
      </c>
      <c r="AF409" s="9">
        <f t="shared" ca="1" si="178"/>
        <v>0</v>
      </c>
      <c r="AG409" s="6">
        <f t="shared" ca="1" si="179"/>
        <v>0</v>
      </c>
      <c r="AH409" s="6">
        <f t="shared" ca="1" si="180"/>
        <v>0</v>
      </c>
      <c r="AI409" s="6">
        <f t="shared" ca="1" si="181"/>
        <v>1</v>
      </c>
      <c r="AJ409" s="10">
        <f t="shared" ca="1" si="182"/>
        <v>0</v>
      </c>
      <c r="AL409" s="9">
        <f ca="1">IF(Table1[[#This Row],[EDUCATION]]="HIGHSCHOOL",1,0)</f>
        <v>0</v>
      </c>
      <c r="AM409" s="6">
        <f ca="1">IF(Table1[[#This Row],[EDUCATION]]="PLUS TWO",1,0)</f>
        <v>0</v>
      </c>
      <c r="AN409" s="6">
        <f ca="1">IF(Table1[[#This Row],[EDUCATION]]="UG",1,0)</f>
        <v>0</v>
      </c>
      <c r="AO409" s="6">
        <f ca="1">IF(Table1[[#This Row],[EDUCATION]]="PG",1,0)</f>
        <v>0</v>
      </c>
      <c r="AP409" s="6">
        <f ca="1">IF(Table1[[#This Row],[EDUCATION]]="PHD",1,0)</f>
        <v>1</v>
      </c>
      <c r="AQ409" s="10">
        <f ca="1">IF(Table1[[#This Row],[EDUCATION]]="OTHERS",1,0)</f>
        <v>0</v>
      </c>
      <c r="AU409" s="9">
        <f ca="1">Table1[[#This Row],[CARS VALUE]]/Table1[[#This Row],[CARS]]</f>
        <v>292546.52234647039</v>
      </c>
      <c r="AV409" s="10"/>
      <c r="AX409" s="9">
        <f ca="1">IF(Table1[[#This Row],[DEBTS]]&gt;$AY$3,1,0)</f>
        <v>1</v>
      </c>
      <c r="AY409" s="6"/>
      <c r="AZ409" s="23">
        <f ca="1">(Table1[[#This Row],[MORTAGE LEFT]]/Table1[[#This Row],[VALUE OF THE HOUSE]])</f>
        <v>0.4078552012080312</v>
      </c>
      <c r="BA409" s="6">
        <f t="shared" ca="1" si="183"/>
        <v>1</v>
      </c>
      <c r="BB409" s="6"/>
      <c r="BC409" s="6"/>
      <c r="BD409" s="6"/>
      <c r="BE409" s="9">
        <f ca="1">IF(Table1[[#This Row],[DEBTS]]&gt;Table1[[#This Row],[INCOME ]],1,0)</f>
        <v>1</v>
      </c>
      <c r="BF409" s="10"/>
      <c r="BH409" s="9">
        <f ca="1">IF(Table1[[#This Row],[AREA]]="Alappuzha",Table1[[#This Row],[INCOME ]],0)</f>
        <v>0</v>
      </c>
      <c r="BI409" s="6">
        <f ca="1">IF(Table1[[#This Row],[AREA]]="Ernakulam",Table1[[#This Row],[INCOME ]],0)</f>
        <v>744351</v>
      </c>
      <c r="BJ409" s="6">
        <f ca="1">IF(Table1[[#This Row],[AREA]]="Idukki",Table1[[#This Row],[INCOME ]],0)</f>
        <v>0</v>
      </c>
      <c r="BK409" s="6">
        <f ca="1">IF(Table1[[#This Row],[AREA]]="kannur",Table1[[#This Row],[INCOME ]],0)</f>
        <v>0</v>
      </c>
      <c r="BL409" s="6">
        <f ca="1">IF(Table1[[#This Row],[AREA]]="Kasaragod",Table1[[#This Row],[INCOME ]],0)</f>
        <v>0</v>
      </c>
      <c r="BM409" s="6">
        <f ca="1">IF(Table1[[#This Row],[AREA]]="Kollam",Table1[[#This Row],[INCOME ]],0)</f>
        <v>0</v>
      </c>
      <c r="BN409" s="6">
        <f ca="1">IF(Table1[[#This Row],[AREA]]="kottayam",Table1[[#This Row],[INCOME ]],0)</f>
        <v>0</v>
      </c>
      <c r="BO409" s="6">
        <f ca="1">IF(Table1[[#This Row],[AREA]]="Kozhikode",Table1[[#This Row],[INCOME ]],0)</f>
        <v>0</v>
      </c>
      <c r="BP409" s="6">
        <f ca="1">IF(Table1[[#This Row],[AREA]]="Malappuram",Table1[[#This Row],[INCOME ]],0)</f>
        <v>0</v>
      </c>
      <c r="BQ409" s="6">
        <f ca="1">IF(Table1[[#This Row],[AREA]]="Palakkad",Table1[[#This Row],[INCOME ]],0)</f>
        <v>0</v>
      </c>
      <c r="BR409" s="6">
        <f ca="1">IF(Table1[[#This Row],[AREA]]="Pathanamthitta",Table1[[#This Row],[INCOME ]],0)</f>
        <v>0</v>
      </c>
      <c r="BS409" s="6">
        <f ca="1">IF(Table1[[#This Row],[AREA]]="Thiruvananthapuram",Table1[[#This Row],[INCOME ]],0)</f>
        <v>0</v>
      </c>
      <c r="BT409" s="6">
        <f ca="1">IF(Table1[[#This Row],[AREA]]="Thrissur",Table1[[#This Row],[INCOME ]],0)</f>
        <v>0</v>
      </c>
      <c r="BU409" s="10">
        <f ca="1">IF(Table1[[#This Row],[AREA]]="Wayanadu",Table1[[#This Row],[INCOME ]],0)</f>
        <v>0</v>
      </c>
      <c r="BW409" s="9">
        <f ca="1">IF(Table1[[#This Row],[FIELD OF WORK]]="IT",Table1[[#This Row],[INCOME ]],0)</f>
        <v>0</v>
      </c>
      <c r="BX409" s="6">
        <f ca="1">IF(Table1[[#This Row],[FIELD OF WORK]]="Teaching",Table1[[#This Row],[INCOME ]],0)</f>
        <v>744351</v>
      </c>
      <c r="BY409" s="6">
        <f ca="1">IF(Table1[[#This Row],[FIELD OF WORK]]="Construction",Table1[[#This Row],[INCOME ]],0)</f>
        <v>0</v>
      </c>
      <c r="BZ409" s="6">
        <f ca="1">IF(Table1[[#This Row],[FIELD OF WORK]]="Health",Table1[[#This Row],[INCOME ]],0)</f>
        <v>0</v>
      </c>
      <c r="CA409" s="10">
        <f ca="1">IF(Table1[[#This Row],[FIELD OF WORK]]="Others",Table1[[#This Row],[INCOME ]],0)</f>
        <v>0</v>
      </c>
      <c r="CC409" s="9">
        <f ca="1">IF(Table1[[#This Row],[EDUCATION]]="Highschool",Table1[[#This Row],[INCOME ]],0)</f>
        <v>0</v>
      </c>
      <c r="CD409" s="6">
        <f ca="1">IF(Table1[[#This Row],[EDUCATION]]="UG",Table1[[#This Row],[INCOME ]],0)</f>
        <v>0</v>
      </c>
      <c r="CE409" s="6">
        <f ca="1">IF(Table1[[#This Row],[EDUCATION]]="PG",Table1[[#This Row],[INCOME ]],0)</f>
        <v>0</v>
      </c>
      <c r="CF409" s="6">
        <f ca="1">IF(Table1[[#This Row],[EDUCATION]]="PHD",Table1[[#This Row],[INCOME ]],0)</f>
        <v>744351</v>
      </c>
      <c r="CG409" s="6">
        <f ca="1">IF(Table1[[#This Row],[EDUCATION]]="Plus Two",Table1[[#This Row],[INCOME ]],0)</f>
        <v>0</v>
      </c>
      <c r="CH409" s="10">
        <f ca="1">IF(Table1[[#This Row],[EDUCATION]]="Others",Table1[[#This Row],[INCOME ]],0)</f>
        <v>0</v>
      </c>
      <c r="CJ409" s="9">
        <f ca="1">IF(Table1[[#This Row],[NETWORTH]]&gt;$CK$3,Table1[[#This Row],[AGE]],0)</f>
        <v>43</v>
      </c>
      <c r="CK409" s="10"/>
    </row>
    <row r="410" spans="1:89" x14ac:dyDescent="0.3">
      <c r="A410">
        <f t="shared" ca="1" si="166"/>
        <v>0</v>
      </c>
      <c r="B410" t="str">
        <f t="shared" ca="1" si="167"/>
        <v>MALE</v>
      </c>
      <c r="C410">
        <f t="shared" ca="1" si="168"/>
        <v>25</v>
      </c>
      <c r="D410">
        <f t="shared" ca="1" si="169"/>
        <v>2</v>
      </c>
      <c r="E410" t="str">
        <f t="shared" ca="1" si="170"/>
        <v>Construction</v>
      </c>
      <c r="F410">
        <f t="shared" ca="1" si="171"/>
        <v>2</v>
      </c>
      <c r="G410" t="str">
        <f t="shared" ca="1" si="172"/>
        <v>Plus Two</v>
      </c>
      <c r="H410">
        <f t="shared" ca="1" si="190"/>
        <v>3</v>
      </c>
      <c r="I410">
        <f t="shared" ca="1" si="165"/>
        <v>2</v>
      </c>
      <c r="J410">
        <f t="shared" ca="1" si="173"/>
        <v>784692</v>
      </c>
      <c r="K410">
        <f t="shared" ca="1" si="174"/>
        <v>6</v>
      </c>
      <c r="L410" t="str">
        <f t="shared" ca="1" si="175"/>
        <v>Idukki</v>
      </c>
      <c r="M410">
        <f t="shared" ca="1" si="184"/>
        <v>2354076</v>
      </c>
      <c r="N410">
        <f t="shared" ca="1" si="176"/>
        <v>491664.12284926994</v>
      </c>
      <c r="O410">
        <f t="shared" ca="1" si="185"/>
        <v>1372087.3136407607</v>
      </c>
      <c r="P410">
        <f t="shared" ca="1" si="177"/>
        <v>152608</v>
      </c>
      <c r="Q410">
        <f t="shared" ca="1" si="186"/>
        <v>1222077.12284927</v>
      </c>
      <c r="R410">
        <f t="shared" ca="1" si="187"/>
        <v>944347.23458728381</v>
      </c>
      <c r="S410">
        <f t="shared" ca="1" si="188"/>
        <v>4670510.5482280441</v>
      </c>
      <c r="T410">
        <f t="shared" ca="1" si="189"/>
        <v>3448433.4253787743</v>
      </c>
      <c r="V410" s="9">
        <f ca="1">IF(Table1[[#This Row],[GENDER]]="MALE",1,0)</f>
        <v>1</v>
      </c>
      <c r="W410" s="10">
        <f ca="1">IF(Table1[[#This Row],[GENDER]]="FEMALE",1,0)</f>
        <v>0</v>
      </c>
      <c r="AF410" s="9">
        <f t="shared" ca="1" si="178"/>
        <v>1</v>
      </c>
      <c r="AG410" s="6">
        <f t="shared" ca="1" si="179"/>
        <v>0</v>
      </c>
      <c r="AH410" s="6">
        <f t="shared" ca="1" si="180"/>
        <v>0</v>
      </c>
      <c r="AI410" s="6">
        <f t="shared" ca="1" si="181"/>
        <v>0</v>
      </c>
      <c r="AJ410" s="10">
        <f t="shared" ca="1" si="182"/>
        <v>0</v>
      </c>
      <c r="AL410" s="9">
        <f ca="1">IF(Table1[[#This Row],[EDUCATION]]="HIGHSCHOOL",1,0)</f>
        <v>0</v>
      </c>
      <c r="AM410" s="6">
        <f ca="1">IF(Table1[[#This Row],[EDUCATION]]="PLUS TWO",1,0)</f>
        <v>1</v>
      </c>
      <c r="AN410" s="6">
        <f ca="1">IF(Table1[[#This Row],[EDUCATION]]="UG",1,0)</f>
        <v>0</v>
      </c>
      <c r="AO410" s="6">
        <f ca="1">IF(Table1[[#This Row],[EDUCATION]]="PG",1,0)</f>
        <v>0</v>
      </c>
      <c r="AP410" s="6">
        <f ca="1">IF(Table1[[#This Row],[EDUCATION]]="PHD",1,0)</f>
        <v>0</v>
      </c>
      <c r="AQ410" s="10">
        <f ca="1">IF(Table1[[#This Row],[EDUCATION]]="OTHERS",1,0)</f>
        <v>0</v>
      </c>
      <c r="AU410" s="9">
        <f ca="1">Table1[[#This Row],[CARS VALUE]]/Table1[[#This Row],[CARS]]</f>
        <v>686043.65682038036</v>
      </c>
      <c r="AV410" s="10"/>
      <c r="AX410" s="9">
        <f ca="1">IF(Table1[[#This Row],[DEBTS]]&gt;$AY$3,1,0)</f>
        <v>1</v>
      </c>
      <c r="AY410" s="6"/>
      <c r="AZ410" s="23">
        <f ca="1">(Table1[[#This Row],[MORTAGE LEFT]]/Table1[[#This Row],[VALUE OF THE HOUSE]])</f>
        <v>0.2088565207110008</v>
      </c>
      <c r="BA410" s="6">
        <f t="shared" ca="1" si="183"/>
        <v>1</v>
      </c>
      <c r="BB410" s="6"/>
      <c r="BC410" s="6"/>
      <c r="BD410" s="6"/>
      <c r="BE410" s="9">
        <f ca="1">IF(Table1[[#This Row],[DEBTS]]&gt;Table1[[#This Row],[INCOME ]],1,0)</f>
        <v>1</v>
      </c>
      <c r="BF410" s="10"/>
      <c r="BH410" s="9">
        <f ca="1">IF(Table1[[#This Row],[AREA]]="Alappuzha",Table1[[#This Row],[INCOME ]],0)</f>
        <v>0</v>
      </c>
      <c r="BI410" s="6">
        <f ca="1">IF(Table1[[#This Row],[AREA]]="Ernakulam",Table1[[#This Row],[INCOME ]],0)</f>
        <v>0</v>
      </c>
      <c r="BJ410" s="6">
        <f ca="1">IF(Table1[[#This Row],[AREA]]="Idukki",Table1[[#This Row],[INCOME ]],0)</f>
        <v>784692</v>
      </c>
      <c r="BK410" s="6">
        <f ca="1">IF(Table1[[#This Row],[AREA]]="kannur",Table1[[#This Row],[INCOME ]],0)</f>
        <v>0</v>
      </c>
      <c r="BL410" s="6">
        <f ca="1">IF(Table1[[#This Row],[AREA]]="Kasaragod",Table1[[#This Row],[INCOME ]],0)</f>
        <v>0</v>
      </c>
      <c r="BM410" s="6">
        <f ca="1">IF(Table1[[#This Row],[AREA]]="Kollam",Table1[[#This Row],[INCOME ]],0)</f>
        <v>0</v>
      </c>
      <c r="BN410" s="6">
        <f ca="1">IF(Table1[[#This Row],[AREA]]="kottayam",Table1[[#This Row],[INCOME ]],0)</f>
        <v>0</v>
      </c>
      <c r="BO410" s="6">
        <f ca="1">IF(Table1[[#This Row],[AREA]]="Kozhikode",Table1[[#This Row],[INCOME ]],0)</f>
        <v>0</v>
      </c>
      <c r="BP410" s="6">
        <f ca="1">IF(Table1[[#This Row],[AREA]]="Malappuram",Table1[[#This Row],[INCOME ]],0)</f>
        <v>0</v>
      </c>
      <c r="BQ410" s="6">
        <f ca="1">IF(Table1[[#This Row],[AREA]]="Palakkad",Table1[[#This Row],[INCOME ]],0)</f>
        <v>0</v>
      </c>
      <c r="BR410" s="6">
        <f ca="1">IF(Table1[[#This Row],[AREA]]="Pathanamthitta",Table1[[#This Row],[INCOME ]],0)</f>
        <v>0</v>
      </c>
      <c r="BS410" s="6">
        <f ca="1">IF(Table1[[#This Row],[AREA]]="Thiruvananthapuram",Table1[[#This Row],[INCOME ]],0)</f>
        <v>0</v>
      </c>
      <c r="BT410" s="6">
        <f ca="1">IF(Table1[[#This Row],[AREA]]="Thrissur",Table1[[#This Row],[INCOME ]],0)</f>
        <v>0</v>
      </c>
      <c r="BU410" s="10">
        <f ca="1">IF(Table1[[#This Row],[AREA]]="Wayanadu",Table1[[#This Row],[INCOME ]],0)</f>
        <v>0</v>
      </c>
      <c r="BW410" s="9">
        <f ca="1">IF(Table1[[#This Row],[FIELD OF WORK]]="IT",Table1[[#This Row],[INCOME ]],0)</f>
        <v>0</v>
      </c>
      <c r="BX410" s="6">
        <f ca="1">IF(Table1[[#This Row],[FIELD OF WORK]]="Teaching",Table1[[#This Row],[INCOME ]],0)</f>
        <v>0</v>
      </c>
      <c r="BY410" s="6">
        <f ca="1">IF(Table1[[#This Row],[FIELD OF WORK]]="Construction",Table1[[#This Row],[INCOME ]],0)</f>
        <v>784692</v>
      </c>
      <c r="BZ410" s="6">
        <f ca="1">IF(Table1[[#This Row],[FIELD OF WORK]]="Health",Table1[[#This Row],[INCOME ]],0)</f>
        <v>0</v>
      </c>
      <c r="CA410" s="10">
        <f ca="1">IF(Table1[[#This Row],[FIELD OF WORK]]="Others",Table1[[#This Row],[INCOME ]],0)</f>
        <v>0</v>
      </c>
      <c r="CC410" s="9">
        <f ca="1">IF(Table1[[#This Row],[EDUCATION]]="Highschool",Table1[[#This Row],[INCOME ]],0)</f>
        <v>0</v>
      </c>
      <c r="CD410" s="6">
        <f ca="1">IF(Table1[[#This Row],[EDUCATION]]="UG",Table1[[#This Row],[INCOME ]],0)</f>
        <v>0</v>
      </c>
      <c r="CE410" s="6">
        <f ca="1">IF(Table1[[#This Row],[EDUCATION]]="PG",Table1[[#This Row],[INCOME ]],0)</f>
        <v>0</v>
      </c>
      <c r="CF410" s="6">
        <f ca="1">IF(Table1[[#This Row],[EDUCATION]]="PHD",Table1[[#This Row],[INCOME ]],0)</f>
        <v>0</v>
      </c>
      <c r="CG410" s="6">
        <f ca="1">IF(Table1[[#This Row],[EDUCATION]]="Plus Two",Table1[[#This Row],[INCOME ]],0)</f>
        <v>784692</v>
      </c>
      <c r="CH410" s="10">
        <f ca="1">IF(Table1[[#This Row],[EDUCATION]]="Others",Table1[[#This Row],[INCOME ]],0)</f>
        <v>0</v>
      </c>
      <c r="CJ410" s="9">
        <f ca="1">IF(Table1[[#This Row],[NETWORTH]]&gt;$CK$3,Table1[[#This Row],[AGE]],0)</f>
        <v>25</v>
      </c>
      <c r="CK410" s="10"/>
    </row>
    <row r="411" spans="1:89" x14ac:dyDescent="0.3">
      <c r="A411">
        <f t="shared" ca="1" si="166"/>
        <v>0</v>
      </c>
      <c r="B411" t="str">
        <f t="shared" ca="1" si="167"/>
        <v>MALE</v>
      </c>
      <c r="C411">
        <f t="shared" ca="1" si="168"/>
        <v>40</v>
      </c>
      <c r="D411">
        <f t="shared" ca="1" si="169"/>
        <v>5</v>
      </c>
      <c r="E411" t="str">
        <f t="shared" ca="1" si="170"/>
        <v>Others</v>
      </c>
      <c r="F411">
        <f t="shared" ca="1" si="171"/>
        <v>3</v>
      </c>
      <c r="G411" t="str">
        <f t="shared" ca="1" si="172"/>
        <v>UG</v>
      </c>
      <c r="H411">
        <f t="shared" ca="1" si="190"/>
        <v>0</v>
      </c>
      <c r="I411">
        <f t="shared" ca="1" si="165"/>
        <v>1</v>
      </c>
      <c r="J411">
        <f t="shared" ca="1" si="173"/>
        <v>974224</v>
      </c>
      <c r="K411">
        <f t="shared" ca="1" si="174"/>
        <v>7</v>
      </c>
      <c r="L411" t="str">
        <f t="shared" ca="1" si="175"/>
        <v>Ernakulam</v>
      </c>
      <c r="M411">
        <f t="shared" ca="1" si="184"/>
        <v>4871120</v>
      </c>
      <c r="N411">
        <f t="shared" ca="1" si="176"/>
        <v>2405797.7750149132</v>
      </c>
      <c r="O411">
        <f t="shared" ca="1" si="185"/>
        <v>130373.1736279508</v>
      </c>
      <c r="P411">
        <f t="shared" ca="1" si="177"/>
        <v>118434</v>
      </c>
      <c r="Q411">
        <f t="shared" ca="1" si="186"/>
        <v>4385039.7750149127</v>
      </c>
      <c r="R411">
        <f t="shared" ca="1" si="187"/>
        <v>838314.3439479447</v>
      </c>
      <c r="S411">
        <f t="shared" ca="1" si="188"/>
        <v>5839807.5175758954</v>
      </c>
      <c r="T411">
        <f t="shared" ca="1" si="189"/>
        <v>1454767.7425609827</v>
      </c>
      <c r="V411" s="9">
        <f ca="1">IF(Table1[[#This Row],[GENDER]]="MALE",1,0)</f>
        <v>1</v>
      </c>
      <c r="W411" s="10">
        <f ca="1">IF(Table1[[#This Row],[GENDER]]="FEMALE",1,0)</f>
        <v>0</v>
      </c>
      <c r="AF411" s="9">
        <f t="shared" ca="1" si="178"/>
        <v>0</v>
      </c>
      <c r="AG411" s="6">
        <f t="shared" ca="1" si="179"/>
        <v>0</v>
      </c>
      <c r="AH411" s="6">
        <f t="shared" ca="1" si="180"/>
        <v>0</v>
      </c>
      <c r="AI411" s="6">
        <f t="shared" ca="1" si="181"/>
        <v>0</v>
      </c>
      <c r="AJ411" s="10">
        <f t="shared" ca="1" si="182"/>
        <v>1</v>
      </c>
      <c r="AL411" s="9">
        <f ca="1">IF(Table1[[#This Row],[EDUCATION]]="HIGHSCHOOL",1,0)</f>
        <v>0</v>
      </c>
      <c r="AM411" s="6">
        <f ca="1">IF(Table1[[#This Row],[EDUCATION]]="PLUS TWO",1,0)</f>
        <v>0</v>
      </c>
      <c r="AN411" s="6">
        <f ca="1">IF(Table1[[#This Row],[EDUCATION]]="UG",1,0)</f>
        <v>1</v>
      </c>
      <c r="AO411" s="6">
        <f ca="1">IF(Table1[[#This Row],[EDUCATION]]="PG",1,0)</f>
        <v>0</v>
      </c>
      <c r="AP411" s="6">
        <f ca="1">IF(Table1[[#This Row],[EDUCATION]]="PHD",1,0)</f>
        <v>0</v>
      </c>
      <c r="AQ411" s="10">
        <f ca="1">IF(Table1[[#This Row],[EDUCATION]]="OTHERS",1,0)</f>
        <v>0</v>
      </c>
      <c r="AU411" s="9">
        <f ca="1">Table1[[#This Row],[CARS VALUE]]/Table1[[#This Row],[CARS]]</f>
        <v>130373.1736279508</v>
      </c>
      <c r="AV411" s="10"/>
      <c r="AX411" s="9">
        <f ca="1">IF(Table1[[#This Row],[DEBTS]]&gt;$AY$3,1,0)</f>
        <v>1</v>
      </c>
      <c r="AY411" s="6"/>
      <c r="AZ411" s="23">
        <f ca="1">(Table1[[#This Row],[MORTAGE LEFT]]/Table1[[#This Row],[VALUE OF THE HOUSE]])</f>
        <v>0.49389006532684748</v>
      </c>
      <c r="BA411" s="6">
        <f t="shared" ca="1" si="183"/>
        <v>1</v>
      </c>
      <c r="BB411" s="6"/>
      <c r="BC411" s="6"/>
      <c r="BD411" s="6"/>
      <c r="BE411" s="9">
        <f ca="1">IF(Table1[[#This Row],[DEBTS]]&gt;Table1[[#This Row],[INCOME ]],1,0)</f>
        <v>1</v>
      </c>
      <c r="BF411" s="10"/>
      <c r="BH411" s="9">
        <f ca="1">IF(Table1[[#This Row],[AREA]]="Alappuzha",Table1[[#This Row],[INCOME ]],0)</f>
        <v>0</v>
      </c>
      <c r="BI411" s="6">
        <f ca="1">IF(Table1[[#This Row],[AREA]]="Ernakulam",Table1[[#This Row],[INCOME ]],0)</f>
        <v>974224</v>
      </c>
      <c r="BJ411" s="6">
        <f ca="1">IF(Table1[[#This Row],[AREA]]="Idukki",Table1[[#This Row],[INCOME ]],0)</f>
        <v>0</v>
      </c>
      <c r="BK411" s="6">
        <f ca="1">IF(Table1[[#This Row],[AREA]]="kannur",Table1[[#This Row],[INCOME ]],0)</f>
        <v>0</v>
      </c>
      <c r="BL411" s="6">
        <f ca="1">IF(Table1[[#This Row],[AREA]]="Kasaragod",Table1[[#This Row],[INCOME ]],0)</f>
        <v>0</v>
      </c>
      <c r="BM411" s="6">
        <f ca="1">IF(Table1[[#This Row],[AREA]]="Kollam",Table1[[#This Row],[INCOME ]],0)</f>
        <v>0</v>
      </c>
      <c r="BN411" s="6">
        <f ca="1">IF(Table1[[#This Row],[AREA]]="kottayam",Table1[[#This Row],[INCOME ]],0)</f>
        <v>0</v>
      </c>
      <c r="BO411" s="6">
        <f ca="1">IF(Table1[[#This Row],[AREA]]="Kozhikode",Table1[[#This Row],[INCOME ]],0)</f>
        <v>0</v>
      </c>
      <c r="BP411" s="6">
        <f ca="1">IF(Table1[[#This Row],[AREA]]="Malappuram",Table1[[#This Row],[INCOME ]],0)</f>
        <v>0</v>
      </c>
      <c r="BQ411" s="6">
        <f ca="1">IF(Table1[[#This Row],[AREA]]="Palakkad",Table1[[#This Row],[INCOME ]],0)</f>
        <v>0</v>
      </c>
      <c r="BR411" s="6">
        <f ca="1">IF(Table1[[#This Row],[AREA]]="Pathanamthitta",Table1[[#This Row],[INCOME ]],0)</f>
        <v>0</v>
      </c>
      <c r="BS411" s="6">
        <f ca="1">IF(Table1[[#This Row],[AREA]]="Thiruvananthapuram",Table1[[#This Row],[INCOME ]],0)</f>
        <v>0</v>
      </c>
      <c r="BT411" s="6">
        <f ca="1">IF(Table1[[#This Row],[AREA]]="Thrissur",Table1[[#This Row],[INCOME ]],0)</f>
        <v>0</v>
      </c>
      <c r="BU411" s="10">
        <f ca="1">IF(Table1[[#This Row],[AREA]]="Wayanadu",Table1[[#This Row],[INCOME ]],0)</f>
        <v>0</v>
      </c>
      <c r="BW411" s="9">
        <f ca="1">IF(Table1[[#This Row],[FIELD OF WORK]]="IT",Table1[[#This Row],[INCOME ]],0)</f>
        <v>0</v>
      </c>
      <c r="BX411" s="6">
        <f ca="1">IF(Table1[[#This Row],[FIELD OF WORK]]="Teaching",Table1[[#This Row],[INCOME ]],0)</f>
        <v>0</v>
      </c>
      <c r="BY411" s="6">
        <f ca="1">IF(Table1[[#This Row],[FIELD OF WORK]]="Construction",Table1[[#This Row],[INCOME ]],0)</f>
        <v>0</v>
      </c>
      <c r="BZ411" s="6">
        <f ca="1">IF(Table1[[#This Row],[FIELD OF WORK]]="Health",Table1[[#This Row],[INCOME ]],0)</f>
        <v>0</v>
      </c>
      <c r="CA411" s="10">
        <f ca="1">IF(Table1[[#This Row],[FIELD OF WORK]]="Others",Table1[[#This Row],[INCOME ]],0)</f>
        <v>974224</v>
      </c>
      <c r="CC411" s="9">
        <f ca="1">IF(Table1[[#This Row],[EDUCATION]]="Highschool",Table1[[#This Row],[INCOME ]],0)</f>
        <v>0</v>
      </c>
      <c r="CD411" s="6">
        <f ca="1">IF(Table1[[#This Row],[EDUCATION]]="UG",Table1[[#This Row],[INCOME ]],0)</f>
        <v>974224</v>
      </c>
      <c r="CE411" s="6">
        <f ca="1">IF(Table1[[#This Row],[EDUCATION]]="PG",Table1[[#This Row],[INCOME ]],0)</f>
        <v>0</v>
      </c>
      <c r="CF411" s="6">
        <f ca="1">IF(Table1[[#This Row],[EDUCATION]]="PHD",Table1[[#This Row],[INCOME ]],0)</f>
        <v>0</v>
      </c>
      <c r="CG411" s="6">
        <f ca="1">IF(Table1[[#This Row],[EDUCATION]]="Plus Two",Table1[[#This Row],[INCOME ]],0)</f>
        <v>0</v>
      </c>
      <c r="CH411" s="10">
        <f ca="1">IF(Table1[[#This Row],[EDUCATION]]="Others",Table1[[#This Row],[INCOME ]],0)</f>
        <v>0</v>
      </c>
      <c r="CJ411" s="9">
        <f ca="1">IF(Table1[[#This Row],[NETWORTH]]&gt;$CK$3,Table1[[#This Row],[AGE]],0)</f>
        <v>40</v>
      </c>
      <c r="CK411" s="10"/>
    </row>
    <row r="412" spans="1:89" x14ac:dyDescent="0.3">
      <c r="A412">
        <f t="shared" ca="1" si="166"/>
        <v>1</v>
      </c>
      <c r="B412" t="str">
        <f t="shared" ca="1" si="167"/>
        <v>FEMALE</v>
      </c>
      <c r="C412">
        <f t="shared" ca="1" si="168"/>
        <v>27</v>
      </c>
      <c r="D412">
        <f t="shared" ca="1" si="169"/>
        <v>3</v>
      </c>
      <c r="E412" t="str">
        <f t="shared" ca="1" si="170"/>
        <v>Teaching</v>
      </c>
      <c r="F412">
        <f t="shared" ca="1" si="171"/>
        <v>1</v>
      </c>
      <c r="G412" t="str">
        <f t="shared" ca="1" si="172"/>
        <v>Highschool</v>
      </c>
      <c r="H412">
        <f t="shared" ca="1" si="190"/>
        <v>2</v>
      </c>
      <c r="I412">
        <f t="shared" ca="1" si="165"/>
        <v>1</v>
      </c>
      <c r="J412">
        <f t="shared" ca="1" si="173"/>
        <v>154144</v>
      </c>
      <c r="K412">
        <f t="shared" ca="1" si="174"/>
        <v>3</v>
      </c>
      <c r="L412" t="str">
        <f t="shared" ca="1" si="175"/>
        <v>Alappuzha</v>
      </c>
      <c r="M412">
        <f t="shared" ca="1" si="184"/>
        <v>616576</v>
      </c>
      <c r="N412">
        <f t="shared" ca="1" si="176"/>
        <v>407698.07913869695</v>
      </c>
      <c r="O412">
        <f t="shared" ca="1" si="185"/>
        <v>3231.4389519847309</v>
      </c>
      <c r="P412">
        <f t="shared" ca="1" si="177"/>
        <v>1362</v>
      </c>
      <c r="Q412">
        <f t="shared" ca="1" si="186"/>
        <v>467415.07913869695</v>
      </c>
      <c r="R412">
        <f t="shared" ca="1" si="187"/>
        <v>69318.678201047311</v>
      </c>
      <c r="S412">
        <f t="shared" ca="1" si="188"/>
        <v>689126.1171530321</v>
      </c>
      <c r="T412">
        <f t="shared" ca="1" si="189"/>
        <v>221711.03801433515</v>
      </c>
      <c r="V412" s="9">
        <f ca="1">IF(Table1[[#This Row],[GENDER]]="MALE",1,0)</f>
        <v>0</v>
      </c>
      <c r="W412" s="10">
        <f ca="1">IF(Table1[[#This Row],[GENDER]]="FEMALE",1,0)</f>
        <v>1</v>
      </c>
      <c r="AF412" s="9">
        <f t="shared" ca="1" si="178"/>
        <v>0</v>
      </c>
      <c r="AG412" s="6">
        <f t="shared" ca="1" si="179"/>
        <v>0</v>
      </c>
      <c r="AH412" s="6">
        <f t="shared" ca="1" si="180"/>
        <v>0</v>
      </c>
      <c r="AI412" s="6">
        <f t="shared" ca="1" si="181"/>
        <v>1</v>
      </c>
      <c r="AJ412" s="10">
        <f t="shared" ca="1" si="182"/>
        <v>0</v>
      </c>
      <c r="AL412" s="9">
        <f ca="1">IF(Table1[[#This Row],[EDUCATION]]="HIGHSCHOOL",1,0)</f>
        <v>1</v>
      </c>
      <c r="AM412" s="6">
        <f ca="1">IF(Table1[[#This Row],[EDUCATION]]="PLUS TWO",1,0)</f>
        <v>0</v>
      </c>
      <c r="AN412" s="6">
        <f ca="1">IF(Table1[[#This Row],[EDUCATION]]="UG",1,0)</f>
        <v>0</v>
      </c>
      <c r="AO412" s="6">
        <f ca="1">IF(Table1[[#This Row],[EDUCATION]]="PG",1,0)</f>
        <v>0</v>
      </c>
      <c r="AP412" s="6">
        <f ca="1">IF(Table1[[#This Row],[EDUCATION]]="PHD",1,0)</f>
        <v>0</v>
      </c>
      <c r="AQ412" s="10">
        <f ca="1">IF(Table1[[#This Row],[EDUCATION]]="OTHERS",1,0)</f>
        <v>0</v>
      </c>
      <c r="AU412" s="9">
        <f ca="1">Table1[[#This Row],[CARS VALUE]]/Table1[[#This Row],[CARS]]</f>
        <v>3231.4389519847309</v>
      </c>
      <c r="AV412" s="10"/>
      <c r="AX412" s="9">
        <f ca="1">IF(Table1[[#This Row],[DEBTS]]&gt;$AY$3,1,0)</f>
        <v>0</v>
      </c>
      <c r="AY412" s="6"/>
      <c r="AZ412" s="23">
        <f ca="1">(Table1[[#This Row],[MORTAGE LEFT]]/Table1[[#This Row],[VALUE OF THE HOUSE]])</f>
        <v>0.66122923879407725</v>
      </c>
      <c r="BA412" s="6">
        <f t="shared" ca="1" si="183"/>
        <v>0</v>
      </c>
      <c r="BB412" s="6"/>
      <c r="BC412" s="6"/>
      <c r="BD412" s="6"/>
      <c r="BE412" s="9">
        <f ca="1">IF(Table1[[#This Row],[DEBTS]]&gt;Table1[[#This Row],[INCOME ]],1,0)</f>
        <v>1</v>
      </c>
      <c r="BF412" s="10"/>
      <c r="BH412" s="9">
        <f ca="1">IF(Table1[[#This Row],[AREA]]="Alappuzha",Table1[[#This Row],[INCOME ]],0)</f>
        <v>154144</v>
      </c>
      <c r="BI412" s="6">
        <f ca="1">IF(Table1[[#This Row],[AREA]]="Ernakulam",Table1[[#This Row],[INCOME ]],0)</f>
        <v>0</v>
      </c>
      <c r="BJ412" s="6">
        <f ca="1">IF(Table1[[#This Row],[AREA]]="Idukki",Table1[[#This Row],[INCOME ]],0)</f>
        <v>0</v>
      </c>
      <c r="BK412" s="6">
        <f ca="1">IF(Table1[[#This Row],[AREA]]="kannur",Table1[[#This Row],[INCOME ]],0)</f>
        <v>0</v>
      </c>
      <c r="BL412" s="6">
        <f ca="1">IF(Table1[[#This Row],[AREA]]="Kasaragod",Table1[[#This Row],[INCOME ]],0)</f>
        <v>0</v>
      </c>
      <c r="BM412" s="6">
        <f ca="1">IF(Table1[[#This Row],[AREA]]="Kollam",Table1[[#This Row],[INCOME ]],0)</f>
        <v>0</v>
      </c>
      <c r="BN412" s="6">
        <f ca="1">IF(Table1[[#This Row],[AREA]]="kottayam",Table1[[#This Row],[INCOME ]],0)</f>
        <v>0</v>
      </c>
      <c r="BO412" s="6">
        <f ca="1">IF(Table1[[#This Row],[AREA]]="Kozhikode",Table1[[#This Row],[INCOME ]],0)</f>
        <v>0</v>
      </c>
      <c r="BP412" s="6">
        <f ca="1">IF(Table1[[#This Row],[AREA]]="Malappuram",Table1[[#This Row],[INCOME ]],0)</f>
        <v>0</v>
      </c>
      <c r="BQ412" s="6">
        <f ca="1">IF(Table1[[#This Row],[AREA]]="Palakkad",Table1[[#This Row],[INCOME ]],0)</f>
        <v>0</v>
      </c>
      <c r="BR412" s="6">
        <f ca="1">IF(Table1[[#This Row],[AREA]]="Pathanamthitta",Table1[[#This Row],[INCOME ]],0)</f>
        <v>0</v>
      </c>
      <c r="BS412" s="6">
        <f ca="1">IF(Table1[[#This Row],[AREA]]="Thiruvananthapuram",Table1[[#This Row],[INCOME ]],0)</f>
        <v>0</v>
      </c>
      <c r="BT412" s="6">
        <f ca="1">IF(Table1[[#This Row],[AREA]]="Thrissur",Table1[[#This Row],[INCOME ]],0)</f>
        <v>0</v>
      </c>
      <c r="BU412" s="10">
        <f ca="1">IF(Table1[[#This Row],[AREA]]="Wayanadu",Table1[[#This Row],[INCOME ]],0)</f>
        <v>0</v>
      </c>
      <c r="BW412" s="9">
        <f ca="1">IF(Table1[[#This Row],[FIELD OF WORK]]="IT",Table1[[#This Row],[INCOME ]],0)</f>
        <v>0</v>
      </c>
      <c r="BX412" s="6">
        <f ca="1">IF(Table1[[#This Row],[FIELD OF WORK]]="Teaching",Table1[[#This Row],[INCOME ]],0)</f>
        <v>154144</v>
      </c>
      <c r="BY412" s="6">
        <f ca="1">IF(Table1[[#This Row],[FIELD OF WORK]]="Construction",Table1[[#This Row],[INCOME ]],0)</f>
        <v>0</v>
      </c>
      <c r="BZ412" s="6">
        <f ca="1">IF(Table1[[#This Row],[FIELD OF WORK]]="Health",Table1[[#This Row],[INCOME ]],0)</f>
        <v>0</v>
      </c>
      <c r="CA412" s="10">
        <f ca="1">IF(Table1[[#This Row],[FIELD OF WORK]]="Others",Table1[[#This Row],[INCOME ]],0)</f>
        <v>0</v>
      </c>
      <c r="CC412" s="9">
        <f ca="1">IF(Table1[[#This Row],[EDUCATION]]="Highschool",Table1[[#This Row],[INCOME ]],0)</f>
        <v>154144</v>
      </c>
      <c r="CD412" s="6">
        <f ca="1">IF(Table1[[#This Row],[EDUCATION]]="UG",Table1[[#This Row],[INCOME ]],0)</f>
        <v>0</v>
      </c>
      <c r="CE412" s="6">
        <f ca="1">IF(Table1[[#This Row],[EDUCATION]]="PG",Table1[[#This Row],[INCOME ]],0)</f>
        <v>0</v>
      </c>
      <c r="CF412" s="6">
        <f ca="1">IF(Table1[[#This Row],[EDUCATION]]="PHD",Table1[[#This Row],[INCOME ]],0)</f>
        <v>0</v>
      </c>
      <c r="CG412" s="6">
        <f ca="1">IF(Table1[[#This Row],[EDUCATION]]="Plus Two",Table1[[#This Row],[INCOME ]],0)</f>
        <v>0</v>
      </c>
      <c r="CH412" s="10">
        <f ca="1">IF(Table1[[#This Row],[EDUCATION]]="Others",Table1[[#This Row],[INCOME ]],0)</f>
        <v>0</v>
      </c>
      <c r="CJ412" s="9">
        <f ca="1">IF(Table1[[#This Row],[NETWORTH]]&gt;$CK$3,Table1[[#This Row],[AGE]],0)</f>
        <v>0</v>
      </c>
      <c r="CK412" s="10"/>
    </row>
    <row r="413" spans="1:89" x14ac:dyDescent="0.3">
      <c r="A413">
        <f t="shared" ca="1" si="166"/>
        <v>0</v>
      </c>
      <c r="B413" t="str">
        <f t="shared" ca="1" si="167"/>
        <v>MALE</v>
      </c>
      <c r="C413">
        <f t="shared" ca="1" si="168"/>
        <v>45</v>
      </c>
      <c r="D413">
        <f t="shared" ca="1" si="169"/>
        <v>5</v>
      </c>
      <c r="E413" t="str">
        <f t="shared" ca="1" si="170"/>
        <v>Others</v>
      </c>
      <c r="F413">
        <f t="shared" ca="1" si="171"/>
        <v>1</v>
      </c>
      <c r="G413" t="str">
        <f t="shared" ca="1" si="172"/>
        <v>Highschool</v>
      </c>
      <c r="H413">
        <f t="shared" ca="1" si="190"/>
        <v>1</v>
      </c>
      <c r="I413">
        <f t="shared" ca="1" si="165"/>
        <v>2</v>
      </c>
      <c r="J413">
        <f t="shared" ca="1" si="173"/>
        <v>861090</v>
      </c>
      <c r="K413">
        <f t="shared" ca="1" si="174"/>
        <v>7</v>
      </c>
      <c r="L413" t="str">
        <f t="shared" ca="1" si="175"/>
        <v>Ernakulam</v>
      </c>
      <c r="M413">
        <f t="shared" ca="1" si="184"/>
        <v>4305450</v>
      </c>
      <c r="N413">
        <f t="shared" ca="1" si="176"/>
        <v>905432.3708735496</v>
      </c>
      <c r="O413">
        <f t="shared" ca="1" si="185"/>
        <v>1987.0510716677318</v>
      </c>
      <c r="P413">
        <f t="shared" ca="1" si="177"/>
        <v>1566</v>
      </c>
      <c r="Q413">
        <f t="shared" ca="1" si="186"/>
        <v>1529864.3708735495</v>
      </c>
      <c r="R413">
        <f t="shared" ca="1" si="187"/>
        <v>1100023.0547369388</v>
      </c>
      <c r="S413">
        <f t="shared" ca="1" si="188"/>
        <v>5407460.1058086064</v>
      </c>
      <c r="T413">
        <f t="shared" ca="1" si="189"/>
        <v>3877595.7349350569</v>
      </c>
      <c r="V413" s="9">
        <f ca="1">IF(Table1[[#This Row],[GENDER]]="MALE",1,0)</f>
        <v>1</v>
      </c>
      <c r="W413" s="10">
        <f ca="1">IF(Table1[[#This Row],[GENDER]]="FEMALE",1,0)</f>
        <v>0</v>
      </c>
      <c r="AF413" s="9">
        <f t="shared" ca="1" si="178"/>
        <v>0</v>
      </c>
      <c r="AG413" s="6">
        <f t="shared" ca="1" si="179"/>
        <v>0</v>
      </c>
      <c r="AH413" s="6">
        <f t="shared" ca="1" si="180"/>
        <v>0</v>
      </c>
      <c r="AI413" s="6">
        <f t="shared" ca="1" si="181"/>
        <v>0</v>
      </c>
      <c r="AJ413" s="10">
        <f t="shared" ca="1" si="182"/>
        <v>1</v>
      </c>
      <c r="AL413" s="9">
        <f ca="1">IF(Table1[[#This Row],[EDUCATION]]="HIGHSCHOOL",1,0)</f>
        <v>1</v>
      </c>
      <c r="AM413" s="6">
        <f ca="1">IF(Table1[[#This Row],[EDUCATION]]="PLUS TWO",1,0)</f>
        <v>0</v>
      </c>
      <c r="AN413" s="6">
        <f ca="1">IF(Table1[[#This Row],[EDUCATION]]="UG",1,0)</f>
        <v>0</v>
      </c>
      <c r="AO413" s="6">
        <f ca="1">IF(Table1[[#This Row],[EDUCATION]]="PG",1,0)</f>
        <v>0</v>
      </c>
      <c r="AP413" s="6">
        <f ca="1">IF(Table1[[#This Row],[EDUCATION]]="PHD",1,0)</f>
        <v>0</v>
      </c>
      <c r="AQ413" s="10">
        <f ca="1">IF(Table1[[#This Row],[EDUCATION]]="OTHERS",1,0)</f>
        <v>0</v>
      </c>
      <c r="AU413" s="9">
        <f ca="1">Table1[[#This Row],[CARS VALUE]]/Table1[[#This Row],[CARS]]</f>
        <v>993.52553583386589</v>
      </c>
      <c r="AV413" s="10"/>
      <c r="AX413" s="9">
        <f ca="1">IF(Table1[[#This Row],[DEBTS]]&gt;$AY$3,1,0)</f>
        <v>1</v>
      </c>
      <c r="AY413" s="6"/>
      <c r="AZ413" s="23">
        <f ca="1">(Table1[[#This Row],[MORTAGE LEFT]]/Table1[[#This Row],[VALUE OF THE HOUSE]])</f>
        <v>0.21029912572984233</v>
      </c>
      <c r="BA413" s="6">
        <f t="shared" ca="1" si="183"/>
        <v>1</v>
      </c>
      <c r="BB413" s="6"/>
      <c r="BC413" s="6"/>
      <c r="BD413" s="6"/>
      <c r="BE413" s="9">
        <f ca="1">IF(Table1[[#This Row],[DEBTS]]&gt;Table1[[#This Row],[INCOME ]],1,0)</f>
        <v>1</v>
      </c>
      <c r="BF413" s="10"/>
      <c r="BH413" s="9">
        <f ca="1">IF(Table1[[#This Row],[AREA]]="Alappuzha",Table1[[#This Row],[INCOME ]],0)</f>
        <v>0</v>
      </c>
      <c r="BI413" s="6">
        <f ca="1">IF(Table1[[#This Row],[AREA]]="Ernakulam",Table1[[#This Row],[INCOME ]],0)</f>
        <v>861090</v>
      </c>
      <c r="BJ413" s="6">
        <f ca="1">IF(Table1[[#This Row],[AREA]]="Idukki",Table1[[#This Row],[INCOME ]],0)</f>
        <v>0</v>
      </c>
      <c r="BK413" s="6">
        <f ca="1">IF(Table1[[#This Row],[AREA]]="kannur",Table1[[#This Row],[INCOME ]],0)</f>
        <v>0</v>
      </c>
      <c r="BL413" s="6">
        <f ca="1">IF(Table1[[#This Row],[AREA]]="Kasaragod",Table1[[#This Row],[INCOME ]],0)</f>
        <v>0</v>
      </c>
      <c r="BM413" s="6">
        <f ca="1">IF(Table1[[#This Row],[AREA]]="Kollam",Table1[[#This Row],[INCOME ]],0)</f>
        <v>0</v>
      </c>
      <c r="BN413" s="6">
        <f ca="1">IF(Table1[[#This Row],[AREA]]="kottayam",Table1[[#This Row],[INCOME ]],0)</f>
        <v>0</v>
      </c>
      <c r="BO413" s="6">
        <f ca="1">IF(Table1[[#This Row],[AREA]]="Kozhikode",Table1[[#This Row],[INCOME ]],0)</f>
        <v>0</v>
      </c>
      <c r="BP413" s="6">
        <f ca="1">IF(Table1[[#This Row],[AREA]]="Malappuram",Table1[[#This Row],[INCOME ]],0)</f>
        <v>0</v>
      </c>
      <c r="BQ413" s="6">
        <f ca="1">IF(Table1[[#This Row],[AREA]]="Palakkad",Table1[[#This Row],[INCOME ]],0)</f>
        <v>0</v>
      </c>
      <c r="BR413" s="6">
        <f ca="1">IF(Table1[[#This Row],[AREA]]="Pathanamthitta",Table1[[#This Row],[INCOME ]],0)</f>
        <v>0</v>
      </c>
      <c r="BS413" s="6">
        <f ca="1">IF(Table1[[#This Row],[AREA]]="Thiruvananthapuram",Table1[[#This Row],[INCOME ]],0)</f>
        <v>0</v>
      </c>
      <c r="BT413" s="6">
        <f ca="1">IF(Table1[[#This Row],[AREA]]="Thrissur",Table1[[#This Row],[INCOME ]],0)</f>
        <v>0</v>
      </c>
      <c r="BU413" s="10">
        <f ca="1">IF(Table1[[#This Row],[AREA]]="Wayanadu",Table1[[#This Row],[INCOME ]],0)</f>
        <v>0</v>
      </c>
      <c r="BW413" s="9">
        <f ca="1">IF(Table1[[#This Row],[FIELD OF WORK]]="IT",Table1[[#This Row],[INCOME ]],0)</f>
        <v>0</v>
      </c>
      <c r="BX413" s="6">
        <f ca="1">IF(Table1[[#This Row],[FIELD OF WORK]]="Teaching",Table1[[#This Row],[INCOME ]],0)</f>
        <v>0</v>
      </c>
      <c r="BY413" s="6">
        <f ca="1">IF(Table1[[#This Row],[FIELD OF WORK]]="Construction",Table1[[#This Row],[INCOME ]],0)</f>
        <v>0</v>
      </c>
      <c r="BZ413" s="6">
        <f ca="1">IF(Table1[[#This Row],[FIELD OF WORK]]="Health",Table1[[#This Row],[INCOME ]],0)</f>
        <v>0</v>
      </c>
      <c r="CA413" s="10">
        <f ca="1">IF(Table1[[#This Row],[FIELD OF WORK]]="Others",Table1[[#This Row],[INCOME ]],0)</f>
        <v>861090</v>
      </c>
      <c r="CC413" s="9">
        <f ca="1">IF(Table1[[#This Row],[EDUCATION]]="Highschool",Table1[[#This Row],[INCOME ]],0)</f>
        <v>861090</v>
      </c>
      <c r="CD413" s="6">
        <f ca="1">IF(Table1[[#This Row],[EDUCATION]]="UG",Table1[[#This Row],[INCOME ]],0)</f>
        <v>0</v>
      </c>
      <c r="CE413" s="6">
        <f ca="1">IF(Table1[[#This Row],[EDUCATION]]="PG",Table1[[#This Row],[INCOME ]],0)</f>
        <v>0</v>
      </c>
      <c r="CF413" s="6">
        <f ca="1">IF(Table1[[#This Row],[EDUCATION]]="PHD",Table1[[#This Row],[INCOME ]],0)</f>
        <v>0</v>
      </c>
      <c r="CG413" s="6">
        <f ca="1">IF(Table1[[#This Row],[EDUCATION]]="Plus Two",Table1[[#This Row],[INCOME ]],0)</f>
        <v>0</v>
      </c>
      <c r="CH413" s="10">
        <f ca="1">IF(Table1[[#This Row],[EDUCATION]]="Others",Table1[[#This Row],[INCOME ]],0)</f>
        <v>0</v>
      </c>
      <c r="CJ413" s="9">
        <f ca="1">IF(Table1[[#This Row],[NETWORTH]]&gt;$CK$3,Table1[[#This Row],[AGE]],0)</f>
        <v>45</v>
      </c>
      <c r="CK413" s="10"/>
    </row>
    <row r="414" spans="1:89" x14ac:dyDescent="0.3">
      <c r="A414">
        <f t="shared" ca="1" si="166"/>
        <v>1</v>
      </c>
      <c r="B414" t="str">
        <f t="shared" ca="1" si="167"/>
        <v>FEMALE</v>
      </c>
      <c r="C414">
        <f t="shared" ca="1" si="168"/>
        <v>38</v>
      </c>
      <c r="D414">
        <f t="shared" ca="1" si="169"/>
        <v>4</v>
      </c>
      <c r="E414" t="str">
        <f t="shared" ca="1" si="170"/>
        <v>IT</v>
      </c>
      <c r="F414">
        <f t="shared" ca="1" si="171"/>
        <v>1</v>
      </c>
      <c r="G414" t="str">
        <f t="shared" ca="1" si="172"/>
        <v>Highschool</v>
      </c>
      <c r="H414">
        <f t="shared" ca="1" si="190"/>
        <v>2</v>
      </c>
      <c r="I414">
        <f t="shared" ca="1" si="165"/>
        <v>2</v>
      </c>
      <c r="J414">
        <f t="shared" ca="1" si="173"/>
        <v>672328</v>
      </c>
      <c r="K414">
        <f t="shared" ca="1" si="174"/>
        <v>5</v>
      </c>
      <c r="L414" t="str">
        <f t="shared" ca="1" si="175"/>
        <v>Kottayam</v>
      </c>
      <c r="M414">
        <f t="shared" ca="1" si="184"/>
        <v>4033968</v>
      </c>
      <c r="N414">
        <f t="shared" ca="1" si="176"/>
        <v>3803710.510207898</v>
      </c>
      <c r="O414">
        <f t="shared" ca="1" si="185"/>
        <v>32657.507231668736</v>
      </c>
      <c r="P414">
        <f t="shared" ca="1" si="177"/>
        <v>11068</v>
      </c>
      <c r="Q414">
        <f t="shared" ca="1" si="186"/>
        <v>4375393.510207898</v>
      </c>
      <c r="R414">
        <f t="shared" ca="1" si="187"/>
        <v>245723.24422859121</v>
      </c>
      <c r="S414">
        <f t="shared" ca="1" si="188"/>
        <v>4312348.7514602598</v>
      </c>
      <c r="T414">
        <f t="shared" ca="1" si="189"/>
        <v>-63044.758747638203</v>
      </c>
      <c r="V414" s="9">
        <f ca="1">IF(Table1[[#This Row],[GENDER]]="MALE",1,0)</f>
        <v>0</v>
      </c>
      <c r="W414" s="10">
        <f ca="1">IF(Table1[[#This Row],[GENDER]]="FEMALE",1,0)</f>
        <v>1</v>
      </c>
      <c r="AF414" s="9">
        <f t="shared" ca="1" si="178"/>
        <v>0</v>
      </c>
      <c r="AG414" s="6">
        <f t="shared" ca="1" si="179"/>
        <v>0</v>
      </c>
      <c r="AH414" s="6">
        <f t="shared" ca="1" si="180"/>
        <v>1</v>
      </c>
      <c r="AI414" s="6">
        <f t="shared" ca="1" si="181"/>
        <v>0</v>
      </c>
      <c r="AJ414" s="10">
        <f t="shared" ca="1" si="182"/>
        <v>0</v>
      </c>
      <c r="AL414" s="9">
        <f ca="1">IF(Table1[[#This Row],[EDUCATION]]="HIGHSCHOOL",1,0)</f>
        <v>1</v>
      </c>
      <c r="AM414" s="6">
        <f ca="1">IF(Table1[[#This Row],[EDUCATION]]="PLUS TWO",1,0)</f>
        <v>0</v>
      </c>
      <c r="AN414" s="6">
        <f ca="1">IF(Table1[[#This Row],[EDUCATION]]="UG",1,0)</f>
        <v>0</v>
      </c>
      <c r="AO414" s="6">
        <f ca="1">IF(Table1[[#This Row],[EDUCATION]]="PG",1,0)</f>
        <v>0</v>
      </c>
      <c r="AP414" s="6">
        <f ca="1">IF(Table1[[#This Row],[EDUCATION]]="PHD",1,0)</f>
        <v>0</v>
      </c>
      <c r="AQ414" s="10">
        <f ca="1">IF(Table1[[#This Row],[EDUCATION]]="OTHERS",1,0)</f>
        <v>0</v>
      </c>
      <c r="AU414" s="9">
        <f ca="1">Table1[[#This Row],[CARS VALUE]]/Table1[[#This Row],[CARS]]</f>
        <v>16328.753615834368</v>
      </c>
      <c r="AV414" s="10"/>
      <c r="AX414" s="9">
        <f ca="1">IF(Table1[[#This Row],[DEBTS]]&gt;$AY$3,1,0)</f>
        <v>1</v>
      </c>
      <c r="AY414" s="6"/>
      <c r="AZ414" s="23">
        <f ca="1">(Table1[[#This Row],[MORTAGE LEFT]]/Table1[[#This Row],[VALUE OF THE HOUSE]])</f>
        <v>0.94292034795712265</v>
      </c>
      <c r="BA414" s="6">
        <f t="shared" ca="1" si="183"/>
        <v>0</v>
      </c>
      <c r="BB414" s="6"/>
      <c r="BC414" s="6"/>
      <c r="BD414" s="6"/>
      <c r="BE414" s="9">
        <f ca="1">IF(Table1[[#This Row],[DEBTS]]&gt;Table1[[#This Row],[INCOME ]],1,0)</f>
        <v>1</v>
      </c>
      <c r="BF414" s="10"/>
      <c r="BH414" s="9">
        <f ca="1">IF(Table1[[#This Row],[AREA]]="Alappuzha",Table1[[#This Row],[INCOME ]],0)</f>
        <v>0</v>
      </c>
      <c r="BI414" s="6">
        <f ca="1">IF(Table1[[#This Row],[AREA]]="Ernakulam",Table1[[#This Row],[INCOME ]],0)</f>
        <v>0</v>
      </c>
      <c r="BJ414" s="6">
        <f ca="1">IF(Table1[[#This Row],[AREA]]="Idukki",Table1[[#This Row],[INCOME ]],0)</f>
        <v>0</v>
      </c>
      <c r="BK414" s="6">
        <f ca="1">IF(Table1[[#This Row],[AREA]]="kannur",Table1[[#This Row],[INCOME ]],0)</f>
        <v>0</v>
      </c>
      <c r="BL414" s="6">
        <f ca="1">IF(Table1[[#This Row],[AREA]]="Kasaragod",Table1[[#This Row],[INCOME ]],0)</f>
        <v>0</v>
      </c>
      <c r="BM414" s="6">
        <f ca="1">IF(Table1[[#This Row],[AREA]]="Kollam",Table1[[#This Row],[INCOME ]],0)</f>
        <v>0</v>
      </c>
      <c r="BN414" s="6">
        <f ca="1">IF(Table1[[#This Row],[AREA]]="kottayam",Table1[[#This Row],[INCOME ]],0)</f>
        <v>672328</v>
      </c>
      <c r="BO414" s="6">
        <f ca="1">IF(Table1[[#This Row],[AREA]]="Kozhikode",Table1[[#This Row],[INCOME ]],0)</f>
        <v>0</v>
      </c>
      <c r="BP414" s="6">
        <f ca="1">IF(Table1[[#This Row],[AREA]]="Malappuram",Table1[[#This Row],[INCOME ]],0)</f>
        <v>0</v>
      </c>
      <c r="BQ414" s="6">
        <f ca="1">IF(Table1[[#This Row],[AREA]]="Palakkad",Table1[[#This Row],[INCOME ]],0)</f>
        <v>0</v>
      </c>
      <c r="BR414" s="6">
        <f ca="1">IF(Table1[[#This Row],[AREA]]="Pathanamthitta",Table1[[#This Row],[INCOME ]],0)</f>
        <v>0</v>
      </c>
      <c r="BS414" s="6">
        <f ca="1">IF(Table1[[#This Row],[AREA]]="Thiruvananthapuram",Table1[[#This Row],[INCOME ]],0)</f>
        <v>0</v>
      </c>
      <c r="BT414" s="6">
        <f ca="1">IF(Table1[[#This Row],[AREA]]="Thrissur",Table1[[#This Row],[INCOME ]],0)</f>
        <v>0</v>
      </c>
      <c r="BU414" s="10">
        <f ca="1">IF(Table1[[#This Row],[AREA]]="Wayanadu",Table1[[#This Row],[INCOME ]],0)</f>
        <v>0</v>
      </c>
      <c r="BW414" s="9">
        <f ca="1">IF(Table1[[#This Row],[FIELD OF WORK]]="IT",Table1[[#This Row],[INCOME ]],0)</f>
        <v>672328</v>
      </c>
      <c r="BX414" s="6">
        <f ca="1">IF(Table1[[#This Row],[FIELD OF WORK]]="Teaching",Table1[[#This Row],[INCOME ]],0)</f>
        <v>0</v>
      </c>
      <c r="BY414" s="6">
        <f ca="1">IF(Table1[[#This Row],[FIELD OF WORK]]="Construction",Table1[[#This Row],[INCOME ]],0)</f>
        <v>0</v>
      </c>
      <c r="BZ414" s="6">
        <f ca="1">IF(Table1[[#This Row],[FIELD OF WORK]]="Health",Table1[[#This Row],[INCOME ]],0)</f>
        <v>0</v>
      </c>
      <c r="CA414" s="10">
        <f ca="1">IF(Table1[[#This Row],[FIELD OF WORK]]="Others",Table1[[#This Row],[INCOME ]],0)</f>
        <v>0</v>
      </c>
      <c r="CC414" s="9">
        <f ca="1">IF(Table1[[#This Row],[EDUCATION]]="Highschool",Table1[[#This Row],[INCOME ]],0)</f>
        <v>672328</v>
      </c>
      <c r="CD414" s="6">
        <f ca="1">IF(Table1[[#This Row],[EDUCATION]]="UG",Table1[[#This Row],[INCOME ]],0)</f>
        <v>0</v>
      </c>
      <c r="CE414" s="6">
        <f ca="1">IF(Table1[[#This Row],[EDUCATION]]="PG",Table1[[#This Row],[INCOME ]],0)</f>
        <v>0</v>
      </c>
      <c r="CF414" s="6">
        <f ca="1">IF(Table1[[#This Row],[EDUCATION]]="PHD",Table1[[#This Row],[INCOME ]],0)</f>
        <v>0</v>
      </c>
      <c r="CG414" s="6">
        <f ca="1">IF(Table1[[#This Row],[EDUCATION]]="Plus Two",Table1[[#This Row],[INCOME ]],0)</f>
        <v>0</v>
      </c>
      <c r="CH414" s="10">
        <f ca="1">IF(Table1[[#This Row],[EDUCATION]]="Others",Table1[[#This Row],[INCOME ]],0)</f>
        <v>0</v>
      </c>
      <c r="CJ414" s="9">
        <f ca="1">IF(Table1[[#This Row],[NETWORTH]]&gt;$CK$3,Table1[[#This Row],[AGE]],0)</f>
        <v>0</v>
      </c>
      <c r="CK414" s="10"/>
    </row>
    <row r="415" spans="1:89" x14ac:dyDescent="0.3">
      <c r="A415">
        <f t="shared" ca="1" si="166"/>
        <v>0</v>
      </c>
      <c r="B415" t="str">
        <f t="shared" ca="1" si="167"/>
        <v>MALE</v>
      </c>
      <c r="C415">
        <f t="shared" ca="1" si="168"/>
        <v>24</v>
      </c>
      <c r="D415">
        <f t="shared" ca="1" si="169"/>
        <v>3</v>
      </c>
      <c r="E415" t="str">
        <f t="shared" ca="1" si="170"/>
        <v>Teaching</v>
      </c>
      <c r="F415">
        <f t="shared" ca="1" si="171"/>
        <v>4</v>
      </c>
      <c r="G415" t="str">
        <f t="shared" ca="1" si="172"/>
        <v>PG</v>
      </c>
      <c r="H415">
        <f t="shared" ca="1" si="190"/>
        <v>2</v>
      </c>
      <c r="I415">
        <f t="shared" ca="1" si="165"/>
        <v>3</v>
      </c>
      <c r="J415">
        <f t="shared" ca="1" si="173"/>
        <v>614976</v>
      </c>
      <c r="K415">
        <f t="shared" ca="1" si="174"/>
        <v>13</v>
      </c>
      <c r="L415" t="str">
        <f t="shared" ca="1" si="175"/>
        <v>Kannur</v>
      </c>
      <c r="M415">
        <f t="shared" ca="1" si="184"/>
        <v>2459904</v>
      </c>
      <c r="N415">
        <f t="shared" ca="1" si="176"/>
        <v>1524348.2796660191</v>
      </c>
      <c r="O415">
        <f t="shared" ca="1" si="185"/>
        <v>1027495.6040325238</v>
      </c>
      <c r="P415">
        <f t="shared" ca="1" si="177"/>
        <v>236392</v>
      </c>
      <c r="Q415">
        <f t="shared" ca="1" si="186"/>
        <v>2699997.2796660191</v>
      </c>
      <c r="R415">
        <f t="shared" ca="1" si="187"/>
        <v>431151.70255500841</v>
      </c>
      <c r="S415">
        <f t="shared" ca="1" si="188"/>
        <v>3918551.3065875322</v>
      </c>
      <c r="T415">
        <f t="shared" ca="1" si="189"/>
        <v>1218554.026921513</v>
      </c>
      <c r="V415" s="9">
        <f ca="1">IF(Table1[[#This Row],[GENDER]]="MALE",1,0)</f>
        <v>1</v>
      </c>
      <c r="W415" s="10">
        <f ca="1">IF(Table1[[#This Row],[GENDER]]="FEMALE",1,0)</f>
        <v>0</v>
      </c>
      <c r="AF415" s="9">
        <f t="shared" ca="1" si="178"/>
        <v>0</v>
      </c>
      <c r="AG415" s="6">
        <f t="shared" ca="1" si="179"/>
        <v>0</v>
      </c>
      <c r="AH415" s="6">
        <f t="shared" ca="1" si="180"/>
        <v>0</v>
      </c>
      <c r="AI415" s="6">
        <f t="shared" ca="1" si="181"/>
        <v>1</v>
      </c>
      <c r="AJ415" s="10">
        <f t="shared" ca="1" si="182"/>
        <v>0</v>
      </c>
      <c r="AL415" s="9">
        <f ca="1">IF(Table1[[#This Row],[EDUCATION]]="HIGHSCHOOL",1,0)</f>
        <v>0</v>
      </c>
      <c r="AM415" s="6">
        <f ca="1">IF(Table1[[#This Row],[EDUCATION]]="PLUS TWO",1,0)</f>
        <v>0</v>
      </c>
      <c r="AN415" s="6">
        <f ca="1">IF(Table1[[#This Row],[EDUCATION]]="UG",1,0)</f>
        <v>0</v>
      </c>
      <c r="AO415" s="6">
        <f ca="1">IF(Table1[[#This Row],[EDUCATION]]="PG",1,0)</f>
        <v>1</v>
      </c>
      <c r="AP415" s="6">
        <f ca="1">IF(Table1[[#This Row],[EDUCATION]]="PHD",1,0)</f>
        <v>0</v>
      </c>
      <c r="AQ415" s="10">
        <f ca="1">IF(Table1[[#This Row],[EDUCATION]]="OTHERS",1,0)</f>
        <v>0</v>
      </c>
      <c r="AU415" s="9">
        <f ca="1">Table1[[#This Row],[CARS VALUE]]/Table1[[#This Row],[CARS]]</f>
        <v>342498.53467750794</v>
      </c>
      <c r="AV415" s="10"/>
      <c r="AX415" s="9">
        <f ca="1">IF(Table1[[#This Row],[DEBTS]]&gt;$AY$3,1,0)</f>
        <v>1</v>
      </c>
      <c r="AY415" s="6"/>
      <c r="AZ415" s="23">
        <f ca="1">(Table1[[#This Row],[MORTAGE LEFT]]/Table1[[#This Row],[VALUE OF THE HOUSE]])</f>
        <v>0.61967795477629173</v>
      </c>
      <c r="BA415" s="6">
        <f t="shared" ca="1" si="183"/>
        <v>0</v>
      </c>
      <c r="BB415" s="6"/>
      <c r="BC415" s="6"/>
      <c r="BD415" s="6"/>
      <c r="BE415" s="9">
        <f ca="1">IF(Table1[[#This Row],[DEBTS]]&gt;Table1[[#This Row],[INCOME ]],1,0)</f>
        <v>1</v>
      </c>
      <c r="BF415" s="10"/>
      <c r="BH415" s="9">
        <f ca="1">IF(Table1[[#This Row],[AREA]]="Alappuzha",Table1[[#This Row],[INCOME ]],0)</f>
        <v>0</v>
      </c>
      <c r="BI415" s="6">
        <f ca="1">IF(Table1[[#This Row],[AREA]]="Ernakulam",Table1[[#This Row],[INCOME ]],0)</f>
        <v>0</v>
      </c>
      <c r="BJ415" s="6">
        <f ca="1">IF(Table1[[#This Row],[AREA]]="Idukki",Table1[[#This Row],[INCOME ]],0)</f>
        <v>0</v>
      </c>
      <c r="BK415" s="6">
        <f ca="1">IF(Table1[[#This Row],[AREA]]="kannur",Table1[[#This Row],[INCOME ]],0)</f>
        <v>614976</v>
      </c>
      <c r="BL415" s="6">
        <f ca="1">IF(Table1[[#This Row],[AREA]]="Kasaragod",Table1[[#This Row],[INCOME ]],0)</f>
        <v>0</v>
      </c>
      <c r="BM415" s="6">
        <f ca="1">IF(Table1[[#This Row],[AREA]]="Kollam",Table1[[#This Row],[INCOME ]],0)</f>
        <v>0</v>
      </c>
      <c r="BN415" s="6">
        <f ca="1">IF(Table1[[#This Row],[AREA]]="kottayam",Table1[[#This Row],[INCOME ]],0)</f>
        <v>0</v>
      </c>
      <c r="BO415" s="6">
        <f ca="1">IF(Table1[[#This Row],[AREA]]="Kozhikode",Table1[[#This Row],[INCOME ]],0)</f>
        <v>0</v>
      </c>
      <c r="BP415" s="6">
        <f ca="1">IF(Table1[[#This Row],[AREA]]="Malappuram",Table1[[#This Row],[INCOME ]],0)</f>
        <v>0</v>
      </c>
      <c r="BQ415" s="6">
        <f ca="1">IF(Table1[[#This Row],[AREA]]="Palakkad",Table1[[#This Row],[INCOME ]],0)</f>
        <v>0</v>
      </c>
      <c r="BR415" s="6">
        <f ca="1">IF(Table1[[#This Row],[AREA]]="Pathanamthitta",Table1[[#This Row],[INCOME ]],0)</f>
        <v>0</v>
      </c>
      <c r="BS415" s="6">
        <f ca="1">IF(Table1[[#This Row],[AREA]]="Thiruvananthapuram",Table1[[#This Row],[INCOME ]],0)</f>
        <v>0</v>
      </c>
      <c r="BT415" s="6">
        <f ca="1">IF(Table1[[#This Row],[AREA]]="Thrissur",Table1[[#This Row],[INCOME ]],0)</f>
        <v>0</v>
      </c>
      <c r="BU415" s="10">
        <f ca="1">IF(Table1[[#This Row],[AREA]]="Wayanadu",Table1[[#This Row],[INCOME ]],0)</f>
        <v>0</v>
      </c>
      <c r="BW415" s="9">
        <f ca="1">IF(Table1[[#This Row],[FIELD OF WORK]]="IT",Table1[[#This Row],[INCOME ]],0)</f>
        <v>0</v>
      </c>
      <c r="BX415" s="6">
        <f ca="1">IF(Table1[[#This Row],[FIELD OF WORK]]="Teaching",Table1[[#This Row],[INCOME ]],0)</f>
        <v>614976</v>
      </c>
      <c r="BY415" s="6">
        <f ca="1">IF(Table1[[#This Row],[FIELD OF WORK]]="Construction",Table1[[#This Row],[INCOME ]],0)</f>
        <v>0</v>
      </c>
      <c r="BZ415" s="6">
        <f ca="1">IF(Table1[[#This Row],[FIELD OF WORK]]="Health",Table1[[#This Row],[INCOME ]],0)</f>
        <v>0</v>
      </c>
      <c r="CA415" s="10">
        <f ca="1">IF(Table1[[#This Row],[FIELD OF WORK]]="Others",Table1[[#This Row],[INCOME ]],0)</f>
        <v>0</v>
      </c>
      <c r="CC415" s="9">
        <f ca="1">IF(Table1[[#This Row],[EDUCATION]]="Highschool",Table1[[#This Row],[INCOME ]],0)</f>
        <v>0</v>
      </c>
      <c r="CD415" s="6">
        <f ca="1">IF(Table1[[#This Row],[EDUCATION]]="UG",Table1[[#This Row],[INCOME ]],0)</f>
        <v>0</v>
      </c>
      <c r="CE415" s="6">
        <f ca="1">IF(Table1[[#This Row],[EDUCATION]]="PG",Table1[[#This Row],[INCOME ]],0)</f>
        <v>614976</v>
      </c>
      <c r="CF415" s="6">
        <f ca="1">IF(Table1[[#This Row],[EDUCATION]]="PHD",Table1[[#This Row],[INCOME ]],0)</f>
        <v>0</v>
      </c>
      <c r="CG415" s="6">
        <f ca="1">IF(Table1[[#This Row],[EDUCATION]]="Plus Two",Table1[[#This Row],[INCOME ]],0)</f>
        <v>0</v>
      </c>
      <c r="CH415" s="10">
        <f ca="1">IF(Table1[[#This Row],[EDUCATION]]="Others",Table1[[#This Row],[INCOME ]],0)</f>
        <v>0</v>
      </c>
      <c r="CJ415" s="9">
        <f ca="1">IF(Table1[[#This Row],[NETWORTH]]&gt;$CK$3,Table1[[#This Row],[AGE]],0)</f>
        <v>24</v>
      </c>
      <c r="CK415" s="10"/>
    </row>
    <row r="416" spans="1:89" x14ac:dyDescent="0.3">
      <c r="A416">
        <f t="shared" ca="1" si="166"/>
        <v>1</v>
      </c>
      <c r="B416" t="str">
        <f t="shared" ca="1" si="167"/>
        <v>FEMALE</v>
      </c>
      <c r="C416">
        <f t="shared" ca="1" si="168"/>
        <v>33</v>
      </c>
      <c r="D416">
        <f t="shared" ca="1" si="169"/>
        <v>5</v>
      </c>
      <c r="E416" t="str">
        <f t="shared" ca="1" si="170"/>
        <v>Others</v>
      </c>
      <c r="F416">
        <f t="shared" ca="1" si="171"/>
        <v>4</v>
      </c>
      <c r="G416" t="str">
        <f t="shared" ca="1" si="172"/>
        <v>PG</v>
      </c>
      <c r="H416">
        <f t="shared" ca="1" si="190"/>
        <v>0</v>
      </c>
      <c r="I416">
        <f t="shared" ca="1" si="165"/>
        <v>1</v>
      </c>
      <c r="J416">
        <f t="shared" ca="1" si="173"/>
        <v>119860</v>
      </c>
      <c r="K416">
        <f t="shared" ca="1" si="174"/>
        <v>3</v>
      </c>
      <c r="L416" t="str">
        <f t="shared" ca="1" si="175"/>
        <v>Alappuzha</v>
      </c>
      <c r="M416">
        <f t="shared" ca="1" si="184"/>
        <v>359580</v>
      </c>
      <c r="N416">
        <f t="shared" ca="1" si="176"/>
        <v>147122.64986730905</v>
      </c>
      <c r="O416">
        <f t="shared" ca="1" si="185"/>
        <v>36931.833316371645</v>
      </c>
      <c r="P416">
        <f t="shared" ca="1" si="177"/>
        <v>32085</v>
      </c>
      <c r="Q416">
        <f t="shared" ca="1" si="186"/>
        <v>190571.64986730905</v>
      </c>
      <c r="R416">
        <f t="shared" ca="1" si="187"/>
        <v>161365.01590552239</v>
      </c>
      <c r="S416">
        <f t="shared" ca="1" si="188"/>
        <v>557876.84922189405</v>
      </c>
      <c r="T416">
        <f t="shared" ca="1" si="189"/>
        <v>367305.19935458503</v>
      </c>
      <c r="V416" s="9">
        <f ca="1">IF(Table1[[#This Row],[GENDER]]="MALE",1,0)</f>
        <v>0</v>
      </c>
      <c r="W416" s="10">
        <f ca="1">IF(Table1[[#This Row],[GENDER]]="FEMALE",1,0)</f>
        <v>1</v>
      </c>
      <c r="AF416" s="9">
        <f t="shared" ca="1" si="178"/>
        <v>0</v>
      </c>
      <c r="AG416" s="6">
        <f t="shared" ca="1" si="179"/>
        <v>0</v>
      </c>
      <c r="AH416" s="6">
        <f t="shared" ca="1" si="180"/>
        <v>0</v>
      </c>
      <c r="AI416" s="6">
        <f t="shared" ca="1" si="181"/>
        <v>0</v>
      </c>
      <c r="AJ416" s="10">
        <f t="shared" ca="1" si="182"/>
        <v>1</v>
      </c>
      <c r="AL416" s="9">
        <f ca="1">IF(Table1[[#This Row],[EDUCATION]]="HIGHSCHOOL",1,0)</f>
        <v>0</v>
      </c>
      <c r="AM416" s="6">
        <f ca="1">IF(Table1[[#This Row],[EDUCATION]]="PLUS TWO",1,0)</f>
        <v>0</v>
      </c>
      <c r="AN416" s="6">
        <f ca="1">IF(Table1[[#This Row],[EDUCATION]]="UG",1,0)</f>
        <v>0</v>
      </c>
      <c r="AO416" s="6">
        <f ca="1">IF(Table1[[#This Row],[EDUCATION]]="PG",1,0)</f>
        <v>1</v>
      </c>
      <c r="AP416" s="6">
        <f ca="1">IF(Table1[[#This Row],[EDUCATION]]="PHD",1,0)</f>
        <v>0</v>
      </c>
      <c r="AQ416" s="10">
        <f ca="1">IF(Table1[[#This Row],[EDUCATION]]="OTHERS",1,0)</f>
        <v>0</v>
      </c>
      <c r="AU416" s="9">
        <f ca="1">Table1[[#This Row],[CARS VALUE]]/Table1[[#This Row],[CARS]]</f>
        <v>36931.833316371645</v>
      </c>
      <c r="AV416" s="10"/>
      <c r="AX416" s="9">
        <f ca="1">IF(Table1[[#This Row],[DEBTS]]&gt;$AY$3,1,0)</f>
        <v>0</v>
      </c>
      <c r="AY416" s="6"/>
      <c r="AZ416" s="23">
        <f ca="1">(Table1[[#This Row],[MORTAGE LEFT]]/Table1[[#This Row],[VALUE OF THE HOUSE]])</f>
        <v>0.40915137067497931</v>
      </c>
      <c r="BA416" s="6">
        <f t="shared" ca="1" si="183"/>
        <v>1</v>
      </c>
      <c r="BB416" s="6"/>
      <c r="BC416" s="6"/>
      <c r="BD416" s="6"/>
      <c r="BE416" s="9">
        <f ca="1">IF(Table1[[#This Row],[DEBTS]]&gt;Table1[[#This Row],[INCOME ]],1,0)</f>
        <v>1</v>
      </c>
      <c r="BF416" s="10"/>
      <c r="BH416" s="9">
        <f ca="1">IF(Table1[[#This Row],[AREA]]="Alappuzha",Table1[[#This Row],[INCOME ]],0)</f>
        <v>119860</v>
      </c>
      <c r="BI416" s="6">
        <f ca="1">IF(Table1[[#This Row],[AREA]]="Ernakulam",Table1[[#This Row],[INCOME ]],0)</f>
        <v>0</v>
      </c>
      <c r="BJ416" s="6">
        <f ca="1">IF(Table1[[#This Row],[AREA]]="Idukki",Table1[[#This Row],[INCOME ]],0)</f>
        <v>0</v>
      </c>
      <c r="BK416" s="6">
        <f ca="1">IF(Table1[[#This Row],[AREA]]="kannur",Table1[[#This Row],[INCOME ]],0)</f>
        <v>0</v>
      </c>
      <c r="BL416" s="6">
        <f ca="1">IF(Table1[[#This Row],[AREA]]="Kasaragod",Table1[[#This Row],[INCOME ]],0)</f>
        <v>0</v>
      </c>
      <c r="BM416" s="6">
        <f ca="1">IF(Table1[[#This Row],[AREA]]="Kollam",Table1[[#This Row],[INCOME ]],0)</f>
        <v>0</v>
      </c>
      <c r="BN416" s="6">
        <f ca="1">IF(Table1[[#This Row],[AREA]]="kottayam",Table1[[#This Row],[INCOME ]],0)</f>
        <v>0</v>
      </c>
      <c r="BO416" s="6">
        <f ca="1">IF(Table1[[#This Row],[AREA]]="Kozhikode",Table1[[#This Row],[INCOME ]],0)</f>
        <v>0</v>
      </c>
      <c r="BP416" s="6">
        <f ca="1">IF(Table1[[#This Row],[AREA]]="Malappuram",Table1[[#This Row],[INCOME ]],0)</f>
        <v>0</v>
      </c>
      <c r="BQ416" s="6">
        <f ca="1">IF(Table1[[#This Row],[AREA]]="Palakkad",Table1[[#This Row],[INCOME ]],0)</f>
        <v>0</v>
      </c>
      <c r="BR416" s="6">
        <f ca="1">IF(Table1[[#This Row],[AREA]]="Pathanamthitta",Table1[[#This Row],[INCOME ]],0)</f>
        <v>0</v>
      </c>
      <c r="BS416" s="6">
        <f ca="1">IF(Table1[[#This Row],[AREA]]="Thiruvananthapuram",Table1[[#This Row],[INCOME ]],0)</f>
        <v>0</v>
      </c>
      <c r="BT416" s="6">
        <f ca="1">IF(Table1[[#This Row],[AREA]]="Thrissur",Table1[[#This Row],[INCOME ]],0)</f>
        <v>0</v>
      </c>
      <c r="BU416" s="10">
        <f ca="1">IF(Table1[[#This Row],[AREA]]="Wayanadu",Table1[[#This Row],[INCOME ]],0)</f>
        <v>0</v>
      </c>
      <c r="BW416" s="9">
        <f ca="1">IF(Table1[[#This Row],[FIELD OF WORK]]="IT",Table1[[#This Row],[INCOME ]],0)</f>
        <v>0</v>
      </c>
      <c r="BX416" s="6">
        <f ca="1">IF(Table1[[#This Row],[FIELD OF WORK]]="Teaching",Table1[[#This Row],[INCOME ]],0)</f>
        <v>0</v>
      </c>
      <c r="BY416" s="6">
        <f ca="1">IF(Table1[[#This Row],[FIELD OF WORK]]="Construction",Table1[[#This Row],[INCOME ]],0)</f>
        <v>0</v>
      </c>
      <c r="BZ416" s="6">
        <f ca="1">IF(Table1[[#This Row],[FIELD OF WORK]]="Health",Table1[[#This Row],[INCOME ]],0)</f>
        <v>0</v>
      </c>
      <c r="CA416" s="10">
        <f ca="1">IF(Table1[[#This Row],[FIELD OF WORK]]="Others",Table1[[#This Row],[INCOME ]],0)</f>
        <v>119860</v>
      </c>
      <c r="CC416" s="9">
        <f ca="1">IF(Table1[[#This Row],[EDUCATION]]="Highschool",Table1[[#This Row],[INCOME ]],0)</f>
        <v>0</v>
      </c>
      <c r="CD416" s="6">
        <f ca="1">IF(Table1[[#This Row],[EDUCATION]]="UG",Table1[[#This Row],[INCOME ]],0)</f>
        <v>0</v>
      </c>
      <c r="CE416" s="6">
        <f ca="1">IF(Table1[[#This Row],[EDUCATION]]="PG",Table1[[#This Row],[INCOME ]],0)</f>
        <v>119860</v>
      </c>
      <c r="CF416" s="6">
        <f ca="1">IF(Table1[[#This Row],[EDUCATION]]="PHD",Table1[[#This Row],[INCOME ]],0)</f>
        <v>0</v>
      </c>
      <c r="CG416" s="6">
        <f ca="1">IF(Table1[[#This Row],[EDUCATION]]="Plus Two",Table1[[#This Row],[INCOME ]],0)</f>
        <v>0</v>
      </c>
      <c r="CH416" s="10">
        <f ca="1">IF(Table1[[#This Row],[EDUCATION]]="Others",Table1[[#This Row],[INCOME ]],0)</f>
        <v>0</v>
      </c>
      <c r="CJ416" s="9">
        <f ca="1">IF(Table1[[#This Row],[NETWORTH]]&gt;$CK$3,Table1[[#This Row],[AGE]],0)</f>
        <v>0</v>
      </c>
      <c r="CK416" s="10"/>
    </row>
    <row r="417" spans="1:89" x14ac:dyDescent="0.3">
      <c r="A417">
        <f t="shared" ca="1" si="166"/>
        <v>1</v>
      </c>
      <c r="B417" t="str">
        <f t="shared" ca="1" si="167"/>
        <v>FEMALE</v>
      </c>
      <c r="C417">
        <f t="shared" ca="1" si="168"/>
        <v>44</v>
      </c>
      <c r="D417">
        <f t="shared" ca="1" si="169"/>
        <v>2</v>
      </c>
      <c r="E417" t="str">
        <f t="shared" ca="1" si="170"/>
        <v>Construction</v>
      </c>
      <c r="F417">
        <f t="shared" ca="1" si="171"/>
        <v>6</v>
      </c>
      <c r="G417" t="str">
        <f t="shared" ca="1" si="172"/>
        <v>Others</v>
      </c>
      <c r="H417">
        <f t="shared" ca="1" si="190"/>
        <v>0</v>
      </c>
      <c r="I417">
        <f t="shared" ca="1" si="165"/>
        <v>3</v>
      </c>
      <c r="J417">
        <f t="shared" ca="1" si="173"/>
        <v>448852</v>
      </c>
      <c r="K417">
        <f t="shared" ca="1" si="174"/>
        <v>5</v>
      </c>
      <c r="L417" t="str">
        <f t="shared" ca="1" si="175"/>
        <v>Kottayam</v>
      </c>
      <c r="M417">
        <f t="shared" ca="1" si="184"/>
        <v>3590816</v>
      </c>
      <c r="N417">
        <f t="shared" ca="1" si="176"/>
        <v>1301561.4420306874</v>
      </c>
      <c r="O417">
        <f t="shared" ca="1" si="185"/>
        <v>614453.62305585609</v>
      </c>
      <c r="P417">
        <f t="shared" ca="1" si="177"/>
        <v>122189</v>
      </c>
      <c r="Q417">
        <f t="shared" ca="1" si="186"/>
        <v>1717185.4420306874</v>
      </c>
      <c r="R417">
        <f t="shared" ca="1" si="187"/>
        <v>293461.11847198638</v>
      </c>
      <c r="S417">
        <f t="shared" ca="1" si="188"/>
        <v>4498730.7415278424</v>
      </c>
      <c r="T417">
        <f t="shared" ca="1" si="189"/>
        <v>2781545.299497155</v>
      </c>
      <c r="V417" s="9">
        <f ca="1">IF(Table1[[#This Row],[GENDER]]="MALE",1,0)</f>
        <v>0</v>
      </c>
      <c r="W417" s="10">
        <f ca="1">IF(Table1[[#This Row],[GENDER]]="FEMALE",1,0)</f>
        <v>1</v>
      </c>
      <c r="AF417" s="9">
        <f t="shared" ca="1" si="178"/>
        <v>1</v>
      </c>
      <c r="AG417" s="6">
        <f t="shared" ca="1" si="179"/>
        <v>0</v>
      </c>
      <c r="AH417" s="6">
        <f t="shared" ca="1" si="180"/>
        <v>0</v>
      </c>
      <c r="AI417" s="6">
        <f t="shared" ca="1" si="181"/>
        <v>0</v>
      </c>
      <c r="AJ417" s="10">
        <f t="shared" ca="1" si="182"/>
        <v>0</v>
      </c>
      <c r="AL417" s="9">
        <f ca="1">IF(Table1[[#This Row],[EDUCATION]]="HIGHSCHOOL",1,0)</f>
        <v>0</v>
      </c>
      <c r="AM417" s="6">
        <f ca="1">IF(Table1[[#This Row],[EDUCATION]]="PLUS TWO",1,0)</f>
        <v>0</v>
      </c>
      <c r="AN417" s="6">
        <f ca="1">IF(Table1[[#This Row],[EDUCATION]]="UG",1,0)</f>
        <v>0</v>
      </c>
      <c r="AO417" s="6">
        <f ca="1">IF(Table1[[#This Row],[EDUCATION]]="PG",1,0)</f>
        <v>0</v>
      </c>
      <c r="AP417" s="6">
        <f ca="1">IF(Table1[[#This Row],[EDUCATION]]="PHD",1,0)</f>
        <v>0</v>
      </c>
      <c r="AQ417" s="10">
        <f ca="1">IF(Table1[[#This Row],[EDUCATION]]="OTHERS",1,0)</f>
        <v>1</v>
      </c>
      <c r="AU417" s="9">
        <f ca="1">Table1[[#This Row],[CARS VALUE]]/Table1[[#This Row],[CARS]]</f>
        <v>204817.87435195202</v>
      </c>
      <c r="AV417" s="10"/>
      <c r="AX417" s="9">
        <f ca="1">IF(Table1[[#This Row],[DEBTS]]&gt;$AY$3,1,0)</f>
        <v>1</v>
      </c>
      <c r="AY417" s="6"/>
      <c r="AZ417" s="23">
        <f ca="1">(Table1[[#This Row],[MORTAGE LEFT]]/Table1[[#This Row],[VALUE OF THE HOUSE]])</f>
        <v>0.362469545092449</v>
      </c>
      <c r="BA417" s="6">
        <f t="shared" ca="1" si="183"/>
        <v>1</v>
      </c>
      <c r="BB417" s="6"/>
      <c r="BC417" s="6"/>
      <c r="BD417" s="6"/>
      <c r="BE417" s="9">
        <f ca="1">IF(Table1[[#This Row],[DEBTS]]&gt;Table1[[#This Row],[INCOME ]],1,0)</f>
        <v>1</v>
      </c>
      <c r="BF417" s="10"/>
      <c r="BH417" s="9">
        <f ca="1">IF(Table1[[#This Row],[AREA]]="Alappuzha",Table1[[#This Row],[INCOME ]],0)</f>
        <v>0</v>
      </c>
      <c r="BI417" s="6">
        <f ca="1">IF(Table1[[#This Row],[AREA]]="Ernakulam",Table1[[#This Row],[INCOME ]],0)</f>
        <v>0</v>
      </c>
      <c r="BJ417" s="6">
        <f ca="1">IF(Table1[[#This Row],[AREA]]="Idukki",Table1[[#This Row],[INCOME ]],0)</f>
        <v>0</v>
      </c>
      <c r="BK417" s="6">
        <f ca="1">IF(Table1[[#This Row],[AREA]]="kannur",Table1[[#This Row],[INCOME ]],0)</f>
        <v>0</v>
      </c>
      <c r="BL417" s="6">
        <f ca="1">IF(Table1[[#This Row],[AREA]]="Kasaragod",Table1[[#This Row],[INCOME ]],0)</f>
        <v>0</v>
      </c>
      <c r="BM417" s="6">
        <f ca="1">IF(Table1[[#This Row],[AREA]]="Kollam",Table1[[#This Row],[INCOME ]],0)</f>
        <v>0</v>
      </c>
      <c r="BN417" s="6">
        <f ca="1">IF(Table1[[#This Row],[AREA]]="kottayam",Table1[[#This Row],[INCOME ]],0)</f>
        <v>448852</v>
      </c>
      <c r="BO417" s="6">
        <f ca="1">IF(Table1[[#This Row],[AREA]]="Kozhikode",Table1[[#This Row],[INCOME ]],0)</f>
        <v>0</v>
      </c>
      <c r="BP417" s="6">
        <f ca="1">IF(Table1[[#This Row],[AREA]]="Malappuram",Table1[[#This Row],[INCOME ]],0)</f>
        <v>0</v>
      </c>
      <c r="BQ417" s="6">
        <f ca="1">IF(Table1[[#This Row],[AREA]]="Palakkad",Table1[[#This Row],[INCOME ]],0)</f>
        <v>0</v>
      </c>
      <c r="BR417" s="6">
        <f ca="1">IF(Table1[[#This Row],[AREA]]="Pathanamthitta",Table1[[#This Row],[INCOME ]],0)</f>
        <v>0</v>
      </c>
      <c r="BS417" s="6">
        <f ca="1">IF(Table1[[#This Row],[AREA]]="Thiruvananthapuram",Table1[[#This Row],[INCOME ]],0)</f>
        <v>0</v>
      </c>
      <c r="BT417" s="6">
        <f ca="1">IF(Table1[[#This Row],[AREA]]="Thrissur",Table1[[#This Row],[INCOME ]],0)</f>
        <v>0</v>
      </c>
      <c r="BU417" s="10">
        <f ca="1">IF(Table1[[#This Row],[AREA]]="Wayanadu",Table1[[#This Row],[INCOME ]],0)</f>
        <v>0</v>
      </c>
      <c r="BW417" s="9">
        <f ca="1">IF(Table1[[#This Row],[FIELD OF WORK]]="IT",Table1[[#This Row],[INCOME ]],0)</f>
        <v>0</v>
      </c>
      <c r="BX417" s="6">
        <f ca="1">IF(Table1[[#This Row],[FIELD OF WORK]]="Teaching",Table1[[#This Row],[INCOME ]],0)</f>
        <v>0</v>
      </c>
      <c r="BY417" s="6">
        <f ca="1">IF(Table1[[#This Row],[FIELD OF WORK]]="Construction",Table1[[#This Row],[INCOME ]],0)</f>
        <v>448852</v>
      </c>
      <c r="BZ417" s="6">
        <f ca="1">IF(Table1[[#This Row],[FIELD OF WORK]]="Health",Table1[[#This Row],[INCOME ]],0)</f>
        <v>0</v>
      </c>
      <c r="CA417" s="10">
        <f ca="1">IF(Table1[[#This Row],[FIELD OF WORK]]="Others",Table1[[#This Row],[INCOME ]],0)</f>
        <v>0</v>
      </c>
      <c r="CC417" s="9">
        <f ca="1">IF(Table1[[#This Row],[EDUCATION]]="Highschool",Table1[[#This Row],[INCOME ]],0)</f>
        <v>0</v>
      </c>
      <c r="CD417" s="6">
        <f ca="1">IF(Table1[[#This Row],[EDUCATION]]="UG",Table1[[#This Row],[INCOME ]],0)</f>
        <v>0</v>
      </c>
      <c r="CE417" s="6">
        <f ca="1">IF(Table1[[#This Row],[EDUCATION]]="PG",Table1[[#This Row],[INCOME ]],0)</f>
        <v>0</v>
      </c>
      <c r="CF417" s="6">
        <f ca="1">IF(Table1[[#This Row],[EDUCATION]]="PHD",Table1[[#This Row],[INCOME ]],0)</f>
        <v>0</v>
      </c>
      <c r="CG417" s="6">
        <f ca="1">IF(Table1[[#This Row],[EDUCATION]]="Plus Two",Table1[[#This Row],[INCOME ]],0)</f>
        <v>0</v>
      </c>
      <c r="CH417" s="10">
        <f ca="1">IF(Table1[[#This Row],[EDUCATION]]="Others",Table1[[#This Row],[INCOME ]],0)</f>
        <v>448852</v>
      </c>
      <c r="CJ417" s="9">
        <f ca="1">IF(Table1[[#This Row],[NETWORTH]]&gt;$CK$3,Table1[[#This Row],[AGE]],0)</f>
        <v>44</v>
      </c>
      <c r="CK417" s="10"/>
    </row>
    <row r="418" spans="1:89" x14ac:dyDescent="0.3">
      <c r="A418">
        <f t="shared" ca="1" si="166"/>
        <v>1</v>
      </c>
      <c r="B418" t="str">
        <f t="shared" ca="1" si="167"/>
        <v>FEMALE</v>
      </c>
      <c r="C418">
        <f t="shared" ca="1" si="168"/>
        <v>38</v>
      </c>
      <c r="D418">
        <f t="shared" ca="1" si="169"/>
        <v>3</v>
      </c>
      <c r="E418" t="str">
        <f t="shared" ca="1" si="170"/>
        <v>Teaching</v>
      </c>
      <c r="F418">
        <f t="shared" ca="1" si="171"/>
        <v>1</v>
      </c>
      <c r="G418" t="str">
        <f t="shared" ca="1" si="172"/>
        <v>Highschool</v>
      </c>
      <c r="H418">
        <f t="shared" ca="1" si="190"/>
        <v>1</v>
      </c>
      <c r="I418">
        <f t="shared" ca="1" si="165"/>
        <v>2</v>
      </c>
      <c r="J418">
        <f t="shared" ca="1" si="173"/>
        <v>509610</v>
      </c>
      <c r="K418">
        <f t="shared" ca="1" si="174"/>
        <v>1</v>
      </c>
      <c r="L418" t="str">
        <f t="shared" ca="1" si="175"/>
        <v>Thiruvananthapuram</v>
      </c>
      <c r="M418">
        <f t="shared" ca="1" si="184"/>
        <v>1528830</v>
      </c>
      <c r="N418">
        <f t="shared" ca="1" si="176"/>
        <v>369751.53913257434</v>
      </c>
      <c r="O418">
        <f t="shared" ca="1" si="185"/>
        <v>652295.86258222</v>
      </c>
      <c r="P418">
        <f t="shared" ca="1" si="177"/>
        <v>44688</v>
      </c>
      <c r="Q418">
        <f t="shared" ca="1" si="186"/>
        <v>620216.53913257434</v>
      </c>
      <c r="R418">
        <f t="shared" ca="1" si="187"/>
        <v>118076.16420736496</v>
      </c>
      <c r="S418">
        <f t="shared" ca="1" si="188"/>
        <v>2299202.0267895847</v>
      </c>
      <c r="T418">
        <f t="shared" ca="1" si="189"/>
        <v>1678985.4876570103</v>
      </c>
      <c r="V418" s="9">
        <f ca="1">IF(Table1[[#This Row],[GENDER]]="MALE",1,0)</f>
        <v>0</v>
      </c>
      <c r="W418" s="10">
        <f ca="1">IF(Table1[[#This Row],[GENDER]]="FEMALE",1,0)</f>
        <v>1</v>
      </c>
      <c r="AF418" s="9">
        <f t="shared" ca="1" si="178"/>
        <v>0</v>
      </c>
      <c r="AG418" s="6">
        <f t="shared" ca="1" si="179"/>
        <v>0</v>
      </c>
      <c r="AH418" s="6">
        <f t="shared" ca="1" si="180"/>
        <v>0</v>
      </c>
      <c r="AI418" s="6">
        <f t="shared" ca="1" si="181"/>
        <v>1</v>
      </c>
      <c r="AJ418" s="10">
        <f t="shared" ca="1" si="182"/>
        <v>0</v>
      </c>
      <c r="AL418" s="9">
        <f ca="1">IF(Table1[[#This Row],[EDUCATION]]="HIGHSCHOOL",1,0)</f>
        <v>1</v>
      </c>
      <c r="AM418" s="6">
        <f ca="1">IF(Table1[[#This Row],[EDUCATION]]="PLUS TWO",1,0)</f>
        <v>0</v>
      </c>
      <c r="AN418" s="6">
        <f ca="1">IF(Table1[[#This Row],[EDUCATION]]="UG",1,0)</f>
        <v>0</v>
      </c>
      <c r="AO418" s="6">
        <f ca="1">IF(Table1[[#This Row],[EDUCATION]]="PG",1,0)</f>
        <v>0</v>
      </c>
      <c r="AP418" s="6">
        <f ca="1">IF(Table1[[#This Row],[EDUCATION]]="PHD",1,0)</f>
        <v>0</v>
      </c>
      <c r="AQ418" s="10">
        <f ca="1">IF(Table1[[#This Row],[EDUCATION]]="OTHERS",1,0)</f>
        <v>0</v>
      </c>
      <c r="AU418" s="9">
        <f ca="1">Table1[[#This Row],[CARS VALUE]]/Table1[[#This Row],[CARS]]</f>
        <v>326147.93129111</v>
      </c>
      <c r="AV418" s="10"/>
      <c r="AX418" s="9">
        <f ca="1">IF(Table1[[#This Row],[DEBTS]]&gt;$AY$3,1,0)</f>
        <v>0</v>
      </c>
      <c r="AY418" s="6"/>
      <c r="AZ418" s="23">
        <f ca="1">(Table1[[#This Row],[MORTAGE LEFT]]/Table1[[#This Row],[VALUE OF THE HOUSE]])</f>
        <v>0.24185261875589459</v>
      </c>
      <c r="BA418" s="6">
        <f t="shared" ca="1" si="183"/>
        <v>1</v>
      </c>
      <c r="BB418" s="6"/>
      <c r="BC418" s="6"/>
      <c r="BD418" s="6"/>
      <c r="BE418" s="9">
        <f ca="1">IF(Table1[[#This Row],[DEBTS]]&gt;Table1[[#This Row],[INCOME ]],1,0)</f>
        <v>1</v>
      </c>
      <c r="BF418" s="10"/>
      <c r="BH418" s="9">
        <f ca="1">IF(Table1[[#This Row],[AREA]]="Alappuzha",Table1[[#This Row],[INCOME ]],0)</f>
        <v>0</v>
      </c>
      <c r="BI418" s="6">
        <f ca="1">IF(Table1[[#This Row],[AREA]]="Ernakulam",Table1[[#This Row],[INCOME ]],0)</f>
        <v>0</v>
      </c>
      <c r="BJ418" s="6">
        <f ca="1">IF(Table1[[#This Row],[AREA]]="Idukki",Table1[[#This Row],[INCOME ]],0)</f>
        <v>0</v>
      </c>
      <c r="BK418" s="6">
        <f ca="1">IF(Table1[[#This Row],[AREA]]="kannur",Table1[[#This Row],[INCOME ]],0)</f>
        <v>0</v>
      </c>
      <c r="BL418" s="6">
        <f ca="1">IF(Table1[[#This Row],[AREA]]="Kasaragod",Table1[[#This Row],[INCOME ]],0)</f>
        <v>0</v>
      </c>
      <c r="BM418" s="6">
        <f ca="1">IF(Table1[[#This Row],[AREA]]="Kollam",Table1[[#This Row],[INCOME ]],0)</f>
        <v>0</v>
      </c>
      <c r="BN418" s="6">
        <f ca="1">IF(Table1[[#This Row],[AREA]]="kottayam",Table1[[#This Row],[INCOME ]],0)</f>
        <v>0</v>
      </c>
      <c r="BO418" s="6">
        <f ca="1">IF(Table1[[#This Row],[AREA]]="Kozhikode",Table1[[#This Row],[INCOME ]],0)</f>
        <v>0</v>
      </c>
      <c r="BP418" s="6">
        <f ca="1">IF(Table1[[#This Row],[AREA]]="Malappuram",Table1[[#This Row],[INCOME ]],0)</f>
        <v>0</v>
      </c>
      <c r="BQ418" s="6">
        <f ca="1">IF(Table1[[#This Row],[AREA]]="Palakkad",Table1[[#This Row],[INCOME ]],0)</f>
        <v>0</v>
      </c>
      <c r="BR418" s="6">
        <f ca="1">IF(Table1[[#This Row],[AREA]]="Pathanamthitta",Table1[[#This Row],[INCOME ]],0)</f>
        <v>0</v>
      </c>
      <c r="BS418" s="6">
        <f ca="1">IF(Table1[[#This Row],[AREA]]="Thiruvananthapuram",Table1[[#This Row],[INCOME ]],0)</f>
        <v>509610</v>
      </c>
      <c r="BT418" s="6">
        <f ca="1">IF(Table1[[#This Row],[AREA]]="Thrissur",Table1[[#This Row],[INCOME ]],0)</f>
        <v>0</v>
      </c>
      <c r="BU418" s="10">
        <f ca="1">IF(Table1[[#This Row],[AREA]]="Wayanadu",Table1[[#This Row],[INCOME ]],0)</f>
        <v>0</v>
      </c>
      <c r="BW418" s="9">
        <f ca="1">IF(Table1[[#This Row],[FIELD OF WORK]]="IT",Table1[[#This Row],[INCOME ]],0)</f>
        <v>0</v>
      </c>
      <c r="BX418" s="6">
        <f ca="1">IF(Table1[[#This Row],[FIELD OF WORK]]="Teaching",Table1[[#This Row],[INCOME ]],0)</f>
        <v>509610</v>
      </c>
      <c r="BY418" s="6">
        <f ca="1">IF(Table1[[#This Row],[FIELD OF WORK]]="Construction",Table1[[#This Row],[INCOME ]],0)</f>
        <v>0</v>
      </c>
      <c r="BZ418" s="6">
        <f ca="1">IF(Table1[[#This Row],[FIELD OF WORK]]="Health",Table1[[#This Row],[INCOME ]],0)</f>
        <v>0</v>
      </c>
      <c r="CA418" s="10">
        <f ca="1">IF(Table1[[#This Row],[FIELD OF WORK]]="Others",Table1[[#This Row],[INCOME ]],0)</f>
        <v>0</v>
      </c>
      <c r="CC418" s="9">
        <f ca="1">IF(Table1[[#This Row],[EDUCATION]]="Highschool",Table1[[#This Row],[INCOME ]],0)</f>
        <v>509610</v>
      </c>
      <c r="CD418" s="6">
        <f ca="1">IF(Table1[[#This Row],[EDUCATION]]="UG",Table1[[#This Row],[INCOME ]],0)</f>
        <v>0</v>
      </c>
      <c r="CE418" s="6">
        <f ca="1">IF(Table1[[#This Row],[EDUCATION]]="PG",Table1[[#This Row],[INCOME ]],0)</f>
        <v>0</v>
      </c>
      <c r="CF418" s="6">
        <f ca="1">IF(Table1[[#This Row],[EDUCATION]]="PHD",Table1[[#This Row],[INCOME ]],0)</f>
        <v>0</v>
      </c>
      <c r="CG418" s="6">
        <f ca="1">IF(Table1[[#This Row],[EDUCATION]]="Plus Two",Table1[[#This Row],[INCOME ]],0)</f>
        <v>0</v>
      </c>
      <c r="CH418" s="10">
        <f ca="1">IF(Table1[[#This Row],[EDUCATION]]="Others",Table1[[#This Row],[INCOME ]],0)</f>
        <v>0</v>
      </c>
      <c r="CJ418" s="9">
        <f ca="1">IF(Table1[[#This Row],[NETWORTH]]&gt;$CK$3,Table1[[#This Row],[AGE]],0)</f>
        <v>38</v>
      </c>
      <c r="CK418" s="10"/>
    </row>
    <row r="419" spans="1:89" x14ac:dyDescent="0.3">
      <c r="A419">
        <f t="shared" ca="1" si="166"/>
        <v>0</v>
      </c>
      <c r="B419" t="str">
        <f t="shared" ca="1" si="167"/>
        <v>MALE</v>
      </c>
      <c r="C419">
        <f t="shared" ca="1" si="168"/>
        <v>44</v>
      </c>
      <c r="D419">
        <f t="shared" ca="1" si="169"/>
        <v>2</v>
      </c>
      <c r="E419" t="str">
        <f t="shared" ca="1" si="170"/>
        <v>Construction</v>
      </c>
      <c r="F419">
        <f t="shared" ca="1" si="171"/>
        <v>2</v>
      </c>
      <c r="G419" t="str">
        <f t="shared" ca="1" si="172"/>
        <v>Plus Two</v>
      </c>
      <c r="H419">
        <f t="shared" ca="1" si="190"/>
        <v>0</v>
      </c>
      <c r="I419">
        <f t="shared" ca="1" si="165"/>
        <v>2</v>
      </c>
      <c r="J419">
        <f t="shared" ca="1" si="173"/>
        <v>903019</v>
      </c>
      <c r="K419">
        <f t="shared" ca="1" si="174"/>
        <v>9</v>
      </c>
      <c r="L419" t="str">
        <f t="shared" ca="1" si="175"/>
        <v>Palakkad</v>
      </c>
      <c r="M419">
        <f t="shared" ca="1" si="184"/>
        <v>7224152</v>
      </c>
      <c r="N419">
        <f t="shared" ca="1" si="176"/>
        <v>5385366.9141632356</v>
      </c>
      <c r="O419">
        <f t="shared" ca="1" si="185"/>
        <v>1214606.4489595669</v>
      </c>
      <c r="P419">
        <f t="shared" ca="1" si="177"/>
        <v>958900</v>
      </c>
      <c r="Q419">
        <f t="shared" ca="1" si="186"/>
        <v>7349187.9141632356</v>
      </c>
      <c r="R419">
        <f t="shared" ca="1" si="187"/>
        <v>752057.48218732385</v>
      </c>
      <c r="S419">
        <f t="shared" ca="1" si="188"/>
        <v>9190815.9311468899</v>
      </c>
      <c r="T419">
        <f t="shared" ca="1" si="189"/>
        <v>1841628.0169836544</v>
      </c>
      <c r="V419" s="9">
        <f ca="1">IF(Table1[[#This Row],[GENDER]]="MALE",1,0)</f>
        <v>1</v>
      </c>
      <c r="W419" s="10">
        <f ca="1">IF(Table1[[#This Row],[GENDER]]="FEMALE",1,0)</f>
        <v>0</v>
      </c>
      <c r="AF419" s="9">
        <f t="shared" ca="1" si="178"/>
        <v>1</v>
      </c>
      <c r="AG419" s="6">
        <f t="shared" ca="1" si="179"/>
        <v>0</v>
      </c>
      <c r="AH419" s="6">
        <f t="shared" ca="1" si="180"/>
        <v>0</v>
      </c>
      <c r="AI419" s="6">
        <f t="shared" ca="1" si="181"/>
        <v>0</v>
      </c>
      <c r="AJ419" s="10">
        <f t="shared" ca="1" si="182"/>
        <v>0</v>
      </c>
      <c r="AL419" s="9">
        <f ca="1">IF(Table1[[#This Row],[EDUCATION]]="HIGHSCHOOL",1,0)</f>
        <v>0</v>
      </c>
      <c r="AM419" s="6">
        <f ca="1">IF(Table1[[#This Row],[EDUCATION]]="PLUS TWO",1,0)</f>
        <v>1</v>
      </c>
      <c r="AN419" s="6">
        <f ca="1">IF(Table1[[#This Row],[EDUCATION]]="UG",1,0)</f>
        <v>0</v>
      </c>
      <c r="AO419" s="6">
        <f ca="1">IF(Table1[[#This Row],[EDUCATION]]="PG",1,0)</f>
        <v>0</v>
      </c>
      <c r="AP419" s="6">
        <f ca="1">IF(Table1[[#This Row],[EDUCATION]]="PHD",1,0)</f>
        <v>0</v>
      </c>
      <c r="AQ419" s="10">
        <f ca="1">IF(Table1[[#This Row],[EDUCATION]]="OTHERS",1,0)</f>
        <v>0</v>
      </c>
      <c r="AU419" s="9">
        <f ca="1">Table1[[#This Row],[CARS VALUE]]/Table1[[#This Row],[CARS]]</f>
        <v>607303.22447978344</v>
      </c>
      <c r="AV419" s="10"/>
      <c r="AX419" s="9">
        <f ca="1">IF(Table1[[#This Row],[DEBTS]]&gt;$AY$3,1,0)</f>
        <v>1</v>
      </c>
      <c r="AY419" s="6"/>
      <c r="AZ419" s="23">
        <f ca="1">(Table1[[#This Row],[MORTAGE LEFT]]/Table1[[#This Row],[VALUE OF THE HOUSE]])</f>
        <v>0.7454669993326879</v>
      </c>
      <c r="BA419" s="6">
        <f t="shared" ca="1" si="183"/>
        <v>0</v>
      </c>
      <c r="BB419" s="6"/>
      <c r="BC419" s="6"/>
      <c r="BD419" s="6"/>
      <c r="BE419" s="9">
        <f ca="1">IF(Table1[[#This Row],[DEBTS]]&gt;Table1[[#This Row],[INCOME ]],1,0)</f>
        <v>1</v>
      </c>
      <c r="BF419" s="10"/>
      <c r="BH419" s="9">
        <f ca="1">IF(Table1[[#This Row],[AREA]]="Alappuzha",Table1[[#This Row],[INCOME ]],0)</f>
        <v>0</v>
      </c>
      <c r="BI419" s="6">
        <f ca="1">IF(Table1[[#This Row],[AREA]]="Ernakulam",Table1[[#This Row],[INCOME ]],0)</f>
        <v>0</v>
      </c>
      <c r="BJ419" s="6">
        <f ca="1">IF(Table1[[#This Row],[AREA]]="Idukki",Table1[[#This Row],[INCOME ]],0)</f>
        <v>0</v>
      </c>
      <c r="BK419" s="6">
        <f ca="1">IF(Table1[[#This Row],[AREA]]="kannur",Table1[[#This Row],[INCOME ]],0)</f>
        <v>0</v>
      </c>
      <c r="BL419" s="6">
        <f ca="1">IF(Table1[[#This Row],[AREA]]="Kasaragod",Table1[[#This Row],[INCOME ]],0)</f>
        <v>0</v>
      </c>
      <c r="BM419" s="6">
        <f ca="1">IF(Table1[[#This Row],[AREA]]="Kollam",Table1[[#This Row],[INCOME ]],0)</f>
        <v>0</v>
      </c>
      <c r="BN419" s="6">
        <f ca="1">IF(Table1[[#This Row],[AREA]]="kottayam",Table1[[#This Row],[INCOME ]],0)</f>
        <v>0</v>
      </c>
      <c r="BO419" s="6">
        <f ca="1">IF(Table1[[#This Row],[AREA]]="Kozhikode",Table1[[#This Row],[INCOME ]],0)</f>
        <v>0</v>
      </c>
      <c r="BP419" s="6">
        <f ca="1">IF(Table1[[#This Row],[AREA]]="Malappuram",Table1[[#This Row],[INCOME ]],0)</f>
        <v>0</v>
      </c>
      <c r="BQ419" s="6">
        <f ca="1">IF(Table1[[#This Row],[AREA]]="Palakkad",Table1[[#This Row],[INCOME ]],0)</f>
        <v>903019</v>
      </c>
      <c r="BR419" s="6">
        <f ca="1">IF(Table1[[#This Row],[AREA]]="Pathanamthitta",Table1[[#This Row],[INCOME ]],0)</f>
        <v>0</v>
      </c>
      <c r="BS419" s="6">
        <f ca="1">IF(Table1[[#This Row],[AREA]]="Thiruvananthapuram",Table1[[#This Row],[INCOME ]],0)</f>
        <v>0</v>
      </c>
      <c r="BT419" s="6">
        <f ca="1">IF(Table1[[#This Row],[AREA]]="Thrissur",Table1[[#This Row],[INCOME ]],0)</f>
        <v>0</v>
      </c>
      <c r="BU419" s="10">
        <f ca="1">IF(Table1[[#This Row],[AREA]]="Wayanadu",Table1[[#This Row],[INCOME ]],0)</f>
        <v>0</v>
      </c>
      <c r="BW419" s="9">
        <f ca="1">IF(Table1[[#This Row],[FIELD OF WORK]]="IT",Table1[[#This Row],[INCOME ]],0)</f>
        <v>0</v>
      </c>
      <c r="BX419" s="6">
        <f ca="1">IF(Table1[[#This Row],[FIELD OF WORK]]="Teaching",Table1[[#This Row],[INCOME ]],0)</f>
        <v>0</v>
      </c>
      <c r="BY419" s="6">
        <f ca="1">IF(Table1[[#This Row],[FIELD OF WORK]]="Construction",Table1[[#This Row],[INCOME ]],0)</f>
        <v>903019</v>
      </c>
      <c r="BZ419" s="6">
        <f ca="1">IF(Table1[[#This Row],[FIELD OF WORK]]="Health",Table1[[#This Row],[INCOME ]],0)</f>
        <v>0</v>
      </c>
      <c r="CA419" s="10">
        <f ca="1">IF(Table1[[#This Row],[FIELD OF WORK]]="Others",Table1[[#This Row],[INCOME ]],0)</f>
        <v>0</v>
      </c>
      <c r="CC419" s="9">
        <f ca="1">IF(Table1[[#This Row],[EDUCATION]]="Highschool",Table1[[#This Row],[INCOME ]],0)</f>
        <v>0</v>
      </c>
      <c r="CD419" s="6">
        <f ca="1">IF(Table1[[#This Row],[EDUCATION]]="UG",Table1[[#This Row],[INCOME ]],0)</f>
        <v>0</v>
      </c>
      <c r="CE419" s="6">
        <f ca="1">IF(Table1[[#This Row],[EDUCATION]]="PG",Table1[[#This Row],[INCOME ]],0)</f>
        <v>0</v>
      </c>
      <c r="CF419" s="6">
        <f ca="1">IF(Table1[[#This Row],[EDUCATION]]="PHD",Table1[[#This Row],[INCOME ]],0)</f>
        <v>0</v>
      </c>
      <c r="CG419" s="6">
        <f ca="1">IF(Table1[[#This Row],[EDUCATION]]="Plus Two",Table1[[#This Row],[INCOME ]],0)</f>
        <v>903019</v>
      </c>
      <c r="CH419" s="10">
        <f ca="1">IF(Table1[[#This Row],[EDUCATION]]="Others",Table1[[#This Row],[INCOME ]],0)</f>
        <v>0</v>
      </c>
      <c r="CJ419" s="9">
        <f ca="1">IF(Table1[[#This Row],[NETWORTH]]&gt;$CK$3,Table1[[#This Row],[AGE]],0)</f>
        <v>44</v>
      </c>
      <c r="CK419" s="10"/>
    </row>
    <row r="420" spans="1:89" x14ac:dyDescent="0.3">
      <c r="A420">
        <f t="shared" ca="1" si="166"/>
        <v>1</v>
      </c>
      <c r="B420" t="str">
        <f t="shared" ca="1" si="167"/>
        <v>FEMALE</v>
      </c>
      <c r="C420">
        <f t="shared" ca="1" si="168"/>
        <v>31</v>
      </c>
      <c r="D420">
        <f t="shared" ca="1" si="169"/>
        <v>2</v>
      </c>
      <c r="E420" t="str">
        <f t="shared" ca="1" si="170"/>
        <v>Construction</v>
      </c>
      <c r="F420">
        <f t="shared" ca="1" si="171"/>
        <v>5</v>
      </c>
      <c r="G420" t="str">
        <f t="shared" ca="1" si="172"/>
        <v>PHD</v>
      </c>
      <c r="H420">
        <f t="shared" ca="1" si="190"/>
        <v>2</v>
      </c>
      <c r="I420">
        <f t="shared" ca="1" si="165"/>
        <v>1</v>
      </c>
      <c r="J420">
        <f t="shared" ca="1" si="173"/>
        <v>573932</v>
      </c>
      <c r="K420">
        <f t="shared" ca="1" si="174"/>
        <v>9</v>
      </c>
      <c r="L420" t="str">
        <f t="shared" ca="1" si="175"/>
        <v>Palakkad</v>
      </c>
      <c r="M420">
        <f t="shared" ca="1" si="184"/>
        <v>1721796</v>
      </c>
      <c r="N420">
        <f t="shared" ca="1" si="176"/>
        <v>1464141.4880213405</v>
      </c>
      <c r="O420">
        <f t="shared" ca="1" si="185"/>
        <v>65840.268167123257</v>
      </c>
      <c r="P420">
        <f t="shared" ca="1" si="177"/>
        <v>63339</v>
      </c>
      <c r="Q420">
        <f t="shared" ca="1" si="186"/>
        <v>1569039.4880213405</v>
      </c>
      <c r="R420">
        <f t="shared" ca="1" si="187"/>
        <v>514007.0861157981</v>
      </c>
      <c r="S420">
        <f t="shared" ca="1" si="188"/>
        <v>2301643.3542829212</v>
      </c>
      <c r="T420">
        <f t="shared" ca="1" si="189"/>
        <v>732603.86626158073</v>
      </c>
      <c r="V420" s="9">
        <f ca="1">IF(Table1[[#This Row],[GENDER]]="MALE",1,0)</f>
        <v>0</v>
      </c>
      <c r="W420" s="10">
        <f ca="1">IF(Table1[[#This Row],[GENDER]]="FEMALE",1,0)</f>
        <v>1</v>
      </c>
      <c r="AF420" s="9">
        <f t="shared" ca="1" si="178"/>
        <v>1</v>
      </c>
      <c r="AG420" s="6">
        <f t="shared" ca="1" si="179"/>
        <v>0</v>
      </c>
      <c r="AH420" s="6">
        <f t="shared" ca="1" si="180"/>
        <v>0</v>
      </c>
      <c r="AI420" s="6">
        <f t="shared" ca="1" si="181"/>
        <v>0</v>
      </c>
      <c r="AJ420" s="10">
        <f t="shared" ca="1" si="182"/>
        <v>0</v>
      </c>
      <c r="AL420" s="9">
        <f ca="1">IF(Table1[[#This Row],[EDUCATION]]="HIGHSCHOOL",1,0)</f>
        <v>0</v>
      </c>
      <c r="AM420" s="6">
        <f ca="1">IF(Table1[[#This Row],[EDUCATION]]="PLUS TWO",1,0)</f>
        <v>0</v>
      </c>
      <c r="AN420" s="6">
        <f ca="1">IF(Table1[[#This Row],[EDUCATION]]="UG",1,0)</f>
        <v>0</v>
      </c>
      <c r="AO420" s="6">
        <f ca="1">IF(Table1[[#This Row],[EDUCATION]]="PG",1,0)</f>
        <v>0</v>
      </c>
      <c r="AP420" s="6">
        <f ca="1">IF(Table1[[#This Row],[EDUCATION]]="PHD",1,0)</f>
        <v>1</v>
      </c>
      <c r="AQ420" s="10">
        <f ca="1">IF(Table1[[#This Row],[EDUCATION]]="OTHERS",1,0)</f>
        <v>0</v>
      </c>
      <c r="AU420" s="9">
        <f ca="1">Table1[[#This Row],[CARS VALUE]]/Table1[[#This Row],[CARS]]</f>
        <v>65840.268167123257</v>
      </c>
      <c r="AV420" s="10"/>
      <c r="AX420" s="9">
        <f ca="1">IF(Table1[[#This Row],[DEBTS]]&gt;$AY$3,1,0)</f>
        <v>1</v>
      </c>
      <c r="AY420" s="6"/>
      <c r="AZ420" s="23">
        <f ca="1">(Table1[[#This Row],[MORTAGE LEFT]]/Table1[[#This Row],[VALUE OF THE HOUSE]])</f>
        <v>0.85035712013580034</v>
      </c>
      <c r="BA420" s="6">
        <f t="shared" ca="1" si="183"/>
        <v>0</v>
      </c>
      <c r="BB420" s="6"/>
      <c r="BC420" s="6"/>
      <c r="BD420" s="6"/>
      <c r="BE420" s="9">
        <f ca="1">IF(Table1[[#This Row],[DEBTS]]&gt;Table1[[#This Row],[INCOME ]],1,0)</f>
        <v>1</v>
      </c>
      <c r="BF420" s="10"/>
      <c r="BH420" s="9">
        <f ca="1">IF(Table1[[#This Row],[AREA]]="Alappuzha",Table1[[#This Row],[INCOME ]],0)</f>
        <v>0</v>
      </c>
      <c r="BI420" s="6">
        <f ca="1">IF(Table1[[#This Row],[AREA]]="Ernakulam",Table1[[#This Row],[INCOME ]],0)</f>
        <v>0</v>
      </c>
      <c r="BJ420" s="6">
        <f ca="1">IF(Table1[[#This Row],[AREA]]="Idukki",Table1[[#This Row],[INCOME ]],0)</f>
        <v>0</v>
      </c>
      <c r="BK420" s="6">
        <f ca="1">IF(Table1[[#This Row],[AREA]]="kannur",Table1[[#This Row],[INCOME ]],0)</f>
        <v>0</v>
      </c>
      <c r="BL420" s="6">
        <f ca="1">IF(Table1[[#This Row],[AREA]]="Kasaragod",Table1[[#This Row],[INCOME ]],0)</f>
        <v>0</v>
      </c>
      <c r="BM420" s="6">
        <f ca="1">IF(Table1[[#This Row],[AREA]]="Kollam",Table1[[#This Row],[INCOME ]],0)</f>
        <v>0</v>
      </c>
      <c r="BN420" s="6">
        <f ca="1">IF(Table1[[#This Row],[AREA]]="kottayam",Table1[[#This Row],[INCOME ]],0)</f>
        <v>0</v>
      </c>
      <c r="BO420" s="6">
        <f ca="1">IF(Table1[[#This Row],[AREA]]="Kozhikode",Table1[[#This Row],[INCOME ]],0)</f>
        <v>0</v>
      </c>
      <c r="BP420" s="6">
        <f ca="1">IF(Table1[[#This Row],[AREA]]="Malappuram",Table1[[#This Row],[INCOME ]],0)</f>
        <v>0</v>
      </c>
      <c r="BQ420" s="6">
        <f ca="1">IF(Table1[[#This Row],[AREA]]="Palakkad",Table1[[#This Row],[INCOME ]],0)</f>
        <v>573932</v>
      </c>
      <c r="BR420" s="6">
        <f ca="1">IF(Table1[[#This Row],[AREA]]="Pathanamthitta",Table1[[#This Row],[INCOME ]],0)</f>
        <v>0</v>
      </c>
      <c r="BS420" s="6">
        <f ca="1">IF(Table1[[#This Row],[AREA]]="Thiruvananthapuram",Table1[[#This Row],[INCOME ]],0)</f>
        <v>0</v>
      </c>
      <c r="BT420" s="6">
        <f ca="1">IF(Table1[[#This Row],[AREA]]="Thrissur",Table1[[#This Row],[INCOME ]],0)</f>
        <v>0</v>
      </c>
      <c r="BU420" s="10">
        <f ca="1">IF(Table1[[#This Row],[AREA]]="Wayanadu",Table1[[#This Row],[INCOME ]],0)</f>
        <v>0</v>
      </c>
      <c r="BW420" s="9">
        <f ca="1">IF(Table1[[#This Row],[FIELD OF WORK]]="IT",Table1[[#This Row],[INCOME ]],0)</f>
        <v>0</v>
      </c>
      <c r="BX420" s="6">
        <f ca="1">IF(Table1[[#This Row],[FIELD OF WORK]]="Teaching",Table1[[#This Row],[INCOME ]],0)</f>
        <v>0</v>
      </c>
      <c r="BY420" s="6">
        <f ca="1">IF(Table1[[#This Row],[FIELD OF WORK]]="Construction",Table1[[#This Row],[INCOME ]],0)</f>
        <v>573932</v>
      </c>
      <c r="BZ420" s="6">
        <f ca="1">IF(Table1[[#This Row],[FIELD OF WORK]]="Health",Table1[[#This Row],[INCOME ]],0)</f>
        <v>0</v>
      </c>
      <c r="CA420" s="10">
        <f ca="1">IF(Table1[[#This Row],[FIELD OF WORK]]="Others",Table1[[#This Row],[INCOME ]],0)</f>
        <v>0</v>
      </c>
      <c r="CC420" s="9">
        <f ca="1">IF(Table1[[#This Row],[EDUCATION]]="Highschool",Table1[[#This Row],[INCOME ]],0)</f>
        <v>0</v>
      </c>
      <c r="CD420" s="6">
        <f ca="1">IF(Table1[[#This Row],[EDUCATION]]="UG",Table1[[#This Row],[INCOME ]],0)</f>
        <v>0</v>
      </c>
      <c r="CE420" s="6">
        <f ca="1">IF(Table1[[#This Row],[EDUCATION]]="PG",Table1[[#This Row],[INCOME ]],0)</f>
        <v>0</v>
      </c>
      <c r="CF420" s="6">
        <f ca="1">IF(Table1[[#This Row],[EDUCATION]]="PHD",Table1[[#This Row],[INCOME ]],0)</f>
        <v>573932</v>
      </c>
      <c r="CG420" s="6">
        <f ca="1">IF(Table1[[#This Row],[EDUCATION]]="Plus Two",Table1[[#This Row],[INCOME ]],0)</f>
        <v>0</v>
      </c>
      <c r="CH420" s="10">
        <f ca="1">IF(Table1[[#This Row],[EDUCATION]]="Others",Table1[[#This Row],[INCOME ]],0)</f>
        <v>0</v>
      </c>
      <c r="CJ420" s="9">
        <f ca="1">IF(Table1[[#This Row],[NETWORTH]]&gt;$CK$3,Table1[[#This Row],[AGE]],0)</f>
        <v>0</v>
      </c>
      <c r="CK420" s="10"/>
    </row>
    <row r="421" spans="1:89" x14ac:dyDescent="0.3">
      <c r="A421">
        <f t="shared" ca="1" si="166"/>
        <v>0</v>
      </c>
      <c r="B421" t="str">
        <f t="shared" ca="1" si="167"/>
        <v>MALE</v>
      </c>
      <c r="C421">
        <f t="shared" ca="1" si="168"/>
        <v>40</v>
      </c>
      <c r="D421">
        <f t="shared" ca="1" si="169"/>
        <v>3</v>
      </c>
      <c r="E421" t="str">
        <f t="shared" ca="1" si="170"/>
        <v>Teaching</v>
      </c>
      <c r="F421">
        <f t="shared" ca="1" si="171"/>
        <v>3</v>
      </c>
      <c r="G421" t="str">
        <f t="shared" ca="1" si="172"/>
        <v>UG</v>
      </c>
      <c r="H421">
        <f t="shared" ca="1" si="190"/>
        <v>3</v>
      </c>
      <c r="I421">
        <f t="shared" ca="1" si="165"/>
        <v>2</v>
      </c>
      <c r="J421">
        <f t="shared" ca="1" si="173"/>
        <v>420858</v>
      </c>
      <c r="K421">
        <f t="shared" ca="1" si="174"/>
        <v>6</v>
      </c>
      <c r="L421" t="str">
        <f t="shared" ca="1" si="175"/>
        <v>Idukki</v>
      </c>
      <c r="M421">
        <f t="shared" ca="1" si="184"/>
        <v>2946006</v>
      </c>
      <c r="N421">
        <f t="shared" ca="1" si="176"/>
        <v>2844867.8741428964</v>
      </c>
      <c r="O421">
        <f t="shared" ca="1" si="185"/>
        <v>752930.56990126078</v>
      </c>
      <c r="P421">
        <f t="shared" ca="1" si="177"/>
        <v>503902</v>
      </c>
      <c r="Q421">
        <f t="shared" ca="1" si="186"/>
        <v>3471875.8741428964</v>
      </c>
      <c r="R421">
        <f t="shared" ca="1" si="187"/>
        <v>572211.53456244152</v>
      </c>
      <c r="S421">
        <f t="shared" ca="1" si="188"/>
        <v>4271148.1044637021</v>
      </c>
      <c r="T421">
        <f t="shared" ca="1" si="189"/>
        <v>799272.23032080568</v>
      </c>
      <c r="V421" s="9">
        <f ca="1">IF(Table1[[#This Row],[GENDER]]="MALE",1,0)</f>
        <v>1</v>
      </c>
      <c r="W421" s="10">
        <f ca="1">IF(Table1[[#This Row],[GENDER]]="FEMALE",1,0)</f>
        <v>0</v>
      </c>
      <c r="AF421" s="9">
        <f t="shared" ca="1" si="178"/>
        <v>0</v>
      </c>
      <c r="AG421" s="6">
        <f t="shared" ca="1" si="179"/>
        <v>0</v>
      </c>
      <c r="AH421" s="6">
        <f t="shared" ca="1" si="180"/>
        <v>0</v>
      </c>
      <c r="AI421" s="6">
        <f t="shared" ca="1" si="181"/>
        <v>1</v>
      </c>
      <c r="AJ421" s="10">
        <f t="shared" ca="1" si="182"/>
        <v>0</v>
      </c>
      <c r="AL421" s="9">
        <f ca="1">IF(Table1[[#This Row],[EDUCATION]]="HIGHSCHOOL",1,0)</f>
        <v>0</v>
      </c>
      <c r="AM421" s="6">
        <f ca="1">IF(Table1[[#This Row],[EDUCATION]]="PLUS TWO",1,0)</f>
        <v>0</v>
      </c>
      <c r="AN421" s="6">
        <f ca="1">IF(Table1[[#This Row],[EDUCATION]]="UG",1,0)</f>
        <v>1</v>
      </c>
      <c r="AO421" s="6">
        <f ca="1">IF(Table1[[#This Row],[EDUCATION]]="PG",1,0)</f>
        <v>0</v>
      </c>
      <c r="AP421" s="6">
        <f ca="1">IF(Table1[[#This Row],[EDUCATION]]="PHD",1,0)</f>
        <v>0</v>
      </c>
      <c r="AQ421" s="10">
        <f ca="1">IF(Table1[[#This Row],[EDUCATION]]="OTHERS",1,0)</f>
        <v>0</v>
      </c>
      <c r="AU421" s="9">
        <f ca="1">Table1[[#This Row],[CARS VALUE]]/Table1[[#This Row],[CARS]]</f>
        <v>376465.28495063039</v>
      </c>
      <c r="AV421" s="10"/>
      <c r="AX421" s="9">
        <f ca="1">IF(Table1[[#This Row],[DEBTS]]&gt;$AY$3,1,0)</f>
        <v>1</v>
      </c>
      <c r="AY421" s="6"/>
      <c r="AZ421" s="23">
        <f ca="1">(Table1[[#This Row],[MORTAGE LEFT]]/Table1[[#This Row],[VALUE OF THE HOUSE]])</f>
        <v>0.96566940941155466</v>
      </c>
      <c r="BA421" s="6">
        <f t="shared" ca="1" si="183"/>
        <v>0</v>
      </c>
      <c r="BB421" s="6"/>
      <c r="BC421" s="6"/>
      <c r="BD421" s="6"/>
      <c r="BE421" s="9">
        <f ca="1">IF(Table1[[#This Row],[DEBTS]]&gt;Table1[[#This Row],[INCOME ]],1,0)</f>
        <v>1</v>
      </c>
      <c r="BF421" s="10"/>
      <c r="BH421" s="9">
        <f ca="1">IF(Table1[[#This Row],[AREA]]="Alappuzha",Table1[[#This Row],[INCOME ]],0)</f>
        <v>0</v>
      </c>
      <c r="BI421" s="6">
        <f ca="1">IF(Table1[[#This Row],[AREA]]="Ernakulam",Table1[[#This Row],[INCOME ]],0)</f>
        <v>0</v>
      </c>
      <c r="BJ421" s="6">
        <f ca="1">IF(Table1[[#This Row],[AREA]]="Idukki",Table1[[#This Row],[INCOME ]],0)</f>
        <v>420858</v>
      </c>
      <c r="BK421" s="6">
        <f ca="1">IF(Table1[[#This Row],[AREA]]="kannur",Table1[[#This Row],[INCOME ]],0)</f>
        <v>0</v>
      </c>
      <c r="BL421" s="6">
        <f ca="1">IF(Table1[[#This Row],[AREA]]="Kasaragod",Table1[[#This Row],[INCOME ]],0)</f>
        <v>0</v>
      </c>
      <c r="BM421" s="6">
        <f ca="1">IF(Table1[[#This Row],[AREA]]="Kollam",Table1[[#This Row],[INCOME ]],0)</f>
        <v>0</v>
      </c>
      <c r="BN421" s="6">
        <f ca="1">IF(Table1[[#This Row],[AREA]]="kottayam",Table1[[#This Row],[INCOME ]],0)</f>
        <v>0</v>
      </c>
      <c r="BO421" s="6">
        <f ca="1">IF(Table1[[#This Row],[AREA]]="Kozhikode",Table1[[#This Row],[INCOME ]],0)</f>
        <v>0</v>
      </c>
      <c r="BP421" s="6">
        <f ca="1">IF(Table1[[#This Row],[AREA]]="Malappuram",Table1[[#This Row],[INCOME ]],0)</f>
        <v>0</v>
      </c>
      <c r="BQ421" s="6">
        <f ca="1">IF(Table1[[#This Row],[AREA]]="Palakkad",Table1[[#This Row],[INCOME ]],0)</f>
        <v>0</v>
      </c>
      <c r="BR421" s="6">
        <f ca="1">IF(Table1[[#This Row],[AREA]]="Pathanamthitta",Table1[[#This Row],[INCOME ]],0)</f>
        <v>0</v>
      </c>
      <c r="BS421" s="6">
        <f ca="1">IF(Table1[[#This Row],[AREA]]="Thiruvananthapuram",Table1[[#This Row],[INCOME ]],0)</f>
        <v>0</v>
      </c>
      <c r="BT421" s="6">
        <f ca="1">IF(Table1[[#This Row],[AREA]]="Thrissur",Table1[[#This Row],[INCOME ]],0)</f>
        <v>0</v>
      </c>
      <c r="BU421" s="10">
        <f ca="1">IF(Table1[[#This Row],[AREA]]="Wayanadu",Table1[[#This Row],[INCOME ]],0)</f>
        <v>0</v>
      </c>
      <c r="BW421" s="9">
        <f ca="1">IF(Table1[[#This Row],[FIELD OF WORK]]="IT",Table1[[#This Row],[INCOME ]],0)</f>
        <v>0</v>
      </c>
      <c r="BX421" s="6">
        <f ca="1">IF(Table1[[#This Row],[FIELD OF WORK]]="Teaching",Table1[[#This Row],[INCOME ]],0)</f>
        <v>420858</v>
      </c>
      <c r="BY421" s="6">
        <f ca="1">IF(Table1[[#This Row],[FIELD OF WORK]]="Construction",Table1[[#This Row],[INCOME ]],0)</f>
        <v>0</v>
      </c>
      <c r="BZ421" s="6">
        <f ca="1">IF(Table1[[#This Row],[FIELD OF WORK]]="Health",Table1[[#This Row],[INCOME ]],0)</f>
        <v>0</v>
      </c>
      <c r="CA421" s="10">
        <f ca="1">IF(Table1[[#This Row],[FIELD OF WORK]]="Others",Table1[[#This Row],[INCOME ]],0)</f>
        <v>0</v>
      </c>
      <c r="CC421" s="9">
        <f ca="1">IF(Table1[[#This Row],[EDUCATION]]="Highschool",Table1[[#This Row],[INCOME ]],0)</f>
        <v>0</v>
      </c>
      <c r="CD421" s="6">
        <f ca="1">IF(Table1[[#This Row],[EDUCATION]]="UG",Table1[[#This Row],[INCOME ]],0)</f>
        <v>420858</v>
      </c>
      <c r="CE421" s="6">
        <f ca="1">IF(Table1[[#This Row],[EDUCATION]]="PG",Table1[[#This Row],[INCOME ]],0)</f>
        <v>0</v>
      </c>
      <c r="CF421" s="6">
        <f ca="1">IF(Table1[[#This Row],[EDUCATION]]="PHD",Table1[[#This Row],[INCOME ]],0)</f>
        <v>0</v>
      </c>
      <c r="CG421" s="6">
        <f ca="1">IF(Table1[[#This Row],[EDUCATION]]="Plus Two",Table1[[#This Row],[INCOME ]],0)</f>
        <v>0</v>
      </c>
      <c r="CH421" s="10">
        <f ca="1">IF(Table1[[#This Row],[EDUCATION]]="Others",Table1[[#This Row],[INCOME ]],0)</f>
        <v>0</v>
      </c>
      <c r="CJ421" s="9">
        <f ca="1">IF(Table1[[#This Row],[NETWORTH]]&gt;$CK$3,Table1[[#This Row],[AGE]],0)</f>
        <v>0</v>
      </c>
      <c r="CK421" s="10"/>
    </row>
    <row r="422" spans="1:89" x14ac:dyDescent="0.3">
      <c r="A422">
        <f t="shared" ca="1" si="166"/>
        <v>0</v>
      </c>
      <c r="B422" t="str">
        <f t="shared" ca="1" si="167"/>
        <v>MALE</v>
      </c>
      <c r="C422">
        <f t="shared" ca="1" si="168"/>
        <v>39</v>
      </c>
      <c r="D422">
        <f t="shared" ca="1" si="169"/>
        <v>4</v>
      </c>
      <c r="E422" t="str">
        <f t="shared" ca="1" si="170"/>
        <v>IT</v>
      </c>
      <c r="F422">
        <f t="shared" ca="1" si="171"/>
        <v>6</v>
      </c>
      <c r="G422" t="str">
        <f t="shared" ca="1" si="172"/>
        <v>Others</v>
      </c>
      <c r="H422">
        <f t="shared" ca="1" si="190"/>
        <v>0</v>
      </c>
      <c r="I422">
        <f t="shared" ca="1" si="165"/>
        <v>1</v>
      </c>
      <c r="J422">
        <f t="shared" ca="1" si="173"/>
        <v>527913</v>
      </c>
      <c r="K422">
        <f t="shared" ca="1" si="174"/>
        <v>14</v>
      </c>
      <c r="L422" t="str">
        <f t="shared" ca="1" si="175"/>
        <v>Kasaragod</v>
      </c>
      <c r="M422">
        <f t="shared" ca="1" si="184"/>
        <v>2111652</v>
      </c>
      <c r="N422">
        <f t="shared" ca="1" si="176"/>
        <v>305214.79328746244</v>
      </c>
      <c r="O422">
        <f t="shared" ca="1" si="185"/>
        <v>349054.05477348261</v>
      </c>
      <c r="P422">
        <f t="shared" ca="1" si="177"/>
        <v>43780</v>
      </c>
      <c r="Q422">
        <f t="shared" ca="1" si="186"/>
        <v>370283.79328746244</v>
      </c>
      <c r="R422">
        <f t="shared" ca="1" si="187"/>
        <v>530303.39057211555</v>
      </c>
      <c r="S422">
        <f t="shared" ca="1" si="188"/>
        <v>2991009.4453455983</v>
      </c>
      <c r="T422">
        <f t="shared" ca="1" si="189"/>
        <v>2620725.6520581357</v>
      </c>
      <c r="V422" s="9">
        <f ca="1">IF(Table1[[#This Row],[GENDER]]="MALE",1,0)</f>
        <v>1</v>
      </c>
      <c r="W422" s="10">
        <f ca="1">IF(Table1[[#This Row],[GENDER]]="FEMALE",1,0)</f>
        <v>0</v>
      </c>
      <c r="AF422" s="9">
        <f t="shared" ca="1" si="178"/>
        <v>0</v>
      </c>
      <c r="AG422" s="6">
        <f t="shared" ca="1" si="179"/>
        <v>0</v>
      </c>
      <c r="AH422" s="6">
        <f t="shared" ca="1" si="180"/>
        <v>1</v>
      </c>
      <c r="AI422" s="6">
        <f t="shared" ca="1" si="181"/>
        <v>0</v>
      </c>
      <c r="AJ422" s="10">
        <f t="shared" ca="1" si="182"/>
        <v>0</v>
      </c>
      <c r="AL422" s="9">
        <f ca="1">IF(Table1[[#This Row],[EDUCATION]]="HIGHSCHOOL",1,0)</f>
        <v>0</v>
      </c>
      <c r="AM422" s="6">
        <f ca="1">IF(Table1[[#This Row],[EDUCATION]]="PLUS TWO",1,0)</f>
        <v>0</v>
      </c>
      <c r="AN422" s="6">
        <f ca="1">IF(Table1[[#This Row],[EDUCATION]]="UG",1,0)</f>
        <v>0</v>
      </c>
      <c r="AO422" s="6">
        <f ca="1">IF(Table1[[#This Row],[EDUCATION]]="PG",1,0)</f>
        <v>0</v>
      </c>
      <c r="AP422" s="6">
        <f ca="1">IF(Table1[[#This Row],[EDUCATION]]="PHD",1,0)</f>
        <v>0</v>
      </c>
      <c r="AQ422" s="10">
        <f ca="1">IF(Table1[[#This Row],[EDUCATION]]="OTHERS",1,0)</f>
        <v>1</v>
      </c>
      <c r="AU422" s="9">
        <f ca="1">Table1[[#This Row],[CARS VALUE]]/Table1[[#This Row],[CARS]]</f>
        <v>349054.05477348261</v>
      </c>
      <c r="AV422" s="10"/>
      <c r="AX422" s="9">
        <f ca="1">IF(Table1[[#This Row],[DEBTS]]&gt;$AY$3,1,0)</f>
        <v>0</v>
      </c>
      <c r="AY422" s="6"/>
      <c r="AZ422" s="23">
        <f ca="1">(Table1[[#This Row],[MORTAGE LEFT]]/Table1[[#This Row],[VALUE OF THE HOUSE]])</f>
        <v>0.14453839614077624</v>
      </c>
      <c r="BA422" s="6">
        <f t="shared" ca="1" si="183"/>
        <v>1</v>
      </c>
      <c r="BB422" s="6"/>
      <c r="BC422" s="6"/>
      <c r="BD422" s="6"/>
      <c r="BE422" s="9">
        <f ca="1">IF(Table1[[#This Row],[DEBTS]]&gt;Table1[[#This Row],[INCOME ]],1,0)</f>
        <v>0</v>
      </c>
      <c r="BF422" s="10"/>
      <c r="BH422" s="9">
        <f ca="1">IF(Table1[[#This Row],[AREA]]="Alappuzha",Table1[[#This Row],[INCOME ]],0)</f>
        <v>0</v>
      </c>
      <c r="BI422" s="6">
        <f ca="1">IF(Table1[[#This Row],[AREA]]="Ernakulam",Table1[[#This Row],[INCOME ]],0)</f>
        <v>0</v>
      </c>
      <c r="BJ422" s="6">
        <f ca="1">IF(Table1[[#This Row],[AREA]]="Idukki",Table1[[#This Row],[INCOME ]],0)</f>
        <v>0</v>
      </c>
      <c r="BK422" s="6">
        <f ca="1">IF(Table1[[#This Row],[AREA]]="kannur",Table1[[#This Row],[INCOME ]],0)</f>
        <v>0</v>
      </c>
      <c r="BL422" s="6">
        <f ca="1">IF(Table1[[#This Row],[AREA]]="Kasaragod",Table1[[#This Row],[INCOME ]],0)</f>
        <v>527913</v>
      </c>
      <c r="BM422" s="6">
        <f ca="1">IF(Table1[[#This Row],[AREA]]="Kollam",Table1[[#This Row],[INCOME ]],0)</f>
        <v>0</v>
      </c>
      <c r="BN422" s="6">
        <f ca="1">IF(Table1[[#This Row],[AREA]]="kottayam",Table1[[#This Row],[INCOME ]],0)</f>
        <v>0</v>
      </c>
      <c r="BO422" s="6">
        <f ca="1">IF(Table1[[#This Row],[AREA]]="Kozhikode",Table1[[#This Row],[INCOME ]],0)</f>
        <v>0</v>
      </c>
      <c r="BP422" s="6">
        <f ca="1">IF(Table1[[#This Row],[AREA]]="Malappuram",Table1[[#This Row],[INCOME ]],0)</f>
        <v>0</v>
      </c>
      <c r="BQ422" s="6">
        <f ca="1">IF(Table1[[#This Row],[AREA]]="Palakkad",Table1[[#This Row],[INCOME ]],0)</f>
        <v>0</v>
      </c>
      <c r="BR422" s="6">
        <f ca="1">IF(Table1[[#This Row],[AREA]]="Pathanamthitta",Table1[[#This Row],[INCOME ]],0)</f>
        <v>0</v>
      </c>
      <c r="BS422" s="6">
        <f ca="1">IF(Table1[[#This Row],[AREA]]="Thiruvananthapuram",Table1[[#This Row],[INCOME ]],0)</f>
        <v>0</v>
      </c>
      <c r="BT422" s="6">
        <f ca="1">IF(Table1[[#This Row],[AREA]]="Thrissur",Table1[[#This Row],[INCOME ]],0)</f>
        <v>0</v>
      </c>
      <c r="BU422" s="10">
        <f ca="1">IF(Table1[[#This Row],[AREA]]="Wayanadu",Table1[[#This Row],[INCOME ]],0)</f>
        <v>0</v>
      </c>
      <c r="BW422" s="9">
        <f ca="1">IF(Table1[[#This Row],[FIELD OF WORK]]="IT",Table1[[#This Row],[INCOME ]],0)</f>
        <v>527913</v>
      </c>
      <c r="BX422" s="6">
        <f ca="1">IF(Table1[[#This Row],[FIELD OF WORK]]="Teaching",Table1[[#This Row],[INCOME ]],0)</f>
        <v>0</v>
      </c>
      <c r="BY422" s="6">
        <f ca="1">IF(Table1[[#This Row],[FIELD OF WORK]]="Construction",Table1[[#This Row],[INCOME ]],0)</f>
        <v>0</v>
      </c>
      <c r="BZ422" s="6">
        <f ca="1">IF(Table1[[#This Row],[FIELD OF WORK]]="Health",Table1[[#This Row],[INCOME ]],0)</f>
        <v>0</v>
      </c>
      <c r="CA422" s="10">
        <f ca="1">IF(Table1[[#This Row],[FIELD OF WORK]]="Others",Table1[[#This Row],[INCOME ]],0)</f>
        <v>0</v>
      </c>
      <c r="CC422" s="9">
        <f ca="1">IF(Table1[[#This Row],[EDUCATION]]="Highschool",Table1[[#This Row],[INCOME ]],0)</f>
        <v>0</v>
      </c>
      <c r="CD422" s="6">
        <f ca="1">IF(Table1[[#This Row],[EDUCATION]]="UG",Table1[[#This Row],[INCOME ]],0)</f>
        <v>0</v>
      </c>
      <c r="CE422" s="6">
        <f ca="1">IF(Table1[[#This Row],[EDUCATION]]="PG",Table1[[#This Row],[INCOME ]],0)</f>
        <v>0</v>
      </c>
      <c r="CF422" s="6">
        <f ca="1">IF(Table1[[#This Row],[EDUCATION]]="PHD",Table1[[#This Row],[INCOME ]],0)</f>
        <v>0</v>
      </c>
      <c r="CG422" s="6">
        <f ca="1">IF(Table1[[#This Row],[EDUCATION]]="Plus Two",Table1[[#This Row],[INCOME ]],0)</f>
        <v>0</v>
      </c>
      <c r="CH422" s="10">
        <f ca="1">IF(Table1[[#This Row],[EDUCATION]]="Others",Table1[[#This Row],[INCOME ]],0)</f>
        <v>527913</v>
      </c>
      <c r="CJ422" s="9">
        <f ca="1">IF(Table1[[#This Row],[NETWORTH]]&gt;$CK$3,Table1[[#This Row],[AGE]],0)</f>
        <v>39</v>
      </c>
      <c r="CK422" s="10"/>
    </row>
    <row r="423" spans="1:89" x14ac:dyDescent="0.3">
      <c r="A423">
        <f t="shared" ca="1" si="166"/>
        <v>0</v>
      </c>
      <c r="B423" t="str">
        <f t="shared" ca="1" si="167"/>
        <v>MALE</v>
      </c>
      <c r="C423">
        <f t="shared" ca="1" si="168"/>
        <v>45</v>
      </c>
      <c r="D423">
        <f t="shared" ca="1" si="169"/>
        <v>4</v>
      </c>
      <c r="E423" t="str">
        <f t="shared" ca="1" si="170"/>
        <v>IT</v>
      </c>
      <c r="F423">
        <f t="shared" ca="1" si="171"/>
        <v>4</v>
      </c>
      <c r="G423" t="str">
        <f t="shared" ca="1" si="172"/>
        <v>PG</v>
      </c>
      <c r="H423">
        <f t="shared" ca="1" si="190"/>
        <v>2</v>
      </c>
      <c r="I423">
        <f t="shared" ca="1" si="165"/>
        <v>3</v>
      </c>
      <c r="J423">
        <f t="shared" ca="1" si="173"/>
        <v>846592</v>
      </c>
      <c r="K423">
        <f t="shared" ca="1" si="174"/>
        <v>10</v>
      </c>
      <c r="L423" t="str">
        <f t="shared" ca="1" si="175"/>
        <v>Malappuram</v>
      </c>
      <c r="M423">
        <f t="shared" ca="1" si="184"/>
        <v>5079552</v>
      </c>
      <c r="N423">
        <f t="shared" ca="1" si="176"/>
        <v>1664825.6947305112</v>
      </c>
      <c r="O423">
        <f t="shared" ca="1" si="185"/>
        <v>1544152.5089953458</v>
      </c>
      <c r="P423">
        <f t="shared" ca="1" si="177"/>
        <v>1381640</v>
      </c>
      <c r="Q423">
        <f t="shared" ca="1" si="186"/>
        <v>4298610.6947305109</v>
      </c>
      <c r="R423">
        <f t="shared" ca="1" si="187"/>
        <v>478211.11870400491</v>
      </c>
      <c r="S423">
        <f t="shared" ca="1" si="188"/>
        <v>7101915.6276993509</v>
      </c>
      <c r="T423">
        <f t="shared" ca="1" si="189"/>
        <v>2803304.93296884</v>
      </c>
      <c r="V423" s="9">
        <f ca="1">IF(Table1[[#This Row],[GENDER]]="MALE",1,0)</f>
        <v>1</v>
      </c>
      <c r="W423" s="10">
        <f ca="1">IF(Table1[[#This Row],[GENDER]]="FEMALE",1,0)</f>
        <v>0</v>
      </c>
      <c r="AF423" s="9">
        <f t="shared" ca="1" si="178"/>
        <v>0</v>
      </c>
      <c r="AG423" s="6">
        <f t="shared" ca="1" si="179"/>
        <v>0</v>
      </c>
      <c r="AH423" s="6">
        <f t="shared" ca="1" si="180"/>
        <v>1</v>
      </c>
      <c r="AI423" s="6">
        <f t="shared" ca="1" si="181"/>
        <v>0</v>
      </c>
      <c r="AJ423" s="10">
        <f t="shared" ca="1" si="182"/>
        <v>0</v>
      </c>
      <c r="AL423" s="9">
        <f ca="1">IF(Table1[[#This Row],[EDUCATION]]="HIGHSCHOOL",1,0)</f>
        <v>0</v>
      </c>
      <c r="AM423" s="6">
        <f ca="1">IF(Table1[[#This Row],[EDUCATION]]="PLUS TWO",1,0)</f>
        <v>0</v>
      </c>
      <c r="AN423" s="6">
        <f ca="1">IF(Table1[[#This Row],[EDUCATION]]="UG",1,0)</f>
        <v>0</v>
      </c>
      <c r="AO423" s="6">
        <f ca="1">IF(Table1[[#This Row],[EDUCATION]]="PG",1,0)</f>
        <v>1</v>
      </c>
      <c r="AP423" s="6">
        <f ca="1">IF(Table1[[#This Row],[EDUCATION]]="PHD",1,0)</f>
        <v>0</v>
      </c>
      <c r="AQ423" s="10">
        <f ca="1">IF(Table1[[#This Row],[EDUCATION]]="OTHERS",1,0)</f>
        <v>0</v>
      </c>
      <c r="AU423" s="9">
        <f ca="1">Table1[[#This Row],[CARS VALUE]]/Table1[[#This Row],[CARS]]</f>
        <v>514717.50299844862</v>
      </c>
      <c r="AV423" s="10"/>
      <c r="AX423" s="9">
        <f ca="1">IF(Table1[[#This Row],[DEBTS]]&gt;$AY$3,1,0)</f>
        <v>1</v>
      </c>
      <c r="AY423" s="6"/>
      <c r="AZ423" s="23">
        <f ca="1">(Table1[[#This Row],[MORTAGE LEFT]]/Table1[[#This Row],[VALUE OF THE HOUSE]])</f>
        <v>0.32775049743176388</v>
      </c>
      <c r="BA423" s="6">
        <f t="shared" ca="1" si="183"/>
        <v>1</v>
      </c>
      <c r="BB423" s="6"/>
      <c r="BC423" s="6"/>
      <c r="BD423" s="6"/>
      <c r="BE423" s="9">
        <f ca="1">IF(Table1[[#This Row],[DEBTS]]&gt;Table1[[#This Row],[INCOME ]],1,0)</f>
        <v>1</v>
      </c>
      <c r="BF423" s="10"/>
      <c r="BH423" s="9">
        <f ca="1">IF(Table1[[#This Row],[AREA]]="Alappuzha",Table1[[#This Row],[INCOME ]],0)</f>
        <v>0</v>
      </c>
      <c r="BI423" s="6">
        <f ca="1">IF(Table1[[#This Row],[AREA]]="Ernakulam",Table1[[#This Row],[INCOME ]],0)</f>
        <v>0</v>
      </c>
      <c r="BJ423" s="6">
        <f ca="1">IF(Table1[[#This Row],[AREA]]="Idukki",Table1[[#This Row],[INCOME ]],0)</f>
        <v>0</v>
      </c>
      <c r="BK423" s="6">
        <f ca="1">IF(Table1[[#This Row],[AREA]]="kannur",Table1[[#This Row],[INCOME ]],0)</f>
        <v>0</v>
      </c>
      <c r="BL423" s="6">
        <f ca="1">IF(Table1[[#This Row],[AREA]]="Kasaragod",Table1[[#This Row],[INCOME ]],0)</f>
        <v>0</v>
      </c>
      <c r="BM423" s="6">
        <f ca="1">IF(Table1[[#This Row],[AREA]]="Kollam",Table1[[#This Row],[INCOME ]],0)</f>
        <v>0</v>
      </c>
      <c r="BN423" s="6">
        <f ca="1">IF(Table1[[#This Row],[AREA]]="kottayam",Table1[[#This Row],[INCOME ]],0)</f>
        <v>0</v>
      </c>
      <c r="BO423" s="6">
        <f ca="1">IF(Table1[[#This Row],[AREA]]="Kozhikode",Table1[[#This Row],[INCOME ]],0)</f>
        <v>0</v>
      </c>
      <c r="BP423" s="6">
        <f ca="1">IF(Table1[[#This Row],[AREA]]="Malappuram",Table1[[#This Row],[INCOME ]],0)</f>
        <v>846592</v>
      </c>
      <c r="BQ423" s="6">
        <f ca="1">IF(Table1[[#This Row],[AREA]]="Palakkad",Table1[[#This Row],[INCOME ]],0)</f>
        <v>0</v>
      </c>
      <c r="BR423" s="6">
        <f ca="1">IF(Table1[[#This Row],[AREA]]="Pathanamthitta",Table1[[#This Row],[INCOME ]],0)</f>
        <v>0</v>
      </c>
      <c r="BS423" s="6">
        <f ca="1">IF(Table1[[#This Row],[AREA]]="Thiruvananthapuram",Table1[[#This Row],[INCOME ]],0)</f>
        <v>0</v>
      </c>
      <c r="BT423" s="6">
        <f ca="1">IF(Table1[[#This Row],[AREA]]="Thrissur",Table1[[#This Row],[INCOME ]],0)</f>
        <v>0</v>
      </c>
      <c r="BU423" s="10">
        <f ca="1">IF(Table1[[#This Row],[AREA]]="Wayanadu",Table1[[#This Row],[INCOME ]],0)</f>
        <v>0</v>
      </c>
      <c r="BW423" s="9">
        <f ca="1">IF(Table1[[#This Row],[FIELD OF WORK]]="IT",Table1[[#This Row],[INCOME ]],0)</f>
        <v>846592</v>
      </c>
      <c r="BX423" s="6">
        <f ca="1">IF(Table1[[#This Row],[FIELD OF WORK]]="Teaching",Table1[[#This Row],[INCOME ]],0)</f>
        <v>0</v>
      </c>
      <c r="BY423" s="6">
        <f ca="1">IF(Table1[[#This Row],[FIELD OF WORK]]="Construction",Table1[[#This Row],[INCOME ]],0)</f>
        <v>0</v>
      </c>
      <c r="BZ423" s="6">
        <f ca="1">IF(Table1[[#This Row],[FIELD OF WORK]]="Health",Table1[[#This Row],[INCOME ]],0)</f>
        <v>0</v>
      </c>
      <c r="CA423" s="10">
        <f ca="1">IF(Table1[[#This Row],[FIELD OF WORK]]="Others",Table1[[#This Row],[INCOME ]],0)</f>
        <v>0</v>
      </c>
      <c r="CC423" s="9">
        <f ca="1">IF(Table1[[#This Row],[EDUCATION]]="Highschool",Table1[[#This Row],[INCOME ]],0)</f>
        <v>0</v>
      </c>
      <c r="CD423" s="6">
        <f ca="1">IF(Table1[[#This Row],[EDUCATION]]="UG",Table1[[#This Row],[INCOME ]],0)</f>
        <v>0</v>
      </c>
      <c r="CE423" s="6">
        <f ca="1">IF(Table1[[#This Row],[EDUCATION]]="PG",Table1[[#This Row],[INCOME ]],0)</f>
        <v>846592</v>
      </c>
      <c r="CF423" s="6">
        <f ca="1">IF(Table1[[#This Row],[EDUCATION]]="PHD",Table1[[#This Row],[INCOME ]],0)</f>
        <v>0</v>
      </c>
      <c r="CG423" s="6">
        <f ca="1">IF(Table1[[#This Row],[EDUCATION]]="Plus Two",Table1[[#This Row],[INCOME ]],0)</f>
        <v>0</v>
      </c>
      <c r="CH423" s="10">
        <f ca="1">IF(Table1[[#This Row],[EDUCATION]]="Others",Table1[[#This Row],[INCOME ]],0)</f>
        <v>0</v>
      </c>
      <c r="CJ423" s="9">
        <f ca="1">IF(Table1[[#This Row],[NETWORTH]]&gt;$CK$3,Table1[[#This Row],[AGE]],0)</f>
        <v>45</v>
      </c>
      <c r="CK423" s="10"/>
    </row>
    <row r="424" spans="1:89" x14ac:dyDescent="0.3">
      <c r="A424">
        <f t="shared" ca="1" si="166"/>
        <v>1</v>
      </c>
      <c r="B424" t="str">
        <f t="shared" ca="1" si="167"/>
        <v>FEMALE</v>
      </c>
      <c r="C424">
        <f t="shared" ca="1" si="168"/>
        <v>46</v>
      </c>
      <c r="D424">
        <f t="shared" ca="1" si="169"/>
        <v>4</v>
      </c>
      <c r="E424" t="str">
        <f t="shared" ca="1" si="170"/>
        <v>IT</v>
      </c>
      <c r="F424">
        <f t="shared" ca="1" si="171"/>
        <v>1</v>
      </c>
      <c r="G424" t="str">
        <f t="shared" ca="1" si="172"/>
        <v>Highschool</v>
      </c>
      <c r="H424">
        <f t="shared" ca="1" si="190"/>
        <v>0</v>
      </c>
      <c r="I424">
        <f t="shared" ca="1" si="165"/>
        <v>1</v>
      </c>
      <c r="J424">
        <f t="shared" ca="1" si="173"/>
        <v>346486</v>
      </c>
      <c r="K424">
        <f t="shared" ca="1" si="174"/>
        <v>10</v>
      </c>
      <c r="L424" t="str">
        <f t="shared" ca="1" si="175"/>
        <v>Malappuram</v>
      </c>
      <c r="M424">
        <f t="shared" ca="1" si="184"/>
        <v>1039458</v>
      </c>
      <c r="N424">
        <f t="shared" ca="1" si="176"/>
        <v>567115.1153413367</v>
      </c>
      <c r="O424">
        <f t="shared" ca="1" si="185"/>
        <v>2383.3738190444697</v>
      </c>
      <c r="P424">
        <f t="shared" ca="1" si="177"/>
        <v>1228</v>
      </c>
      <c r="Q424">
        <f t="shared" ca="1" si="186"/>
        <v>714479.1153413367</v>
      </c>
      <c r="R424">
        <f t="shared" ca="1" si="187"/>
        <v>7989.0198144017286</v>
      </c>
      <c r="S424">
        <f t="shared" ca="1" si="188"/>
        <v>1049830.3936334462</v>
      </c>
      <c r="T424">
        <f t="shared" ca="1" si="189"/>
        <v>335351.27829210949</v>
      </c>
      <c r="V424" s="9">
        <f ca="1">IF(Table1[[#This Row],[GENDER]]="MALE",1,0)</f>
        <v>0</v>
      </c>
      <c r="W424" s="10">
        <f ca="1">IF(Table1[[#This Row],[GENDER]]="FEMALE",1,0)</f>
        <v>1</v>
      </c>
      <c r="AF424" s="9">
        <f t="shared" ca="1" si="178"/>
        <v>0</v>
      </c>
      <c r="AG424" s="6">
        <f t="shared" ca="1" si="179"/>
        <v>0</v>
      </c>
      <c r="AH424" s="6">
        <f t="shared" ca="1" si="180"/>
        <v>1</v>
      </c>
      <c r="AI424" s="6">
        <f t="shared" ca="1" si="181"/>
        <v>0</v>
      </c>
      <c r="AJ424" s="10">
        <f t="shared" ca="1" si="182"/>
        <v>0</v>
      </c>
      <c r="AL424" s="9">
        <f ca="1">IF(Table1[[#This Row],[EDUCATION]]="HIGHSCHOOL",1,0)</f>
        <v>1</v>
      </c>
      <c r="AM424" s="6">
        <f ca="1">IF(Table1[[#This Row],[EDUCATION]]="PLUS TWO",1,0)</f>
        <v>0</v>
      </c>
      <c r="AN424" s="6">
        <f ca="1">IF(Table1[[#This Row],[EDUCATION]]="UG",1,0)</f>
        <v>0</v>
      </c>
      <c r="AO424" s="6">
        <f ca="1">IF(Table1[[#This Row],[EDUCATION]]="PG",1,0)</f>
        <v>0</v>
      </c>
      <c r="AP424" s="6">
        <f ca="1">IF(Table1[[#This Row],[EDUCATION]]="PHD",1,0)</f>
        <v>0</v>
      </c>
      <c r="AQ424" s="10">
        <f ca="1">IF(Table1[[#This Row],[EDUCATION]]="OTHERS",1,0)</f>
        <v>0</v>
      </c>
      <c r="AU424" s="9">
        <f ca="1">Table1[[#This Row],[CARS VALUE]]/Table1[[#This Row],[CARS]]</f>
        <v>2383.3738190444697</v>
      </c>
      <c r="AV424" s="10"/>
      <c r="AX424" s="9">
        <f ca="1">IF(Table1[[#This Row],[DEBTS]]&gt;$AY$3,1,0)</f>
        <v>0</v>
      </c>
      <c r="AY424" s="6"/>
      <c r="AZ424" s="23">
        <f ca="1">(Table1[[#This Row],[MORTAGE LEFT]]/Table1[[#This Row],[VALUE OF THE HOUSE]])</f>
        <v>0.54558733045619612</v>
      </c>
      <c r="BA424" s="6">
        <f t="shared" ca="1" si="183"/>
        <v>0</v>
      </c>
      <c r="BB424" s="6"/>
      <c r="BC424" s="6"/>
      <c r="BD424" s="6"/>
      <c r="BE424" s="9">
        <f ca="1">IF(Table1[[#This Row],[DEBTS]]&gt;Table1[[#This Row],[INCOME ]],1,0)</f>
        <v>1</v>
      </c>
      <c r="BF424" s="10"/>
      <c r="BH424" s="9">
        <f ca="1">IF(Table1[[#This Row],[AREA]]="Alappuzha",Table1[[#This Row],[INCOME ]],0)</f>
        <v>0</v>
      </c>
      <c r="BI424" s="6">
        <f ca="1">IF(Table1[[#This Row],[AREA]]="Ernakulam",Table1[[#This Row],[INCOME ]],0)</f>
        <v>0</v>
      </c>
      <c r="BJ424" s="6">
        <f ca="1">IF(Table1[[#This Row],[AREA]]="Idukki",Table1[[#This Row],[INCOME ]],0)</f>
        <v>0</v>
      </c>
      <c r="BK424" s="6">
        <f ca="1">IF(Table1[[#This Row],[AREA]]="kannur",Table1[[#This Row],[INCOME ]],0)</f>
        <v>0</v>
      </c>
      <c r="BL424" s="6">
        <f ca="1">IF(Table1[[#This Row],[AREA]]="Kasaragod",Table1[[#This Row],[INCOME ]],0)</f>
        <v>0</v>
      </c>
      <c r="BM424" s="6">
        <f ca="1">IF(Table1[[#This Row],[AREA]]="Kollam",Table1[[#This Row],[INCOME ]],0)</f>
        <v>0</v>
      </c>
      <c r="BN424" s="6">
        <f ca="1">IF(Table1[[#This Row],[AREA]]="kottayam",Table1[[#This Row],[INCOME ]],0)</f>
        <v>0</v>
      </c>
      <c r="BO424" s="6">
        <f ca="1">IF(Table1[[#This Row],[AREA]]="Kozhikode",Table1[[#This Row],[INCOME ]],0)</f>
        <v>0</v>
      </c>
      <c r="BP424" s="6">
        <f ca="1">IF(Table1[[#This Row],[AREA]]="Malappuram",Table1[[#This Row],[INCOME ]],0)</f>
        <v>346486</v>
      </c>
      <c r="BQ424" s="6">
        <f ca="1">IF(Table1[[#This Row],[AREA]]="Palakkad",Table1[[#This Row],[INCOME ]],0)</f>
        <v>0</v>
      </c>
      <c r="BR424" s="6">
        <f ca="1">IF(Table1[[#This Row],[AREA]]="Pathanamthitta",Table1[[#This Row],[INCOME ]],0)</f>
        <v>0</v>
      </c>
      <c r="BS424" s="6">
        <f ca="1">IF(Table1[[#This Row],[AREA]]="Thiruvananthapuram",Table1[[#This Row],[INCOME ]],0)</f>
        <v>0</v>
      </c>
      <c r="BT424" s="6">
        <f ca="1">IF(Table1[[#This Row],[AREA]]="Thrissur",Table1[[#This Row],[INCOME ]],0)</f>
        <v>0</v>
      </c>
      <c r="BU424" s="10">
        <f ca="1">IF(Table1[[#This Row],[AREA]]="Wayanadu",Table1[[#This Row],[INCOME ]],0)</f>
        <v>0</v>
      </c>
      <c r="BW424" s="9">
        <f ca="1">IF(Table1[[#This Row],[FIELD OF WORK]]="IT",Table1[[#This Row],[INCOME ]],0)</f>
        <v>346486</v>
      </c>
      <c r="BX424" s="6">
        <f ca="1">IF(Table1[[#This Row],[FIELD OF WORK]]="Teaching",Table1[[#This Row],[INCOME ]],0)</f>
        <v>0</v>
      </c>
      <c r="BY424" s="6">
        <f ca="1">IF(Table1[[#This Row],[FIELD OF WORK]]="Construction",Table1[[#This Row],[INCOME ]],0)</f>
        <v>0</v>
      </c>
      <c r="BZ424" s="6">
        <f ca="1">IF(Table1[[#This Row],[FIELD OF WORK]]="Health",Table1[[#This Row],[INCOME ]],0)</f>
        <v>0</v>
      </c>
      <c r="CA424" s="10">
        <f ca="1">IF(Table1[[#This Row],[FIELD OF WORK]]="Others",Table1[[#This Row],[INCOME ]],0)</f>
        <v>0</v>
      </c>
      <c r="CC424" s="9">
        <f ca="1">IF(Table1[[#This Row],[EDUCATION]]="Highschool",Table1[[#This Row],[INCOME ]],0)</f>
        <v>346486</v>
      </c>
      <c r="CD424" s="6">
        <f ca="1">IF(Table1[[#This Row],[EDUCATION]]="UG",Table1[[#This Row],[INCOME ]],0)</f>
        <v>0</v>
      </c>
      <c r="CE424" s="6">
        <f ca="1">IF(Table1[[#This Row],[EDUCATION]]="PG",Table1[[#This Row],[INCOME ]],0)</f>
        <v>0</v>
      </c>
      <c r="CF424" s="6">
        <f ca="1">IF(Table1[[#This Row],[EDUCATION]]="PHD",Table1[[#This Row],[INCOME ]],0)</f>
        <v>0</v>
      </c>
      <c r="CG424" s="6">
        <f ca="1">IF(Table1[[#This Row],[EDUCATION]]="Plus Two",Table1[[#This Row],[INCOME ]],0)</f>
        <v>0</v>
      </c>
      <c r="CH424" s="10">
        <f ca="1">IF(Table1[[#This Row],[EDUCATION]]="Others",Table1[[#This Row],[INCOME ]],0)</f>
        <v>0</v>
      </c>
      <c r="CJ424" s="9">
        <f ca="1">IF(Table1[[#This Row],[NETWORTH]]&gt;$CK$3,Table1[[#This Row],[AGE]],0)</f>
        <v>0</v>
      </c>
      <c r="CK424" s="10"/>
    </row>
    <row r="425" spans="1:89" x14ac:dyDescent="0.3">
      <c r="A425">
        <f t="shared" ca="1" si="166"/>
        <v>1</v>
      </c>
      <c r="B425" t="str">
        <f t="shared" ca="1" si="167"/>
        <v>FEMALE</v>
      </c>
      <c r="C425">
        <f t="shared" ca="1" si="168"/>
        <v>42</v>
      </c>
      <c r="D425">
        <f t="shared" ca="1" si="169"/>
        <v>2</v>
      </c>
      <c r="E425" t="str">
        <f t="shared" ca="1" si="170"/>
        <v>Construction</v>
      </c>
      <c r="F425">
        <f t="shared" ca="1" si="171"/>
        <v>5</v>
      </c>
      <c r="G425" t="str">
        <f t="shared" ca="1" si="172"/>
        <v>PHD</v>
      </c>
      <c r="H425">
        <f t="shared" ca="1" si="190"/>
        <v>2</v>
      </c>
      <c r="I425">
        <f t="shared" ca="1" si="165"/>
        <v>3</v>
      </c>
      <c r="J425">
        <f t="shared" ca="1" si="173"/>
        <v>189721</v>
      </c>
      <c r="K425">
        <f t="shared" ca="1" si="174"/>
        <v>2</v>
      </c>
      <c r="L425" t="str">
        <f t="shared" ca="1" si="175"/>
        <v>Kollam</v>
      </c>
      <c r="M425">
        <f t="shared" ca="1" si="184"/>
        <v>1138326</v>
      </c>
      <c r="N425">
        <f t="shared" ca="1" si="176"/>
        <v>281550.40241381002</v>
      </c>
      <c r="O425">
        <f t="shared" ca="1" si="185"/>
        <v>76455.3480362439</v>
      </c>
      <c r="P425">
        <f t="shared" ca="1" si="177"/>
        <v>76378</v>
      </c>
      <c r="Q425">
        <f t="shared" ca="1" si="186"/>
        <v>526699.40241381002</v>
      </c>
      <c r="R425">
        <f t="shared" ca="1" si="187"/>
        <v>60691.932022394816</v>
      </c>
      <c r="S425">
        <f t="shared" ca="1" si="188"/>
        <v>1275473.2800586387</v>
      </c>
      <c r="T425">
        <f t="shared" ca="1" si="189"/>
        <v>748773.87764482864</v>
      </c>
      <c r="V425" s="9">
        <f ca="1">IF(Table1[[#This Row],[GENDER]]="MALE",1,0)</f>
        <v>0</v>
      </c>
      <c r="W425" s="10">
        <f ca="1">IF(Table1[[#This Row],[GENDER]]="FEMALE",1,0)</f>
        <v>1</v>
      </c>
      <c r="AF425" s="9">
        <f t="shared" ca="1" si="178"/>
        <v>1</v>
      </c>
      <c r="AG425" s="6">
        <f t="shared" ca="1" si="179"/>
        <v>0</v>
      </c>
      <c r="AH425" s="6">
        <f t="shared" ca="1" si="180"/>
        <v>0</v>
      </c>
      <c r="AI425" s="6">
        <f t="shared" ca="1" si="181"/>
        <v>0</v>
      </c>
      <c r="AJ425" s="10">
        <f t="shared" ca="1" si="182"/>
        <v>0</v>
      </c>
      <c r="AL425" s="9">
        <f ca="1">IF(Table1[[#This Row],[EDUCATION]]="HIGHSCHOOL",1,0)</f>
        <v>0</v>
      </c>
      <c r="AM425" s="6">
        <f ca="1">IF(Table1[[#This Row],[EDUCATION]]="PLUS TWO",1,0)</f>
        <v>0</v>
      </c>
      <c r="AN425" s="6">
        <f ca="1">IF(Table1[[#This Row],[EDUCATION]]="UG",1,0)</f>
        <v>0</v>
      </c>
      <c r="AO425" s="6">
        <f ca="1">IF(Table1[[#This Row],[EDUCATION]]="PG",1,0)</f>
        <v>0</v>
      </c>
      <c r="AP425" s="6">
        <f ca="1">IF(Table1[[#This Row],[EDUCATION]]="PHD",1,0)</f>
        <v>1</v>
      </c>
      <c r="AQ425" s="10">
        <f ca="1">IF(Table1[[#This Row],[EDUCATION]]="OTHERS",1,0)</f>
        <v>0</v>
      </c>
      <c r="AU425" s="9">
        <f ca="1">Table1[[#This Row],[CARS VALUE]]/Table1[[#This Row],[CARS]]</f>
        <v>25485.1160120813</v>
      </c>
      <c r="AV425" s="10"/>
      <c r="AX425" s="9">
        <f ca="1">IF(Table1[[#This Row],[DEBTS]]&gt;$AY$3,1,0)</f>
        <v>0</v>
      </c>
      <c r="AY425" s="6"/>
      <c r="AZ425" s="23">
        <f ca="1">(Table1[[#This Row],[MORTAGE LEFT]]/Table1[[#This Row],[VALUE OF THE HOUSE]])</f>
        <v>0.24733723240425856</v>
      </c>
      <c r="BA425" s="6">
        <f t="shared" ca="1" si="183"/>
        <v>1</v>
      </c>
      <c r="BB425" s="6"/>
      <c r="BC425" s="6"/>
      <c r="BD425" s="6"/>
      <c r="BE425" s="9">
        <f ca="1">IF(Table1[[#This Row],[DEBTS]]&gt;Table1[[#This Row],[INCOME ]],1,0)</f>
        <v>1</v>
      </c>
      <c r="BF425" s="10"/>
      <c r="BH425" s="9">
        <f ca="1">IF(Table1[[#This Row],[AREA]]="Alappuzha",Table1[[#This Row],[INCOME ]],0)</f>
        <v>0</v>
      </c>
      <c r="BI425" s="6">
        <f ca="1">IF(Table1[[#This Row],[AREA]]="Ernakulam",Table1[[#This Row],[INCOME ]],0)</f>
        <v>0</v>
      </c>
      <c r="BJ425" s="6">
        <f ca="1">IF(Table1[[#This Row],[AREA]]="Idukki",Table1[[#This Row],[INCOME ]],0)</f>
        <v>0</v>
      </c>
      <c r="BK425" s="6">
        <f ca="1">IF(Table1[[#This Row],[AREA]]="kannur",Table1[[#This Row],[INCOME ]],0)</f>
        <v>0</v>
      </c>
      <c r="BL425" s="6">
        <f ca="1">IF(Table1[[#This Row],[AREA]]="Kasaragod",Table1[[#This Row],[INCOME ]],0)</f>
        <v>0</v>
      </c>
      <c r="BM425" s="6">
        <f ca="1">IF(Table1[[#This Row],[AREA]]="Kollam",Table1[[#This Row],[INCOME ]],0)</f>
        <v>189721</v>
      </c>
      <c r="BN425" s="6">
        <f ca="1">IF(Table1[[#This Row],[AREA]]="kottayam",Table1[[#This Row],[INCOME ]],0)</f>
        <v>0</v>
      </c>
      <c r="BO425" s="6">
        <f ca="1">IF(Table1[[#This Row],[AREA]]="Kozhikode",Table1[[#This Row],[INCOME ]],0)</f>
        <v>0</v>
      </c>
      <c r="BP425" s="6">
        <f ca="1">IF(Table1[[#This Row],[AREA]]="Malappuram",Table1[[#This Row],[INCOME ]],0)</f>
        <v>0</v>
      </c>
      <c r="BQ425" s="6">
        <f ca="1">IF(Table1[[#This Row],[AREA]]="Palakkad",Table1[[#This Row],[INCOME ]],0)</f>
        <v>0</v>
      </c>
      <c r="BR425" s="6">
        <f ca="1">IF(Table1[[#This Row],[AREA]]="Pathanamthitta",Table1[[#This Row],[INCOME ]],0)</f>
        <v>0</v>
      </c>
      <c r="BS425" s="6">
        <f ca="1">IF(Table1[[#This Row],[AREA]]="Thiruvananthapuram",Table1[[#This Row],[INCOME ]],0)</f>
        <v>0</v>
      </c>
      <c r="BT425" s="6">
        <f ca="1">IF(Table1[[#This Row],[AREA]]="Thrissur",Table1[[#This Row],[INCOME ]],0)</f>
        <v>0</v>
      </c>
      <c r="BU425" s="10">
        <f ca="1">IF(Table1[[#This Row],[AREA]]="Wayanadu",Table1[[#This Row],[INCOME ]],0)</f>
        <v>0</v>
      </c>
      <c r="BW425" s="9">
        <f ca="1">IF(Table1[[#This Row],[FIELD OF WORK]]="IT",Table1[[#This Row],[INCOME ]],0)</f>
        <v>0</v>
      </c>
      <c r="BX425" s="6">
        <f ca="1">IF(Table1[[#This Row],[FIELD OF WORK]]="Teaching",Table1[[#This Row],[INCOME ]],0)</f>
        <v>0</v>
      </c>
      <c r="BY425" s="6">
        <f ca="1">IF(Table1[[#This Row],[FIELD OF WORK]]="Construction",Table1[[#This Row],[INCOME ]],0)</f>
        <v>189721</v>
      </c>
      <c r="BZ425" s="6">
        <f ca="1">IF(Table1[[#This Row],[FIELD OF WORK]]="Health",Table1[[#This Row],[INCOME ]],0)</f>
        <v>0</v>
      </c>
      <c r="CA425" s="10">
        <f ca="1">IF(Table1[[#This Row],[FIELD OF WORK]]="Others",Table1[[#This Row],[INCOME ]],0)</f>
        <v>0</v>
      </c>
      <c r="CC425" s="9">
        <f ca="1">IF(Table1[[#This Row],[EDUCATION]]="Highschool",Table1[[#This Row],[INCOME ]],0)</f>
        <v>0</v>
      </c>
      <c r="CD425" s="6">
        <f ca="1">IF(Table1[[#This Row],[EDUCATION]]="UG",Table1[[#This Row],[INCOME ]],0)</f>
        <v>0</v>
      </c>
      <c r="CE425" s="6">
        <f ca="1">IF(Table1[[#This Row],[EDUCATION]]="PG",Table1[[#This Row],[INCOME ]],0)</f>
        <v>0</v>
      </c>
      <c r="CF425" s="6">
        <f ca="1">IF(Table1[[#This Row],[EDUCATION]]="PHD",Table1[[#This Row],[INCOME ]],0)</f>
        <v>189721</v>
      </c>
      <c r="CG425" s="6">
        <f ca="1">IF(Table1[[#This Row],[EDUCATION]]="Plus Two",Table1[[#This Row],[INCOME ]],0)</f>
        <v>0</v>
      </c>
      <c r="CH425" s="10">
        <f ca="1">IF(Table1[[#This Row],[EDUCATION]]="Others",Table1[[#This Row],[INCOME ]],0)</f>
        <v>0</v>
      </c>
      <c r="CJ425" s="9">
        <f ca="1">IF(Table1[[#This Row],[NETWORTH]]&gt;$CK$3,Table1[[#This Row],[AGE]],0)</f>
        <v>0</v>
      </c>
      <c r="CK425" s="10"/>
    </row>
    <row r="426" spans="1:89" x14ac:dyDescent="0.3">
      <c r="A426">
        <f t="shared" ca="1" si="166"/>
        <v>0</v>
      </c>
      <c r="B426" t="str">
        <f t="shared" ca="1" si="167"/>
        <v>MALE</v>
      </c>
      <c r="C426">
        <f t="shared" ca="1" si="168"/>
        <v>36</v>
      </c>
      <c r="D426">
        <f t="shared" ca="1" si="169"/>
        <v>5</v>
      </c>
      <c r="E426" t="str">
        <f t="shared" ca="1" si="170"/>
        <v>Others</v>
      </c>
      <c r="F426">
        <f t="shared" ca="1" si="171"/>
        <v>6</v>
      </c>
      <c r="G426" t="str">
        <f t="shared" ca="1" si="172"/>
        <v>Others</v>
      </c>
      <c r="H426">
        <f t="shared" ca="1" si="190"/>
        <v>3</v>
      </c>
      <c r="I426">
        <f t="shared" ca="1" si="165"/>
        <v>3</v>
      </c>
      <c r="J426">
        <f t="shared" ca="1" si="173"/>
        <v>398570</v>
      </c>
      <c r="K426">
        <f t="shared" ca="1" si="174"/>
        <v>1</v>
      </c>
      <c r="L426" t="str">
        <f t="shared" ca="1" si="175"/>
        <v>Thiruvananthapuram</v>
      </c>
      <c r="M426">
        <f t="shared" ca="1" si="184"/>
        <v>1594280</v>
      </c>
      <c r="N426">
        <f t="shared" ca="1" si="176"/>
        <v>481042.6998384691</v>
      </c>
      <c r="O426">
        <f t="shared" ca="1" si="185"/>
        <v>394424.36877289589</v>
      </c>
      <c r="P426">
        <f t="shared" ca="1" si="177"/>
        <v>328531</v>
      </c>
      <c r="Q426">
        <f t="shared" ca="1" si="186"/>
        <v>1251517.699838469</v>
      </c>
      <c r="R426">
        <f t="shared" ca="1" si="187"/>
        <v>558967.28159149503</v>
      </c>
      <c r="S426">
        <f t="shared" ca="1" si="188"/>
        <v>2547671.650364391</v>
      </c>
      <c r="T426">
        <f t="shared" ca="1" si="189"/>
        <v>1296153.950525922</v>
      </c>
      <c r="V426" s="9">
        <f ca="1">IF(Table1[[#This Row],[GENDER]]="MALE",1,0)</f>
        <v>1</v>
      </c>
      <c r="W426" s="10">
        <f ca="1">IF(Table1[[#This Row],[GENDER]]="FEMALE",1,0)</f>
        <v>0</v>
      </c>
      <c r="AF426" s="9">
        <f t="shared" ca="1" si="178"/>
        <v>0</v>
      </c>
      <c r="AG426" s="6">
        <f t="shared" ca="1" si="179"/>
        <v>0</v>
      </c>
      <c r="AH426" s="6">
        <f t="shared" ca="1" si="180"/>
        <v>0</v>
      </c>
      <c r="AI426" s="6">
        <f t="shared" ca="1" si="181"/>
        <v>0</v>
      </c>
      <c r="AJ426" s="10">
        <f t="shared" ca="1" si="182"/>
        <v>1</v>
      </c>
      <c r="AL426" s="9">
        <f ca="1">IF(Table1[[#This Row],[EDUCATION]]="HIGHSCHOOL",1,0)</f>
        <v>0</v>
      </c>
      <c r="AM426" s="6">
        <f ca="1">IF(Table1[[#This Row],[EDUCATION]]="PLUS TWO",1,0)</f>
        <v>0</v>
      </c>
      <c r="AN426" s="6">
        <f ca="1">IF(Table1[[#This Row],[EDUCATION]]="UG",1,0)</f>
        <v>0</v>
      </c>
      <c r="AO426" s="6">
        <f ca="1">IF(Table1[[#This Row],[EDUCATION]]="PG",1,0)</f>
        <v>0</v>
      </c>
      <c r="AP426" s="6">
        <f ca="1">IF(Table1[[#This Row],[EDUCATION]]="PHD",1,0)</f>
        <v>0</v>
      </c>
      <c r="AQ426" s="10">
        <f ca="1">IF(Table1[[#This Row],[EDUCATION]]="OTHERS",1,0)</f>
        <v>1</v>
      </c>
      <c r="AU426" s="9">
        <f ca="1">Table1[[#This Row],[CARS VALUE]]/Table1[[#This Row],[CARS]]</f>
        <v>131474.78959096529</v>
      </c>
      <c r="AV426" s="10"/>
      <c r="AX426" s="9">
        <f ca="1">IF(Table1[[#This Row],[DEBTS]]&gt;$AY$3,1,0)</f>
        <v>1</v>
      </c>
      <c r="AY426" s="6"/>
      <c r="AZ426" s="23">
        <f ca="1">(Table1[[#This Row],[MORTAGE LEFT]]/Table1[[#This Row],[VALUE OF THE HOUSE]])</f>
        <v>0.30173037348424936</v>
      </c>
      <c r="BA426" s="6">
        <f t="shared" ca="1" si="183"/>
        <v>1</v>
      </c>
      <c r="BB426" s="6"/>
      <c r="BC426" s="6"/>
      <c r="BD426" s="6"/>
      <c r="BE426" s="9">
        <f ca="1">IF(Table1[[#This Row],[DEBTS]]&gt;Table1[[#This Row],[INCOME ]],1,0)</f>
        <v>1</v>
      </c>
      <c r="BF426" s="10"/>
      <c r="BH426" s="9">
        <f ca="1">IF(Table1[[#This Row],[AREA]]="Alappuzha",Table1[[#This Row],[INCOME ]],0)</f>
        <v>0</v>
      </c>
      <c r="BI426" s="6">
        <f ca="1">IF(Table1[[#This Row],[AREA]]="Ernakulam",Table1[[#This Row],[INCOME ]],0)</f>
        <v>0</v>
      </c>
      <c r="BJ426" s="6">
        <f ca="1">IF(Table1[[#This Row],[AREA]]="Idukki",Table1[[#This Row],[INCOME ]],0)</f>
        <v>0</v>
      </c>
      <c r="BK426" s="6">
        <f ca="1">IF(Table1[[#This Row],[AREA]]="kannur",Table1[[#This Row],[INCOME ]],0)</f>
        <v>0</v>
      </c>
      <c r="BL426" s="6">
        <f ca="1">IF(Table1[[#This Row],[AREA]]="Kasaragod",Table1[[#This Row],[INCOME ]],0)</f>
        <v>0</v>
      </c>
      <c r="BM426" s="6">
        <f ca="1">IF(Table1[[#This Row],[AREA]]="Kollam",Table1[[#This Row],[INCOME ]],0)</f>
        <v>0</v>
      </c>
      <c r="BN426" s="6">
        <f ca="1">IF(Table1[[#This Row],[AREA]]="kottayam",Table1[[#This Row],[INCOME ]],0)</f>
        <v>0</v>
      </c>
      <c r="BO426" s="6">
        <f ca="1">IF(Table1[[#This Row],[AREA]]="Kozhikode",Table1[[#This Row],[INCOME ]],0)</f>
        <v>0</v>
      </c>
      <c r="BP426" s="6">
        <f ca="1">IF(Table1[[#This Row],[AREA]]="Malappuram",Table1[[#This Row],[INCOME ]],0)</f>
        <v>0</v>
      </c>
      <c r="BQ426" s="6">
        <f ca="1">IF(Table1[[#This Row],[AREA]]="Palakkad",Table1[[#This Row],[INCOME ]],0)</f>
        <v>0</v>
      </c>
      <c r="BR426" s="6">
        <f ca="1">IF(Table1[[#This Row],[AREA]]="Pathanamthitta",Table1[[#This Row],[INCOME ]],0)</f>
        <v>0</v>
      </c>
      <c r="BS426" s="6">
        <f ca="1">IF(Table1[[#This Row],[AREA]]="Thiruvananthapuram",Table1[[#This Row],[INCOME ]],0)</f>
        <v>398570</v>
      </c>
      <c r="BT426" s="6">
        <f ca="1">IF(Table1[[#This Row],[AREA]]="Thrissur",Table1[[#This Row],[INCOME ]],0)</f>
        <v>0</v>
      </c>
      <c r="BU426" s="10">
        <f ca="1">IF(Table1[[#This Row],[AREA]]="Wayanadu",Table1[[#This Row],[INCOME ]],0)</f>
        <v>0</v>
      </c>
      <c r="BW426" s="9">
        <f ca="1">IF(Table1[[#This Row],[FIELD OF WORK]]="IT",Table1[[#This Row],[INCOME ]],0)</f>
        <v>0</v>
      </c>
      <c r="BX426" s="6">
        <f ca="1">IF(Table1[[#This Row],[FIELD OF WORK]]="Teaching",Table1[[#This Row],[INCOME ]],0)</f>
        <v>0</v>
      </c>
      <c r="BY426" s="6">
        <f ca="1">IF(Table1[[#This Row],[FIELD OF WORK]]="Construction",Table1[[#This Row],[INCOME ]],0)</f>
        <v>0</v>
      </c>
      <c r="BZ426" s="6">
        <f ca="1">IF(Table1[[#This Row],[FIELD OF WORK]]="Health",Table1[[#This Row],[INCOME ]],0)</f>
        <v>0</v>
      </c>
      <c r="CA426" s="10">
        <f ca="1">IF(Table1[[#This Row],[FIELD OF WORK]]="Others",Table1[[#This Row],[INCOME ]],0)</f>
        <v>398570</v>
      </c>
      <c r="CC426" s="9">
        <f ca="1">IF(Table1[[#This Row],[EDUCATION]]="Highschool",Table1[[#This Row],[INCOME ]],0)</f>
        <v>0</v>
      </c>
      <c r="CD426" s="6">
        <f ca="1">IF(Table1[[#This Row],[EDUCATION]]="UG",Table1[[#This Row],[INCOME ]],0)</f>
        <v>0</v>
      </c>
      <c r="CE426" s="6">
        <f ca="1">IF(Table1[[#This Row],[EDUCATION]]="PG",Table1[[#This Row],[INCOME ]],0)</f>
        <v>0</v>
      </c>
      <c r="CF426" s="6">
        <f ca="1">IF(Table1[[#This Row],[EDUCATION]]="PHD",Table1[[#This Row],[INCOME ]],0)</f>
        <v>0</v>
      </c>
      <c r="CG426" s="6">
        <f ca="1">IF(Table1[[#This Row],[EDUCATION]]="Plus Two",Table1[[#This Row],[INCOME ]],0)</f>
        <v>0</v>
      </c>
      <c r="CH426" s="10">
        <f ca="1">IF(Table1[[#This Row],[EDUCATION]]="Others",Table1[[#This Row],[INCOME ]],0)</f>
        <v>398570</v>
      </c>
      <c r="CJ426" s="9">
        <f ca="1">IF(Table1[[#This Row],[NETWORTH]]&gt;$CK$3,Table1[[#This Row],[AGE]],0)</f>
        <v>36</v>
      </c>
      <c r="CK426" s="10"/>
    </row>
    <row r="427" spans="1:89" x14ac:dyDescent="0.3">
      <c r="A427">
        <f t="shared" ca="1" si="166"/>
        <v>0</v>
      </c>
      <c r="B427" t="str">
        <f t="shared" ca="1" si="167"/>
        <v>MALE</v>
      </c>
      <c r="C427">
        <f t="shared" ca="1" si="168"/>
        <v>37</v>
      </c>
      <c r="D427">
        <f t="shared" ca="1" si="169"/>
        <v>5</v>
      </c>
      <c r="E427" t="str">
        <f t="shared" ca="1" si="170"/>
        <v>Others</v>
      </c>
      <c r="F427">
        <f t="shared" ca="1" si="171"/>
        <v>3</v>
      </c>
      <c r="G427" t="str">
        <f t="shared" ca="1" si="172"/>
        <v>UG</v>
      </c>
      <c r="H427">
        <f t="shared" ca="1" si="190"/>
        <v>0</v>
      </c>
      <c r="I427">
        <f t="shared" ca="1" si="165"/>
        <v>3</v>
      </c>
      <c r="J427">
        <f t="shared" ca="1" si="173"/>
        <v>106084</v>
      </c>
      <c r="K427">
        <f t="shared" ca="1" si="174"/>
        <v>8</v>
      </c>
      <c r="L427" t="str">
        <f t="shared" ca="1" si="175"/>
        <v>Thrissur</v>
      </c>
      <c r="M427">
        <f t="shared" ca="1" si="184"/>
        <v>530420</v>
      </c>
      <c r="N427">
        <f t="shared" ca="1" si="176"/>
        <v>440921.08592305041</v>
      </c>
      <c r="O427">
        <f t="shared" ca="1" si="185"/>
        <v>244687.71245232437</v>
      </c>
      <c r="P427">
        <f t="shared" ca="1" si="177"/>
        <v>175293</v>
      </c>
      <c r="Q427">
        <f t="shared" ca="1" si="186"/>
        <v>824765.08592305041</v>
      </c>
      <c r="R427">
        <f t="shared" ca="1" si="187"/>
        <v>57296.567849933897</v>
      </c>
      <c r="S427">
        <f t="shared" ca="1" si="188"/>
        <v>832404.28030225821</v>
      </c>
      <c r="T427">
        <f t="shared" ca="1" si="189"/>
        <v>7639.1943792077946</v>
      </c>
      <c r="V427" s="9">
        <f ca="1">IF(Table1[[#This Row],[GENDER]]="MALE",1,0)</f>
        <v>1</v>
      </c>
      <c r="W427" s="10">
        <f ca="1">IF(Table1[[#This Row],[GENDER]]="FEMALE",1,0)</f>
        <v>0</v>
      </c>
      <c r="AF427" s="9">
        <f t="shared" ca="1" si="178"/>
        <v>0</v>
      </c>
      <c r="AG427" s="6">
        <f t="shared" ca="1" si="179"/>
        <v>0</v>
      </c>
      <c r="AH427" s="6">
        <f t="shared" ca="1" si="180"/>
        <v>0</v>
      </c>
      <c r="AI427" s="6">
        <f t="shared" ca="1" si="181"/>
        <v>0</v>
      </c>
      <c r="AJ427" s="10">
        <f t="shared" ca="1" si="182"/>
        <v>1</v>
      </c>
      <c r="AL427" s="9">
        <f ca="1">IF(Table1[[#This Row],[EDUCATION]]="HIGHSCHOOL",1,0)</f>
        <v>0</v>
      </c>
      <c r="AM427" s="6">
        <f ca="1">IF(Table1[[#This Row],[EDUCATION]]="PLUS TWO",1,0)</f>
        <v>0</v>
      </c>
      <c r="AN427" s="6">
        <f ca="1">IF(Table1[[#This Row],[EDUCATION]]="UG",1,0)</f>
        <v>1</v>
      </c>
      <c r="AO427" s="6">
        <f ca="1">IF(Table1[[#This Row],[EDUCATION]]="PG",1,0)</f>
        <v>0</v>
      </c>
      <c r="AP427" s="6">
        <f ca="1">IF(Table1[[#This Row],[EDUCATION]]="PHD",1,0)</f>
        <v>0</v>
      </c>
      <c r="AQ427" s="10">
        <f ca="1">IF(Table1[[#This Row],[EDUCATION]]="OTHERS",1,0)</f>
        <v>0</v>
      </c>
      <c r="AU427" s="9">
        <f ca="1">Table1[[#This Row],[CARS VALUE]]/Table1[[#This Row],[CARS]]</f>
        <v>81562.570817441461</v>
      </c>
      <c r="AV427" s="10"/>
      <c r="AX427" s="9">
        <f ca="1">IF(Table1[[#This Row],[DEBTS]]&gt;$AY$3,1,0)</f>
        <v>0</v>
      </c>
      <c r="AY427" s="6"/>
      <c r="AZ427" s="23">
        <f ca="1">(Table1[[#This Row],[MORTAGE LEFT]]/Table1[[#This Row],[VALUE OF THE HOUSE]])</f>
        <v>0.83126783666349391</v>
      </c>
      <c r="BA427" s="6">
        <f t="shared" ca="1" si="183"/>
        <v>0</v>
      </c>
      <c r="BB427" s="6"/>
      <c r="BC427" s="6"/>
      <c r="BD427" s="6"/>
      <c r="BE427" s="9">
        <f ca="1">IF(Table1[[#This Row],[DEBTS]]&gt;Table1[[#This Row],[INCOME ]],1,0)</f>
        <v>1</v>
      </c>
      <c r="BF427" s="10"/>
      <c r="BH427" s="9">
        <f ca="1">IF(Table1[[#This Row],[AREA]]="Alappuzha",Table1[[#This Row],[INCOME ]],0)</f>
        <v>0</v>
      </c>
      <c r="BI427" s="6">
        <f ca="1">IF(Table1[[#This Row],[AREA]]="Ernakulam",Table1[[#This Row],[INCOME ]],0)</f>
        <v>0</v>
      </c>
      <c r="BJ427" s="6">
        <f ca="1">IF(Table1[[#This Row],[AREA]]="Idukki",Table1[[#This Row],[INCOME ]],0)</f>
        <v>0</v>
      </c>
      <c r="BK427" s="6">
        <f ca="1">IF(Table1[[#This Row],[AREA]]="kannur",Table1[[#This Row],[INCOME ]],0)</f>
        <v>0</v>
      </c>
      <c r="BL427" s="6">
        <f ca="1">IF(Table1[[#This Row],[AREA]]="Kasaragod",Table1[[#This Row],[INCOME ]],0)</f>
        <v>0</v>
      </c>
      <c r="BM427" s="6">
        <f ca="1">IF(Table1[[#This Row],[AREA]]="Kollam",Table1[[#This Row],[INCOME ]],0)</f>
        <v>0</v>
      </c>
      <c r="BN427" s="6">
        <f ca="1">IF(Table1[[#This Row],[AREA]]="kottayam",Table1[[#This Row],[INCOME ]],0)</f>
        <v>0</v>
      </c>
      <c r="BO427" s="6">
        <f ca="1">IF(Table1[[#This Row],[AREA]]="Kozhikode",Table1[[#This Row],[INCOME ]],0)</f>
        <v>0</v>
      </c>
      <c r="BP427" s="6">
        <f ca="1">IF(Table1[[#This Row],[AREA]]="Malappuram",Table1[[#This Row],[INCOME ]],0)</f>
        <v>0</v>
      </c>
      <c r="BQ427" s="6">
        <f ca="1">IF(Table1[[#This Row],[AREA]]="Palakkad",Table1[[#This Row],[INCOME ]],0)</f>
        <v>0</v>
      </c>
      <c r="BR427" s="6">
        <f ca="1">IF(Table1[[#This Row],[AREA]]="Pathanamthitta",Table1[[#This Row],[INCOME ]],0)</f>
        <v>0</v>
      </c>
      <c r="BS427" s="6">
        <f ca="1">IF(Table1[[#This Row],[AREA]]="Thiruvananthapuram",Table1[[#This Row],[INCOME ]],0)</f>
        <v>0</v>
      </c>
      <c r="BT427" s="6">
        <f ca="1">IF(Table1[[#This Row],[AREA]]="Thrissur",Table1[[#This Row],[INCOME ]],0)</f>
        <v>106084</v>
      </c>
      <c r="BU427" s="10">
        <f ca="1">IF(Table1[[#This Row],[AREA]]="Wayanadu",Table1[[#This Row],[INCOME ]],0)</f>
        <v>0</v>
      </c>
      <c r="BW427" s="9">
        <f ca="1">IF(Table1[[#This Row],[FIELD OF WORK]]="IT",Table1[[#This Row],[INCOME ]],0)</f>
        <v>0</v>
      </c>
      <c r="BX427" s="6">
        <f ca="1">IF(Table1[[#This Row],[FIELD OF WORK]]="Teaching",Table1[[#This Row],[INCOME ]],0)</f>
        <v>0</v>
      </c>
      <c r="BY427" s="6">
        <f ca="1">IF(Table1[[#This Row],[FIELD OF WORK]]="Construction",Table1[[#This Row],[INCOME ]],0)</f>
        <v>0</v>
      </c>
      <c r="BZ427" s="6">
        <f ca="1">IF(Table1[[#This Row],[FIELD OF WORK]]="Health",Table1[[#This Row],[INCOME ]],0)</f>
        <v>0</v>
      </c>
      <c r="CA427" s="10">
        <f ca="1">IF(Table1[[#This Row],[FIELD OF WORK]]="Others",Table1[[#This Row],[INCOME ]],0)</f>
        <v>106084</v>
      </c>
      <c r="CC427" s="9">
        <f ca="1">IF(Table1[[#This Row],[EDUCATION]]="Highschool",Table1[[#This Row],[INCOME ]],0)</f>
        <v>0</v>
      </c>
      <c r="CD427" s="6">
        <f ca="1">IF(Table1[[#This Row],[EDUCATION]]="UG",Table1[[#This Row],[INCOME ]],0)</f>
        <v>106084</v>
      </c>
      <c r="CE427" s="6">
        <f ca="1">IF(Table1[[#This Row],[EDUCATION]]="PG",Table1[[#This Row],[INCOME ]],0)</f>
        <v>0</v>
      </c>
      <c r="CF427" s="6">
        <f ca="1">IF(Table1[[#This Row],[EDUCATION]]="PHD",Table1[[#This Row],[INCOME ]],0)</f>
        <v>0</v>
      </c>
      <c r="CG427" s="6">
        <f ca="1">IF(Table1[[#This Row],[EDUCATION]]="Plus Two",Table1[[#This Row],[INCOME ]],0)</f>
        <v>0</v>
      </c>
      <c r="CH427" s="10">
        <f ca="1">IF(Table1[[#This Row],[EDUCATION]]="Others",Table1[[#This Row],[INCOME ]],0)</f>
        <v>0</v>
      </c>
      <c r="CJ427" s="9">
        <f ca="1">IF(Table1[[#This Row],[NETWORTH]]&gt;$CK$3,Table1[[#This Row],[AGE]],0)</f>
        <v>0</v>
      </c>
      <c r="CK427" s="10"/>
    </row>
    <row r="428" spans="1:89" x14ac:dyDescent="0.3">
      <c r="A428">
        <f t="shared" ca="1" si="166"/>
        <v>1</v>
      </c>
      <c r="B428" t="str">
        <f t="shared" ca="1" si="167"/>
        <v>FEMALE</v>
      </c>
      <c r="C428">
        <f t="shared" ca="1" si="168"/>
        <v>34</v>
      </c>
      <c r="D428">
        <f t="shared" ca="1" si="169"/>
        <v>2</v>
      </c>
      <c r="E428" t="str">
        <f t="shared" ca="1" si="170"/>
        <v>Construction</v>
      </c>
      <c r="F428">
        <f t="shared" ca="1" si="171"/>
        <v>6</v>
      </c>
      <c r="G428" t="str">
        <f t="shared" ca="1" si="172"/>
        <v>Others</v>
      </c>
      <c r="H428">
        <f t="shared" ca="1" si="190"/>
        <v>2</v>
      </c>
      <c r="I428">
        <f t="shared" ca="1" si="165"/>
        <v>3</v>
      </c>
      <c r="J428">
        <f t="shared" ca="1" si="173"/>
        <v>350266</v>
      </c>
      <c r="K428">
        <f t="shared" ca="1" si="174"/>
        <v>7</v>
      </c>
      <c r="L428" t="str">
        <f t="shared" ca="1" si="175"/>
        <v>Ernakulam</v>
      </c>
      <c r="M428">
        <f t="shared" ca="1" si="184"/>
        <v>1050798</v>
      </c>
      <c r="N428">
        <f t="shared" ca="1" si="176"/>
        <v>1040059.7730991495</v>
      </c>
      <c r="O428">
        <f t="shared" ca="1" si="185"/>
        <v>626066.04672685417</v>
      </c>
      <c r="P428">
        <f t="shared" ca="1" si="177"/>
        <v>6029</v>
      </c>
      <c r="Q428">
        <f t="shared" ca="1" si="186"/>
        <v>1244106.7730991496</v>
      </c>
      <c r="R428">
        <f t="shared" ca="1" si="187"/>
        <v>521599.84745551017</v>
      </c>
      <c r="S428">
        <f t="shared" ca="1" si="188"/>
        <v>2198463.8941823645</v>
      </c>
      <c r="T428">
        <f t="shared" ca="1" si="189"/>
        <v>954357.12108321488</v>
      </c>
      <c r="V428" s="9">
        <f ca="1">IF(Table1[[#This Row],[GENDER]]="MALE",1,0)</f>
        <v>0</v>
      </c>
      <c r="W428" s="10">
        <f ca="1">IF(Table1[[#This Row],[GENDER]]="FEMALE",1,0)</f>
        <v>1</v>
      </c>
      <c r="AF428" s="9">
        <f t="shared" ca="1" si="178"/>
        <v>1</v>
      </c>
      <c r="AG428" s="6">
        <f t="shared" ca="1" si="179"/>
        <v>0</v>
      </c>
      <c r="AH428" s="6">
        <f t="shared" ca="1" si="180"/>
        <v>0</v>
      </c>
      <c r="AI428" s="6">
        <f t="shared" ca="1" si="181"/>
        <v>0</v>
      </c>
      <c r="AJ428" s="10">
        <f t="shared" ca="1" si="182"/>
        <v>0</v>
      </c>
      <c r="AL428" s="9">
        <f ca="1">IF(Table1[[#This Row],[EDUCATION]]="HIGHSCHOOL",1,0)</f>
        <v>0</v>
      </c>
      <c r="AM428" s="6">
        <f ca="1">IF(Table1[[#This Row],[EDUCATION]]="PLUS TWO",1,0)</f>
        <v>0</v>
      </c>
      <c r="AN428" s="6">
        <f ca="1">IF(Table1[[#This Row],[EDUCATION]]="UG",1,0)</f>
        <v>0</v>
      </c>
      <c r="AO428" s="6">
        <f ca="1">IF(Table1[[#This Row],[EDUCATION]]="PG",1,0)</f>
        <v>0</v>
      </c>
      <c r="AP428" s="6">
        <f ca="1">IF(Table1[[#This Row],[EDUCATION]]="PHD",1,0)</f>
        <v>0</v>
      </c>
      <c r="AQ428" s="10">
        <f ca="1">IF(Table1[[#This Row],[EDUCATION]]="OTHERS",1,0)</f>
        <v>1</v>
      </c>
      <c r="AU428" s="9">
        <f ca="1">Table1[[#This Row],[CARS VALUE]]/Table1[[#This Row],[CARS]]</f>
        <v>208688.68224228473</v>
      </c>
      <c r="AV428" s="10"/>
      <c r="AX428" s="9">
        <f ca="1">IF(Table1[[#This Row],[DEBTS]]&gt;$AY$3,1,0)</f>
        <v>1</v>
      </c>
      <c r="AY428" s="6"/>
      <c r="AZ428" s="23">
        <f ca="1">(Table1[[#This Row],[MORTAGE LEFT]]/Table1[[#This Row],[VALUE OF THE HOUSE]])</f>
        <v>0.98978088376562334</v>
      </c>
      <c r="BA428" s="6">
        <f t="shared" ca="1" si="183"/>
        <v>0</v>
      </c>
      <c r="BB428" s="6"/>
      <c r="BC428" s="6"/>
      <c r="BD428" s="6"/>
      <c r="BE428" s="9">
        <f ca="1">IF(Table1[[#This Row],[DEBTS]]&gt;Table1[[#This Row],[INCOME ]],1,0)</f>
        <v>1</v>
      </c>
      <c r="BF428" s="10"/>
      <c r="BH428" s="9">
        <f ca="1">IF(Table1[[#This Row],[AREA]]="Alappuzha",Table1[[#This Row],[INCOME ]],0)</f>
        <v>0</v>
      </c>
      <c r="BI428" s="6">
        <f ca="1">IF(Table1[[#This Row],[AREA]]="Ernakulam",Table1[[#This Row],[INCOME ]],0)</f>
        <v>350266</v>
      </c>
      <c r="BJ428" s="6">
        <f ca="1">IF(Table1[[#This Row],[AREA]]="Idukki",Table1[[#This Row],[INCOME ]],0)</f>
        <v>0</v>
      </c>
      <c r="BK428" s="6">
        <f ca="1">IF(Table1[[#This Row],[AREA]]="kannur",Table1[[#This Row],[INCOME ]],0)</f>
        <v>0</v>
      </c>
      <c r="BL428" s="6">
        <f ca="1">IF(Table1[[#This Row],[AREA]]="Kasaragod",Table1[[#This Row],[INCOME ]],0)</f>
        <v>0</v>
      </c>
      <c r="BM428" s="6">
        <f ca="1">IF(Table1[[#This Row],[AREA]]="Kollam",Table1[[#This Row],[INCOME ]],0)</f>
        <v>0</v>
      </c>
      <c r="BN428" s="6">
        <f ca="1">IF(Table1[[#This Row],[AREA]]="kottayam",Table1[[#This Row],[INCOME ]],0)</f>
        <v>0</v>
      </c>
      <c r="BO428" s="6">
        <f ca="1">IF(Table1[[#This Row],[AREA]]="Kozhikode",Table1[[#This Row],[INCOME ]],0)</f>
        <v>0</v>
      </c>
      <c r="BP428" s="6">
        <f ca="1">IF(Table1[[#This Row],[AREA]]="Malappuram",Table1[[#This Row],[INCOME ]],0)</f>
        <v>0</v>
      </c>
      <c r="BQ428" s="6">
        <f ca="1">IF(Table1[[#This Row],[AREA]]="Palakkad",Table1[[#This Row],[INCOME ]],0)</f>
        <v>0</v>
      </c>
      <c r="BR428" s="6">
        <f ca="1">IF(Table1[[#This Row],[AREA]]="Pathanamthitta",Table1[[#This Row],[INCOME ]],0)</f>
        <v>0</v>
      </c>
      <c r="BS428" s="6">
        <f ca="1">IF(Table1[[#This Row],[AREA]]="Thiruvananthapuram",Table1[[#This Row],[INCOME ]],0)</f>
        <v>0</v>
      </c>
      <c r="BT428" s="6">
        <f ca="1">IF(Table1[[#This Row],[AREA]]="Thrissur",Table1[[#This Row],[INCOME ]],0)</f>
        <v>0</v>
      </c>
      <c r="BU428" s="10">
        <f ca="1">IF(Table1[[#This Row],[AREA]]="Wayanadu",Table1[[#This Row],[INCOME ]],0)</f>
        <v>0</v>
      </c>
      <c r="BW428" s="9">
        <f ca="1">IF(Table1[[#This Row],[FIELD OF WORK]]="IT",Table1[[#This Row],[INCOME ]],0)</f>
        <v>0</v>
      </c>
      <c r="BX428" s="6">
        <f ca="1">IF(Table1[[#This Row],[FIELD OF WORK]]="Teaching",Table1[[#This Row],[INCOME ]],0)</f>
        <v>0</v>
      </c>
      <c r="BY428" s="6">
        <f ca="1">IF(Table1[[#This Row],[FIELD OF WORK]]="Construction",Table1[[#This Row],[INCOME ]],0)</f>
        <v>350266</v>
      </c>
      <c r="BZ428" s="6">
        <f ca="1">IF(Table1[[#This Row],[FIELD OF WORK]]="Health",Table1[[#This Row],[INCOME ]],0)</f>
        <v>0</v>
      </c>
      <c r="CA428" s="10">
        <f ca="1">IF(Table1[[#This Row],[FIELD OF WORK]]="Others",Table1[[#This Row],[INCOME ]],0)</f>
        <v>0</v>
      </c>
      <c r="CC428" s="9">
        <f ca="1">IF(Table1[[#This Row],[EDUCATION]]="Highschool",Table1[[#This Row],[INCOME ]],0)</f>
        <v>0</v>
      </c>
      <c r="CD428" s="6">
        <f ca="1">IF(Table1[[#This Row],[EDUCATION]]="UG",Table1[[#This Row],[INCOME ]],0)</f>
        <v>0</v>
      </c>
      <c r="CE428" s="6">
        <f ca="1">IF(Table1[[#This Row],[EDUCATION]]="PG",Table1[[#This Row],[INCOME ]],0)</f>
        <v>0</v>
      </c>
      <c r="CF428" s="6">
        <f ca="1">IF(Table1[[#This Row],[EDUCATION]]="PHD",Table1[[#This Row],[INCOME ]],0)</f>
        <v>0</v>
      </c>
      <c r="CG428" s="6">
        <f ca="1">IF(Table1[[#This Row],[EDUCATION]]="Plus Two",Table1[[#This Row],[INCOME ]],0)</f>
        <v>0</v>
      </c>
      <c r="CH428" s="10">
        <f ca="1">IF(Table1[[#This Row],[EDUCATION]]="Others",Table1[[#This Row],[INCOME ]],0)</f>
        <v>350266</v>
      </c>
      <c r="CJ428" s="9">
        <f ca="1">IF(Table1[[#This Row],[NETWORTH]]&gt;$CK$3,Table1[[#This Row],[AGE]],0)</f>
        <v>0</v>
      </c>
      <c r="CK428" s="10"/>
    </row>
    <row r="429" spans="1:89" x14ac:dyDescent="0.3">
      <c r="A429">
        <f t="shared" ca="1" si="166"/>
        <v>0</v>
      </c>
      <c r="B429" t="str">
        <f t="shared" ca="1" si="167"/>
        <v>MALE</v>
      </c>
      <c r="C429">
        <f t="shared" ca="1" si="168"/>
        <v>44</v>
      </c>
      <c r="D429">
        <f t="shared" ca="1" si="169"/>
        <v>1</v>
      </c>
      <c r="E429" t="str">
        <f t="shared" ca="1" si="170"/>
        <v>Health</v>
      </c>
      <c r="F429">
        <f t="shared" ca="1" si="171"/>
        <v>6</v>
      </c>
      <c r="G429" t="str">
        <f t="shared" ca="1" si="172"/>
        <v>Others</v>
      </c>
      <c r="H429">
        <f t="shared" ca="1" si="190"/>
        <v>0</v>
      </c>
      <c r="I429">
        <f t="shared" ca="1" si="165"/>
        <v>3</v>
      </c>
      <c r="J429">
        <f t="shared" ca="1" si="173"/>
        <v>519617</v>
      </c>
      <c r="K429">
        <f t="shared" ca="1" si="174"/>
        <v>10</v>
      </c>
      <c r="L429" t="str">
        <f t="shared" ca="1" si="175"/>
        <v>Malappuram</v>
      </c>
      <c r="M429">
        <f t="shared" ca="1" si="184"/>
        <v>2078468</v>
      </c>
      <c r="N429">
        <f t="shared" ca="1" si="176"/>
        <v>1092753.6413588964</v>
      </c>
      <c r="O429">
        <f t="shared" ca="1" si="185"/>
        <v>61622.277215224145</v>
      </c>
      <c r="P429">
        <f t="shared" ca="1" si="177"/>
        <v>30467</v>
      </c>
      <c r="Q429">
        <f t="shared" ca="1" si="186"/>
        <v>1634814.6413588964</v>
      </c>
      <c r="R429">
        <f t="shared" ca="1" si="187"/>
        <v>168455.54615732766</v>
      </c>
      <c r="S429">
        <f t="shared" ca="1" si="188"/>
        <v>2308545.8233725517</v>
      </c>
      <c r="T429">
        <f t="shared" ca="1" si="189"/>
        <v>673731.18201365531</v>
      </c>
      <c r="V429" s="9">
        <f ca="1">IF(Table1[[#This Row],[GENDER]]="MALE",1,0)</f>
        <v>1</v>
      </c>
      <c r="W429" s="10">
        <f ca="1">IF(Table1[[#This Row],[GENDER]]="FEMALE",1,0)</f>
        <v>0</v>
      </c>
      <c r="AF429" s="9">
        <f t="shared" ca="1" si="178"/>
        <v>0</v>
      </c>
      <c r="AG429" s="6">
        <f t="shared" ca="1" si="179"/>
        <v>1</v>
      </c>
      <c r="AH429" s="6">
        <f t="shared" ca="1" si="180"/>
        <v>0</v>
      </c>
      <c r="AI429" s="6">
        <f t="shared" ca="1" si="181"/>
        <v>0</v>
      </c>
      <c r="AJ429" s="10">
        <f t="shared" ca="1" si="182"/>
        <v>0</v>
      </c>
      <c r="AL429" s="9">
        <f ca="1">IF(Table1[[#This Row],[EDUCATION]]="HIGHSCHOOL",1,0)</f>
        <v>0</v>
      </c>
      <c r="AM429" s="6">
        <f ca="1">IF(Table1[[#This Row],[EDUCATION]]="PLUS TWO",1,0)</f>
        <v>0</v>
      </c>
      <c r="AN429" s="6">
        <f ca="1">IF(Table1[[#This Row],[EDUCATION]]="UG",1,0)</f>
        <v>0</v>
      </c>
      <c r="AO429" s="6">
        <f ca="1">IF(Table1[[#This Row],[EDUCATION]]="PG",1,0)</f>
        <v>0</v>
      </c>
      <c r="AP429" s="6">
        <f ca="1">IF(Table1[[#This Row],[EDUCATION]]="PHD",1,0)</f>
        <v>0</v>
      </c>
      <c r="AQ429" s="10">
        <f ca="1">IF(Table1[[#This Row],[EDUCATION]]="OTHERS",1,0)</f>
        <v>1</v>
      </c>
      <c r="AU429" s="9">
        <f ca="1">Table1[[#This Row],[CARS VALUE]]/Table1[[#This Row],[CARS]]</f>
        <v>20540.75907174138</v>
      </c>
      <c r="AV429" s="10"/>
      <c r="AX429" s="9">
        <f ca="1">IF(Table1[[#This Row],[DEBTS]]&gt;$AY$3,1,0)</f>
        <v>1</v>
      </c>
      <c r="AY429" s="6"/>
      <c r="AZ429" s="23">
        <f ca="1">(Table1[[#This Row],[MORTAGE LEFT]]/Table1[[#This Row],[VALUE OF THE HOUSE]])</f>
        <v>0.52574956235020043</v>
      </c>
      <c r="BA429" s="6">
        <f t="shared" ca="1" si="183"/>
        <v>0</v>
      </c>
      <c r="BB429" s="6"/>
      <c r="BC429" s="6"/>
      <c r="BD429" s="6"/>
      <c r="BE429" s="9">
        <f ca="1">IF(Table1[[#This Row],[DEBTS]]&gt;Table1[[#This Row],[INCOME ]],1,0)</f>
        <v>1</v>
      </c>
      <c r="BF429" s="10"/>
      <c r="BH429" s="9">
        <f ca="1">IF(Table1[[#This Row],[AREA]]="Alappuzha",Table1[[#This Row],[INCOME ]],0)</f>
        <v>0</v>
      </c>
      <c r="BI429" s="6">
        <f ca="1">IF(Table1[[#This Row],[AREA]]="Ernakulam",Table1[[#This Row],[INCOME ]],0)</f>
        <v>0</v>
      </c>
      <c r="BJ429" s="6">
        <f ca="1">IF(Table1[[#This Row],[AREA]]="Idukki",Table1[[#This Row],[INCOME ]],0)</f>
        <v>0</v>
      </c>
      <c r="BK429" s="6">
        <f ca="1">IF(Table1[[#This Row],[AREA]]="kannur",Table1[[#This Row],[INCOME ]],0)</f>
        <v>0</v>
      </c>
      <c r="BL429" s="6">
        <f ca="1">IF(Table1[[#This Row],[AREA]]="Kasaragod",Table1[[#This Row],[INCOME ]],0)</f>
        <v>0</v>
      </c>
      <c r="BM429" s="6">
        <f ca="1">IF(Table1[[#This Row],[AREA]]="Kollam",Table1[[#This Row],[INCOME ]],0)</f>
        <v>0</v>
      </c>
      <c r="BN429" s="6">
        <f ca="1">IF(Table1[[#This Row],[AREA]]="kottayam",Table1[[#This Row],[INCOME ]],0)</f>
        <v>0</v>
      </c>
      <c r="BO429" s="6">
        <f ca="1">IF(Table1[[#This Row],[AREA]]="Kozhikode",Table1[[#This Row],[INCOME ]],0)</f>
        <v>0</v>
      </c>
      <c r="BP429" s="6">
        <f ca="1">IF(Table1[[#This Row],[AREA]]="Malappuram",Table1[[#This Row],[INCOME ]],0)</f>
        <v>519617</v>
      </c>
      <c r="BQ429" s="6">
        <f ca="1">IF(Table1[[#This Row],[AREA]]="Palakkad",Table1[[#This Row],[INCOME ]],0)</f>
        <v>0</v>
      </c>
      <c r="BR429" s="6">
        <f ca="1">IF(Table1[[#This Row],[AREA]]="Pathanamthitta",Table1[[#This Row],[INCOME ]],0)</f>
        <v>0</v>
      </c>
      <c r="BS429" s="6">
        <f ca="1">IF(Table1[[#This Row],[AREA]]="Thiruvananthapuram",Table1[[#This Row],[INCOME ]],0)</f>
        <v>0</v>
      </c>
      <c r="BT429" s="6">
        <f ca="1">IF(Table1[[#This Row],[AREA]]="Thrissur",Table1[[#This Row],[INCOME ]],0)</f>
        <v>0</v>
      </c>
      <c r="BU429" s="10">
        <f ca="1">IF(Table1[[#This Row],[AREA]]="Wayanadu",Table1[[#This Row],[INCOME ]],0)</f>
        <v>0</v>
      </c>
      <c r="BW429" s="9">
        <f ca="1">IF(Table1[[#This Row],[FIELD OF WORK]]="IT",Table1[[#This Row],[INCOME ]],0)</f>
        <v>0</v>
      </c>
      <c r="BX429" s="6">
        <f ca="1">IF(Table1[[#This Row],[FIELD OF WORK]]="Teaching",Table1[[#This Row],[INCOME ]],0)</f>
        <v>0</v>
      </c>
      <c r="BY429" s="6">
        <f ca="1">IF(Table1[[#This Row],[FIELD OF WORK]]="Construction",Table1[[#This Row],[INCOME ]],0)</f>
        <v>0</v>
      </c>
      <c r="BZ429" s="6">
        <f ca="1">IF(Table1[[#This Row],[FIELD OF WORK]]="Health",Table1[[#This Row],[INCOME ]],0)</f>
        <v>519617</v>
      </c>
      <c r="CA429" s="10">
        <f ca="1">IF(Table1[[#This Row],[FIELD OF WORK]]="Others",Table1[[#This Row],[INCOME ]],0)</f>
        <v>0</v>
      </c>
      <c r="CC429" s="9">
        <f ca="1">IF(Table1[[#This Row],[EDUCATION]]="Highschool",Table1[[#This Row],[INCOME ]],0)</f>
        <v>0</v>
      </c>
      <c r="CD429" s="6">
        <f ca="1">IF(Table1[[#This Row],[EDUCATION]]="UG",Table1[[#This Row],[INCOME ]],0)</f>
        <v>0</v>
      </c>
      <c r="CE429" s="6">
        <f ca="1">IF(Table1[[#This Row],[EDUCATION]]="PG",Table1[[#This Row],[INCOME ]],0)</f>
        <v>0</v>
      </c>
      <c r="CF429" s="6">
        <f ca="1">IF(Table1[[#This Row],[EDUCATION]]="PHD",Table1[[#This Row],[INCOME ]],0)</f>
        <v>0</v>
      </c>
      <c r="CG429" s="6">
        <f ca="1">IF(Table1[[#This Row],[EDUCATION]]="Plus Two",Table1[[#This Row],[INCOME ]],0)</f>
        <v>0</v>
      </c>
      <c r="CH429" s="10">
        <f ca="1">IF(Table1[[#This Row],[EDUCATION]]="Others",Table1[[#This Row],[INCOME ]],0)</f>
        <v>519617</v>
      </c>
      <c r="CJ429" s="9">
        <f ca="1">IF(Table1[[#This Row],[NETWORTH]]&gt;$CK$3,Table1[[#This Row],[AGE]],0)</f>
        <v>0</v>
      </c>
      <c r="CK429" s="10"/>
    </row>
    <row r="430" spans="1:89" x14ac:dyDescent="0.3">
      <c r="A430">
        <f t="shared" ca="1" si="166"/>
        <v>0</v>
      </c>
      <c r="B430" t="str">
        <f t="shared" ca="1" si="167"/>
        <v>MALE</v>
      </c>
      <c r="C430">
        <f t="shared" ca="1" si="168"/>
        <v>49</v>
      </c>
      <c r="D430">
        <f t="shared" ca="1" si="169"/>
        <v>1</v>
      </c>
      <c r="E430" t="str">
        <f t="shared" ca="1" si="170"/>
        <v>Health</v>
      </c>
      <c r="F430">
        <f t="shared" ca="1" si="171"/>
        <v>6</v>
      </c>
      <c r="G430" t="str">
        <f t="shared" ca="1" si="172"/>
        <v>Others</v>
      </c>
      <c r="H430">
        <f t="shared" ca="1" si="190"/>
        <v>3</v>
      </c>
      <c r="I430">
        <f t="shared" ca="1" si="165"/>
        <v>1</v>
      </c>
      <c r="J430">
        <f t="shared" ca="1" si="173"/>
        <v>183421</v>
      </c>
      <c r="K430">
        <f t="shared" ca="1" si="174"/>
        <v>1</v>
      </c>
      <c r="L430" t="str">
        <f t="shared" ca="1" si="175"/>
        <v>Thiruvananthapuram</v>
      </c>
      <c r="M430">
        <f t="shared" ca="1" si="184"/>
        <v>550263</v>
      </c>
      <c r="N430">
        <f t="shared" ca="1" si="176"/>
        <v>8898.6455433434112</v>
      </c>
      <c r="O430">
        <f t="shared" ca="1" si="185"/>
        <v>48615.780666147803</v>
      </c>
      <c r="P430">
        <f t="shared" ca="1" si="177"/>
        <v>39736</v>
      </c>
      <c r="Q430">
        <f t="shared" ca="1" si="186"/>
        <v>307966.64554334339</v>
      </c>
      <c r="R430">
        <f t="shared" ca="1" si="187"/>
        <v>271084.15107624547</v>
      </c>
      <c r="S430">
        <f t="shared" ca="1" si="188"/>
        <v>869962.9317423933</v>
      </c>
      <c r="T430">
        <f t="shared" ca="1" si="189"/>
        <v>561996.28619904991</v>
      </c>
      <c r="V430" s="9">
        <f ca="1">IF(Table1[[#This Row],[GENDER]]="MALE",1,0)</f>
        <v>1</v>
      </c>
      <c r="W430" s="10">
        <f ca="1">IF(Table1[[#This Row],[GENDER]]="FEMALE",1,0)</f>
        <v>0</v>
      </c>
      <c r="AF430" s="9">
        <f t="shared" ca="1" si="178"/>
        <v>0</v>
      </c>
      <c r="AG430" s="6">
        <f t="shared" ca="1" si="179"/>
        <v>1</v>
      </c>
      <c r="AH430" s="6">
        <f t="shared" ca="1" si="180"/>
        <v>0</v>
      </c>
      <c r="AI430" s="6">
        <f t="shared" ca="1" si="181"/>
        <v>0</v>
      </c>
      <c r="AJ430" s="10">
        <f t="shared" ca="1" si="182"/>
        <v>0</v>
      </c>
      <c r="AL430" s="9">
        <f ca="1">IF(Table1[[#This Row],[EDUCATION]]="HIGHSCHOOL",1,0)</f>
        <v>0</v>
      </c>
      <c r="AM430" s="6">
        <f ca="1">IF(Table1[[#This Row],[EDUCATION]]="PLUS TWO",1,0)</f>
        <v>0</v>
      </c>
      <c r="AN430" s="6">
        <f ca="1">IF(Table1[[#This Row],[EDUCATION]]="UG",1,0)</f>
        <v>0</v>
      </c>
      <c r="AO430" s="6">
        <f ca="1">IF(Table1[[#This Row],[EDUCATION]]="PG",1,0)</f>
        <v>0</v>
      </c>
      <c r="AP430" s="6">
        <f ca="1">IF(Table1[[#This Row],[EDUCATION]]="PHD",1,0)</f>
        <v>0</v>
      </c>
      <c r="AQ430" s="10">
        <f ca="1">IF(Table1[[#This Row],[EDUCATION]]="OTHERS",1,0)</f>
        <v>1</v>
      </c>
      <c r="AU430" s="9">
        <f ca="1">Table1[[#This Row],[CARS VALUE]]/Table1[[#This Row],[CARS]]</f>
        <v>48615.780666147803</v>
      </c>
      <c r="AV430" s="10"/>
      <c r="AX430" s="9">
        <f ca="1">IF(Table1[[#This Row],[DEBTS]]&gt;$AY$3,1,0)</f>
        <v>0</v>
      </c>
      <c r="AY430" s="6"/>
      <c r="AZ430" s="23">
        <f ca="1">(Table1[[#This Row],[MORTAGE LEFT]]/Table1[[#This Row],[VALUE OF THE HOUSE]])</f>
        <v>1.6171622557474175E-2</v>
      </c>
      <c r="BA430" s="6">
        <f t="shared" ca="1" si="183"/>
        <v>1</v>
      </c>
      <c r="BB430" s="6"/>
      <c r="BC430" s="6"/>
      <c r="BD430" s="6"/>
      <c r="BE430" s="9">
        <f ca="1">IF(Table1[[#This Row],[DEBTS]]&gt;Table1[[#This Row],[INCOME ]],1,0)</f>
        <v>1</v>
      </c>
      <c r="BF430" s="10"/>
      <c r="BH430" s="9">
        <f ca="1">IF(Table1[[#This Row],[AREA]]="Alappuzha",Table1[[#This Row],[INCOME ]],0)</f>
        <v>0</v>
      </c>
      <c r="BI430" s="6">
        <f ca="1">IF(Table1[[#This Row],[AREA]]="Ernakulam",Table1[[#This Row],[INCOME ]],0)</f>
        <v>0</v>
      </c>
      <c r="BJ430" s="6">
        <f ca="1">IF(Table1[[#This Row],[AREA]]="Idukki",Table1[[#This Row],[INCOME ]],0)</f>
        <v>0</v>
      </c>
      <c r="BK430" s="6">
        <f ca="1">IF(Table1[[#This Row],[AREA]]="kannur",Table1[[#This Row],[INCOME ]],0)</f>
        <v>0</v>
      </c>
      <c r="BL430" s="6">
        <f ca="1">IF(Table1[[#This Row],[AREA]]="Kasaragod",Table1[[#This Row],[INCOME ]],0)</f>
        <v>0</v>
      </c>
      <c r="BM430" s="6">
        <f ca="1">IF(Table1[[#This Row],[AREA]]="Kollam",Table1[[#This Row],[INCOME ]],0)</f>
        <v>0</v>
      </c>
      <c r="BN430" s="6">
        <f ca="1">IF(Table1[[#This Row],[AREA]]="kottayam",Table1[[#This Row],[INCOME ]],0)</f>
        <v>0</v>
      </c>
      <c r="BO430" s="6">
        <f ca="1">IF(Table1[[#This Row],[AREA]]="Kozhikode",Table1[[#This Row],[INCOME ]],0)</f>
        <v>0</v>
      </c>
      <c r="BP430" s="6">
        <f ca="1">IF(Table1[[#This Row],[AREA]]="Malappuram",Table1[[#This Row],[INCOME ]],0)</f>
        <v>0</v>
      </c>
      <c r="BQ430" s="6">
        <f ca="1">IF(Table1[[#This Row],[AREA]]="Palakkad",Table1[[#This Row],[INCOME ]],0)</f>
        <v>0</v>
      </c>
      <c r="BR430" s="6">
        <f ca="1">IF(Table1[[#This Row],[AREA]]="Pathanamthitta",Table1[[#This Row],[INCOME ]],0)</f>
        <v>0</v>
      </c>
      <c r="BS430" s="6">
        <f ca="1">IF(Table1[[#This Row],[AREA]]="Thiruvananthapuram",Table1[[#This Row],[INCOME ]],0)</f>
        <v>183421</v>
      </c>
      <c r="BT430" s="6">
        <f ca="1">IF(Table1[[#This Row],[AREA]]="Thrissur",Table1[[#This Row],[INCOME ]],0)</f>
        <v>0</v>
      </c>
      <c r="BU430" s="10">
        <f ca="1">IF(Table1[[#This Row],[AREA]]="Wayanadu",Table1[[#This Row],[INCOME ]],0)</f>
        <v>0</v>
      </c>
      <c r="BW430" s="9">
        <f ca="1">IF(Table1[[#This Row],[FIELD OF WORK]]="IT",Table1[[#This Row],[INCOME ]],0)</f>
        <v>0</v>
      </c>
      <c r="BX430" s="6">
        <f ca="1">IF(Table1[[#This Row],[FIELD OF WORK]]="Teaching",Table1[[#This Row],[INCOME ]],0)</f>
        <v>0</v>
      </c>
      <c r="BY430" s="6">
        <f ca="1">IF(Table1[[#This Row],[FIELD OF WORK]]="Construction",Table1[[#This Row],[INCOME ]],0)</f>
        <v>0</v>
      </c>
      <c r="BZ430" s="6">
        <f ca="1">IF(Table1[[#This Row],[FIELD OF WORK]]="Health",Table1[[#This Row],[INCOME ]],0)</f>
        <v>183421</v>
      </c>
      <c r="CA430" s="10">
        <f ca="1">IF(Table1[[#This Row],[FIELD OF WORK]]="Others",Table1[[#This Row],[INCOME ]],0)</f>
        <v>0</v>
      </c>
      <c r="CC430" s="9">
        <f ca="1">IF(Table1[[#This Row],[EDUCATION]]="Highschool",Table1[[#This Row],[INCOME ]],0)</f>
        <v>0</v>
      </c>
      <c r="CD430" s="6">
        <f ca="1">IF(Table1[[#This Row],[EDUCATION]]="UG",Table1[[#This Row],[INCOME ]],0)</f>
        <v>0</v>
      </c>
      <c r="CE430" s="6">
        <f ca="1">IF(Table1[[#This Row],[EDUCATION]]="PG",Table1[[#This Row],[INCOME ]],0)</f>
        <v>0</v>
      </c>
      <c r="CF430" s="6">
        <f ca="1">IF(Table1[[#This Row],[EDUCATION]]="PHD",Table1[[#This Row],[INCOME ]],0)</f>
        <v>0</v>
      </c>
      <c r="CG430" s="6">
        <f ca="1">IF(Table1[[#This Row],[EDUCATION]]="Plus Two",Table1[[#This Row],[INCOME ]],0)</f>
        <v>0</v>
      </c>
      <c r="CH430" s="10">
        <f ca="1">IF(Table1[[#This Row],[EDUCATION]]="Others",Table1[[#This Row],[INCOME ]],0)</f>
        <v>183421</v>
      </c>
      <c r="CJ430" s="9">
        <f ca="1">IF(Table1[[#This Row],[NETWORTH]]&gt;$CK$3,Table1[[#This Row],[AGE]],0)</f>
        <v>0</v>
      </c>
      <c r="CK430" s="10"/>
    </row>
    <row r="431" spans="1:89" x14ac:dyDescent="0.3">
      <c r="A431">
        <f t="shared" ca="1" si="166"/>
        <v>1</v>
      </c>
      <c r="B431" t="str">
        <f t="shared" ca="1" si="167"/>
        <v>FEMALE</v>
      </c>
      <c r="C431">
        <f t="shared" ca="1" si="168"/>
        <v>50</v>
      </c>
      <c r="D431">
        <f t="shared" ca="1" si="169"/>
        <v>4</v>
      </c>
      <c r="E431" t="str">
        <f t="shared" ca="1" si="170"/>
        <v>IT</v>
      </c>
      <c r="F431">
        <f t="shared" ca="1" si="171"/>
        <v>2</v>
      </c>
      <c r="G431" t="str">
        <f t="shared" ca="1" si="172"/>
        <v>Plus Two</v>
      </c>
      <c r="H431">
        <f t="shared" ca="1" si="190"/>
        <v>2</v>
      </c>
      <c r="I431">
        <f t="shared" ca="1" si="165"/>
        <v>2</v>
      </c>
      <c r="J431">
        <f t="shared" ca="1" si="173"/>
        <v>437182</v>
      </c>
      <c r="K431">
        <f t="shared" ca="1" si="174"/>
        <v>14</v>
      </c>
      <c r="L431" t="str">
        <f t="shared" ca="1" si="175"/>
        <v>Kasaragod</v>
      </c>
      <c r="M431">
        <f t="shared" ca="1" si="184"/>
        <v>1748728</v>
      </c>
      <c r="N431">
        <f t="shared" ca="1" si="176"/>
        <v>621837.33879512199</v>
      </c>
      <c r="O431">
        <f t="shared" ca="1" si="185"/>
        <v>857295.08430695324</v>
      </c>
      <c r="P431">
        <f t="shared" ca="1" si="177"/>
        <v>399733</v>
      </c>
      <c r="Q431">
        <f t="shared" ca="1" si="186"/>
        <v>1298123.338795122</v>
      </c>
      <c r="R431">
        <f t="shared" ca="1" si="187"/>
        <v>562215.40380325413</v>
      </c>
      <c r="S431">
        <f t="shared" ca="1" si="188"/>
        <v>3168238.4881102075</v>
      </c>
      <c r="T431">
        <f t="shared" ca="1" si="189"/>
        <v>1870115.1493150855</v>
      </c>
      <c r="V431" s="9">
        <f ca="1">IF(Table1[[#This Row],[GENDER]]="MALE",1,0)</f>
        <v>0</v>
      </c>
      <c r="W431" s="10">
        <f ca="1">IF(Table1[[#This Row],[GENDER]]="FEMALE",1,0)</f>
        <v>1</v>
      </c>
      <c r="AF431" s="9">
        <f t="shared" ca="1" si="178"/>
        <v>0</v>
      </c>
      <c r="AG431" s="6">
        <f t="shared" ca="1" si="179"/>
        <v>0</v>
      </c>
      <c r="AH431" s="6">
        <f t="shared" ca="1" si="180"/>
        <v>1</v>
      </c>
      <c r="AI431" s="6">
        <f t="shared" ca="1" si="181"/>
        <v>0</v>
      </c>
      <c r="AJ431" s="10">
        <f t="shared" ca="1" si="182"/>
        <v>0</v>
      </c>
      <c r="AL431" s="9">
        <f ca="1">IF(Table1[[#This Row],[EDUCATION]]="HIGHSCHOOL",1,0)</f>
        <v>0</v>
      </c>
      <c r="AM431" s="6">
        <f ca="1">IF(Table1[[#This Row],[EDUCATION]]="PLUS TWO",1,0)</f>
        <v>1</v>
      </c>
      <c r="AN431" s="6">
        <f ca="1">IF(Table1[[#This Row],[EDUCATION]]="UG",1,0)</f>
        <v>0</v>
      </c>
      <c r="AO431" s="6">
        <f ca="1">IF(Table1[[#This Row],[EDUCATION]]="PG",1,0)</f>
        <v>0</v>
      </c>
      <c r="AP431" s="6">
        <f ca="1">IF(Table1[[#This Row],[EDUCATION]]="PHD",1,0)</f>
        <v>0</v>
      </c>
      <c r="AQ431" s="10">
        <f ca="1">IF(Table1[[#This Row],[EDUCATION]]="OTHERS",1,0)</f>
        <v>0</v>
      </c>
      <c r="AU431" s="9">
        <f ca="1">Table1[[#This Row],[CARS VALUE]]/Table1[[#This Row],[CARS]]</f>
        <v>428647.54215347662</v>
      </c>
      <c r="AV431" s="10"/>
      <c r="AX431" s="9">
        <f ca="1">IF(Table1[[#This Row],[DEBTS]]&gt;$AY$3,1,0)</f>
        <v>1</v>
      </c>
      <c r="AY431" s="6"/>
      <c r="AZ431" s="23">
        <f ca="1">(Table1[[#This Row],[MORTAGE LEFT]]/Table1[[#This Row],[VALUE OF THE HOUSE]])</f>
        <v>0.35559408827165917</v>
      </c>
      <c r="BA431" s="6">
        <f t="shared" ca="1" si="183"/>
        <v>1</v>
      </c>
      <c r="BB431" s="6"/>
      <c r="BC431" s="6"/>
      <c r="BD431" s="6"/>
      <c r="BE431" s="9">
        <f ca="1">IF(Table1[[#This Row],[DEBTS]]&gt;Table1[[#This Row],[INCOME ]],1,0)</f>
        <v>1</v>
      </c>
      <c r="BF431" s="10"/>
      <c r="BH431" s="9">
        <f ca="1">IF(Table1[[#This Row],[AREA]]="Alappuzha",Table1[[#This Row],[INCOME ]],0)</f>
        <v>0</v>
      </c>
      <c r="BI431" s="6">
        <f ca="1">IF(Table1[[#This Row],[AREA]]="Ernakulam",Table1[[#This Row],[INCOME ]],0)</f>
        <v>0</v>
      </c>
      <c r="BJ431" s="6">
        <f ca="1">IF(Table1[[#This Row],[AREA]]="Idukki",Table1[[#This Row],[INCOME ]],0)</f>
        <v>0</v>
      </c>
      <c r="BK431" s="6">
        <f ca="1">IF(Table1[[#This Row],[AREA]]="kannur",Table1[[#This Row],[INCOME ]],0)</f>
        <v>0</v>
      </c>
      <c r="BL431" s="6">
        <f ca="1">IF(Table1[[#This Row],[AREA]]="Kasaragod",Table1[[#This Row],[INCOME ]],0)</f>
        <v>437182</v>
      </c>
      <c r="BM431" s="6">
        <f ca="1">IF(Table1[[#This Row],[AREA]]="Kollam",Table1[[#This Row],[INCOME ]],0)</f>
        <v>0</v>
      </c>
      <c r="BN431" s="6">
        <f ca="1">IF(Table1[[#This Row],[AREA]]="kottayam",Table1[[#This Row],[INCOME ]],0)</f>
        <v>0</v>
      </c>
      <c r="BO431" s="6">
        <f ca="1">IF(Table1[[#This Row],[AREA]]="Kozhikode",Table1[[#This Row],[INCOME ]],0)</f>
        <v>0</v>
      </c>
      <c r="BP431" s="6">
        <f ca="1">IF(Table1[[#This Row],[AREA]]="Malappuram",Table1[[#This Row],[INCOME ]],0)</f>
        <v>0</v>
      </c>
      <c r="BQ431" s="6">
        <f ca="1">IF(Table1[[#This Row],[AREA]]="Palakkad",Table1[[#This Row],[INCOME ]],0)</f>
        <v>0</v>
      </c>
      <c r="BR431" s="6">
        <f ca="1">IF(Table1[[#This Row],[AREA]]="Pathanamthitta",Table1[[#This Row],[INCOME ]],0)</f>
        <v>0</v>
      </c>
      <c r="BS431" s="6">
        <f ca="1">IF(Table1[[#This Row],[AREA]]="Thiruvananthapuram",Table1[[#This Row],[INCOME ]],0)</f>
        <v>0</v>
      </c>
      <c r="BT431" s="6">
        <f ca="1">IF(Table1[[#This Row],[AREA]]="Thrissur",Table1[[#This Row],[INCOME ]],0)</f>
        <v>0</v>
      </c>
      <c r="BU431" s="10">
        <f ca="1">IF(Table1[[#This Row],[AREA]]="Wayanadu",Table1[[#This Row],[INCOME ]],0)</f>
        <v>0</v>
      </c>
      <c r="BW431" s="9">
        <f ca="1">IF(Table1[[#This Row],[FIELD OF WORK]]="IT",Table1[[#This Row],[INCOME ]],0)</f>
        <v>437182</v>
      </c>
      <c r="BX431" s="6">
        <f ca="1">IF(Table1[[#This Row],[FIELD OF WORK]]="Teaching",Table1[[#This Row],[INCOME ]],0)</f>
        <v>0</v>
      </c>
      <c r="BY431" s="6">
        <f ca="1">IF(Table1[[#This Row],[FIELD OF WORK]]="Construction",Table1[[#This Row],[INCOME ]],0)</f>
        <v>0</v>
      </c>
      <c r="BZ431" s="6">
        <f ca="1">IF(Table1[[#This Row],[FIELD OF WORK]]="Health",Table1[[#This Row],[INCOME ]],0)</f>
        <v>0</v>
      </c>
      <c r="CA431" s="10">
        <f ca="1">IF(Table1[[#This Row],[FIELD OF WORK]]="Others",Table1[[#This Row],[INCOME ]],0)</f>
        <v>0</v>
      </c>
      <c r="CC431" s="9">
        <f ca="1">IF(Table1[[#This Row],[EDUCATION]]="Highschool",Table1[[#This Row],[INCOME ]],0)</f>
        <v>0</v>
      </c>
      <c r="CD431" s="6">
        <f ca="1">IF(Table1[[#This Row],[EDUCATION]]="UG",Table1[[#This Row],[INCOME ]],0)</f>
        <v>0</v>
      </c>
      <c r="CE431" s="6">
        <f ca="1">IF(Table1[[#This Row],[EDUCATION]]="PG",Table1[[#This Row],[INCOME ]],0)</f>
        <v>0</v>
      </c>
      <c r="CF431" s="6">
        <f ca="1">IF(Table1[[#This Row],[EDUCATION]]="PHD",Table1[[#This Row],[INCOME ]],0)</f>
        <v>0</v>
      </c>
      <c r="CG431" s="6">
        <f ca="1">IF(Table1[[#This Row],[EDUCATION]]="Plus Two",Table1[[#This Row],[INCOME ]],0)</f>
        <v>437182</v>
      </c>
      <c r="CH431" s="10">
        <f ca="1">IF(Table1[[#This Row],[EDUCATION]]="Others",Table1[[#This Row],[INCOME ]],0)</f>
        <v>0</v>
      </c>
      <c r="CJ431" s="9">
        <f ca="1">IF(Table1[[#This Row],[NETWORTH]]&gt;$CK$3,Table1[[#This Row],[AGE]],0)</f>
        <v>50</v>
      </c>
      <c r="CK431" s="10"/>
    </row>
    <row r="432" spans="1:89" x14ac:dyDescent="0.3">
      <c r="A432">
        <f t="shared" ca="1" si="166"/>
        <v>1</v>
      </c>
      <c r="B432" t="str">
        <f t="shared" ca="1" si="167"/>
        <v>FEMALE</v>
      </c>
      <c r="C432">
        <f t="shared" ca="1" si="168"/>
        <v>27</v>
      </c>
      <c r="D432">
        <f t="shared" ca="1" si="169"/>
        <v>2</v>
      </c>
      <c r="E432" t="str">
        <f t="shared" ca="1" si="170"/>
        <v>Construction</v>
      </c>
      <c r="F432">
        <f t="shared" ca="1" si="171"/>
        <v>2</v>
      </c>
      <c r="G432" t="str">
        <f t="shared" ca="1" si="172"/>
        <v>Plus Two</v>
      </c>
      <c r="H432">
        <f t="shared" ca="1" si="190"/>
        <v>2</v>
      </c>
      <c r="I432">
        <f t="shared" ca="1" si="165"/>
        <v>3</v>
      </c>
      <c r="J432">
        <f t="shared" ca="1" si="173"/>
        <v>354949</v>
      </c>
      <c r="K432">
        <f t="shared" ca="1" si="174"/>
        <v>8</v>
      </c>
      <c r="L432" t="str">
        <f t="shared" ca="1" si="175"/>
        <v>Thrissur</v>
      </c>
      <c r="M432">
        <f t="shared" ca="1" si="184"/>
        <v>2484643</v>
      </c>
      <c r="N432">
        <f t="shared" ca="1" si="176"/>
        <v>2371976.4390064394</v>
      </c>
      <c r="O432">
        <f t="shared" ca="1" si="185"/>
        <v>729621.2447492677</v>
      </c>
      <c r="P432">
        <f t="shared" ca="1" si="177"/>
        <v>392213</v>
      </c>
      <c r="Q432">
        <f t="shared" ca="1" si="186"/>
        <v>2978882.4390064394</v>
      </c>
      <c r="R432">
        <f t="shared" ca="1" si="187"/>
        <v>278046.47804069007</v>
      </c>
      <c r="S432">
        <f t="shared" ca="1" si="188"/>
        <v>3492310.7227899577</v>
      </c>
      <c r="T432">
        <f t="shared" ca="1" si="189"/>
        <v>513428.28378351824</v>
      </c>
      <c r="V432" s="9">
        <f ca="1">IF(Table1[[#This Row],[GENDER]]="MALE",1,0)</f>
        <v>0</v>
      </c>
      <c r="W432" s="10">
        <f ca="1">IF(Table1[[#This Row],[GENDER]]="FEMALE",1,0)</f>
        <v>1</v>
      </c>
      <c r="AF432" s="9">
        <f t="shared" ca="1" si="178"/>
        <v>1</v>
      </c>
      <c r="AG432" s="6">
        <f t="shared" ca="1" si="179"/>
        <v>0</v>
      </c>
      <c r="AH432" s="6">
        <f t="shared" ca="1" si="180"/>
        <v>0</v>
      </c>
      <c r="AI432" s="6">
        <f t="shared" ca="1" si="181"/>
        <v>0</v>
      </c>
      <c r="AJ432" s="10">
        <f t="shared" ca="1" si="182"/>
        <v>0</v>
      </c>
      <c r="AL432" s="9">
        <f ca="1">IF(Table1[[#This Row],[EDUCATION]]="HIGHSCHOOL",1,0)</f>
        <v>0</v>
      </c>
      <c r="AM432" s="6">
        <f ca="1">IF(Table1[[#This Row],[EDUCATION]]="PLUS TWO",1,0)</f>
        <v>1</v>
      </c>
      <c r="AN432" s="6">
        <f ca="1">IF(Table1[[#This Row],[EDUCATION]]="UG",1,0)</f>
        <v>0</v>
      </c>
      <c r="AO432" s="6">
        <f ca="1">IF(Table1[[#This Row],[EDUCATION]]="PG",1,0)</f>
        <v>0</v>
      </c>
      <c r="AP432" s="6">
        <f ca="1">IF(Table1[[#This Row],[EDUCATION]]="PHD",1,0)</f>
        <v>0</v>
      </c>
      <c r="AQ432" s="10">
        <f ca="1">IF(Table1[[#This Row],[EDUCATION]]="OTHERS",1,0)</f>
        <v>0</v>
      </c>
      <c r="AU432" s="9">
        <f ca="1">Table1[[#This Row],[CARS VALUE]]/Table1[[#This Row],[CARS]]</f>
        <v>243207.08158308922</v>
      </c>
      <c r="AV432" s="10"/>
      <c r="AX432" s="9">
        <f ca="1">IF(Table1[[#This Row],[DEBTS]]&gt;$AY$3,1,0)</f>
        <v>1</v>
      </c>
      <c r="AY432" s="6"/>
      <c r="AZ432" s="23">
        <f ca="1">(Table1[[#This Row],[MORTAGE LEFT]]/Table1[[#This Row],[VALUE OF THE HOUSE]])</f>
        <v>0.95465482928792567</v>
      </c>
      <c r="BA432" s="6">
        <f t="shared" ca="1" si="183"/>
        <v>0</v>
      </c>
      <c r="BB432" s="6"/>
      <c r="BC432" s="6"/>
      <c r="BD432" s="6"/>
      <c r="BE432" s="9">
        <f ca="1">IF(Table1[[#This Row],[DEBTS]]&gt;Table1[[#This Row],[INCOME ]],1,0)</f>
        <v>1</v>
      </c>
      <c r="BF432" s="10"/>
      <c r="BH432" s="9">
        <f ca="1">IF(Table1[[#This Row],[AREA]]="Alappuzha",Table1[[#This Row],[INCOME ]],0)</f>
        <v>0</v>
      </c>
      <c r="BI432" s="6">
        <f ca="1">IF(Table1[[#This Row],[AREA]]="Ernakulam",Table1[[#This Row],[INCOME ]],0)</f>
        <v>0</v>
      </c>
      <c r="BJ432" s="6">
        <f ca="1">IF(Table1[[#This Row],[AREA]]="Idukki",Table1[[#This Row],[INCOME ]],0)</f>
        <v>0</v>
      </c>
      <c r="BK432" s="6">
        <f ca="1">IF(Table1[[#This Row],[AREA]]="kannur",Table1[[#This Row],[INCOME ]],0)</f>
        <v>0</v>
      </c>
      <c r="BL432" s="6">
        <f ca="1">IF(Table1[[#This Row],[AREA]]="Kasaragod",Table1[[#This Row],[INCOME ]],0)</f>
        <v>0</v>
      </c>
      <c r="BM432" s="6">
        <f ca="1">IF(Table1[[#This Row],[AREA]]="Kollam",Table1[[#This Row],[INCOME ]],0)</f>
        <v>0</v>
      </c>
      <c r="BN432" s="6">
        <f ca="1">IF(Table1[[#This Row],[AREA]]="kottayam",Table1[[#This Row],[INCOME ]],0)</f>
        <v>0</v>
      </c>
      <c r="BO432" s="6">
        <f ca="1">IF(Table1[[#This Row],[AREA]]="Kozhikode",Table1[[#This Row],[INCOME ]],0)</f>
        <v>0</v>
      </c>
      <c r="BP432" s="6">
        <f ca="1">IF(Table1[[#This Row],[AREA]]="Malappuram",Table1[[#This Row],[INCOME ]],0)</f>
        <v>0</v>
      </c>
      <c r="BQ432" s="6">
        <f ca="1">IF(Table1[[#This Row],[AREA]]="Palakkad",Table1[[#This Row],[INCOME ]],0)</f>
        <v>0</v>
      </c>
      <c r="BR432" s="6">
        <f ca="1">IF(Table1[[#This Row],[AREA]]="Pathanamthitta",Table1[[#This Row],[INCOME ]],0)</f>
        <v>0</v>
      </c>
      <c r="BS432" s="6">
        <f ca="1">IF(Table1[[#This Row],[AREA]]="Thiruvananthapuram",Table1[[#This Row],[INCOME ]],0)</f>
        <v>0</v>
      </c>
      <c r="BT432" s="6">
        <f ca="1">IF(Table1[[#This Row],[AREA]]="Thrissur",Table1[[#This Row],[INCOME ]],0)</f>
        <v>354949</v>
      </c>
      <c r="BU432" s="10">
        <f ca="1">IF(Table1[[#This Row],[AREA]]="Wayanadu",Table1[[#This Row],[INCOME ]],0)</f>
        <v>0</v>
      </c>
      <c r="BW432" s="9">
        <f ca="1">IF(Table1[[#This Row],[FIELD OF WORK]]="IT",Table1[[#This Row],[INCOME ]],0)</f>
        <v>0</v>
      </c>
      <c r="BX432" s="6">
        <f ca="1">IF(Table1[[#This Row],[FIELD OF WORK]]="Teaching",Table1[[#This Row],[INCOME ]],0)</f>
        <v>0</v>
      </c>
      <c r="BY432" s="6">
        <f ca="1">IF(Table1[[#This Row],[FIELD OF WORK]]="Construction",Table1[[#This Row],[INCOME ]],0)</f>
        <v>354949</v>
      </c>
      <c r="BZ432" s="6">
        <f ca="1">IF(Table1[[#This Row],[FIELD OF WORK]]="Health",Table1[[#This Row],[INCOME ]],0)</f>
        <v>0</v>
      </c>
      <c r="CA432" s="10">
        <f ca="1">IF(Table1[[#This Row],[FIELD OF WORK]]="Others",Table1[[#This Row],[INCOME ]],0)</f>
        <v>0</v>
      </c>
      <c r="CC432" s="9">
        <f ca="1">IF(Table1[[#This Row],[EDUCATION]]="Highschool",Table1[[#This Row],[INCOME ]],0)</f>
        <v>0</v>
      </c>
      <c r="CD432" s="6">
        <f ca="1">IF(Table1[[#This Row],[EDUCATION]]="UG",Table1[[#This Row],[INCOME ]],0)</f>
        <v>0</v>
      </c>
      <c r="CE432" s="6">
        <f ca="1">IF(Table1[[#This Row],[EDUCATION]]="PG",Table1[[#This Row],[INCOME ]],0)</f>
        <v>0</v>
      </c>
      <c r="CF432" s="6">
        <f ca="1">IF(Table1[[#This Row],[EDUCATION]]="PHD",Table1[[#This Row],[INCOME ]],0)</f>
        <v>0</v>
      </c>
      <c r="CG432" s="6">
        <f ca="1">IF(Table1[[#This Row],[EDUCATION]]="Plus Two",Table1[[#This Row],[INCOME ]],0)</f>
        <v>354949</v>
      </c>
      <c r="CH432" s="10">
        <f ca="1">IF(Table1[[#This Row],[EDUCATION]]="Others",Table1[[#This Row],[INCOME ]],0)</f>
        <v>0</v>
      </c>
      <c r="CJ432" s="9">
        <f ca="1">IF(Table1[[#This Row],[NETWORTH]]&gt;$CK$3,Table1[[#This Row],[AGE]],0)</f>
        <v>0</v>
      </c>
      <c r="CK432" s="10"/>
    </row>
    <row r="433" spans="1:89" x14ac:dyDescent="0.3">
      <c r="A433">
        <f t="shared" ca="1" si="166"/>
        <v>1</v>
      </c>
      <c r="B433" t="str">
        <f t="shared" ca="1" si="167"/>
        <v>FEMALE</v>
      </c>
      <c r="C433">
        <f t="shared" ca="1" si="168"/>
        <v>30</v>
      </c>
      <c r="D433">
        <f t="shared" ca="1" si="169"/>
        <v>5</v>
      </c>
      <c r="E433" t="str">
        <f t="shared" ca="1" si="170"/>
        <v>Others</v>
      </c>
      <c r="F433">
        <f t="shared" ca="1" si="171"/>
        <v>6</v>
      </c>
      <c r="G433" t="str">
        <f t="shared" ca="1" si="172"/>
        <v>Others</v>
      </c>
      <c r="H433">
        <f t="shared" ca="1" si="190"/>
        <v>3</v>
      </c>
      <c r="I433">
        <f t="shared" ca="1" si="165"/>
        <v>2</v>
      </c>
      <c r="J433">
        <f t="shared" ca="1" si="173"/>
        <v>126130</v>
      </c>
      <c r="K433">
        <f t="shared" ca="1" si="174"/>
        <v>11</v>
      </c>
      <c r="L433" t="str">
        <f t="shared" ca="1" si="175"/>
        <v>Kozhikode</v>
      </c>
      <c r="M433">
        <f t="shared" ca="1" si="184"/>
        <v>630650</v>
      </c>
      <c r="N433">
        <f t="shared" ca="1" si="176"/>
        <v>514089.68024831288</v>
      </c>
      <c r="O433">
        <f t="shared" ca="1" si="185"/>
        <v>169987.35174134918</v>
      </c>
      <c r="P433">
        <f t="shared" ca="1" si="177"/>
        <v>94899</v>
      </c>
      <c r="Q433">
        <f t="shared" ca="1" si="186"/>
        <v>809535.68024831288</v>
      </c>
      <c r="R433">
        <f t="shared" ca="1" si="187"/>
        <v>64722.586378459418</v>
      </c>
      <c r="S433">
        <f t="shared" ca="1" si="188"/>
        <v>865359.93811980868</v>
      </c>
      <c r="T433">
        <f t="shared" ca="1" si="189"/>
        <v>55824.257871495793</v>
      </c>
      <c r="V433" s="9">
        <f ca="1">IF(Table1[[#This Row],[GENDER]]="MALE",1,0)</f>
        <v>0</v>
      </c>
      <c r="W433" s="10">
        <f ca="1">IF(Table1[[#This Row],[GENDER]]="FEMALE",1,0)</f>
        <v>1</v>
      </c>
      <c r="AF433" s="9">
        <f t="shared" ca="1" si="178"/>
        <v>0</v>
      </c>
      <c r="AG433" s="6">
        <f t="shared" ca="1" si="179"/>
        <v>0</v>
      </c>
      <c r="AH433" s="6">
        <f t="shared" ca="1" si="180"/>
        <v>0</v>
      </c>
      <c r="AI433" s="6">
        <f t="shared" ca="1" si="181"/>
        <v>0</v>
      </c>
      <c r="AJ433" s="10">
        <f t="shared" ca="1" si="182"/>
        <v>1</v>
      </c>
      <c r="AL433" s="9">
        <f ca="1">IF(Table1[[#This Row],[EDUCATION]]="HIGHSCHOOL",1,0)</f>
        <v>0</v>
      </c>
      <c r="AM433" s="6">
        <f ca="1">IF(Table1[[#This Row],[EDUCATION]]="PLUS TWO",1,0)</f>
        <v>0</v>
      </c>
      <c r="AN433" s="6">
        <f ca="1">IF(Table1[[#This Row],[EDUCATION]]="UG",1,0)</f>
        <v>0</v>
      </c>
      <c r="AO433" s="6">
        <f ca="1">IF(Table1[[#This Row],[EDUCATION]]="PG",1,0)</f>
        <v>0</v>
      </c>
      <c r="AP433" s="6">
        <f ca="1">IF(Table1[[#This Row],[EDUCATION]]="PHD",1,0)</f>
        <v>0</v>
      </c>
      <c r="AQ433" s="10">
        <f ca="1">IF(Table1[[#This Row],[EDUCATION]]="OTHERS",1,0)</f>
        <v>1</v>
      </c>
      <c r="AU433" s="9">
        <f ca="1">Table1[[#This Row],[CARS VALUE]]/Table1[[#This Row],[CARS]]</f>
        <v>84993.67587067459</v>
      </c>
      <c r="AV433" s="10"/>
      <c r="AX433" s="9">
        <f ca="1">IF(Table1[[#This Row],[DEBTS]]&gt;$AY$3,1,0)</f>
        <v>0</v>
      </c>
      <c r="AY433" s="6"/>
      <c r="AZ433" s="23">
        <f ca="1">(Table1[[#This Row],[MORTAGE LEFT]]/Table1[[#This Row],[VALUE OF THE HOUSE]])</f>
        <v>0.81517431261129447</v>
      </c>
      <c r="BA433" s="6">
        <f t="shared" ca="1" si="183"/>
        <v>0</v>
      </c>
      <c r="BB433" s="6"/>
      <c r="BC433" s="6"/>
      <c r="BD433" s="6"/>
      <c r="BE433" s="9">
        <f ca="1">IF(Table1[[#This Row],[DEBTS]]&gt;Table1[[#This Row],[INCOME ]],1,0)</f>
        <v>1</v>
      </c>
      <c r="BF433" s="10"/>
      <c r="BH433" s="9">
        <f ca="1">IF(Table1[[#This Row],[AREA]]="Alappuzha",Table1[[#This Row],[INCOME ]],0)</f>
        <v>0</v>
      </c>
      <c r="BI433" s="6">
        <f ca="1">IF(Table1[[#This Row],[AREA]]="Ernakulam",Table1[[#This Row],[INCOME ]],0)</f>
        <v>0</v>
      </c>
      <c r="BJ433" s="6">
        <f ca="1">IF(Table1[[#This Row],[AREA]]="Idukki",Table1[[#This Row],[INCOME ]],0)</f>
        <v>0</v>
      </c>
      <c r="BK433" s="6">
        <f ca="1">IF(Table1[[#This Row],[AREA]]="kannur",Table1[[#This Row],[INCOME ]],0)</f>
        <v>0</v>
      </c>
      <c r="BL433" s="6">
        <f ca="1">IF(Table1[[#This Row],[AREA]]="Kasaragod",Table1[[#This Row],[INCOME ]],0)</f>
        <v>0</v>
      </c>
      <c r="BM433" s="6">
        <f ca="1">IF(Table1[[#This Row],[AREA]]="Kollam",Table1[[#This Row],[INCOME ]],0)</f>
        <v>0</v>
      </c>
      <c r="BN433" s="6">
        <f ca="1">IF(Table1[[#This Row],[AREA]]="kottayam",Table1[[#This Row],[INCOME ]],0)</f>
        <v>0</v>
      </c>
      <c r="BO433" s="6">
        <f ca="1">IF(Table1[[#This Row],[AREA]]="Kozhikode",Table1[[#This Row],[INCOME ]],0)</f>
        <v>126130</v>
      </c>
      <c r="BP433" s="6">
        <f ca="1">IF(Table1[[#This Row],[AREA]]="Malappuram",Table1[[#This Row],[INCOME ]],0)</f>
        <v>0</v>
      </c>
      <c r="BQ433" s="6">
        <f ca="1">IF(Table1[[#This Row],[AREA]]="Palakkad",Table1[[#This Row],[INCOME ]],0)</f>
        <v>0</v>
      </c>
      <c r="BR433" s="6">
        <f ca="1">IF(Table1[[#This Row],[AREA]]="Pathanamthitta",Table1[[#This Row],[INCOME ]],0)</f>
        <v>0</v>
      </c>
      <c r="BS433" s="6">
        <f ca="1">IF(Table1[[#This Row],[AREA]]="Thiruvananthapuram",Table1[[#This Row],[INCOME ]],0)</f>
        <v>0</v>
      </c>
      <c r="BT433" s="6">
        <f ca="1">IF(Table1[[#This Row],[AREA]]="Thrissur",Table1[[#This Row],[INCOME ]],0)</f>
        <v>0</v>
      </c>
      <c r="BU433" s="10">
        <f ca="1">IF(Table1[[#This Row],[AREA]]="Wayanadu",Table1[[#This Row],[INCOME ]],0)</f>
        <v>0</v>
      </c>
      <c r="BW433" s="9">
        <f ca="1">IF(Table1[[#This Row],[FIELD OF WORK]]="IT",Table1[[#This Row],[INCOME ]],0)</f>
        <v>0</v>
      </c>
      <c r="BX433" s="6">
        <f ca="1">IF(Table1[[#This Row],[FIELD OF WORK]]="Teaching",Table1[[#This Row],[INCOME ]],0)</f>
        <v>0</v>
      </c>
      <c r="BY433" s="6">
        <f ca="1">IF(Table1[[#This Row],[FIELD OF WORK]]="Construction",Table1[[#This Row],[INCOME ]],0)</f>
        <v>0</v>
      </c>
      <c r="BZ433" s="6">
        <f ca="1">IF(Table1[[#This Row],[FIELD OF WORK]]="Health",Table1[[#This Row],[INCOME ]],0)</f>
        <v>0</v>
      </c>
      <c r="CA433" s="10">
        <f ca="1">IF(Table1[[#This Row],[FIELD OF WORK]]="Others",Table1[[#This Row],[INCOME ]],0)</f>
        <v>126130</v>
      </c>
      <c r="CC433" s="9">
        <f ca="1">IF(Table1[[#This Row],[EDUCATION]]="Highschool",Table1[[#This Row],[INCOME ]],0)</f>
        <v>0</v>
      </c>
      <c r="CD433" s="6">
        <f ca="1">IF(Table1[[#This Row],[EDUCATION]]="UG",Table1[[#This Row],[INCOME ]],0)</f>
        <v>0</v>
      </c>
      <c r="CE433" s="6">
        <f ca="1">IF(Table1[[#This Row],[EDUCATION]]="PG",Table1[[#This Row],[INCOME ]],0)</f>
        <v>0</v>
      </c>
      <c r="CF433" s="6">
        <f ca="1">IF(Table1[[#This Row],[EDUCATION]]="PHD",Table1[[#This Row],[INCOME ]],0)</f>
        <v>0</v>
      </c>
      <c r="CG433" s="6">
        <f ca="1">IF(Table1[[#This Row],[EDUCATION]]="Plus Two",Table1[[#This Row],[INCOME ]],0)</f>
        <v>0</v>
      </c>
      <c r="CH433" s="10">
        <f ca="1">IF(Table1[[#This Row],[EDUCATION]]="Others",Table1[[#This Row],[INCOME ]],0)</f>
        <v>126130</v>
      </c>
      <c r="CJ433" s="9">
        <f ca="1">IF(Table1[[#This Row],[NETWORTH]]&gt;$CK$3,Table1[[#This Row],[AGE]],0)</f>
        <v>0</v>
      </c>
      <c r="CK433" s="10"/>
    </row>
    <row r="434" spans="1:89" x14ac:dyDescent="0.3">
      <c r="A434">
        <f t="shared" ca="1" si="166"/>
        <v>1</v>
      </c>
      <c r="B434" t="str">
        <f t="shared" ca="1" si="167"/>
        <v>FEMALE</v>
      </c>
      <c r="C434">
        <f t="shared" ca="1" si="168"/>
        <v>30</v>
      </c>
      <c r="D434">
        <f t="shared" ca="1" si="169"/>
        <v>2</v>
      </c>
      <c r="E434" t="str">
        <f t="shared" ca="1" si="170"/>
        <v>Construction</v>
      </c>
      <c r="F434">
        <f t="shared" ca="1" si="171"/>
        <v>1</v>
      </c>
      <c r="G434" t="str">
        <f t="shared" ca="1" si="172"/>
        <v>Highschool</v>
      </c>
      <c r="H434">
        <f t="shared" ca="1" si="190"/>
        <v>0</v>
      </c>
      <c r="I434">
        <f t="shared" ca="1" si="165"/>
        <v>2</v>
      </c>
      <c r="J434">
        <f t="shared" ca="1" si="173"/>
        <v>969044</v>
      </c>
      <c r="K434">
        <f t="shared" ca="1" si="174"/>
        <v>6</v>
      </c>
      <c r="L434" t="str">
        <f t="shared" ca="1" si="175"/>
        <v>Idukki</v>
      </c>
      <c r="M434">
        <f t="shared" ca="1" si="184"/>
        <v>2907132</v>
      </c>
      <c r="N434">
        <f t="shared" ca="1" si="176"/>
        <v>984266.72129870183</v>
      </c>
      <c r="O434">
        <f t="shared" ca="1" si="185"/>
        <v>1333212.0225524656</v>
      </c>
      <c r="P434">
        <f t="shared" ca="1" si="177"/>
        <v>483787</v>
      </c>
      <c r="Q434">
        <f t="shared" ca="1" si="186"/>
        <v>2467624.7212987021</v>
      </c>
      <c r="R434">
        <f t="shared" ca="1" si="187"/>
        <v>382756.18236920959</v>
      </c>
      <c r="S434">
        <f t="shared" ca="1" si="188"/>
        <v>4623100.2049216758</v>
      </c>
      <c r="T434">
        <f t="shared" ca="1" si="189"/>
        <v>2155475.4836229738</v>
      </c>
      <c r="V434" s="9">
        <f ca="1">IF(Table1[[#This Row],[GENDER]]="MALE",1,0)</f>
        <v>0</v>
      </c>
      <c r="W434" s="10">
        <f ca="1">IF(Table1[[#This Row],[GENDER]]="FEMALE",1,0)</f>
        <v>1</v>
      </c>
      <c r="AF434" s="9">
        <f t="shared" ca="1" si="178"/>
        <v>1</v>
      </c>
      <c r="AG434" s="6">
        <f t="shared" ca="1" si="179"/>
        <v>0</v>
      </c>
      <c r="AH434" s="6">
        <f t="shared" ca="1" si="180"/>
        <v>0</v>
      </c>
      <c r="AI434" s="6">
        <f t="shared" ca="1" si="181"/>
        <v>0</v>
      </c>
      <c r="AJ434" s="10">
        <f t="shared" ca="1" si="182"/>
        <v>0</v>
      </c>
      <c r="AL434" s="9">
        <f ca="1">IF(Table1[[#This Row],[EDUCATION]]="HIGHSCHOOL",1,0)</f>
        <v>1</v>
      </c>
      <c r="AM434" s="6">
        <f ca="1">IF(Table1[[#This Row],[EDUCATION]]="PLUS TWO",1,0)</f>
        <v>0</v>
      </c>
      <c r="AN434" s="6">
        <f ca="1">IF(Table1[[#This Row],[EDUCATION]]="UG",1,0)</f>
        <v>0</v>
      </c>
      <c r="AO434" s="6">
        <f ca="1">IF(Table1[[#This Row],[EDUCATION]]="PG",1,0)</f>
        <v>0</v>
      </c>
      <c r="AP434" s="6">
        <f ca="1">IF(Table1[[#This Row],[EDUCATION]]="PHD",1,0)</f>
        <v>0</v>
      </c>
      <c r="AQ434" s="10">
        <f ca="1">IF(Table1[[#This Row],[EDUCATION]]="OTHERS",1,0)</f>
        <v>0</v>
      </c>
      <c r="AU434" s="9">
        <f ca="1">Table1[[#This Row],[CARS VALUE]]/Table1[[#This Row],[CARS]]</f>
        <v>666606.01127623278</v>
      </c>
      <c r="AV434" s="10"/>
      <c r="AX434" s="9">
        <f ca="1">IF(Table1[[#This Row],[DEBTS]]&gt;$AY$3,1,0)</f>
        <v>1</v>
      </c>
      <c r="AY434" s="6"/>
      <c r="AZ434" s="23">
        <f ca="1">(Table1[[#This Row],[MORTAGE LEFT]]/Table1[[#This Row],[VALUE OF THE HOUSE]])</f>
        <v>0.33856966979782888</v>
      </c>
      <c r="BA434" s="6">
        <f t="shared" ca="1" si="183"/>
        <v>1</v>
      </c>
      <c r="BB434" s="6"/>
      <c r="BC434" s="6"/>
      <c r="BD434" s="6"/>
      <c r="BE434" s="9">
        <f ca="1">IF(Table1[[#This Row],[DEBTS]]&gt;Table1[[#This Row],[INCOME ]],1,0)</f>
        <v>1</v>
      </c>
      <c r="BF434" s="10"/>
      <c r="BH434" s="9">
        <f ca="1">IF(Table1[[#This Row],[AREA]]="Alappuzha",Table1[[#This Row],[INCOME ]],0)</f>
        <v>0</v>
      </c>
      <c r="BI434" s="6">
        <f ca="1">IF(Table1[[#This Row],[AREA]]="Ernakulam",Table1[[#This Row],[INCOME ]],0)</f>
        <v>0</v>
      </c>
      <c r="BJ434" s="6">
        <f ca="1">IF(Table1[[#This Row],[AREA]]="Idukki",Table1[[#This Row],[INCOME ]],0)</f>
        <v>969044</v>
      </c>
      <c r="BK434" s="6">
        <f ca="1">IF(Table1[[#This Row],[AREA]]="kannur",Table1[[#This Row],[INCOME ]],0)</f>
        <v>0</v>
      </c>
      <c r="BL434" s="6">
        <f ca="1">IF(Table1[[#This Row],[AREA]]="Kasaragod",Table1[[#This Row],[INCOME ]],0)</f>
        <v>0</v>
      </c>
      <c r="BM434" s="6">
        <f ca="1">IF(Table1[[#This Row],[AREA]]="Kollam",Table1[[#This Row],[INCOME ]],0)</f>
        <v>0</v>
      </c>
      <c r="BN434" s="6">
        <f ca="1">IF(Table1[[#This Row],[AREA]]="kottayam",Table1[[#This Row],[INCOME ]],0)</f>
        <v>0</v>
      </c>
      <c r="BO434" s="6">
        <f ca="1">IF(Table1[[#This Row],[AREA]]="Kozhikode",Table1[[#This Row],[INCOME ]],0)</f>
        <v>0</v>
      </c>
      <c r="BP434" s="6">
        <f ca="1">IF(Table1[[#This Row],[AREA]]="Malappuram",Table1[[#This Row],[INCOME ]],0)</f>
        <v>0</v>
      </c>
      <c r="BQ434" s="6">
        <f ca="1">IF(Table1[[#This Row],[AREA]]="Palakkad",Table1[[#This Row],[INCOME ]],0)</f>
        <v>0</v>
      </c>
      <c r="BR434" s="6">
        <f ca="1">IF(Table1[[#This Row],[AREA]]="Pathanamthitta",Table1[[#This Row],[INCOME ]],0)</f>
        <v>0</v>
      </c>
      <c r="BS434" s="6">
        <f ca="1">IF(Table1[[#This Row],[AREA]]="Thiruvananthapuram",Table1[[#This Row],[INCOME ]],0)</f>
        <v>0</v>
      </c>
      <c r="BT434" s="6">
        <f ca="1">IF(Table1[[#This Row],[AREA]]="Thrissur",Table1[[#This Row],[INCOME ]],0)</f>
        <v>0</v>
      </c>
      <c r="BU434" s="10">
        <f ca="1">IF(Table1[[#This Row],[AREA]]="Wayanadu",Table1[[#This Row],[INCOME ]],0)</f>
        <v>0</v>
      </c>
      <c r="BW434" s="9">
        <f ca="1">IF(Table1[[#This Row],[FIELD OF WORK]]="IT",Table1[[#This Row],[INCOME ]],0)</f>
        <v>0</v>
      </c>
      <c r="BX434" s="6">
        <f ca="1">IF(Table1[[#This Row],[FIELD OF WORK]]="Teaching",Table1[[#This Row],[INCOME ]],0)</f>
        <v>0</v>
      </c>
      <c r="BY434" s="6">
        <f ca="1">IF(Table1[[#This Row],[FIELD OF WORK]]="Construction",Table1[[#This Row],[INCOME ]],0)</f>
        <v>969044</v>
      </c>
      <c r="BZ434" s="6">
        <f ca="1">IF(Table1[[#This Row],[FIELD OF WORK]]="Health",Table1[[#This Row],[INCOME ]],0)</f>
        <v>0</v>
      </c>
      <c r="CA434" s="10">
        <f ca="1">IF(Table1[[#This Row],[FIELD OF WORK]]="Others",Table1[[#This Row],[INCOME ]],0)</f>
        <v>0</v>
      </c>
      <c r="CC434" s="9">
        <f ca="1">IF(Table1[[#This Row],[EDUCATION]]="Highschool",Table1[[#This Row],[INCOME ]],0)</f>
        <v>969044</v>
      </c>
      <c r="CD434" s="6">
        <f ca="1">IF(Table1[[#This Row],[EDUCATION]]="UG",Table1[[#This Row],[INCOME ]],0)</f>
        <v>0</v>
      </c>
      <c r="CE434" s="6">
        <f ca="1">IF(Table1[[#This Row],[EDUCATION]]="PG",Table1[[#This Row],[INCOME ]],0)</f>
        <v>0</v>
      </c>
      <c r="CF434" s="6">
        <f ca="1">IF(Table1[[#This Row],[EDUCATION]]="PHD",Table1[[#This Row],[INCOME ]],0)</f>
        <v>0</v>
      </c>
      <c r="CG434" s="6">
        <f ca="1">IF(Table1[[#This Row],[EDUCATION]]="Plus Two",Table1[[#This Row],[INCOME ]],0)</f>
        <v>0</v>
      </c>
      <c r="CH434" s="10">
        <f ca="1">IF(Table1[[#This Row],[EDUCATION]]="Others",Table1[[#This Row],[INCOME ]],0)</f>
        <v>0</v>
      </c>
      <c r="CJ434" s="9">
        <f ca="1">IF(Table1[[#This Row],[NETWORTH]]&gt;$CK$3,Table1[[#This Row],[AGE]],0)</f>
        <v>30</v>
      </c>
      <c r="CK434" s="10"/>
    </row>
    <row r="435" spans="1:89" x14ac:dyDescent="0.3">
      <c r="A435">
        <f t="shared" ca="1" si="166"/>
        <v>1</v>
      </c>
      <c r="B435" t="str">
        <f t="shared" ca="1" si="167"/>
        <v>FEMALE</v>
      </c>
      <c r="C435">
        <f t="shared" ca="1" si="168"/>
        <v>48</v>
      </c>
      <c r="D435">
        <f t="shared" ca="1" si="169"/>
        <v>3</v>
      </c>
      <c r="E435" t="str">
        <f t="shared" ca="1" si="170"/>
        <v>Teaching</v>
      </c>
      <c r="F435">
        <f t="shared" ca="1" si="171"/>
        <v>1</v>
      </c>
      <c r="G435" t="str">
        <f t="shared" ca="1" si="172"/>
        <v>Highschool</v>
      </c>
      <c r="H435">
        <f t="shared" ca="1" si="190"/>
        <v>3</v>
      </c>
      <c r="I435">
        <f t="shared" ca="1" si="165"/>
        <v>3</v>
      </c>
      <c r="J435">
        <f t="shared" ca="1" si="173"/>
        <v>918041</v>
      </c>
      <c r="K435">
        <f t="shared" ca="1" si="174"/>
        <v>6</v>
      </c>
      <c r="L435" t="str">
        <f t="shared" ca="1" si="175"/>
        <v>Idukki</v>
      </c>
      <c r="M435">
        <f t="shared" ca="1" si="184"/>
        <v>4590205</v>
      </c>
      <c r="N435">
        <f t="shared" ca="1" si="176"/>
        <v>986031.99773707578</v>
      </c>
      <c r="O435">
        <f t="shared" ca="1" si="185"/>
        <v>359299.26110977813</v>
      </c>
      <c r="P435">
        <f t="shared" ca="1" si="177"/>
        <v>1625</v>
      </c>
      <c r="Q435">
        <f t="shared" ca="1" si="186"/>
        <v>1730534.9977370757</v>
      </c>
      <c r="R435">
        <f t="shared" ca="1" si="187"/>
        <v>1305324.4393567955</v>
      </c>
      <c r="S435">
        <f t="shared" ca="1" si="188"/>
        <v>6254828.7004665732</v>
      </c>
      <c r="T435">
        <f t="shared" ca="1" si="189"/>
        <v>4524293.7027294971</v>
      </c>
      <c r="V435" s="9">
        <f ca="1">IF(Table1[[#This Row],[GENDER]]="MALE",1,0)</f>
        <v>0</v>
      </c>
      <c r="W435" s="10">
        <f ca="1">IF(Table1[[#This Row],[GENDER]]="FEMALE",1,0)</f>
        <v>1</v>
      </c>
      <c r="AF435" s="9">
        <f t="shared" ca="1" si="178"/>
        <v>0</v>
      </c>
      <c r="AG435" s="6">
        <f t="shared" ca="1" si="179"/>
        <v>0</v>
      </c>
      <c r="AH435" s="6">
        <f t="shared" ca="1" si="180"/>
        <v>0</v>
      </c>
      <c r="AI435" s="6">
        <f t="shared" ca="1" si="181"/>
        <v>1</v>
      </c>
      <c r="AJ435" s="10">
        <f t="shared" ca="1" si="182"/>
        <v>0</v>
      </c>
      <c r="AL435" s="9">
        <f ca="1">IF(Table1[[#This Row],[EDUCATION]]="HIGHSCHOOL",1,0)</f>
        <v>1</v>
      </c>
      <c r="AM435" s="6">
        <f ca="1">IF(Table1[[#This Row],[EDUCATION]]="PLUS TWO",1,0)</f>
        <v>0</v>
      </c>
      <c r="AN435" s="6">
        <f ca="1">IF(Table1[[#This Row],[EDUCATION]]="UG",1,0)</f>
        <v>0</v>
      </c>
      <c r="AO435" s="6">
        <f ca="1">IF(Table1[[#This Row],[EDUCATION]]="PG",1,0)</f>
        <v>0</v>
      </c>
      <c r="AP435" s="6">
        <f ca="1">IF(Table1[[#This Row],[EDUCATION]]="PHD",1,0)</f>
        <v>0</v>
      </c>
      <c r="AQ435" s="10">
        <f ca="1">IF(Table1[[#This Row],[EDUCATION]]="OTHERS",1,0)</f>
        <v>0</v>
      </c>
      <c r="AU435" s="9">
        <f ca="1">Table1[[#This Row],[CARS VALUE]]/Table1[[#This Row],[CARS]]</f>
        <v>119766.42036992604</v>
      </c>
      <c r="AV435" s="10"/>
      <c r="AX435" s="9">
        <f ca="1">IF(Table1[[#This Row],[DEBTS]]&gt;$AY$3,1,0)</f>
        <v>1</v>
      </c>
      <c r="AY435" s="6"/>
      <c r="AZ435" s="23">
        <f ca="1">(Table1[[#This Row],[MORTAGE LEFT]]/Table1[[#This Row],[VALUE OF THE HOUSE]])</f>
        <v>0.21481219199078816</v>
      </c>
      <c r="BA435" s="6">
        <f t="shared" ca="1" si="183"/>
        <v>1</v>
      </c>
      <c r="BB435" s="6"/>
      <c r="BC435" s="6"/>
      <c r="BD435" s="6"/>
      <c r="BE435" s="9">
        <f ca="1">IF(Table1[[#This Row],[DEBTS]]&gt;Table1[[#This Row],[INCOME ]],1,0)</f>
        <v>1</v>
      </c>
      <c r="BF435" s="10"/>
      <c r="BH435" s="9">
        <f ca="1">IF(Table1[[#This Row],[AREA]]="Alappuzha",Table1[[#This Row],[INCOME ]],0)</f>
        <v>0</v>
      </c>
      <c r="BI435" s="6">
        <f ca="1">IF(Table1[[#This Row],[AREA]]="Ernakulam",Table1[[#This Row],[INCOME ]],0)</f>
        <v>0</v>
      </c>
      <c r="BJ435" s="6">
        <f ca="1">IF(Table1[[#This Row],[AREA]]="Idukki",Table1[[#This Row],[INCOME ]],0)</f>
        <v>918041</v>
      </c>
      <c r="BK435" s="6">
        <f ca="1">IF(Table1[[#This Row],[AREA]]="kannur",Table1[[#This Row],[INCOME ]],0)</f>
        <v>0</v>
      </c>
      <c r="BL435" s="6">
        <f ca="1">IF(Table1[[#This Row],[AREA]]="Kasaragod",Table1[[#This Row],[INCOME ]],0)</f>
        <v>0</v>
      </c>
      <c r="BM435" s="6">
        <f ca="1">IF(Table1[[#This Row],[AREA]]="Kollam",Table1[[#This Row],[INCOME ]],0)</f>
        <v>0</v>
      </c>
      <c r="BN435" s="6">
        <f ca="1">IF(Table1[[#This Row],[AREA]]="kottayam",Table1[[#This Row],[INCOME ]],0)</f>
        <v>0</v>
      </c>
      <c r="BO435" s="6">
        <f ca="1">IF(Table1[[#This Row],[AREA]]="Kozhikode",Table1[[#This Row],[INCOME ]],0)</f>
        <v>0</v>
      </c>
      <c r="BP435" s="6">
        <f ca="1">IF(Table1[[#This Row],[AREA]]="Malappuram",Table1[[#This Row],[INCOME ]],0)</f>
        <v>0</v>
      </c>
      <c r="BQ435" s="6">
        <f ca="1">IF(Table1[[#This Row],[AREA]]="Palakkad",Table1[[#This Row],[INCOME ]],0)</f>
        <v>0</v>
      </c>
      <c r="BR435" s="6">
        <f ca="1">IF(Table1[[#This Row],[AREA]]="Pathanamthitta",Table1[[#This Row],[INCOME ]],0)</f>
        <v>0</v>
      </c>
      <c r="BS435" s="6">
        <f ca="1">IF(Table1[[#This Row],[AREA]]="Thiruvananthapuram",Table1[[#This Row],[INCOME ]],0)</f>
        <v>0</v>
      </c>
      <c r="BT435" s="6">
        <f ca="1">IF(Table1[[#This Row],[AREA]]="Thrissur",Table1[[#This Row],[INCOME ]],0)</f>
        <v>0</v>
      </c>
      <c r="BU435" s="10">
        <f ca="1">IF(Table1[[#This Row],[AREA]]="Wayanadu",Table1[[#This Row],[INCOME ]],0)</f>
        <v>0</v>
      </c>
      <c r="BW435" s="9">
        <f ca="1">IF(Table1[[#This Row],[FIELD OF WORK]]="IT",Table1[[#This Row],[INCOME ]],0)</f>
        <v>0</v>
      </c>
      <c r="BX435" s="6">
        <f ca="1">IF(Table1[[#This Row],[FIELD OF WORK]]="Teaching",Table1[[#This Row],[INCOME ]],0)</f>
        <v>918041</v>
      </c>
      <c r="BY435" s="6">
        <f ca="1">IF(Table1[[#This Row],[FIELD OF WORK]]="Construction",Table1[[#This Row],[INCOME ]],0)</f>
        <v>0</v>
      </c>
      <c r="BZ435" s="6">
        <f ca="1">IF(Table1[[#This Row],[FIELD OF WORK]]="Health",Table1[[#This Row],[INCOME ]],0)</f>
        <v>0</v>
      </c>
      <c r="CA435" s="10">
        <f ca="1">IF(Table1[[#This Row],[FIELD OF WORK]]="Others",Table1[[#This Row],[INCOME ]],0)</f>
        <v>0</v>
      </c>
      <c r="CC435" s="9">
        <f ca="1">IF(Table1[[#This Row],[EDUCATION]]="Highschool",Table1[[#This Row],[INCOME ]],0)</f>
        <v>918041</v>
      </c>
      <c r="CD435" s="6">
        <f ca="1">IF(Table1[[#This Row],[EDUCATION]]="UG",Table1[[#This Row],[INCOME ]],0)</f>
        <v>0</v>
      </c>
      <c r="CE435" s="6">
        <f ca="1">IF(Table1[[#This Row],[EDUCATION]]="PG",Table1[[#This Row],[INCOME ]],0)</f>
        <v>0</v>
      </c>
      <c r="CF435" s="6">
        <f ca="1">IF(Table1[[#This Row],[EDUCATION]]="PHD",Table1[[#This Row],[INCOME ]],0)</f>
        <v>0</v>
      </c>
      <c r="CG435" s="6">
        <f ca="1">IF(Table1[[#This Row],[EDUCATION]]="Plus Two",Table1[[#This Row],[INCOME ]],0)</f>
        <v>0</v>
      </c>
      <c r="CH435" s="10">
        <f ca="1">IF(Table1[[#This Row],[EDUCATION]]="Others",Table1[[#This Row],[INCOME ]],0)</f>
        <v>0</v>
      </c>
      <c r="CJ435" s="9">
        <f ca="1">IF(Table1[[#This Row],[NETWORTH]]&gt;$CK$3,Table1[[#This Row],[AGE]],0)</f>
        <v>48</v>
      </c>
      <c r="CK435" s="10"/>
    </row>
    <row r="436" spans="1:89" x14ac:dyDescent="0.3">
      <c r="A436">
        <f t="shared" ca="1" si="166"/>
        <v>1</v>
      </c>
      <c r="B436" t="str">
        <f t="shared" ca="1" si="167"/>
        <v>FEMALE</v>
      </c>
      <c r="C436">
        <f t="shared" ca="1" si="168"/>
        <v>47</v>
      </c>
      <c r="D436">
        <f t="shared" ca="1" si="169"/>
        <v>2</v>
      </c>
      <c r="E436" t="str">
        <f t="shared" ca="1" si="170"/>
        <v>Construction</v>
      </c>
      <c r="F436">
        <f t="shared" ca="1" si="171"/>
        <v>1</v>
      </c>
      <c r="G436" t="str">
        <f t="shared" ca="1" si="172"/>
        <v>Highschool</v>
      </c>
      <c r="H436">
        <f t="shared" ca="1" si="190"/>
        <v>3</v>
      </c>
      <c r="I436">
        <f t="shared" ca="1" si="165"/>
        <v>1</v>
      </c>
      <c r="J436">
        <f t="shared" ca="1" si="173"/>
        <v>835437</v>
      </c>
      <c r="K436">
        <f t="shared" ca="1" si="174"/>
        <v>6</v>
      </c>
      <c r="L436" t="str">
        <f t="shared" ca="1" si="175"/>
        <v>Idukki</v>
      </c>
      <c r="M436">
        <f t="shared" ca="1" si="184"/>
        <v>6683496</v>
      </c>
      <c r="N436">
        <f t="shared" ca="1" si="176"/>
        <v>1924611.4390803347</v>
      </c>
      <c r="O436">
        <f t="shared" ca="1" si="185"/>
        <v>652478.03512153181</v>
      </c>
      <c r="P436">
        <f t="shared" ca="1" si="177"/>
        <v>371218</v>
      </c>
      <c r="Q436">
        <f t="shared" ca="1" si="186"/>
        <v>3504528.4390803347</v>
      </c>
      <c r="R436">
        <f t="shared" ca="1" si="187"/>
        <v>929847.89366762352</v>
      </c>
      <c r="S436">
        <f t="shared" ca="1" si="188"/>
        <v>8265821.9287891556</v>
      </c>
      <c r="T436">
        <f t="shared" ca="1" si="189"/>
        <v>4761293.4897088204</v>
      </c>
      <c r="V436" s="9">
        <f ca="1">IF(Table1[[#This Row],[GENDER]]="MALE",1,0)</f>
        <v>0</v>
      </c>
      <c r="W436" s="10">
        <f ca="1">IF(Table1[[#This Row],[GENDER]]="FEMALE",1,0)</f>
        <v>1</v>
      </c>
      <c r="AF436" s="9">
        <f t="shared" ca="1" si="178"/>
        <v>1</v>
      </c>
      <c r="AG436" s="6">
        <f t="shared" ca="1" si="179"/>
        <v>0</v>
      </c>
      <c r="AH436" s="6">
        <f t="shared" ca="1" si="180"/>
        <v>0</v>
      </c>
      <c r="AI436" s="6">
        <f t="shared" ca="1" si="181"/>
        <v>0</v>
      </c>
      <c r="AJ436" s="10">
        <f t="shared" ca="1" si="182"/>
        <v>0</v>
      </c>
      <c r="AL436" s="9">
        <f ca="1">IF(Table1[[#This Row],[EDUCATION]]="HIGHSCHOOL",1,0)</f>
        <v>1</v>
      </c>
      <c r="AM436" s="6">
        <f ca="1">IF(Table1[[#This Row],[EDUCATION]]="PLUS TWO",1,0)</f>
        <v>0</v>
      </c>
      <c r="AN436" s="6">
        <f ca="1">IF(Table1[[#This Row],[EDUCATION]]="UG",1,0)</f>
        <v>0</v>
      </c>
      <c r="AO436" s="6">
        <f ca="1">IF(Table1[[#This Row],[EDUCATION]]="PG",1,0)</f>
        <v>0</v>
      </c>
      <c r="AP436" s="6">
        <f ca="1">IF(Table1[[#This Row],[EDUCATION]]="PHD",1,0)</f>
        <v>0</v>
      </c>
      <c r="AQ436" s="10">
        <f ca="1">IF(Table1[[#This Row],[EDUCATION]]="OTHERS",1,0)</f>
        <v>0</v>
      </c>
      <c r="AU436" s="9">
        <f ca="1">Table1[[#This Row],[CARS VALUE]]/Table1[[#This Row],[CARS]]</f>
        <v>652478.03512153181</v>
      </c>
      <c r="AV436" s="10"/>
      <c r="AX436" s="9">
        <f ca="1">IF(Table1[[#This Row],[DEBTS]]&gt;$AY$3,1,0)</f>
        <v>1</v>
      </c>
      <c r="AY436" s="6"/>
      <c r="AZ436" s="23">
        <f ca="1">(Table1[[#This Row],[MORTAGE LEFT]]/Table1[[#This Row],[VALUE OF THE HOUSE]])</f>
        <v>0.28796477757753347</v>
      </c>
      <c r="BA436" s="6">
        <f t="shared" ca="1" si="183"/>
        <v>1</v>
      </c>
      <c r="BB436" s="6"/>
      <c r="BC436" s="6"/>
      <c r="BD436" s="6"/>
      <c r="BE436" s="9">
        <f ca="1">IF(Table1[[#This Row],[DEBTS]]&gt;Table1[[#This Row],[INCOME ]],1,0)</f>
        <v>1</v>
      </c>
      <c r="BF436" s="10"/>
      <c r="BH436" s="9">
        <f ca="1">IF(Table1[[#This Row],[AREA]]="Alappuzha",Table1[[#This Row],[INCOME ]],0)</f>
        <v>0</v>
      </c>
      <c r="BI436" s="6">
        <f ca="1">IF(Table1[[#This Row],[AREA]]="Ernakulam",Table1[[#This Row],[INCOME ]],0)</f>
        <v>0</v>
      </c>
      <c r="BJ436" s="6">
        <f ca="1">IF(Table1[[#This Row],[AREA]]="Idukki",Table1[[#This Row],[INCOME ]],0)</f>
        <v>835437</v>
      </c>
      <c r="BK436" s="6">
        <f ca="1">IF(Table1[[#This Row],[AREA]]="kannur",Table1[[#This Row],[INCOME ]],0)</f>
        <v>0</v>
      </c>
      <c r="BL436" s="6">
        <f ca="1">IF(Table1[[#This Row],[AREA]]="Kasaragod",Table1[[#This Row],[INCOME ]],0)</f>
        <v>0</v>
      </c>
      <c r="BM436" s="6">
        <f ca="1">IF(Table1[[#This Row],[AREA]]="Kollam",Table1[[#This Row],[INCOME ]],0)</f>
        <v>0</v>
      </c>
      <c r="BN436" s="6">
        <f ca="1">IF(Table1[[#This Row],[AREA]]="kottayam",Table1[[#This Row],[INCOME ]],0)</f>
        <v>0</v>
      </c>
      <c r="BO436" s="6">
        <f ca="1">IF(Table1[[#This Row],[AREA]]="Kozhikode",Table1[[#This Row],[INCOME ]],0)</f>
        <v>0</v>
      </c>
      <c r="BP436" s="6">
        <f ca="1">IF(Table1[[#This Row],[AREA]]="Malappuram",Table1[[#This Row],[INCOME ]],0)</f>
        <v>0</v>
      </c>
      <c r="BQ436" s="6">
        <f ca="1">IF(Table1[[#This Row],[AREA]]="Palakkad",Table1[[#This Row],[INCOME ]],0)</f>
        <v>0</v>
      </c>
      <c r="BR436" s="6">
        <f ca="1">IF(Table1[[#This Row],[AREA]]="Pathanamthitta",Table1[[#This Row],[INCOME ]],0)</f>
        <v>0</v>
      </c>
      <c r="BS436" s="6">
        <f ca="1">IF(Table1[[#This Row],[AREA]]="Thiruvananthapuram",Table1[[#This Row],[INCOME ]],0)</f>
        <v>0</v>
      </c>
      <c r="BT436" s="6">
        <f ca="1">IF(Table1[[#This Row],[AREA]]="Thrissur",Table1[[#This Row],[INCOME ]],0)</f>
        <v>0</v>
      </c>
      <c r="BU436" s="10">
        <f ca="1">IF(Table1[[#This Row],[AREA]]="Wayanadu",Table1[[#This Row],[INCOME ]],0)</f>
        <v>0</v>
      </c>
      <c r="BW436" s="9">
        <f ca="1">IF(Table1[[#This Row],[FIELD OF WORK]]="IT",Table1[[#This Row],[INCOME ]],0)</f>
        <v>0</v>
      </c>
      <c r="BX436" s="6">
        <f ca="1">IF(Table1[[#This Row],[FIELD OF WORK]]="Teaching",Table1[[#This Row],[INCOME ]],0)</f>
        <v>0</v>
      </c>
      <c r="BY436" s="6">
        <f ca="1">IF(Table1[[#This Row],[FIELD OF WORK]]="Construction",Table1[[#This Row],[INCOME ]],0)</f>
        <v>835437</v>
      </c>
      <c r="BZ436" s="6">
        <f ca="1">IF(Table1[[#This Row],[FIELD OF WORK]]="Health",Table1[[#This Row],[INCOME ]],0)</f>
        <v>0</v>
      </c>
      <c r="CA436" s="10">
        <f ca="1">IF(Table1[[#This Row],[FIELD OF WORK]]="Others",Table1[[#This Row],[INCOME ]],0)</f>
        <v>0</v>
      </c>
      <c r="CC436" s="9">
        <f ca="1">IF(Table1[[#This Row],[EDUCATION]]="Highschool",Table1[[#This Row],[INCOME ]],0)</f>
        <v>835437</v>
      </c>
      <c r="CD436" s="6">
        <f ca="1">IF(Table1[[#This Row],[EDUCATION]]="UG",Table1[[#This Row],[INCOME ]],0)</f>
        <v>0</v>
      </c>
      <c r="CE436" s="6">
        <f ca="1">IF(Table1[[#This Row],[EDUCATION]]="PG",Table1[[#This Row],[INCOME ]],0)</f>
        <v>0</v>
      </c>
      <c r="CF436" s="6">
        <f ca="1">IF(Table1[[#This Row],[EDUCATION]]="PHD",Table1[[#This Row],[INCOME ]],0)</f>
        <v>0</v>
      </c>
      <c r="CG436" s="6">
        <f ca="1">IF(Table1[[#This Row],[EDUCATION]]="Plus Two",Table1[[#This Row],[INCOME ]],0)</f>
        <v>0</v>
      </c>
      <c r="CH436" s="10">
        <f ca="1">IF(Table1[[#This Row],[EDUCATION]]="Others",Table1[[#This Row],[INCOME ]],0)</f>
        <v>0</v>
      </c>
      <c r="CJ436" s="9">
        <f ca="1">IF(Table1[[#This Row],[NETWORTH]]&gt;$CK$3,Table1[[#This Row],[AGE]],0)</f>
        <v>47</v>
      </c>
      <c r="CK436" s="10"/>
    </row>
    <row r="437" spans="1:89" x14ac:dyDescent="0.3">
      <c r="A437">
        <f t="shared" ca="1" si="166"/>
        <v>1</v>
      </c>
      <c r="B437" t="str">
        <f t="shared" ca="1" si="167"/>
        <v>FEMALE</v>
      </c>
      <c r="C437">
        <f t="shared" ca="1" si="168"/>
        <v>32</v>
      </c>
      <c r="D437">
        <f t="shared" ca="1" si="169"/>
        <v>1</v>
      </c>
      <c r="E437" t="str">
        <f t="shared" ca="1" si="170"/>
        <v>Health</v>
      </c>
      <c r="F437">
        <f t="shared" ca="1" si="171"/>
        <v>3</v>
      </c>
      <c r="G437" t="str">
        <f t="shared" ca="1" si="172"/>
        <v>UG</v>
      </c>
      <c r="H437">
        <f t="shared" ca="1" si="190"/>
        <v>3</v>
      </c>
      <c r="I437">
        <f t="shared" ca="1" si="165"/>
        <v>1</v>
      </c>
      <c r="J437">
        <f t="shared" ca="1" si="173"/>
        <v>228876</v>
      </c>
      <c r="K437">
        <f t="shared" ca="1" si="174"/>
        <v>4</v>
      </c>
      <c r="L437" t="str">
        <f t="shared" ca="1" si="175"/>
        <v>Pathanamthitta</v>
      </c>
      <c r="M437">
        <f t="shared" ca="1" si="184"/>
        <v>915504</v>
      </c>
      <c r="N437">
        <f t="shared" ca="1" si="176"/>
        <v>98911.711463303625</v>
      </c>
      <c r="O437">
        <f t="shared" ca="1" si="185"/>
        <v>55992.40016665079</v>
      </c>
      <c r="P437">
        <f t="shared" ca="1" si="177"/>
        <v>44912</v>
      </c>
      <c r="Q437">
        <f t="shared" ca="1" si="186"/>
        <v>542511.71146330365</v>
      </c>
      <c r="R437">
        <f t="shared" ca="1" si="187"/>
        <v>75486.312314412644</v>
      </c>
      <c r="S437">
        <f t="shared" ca="1" si="188"/>
        <v>1046982.7124810634</v>
      </c>
      <c r="T437">
        <f t="shared" ca="1" si="189"/>
        <v>504471.00101775979</v>
      </c>
      <c r="V437" s="9">
        <f ca="1">IF(Table1[[#This Row],[GENDER]]="MALE",1,0)</f>
        <v>0</v>
      </c>
      <c r="W437" s="10">
        <f ca="1">IF(Table1[[#This Row],[GENDER]]="FEMALE",1,0)</f>
        <v>1</v>
      </c>
      <c r="AF437" s="9">
        <f t="shared" ca="1" si="178"/>
        <v>0</v>
      </c>
      <c r="AG437" s="6">
        <f t="shared" ca="1" si="179"/>
        <v>1</v>
      </c>
      <c r="AH437" s="6">
        <f t="shared" ca="1" si="180"/>
        <v>0</v>
      </c>
      <c r="AI437" s="6">
        <f t="shared" ca="1" si="181"/>
        <v>0</v>
      </c>
      <c r="AJ437" s="10">
        <f t="shared" ca="1" si="182"/>
        <v>0</v>
      </c>
      <c r="AL437" s="9">
        <f ca="1">IF(Table1[[#This Row],[EDUCATION]]="HIGHSCHOOL",1,0)</f>
        <v>0</v>
      </c>
      <c r="AM437" s="6">
        <f ca="1">IF(Table1[[#This Row],[EDUCATION]]="PLUS TWO",1,0)</f>
        <v>0</v>
      </c>
      <c r="AN437" s="6">
        <f ca="1">IF(Table1[[#This Row],[EDUCATION]]="UG",1,0)</f>
        <v>1</v>
      </c>
      <c r="AO437" s="6">
        <f ca="1">IF(Table1[[#This Row],[EDUCATION]]="PG",1,0)</f>
        <v>0</v>
      </c>
      <c r="AP437" s="6">
        <f ca="1">IF(Table1[[#This Row],[EDUCATION]]="PHD",1,0)</f>
        <v>0</v>
      </c>
      <c r="AQ437" s="10">
        <f ca="1">IF(Table1[[#This Row],[EDUCATION]]="OTHERS",1,0)</f>
        <v>0</v>
      </c>
      <c r="AU437" s="9">
        <f ca="1">Table1[[#This Row],[CARS VALUE]]/Table1[[#This Row],[CARS]]</f>
        <v>55992.40016665079</v>
      </c>
      <c r="AV437" s="10"/>
      <c r="AX437" s="9">
        <f ca="1">IF(Table1[[#This Row],[DEBTS]]&gt;$AY$3,1,0)</f>
        <v>0</v>
      </c>
      <c r="AY437" s="6"/>
      <c r="AZ437" s="23">
        <f ca="1">(Table1[[#This Row],[MORTAGE LEFT]]/Table1[[#This Row],[VALUE OF THE HOUSE]])</f>
        <v>0.10804072015338395</v>
      </c>
      <c r="BA437" s="6">
        <f t="shared" ca="1" si="183"/>
        <v>1</v>
      </c>
      <c r="BB437" s="6"/>
      <c r="BC437" s="6"/>
      <c r="BD437" s="6"/>
      <c r="BE437" s="9">
        <f ca="1">IF(Table1[[#This Row],[DEBTS]]&gt;Table1[[#This Row],[INCOME ]],1,0)</f>
        <v>1</v>
      </c>
      <c r="BF437" s="10"/>
      <c r="BH437" s="9">
        <f ca="1">IF(Table1[[#This Row],[AREA]]="Alappuzha",Table1[[#This Row],[INCOME ]],0)</f>
        <v>0</v>
      </c>
      <c r="BI437" s="6">
        <f ca="1">IF(Table1[[#This Row],[AREA]]="Ernakulam",Table1[[#This Row],[INCOME ]],0)</f>
        <v>0</v>
      </c>
      <c r="BJ437" s="6">
        <f ca="1">IF(Table1[[#This Row],[AREA]]="Idukki",Table1[[#This Row],[INCOME ]],0)</f>
        <v>0</v>
      </c>
      <c r="BK437" s="6">
        <f ca="1">IF(Table1[[#This Row],[AREA]]="kannur",Table1[[#This Row],[INCOME ]],0)</f>
        <v>0</v>
      </c>
      <c r="BL437" s="6">
        <f ca="1">IF(Table1[[#This Row],[AREA]]="Kasaragod",Table1[[#This Row],[INCOME ]],0)</f>
        <v>0</v>
      </c>
      <c r="BM437" s="6">
        <f ca="1">IF(Table1[[#This Row],[AREA]]="Kollam",Table1[[#This Row],[INCOME ]],0)</f>
        <v>0</v>
      </c>
      <c r="BN437" s="6">
        <f ca="1">IF(Table1[[#This Row],[AREA]]="kottayam",Table1[[#This Row],[INCOME ]],0)</f>
        <v>0</v>
      </c>
      <c r="BO437" s="6">
        <f ca="1">IF(Table1[[#This Row],[AREA]]="Kozhikode",Table1[[#This Row],[INCOME ]],0)</f>
        <v>0</v>
      </c>
      <c r="BP437" s="6">
        <f ca="1">IF(Table1[[#This Row],[AREA]]="Malappuram",Table1[[#This Row],[INCOME ]],0)</f>
        <v>0</v>
      </c>
      <c r="BQ437" s="6">
        <f ca="1">IF(Table1[[#This Row],[AREA]]="Palakkad",Table1[[#This Row],[INCOME ]],0)</f>
        <v>0</v>
      </c>
      <c r="BR437" s="6">
        <f ca="1">IF(Table1[[#This Row],[AREA]]="Pathanamthitta",Table1[[#This Row],[INCOME ]],0)</f>
        <v>228876</v>
      </c>
      <c r="BS437" s="6">
        <f ca="1">IF(Table1[[#This Row],[AREA]]="Thiruvananthapuram",Table1[[#This Row],[INCOME ]],0)</f>
        <v>0</v>
      </c>
      <c r="BT437" s="6">
        <f ca="1">IF(Table1[[#This Row],[AREA]]="Thrissur",Table1[[#This Row],[INCOME ]],0)</f>
        <v>0</v>
      </c>
      <c r="BU437" s="10">
        <f ca="1">IF(Table1[[#This Row],[AREA]]="Wayanadu",Table1[[#This Row],[INCOME ]],0)</f>
        <v>0</v>
      </c>
      <c r="BW437" s="9">
        <f ca="1">IF(Table1[[#This Row],[FIELD OF WORK]]="IT",Table1[[#This Row],[INCOME ]],0)</f>
        <v>0</v>
      </c>
      <c r="BX437" s="6">
        <f ca="1">IF(Table1[[#This Row],[FIELD OF WORK]]="Teaching",Table1[[#This Row],[INCOME ]],0)</f>
        <v>0</v>
      </c>
      <c r="BY437" s="6">
        <f ca="1">IF(Table1[[#This Row],[FIELD OF WORK]]="Construction",Table1[[#This Row],[INCOME ]],0)</f>
        <v>0</v>
      </c>
      <c r="BZ437" s="6">
        <f ca="1">IF(Table1[[#This Row],[FIELD OF WORK]]="Health",Table1[[#This Row],[INCOME ]],0)</f>
        <v>228876</v>
      </c>
      <c r="CA437" s="10">
        <f ca="1">IF(Table1[[#This Row],[FIELD OF WORK]]="Others",Table1[[#This Row],[INCOME ]],0)</f>
        <v>0</v>
      </c>
      <c r="CC437" s="9">
        <f ca="1">IF(Table1[[#This Row],[EDUCATION]]="Highschool",Table1[[#This Row],[INCOME ]],0)</f>
        <v>0</v>
      </c>
      <c r="CD437" s="6">
        <f ca="1">IF(Table1[[#This Row],[EDUCATION]]="UG",Table1[[#This Row],[INCOME ]],0)</f>
        <v>228876</v>
      </c>
      <c r="CE437" s="6">
        <f ca="1">IF(Table1[[#This Row],[EDUCATION]]="PG",Table1[[#This Row],[INCOME ]],0)</f>
        <v>0</v>
      </c>
      <c r="CF437" s="6">
        <f ca="1">IF(Table1[[#This Row],[EDUCATION]]="PHD",Table1[[#This Row],[INCOME ]],0)</f>
        <v>0</v>
      </c>
      <c r="CG437" s="6">
        <f ca="1">IF(Table1[[#This Row],[EDUCATION]]="Plus Two",Table1[[#This Row],[INCOME ]],0)</f>
        <v>0</v>
      </c>
      <c r="CH437" s="10">
        <f ca="1">IF(Table1[[#This Row],[EDUCATION]]="Others",Table1[[#This Row],[INCOME ]],0)</f>
        <v>0</v>
      </c>
      <c r="CJ437" s="9">
        <f ca="1">IF(Table1[[#This Row],[NETWORTH]]&gt;$CK$3,Table1[[#This Row],[AGE]],0)</f>
        <v>0</v>
      </c>
      <c r="CK437" s="10"/>
    </row>
    <row r="438" spans="1:89" x14ac:dyDescent="0.3">
      <c r="A438">
        <f t="shared" ca="1" si="166"/>
        <v>1</v>
      </c>
      <c r="B438" t="str">
        <f t="shared" ca="1" si="167"/>
        <v>FEMALE</v>
      </c>
      <c r="C438">
        <f t="shared" ca="1" si="168"/>
        <v>27</v>
      </c>
      <c r="D438">
        <f t="shared" ca="1" si="169"/>
        <v>1</v>
      </c>
      <c r="E438" t="str">
        <f t="shared" ca="1" si="170"/>
        <v>Health</v>
      </c>
      <c r="F438">
        <f t="shared" ca="1" si="171"/>
        <v>2</v>
      </c>
      <c r="G438" t="str">
        <f t="shared" ca="1" si="172"/>
        <v>Plus Two</v>
      </c>
      <c r="H438">
        <f t="shared" ca="1" si="190"/>
        <v>2</v>
      </c>
      <c r="I438">
        <f t="shared" ca="1" si="165"/>
        <v>2</v>
      </c>
      <c r="J438">
        <f t="shared" ca="1" si="173"/>
        <v>261132</v>
      </c>
      <c r="K438">
        <f t="shared" ca="1" si="174"/>
        <v>12</v>
      </c>
      <c r="L438" t="str">
        <f t="shared" ca="1" si="175"/>
        <v>Wayanadu</v>
      </c>
      <c r="M438">
        <f t="shared" ca="1" si="184"/>
        <v>1566792</v>
      </c>
      <c r="N438">
        <f t="shared" ca="1" si="176"/>
        <v>141003.53826621399</v>
      </c>
      <c r="O438">
        <f t="shared" ca="1" si="185"/>
        <v>426242.01756852603</v>
      </c>
      <c r="P438">
        <f t="shared" ca="1" si="177"/>
        <v>128658</v>
      </c>
      <c r="Q438">
        <f t="shared" ca="1" si="186"/>
        <v>357602.53826621396</v>
      </c>
      <c r="R438">
        <f t="shared" ca="1" si="187"/>
        <v>238103.68359943375</v>
      </c>
      <c r="S438">
        <f t="shared" ca="1" si="188"/>
        <v>2231137.7011679597</v>
      </c>
      <c r="T438">
        <f t="shared" ca="1" si="189"/>
        <v>1873535.1629017456</v>
      </c>
      <c r="V438" s="9">
        <f ca="1">IF(Table1[[#This Row],[GENDER]]="MALE",1,0)</f>
        <v>0</v>
      </c>
      <c r="W438" s="10">
        <f ca="1">IF(Table1[[#This Row],[GENDER]]="FEMALE",1,0)</f>
        <v>1</v>
      </c>
      <c r="AF438" s="9">
        <f t="shared" ca="1" si="178"/>
        <v>0</v>
      </c>
      <c r="AG438" s="6">
        <f t="shared" ca="1" si="179"/>
        <v>1</v>
      </c>
      <c r="AH438" s="6">
        <f t="shared" ca="1" si="180"/>
        <v>0</v>
      </c>
      <c r="AI438" s="6">
        <f t="shared" ca="1" si="181"/>
        <v>0</v>
      </c>
      <c r="AJ438" s="10">
        <f t="shared" ca="1" si="182"/>
        <v>0</v>
      </c>
      <c r="AL438" s="9">
        <f ca="1">IF(Table1[[#This Row],[EDUCATION]]="HIGHSCHOOL",1,0)</f>
        <v>0</v>
      </c>
      <c r="AM438" s="6">
        <f ca="1">IF(Table1[[#This Row],[EDUCATION]]="PLUS TWO",1,0)</f>
        <v>1</v>
      </c>
      <c r="AN438" s="6">
        <f ca="1">IF(Table1[[#This Row],[EDUCATION]]="UG",1,0)</f>
        <v>0</v>
      </c>
      <c r="AO438" s="6">
        <f ca="1">IF(Table1[[#This Row],[EDUCATION]]="PG",1,0)</f>
        <v>0</v>
      </c>
      <c r="AP438" s="6">
        <f ca="1">IF(Table1[[#This Row],[EDUCATION]]="PHD",1,0)</f>
        <v>0</v>
      </c>
      <c r="AQ438" s="10">
        <f ca="1">IF(Table1[[#This Row],[EDUCATION]]="OTHERS",1,0)</f>
        <v>0</v>
      </c>
      <c r="AU438" s="9">
        <f ca="1">Table1[[#This Row],[CARS VALUE]]/Table1[[#This Row],[CARS]]</f>
        <v>213121.00878426302</v>
      </c>
      <c r="AV438" s="10"/>
      <c r="AX438" s="9">
        <f ca="1">IF(Table1[[#This Row],[DEBTS]]&gt;$AY$3,1,0)</f>
        <v>0</v>
      </c>
      <c r="AY438" s="6"/>
      <c r="AZ438" s="23">
        <f ca="1">(Table1[[#This Row],[MORTAGE LEFT]]/Table1[[#This Row],[VALUE OF THE HOUSE]])</f>
        <v>8.9995058863087118E-2</v>
      </c>
      <c r="BA438" s="6">
        <f t="shared" ca="1" si="183"/>
        <v>1</v>
      </c>
      <c r="BB438" s="6"/>
      <c r="BC438" s="6"/>
      <c r="BD438" s="6"/>
      <c r="BE438" s="9">
        <f ca="1">IF(Table1[[#This Row],[DEBTS]]&gt;Table1[[#This Row],[INCOME ]],1,0)</f>
        <v>1</v>
      </c>
      <c r="BF438" s="10"/>
      <c r="BH438" s="9">
        <f ca="1">IF(Table1[[#This Row],[AREA]]="Alappuzha",Table1[[#This Row],[INCOME ]],0)</f>
        <v>0</v>
      </c>
      <c r="BI438" s="6">
        <f ca="1">IF(Table1[[#This Row],[AREA]]="Ernakulam",Table1[[#This Row],[INCOME ]],0)</f>
        <v>0</v>
      </c>
      <c r="BJ438" s="6">
        <f ca="1">IF(Table1[[#This Row],[AREA]]="Idukki",Table1[[#This Row],[INCOME ]],0)</f>
        <v>0</v>
      </c>
      <c r="BK438" s="6">
        <f ca="1">IF(Table1[[#This Row],[AREA]]="kannur",Table1[[#This Row],[INCOME ]],0)</f>
        <v>0</v>
      </c>
      <c r="BL438" s="6">
        <f ca="1">IF(Table1[[#This Row],[AREA]]="Kasaragod",Table1[[#This Row],[INCOME ]],0)</f>
        <v>0</v>
      </c>
      <c r="BM438" s="6">
        <f ca="1">IF(Table1[[#This Row],[AREA]]="Kollam",Table1[[#This Row],[INCOME ]],0)</f>
        <v>0</v>
      </c>
      <c r="BN438" s="6">
        <f ca="1">IF(Table1[[#This Row],[AREA]]="kottayam",Table1[[#This Row],[INCOME ]],0)</f>
        <v>0</v>
      </c>
      <c r="BO438" s="6">
        <f ca="1">IF(Table1[[#This Row],[AREA]]="Kozhikode",Table1[[#This Row],[INCOME ]],0)</f>
        <v>0</v>
      </c>
      <c r="BP438" s="6">
        <f ca="1">IF(Table1[[#This Row],[AREA]]="Malappuram",Table1[[#This Row],[INCOME ]],0)</f>
        <v>0</v>
      </c>
      <c r="BQ438" s="6">
        <f ca="1">IF(Table1[[#This Row],[AREA]]="Palakkad",Table1[[#This Row],[INCOME ]],0)</f>
        <v>0</v>
      </c>
      <c r="BR438" s="6">
        <f ca="1">IF(Table1[[#This Row],[AREA]]="Pathanamthitta",Table1[[#This Row],[INCOME ]],0)</f>
        <v>0</v>
      </c>
      <c r="BS438" s="6">
        <f ca="1">IF(Table1[[#This Row],[AREA]]="Thiruvananthapuram",Table1[[#This Row],[INCOME ]],0)</f>
        <v>0</v>
      </c>
      <c r="BT438" s="6">
        <f ca="1">IF(Table1[[#This Row],[AREA]]="Thrissur",Table1[[#This Row],[INCOME ]],0)</f>
        <v>0</v>
      </c>
      <c r="BU438" s="10">
        <f ca="1">IF(Table1[[#This Row],[AREA]]="Wayanadu",Table1[[#This Row],[INCOME ]],0)</f>
        <v>261132</v>
      </c>
      <c r="BW438" s="9">
        <f ca="1">IF(Table1[[#This Row],[FIELD OF WORK]]="IT",Table1[[#This Row],[INCOME ]],0)</f>
        <v>0</v>
      </c>
      <c r="BX438" s="6">
        <f ca="1">IF(Table1[[#This Row],[FIELD OF WORK]]="Teaching",Table1[[#This Row],[INCOME ]],0)</f>
        <v>0</v>
      </c>
      <c r="BY438" s="6">
        <f ca="1">IF(Table1[[#This Row],[FIELD OF WORK]]="Construction",Table1[[#This Row],[INCOME ]],0)</f>
        <v>0</v>
      </c>
      <c r="BZ438" s="6">
        <f ca="1">IF(Table1[[#This Row],[FIELD OF WORK]]="Health",Table1[[#This Row],[INCOME ]],0)</f>
        <v>261132</v>
      </c>
      <c r="CA438" s="10">
        <f ca="1">IF(Table1[[#This Row],[FIELD OF WORK]]="Others",Table1[[#This Row],[INCOME ]],0)</f>
        <v>0</v>
      </c>
      <c r="CC438" s="9">
        <f ca="1">IF(Table1[[#This Row],[EDUCATION]]="Highschool",Table1[[#This Row],[INCOME ]],0)</f>
        <v>0</v>
      </c>
      <c r="CD438" s="6">
        <f ca="1">IF(Table1[[#This Row],[EDUCATION]]="UG",Table1[[#This Row],[INCOME ]],0)</f>
        <v>0</v>
      </c>
      <c r="CE438" s="6">
        <f ca="1">IF(Table1[[#This Row],[EDUCATION]]="PG",Table1[[#This Row],[INCOME ]],0)</f>
        <v>0</v>
      </c>
      <c r="CF438" s="6">
        <f ca="1">IF(Table1[[#This Row],[EDUCATION]]="PHD",Table1[[#This Row],[INCOME ]],0)</f>
        <v>0</v>
      </c>
      <c r="CG438" s="6">
        <f ca="1">IF(Table1[[#This Row],[EDUCATION]]="Plus Two",Table1[[#This Row],[INCOME ]],0)</f>
        <v>261132</v>
      </c>
      <c r="CH438" s="10">
        <f ca="1">IF(Table1[[#This Row],[EDUCATION]]="Others",Table1[[#This Row],[INCOME ]],0)</f>
        <v>0</v>
      </c>
      <c r="CJ438" s="9">
        <f ca="1">IF(Table1[[#This Row],[NETWORTH]]&gt;$CK$3,Table1[[#This Row],[AGE]],0)</f>
        <v>27</v>
      </c>
      <c r="CK438" s="10"/>
    </row>
    <row r="439" spans="1:89" x14ac:dyDescent="0.3">
      <c r="A439">
        <f t="shared" ca="1" si="166"/>
        <v>0</v>
      </c>
      <c r="B439" t="str">
        <f t="shared" ca="1" si="167"/>
        <v>MALE</v>
      </c>
      <c r="C439">
        <f t="shared" ca="1" si="168"/>
        <v>31</v>
      </c>
      <c r="D439">
        <f t="shared" ca="1" si="169"/>
        <v>4</v>
      </c>
      <c r="E439" t="str">
        <f t="shared" ca="1" si="170"/>
        <v>IT</v>
      </c>
      <c r="F439">
        <f t="shared" ca="1" si="171"/>
        <v>2</v>
      </c>
      <c r="G439" t="str">
        <f t="shared" ca="1" si="172"/>
        <v>Plus Two</v>
      </c>
      <c r="H439">
        <f t="shared" ca="1" si="190"/>
        <v>0</v>
      </c>
      <c r="I439">
        <f t="shared" ca="1" si="165"/>
        <v>2</v>
      </c>
      <c r="J439">
        <f t="shared" ca="1" si="173"/>
        <v>581435</v>
      </c>
      <c r="K439">
        <f t="shared" ca="1" si="174"/>
        <v>7</v>
      </c>
      <c r="L439" t="str">
        <f t="shared" ca="1" si="175"/>
        <v>Ernakulam</v>
      </c>
      <c r="M439">
        <f t="shared" ca="1" si="184"/>
        <v>3488610</v>
      </c>
      <c r="N439">
        <f t="shared" ca="1" si="176"/>
        <v>2734126.8523850762</v>
      </c>
      <c r="O439">
        <f t="shared" ca="1" si="185"/>
        <v>1001503.1914301288</v>
      </c>
      <c r="P439">
        <f t="shared" ca="1" si="177"/>
        <v>360715</v>
      </c>
      <c r="Q439">
        <f t="shared" ca="1" si="186"/>
        <v>3533110.8523850762</v>
      </c>
      <c r="R439">
        <f t="shared" ca="1" si="187"/>
        <v>527310.68949497805</v>
      </c>
      <c r="S439">
        <f t="shared" ca="1" si="188"/>
        <v>5017423.8809251068</v>
      </c>
      <c r="T439">
        <f t="shared" ca="1" si="189"/>
        <v>1484313.0285400306</v>
      </c>
      <c r="V439" s="9">
        <f ca="1">IF(Table1[[#This Row],[GENDER]]="MALE",1,0)</f>
        <v>1</v>
      </c>
      <c r="W439" s="10">
        <f ca="1">IF(Table1[[#This Row],[GENDER]]="FEMALE",1,0)</f>
        <v>0</v>
      </c>
      <c r="AF439" s="9">
        <f t="shared" ca="1" si="178"/>
        <v>0</v>
      </c>
      <c r="AG439" s="6">
        <f t="shared" ca="1" si="179"/>
        <v>0</v>
      </c>
      <c r="AH439" s="6">
        <f t="shared" ca="1" si="180"/>
        <v>1</v>
      </c>
      <c r="AI439" s="6">
        <f t="shared" ca="1" si="181"/>
        <v>0</v>
      </c>
      <c r="AJ439" s="10">
        <f t="shared" ca="1" si="182"/>
        <v>0</v>
      </c>
      <c r="AL439" s="9">
        <f ca="1">IF(Table1[[#This Row],[EDUCATION]]="HIGHSCHOOL",1,0)</f>
        <v>0</v>
      </c>
      <c r="AM439" s="6">
        <f ca="1">IF(Table1[[#This Row],[EDUCATION]]="PLUS TWO",1,0)</f>
        <v>1</v>
      </c>
      <c r="AN439" s="6">
        <f ca="1">IF(Table1[[#This Row],[EDUCATION]]="UG",1,0)</f>
        <v>0</v>
      </c>
      <c r="AO439" s="6">
        <f ca="1">IF(Table1[[#This Row],[EDUCATION]]="PG",1,0)</f>
        <v>0</v>
      </c>
      <c r="AP439" s="6">
        <f ca="1">IF(Table1[[#This Row],[EDUCATION]]="PHD",1,0)</f>
        <v>0</v>
      </c>
      <c r="AQ439" s="10">
        <f ca="1">IF(Table1[[#This Row],[EDUCATION]]="OTHERS",1,0)</f>
        <v>0</v>
      </c>
      <c r="AU439" s="9">
        <f ca="1">Table1[[#This Row],[CARS VALUE]]/Table1[[#This Row],[CARS]]</f>
        <v>500751.59571506438</v>
      </c>
      <c r="AV439" s="10"/>
      <c r="AX439" s="9">
        <f ca="1">IF(Table1[[#This Row],[DEBTS]]&gt;$AY$3,1,0)</f>
        <v>1</v>
      </c>
      <c r="AY439" s="6"/>
      <c r="AZ439" s="23">
        <f ca="1">(Table1[[#This Row],[MORTAGE LEFT]]/Table1[[#This Row],[VALUE OF THE HOUSE]])</f>
        <v>0.78372958065965415</v>
      </c>
      <c r="BA439" s="6">
        <f t="shared" ca="1" si="183"/>
        <v>0</v>
      </c>
      <c r="BB439" s="6"/>
      <c r="BC439" s="6"/>
      <c r="BD439" s="6"/>
      <c r="BE439" s="9">
        <f ca="1">IF(Table1[[#This Row],[DEBTS]]&gt;Table1[[#This Row],[INCOME ]],1,0)</f>
        <v>1</v>
      </c>
      <c r="BF439" s="10"/>
      <c r="BH439" s="9">
        <f ca="1">IF(Table1[[#This Row],[AREA]]="Alappuzha",Table1[[#This Row],[INCOME ]],0)</f>
        <v>0</v>
      </c>
      <c r="BI439" s="6">
        <f ca="1">IF(Table1[[#This Row],[AREA]]="Ernakulam",Table1[[#This Row],[INCOME ]],0)</f>
        <v>581435</v>
      </c>
      <c r="BJ439" s="6">
        <f ca="1">IF(Table1[[#This Row],[AREA]]="Idukki",Table1[[#This Row],[INCOME ]],0)</f>
        <v>0</v>
      </c>
      <c r="BK439" s="6">
        <f ca="1">IF(Table1[[#This Row],[AREA]]="kannur",Table1[[#This Row],[INCOME ]],0)</f>
        <v>0</v>
      </c>
      <c r="BL439" s="6">
        <f ca="1">IF(Table1[[#This Row],[AREA]]="Kasaragod",Table1[[#This Row],[INCOME ]],0)</f>
        <v>0</v>
      </c>
      <c r="BM439" s="6">
        <f ca="1">IF(Table1[[#This Row],[AREA]]="Kollam",Table1[[#This Row],[INCOME ]],0)</f>
        <v>0</v>
      </c>
      <c r="BN439" s="6">
        <f ca="1">IF(Table1[[#This Row],[AREA]]="kottayam",Table1[[#This Row],[INCOME ]],0)</f>
        <v>0</v>
      </c>
      <c r="BO439" s="6">
        <f ca="1">IF(Table1[[#This Row],[AREA]]="Kozhikode",Table1[[#This Row],[INCOME ]],0)</f>
        <v>0</v>
      </c>
      <c r="BP439" s="6">
        <f ca="1">IF(Table1[[#This Row],[AREA]]="Malappuram",Table1[[#This Row],[INCOME ]],0)</f>
        <v>0</v>
      </c>
      <c r="BQ439" s="6">
        <f ca="1">IF(Table1[[#This Row],[AREA]]="Palakkad",Table1[[#This Row],[INCOME ]],0)</f>
        <v>0</v>
      </c>
      <c r="BR439" s="6">
        <f ca="1">IF(Table1[[#This Row],[AREA]]="Pathanamthitta",Table1[[#This Row],[INCOME ]],0)</f>
        <v>0</v>
      </c>
      <c r="BS439" s="6">
        <f ca="1">IF(Table1[[#This Row],[AREA]]="Thiruvananthapuram",Table1[[#This Row],[INCOME ]],0)</f>
        <v>0</v>
      </c>
      <c r="BT439" s="6">
        <f ca="1">IF(Table1[[#This Row],[AREA]]="Thrissur",Table1[[#This Row],[INCOME ]],0)</f>
        <v>0</v>
      </c>
      <c r="BU439" s="10">
        <f ca="1">IF(Table1[[#This Row],[AREA]]="Wayanadu",Table1[[#This Row],[INCOME ]],0)</f>
        <v>0</v>
      </c>
      <c r="BW439" s="9">
        <f ca="1">IF(Table1[[#This Row],[FIELD OF WORK]]="IT",Table1[[#This Row],[INCOME ]],0)</f>
        <v>581435</v>
      </c>
      <c r="BX439" s="6">
        <f ca="1">IF(Table1[[#This Row],[FIELD OF WORK]]="Teaching",Table1[[#This Row],[INCOME ]],0)</f>
        <v>0</v>
      </c>
      <c r="BY439" s="6">
        <f ca="1">IF(Table1[[#This Row],[FIELD OF WORK]]="Construction",Table1[[#This Row],[INCOME ]],0)</f>
        <v>0</v>
      </c>
      <c r="BZ439" s="6">
        <f ca="1">IF(Table1[[#This Row],[FIELD OF WORK]]="Health",Table1[[#This Row],[INCOME ]],0)</f>
        <v>0</v>
      </c>
      <c r="CA439" s="10">
        <f ca="1">IF(Table1[[#This Row],[FIELD OF WORK]]="Others",Table1[[#This Row],[INCOME ]],0)</f>
        <v>0</v>
      </c>
      <c r="CC439" s="9">
        <f ca="1">IF(Table1[[#This Row],[EDUCATION]]="Highschool",Table1[[#This Row],[INCOME ]],0)</f>
        <v>0</v>
      </c>
      <c r="CD439" s="6">
        <f ca="1">IF(Table1[[#This Row],[EDUCATION]]="UG",Table1[[#This Row],[INCOME ]],0)</f>
        <v>0</v>
      </c>
      <c r="CE439" s="6">
        <f ca="1">IF(Table1[[#This Row],[EDUCATION]]="PG",Table1[[#This Row],[INCOME ]],0)</f>
        <v>0</v>
      </c>
      <c r="CF439" s="6">
        <f ca="1">IF(Table1[[#This Row],[EDUCATION]]="PHD",Table1[[#This Row],[INCOME ]],0)</f>
        <v>0</v>
      </c>
      <c r="CG439" s="6">
        <f ca="1">IF(Table1[[#This Row],[EDUCATION]]="Plus Two",Table1[[#This Row],[INCOME ]],0)</f>
        <v>581435</v>
      </c>
      <c r="CH439" s="10">
        <f ca="1">IF(Table1[[#This Row],[EDUCATION]]="Others",Table1[[#This Row],[INCOME ]],0)</f>
        <v>0</v>
      </c>
      <c r="CJ439" s="9">
        <f ca="1">IF(Table1[[#This Row],[NETWORTH]]&gt;$CK$3,Table1[[#This Row],[AGE]],0)</f>
        <v>31</v>
      </c>
      <c r="CK439" s="10"/>
    </row>
    <row r="440" spans="1:89" x14ac:dyDescent="0.3">
      <c r="A440">
        <f t="shared" ca="1" si="166"/>
        <v>0</v>
      </c>
      <c r="B440" t="str">
        <f t="shared" ca="1" si="167"/>
        <v>MALE</v>
      </c>
      <c r="C440">
        <f t="shared" ca="1" si="168"/>
        <v>32</v>
      </c>
      <c r="D440">
        <f t="shared" ca="1" si="169"/>
        <v>4</v>
      </c>
      <c r="E440" t="str">
        <f t="shared" ca="1" si="170"/>
        <v>IT</v>
      </c>
      <c r="F440">
        <f t="shared" ca="1" si="171"/>
        <v>2</v>
      </c>
      <c r="G440" t="str">
        <f t="shared" ca="1" si="172"/>
        <v>Plus Two</v>
      </c>
      <c r="H440">
        <f t="shared" ca="1" si="190"/>
        <v>1</v>
      </c>
      <c r="I440">
        <f t="shared" ca="1" si="165"/>
        <v>1</v>
      </c>
      <c r="J440">
        <f t="shared" ca="1" si="173"/>
        <v>570002</v>
      </c>
      <c r="K440">
        <f t="shared" ca="1" si="174"/>
        <v>6</v>
      </c>
      <c r="L440" t="str">
        <f t="shared" ca="1" si="175"/>
        <v>Idukki</v>
      </c>
      <c r="M440">
        <f t="shared" ca="1" si="184"/>
        <v>1710006</v>
      </c>
      <c r="N440">
        <f t="shared" ca="1" si="176"/>
        <v>961410.07804201928</v>
      </c>
      <c r="O440">
        <f t="shared" ca="1" si="185"/>
        <v>12297.672008335443</v>
      </c>
      <c r="P440">
        <f t="shared" ca="1" si="177"/>
        <v>6797</v>
      </c>
      <c r="Q440">
        <f t="shared" ca="1" si="186"/>
        <v>1167772.0780420192</v>
      </c>
      <c r="R440">
        <f t="shared" ca="1" si="187"/>
        <v>77576.739085089313</v>
      </c>
      <c r="S440">
        <f t="shared" ca="1" si="188"/>
        <v>1799880.4110934248</v>
      </c>
      <c r="T440">
        <f t="shared" ca="1" si="189"/>
        <v>632108.33305140561</v>
      </c>
      <c r="V440" s="9">
        <f ca="1">IF(Table1[[#This Row],[GENDER]]="MALE",1,0)</f>
        <v>1</v>
      </c>
      <c r="W440" s="10">
        <f ca="1">IF(Table1[[#This Row],[GENDER]]="FEMALE",1,0)</f>
        <v>0</v>
      </c>
      <c r="AF440" s="9">
        <f t="shared" ca="1" si="178"/>
        <v>0</v>
      </c>
      <c r="AG440" s="6">
        <f t="shared" ca="1" si="179"/>
        <v>0</v>
      </c>
      <c r="AH440" s="6">
        <f t="shared" ca="1" si="180"/>
        <v>1</v>
      </c>
      <c r="AI440" s="6">
        <f t="shared" ca="1" si="181"/>
        <v>0</v>
      </c>
      <c r="AJ440" s="10">
        <f t="shared" ca="1" si="182"/>
        <v>0</v>
      </c>
      <c r="AL440" s="9">
        <f ca="1">IF(Table1[[#This Row],[EDUCATION]]="HIGHSCHOOL",1,0)</f>
        <v>0</v>
      </c>
      <c r="AM440" s="6">
        <f ca="1">IF(Table1[[#This Row],[EDUCATION]]="PLUS TWO",1,0)</f>
        <v>1</v>
      </c>
      <c r="AN440" s="6">
        <f ca="1">IF(Table1[[#This Row],[EDUCATION]]="UG",1,0)</f>
        <v>0</v>
      </c>
      <c r="AO440" s="6">
        <f ca="1">IF(Table1[[#This Row],[EDUCATION]]="PG",1,0)</f>
        <v>0</v>
      </c>
      <c r="AP440" s="6">
        <f ca="1">IF(Table1[[#This Row],[EDUCATION]]="PHD",1,0)</f>
        <v>0</v>
      </c>
      <c r="AQ440" s="10">
        <f ca="1">IF(Table1[[#This Row],[EDUCATION]]="OTHERS",1,0)</f>
        <v>0</v>
      </c>
      <c r="AU440" s="9">
        <f ca="1">Table1[[#This Row],[CARS VALUE]]/Table1[[#This Row],[CARS]]</f>
        <v>12297.672008335443</v>
      </c>
      <c r="AV440" s="10"/>
      <c r="AX440" s="9">
        <f ca="1">IF(Table1[[#This Row],[DEBTS]]&gt;$AY$3,1,0)</f>
        <v>1</v>
      </c>
      <c r="AY440" s="6"/>
      <c r="AZ440" s="23">
        <f ca="1">(Table1[[#This Row],[MORTAGE LEFT]]/Table1[[#This Row],[VALUE OF THE HOUSE]])</f>
        <v>0.56222614309073726</v>
      </c>
      <c r="BA440" s="6">
        <f t="shared" ca="1" si="183"/>
        <v>0</v>
      </c>
      <c r="BB440" s="6"/>
      <c r="BC440" s="6"/>
      <c r="BD440" s="6"/>
      <c r="BE440" s="9">
        <f ca="1">IF(Table1[[#This Row],[DEBTS]]&gt;Table1[[#This Row],[INCOME ]],1,0)</f>
        <v>1</v>
      </c>
      <c r="BF440" s="10"/>
      <c r="BH440" s="9">
        <f ca="1">IF(Table1[[#This Row],[AREA]]="Alappuzha",Table1[[#This Row],[INCOME ]],0)</f>
        <v>0</v>
      </c>
      <c r="BI440" s="6">
        <f ca="1">IF(Table1[[#This Row],[AREA]]="Ernakulam",Table1[[#This Row],[INCOME ]],0)</f>
        <v>0</v>
      </c>
      <c r="BJ440" s="6">
        <f ca="1">IF(Table1[[#This Row],[AREA]]="Idukki",Table1[[#This Row],[INCOME ]],0)</f>
        <v>570002</v>
      </c>
      <c r="BK440" s="6">
        <f ca="1">IF(Table1[[#This Row],[AREA]]="kannur",Table1[[#This Row],[INCOME ]],0)</f>
        <v>0</v>
      </c>
      <c r="BL440" s="6">
        <f ca="1">IF(Table1[[#This Row],[AREA]]="Kasaragod",Table1[[#This Row],[INCOME ]],0)</f>
        <v>0</v>
      </c>
      <c r="BM440" s="6">
        <f ca="1">IF(Table1[[#This Row],[AREA]]="Kollam",Table1[[#This Row],[INCOME ]],0)</f>
        <v>0</v>
      </c>
      <c r="BN440" s="6">
        <f ca="1">IF(Table1[[#This Row],[AREA]]="kottayam",Table1[[#This Row],[INCOME ]],0)</f>
        <v>0</v>
      </c>
      <c r="BO440" s="6">
        <f ca="1">IF(Table1[[#This Row],[AREA]]="Kozhikode",Table1[[#This Row],[INCOME ]],0)</f>
        <v>0</v>
      </c>
      <c r="BP440" s="6">
        <f ca="1">IF(Table1[[#This Row],[AREA]]="Malappuram",Table1[[#This Row],[INCOME ]],0)</f>
        <v>0</v>
      </c>
      <c r="BQ440" s="6">
        <f ca="1">IF(Table1[[#This Row],[AREA]]="Palakkad",Table1[[#This Row],[INCOME ]],0)</f>
        <v>0</v>
      </c>
      <c r="BR440" s="6">
        <f ca="1">IF(Table1[[#This Row],[AREA]]="Pathanamthitta",Table1[[#This Row],[INCOME ]],0)</f>
        <v>0</v>
      </c>
      <c r="BS440" s="6">
        <f ca="1">IF(Table1[[#This Row],[AREA]]="Thiruvananthapuram",Table1[[#This Row],[INCOME ]],0)</f>
        <v>0</v>
      </c>
      <c r="BT440" s="6">
        <f ca="1">IF(Table1[[#This Row],[AREA]]="Thrissur",Table1[[#This Row],[INCOME ]],0)</f>
        <v>0</v>
      </c>
      <c r="BU440" s="10">
        <f ca="1">IF(Table1[[#This Row],[AREA]]="Wayanadu",Table1[[#This Row],[INCOME ]],0)</f>
        <v>0</v>
      </c>
      <c r="BW440" s="9">
        <f ca="1">IF(Table1[[#This Row],[FIELD OF WORK]]="IT",Table1[[#This Row],[INCOME ]],0)</f>
        <v>570002</v>
      </c>
      <c r="BX440" s="6">
        <f ca="1">IF(Table1[[#This Row],[FIELD OF WORK]]="Teaching",Table1[[#This Row],[INCOME ]],0)</f>
        <v>0</v>
      </c>
      <c r="BY440" s="6">
        <f ca="1">IF(Table1[[#This Row],[FIELD OF WORK]]="Construction",Table1[[#This Row],[INCOME ]],0)</f>
        <v>0</v>
      </c>
      <c r="BZ440" s="6">
        <f ca="1">IF(Table1[[#This Row],[FIELD OF WORK]]="Health",Table1[[#This Row],[INCOME ]],0)</f>
        <v>0</v>
      </c>
      <c r="CA440" s="10">
        <f ca="1">IF(Table1[[#This Row],[FIELD OF WORK]]="Others",Table1[[#This Row],[INCOME ]],0)</f>
        <v>0</v>
      </c>
      <c r="CC440" s="9">
        <f ca="1">IF(Table1[[#This Row],[EDUCATION]]="Highschool",Table1[[#This Row],[INCOME ]],0)</f>
        <v>0</v>
      </c>
      <c r="CD440" s="6">
        <f ca="1">IF(Table1[[#This Row],[EDUCATION]]="UG",Table1[[#This Row],[INCOME ]],0)</f>
        <v>0</v>
      </c>
      <c r="CE440" s="6">
        <f ca="1">IF(Table1[[#This Row],[EDUCATION]]="PG",Table1[[#This Row],[INCOME ]],0)</f>
        <v>0</v>
      </c>
      <c r="CF440" s="6">
        <f ca="1">IF(Table1[[#This Row],[EDUCATION]]="PHD",Table1[[#This Row],[INCOME ]],0)</f>
        <v>0</v>
      </c>
      <c r="CG440" s="6">
        <f ca="1">IF(Table1[[#This Row],[EDUCATION]]="Plus Two",Table1[[#This Row],[INCOME ]],0)</f>
        <v>570002</v>
      </c>
      <c r="CH440" s="10">
        <f ca="1">IF(Table1[[#This Row],[EDUCATION]]="Others",Table1[[#This Row],[INCOME ]],0)</f>
        <v>0</v>
      </c>
      <c r="CJ440" s="9">
        <f ca="1">IF(Table1[[#This Row],[NETWORTH]]&gt;$CK$3,Table1[[#This Row],[AGE]],0)</f>
        <v>0</v>
      </c>
      <c r="CK440" s="10"/>
    </row>
    <row r="441" spans="1:89" x14ac:dyDescent="0.3">
      <c r="A441">
        <f t="shared" ca="1" si="166"/>
        <v>1</v>
      </c>
      <c r="B441" t="str">
        <f t="shared" ca="1" si="167"/>
        <v>FEMALE</v>
      </c>
      <c r="C441">
        <f t="shared" ca="1" si="168"/>
        <v>38</v>
      </c>
      <c r="D441">
        <f t="shared" ca="1" si="169"/>
        <v>4</v>
      </c>
      <c r="E441" t="str">
        <f t="shared" ca="1" si="170"/>
        <v>IT</v>
      </c>
      <c r="F441">
        <f t="shared" ca="1" si="171"/>
        <v>4</v>
      </c>
      <c r="G441" t="str">
        <f t="shared" ca="1" si="172"/>
        <v>PG</v>
      </c>
      <c r="H441">
        <f t="shared" ca="1" si="190"/>
        <v>3</v>
      </c>
      <c r="I441">
        <f t="shared" ca="1" si="165"/>
        <v>2</v>
      </c>
      <c r="J441">
        <f t="shared" ca="1" si="173"/>
        <v>664230</v>
      </c>
      <c r="K441">
        <f t="shared" ca="1" si="174"/>
        <v>7</v>
      </c>
      <c r="L441" t="str">
        <f t="shared" ca="1" si="175"/>
        <v>Ernakulam</v>
      </c>
      <c r="M441">
        <f t="shared" ca="1" si="184"/>
        <v>5313840</v>
      </c>
      <c r="N441">
        <f t="shared" ca="1" si="176"/>
        <v>1375861.2871423222</v>
      </c>
      <c r="O441">
        <f t="shared" ca="1" si="185"/>
        <v>203270.61440489371</v>
      </c>
      <c r="P441">
        <f t="shared" ca="1" si="177"/>
        <v>11312</v>
      </c>
      <c r="Q441">
        <f t="shared" ca="1" si="186"/>
        <v>2549995.2871423224</v>
      </c>
      <c r="R441">
        <f t="shared" ca="1" si="187"/>
        <v>751154.51299156493</v>
      </c>
      <c r="S441">
        <f t="shared" ca="1" si="188"/>
        <v>6268265.1273964588</v>
      </c>
      <c r="T441">
        <f t="shared" ca="1" si="189"/>
        <v>3718269.8402541364</v>
      </c>
      <c r="V441" s="9">
        <f ca="1">IF(Table1[[#This Row],[GENDER]]="MALE",1,0)</f>
        <v>0</v>
      </c>
      <c r="W441" s="10">
        <f ca="1">IF(Table1[[#This Row],[GENDER]]="FEMALE",1,0)</f>
        <v>1</v>
      </c>
      <c r="AF441" s="9">
        <f t="shared" ca="1" si="178"/>
        <v>0</v>
      </c>
      <c r="AG441" s="6">
        <f t="shared" ca="1" si="179"/>
        <v>0</v>
      </c>
      <c r="AH441" s="6">
        <f t="shared" ca="1" si="180"/>
        <v>1</v>
      </c>
      <c r="AI441" s="6">
        <f t="shared" ca="1" si="181"/>
        <v>0</v>
      </c>
      <c r="AJ441" s="10">
        <f t="shared" ca="1" si="182"/>
        <v>0</v>
      </c>
      <c r="AL441" s="9">
        <f ca="1">IF(Table1[[#This Row],[EDUCATION]]="HIGHSCHOOL",1,0)</f>
        <v>0</v>
      </c>
      <c r="AM441" s="6">
        <f ca="1">IF(Table1[[#This Row],[EDUCATION]]="PLUS TWO",1,0)</f>
        <v>0</v>
      </c>
      <c r="AN441" s="6">
        <f ca="1">IF(Table1[[#This Row],[EDUCATION]]="UG",1,0)</f>
        <v>0</v>
      </c>
      <c r="AO441" s="6">
        <f ca="1">IF(Table1[[#This Row],[EDUCATION]]="PG",1,0)</f>
        <v>1</v>
      </c>
      <c r="AP441" s="6">
        <f ca="1">IF(Table1[[#This Row],[EDUCATION]]="PHD",1,0)</f>
        <v>0</v>
      </c>
      <c r="AQ441" s="10">
        <f ca="1">IF(Table1[[#This Row],[EDUCATION]]="OTHERS",1,0)</f>
        <v>0</v>
      </c>
      <c r="AU441" s="9">
        <f ca="1">Table1[[#This Row],[CARS VALUE]]/Table1[[#This Row],[CARS]]</f>
        <v>101635.30720244686</v>
      </c>
      <c r="AV441" s="10"/>
      <c r="AX441" s="9">
        <f ca="1">IF(Table1[[#This Row],[DEBTS]]&gt;$AY$3,1,0)</f>
        <v>1</v>
      </c>
      <c r="AY441" s="6"/>
      <c r="AZ441" s="23">
        <f ca="1">(Table1[[#This Row],[MORTAGE LEFT]]/Table1[[#This Row],[VALUE OF THE HOUSE]])</f>
        <v>0.25892034520089469</v>
      </c>
      <c r="BA441" s="6">
        <f t="shared" ca="1" si="183"/>
        <v>1</v>
      </c>
      <c r="BB441" s="6"/>
      <c r="BC441" s="6"/>
      <c r="BD441" s="6"/>
      <c r="BE441" s="9">
        <f ca="1">IF(Table1[[#This Row],[DEBTS]]&gt;Table1[[#This Row],[INCOME ]],1,0)</f>
        <v>1</v>
      </c>
      <c r="BF441" s="10"/>
      <c r="BH441" s="9">
        <f ca="1">IF(Table1[[#This Row],[AREA]]="Alappuzha",Table1[[#This Row],[INCOME ]],0)</f>
        <v>0</v>
      </c>
      <c r="BI441" s="6">
        <f ca="1">IF(Table1[[#This Row],[AREA]]="Ernakulam",Table1[[#This Row],[INCOME ]],0)</f>
        <v>664230</v>
      </c>
      <c r="BJ441" s="6">
        <f ca="1">IF(Table1[[#This Row],[AREA]]="Idukki",Table1[[#This Row],[INCOME ]],0)</f>
        <v>0</v>
      </c>
      <c r="BK441" s="6">
        <f ca="1">IF(Table1[[#This Row],[AREA]]="kannur",Table1[[#This Row],[INCOME ]],0)</f>
        <v>0</v>
      </c>
      <c r="BL441" s="6">
        <f ca="1">IF(Table1[[#This Row],[AREA]]="Kasaragod",Table1[[#This Row],[INCOME ]],0)</f>
        <v>0</v>
      </c>
      <c r="BM441" s="6">
        <f ca="1">IF(Table1[[#This Row],[AREA]]="Kollam",Table1[[#This Row],[INCOME ]],0)</f>
        <v>0</v>
      </c>
      <c r="BN441" s="6">
        <f ca="1">IF(Table1[[#This Row],[AREA]]="kottayam",Table1[[#This Row],[INCOME ]],0)</f>
        <v>0</v>
      </c>
      <c r="BO441" s="6">
        <f ca="1">IF(Table1[[#This Row],[AREA]]="Kozhikode",Table1[[#This Row],[INCOME ]],0)</f>
        <v>0</v>
      </c>
      <c r="BP441" s="6">
        <f ca="1">IF(Table1[[#This Row],[AREA]]="Malappuram",Table1[[#This Row],[INCOME ]],0)</f>
        <v>0</v>
      </c>
      <c r="BQ441" s="6">
        <f ca="1">IF(Table1[[#This Row],[AREA]]="Palakkad",Table1[[#This Row],[INCOME ]],0)</f>
        <v>0</v>
      </c>
      <c r="BR441" s="6">
        <f ca="1">IF(Table1[[#This Row],[AREA]]="Pathanamthitta",Table1[[#This Row],[INCOME ]],0)</f>
        <v>0</v>
      </c>
      <c r="BS441" s="6">
        <f ca="1">IF(Table1[[#This Row],[AREA]]="Thiruvananthapuram",Table1[[#This Row],[INCOME ]],0)</f>
        <v>0</v>
      </c>
      <c r="BT441" s="6">
        <f ca="1">IF(Table1[[#This Row],[AREA]]="Thrissur",Table1[[#This Row],[INCOME ]],0)</f>
        <v>0</v>
      </c>
      <c r="BU441" s="10">
        <f ca="1">IF(Table1[[#This Row],[AREA]]="Wayanadu",Table1[[#This Row],[INCOME ]],0)</f>
        <v>0</v>
      </c>
      <c r="BW441" s="9">
        <f ca="1">IF(Table1[[#This Row],[FIELD OF WORK]]="IT",Table1[[#This Row],[INCOME ]],0)</f>
        <v>664230</v>
      </c>
      <c r="BX441" s="6">
        <f ca="1">IF(Table1[[#This Row],[FIELD OF WORK]]="Teaching",Table1[[#This Row],[INCOME ]],0)</f>
        <v>0</v>
      </c>
      <c r="BY441" s="6">
        <f ca="1">IF(Table1[[#This Row],[FIELD OF WORK]]="Construction",Table1[[#This Row],[INCOME ]],0)</f>
        <v>0</v>
      </c>
      <c r="BZ441" s="6">
        <f ca="1">IF(Table1[[#This Row],[FIELD OF WORK]]="Health",Table1[[#This Row],[INCOME ]],0)</f>
        <v>0</v>
      </c>
      <c r="CA441" s="10">
        <f ca="1">IF(Table1[[#This Row],[FIELD OF WORK]]="Others",Table1[[#This Row],[INCOME ]],0)</f>
        <v>0</v>
      </c>
      <c r="CC441" s="9">
        <f ca="1">IF(Table1[[#This Row],[EDUCATION]]="Highschool",Table1[[#This Row],[INCOME ]],0)</f>
        <v>0</v>
      </c>
      <c r="CD441" s="6">
        <f ca="1">IF(Table1[[#This Row],[EDUCATION]]="UG",Table1[[#This Row],[INCOME ]],0)</f>
        <v>0</v>
      </c>
      <c r="CE441" s="6">
        <f ca="1">IF(Table1[[#This Row],[EDUCATION]]="PG",Table1[[#This Row],[INCOME ]],0)</f>
        <v>664230</v>
      </c>
      <c r="CF441" s="6">
        <f ca="1">IF(Table1[[#This Row],[EDUCATION]]="PHD",Table1[[#This Row],[INCOME ]],0)</f>
        <v>0</v>
      </c>
      <c r="CG441" s="6">
        <f ca="1">IF(Table1[[#This Row],[EDUCATION]]="Plus Two",Table1[[#This Row],[INCOME ]],0)</f>
        <v>0</v>
      </c>
      <c r="CH441" s="10">
        <f ca="1">IF(Table1[[#This Row],[EDUCATION]]="Others",Table1[[#This Row],[INCOME ]],0)</f>
        <v>0</v>
      </c>
      <c r="CJ441" s="9">
        <f ca="1">IF(Table1[[#This Row],[NETWORTH]]&gt;$CK$3,Table1[[#This Row],[AGE]],0)</f>
        <v>38</v>
      </c>
      <c r="CK441" s="10"/>
    </row>
    <row r="442" spans="1:89" x14ac:dyDescent="0.3">
      <c r="A442">
        <f t="shared" ca="1" si="166"/>
        <v>1</v>
      </c>
      <c r="B442" t="str">
        <f t="shared" ca="1" si="167"/>
        <v>FEMALE</v>
      </c>
      <c r="C442">
        <f t="shared" ca="1" si="168"/>
        <v>38</v>
      </c>
      <c r="D442">
        <f t="shared" ca="1" si="169"/>
        <v>5</v>
      </c>
      <c r="E442" t="str">
        <f t="shared" ca="1" si="170"/>
        <v>Others</v>
      </c>
      <c r="F442">
        <f t="shared" ca="1" si="171"/>
        <v>3</v>
      </c>
      <c r="G442" t="str">
        <f t="shared" ca="1" si="172"/>
        <v>UG</v>
      </c>
      <c r="H442">
        <f t="shared" ca="1" si="190"/>
        <v>3</v>
      </c>
      <c r="I442">
        <f t="shared" ca="1" si="165"/>
        <v>2</v>
      </c>
      <c r="J442">
        <f t="shared" ca="1" si="173"/>
        <v>764113</v>
      </c>
      <c r="K442">
        <f t="shared" ca="1" si="174"/>
        <v>7</v>
      </c>
      <c r="L442" t="str">
        <f t="shared" ca="1" si="175"/>
        <v>Ernakulam</v>
      </c>
      <c r="M442">
        <f t="shared" ca="1" si="184"/>
        <v>6112904</v>
      </c>
      <c r="N442">
        <f t="shared" ca="1" si="176"/>
        <v>2814058.245345769</v>
      </c>
      <c r="O442">
        <f t="shared" ca="1" si="185"/>
        <v>957767.37830970238</v>
      </c>
      <c r="P442">
        <f t="shared" ca="1" si="177"/>
        <v>264592</v>
      </c>
      <c r="Q442">
        <f t="shared" ca="1" si="186"/>
        <v>3339802.245345769</v>
      </c>
      <c r="R442">
        <f t="shared" ca="1" si="187"/>
        <v>952415.99941778986</v>
      </c>
      <c r="S442">
        <f t="shared" ca="1" si="188"/>
        <v>8023087.3777274927</v>
      </c>
      <c r="T442">
        <f t="shared" ca="1" si="189"/>
        <v>4683285.1323817242</v>
      </c>
      <c r="V442" s="9">
        <f ca="1">IF(Table1[[#This Row],[GENDER]]="MALE",1,0)</f>
        <v>0</v>
      </c>
      <c r="W442" s="10">
        <f ca="1">IF(Table1[[#This Row],[GENDER]]="FEMALE",1,0)</f>
        <v>1</v>
      </c>
      <c r="AF442" s="9">
        <f t="shared" ca="1" si="178"/>
        <v>0</v>
      </c>
      <c r="AG442" s="6">
        <f t="shared" ca="1" si="179"/>
        <v>0</v>
      </c>
      <c r="AH442" s="6">
        <f t="shared" ca="1" si="180"/>
        <v>0</v>
      </c>
      <c r="AI442" s="6">
        <f t="shared" ca="1" si="181"/>
        <v>0</v>
      </c>
      <c r="AJ442" s="10">
        <f t="shared" ca="1" si="182"/>
        <v>1</v>
      </c>
      <c r="AL442" s="9">
        <f ca="1">IF(Table1[[#This Row],[EDUCATION]]="HIGHSCHOOL",1,0)</f>
        <v>0</v>
      </c>
      <c r="AM442" s="6">
        <f ca="1">IF(Table1[[#This Row],[EDUCATION]]="PLUS TWO",1,0)</f>
        <v>0</v>
      </c>
      <c r="AN442" s="6">
        <f ca="1">IF(Table1[[#This Row],[EDUCATION]]="UG",1,0)</f>
        <v>1</v>
      </c>
      <c r="AO442" s="6">
        <f ca="1">IF(Table1[[#This Row],[EDUCATION]]="PG",1,0)</f>
        <v>0</v>
      </c>
      <c r="AP442" s="6">
        <f ca="1">IF(Table1[[#This Row],[EDUCATION]]="PHD",1,0)</f>
        <v>0</v>
      </c>
      <c r="AQ442" s="10">
        <f ca="1">IF(Table1[[#This Row],[EDUCATION]]="OTHERS",1,0)</f>
        <v>0</v>
      </c>
      <c r="AU442" s="9">
        <f ca="1">Table1[[#This Row],[CARS VALUE]]/Table1[[#This Row],[CARS]]</f>
        <v>478883.68915485119</v>
      </c>
      <c r="AV442" s="10"/>
      <c r="AX442" s="9">
        <f ca="1">IF(Table1[[#This Row],[DEBTS]]&gt;$AY$3,1,0)</f>
        <v>1</v>
      </c>
      <c r="AY442" s="6"/>
      <c r="AZ442" s="23">
        <f ca="1">(Table1[[#This Row],[MORTAGE LEFT]]/Table1[[#This Row],[VALUE OF THE HOUSE]])</f>
        <v>0.4603472008305331</v>
      </c>
      <c r="BA442" s="6">
        <f t="shared" ca="1" si="183"/>
        <v>1</v>
      </c>
      <c r="BB442" s="6"/>
      <c r="BC442" s="6"/>
      <c r="BD442" s="6"/>
      <c r="BE442" s="9">
        <f ca="1">IF(Table1[[#This Row],[DEBTS]]&gt;Table1[[#This Row],[INCOME ]],1,0)</f>
        <v>1</v>
      </c>
      <c r="BF442" s="10"/>
      <c r="BH442" s="9">
        <f ca="1">IF(Table1[[#This Row],[AREA]]="Alappuzha",Table1[[#This Row],[INCOME ]],0)</f>
        <v>0</v>
      </c>
      <c r="BI442" s="6">
        <f ca="1">IF(Table1[[#This Row],[AREA]]="Ernakulam",Table1[[#This Row],[INCOME ]],0)</f>
        <v>764113</v>
      </c>
      <c r="BJ442" s="6">
        <f ca="1">IF(Table1[[#This Row],[AREA]]="Idukki",Table1[[#This Row],[INCOME ]],0)</f>
        <v>0</v>
      </c>
      <c r="BK442" s="6">
        <f ca="1">IF(Table1[[#This Row],[AREA]]="kannur",Table1[[#This Row],[INCOME ]],0)</f>
        <v>0</v>
      </c>
      <c r="BL442" s="6">
        <f ca="1">IF(Table1[[#This Row],[AREA]]="Kasaragod",Table1[[#This Row],[INCOME ]],0)</f>
        <v>0</v>
      </c>
      <c r="BM442" s="6">
        <f ca="1">IF(Table1[[#This Row],[AREA]]="Kollam",Table1[[#This Row],[INCOME ]],0)</f>
        <v>0</v>
      </c>
      <c r="BN442" s="6">
        <f ca="1">IF(Table1[[#This Row],[AREA]]="kottayam",Table1[[#This Row],[INCOME ]],0)</f>
        <v>0</v>
      </c>
      <c r="BO442" s="6">
        <f ca="1">IF(Table1[[#This Row],[AREA]]="Kozhikode",Table1[[#This Row],[INCOME ]],0)</f>
        <v>0</v>
      </c>
      <c r="BP442" s="6">
        <f ca="1">IF(Table1[[#This Row],[AREA]]="Malappuram",Table1[[#This Row],[INCOME ]],0)</f>
        <v>0</v>
      </c>
      <c r="BQ442" s="6">
        <f ca="1">IF(Table1[[#This Row],[AREA]]="Palakkad",Table1[[#This Row],[INCOME ]],0)</f>
        <v>0</v>
      </c>
      <c r="BR442" s="6">
        <f ca="1">IF(Table1[[#This Row],[AREA]]="Pathanamthitta",Table1[[#This Row],[INCOME ]],0)</f>
        <v>0</v>
      </c>
      <c r="BS442" s="6">
        <f ca="1">IF(Table1[[#This Row],[AREA]]="Thiruvananthapuram",Table1[[#This Row],[INCOME ]],0)</f>
        <v>0</v>
      </c>
      <c r="BT442" s="6">
        <f ca="1">IF(Table1[[#This Row],[AREA]]="Thrissur",Table1[[#This Row],[INCOME ]],0)</f>
        <v>0</v>
      </c>
      <c r="BU442" s="10">
        <f ca="1">IF(Table1[[#This Row],[AREA]]="Wayanadu",Table1[[#This Row],[INCOME ]],0)</f>
        <v>0</v>
      </c>
      <c r="BW442" s="9">
        <f ca="1">IF(Table1[[#This Row],[FIELD OF WORK]]="IT",Table1[[#This Row],[INCOME ]],0)</f>
        <v>0</v>
      </c>
      <c r="BX442" s="6">
        <f ca="1">IF(Table1[[#This Row],[FIELD OF WORK]]="Teaching",Table1[[#This Row],[INCOME ]],0)</f>
        <v>0</v>
      </c>
      <c r="BY442" s="6">
        <f ca="1">IF(Table1[[#This Row],[FIELD OF WORK]]="Construction",Table1[[#This Row],[INCOME ]],0)</f>
        <v>0</v>
      </c>
      <c r="BZ442" s="6">
        <f ca="1">IF(Table1[[#This Row],[FIELD OF WORK]]="Health",Table1[[#This Row],[INCOME ]],0)</f>
        <v>0</v>
      </c>
      <c r="CA442" s="10">
        <f ca="1">IF(Table1[[#This Row],[FIELD OF WORK]]="Others",Table1[[#This Row],[INCOME ]],0)</f>
        <v>764113</v>
      </c>
      <c r="CC442" s="9">
        <f ca="1">IF(Table1[[#This Row],[EDUCATION]]="Highschool",Table1[[#This Row],[INCOME ]],0)</f>
        <v>0</v>
      </c>
      <c r="CD442" s="6">
        <f ca="1">IF(Table1[[#This Row],[EDUCATION]]="UG",Table1[[#This Row],[INCOME ]],0)</f>
        <v>764113</v>
      </c>
      <c r="CE442" s="6">
        <f ca="1">IF(Table1[[#This Row],[EDUCATION]]="PG",Table1[[#This Row],[INCOME ]],0)</f>
        <v>0</v>
      </c>
      <c r="CF442" s="6">
        <f ca="1">IF(Table1[[#This Row],[EDUCATION]]="PHD",Table1[[#This Row],[INCOME ]],0)</f>
        <v>0</v>
      </c>
      <c r="CG442" s="6">
        <f ca="1">IF(Table1[[#This Row],[EDUCATION]]="Plus Two",Table1[[#This Row],[INCOME ]],0)</f>
        <v>0</v>
      </c>
      <c r="CH442" s="10">
        <f ca="1">IF(Table1[[#This Row],[EDUCATION]]="Others",Table1[[#This Row],[INCOME ]],0)</f>
        <v>0</v>
      </c>
      <c r="CJ442" s="9">
        <f ca="1">IF(Table1[[#This Row],[NETWORTH]]&gt;$CK$3,Table1[[#This Row],[AGE]],0)</f>
        <v>38</v>
      </c>
      <c r="CK442" s="10"/>
    </row>
    <row r="443" spans="1:89" x14ac:dyDescent="0.3">
      <c r="A443">
        <f t="shared" ca="1" si="166"/>
        <v>0</v>
      </c>
      <c r="B443" t="str">
        <f t="shared" ca="1" si="167"/>
        <v>MALE</v>
      </c>
      <c r="C443">
        <f t="shared" ca="1" si="168"/>
        <v>27</v>
      </c>
      <c r="D443">
        <f t="shared" ca="1" si="169"/>
        <v>3</v>
      </c>
      <c r="E443" t="str">
        <f t="shared" ca="1" si="170"/>
        <v>Teaching</v>
      </c>
      <c r="F443">
        <f t="shared" ca="1" si="171"/>
        <v>3</v>
      </c>
      <c r="G443" t="str">
        <f t="shared" ca="1" si="172"/>
        <v>UG</v>
      </c>
      <c r="H443">
        <f t="shared" ca="1" si="190"/>
        <v>3</v>
      </c>
      <c r="I443">
        <f t="shared" ca="1" si="165"/>
        <v>3</v>
      </c>
      <c r="J443">
        <f t="shared" ca="1" si="173"/>
        <v>583592</v>
      </c>
      <c r="K443">
        <f t="shared" ca="1" si="174"/>
        <v>12</v>
      </c>
      <c r="L443" t="str">
        <f t="shared" ca="1" si="175"/>
        <v>Wayanadu</v>
      </c>
      <c r="M443">
        <f t="shared" ca="1" si="184"/>
        <v>4668736</v>
      </c>
      <c r="N443">
        <f t="shared" ca="1" si="176"/>
        <v>161329.85016580267</v>
      </c>
      <c r="O443">
        <f t="shared" ca="1" si="185"/>
        <v>238414.80775801171</v>
      </c>
      <c r="P443">
        <f t="shared" ca="1" si="177"/>
        <v>102176</v>
      </c>
      <c r="Q443">
        <f t="shared" ca="1" si="186"/>
        <v>352436.85016580264</v>
      </c>
      <c r="R443">
        <f t="shared" ca="1" si="187"/>
        <v>129293.16576603803</v>
      </c>
      <c r="S443">
        <f t="shared" ca="1" si="188"/>
        <v>5036443.9735240499</v>
      </c>
      <c r="T443">
        <f t="shared" ca="1" si="189"/>
        <v>4684007.1233582469</v>
      </c>
      <c r="V443" s="9">
        <f ca="1">IF(Table1[[#This Row],[GENDER]]="MALE",1,0)</f>
        <v>1</v>
      </c>
      <c r="W443" s="10">
        <f ca="1">IF(Table1[[#This Row],[GENDER]]="FEMALE",1,0)</f>
        <v>0</v>
      </c>
      <c r="AF443" s="9">
        <f t="shared" ca="1" si="178"/>
        <v>0</v>
      </c>
      <c r="AG443" s="6">
        <f t="shared" ca="1" si="179"/>
        <v>0</v>
      </c>
      <c r="AH443" s="6">
        <f t="shared" ca="1" si="180"/>
        <v>0</v>
      </c>
      <c r="AI443" s="6">
        <f t="shared" ca="1" si="181"/>
        <v>1</v>
      </c>
      <c r="AJ443" s="10">
        <f t="shared" ca="1" si="182"/>
        <v>0</v>
      </c>
      <c r="AL443" s="9">
        <f ca="1">IF(Table1[[#This Row],[EDUCATION]]="HIGHSCHOOL",1,0)</f>
        <v>0</v>
      </c>
      <c r="AM443" s="6">
        <f ca="1">IF(Table1[[#This Row],[EDUCATION]]="PLUS TWO",1,0)</f>
        <v>0</v>
      </c>
      <c r="AN443" s="6">
        <f ca="1">IF(Table1[[#This Row],[EDUCATION]]="UG",1,0)</f>
        <v>1</v>
      </c>
      <c r="AO443" s="6">
        <f ca="1">IF(Table1[[#This Row],[EDUCATION]]="PG",1,0)</f>
        <v>0</v>
      </c>
      <c r="AP443" s="6">
        <f ca="1">IF(Table1[[#This Row],[EDUCATION]]="PHD",1,0)</f>
        <v>0</v>
      </c>
      <c r="AQ443" s="10">
        <f ca="1">IF(Table1[[#This Row],[EDUCATION]]="OTHERS",1,0)</f>
        <v>0</v>
      </c>
      <c r="AU443" s="9">
        <f ca="1">Table1[[#This Row],[CARS VALUE]]/Table1[[#This Row],[CARS]]</f>
        <v>79471.602586003908</v>
      </c>
      <c r="AV443" s="10"/>
      <c r="AX443" s="9">
        <f ca="1">IF(Table1[[#This Row],[DEBTS]]&gt;$AY$3,1,0)</f>
        <v>0</v>
      </c>
      <c r="AY443" s="6"/>
      <c r="AZ443" s="23">
        <f ca="1">(Table1[[#This Row],[MORTAGE LEFT]]/Table1[[#This Row],[VALUE OF THE HOUSE]])</f>
        <v>3.4555359344756842E-2</v>
      </c>
      <c r="BA443" s="6">
        <f t="shared" ca="1" si="183"/>
        <v>1</v>
      </c>
      <c r="BB443" s="6"/>
      <c r="BC443" s="6"/>
      <c r="BD443" s="6"/>
      <c r="BE443" s="9">
        <f ca="1">IF(Table1[[#This Row],[DEBTS]]&gt;Table1[[#This Row],[INCOME ]],1,0)</f>
        <v>0</v>
      </c>
      <c r="BF443" s="10"/>
      <c r="BH443" s="9">
        <f ca="1">IF(Table1[[#This Row],[AREA]]="Alappuzha",Table1[[#This Row],[INCOME ]],0)</f>
        <v>0</v>
      </c>
      <c r="BI443" s="6">
        <f ca="1">IF(Table1[[#This Row],[AREA]]="Ernakulam",Table1[[#This Row],[INCOME ]],0)</f>
        <v>0</v>
      </c>
      <c r="BJ443" s="6">
        <f ca="1">IF(Table1[[#This Row],[AREA]]="Idukki",Table1[[#This Row],[INCOME ]],0)</f>
        <v>0</v>
      </c>
      <c r="BK443" s="6">
        <f ca="1">IF(Table1[[#This Row],[AREA]]="kannur",Table1[[#This Row],[INCOME ]],0)</f>
        <v>0</v>
      </c>
      <c r="BL443" s="6">
        <f ca="1">IF(Table1[[#This Row],[AREA]]="Kasaragod",Table1[[#This Row],[INCOME ]],0)</f>
        <v>0</v>
      </c>
      <c r="BM443" s="6">
        <f ca="1">IF(Table1[[#This Row],[AREA]]="Kollam",Table1[[#This Row],[INCOME ]],0)</f>
        <v>0</v>
      </c>
      <c r="BN443" s="6">
        <f ca="1">IF(Table1[[#This Row],[AREA]]="kottayam",Table1[[#This Row],[INCOME ]],0)</f>
        <v>0</v>
      </c>
      <c r="BO443" s="6">
        <f ca="1">IF(Table1[[#This Row],[AREA]]="Kozhikode",Table1[[#This Row],[INCOME ]],0)</f>
        <v>0</v>
      </c>
      <c r="BP443" s="6">
        <f ca="1">IF(Table1[[#This Row],[AREA]]="Malappuram",Table1[[#This Row],[INCOME ]],0)</f>
        <v>0</v>
      </c>
      <c r="BQ443" s="6">
        <f ca="1">IF(Table1[[#This Row],[AREA]]="Palakkad",Table1[[#This Row],[INCOME ]],0)</f>
        <v>0</v>
      </c>
      <c r="BR443" s="6">
        <f ca="1">IF(Table1[[#This Row],[AREA]]="Pathanamthitta",Table1[[#This Row],[INCOME ]],0)</f>
        <v>0</v>
      </c>
      <c r="BS443" s="6">
        <f ca="1">IF(Table1[[#This Row],[AREA]]="Thiruvananthapuram",Table1[[#This Row],[INCOME ]],0)</f>
        <v>0</v>
      </c>
      <c r="BT443" s="6">
        <f ca="1">IF(Table1[[#This Row],[AREA]]="Thrissur",Table1[[#This Row],[INCOME ]],0)</f>
        <v>0</v>
      </c>
      <c r="BU443" s="10">
        <f ca="1">IF(Table1[[#This Row],[AREA]]="Wayanadu",Table1[[#This Row],[INCOME ]],0)</f>
        <v>583592</v>
      </c>
      <c r="BW443" s="9">
        <f ca="1">IF(Table1[[#This Row],[FIELD OF WORK]]="IT",Table1[[#This Row],[INCOME ]],0)</f>
        <v>0</v>
      </c>
      <c r="BX443" s="6">
        <f ca="1">IF(Table1[[#This Row],[FIELD OF WORK]]="Teaching",Table1[[#This Row],[INCOME ]],0)</f>
        <v>583592</v>
      </c>
      <c r="BY443" s="6">
        <f ca="1">IF(Table1[[#This Row],[FIELD OF WORK]]="Construction",Table1[[#This Row],[INCOME ]],0)</f>
        <v>0</v>
      </c>
      <c r="BZ443" s="6">
        <f ca="1">IF(Table1[[#This Row],[FIELD OF WORK]]="Health",Table1[[#This Row],[INCOME ]],0)</f>
        <v>0</v>
      </c>
      <c r="CA443" s="10">
        <f ca="1">IF(Table1[[#This Row],[FIELD OF WORK]]="Others",Table1[[#This Row],[INCOME ]],0)</f>
        <v>0</v>
      </c>
      <c r="CC443" s="9">
        <f ca="1">IF(Table1[[#This Row],[EDUCATION]]="Highschool",Table1[[#This Row],[INCOME ]],0)</f>
        <v>0</v>
      </c>
      <c r="CD443" s="6">
        <f ca="1">IF(Table1[[#This Row],[EDUCATION]]="UG",Table1[[#This Row],[INCOME ]],0)</f>
        <v>583592</v>
      </c>
      <c r="CE443" s="6">
        <f ca="1">IF(Table1[[#This Row],[EDUCATION]]="PG",Table1[[#This Row],[INCOME ]],0)</f>
        <v>0</v>
      </c>
      <c r="CF443" s="6">
        <f ca="1">IF(Table1[[#This Row],[EDUCATION]]="PHD",Table1[[#This Row],[INCOME ]],0)</f>
        <v>0</v>
      </c>
      <c r="CG443" s="6">
        <f ca="1">IF(Table1[[#This Row],[EDUCATION]]="Plus Two",Table1[[#This Row],[INCOME ]],0)</f>
        <v>0</v>
      </c>
      <c r="CH443" s="10">
        <f ca="1">IF(Table1[[#This Row],[EDUCATION]]="Others",Table1[[#This Row],[INCOME ]],0)</f>
        <v>0</v>
      </c>
      <c r="CJ443" s="9">
        <f ca="1">IF(Table1[[#This Row],[NETWORTH]]&gt;$CK$3,Table1[[#This Row],[AGE]],0)</f>
        <v>27</v>
      </c>
      <c r="CK443" s="10"/>
    </row>
    <row r="444" spans="1:89" x14ac:dyDescent="0.3">
      <c r="A444">
        <f t="shared" ca="1" si="166"/>
        <v>1</v>
      </c>
      <c r="B444" t="str">
        <f t="shared" ca="1" si="167"/>
        <v>FEMALE</v>
      </c>
      <c r="C444">
        <f t="shared" ca="1" si="168"/>
        <v>25</v>
      </c>
      <c r="D444">
        <f t="shared" ca="1" si="169"/>
        <v>3</v>
      </c>
      <c r="E444" t="str">
        <f t="shared" ca="1" si="170"/>
        <v>Teaching</v>
      </c>
      <c r="F444">
        <f t="shared" ca="1" si="171"/>
        <v>4</v>
      </c>
      <c r="G444" t="str">
        <f t="shared" ca="1" si="172"/>
        <v>PG</v>
      </c>
      <c r="H444">
        <f t="shared" ca="1" si="190"/>
        <v>0</v>
      </c>
      <c r="I444">
        <f t="shared" ca="1" si="165"/>
        <v>3</v>
      </c>
      <c r="J444">
        <f t="shared" ca="1" si="173"/>
        <v>181301</v>
      </c>
      <c r="K444">
        <f t="shared" ca="1" si="174"/>
        <v>13</v>
      </c>
      <c r="L444" t="str">
        <f t="shared" ca="1" si="175"/>
        <v>Kannur</v>
      </c>
      <c r="M444">
        <f t="shared" ca="1" si="184"/>
        <v>1087806</v>
      </c>
      <c r="N444">
        <f t="shared" ca="1" si="176"/>
        <v>924378.85263528698</v>
      </c>
      <c r="O444">
        <f t="shared" ca="1" si="185"/>
        <v>262563.05643474526</v>
      </c>
      <c r="P444">
        <f t="shared" ca="1" si="177"/>
        <v>164747</v>
      </c>
      <c r="Q444">
        <f t="shared" ca="1" si="186"/>
        <v>1402006.852635287</v>
      </c>
      <c r="R444">
        <f t="shared" ca="1" si="187"/>
        <v>266364.57741835271</v>
      </c>
      <c r="S444">
        <f t="shared" ca="1" si="188"/>
        <v>1616733.6338530979</v>
      </c>
      <c r="T444">
        <f t="shared" ca="1" si="189"/>
        <v>214726.78121781093</v>
      </c>
      <c r="V444" s="9">
        <f ca="1">IF(Table1[[#This Row],[GENDER]]="MALE",1,0)</f>
        <v>0</v>
      </c>
      <c r="W444" s="10">
        <f ca="1">IF(Table1[[#This Row],[GENDER]]="FEMALE",1,0)</f>
        <v>1</v>
      </c>
      <c r="AF444" s="9">
        <f t="shared" ca="1" si="178"/>
        <v>0</v>
      </c>
      <c r="AG444" s="6">
        <f t="shared" ca="1" si="179"/>
        <v>0</v>
      </c>
      <c r="AH444" s="6">
        <f t="shared" ca="1" si="180"/>
        <v>0</v>
      </c>
      <c r="AI444" s="6">
        <f t="shared" ca="1" si="181"/>
        <v>1</v>
      </c>
      <c r="AJ444" s="10">
        <f t="shared" ca="1" si="182"/>
        <v>0</v>
      </c>
      <c r="AL444" s="9">
        <f ca="1">IF(Table1[[#This Row],[EDUCATION]]="HIGHSCHOOL",1,0)</f>
        <v>0</v>
      </c>
      <c r="AM444" s="6">
        <f ca="1">IF(Table1[[#This Row],[EDUCATION]]="PLUS TWO",1,0)</f>
        <v>0</v>
      </c>
      <c r="AN444" s="6">
        <f ca="1">IF(Table1[[#This Row],[EDUCATION]]="UG",1,0)</f>
        <v>0</v>
      </c>
      <c r="AO444" s="6">
        <f ca="1">IF(Table1[[#This Row],[EDUCATION]]="PG",1,0)</f>
        <v>1</v>
      </c>
      <c r="AP444" s="6">
        <f ca="1">IF(Table1[[#This Row],[EDUCATION]]="PHD",1,0)</f>
        <v>0</v>
      </c>
      <c r="AQ444" s="10">
        <f ca="1">IF(Table1[[#This Row],[EDUCATION]]="OTHERS",1,0)</f>
        <v>0</v>
      </c>
      <c r="AU444" s="9">
        <f ca="1">Table1[[#This Row],[CARS VALUE]]/Table1[[#This Row],[CARS]]</f>
        <v>87521.018811581758</v>
      </c>
      <c r="AV444" s="10"/>
      <c r="AX444" s="9">
        <f ca="1">IF(Table1[[#This Row],[DEBTS]]&gt;$AY$3,1,0)</f>
        <v>1</v>
      </c>
      <c r="AY444" s="6"/>
      <c r="AZ444" s="23">
        <f ca="1">(Table1[[#This Row],[MORTAGE LEFT]]/Table1[[#This Row],[VALUE OF THE HOUSE]])</f>
        <v>0.84976443652203337</v>
      </c>
      <c r="BA444" s="6">
        <f t="shared" ca="1" si="183"/>
        <v>0</v>
      </c>
      <c r="BB444" s="6"/>
      <c r="BC444" s="6"/>
      <c r="BD444" s="6"/>
      <c r="BE444" s="9">
        <f ca="1">IF(Table1[[#This Row],[DEBTS]]&gt;Table1[[#This Row],[INCOME ]],1,0)</f>
        <v>1</v>
      </c>
      <c r="BF444" s="10"/>
      <c r="BH444" s="9">
        <f ca="1">IF(Table1[[#This Row],[AREA]]="Alappuzha",Table1[[#This Row],[INCOME ]],0)</f>
        <v>0</v>
      </c>
      <c r="BI444" s="6">
        <f ca="1">IF(Table1[[#This Row],[AREA]]="Ernakulam",Table1[[#This Row],[INCOME ]],0)</f>
        <v>0</v>
      </c>
      <c r="BJ444" s="6">
        <f ca="1">IF(Table1[[#This Row],[AREA]]="Idukki",Table1[[#This Row],[INCOME ]],0)</f>
        <v>0</v>
      </c>
      <c r="BK444" s="6">
        <f ca="1">IF(Table1[[#This Row],[AREA]]="kannur",Table1[[#This Row],[INCOME ]],0)</f>
        <v>181301</v>
      </c>
      <c r="BL444" s="6">
        <f ca="1">IF(Table1[[#This Row],[AREA]]="Kasaragod",Table1[[#This Row],[INCOME ]],0)</f>
        <v>0</v>
      </c>
      <c r="BM444" s="6">
        <f ca="1">IF(Table1[[#This Row],[AREA]]="Kollam",Table1[[#This Row],[INCOME ]],0)</f>
        <v>0</v>
      </c>
      <c r="BN444" s="6">
        <f ca="1">IF(Table1[[#This Row],[AREA]]="kottayam",Table1[[#This Row],[INCOME ]],0)</f>
        <v>0</v>
      </c>
      <c r="BO444" s="6">
        <f ca="1">IF(Table1[[#This Row],[AREA]]="Kozhikode",Table1[[#This Row],[INCOME ]],0)</f>
        <v>0</v>
      </c>
      <c r="BP444" s="6">
        <f ca="1">IF(Table1[[#This Row],[AREA]]="Malappuram",Table1[[#This Row],[INCOME ]],0)</f>
        <v>0</v>
      </c>
      <c r="BQ444" s="6">
        <f ca="1">IF(Table1[[#This Row],[AREA]]="Palakkad",Table1[[#This Row],[INCOME ]],0)</f>
        <v>0</v>
      </c>
      <c r="BR444" s="6">
        <f ca="1">IF(Table1[[#This Row],[AREA]]="Pathanamthitta",Table1[[#This Row],[INCOME ]],0)</f>
        <v>0</v>
      </c>
      <c r="BS444" s="6">
        <f ca="1">IF(Table1[[#This Row],[AREA]]="Thiruvananthapuram",Table1[[#This Row],[INCOME ]],0)</f>
        <v>0</v>
      </c>
      <c r="BT444" s="6">
        <f ca="1">IF(Table1[[#This Row],[AREA]]="Thrissur",Table1[[#This Row],[INCOME ]],0)</f>
        <v>0</v>
      </c>
      <c r="BU444" s="10">
        <f ca="1">IF(Table1[[#This Row],[AREA]]="Wayanadu",Table1[[#This Row],[INCOME ]],0)</f>
        <v>0</v>
      </c>
      <c r="BW444" s="9">
        <f ca="1">IF(Table1[[#This Row],[FIELD OF WORK]]="IT",Table1[[#This Row],[INCOME ]],0)</f>
        <v>0</v>
      </c>
      <c r="BX444" s="6">
        <f ca="1">IF(Table1[[#This Row],[FIELD OF WORK]]="Teaching",Table1[[#This Row],[INCOME ]],0)</f>
        <v>181301</v>
      </c>
      <c r="BY444" s="6">
        <f ca="1">IF(Table1[[#This Row],[FIELD OF WORK]]="Construction",Table1[[#This Row],[INCOME ]],0)</f>
        <v>0</v>
      </c>
      <c r="BZ444" s="6">
        <f ca="1">IF(Table1[[#This Row],[FIELD OF WORK]]="Health",Table1[[#This Row],[INCOME ]],0)</f>
        <v>0</v>
      </c>
      <c r="CA444" s="10">
        <f ca="1">IF(Table1[[#This Row],[FIELD OF WORK]]="Others",Table1[[#This Row],[INCOME ]],0)</f>
        <v>0</v>
      </c>
      <c r="CC444" s="9">
        <f ca="1">IF(Table1[[#This Row],[EDUCATION]]="Highschool",Table1[[#This Row],[INCOME ]],0)</f>
        <v>0</v>
      </c>
      <c r="CD444" s="6">
        <f ca="1">IF(Table1[[#This Row],[EDUCATION]]="UG",Table1[[#This Row],[INCOME ]],0)</f>
        <v>0</v>
      </c>
      <c r="CE444" s="6">
        <f ca="1">IF(Table1[[#This Row],[EDUCATION]]="PG",Table1[[#This Row],[INCOME ]],0)</f>
        <v>181301</v>
      </c>
      <c r="CF444" s="6">
        <f ca="1">IF(Table1[[#This Row],[EDUCATION]]="PHD",Table1[[#This Row],[INCOME ]],0)</f>
        <v>0</v>
      </c>
      <c r="CG444" s="6">
        <f ca="1">IF(Table1[[#This Row],[EDUCATION]]="Plus Two",Table1[[#This Row],[INCOME ]],0)</f>
        <v>0</v>
      </c>
      <c r="CH444" s="10">
        <f ca="1">IF(Table1[[#This Row],[EDUCATION]]="Others",Table1[[#This Row],[INCOME ]],0)</f>
        <v>0</v>
      </c>
      <c r="CJ444" s="9">
        <f ca="1">IF(Table1[[#This Row],[NETWORTH]]&gt;$CK$3,Table1[[#This Row],[AGE]],0)</f>
        <v>0</v>
      </c>
      <c r="CK444" s="10"/>
    </row>
    <row r="445" spans="1:89" x14ac:dyDescent="0.3">
      <c r="A445">
        <f t="shared" ca="1" si="166"/>
        <v>0</v>
      </c>
      <c r="B445" t="str">
        <f t="shared" ca="1" si="167"/>
        <v>MALE</v>
      </c>
      <c r="C445">
        <f t="shared" ca="1" si="168"/>
        <v>49</v>
      </c>
      <c r="D445">
        <f t="shared" ca="1" si="169"/>
        <v>3</v>
      </c>
      <c r="E445" t="str">
        <f t="shared" ca="1" si="170"/>
        <v>Teaching</v>
      </c>
      <c r="F445">
        <f t="shared" ca="1" si="171"/>
        <v>4</v>
      </c>
      <c r="G445" t="str">
        <f t="shared" ca="1" si="172"/>
        <v>PG</v>
      </c>
      <c r="H445">
        <f t="shared" ca="1" si="190"/>
        <v>1</v>
      </c>
      <c r="I445">
        <f t="shared" ca="1" si="165"/>
        <v>3</v>
      </c>
      <c r="J445">
        <f t="shared" ca="1" si="173"/>
        <v>733476</v>
      </c>
      <c r="K445">
        <f t="shared" ca="1" si="174"/>
        <v>14</v>
      </c>
      <c r="L445" t="str">
        <f t="shared" ca="1" si="175"/>
        <v>Kasaragod</v>
      </c>
      <c r="M445">
        <f t="shared" ca="1" si="184"/>
        <v>4400856</v>
      </c>
      <c r="N445">
        <f t="shared" ca="1" si="176"/>
        <v>3113925.6010005702</v>
      </c>
      <c r="O445">
        <f t="shared" ca="1" si="185"/>
        <v>4673.4872166094037</v>
      </c>
      <c r="P445">
        <f t="shared" ca="1" si="177"/>
        <v>943</v>
      </c>
      <c r="Q445">
        <f t="shared" ca="1" si="186"/>
        <v>4250078.6010005698</v>
      </c>
      <c r="R445">
        <f t="shared" ca="1" si="187"/>
        <v>159188.20858799946</v>
      </c>
      <c r="S445">
        <f t="shared" ca="1" si="188"/>
        <v>4564717.695804609</v>
      </c>
      <c r="T445">
        <f t="shared" ca="1" si="189"/>
        <v>314639.09480403922</v>
      </c>
      <c r="V445" s="9">
        <f ca="1">IF(Table1[[#This Row],[GENDER]]="MALE",1,0)</f>
        <v>1</v>
      </c>
      <c r="W445" s="10">
        <f ca="1">IF(Table1[[#This Row],[GENDER]]="FEMALE",1,0)</f>
        <v>0</v>
      </c>
      <c r="AF445" s="9">
        <f t="shared" ca="1" si="178"/>
        <v>0</v>
      </c>
      <c r="AG445" s="6">
        <f t="shared" ca="1" si="179"/>
        <v>0</v>
      </c>
      <c r="AH445" s="6">
        <f t="shared" ca="1" si="180"/>
        <v>0</v>
      </c>
      <c r="AI445" s="6">
        <f t="shared" ca="1" si="181"/>
        <v>1</v>
      </c>
      <c r="AJ445" s="10">
        <f t="shared" ca="1" si="182"/>
        <v>0</v>
      </c>
      <c r="AL445" s="9">
        <f ca="1">IF(Table1[[#This Row],[EDUCATION]]="HIGHSCHOOL",1,0)</f>
        <v>0</v>
      </c>
      <c r="AM445" s="6">
        <f ca="1">IF(Table1[[#This Row],[EDUCATION]]="PLUS TWO",1,0)</f>
        <v>0</v>
      </c>
      <c r="AN445" s="6">
        <f ca="1">IF(Table1[[#This Row],[EDUCATION]]="UG",1,0)</f>
        <v>0</v>
      </c>
      <c r="AO445" s="6">
        <f ca="1">IF(Table1[[#This Row],[EDUCATION]]="PG",1,0)</f>
        <v>1</v>
      </c>
      <c r="AP445" s="6">
        <f ca="1">IF(Table1[[#This Row],[EDUCATION]]="PHD",1,0)</f>
        <v>0</v>
      </c>
      <c r="AQ445" s="10">
        <f ca="1">IF(Table1[[#This Row],[EDUCATION]]="OTHERS",1,0)</f>
        <v>0</v>
      </c>
      <c r="AU445" s="9">
        <f ca="1">Table1[[#This Row],[CARS VALUE]]/Table1[[#This Row],[CARS]]</f>
        <v>1557.8290722031345</v>
      </c>
      <c r="AV445" s="10"/>
      <c r="AX445" s="9">
        <f ca="1">IF(Table1[[#This Row],[DEBTS]]&gt;$AY$3,1,0)</f>
        <v>1</v>
      </c>
      <c r="AY445" s="6"/>
      <c r="AZ445" s="23">
        <f ca="1">(Table1[[#This Row],[MORTAGE LEFT]]/Table1[[#This Row],[VALUE OF THE HOUSE]])</f>
        <v>0.70757270880950662</v>
      </c>
      <c r="BA445" s="6">
        <f t="shared" ca="1" si="183"/>
        <v>0</v>
      </c>
      <c r="BB445" s="6"/>
      <c r="BC445" s="6"/>
      <c r="BD445" s="6"/>
      <c r="BE445" s="9">
        <f ca="1">IF(Table1[[#This Row],[DEBTS]]&gt;Table1[[#This Row],[INCOME ]],1,0)</f>
        <v>1</v>
      </c>
      <c r="BF445" s="10"/>
      <c r="BH445" s="9">
        <f ca="1">IF(Table1[[#This Row],[AREA]]="Alappuzha",Table1[[#This Row],[INCOME ]],0)</f>
        <v>0</v>
      </c>
      <c r="BI445" s="6">
        <f ca="1">IF(Table1[[#This Row],[AREA]]="Ernakulam",Table1[[#This Row],[INCOME ]],0)</f>
        <v>0</v>
      </c>
      <c r="BJ445" s="6">
        <f ca="1">IF(Table1[[#This Row],[AREA]]="Idukki",Table1[[#This Row],[INCOME ]],0)</f>
        <v>0</v>
      </c>
      <c r="BK445" s="6">
        <f ca="1">IF(Table1[[#This Row],[AREA]]="kannur",Table1[[#This Row],[INCOME ]],0)</f>
        <v>0</v>
      </c>
      <c r="BL445" s="6">
        <f ca="1">IF(Table1[[#This Row],[AREA]]="Kasaragod",Table1[[#This Row],[INCOME ]],0)</f>
        <v>733476</v>
      </c>
      <c r="BM445" s="6">
        <f ca="1">IF(Table1[[#This Row],[AREA]]="Kollam",Table1[[#This Row],[INCOME ]],0)</f>
        <v>0</v>
      </c>
      <c r="BN445" s="6">
        <f ca="1">IF(Table1[[#This Row],[AREA]]="kottayam",Table1[[#This Row],[INCOME ]],0)</f>
        <v>0</v>
      </c>
      <c r="BO445" s="6">
        <f ca="1">IF(Table1[[#This Row],[AREA]]="Kozhikode",Table1[[#This Row],[INCOME ]],0)</f>
        <v>0</v>
      </c>
      <c r="BP445" s="6">
        <f ca="1">IF(Table1[[#This Row],[AREA]]="Malappuram",Table1[[#This Row],[INCOME ]],0)</f>
        <v>0</v>
      </c>
      <c r="BQ445" s="6">
        <f ca="1">IF(Table1[[#This Row],[AREA]]="Palakkad",Table1[[#This Row],[INCOME ]],0)</f>
        <v>0</v>
      </c>
      <c r="BR445" s="6">
        <f ca="1">IF(Table1[[#This Row],[AREA]]="Pathanamthitta",Table1[[#This Row],[INCOME ]],0)</f>
        <v>0</v>
      </c>
      <c r="BS445" s="6">
        <f ca="1">IF(Table1[[#This Row],[AREA]]="Thiruvananthapuram",Table1[[#This Row],[INCOME ]],0)</f>
        <v>0</v>
      </c>
      <c r="BT445" s="6">
        <f ca="1">IF(Table1[[#This Row],[AREA]]="Thrissur",Table1[[#This Row],[INCOME ]],0)</f>
        <v>0</v>
      </c>
      <c r="BU445" s="10">
        <f ca="1">IF(Table1[[#This Row],[AREA]]="Wayanadu",Table1[[#This Row],[INCOME ]],0)</f>
        <v>0</v>
      </c>
      <c r="BW445" s="9">
        <f ca="1">IF(Table1[[#This Row],[FIELD OF WORK]]="IT",Table1[[#This Row],[INCOME ]],0)</f>
        <v>0</v>
      </c>
      <c r="BX445" s="6">
        <f ca="1">IF(Table1[[#This Row],[FIELD OF WORK]]="Teaching",Table1[[#This Row],[INCOME ]],0)</f>
        <v>733476</v>
      </c>
      <c r="BY445" s="6">
        <f ca="1">IF(Table1[[#This Row],[FIELD OF WORK]]="Construction",Table1[[#This Row],[INCOME ]],0)</f>
        <v>0</v>
      </c>
      <c r="BZ445" s="6">
        <f ca="1">IF(Table1[[#This Row],[FIELD OF WORK]]="Health",Table1[[#This Row],[INCOME ]],0)</f>
        <v>0</v>
      </c>
      <c r="CA445" s="10">
        <f ca="1">IF(Table1[[#This Row],[FIELD OF WORK]]="Others",Table1[[#This Row],[INCOME ]],0)</f>
        <v>0</v>
      </c>
      <c r="CC445" s="9">
        <f ca="1">IF(Table1[[#This Row],[EDUCATION]]="Highschool",Table1[[#This Row],[INCOME ]],0)</f>
        <v>0</v>
      </c>
      <c r="CD445" s="6">
        <f ca="1">IF(Table1[[#This Row],[EDUCATION]]="UG",Table1[[#This Row],[INCOME ]],0)</f>
        <v>0</v>
      </c>
      <c r="CE445" s="6">
        <f ca="1">IF(Table1[[#This Row],[EDUCATION]]="PG",Table1[[#This Row],[INCOME ]],0)</f>
        <v>733476</v>
      </c>
      <c r="CF445" s="6">
        <f ca="1">IF(Table1[[#This Row],[EDUCATION]]="PHD",Table1[[#This Row],[INCOME ]],0)</f>
        <v>0</v>
      </c>
      <c r="CG445" s="6">
        <f ca="1">IF(Table1[[#This Row],[EDUCATION]]="Plus Two",Table1[[#This Row],[INCOME ]],0)</f>
        <v>0</v>
      </c>
      <c r="CH445" s="10">
        <f ca="1">IF(Table1[[#This Row],[EDUCATION]]="Others",Table1[[#This Row],[INCOME ]],0)</f>
        <v>0</v>
      </c>
      <c r="CJ445" s="9">
        <f ca="1">IF(Table1[[#This Row],[NETWORTH]]&gt;$CK$3,Table1[[#This Row],[AGE]],0)</f>
        <v>0</v>
      </c>
      <c r="CK445" s="10"/>
    </row>
    <row r="446" spans="1:89" x14ac:dyDescent="0.3">
      <c r="A446">
        <f t="shared" ca="1" si="166"/>
        <v>1</v>
      </c>
      <c r="B446" t="str">
        <f t="shared" ca="1" si="167"/>
        <v>FEMALE</v>
      </c>
      <c r="C446">
        <f t="shared" ca="1" si="168"/>
        <v>50</v>
      </c>
      <c r="D446">
        <f t="shared" ca="1" si="169"/>
        <v>5</v>
      </c>
      <c r="E446" t="str">
        <f t="shared" ca="1" si="170"/>
        <v>Others</v>
      </c>
      <c r="F446">
        <f t="shared" ca="1" si="171"/>
        <v>5</v>
      </c>
      <c r="G446" t="str">
        <f t="shared" ca="1" si="172"/>
        <v>PHD</v>
      </c>
      <c r="H446">
        <f t="shared" ca="1" si="190"/>
        <v>2</v>
      </c>
      <c r="I446">
        <f t="shared" ca="1" si="165"/>
        <v>3</v>
      </c>
      <c r="J446">
        <f t="shared" ca="1" si="173"/>
        <v>206872</v>
      </c>
      <c r="K446">
        <f t="shared" ca="1" si="174"/>
        <v>5</v>
      </c>
      <c r="L446" t="str">
        <f t="shared" ca="1" si="175"/>
        <v>Kottayam</v>
      </c>
      <c r="M446">
        <f t="shared" ca="1" si="184"/>
        <v>827488</v>
      </c>
      <c r="N446">
        <f t="shared" ca="1" si="176"/>
        <v>432023.53865350911</v>
      </c>
      <c r="O446">
        <f t="shared" ca="1" si="185"/>
        <v>12432.452551436108</v>
      </c>
      <c r="P446">
        <f t="shared" ca="1" si="177"/>
        <v>7531</v>
      </c>
      <c r="Q446">
        <f t="shared" ca="1" si="186"/>
        <v>657818.53865350911</v>
      </c>
      <c r="R446">
        <f t="shared" ca="1" si="187"/>
        <v>295261.29018493916</v>
      </c>
      <c r="S446">
        <f t="shared" ca="1" si="188"/>
        <v>1135181.7427363754</v>
      </c>
      <c r="T446">
        <f t="shared" ca="1" si="189"/>
        <v>477363.20408286632</v>
      </c>
      <c r="V446" s="9">
        <f ca="1">IF(Table1[[#This Row],[GENDER]]="MALE",1,0)</f>
        <v>0</v>
      </c>
      <c r="W446" s="10">
        <f ca="1">IF(Table1[[#This Row],[GENDER]]="FEMALE",1,0)</f>
        <v>1</v>
      </c>
      <c r="AF446" s="9">
        <f t="shared" ca="1" si="178"/>
        <v>0</v>
      </c>
      <c r="AG446" s="6">
        <f t="shared" ca="1" si="179"/>
        <v>0</v>
      </c>
      <c r="AH446" s="6">
        <f t="shared" ca="1" si="180"/>
        <v>0</v>
      </c>
      <c r="AI446" s="6">
        <f t="shared" ca="1" si="181"/>
        <v>0</v>
      </c>
      <c r="AJ446" s="10">
        <f t="shared" ca="1" si="182"/>
        <v>1</v>
      </c>
      <c r="AL446" s="9">
        <f ca="1">IF(Table1[[#This Row],[EDUCATION]]="HIGHSCHOOL",1,0)</f>
        <v>0</v>
      </c>
      <c r="AM446" s="6">
        <f ca="1">IF(Table1[[#This Row],[EDUCATION]]="PLUS TWO",1,0)</f>
        <v>0</v>
      </c>
      <c r="AN446" s="6">
        <f ca="1">IF(Table1[[#This Row],[EDUCATION]]="UG",1,0)</f>
        <v>0</v>
      </c>
      <c r="AO446" s="6">
        <f ca="1">IF(Table1[[#This Row],[EDUCATION]]="PG",1,0)</f>
        <v>0</v>
      </c>
      <c r="AP446" s="6">
        <f ca="1">IF(Table1[[#This Row],[EDUCATION]]="PHD",1,0)</f>
        <v>1</v>
      </c>
      <c r="AQ446" s="10">
        <f ca="1">IF(Table1[[#This Row],[EDUCATION]]="OTHERS",1,0)</f>
        <v>0</v>
      </c>
      <c r="AU446" s="9">
        <f ca="1">Table1[[#This Row],[CARS VALUE]]/Table1[[#This Row],[CARS]]</f>
        <v>4144.1508504787025</v>
      </c>
      <c r="AV446" s="10"/>
      <c r="AX446" s="9">
        <f ca="1">IF(Table1[[#This Row],[DEBTS]]&gt;$AY$3,1,0)</f>
        <v>0</v>
      </c>
      <c r="AY446" s="6"/>
      <c r="AZ446" s="23">
        <f ca="1">(Table1[[#This Row],[MORTAGE LEFT]]/Table1[[#This Row],[VALUE OF THE HOUSE]])</f>
        <v>0.52209039726679918</v>
      </c>
      <c r="BA446" s="6">
        <f t="shared" ca="1" si="183"/>
        <v>0</v>
      </c>
      <c r="BB446" s="6"/>
      <c r="BC446" s="6"/>
      <c r="BD446" s="6"/>
      <c r="BE446" s="9">
        <f ca="1">IF(Table1[[#This Row],[DEBTS]]&gt;Table1[[#This Row],[INCOME ]],1,0)</f>
        <v>1</v>
      </c>
      <c r="BF446" s="10"/>
      <c r="BH446" s="9">
        <f ca="1">IF(Table1[[#This Row],[AREA]]="Alappuzha",Table1[[#This Row],[INCOME ]],0)</f>
        <v>0</v>
      </c>
      <c r="BI446" s="6">
        <f ca="1">IF(Table1[[#This Row],[AREA]]="Ernakulam",Table1[[#This Row],[INCOME ]],0)</f>
        <v>0</v>
      </c>
      <c r="BJ446" s="6">
        <f ca="1">IF(Table1[[#This Row],[AREA]]="Idukki",Table1[[#This Row],[INCOME ]],0)</f>
        <v>0</v>
      </c>
      <c r="BK446" s="6">
        <f ca="1">IF(Table1[[#This Row],[AREA]]="kannur",Table1[[#This Row],[INCOME ]],0)</f>
        <v>0</v>
      </c>
      <c r="BL446" s="6">
        <f ca="1">IF(Table1[[#This Row],[AREA]]="Kasaragod",Table1[[#This Row],[INCOME ]],0)</f>
        <v>0</v>
      </c>
      <c r="BM446" s="6">
        <f ca="1">IF(Table1[[#This Row],[AREA]]="Kollam",Table1[[#This Row],[INCOME ]],0)</f>
        <v>0</v>
      </c>
      <c r="BN446" s="6">
        <f ca="1">IF(Table1[[#This Row],[AREA]]="kottayam",Table1[[#This Row],[INCOME ]],0)</f>
        <v>206872</v>
      </c>
      <c r="BO446" s="6">
        <f ca="1">IF(Table1[[#This Row],[AREA]]="Kozhikode",Table1[[#This Row],[INCOME ]],0)</f>
        <v>0</v>
      </c>
      <c r="BP446" s="6">
        <f ca="1">IF(Table1[[#This Row],[AREA]]="Malappuram",Table1[[#This Row],[INCOME ]],0)</f>
        <v>0</v>
      </c>
      <c r="BQ446" s="6">
        <f ca="1">IF(Table1[[#This Row],[AREA]]="Palakkad",Table1[[#This Row],[INCOME ]],0)</f>
        <v>0</v>
      </c>
      <c r="BR446" s="6">
        <f ca="1">IF(Table1[[#This Row],[AREA]]="Pathanamthitta",Table1[[#This Row],[INCOME ]],0)</f>
        <v>0</v>
      </c>
      <c r="BS446" s="6">
        <f ca="1">IF(Table1[[#This Row],[AREA]]="Thiruvananthapuram",Table1[[#This Row],[INCOME ]],0)</f>
        <v>0</v>
      </c>
      <c r="BT446" s="6">
        <f ca="1">IF(Table1[[#This Row],[AREA]]="Thrissur",Table1[[#This Row],[INCOME ]],0)</f>
        <v>0</v>
      </c>
      <c r="BU446" s="10">
        <f ca="1">IF(Table1[[#This Row],[AREA]]="Wayanadu",Table1[[#This Row],[INCOME ]],0)</f>
        <v>0</v>
      </c>
      <c r="BW446" s="9">
        <f ca="1">IF(Table1[[#This Row],[FIELD OF WORK]]="IT",Table1[[#This Row],[INCOME ]],0)</f>
        <v>0</v>
      </c>
      <c r="BX446" s="6">
        <f ca="1">IF(Table1[[#This Row],[FIELD OF WORK]]="Teaching",Table1[[#This Row],[INCOME ]],0)</f>
        <v>0</v>
      </c>
      <c r="BY446" s="6">
        <f ca="1">IF(Table1[[#This Row],[FIELD OF WORK]]="Construction",Table1[[#This Row],[INCOME ]],0)</f>
        <v>0</v>
      </c>
      <c r="BZ446" s="6">
        <f ca="1">IF(Table1[[#This Row],[FIELD OF WORK]]="Health",Table1[[#This Row],[INCOME ]],0)</f>
        <v>0</v>
      </c>
      <c r="CA446" s="10">
        <f ca="1">IF(Table1[[#This Row],[FIELD OF WORK]]="Others",Table1[[#This Row],[INCOME ]],0)</f>
        <v>206872</v>
      </c>
      <c r="CC446" s="9">
        <f ca="1">IF(Table1[[#This Row],[EDUCATION]]="Highschool",Table1[[#This Row],[INCOME ]],0)</f>
        <v>0</v>
      </c>
      <c r="CD446" s="6">
        <f ca="1">IF(Table1[[#This Row],[EDUCATION]]="UG",Table1[[#This Row],[INCOME ]],0)</f>
        <v>0</v>
      </c>
      <c r="CE446" s="6">
        <f ca="1">IF(Table1[[#This Row],[EDUCATION]]="PG",Table1[[#This Row],[INCOME ]],0)</f>
        <v>0</v>
      </c>
      <c r="CF446" s="6">
        <f ca="1">IF(Table1[[#This Row],[EDUCATION]]="PHD",Table1[[#This Row],[INCOME ]],0)</f>
        <v>206872</v>
      </c>
      <c r="CG446" s="6">
        <f ca="1">IF(Table1[[#This Row],[EDUCATION]]="Plus Two",Table1[[#This Row],[INCOME ]],0)</f>
        <v>0</v>
      </c>
      <c r="CH446" s="10">
        <f ca="1">IF(Table1[[#This Row],[EDUCATION]]="Others",Table1[[#This Row],[INCOME ]],0)</f>
        <v>0</v>
      </c>
      <c r="CJ446" s="9">
        <f ca="1">IF(Table1[[#This Row],[NETWORTH]]&gt;$CK$3,Table1[[#This Row],[AGE]],0)</f>
        <v>0</v>
      </c>
      <c r="CK446" s="10"/>
    </row>
    <row r="447" spans="1:89" x14ac:dyDescent="0.3">
      <c r="A447">
        <f t="shared" ca="1" si="166"/>
        <v>1</v>
      </c>
      <c r="B447" t="str">
        <f t="shared" ca="1" si="167"/>
        <v>FEMALE</v>
      </c>
      <c r="C447">
        <f t="shared" ca="1" si="168"/>
        <v>40</v>
      </c>
      <c r="D447">
        <f t="shared" ca="1" si="169"/>
        <v>4</v>
      </c>
      <c r="E447" t="str">
        <f t="shared" ca="1" si="170"/>
        <v>IT</v>
      </c>
      <c r="F447">
        <f t="shared" ca="1" si="171"/>
        <v>1</v>
      </c>
      <c r="G447" t="str">
        <f t="shared" ca="1" si="172"/>
        <v>Highschool</v>
      </c>
      <c r="H447">
        <f t="shared" ca="1" si="190"/>
        <v>1</v>
      </c>
      <c r="I447">
        <f t="shared" ca="1" si="165"/>
        <v>3</v>
      </c>
      <c r="J447">
        <f t="shared" ca="1" si="173"/>
        <v>948779</v>
      </c>
      <c r="K447">
        <f t="shared" ca="1" si="174"/>
        <v>6</v>
      </c>
      <c r="L447" t="str">
        <f t="shared" ca="1" si="175"/>
        <v>Idukki</v>
      </c>
      <c r="M447">
        <f t="shared" ca="1" si="184"/>
        <v>3795116</v>
      </c>
      <c r="N447">
        <f t="shared" ca="1" si="176"/>
        <v>1275482.0706297229</v>
      </c>
      <c r="O447">
        <f t="shared" ca="1" si="185"/>
        <v>1341247.5321760629</v>
      </c>
      <c r="P447">
        <f t="shared" ca="1" si="177"/>
        <v>1127716</v>
      </c>
      <c r="Q447">
        <f t="shared" ca="1" si="186"/>
        <v>4006478.0706297229</v>
      </c>
      <c r="R447">
        <f t="shared" ca="1" si="187"/>
        <v>1354184.0756039573</v>
      </c>
      <c r="S447">
        <f t="shared" ca="1" si="188"/>
        <v>6490547.6077800198</v>
      </c>
      <c r="T447">
        <f t="shared" ca="1" si="189"/>
        <v>2484069.5371502968</v>
      </c>
      <c r="V447" s="9">
        <f ca="1">IF(Table1[[#This Row],[GENDER]]="MALE",1,0)</f>
        <v>0</v>
      </c>
      <c r="W447" s="10">
        <f ca="1">IF(Table1[[#This Row],[GENDER]]="FEMALE",1,0)</f>
        <v>1</v>
      </c>
      <c r="AF447" s="9">
        <f t="shared" ca="1" si="178"/>
        <v>0</v>
      </c>
      <c r="AG447" s="6">
        <f t="shared" ca="1" si="179"/>
        <v>0</v>
      </c>
      <c r="AH447" s="6">
        <f t="shared" ca="1" si="180"/>
        <v>1</v>
      </c>
      <c r="AI447" s="6">
        <f t="shared" ca="1" si="181"/>
        <v>0</v>
      </c>
      <c r="AJ447" s="10">
        <f t="shared" ca="1" si="182"/>
        <v>0</v>
      </c>
      <c r="AL447" s="9">
        <f ca="1">IF(Table1[[#This Row],[EDUCATION]]="HIGHSCHOOL",1,0)</f>
        <v>1</v>
      </c>
      <c r="AM447" s="6">
        <f ca="1">IF(Table1[[#This Row],[EDUCATION]]="PLUS TWO",1,0)</f>
        <v>0</v>
      </c>
      <c r="AN447" s="6">
        <f ca="1">IF(Table1[[#This Row],[EDUCATION]]="UG",1,0)</f>
        <v>0</v>
      </c>
      <c r="AO447" s="6">
        <f ca="1">IF(Table1[[#This Row],[EDUCATION]]="PG",1,0)</f>
        <v>0</v>
      </c>
      <c r="AP447" s="6">
        <f ca="1">IF(Table1[[#This Row],[EDUCATION]]="PHD",1,0)</f>
        <v>0</v>
      </c>
      <c r="AQ447" s="10">
        <f ca="1">IF(Table1[[#This Row],[EDUCATION]]="OTHERS",1,0)</f>
        <v>0</v>
      </c>
      <c r="AU447" s="9">
        <f ca="1">Table1[[#This Row],[CARS VALUE]]/Table1[[#This Row],[CARS]]</f>
        <v>447082.51072535431</v>
      </c>
      <c r="AV447" s="10"/>
      <c r="AX447" s="9">
        <f ca="1">IF(Table1[[#This Row],[DEBTS]]&gt;$AY$3,1,0)</f>
        <v>1</v>
      </c>
      <c r="AY447" s="6"/>
      <c r="AZ447" s="23">
        <f ca="1">(Table1[[#This Row],[MORTAGE LEFT]]/Table1[[#This Row],[VALUE OF THE HOUSE]])</f>
        <v>0.33608513432256693</v>
      </c>
      <c r="BA447" s="6">
        <f t="shared" ca="1" si="183"/>
        <v>1</v>
      </c>
      <c r="BB447" s="6"/>
      <c r="BC447" s="6"/>
      <c r="BD447" s="6"/>
      <c r="BE447" s="9">
        <f ca="1">IF(Table1[[#This Row],[DEBTS]]&gt;Table1[[#This Row],[INCOME ]],1,0)</f>
        <v>1</v>
      </c>
      <c r="BF447" s="10"/>
      <c r="BH447" s="9">
        <f ca="1">IF(Table1[[#This Row],[AREA]]="Alappuzha",Table1[[#This Row],[INCOME ]],0)</f>
        <v>0</v>
      </c>
      <c r="BI447" s="6">
        <f ca="1">IF(Table1[[#This Row],[AREA]]="Ernakulam",Table1[[#This Row],[INCOME ]],0)</f>
        <v>0</v>
      </c>
      <c r="BJ447" s="6">
        <f ca="1">IF(Table1[[#This Row],[AREA]]="Idukki",Table1[[#This Row],[INCOME ]],0)</f>
        <v>948779</v>
      </c>
      <c r="BK447" s="6">
        <f ca="1">IF(Table1[[#This Row],[AREA]]="kannur",Table1[[#This Row],[INCOME ]],0)</f>
        <v>0</v>
      </c>
      <c r="BL447" s="6">
        <f ca="1">IF(Table1[[#This Row],[AREA]]="Kasaragod",Table1[[#This Row],[INCOME ]],0)</f>
        <v>0</v>
      </c>
      <c r="BM447" s="6">
        <f ca="1">IF(Table1[[#This Row],[AREA]]="Kollam",Table1[[#This Row],[INCOME ]],0)</f>
        <v>0</v>
      </c>
      <c r="BN447" s="6">
        <f ca="1">IF(Table1[[#This Row],[AREA]]="kottayam",Table1[[#This Row],[INCOME ]],0)</f>
        <v>0</v>
      </c>
      <c r="BO447" s="6">
        <f ca="1">IF(Table1[[#This Row],[AREA]]="Kozhikode",Table1[[#This Row],[INCOME ]],0)</f>
        <v>0</v>
      </c>
      <c r="BP447" s="6">
        <f ca="1">IF(Table1[[#This Row],[AREA]]="Malappuram",Table1[[#This Row],[INCOME ]],0)</f>
        <v>0</v>
      </c>
      <c r="BQ447" s="6">
        <f ca="1">IF(Table1[[#This Row],[AREA]]="Palakkad",Table1[[#This Row],[INCOME ]],0)</f>
        <v>0</v>
      </c>
      <c r="BR447" s="6">
        <f ca="1">IF(Table1[[#This Row],[AREA]]="Pathanamthitta",Table1[[#This Row],[INCOME ]],0)</f>
        <v>0</v>
      </c>
      <c r="BS447" s="6">
        <f ca="1">IF(Table1[[#This Row],[AREA]]="Thiruvananthapuram",Table1[[#This Row],[INCOME ]],0)</f>
        <v>0</v>
      </c>
      <c r="BT447" s="6">
        <f ca="1">IF(Table1[[#This Row],[AREA]]="Thrissur",Table1[[#This Row],[INCOME ]],0)</f>
        <v>0</v>
      </c>
      <c r="BU447" s="10">
        <f ca="1">IF(Table1[[#This Row],[AREA]]="Wayanadu",Table1[[#This Row],[INCOME ]],0)</f>
        <v>0</v>
      </c>
      <c r="BW447" s="9">
        <f ca="1">IF(Table1[[#This Row],[FIELD OF WORK]]="IT",Table1[[#This Row],[INCOME ]],0)</f>
        <v>948779</v>
      </c>
      <c r="BX447" s="6">
        <f ca="1">IF(Table1[[#This Row],[FIELD OF WORK]]="Teaching",Table1[[#This Row],[INCOME ]],0)</f>
        <v>0</v>
      </c>
      <c r="BY447" s="6">
        <f ca="1">IF(Table1[[#This Row],[FIELD OF WORK]]="Construction",Table1[[#This Row],[INCOME ]],0)</f>
        <v>0</v>
      </c>
      <c r="BZ447" s="6">
        <f ca="1">IF(Table1[[#This Row],[FIELD OF WORK]]="Health",Table1[[#This Row],[INCOME ]],0)</f>
        <v>0</v>
      </c>
      <c r="CA447" s="10">
        <f ca="1">IF(Table1[[#This Row],[FIELD OF WORK]]="Others",Table1[[#This Row],[INCOME ]],0)</f>
        <v>0</v>
      </c>
      <c r="CC447" s="9">
        <f ca="1">IF(Table1[[#This Row],[EDUCATION]]="Highschool",Table1[[#This Row],[INCOME ]],0)</f>
        <v>948779</v>
      </c>
      <c r="CD447" s="6">
        <f ca="1">IF(Table1[[#This Row],[EDUCATION]]="UG",Table1[[#This Row],[INCOME ]],0)</f>
        <v>0</v>
      </c>
      <c r="CE447" s="6">
        <f ca="1">IF(Table1[[#This Row],[EDUCATION]]="PG",Table1[[#This Row],[INCOME ]],0)</f>
        <v>0</v>
      </c>
      <c r="CF447" s="6">
        <f ca="1">IF(Table1[[#This Row],[EDUCATION]]="PHD",Table1[[#This Row],[INCOME ]],0)</f>
        <v>0</v>
      </c>
      <c r="CG447" s="6">
        <f ca="1">IF(Table1[[#This Row],[EDUCATION]]="Plus Two",Table1[[#This Row],[INCOME ]],0)</f>
        <v>0</v>
      </c>
      <c r="CH447" s="10">
        <f ca="1">IF(Table1[[#This Row],[EDUCATION]]="Others",Table1[[#This Row],[INCOME ]],0)</f>
        <v>0</v>
      </c>
      <c r="CJ447" s="9">
        <f ca="1">IF(Table1[[#This Row],[NETWORTH]]&gt;$CK$3,Table1[[#This Row],[AGE]],0)</f>
        <v>40</v>
      </c>
      <c r="CK447" s="10"/>
    </row>
    <row r="448" spans="1:89" x14ac:dyDescent="0.3">
      <c r="A448">
        <f t="shared" ca="1" si="166"/>
        <v>1</v>
      </c>
      <c r="B448" t="str">
        <f t="shared" ca="1" si="167"/>
        <v>FEMALE</v>
      </c>
      <c r="C448">
        <f t="shared" ca="1" si="168"/>
        <v>45</v>
      </c>
      <c r="D448">
        <f t="shared" ca="1" si="169"/>
        <v>2</v>
      </c>
      <c r="E448" t="str">
        <f t="shared" ca="1" si="170"/>
        <v>Construction</v>
      </c>
      <c r="F448">
        <f t="shared" ca="1" si="171"/>
        <v>1</v>
      </c>
      <c r="G448" t="str">
        <f t="shared" ca="1" si="172"/>
        <v>Highschool</v>
      </c>
      <c r="H448">
        <f t="shared" ca="1" si="190"/>
        <v>0</v>
      </c>
      <c r="I448">
        <f t="shared" ca="1" si="165"/>
        <v>2</v>
      </c>
      <c r="J448">
        <f t="shared" ca="1" si="173"/>
        <v>828526</v>
      </c>
      <c r="K448">
        <f t="shared" ca="1" si="174"/>
        <v>6</v>
      </c>
      <c r="L448" t="str">
        <f t="shared" ca="1" si="175"/>
        <v>Idukki</v>
      </c>
      <c r="M448">
        <f t="shared" ca="1" si="184"/>
        <v>4142630</v>
      </c>
      <c r="N448">
        <f t="shared" ca="1" si="176"/>
        <v>612428.31198295311</v>
      </c>
      <c r="O448">
        <f t="shared" ca="1" si="185"/>
        <v>1588046.421296794</v>
      </c>
      <c r="P448">
        <f t="shared" ca="1" si="177"/>
        <v>764192</v>
      </c>
      <c r="Q448">
        <f t="shared" ca="1" si="186"/>
        <v>1840922.311982953</v>
      </c>
      <c r="R448">
        <f t="shared" ca="1" si="187"/>
        <v>264314.96593547874</v>
      </c>
      <c r="S448">
        <f t="shared" ca="1" si="188"/>
        <v>5994991.3872322729</v>
      </c>
      <c r="T448">
        <f t="shared" ca="1" si="189"/>
        <v>4154069.0752493199</v>
      </c>
      <c r="V448" s="9">
        <f ca="1">IF(Table1[[#This Row],[GENDER]]="MALE",1,0)</f>
        <v>0</v>
      </c>
      <c r="W448" s="10">
        <f ca="1">IF(Table1[[#This Row],[GENDER]]="FEMALE",1,0)</f>
        <v>1</v>
      </c>
      <c r="AF448" s="9">
        <f t="shared" ca="1" si="178"/>
        <v>1</v>
      </c>
      <c r="AG448" s="6">
        <f t="shared" ca="1" si="179"/>
        <v>0</v>
      </c>
      <c r="AH448" s="6">
        <f t="shared" ca="1" si="180"/>
        <v>0</v>
      </c>
      <c r="AI448" s="6">
        <f t="shared" ca="1" si="181"/>
        <v>0</v>
      </c>
      <c r="AJ448" s="10">
        <f t="shared" ca="1" si="182"/>
        <v>0</v>
      </c>
      <c r="AL448" s="9">
        <f ca="1">IF(Table1[[#This Row],[EDUCATION]]="HIGHSCHOOL",1,0)</f>
        <v>1</v>
      </c>
      <c r="AM448" s="6">
        <f ca="1">IF(Table1[[#This Row],[EDUCATION]]="PLUS TWO",1,0)</f>
        <v>0</v>
      </c>
      <c r="AN448" s="6">
        <f ca="1">IF(Table1[[#This Row],[EDUCATION]]="UG",1,0)</f>
        <v>0</v>
      </c>
      <c r="AO448" s="6">
        <f ca="1">IF(Table1[[#This Row],[EDUCATION]]="PG",1,0)</f>
        <v>0</v>
      </c>
      <c r="AP448" s="6">
        <f ca="1">IF(Table1[[#This Row],[EDUCATION]]="PHD",1,0)</f>
        <v>0</v>
      </c>
      <c r="AQ448" s="10">
        <f ca="1">IF(Table1[[#This Row],[EDUCATION]]="OTHERS",1,0)</f>
        <v>0</v>
      </c>
      <c r="AU448" s="9">
        <f ca="1">Table1[[#This Row],[CARS VALUE]]/Table1[[#This Row],[CARS]]</f>
        <v>794023.21064839698</v>
      </c>
      <c r="AV448" s="10"/>
      <c r="AX448" s="9">
        <f ca="1">IF(Table1[[#This Row],[DEBTS]]&gt;$AY$3,1,0)</f>
        <v>1</v>
      </c>
      <c r="AY448" s="6"/>
      <c r="AZ448" s="23">
        <f ca="1">(Table1[[#This Row],[MORTAGE LEFT]]/Table1[[#This Row],[VALUE OF THE HOUSE]])</f>
        <v>0.14783562905278846</v>
      </c>
      <c r="BA448" s="6">
        <f t="shared" ca="1" si="183"/>
        <v>1</v>
      </c>
      <c r="BB448" s="6"/>
      <c r="BC448" s="6"/>
      <c r="BD448" s="6"/>
      <c r="BE448" s="9">
        <f ca="1">IF(Table1[[#This Row],[DEBTS]]&gt;Table1[[#This Row],[INCOME ]],1,0)</f>
        <v>1</v>
      </c>
      <c r="BF448" s="10"/>
      <c r="BH448" s="9">
        <f ca="1">IF(Table1[[#This Row],[AREA]]="Alappuzha",Table1[[#This Row],[INCOME ]],0)</f>
        <v>0</v>
      </c>
      <c r="BI448" s="6">
        <f ca="1">IF(Table1[[#This Row],[AREA]]="Ernakulam",Table1[[#This Row],[INCOME ]],0)</f>
        <v>0</v>
      </c>
      <c r="BJ448" s="6">
        <f ca="1">IF(Table1[[#This Row],[AREA]]="Idukki",Table1[[#This Row],[INCOME ]],0)</f>
        <v>828526</v>
      </c>
      <c r="BK448" s="6">
        <f ca="1">IF(Table1[[#This Row],[AREA]]="kannur",Table1[[#This Row],[INCOME ]],0)</f>
        <v>0</v>
      </c>
      <c r="BL448" s="6">
        <f ca="1">IF(Table1[[#This Row],[AREA]]="Kasaragod",Table1[[#This Row],[INCOME ]],0)</f>
        <v>0</v>
      </c>
      <c r="BM448" s="6">
        <f ca="1">IF(Table1[[#This Row],[AREA]]="Kollam",Table1[[#This Row],[INCOME ]],0)</f>
        <v>0</v>
      </c>
      <c r="BN448" s="6">
        <f ca="1">IF(Table1[[#This Row],[AREA]]="kottayam",Table1[[#This Row],[INCOME ]],0)</f>
        <v>0</v>
      </c>
      <c r="BO448" s="6">
        <f ca="1">IF(Table1[[#This Row],[AREA]]="Kozhikode",Table1[[#This Row],[INCOME ]],0)</f>
        <v>0</v>
      </c>
      <c r="BP448" s="6">
        <f ca="1">IF(Table1[[#This Row],[AREA]]="Malappuram",Table1[[#This Row],[INCOME ]],0)</f>
        <v>0</v>
      </c>
      <c r="BQ448" s="6">
        <f ca="1">IF(Table1[[#This Row],[AREA]]="Palakkad",Table1[[#This Row],[INCOME ]],0)</f>
        <v>0</v>
      </c>
      <c r="BR448" s="6">
        <f ca="1">IF(Table1[[#This Row],[AREA]]="Pathanamthitta",Table1[[#This Row],[INCOME ]],0)</f>
        <v>0</v>
      </c>
      <c r="BS448" s="6">
        <f ca="1">IF(Table1[[#This Row],[AREA]]="Thiruvananthapuram",Table1[[#This Row],[INCOME ]],0)</f>
        <v>0</v>
      </c>
      <c r="BT448" s="6">
        <f ca="1">IF(Table1[[#This Row],[AREA]]="Thrissur",Table1[[#This Row],[INCOME ]],0)</f>
        <v>0</v>
      </c>
      <c r="BU448" s="10">
        <f ca="1">IF(Table1[[#This Row],[AREA]]="Wayanadu",Table1[[#This Row],[INCOME ]],0)</f>
        <v>0</v>
      </c>
      <c r="BW448" s="9">
        <f ca="1">IF(Table1[[#This Row],[FIELD OF WORK]]="IT",Table1[[#This Row],[INCOME ]],0)</f>
        <v>0</v>
      </c>
      <c r="BX448" s="6">
        <f ca="1">IF(Table1[[#This Row],[FIELD OF WORK]]="Teaching",Table1[[#This Row],[INCOME ]],0)</f>
        <v>0</v>
      </c>
      <c r="BY448" s="6">
        <f ca="1">IF(Table1[[#This Row],[FIELD OF WORK]]="Construction",Table1[[#This Row],[INCOME ]],0)</f>
        <v>828526</v>
      </c>
      <c r="BZ448" s="6">
        <f ca="1">IF(Table1[[#This Row],[FIELD OF WORK]]="Health",Table1[[#This Row],[INCOME ]],0)</f>
        <v>0</v>
      </c>
      <c r="CA448" s="10">
        <f ca="1">IF(Table1[[#This Row],[FIELD OF WORK]]="Others",Table1[[#This Row],[INCOME ]],0)</f>
        <v>0</v>
      </c>
      <c r="CC448" s="9">
        <f ca="1">IF(Table1[[#This Row],[EDUCATION]]="Highschool",Table1[[#This Row],[INCOME ]],0)</f>
        <v>828526</v>
      </c>
      <c r="CD448" s="6">
        <f ca="1">IF(Table1[[#This Row],[EDUCATION]]="UG",Table1[[#This Row],[INCOME ]],0)</f>
        <v>0</v>
      </c>
      <c r="CE448" s="6">
        <f ca="1">IF(Table1[[#This Row],[EDUCATION]]="PG",Table1[[#This Row],[INCOME ]],0)</f>
        <v>0</v>
      </c>
      <c r="CF448" s="6">
        <f ca="1">IF(Table1[[#This Row],[EDUCATION]]="PHD",Table1[[#This Row],[INCOME ]],0)</f>
        <v>0</v>
      </c>
      <c r="CG448" s="6">
        <f ca="1">IF(Table1[[#This Row],[EDUCATION]]="Plus Two",Table1[[#This Row],[INCOME ]],0)</f>
        <v>0</v>
      </c>
      <c r="CH448" s="10">
        <f ca="1">IF(Table1[[#This Row],[EDUCATION]]="Others",Table1[[#This Row],[INCOME ]],0)</f>
        <v>0</v>
      </c>
      <c r="CJ448" s="9">
        <f ca="1">IF(Table1[[#This Row],[NETWORTH]]&gt;$CK$3,Table1[[#This Row],[AGE]],0)</f>
        <v>45</v>
      </c>
      <c r="CK448" s="10"/>
    </row>
    <row r="449" spans="1:89" x14ac:dyDescent="0.3">
      <c r="A449">
        <f t="shared" ca="1" si="166"/>
        <v>0</v>
      </c>
      <c r="B449" t="str">
        <f t="shared" ca="1" si="167"/>
        <v>MALE</v>
      </c>
      <c r="C449">
        <f t="shared" ca="1" si="168"/>
        <v>49</v>
      </c>
      <c r="D449">
        <f t="shared" ca="1" si="169"/>
        <v>5</v>
      </c>
      <c r="E449" t="str">
        <f t="shared" ca="1" si="170"/>
        <v>Others</v>
      </c>
      <c r="F449">
        <f t="shared" ca="1" si="171"/>
        <v>2</v>
      </c>
      <c r="G449" t="str">
        <f t="shared" ca="1" si="172"/>
        <v>Plus Two</v>
      </c>
      <c r="H449">
        <f t="shared" ca="1" si="190"/>
        <v>3</v>
      </c>
      <c r="I449">
        <f t="shared" ca="1" si="165"/>
        <v>1</v>
      </c>
      <c r="J449">
        <f t="shared" ca="1" si="173"/>
        <v>762932</v>
      </c>
      <c r="K449">
        <f t="shared" ca="1" si="174"/>
        <v>2</v>
      </c>
      <c r="L449" t="str">
        <f t="shared" ca="1" si="175"/>
        <v>Kollam</v>
      </c>
      <c r="M449">
        <f t="shared" ca="1" si="184"/>
        <v>5340524</v>
      </c>
      <c r="N449">
        <f t="shared" ca="1" si="176"/>
        <v>2383080.28942172</v>
      </c>
      <c r="O449">
        <f t="shared" ca="1" si="185"/>
        <v>496409.8262946289</v>
      </c>
      <c r="P449">
        <f t="shared" ca="1" si="177"/>
        <v>106773</v>
      </c>
      <c r="Q449">
        <f t="shared" ca="1" si="186"/>
        <v>2880454.28942172</v>
      </c>
      <c r="R449">
        <f t="shared" ca="1" si="187"/>
        <v>26775.202784776135</v>
      </c>
      <c r="S449">
        <f t="shared" ca="1" si="188"/>
        <v>5863709.0290794047</v>
      </c>
      <c r="T449">
        <f t="shared" ca="1" si="189"/>
        <v>2983254.7396576847</v>
      </c>
      <c r="V449" s="9">
        <f ca="1">IF(Table1[[#This Row],[GENDER]]="MALE",1,0)</f>
        <v>1</v>
      </c>
      <c r="W449" s="10">
        <f ca="1">IF(Table1[[#This Row],[GENDER]]="FEMALE",1,0)</f>
        <v>0</v>
      </c>
      <c r="AF449" s="9">
        <f t="shared" ca="1" si="178"/>
        <v>0</v>
      </c>
      <c r="AG449" s="6">
        <f t="shared" ca="1" si="179"/>
        <v>0</v>
      </c>
      <c r="AH449" s="6">
        <f t="shared" ca="1" si="180"/>
        <v>0</v>
      </c>
      <c r="AI449" s="6">
        <f t="shared" ca="1" si="181"/>
        <v>0</v>
      </c>
      <c r="AJ449" s="10">
        <f t="shared" ca="1" si="182"/>
        <v>1</v>
      </c>
      <c r="AL449" s="9">
        <f ca="1">IF(Table1[[#This Row],[EDUCATION]]="HIGHSCHOOL",1,0)</f>
        <v>0</v>
      </c>
      <c r="AM449" s="6">
        <f ca="1">IF(Table1[[#This Row],[EDUCATION]]="PLUS TWO",1,0)</f>
        <v>1</v>
      </c>
      <c r="AN449" s="6">
        <f ca="1">IF(Table1[[#This Row],[EDUCATION]]="UG",1,0)</f>
        <v>0</v>
      </c>
      <c r="AO449" s="6">
        <f ca="1">IF(Table1[[#This Row],[EDUCATION]]="PG",1,0)</f>
        <v>0</v>
      </c>
      <c r="AP449" s="6">
        <f ca="1">IF(Table1[[#This Row],[EDUCATION]]="PHD",1,0)</f>
        <v>0</v>
      </c>
      <c r="AQ449" s="10">
        <f ca="1">IF(Table1[[#This Row],[EDUCATION]]="OTHERS",1,0)</f>
        <v>0</v>
      </c>
      <c r="AU449" s="9">
        <f ca="1">Table1[[#This Row],[CARS VALUE]]/Table1[[#This Row],[CARS]]</f>
        <v>496409.8262946289</v>
      </c>
      <c r="AV449" s="10"/>
      <c r="AX449" s="9">
        <f ca="1">IF(Table1[[#This Row],[DEBTS]]&gt;$AY$3,1,0)</f>
        <v>1</v>
      </c>
      <c r="AY449" s="6"/>
      <c r="AZ449" s="23">
        <f ca="1">(Table1[[#This Row],[MORTAGE LEFT]]/Table1[[#This Row],[VALUE OF THE HOUSE]])</f>
        <v>0.44622593015623935</v>
      </c>
      <c r="BA449" s="6">
        <f t="shared" ca="1" si="183"/>
        <v>1</v>
      </c>
      <c r="BB449" s="6"/>
      <c r="BC449" s="6"/>
      <c r="BD449" s="6"/>
      <c r="BE449" s="9">
        <f ca="1">IF(Table1[[#This Row],[DEBTS]]&gt;Table1[[#This Row],[INCOME ]],1,0)</f>
        <v>1</v>
      </c>
      <c r="BF449" s="10"/>
      <c r="BH449" s="9">
        <f ca="1">IF(Table1[[#This Row],[AREA]]="Alappuzha",Table1[[#This Row],[INCOME ]],0)</f>
        <v>0</v>
      </c>
      <c r="BI449" s="6">
        <f ca="1">IF(Table1[[#This Row],[AREA]]="Ernakulam",Table1[[#This Row],[INCOME ]],0)</f>
        <v>0</v>
      </c>
      <c r="BJ449" s="6">
        <f ca="1">IF(Table1[[#This Row],[AREA]]="Idukki",Table1[[#This Row],[INCOME ]],0)</f>
        <v>0</v>
      </c>
      <c r="BK449" s="6">
        <f ca="1">IF(Table1[[#This Row],[AREA]]="kannur",Table1[[#This Row],[INCOME ]],0)</f>
        <v>0</v>
      </c>
      <c r="BL449" s="6">
        <f ca="1">IF(Table1[[#This Row],[AREA]]="Kasaragod",Table1[[#This Row],[INCOME ]],0)</f>
        <v>0</v>
      </c>
      <c r="BM449" s="6">
        <f ca="1">IF(Table1[[#This Row],[AREA]]="Kollam",Table1[[#This Row],[INCOME ]],0)</f>
        <v>762932</v>
      </c>
      <c r="BN449" s="6">
        <f ca="1">IF(Table1[[#This Row],[AREA]]="kottayam",Table1[[#This Row],[INCOME ]],0)</f>
        <v>0</v>
      </c>
      <c r="BO449" s="6">
        <f ca="1">IF(Table1[[#This Row],[AREA]]="Kozhikode",Table1[[#This Row],[INCOME ]],0)</f>
        <v>0</v>
      </c>
      <c r="BP449" s="6">
        <f ca="1">IF(Table1[[#This Row],[AREA]]="Malappuram",Table1[[#This Row],[INCOME ]],0)</f>
        <v>0</v>
      </c>
      <c r="BQ449" s="6">
        <f ca="1">IF(Table1[[#This Row],[AREA]]="Palakkad",Table1[[#This Row],[INCOME ]],0)</f>
        <v>0</v>
      </c>
      <c r="BR449" s="6">
        <f ca="1">IF(Table1[[#This Row],[AREA]]="Pathanamthitta",Table1[[#This Row],[INCOME ]],0)</f>
        <v>0</v>
      </c>
      <c r="BS449" s="6">
        <f ca="1">IF(Table1[[#This Row],[AREA]]="Thiruvananthapuram",Table1[[#This Row],[INCOME ]],0)</f>
        <v>0</v>
      </c>
      <c r="BT449" s="6">
        <f ca="1">IF(Table1[[#This Row],[AREA]]="Thrissur",Table1[[#This Row],[INCOME ]],0)</f>
        <v>0</v>
      </c>
      <c r="BU449" s="10">
        <f ca="1">IF(Table1[[#This Row],[AREA]]="Wayanadu",Table1[[#This Row],[INCOME ]],0)</f>
        <v>0</v>
      </c>
      <c r="BW449" s="9">
        <f ca="1">IF(Table1[[#This Row],[FIELD OF WORK]]="IT",Table1[[#This Row],[INCOME ]],0)</f>
        <v>0</v>
      </c>
      <c r="BX449" s="6">
        <f ca="1">IF(Table1[[#This Row],[FIELD OF WORK]]="Teaching",Table1[[#This Row],[INCOME ]],0)</f>
        <v>0</v>
      </c>
      <c r="BY449" s="6">
        <f ca="1">IF(Table1[[#This Row],[FIELD OF WORK]]="Construction",Table1[[#This Row],[INCOME ]],0)</f>
        <v>0</v>
      </c>
      <c r="BZ449" s="6">
        <f ca="1">IF(Table1[[#This Row],[FIELD OF WORK]]="Health",Table1[[#This Row],[INCOME ]],0)</f>
        <v>0</v>
      </c>
      <c r="CA449" s="10">
        <f ca="1">IF(Table1[[#This Row],[FIELD OF WORK]]="Others",Table1[[#This Row],[INCOME ]],0)</f>
        <v>762932</v>
      </c>
      <c r="CC449" s="9">
        <f ca="1">IF(Table1[[#This Row],[EDUCATION]]="Highschool",Table1[[#This Row],[INCOME ]],0)</f>
        <v>0</v>
      </c>
      <c r="CD449" s="6">
        <f ca="1">IF(Table1[[#This Row],[EDUCATION]]="UG",Table1[[#This Row],[INCOME ]],0)</f>
        <v>0</v>
      </c>
      <c r="CE449" s="6">
        <f ca="1">IF(Table1[[#This Row],[EDUCATION]]="PG",Table1[[#This Row],[INCOME ]],0)</f>
        <v>0</v>
      </c>
      <c r="CF449" s="6">
        <f ca="1">IF(Table1[[#This Row],[EDUCATION]]="PHD",Table1[[#This Row],[INCOME ]],0)</f>
        <v>0</v>
      </c>
      <c r="CG449" s="6">
        <f ca="1">IF(Table1[[#This Row],[EDUCATION]]="Plus Two",Table1[[#This Row],[INCOME ]],0)</f>
        <v>762932</v>
      </c>
      <c r="CH449" s="10">
        <f ca="1">IF(Table1[[#This Row],[EDUCATION]]="Others",Table1[[#This Row],[INCOME ]],0)</f>
        <v>0</v>
      </c>
      <c r="CJ449" s="9">
        <f ca="1">IF(Table1[[#This Row],[NETWORTH]]&gt;$CK$3,Table1[[#This Row],[AGE]],0)</f>
        <v>49</v>
      </c>
      <c r="CK449" s="10"/>
    </row>
    <row r="450" spans="1:89" x14ac:dyDescent="0.3">
      <c r="A450">
        <f t="shared" ca="1" si="166"/>
        <v>1</v>
      </c>
      <c r="B450" t="str">
        <f t="shared" ca="1" si="167"/>
        <v>FEMALE</v>
      </c>
      <c r="C450">
        <f t="shared" ca="1" si="168"/>
        <v>36</v>
      </c>
      <c r="D450">
        <f t="shared" ca="1" si="169"/>
        <v>1</v>
      </c>
      <c r="E450" t="str">
        <f t="shared" ca="1" si="170"/>
        <v>Health</v>
      </c>
      <c r="F450">
        <f t="shared" ca="1" si="171"/>
        <v>5</v>
      </c>
      <c r="G450" t="str">
        <f t="shared" ca="1" si="172"/>
        <v>PHD</v>
      </c>
      <c r="H450">
        <f t="shared" ca="1" si="190"/>
        <v>0</v>
      </c>
      <c r="I450">
        <f t="shared" ca="1" si="165"/>
        <v>3</v>
      </c>
      <c r="J450">
        <f t="shared" ca="1" si="173"/>
        <v>515278</v>
      </c>
      <c r="K450">
        <f t="shared" ca="1" si="174"/>
        <v>5</v>
      </c>
      <c r="L450" t="str">
        <f t="shared" ca="1" si="175"/>
        <v>Kottayam</v>
      </c>
      <c r="M450">
        <f t="shared" ca="1" si="184"/>
        <v>3606946</v>
      </c>
      <c r="N450">
        <f t="shared" ca="1" si="176"/>
        <v>3361495.2037739861</v>
      </c>
      <c r="O450">
        <f t="shared" ca="1" si="185"/>
        <v>1390881.4759773093</v>
      </c>
      <c r="P450">
        <f t="shared" ca="1" si="177"/>
        <v>1170635</v>
      </c>
      <c r="Q450">
        <f t="shared" ca="1" si="186"/>
        <v>4540269.2037739865</v>
      </c>
      <c r="R450">
        <f t="shared" ca="1" si="187"/>
        <v>27370.459045196651</v>
      </c>
      <c r="S450">
        <f t="shared" ca="1" si="188"/>
        <v>5025197.9350225059</v>
      </c>
      <c r="T450">
        <f t="shared" ca="1" si="189"/>
        <v>484928.73124851938</v>
      </c>
      <c r="V450" s="9">
        <f ca="1">IF(Table1[[#This Row],[GENDER]]="MALE",1,0)</f>
        <v>0</v>
      </c>
      <c r="W450" s="10">
        <f ca="1">IF(Table1[[#This Row],[GENDER]]="FEMALE",1,0)</f>
        <v>1</v>
      </c>
      <c r="AF450" s="9">
        <f t="shared" ca="1" si="178"/>
        <v>0</v>
      </c>
      <c r="AG450" s="6">
        <f t="shared" ca="1" si="179"/>
        <v>1</v>
      </c>
      <c r="AH450" s="6">
        <f t="shared" ca="1" si="180"/>
        <v>0</v>
      </c>
      <c r="AI450" s="6">
        <f t="shared" ca="1" si="181"/>
        <v>0</v>
      </c>
      <c r="AJ450" s="10">
        <f t="shared" ca="1" si="182"/>
        <v>0</v>
      </c>
      <c r="AL450" s="9">
        <f ca="1">IF(Table1[[#This Row],[EDUCATION]]="HIGHSCHOOL",1,0)</f>
        <v>0</v>
      </c>
      <c r="AM450" s="6">
        <f ca="1">IF(Table1[[#This Row],[EDUCATION]]="PLUS TWO",1,0)</f>
        <v>0</v>
      </c>
      <c r="AN450" s="6">
        <f ca="1">IF(Table1[[#This Row],[EDUCATION]]="UG",1,0)</f>
        <v>0</v>
      </c>
      <c r="AO450" s="6">
        <f ca="1">IF(Table1[[#This Row],[EDUCATION]]="PG",1,0)</f>
        <v>0</v>
      </c>
      <c r="AP450" s="6">
        <f ca="1">IF(Table1[[#This Row],[EDUCATION]]="PHD",1,0)</f>
        <v>1</v>
      </c>
      <c r="AQ450" s="10">
        <f ca="1">IF(Table1[[#This Row],[EDUCATION]]="OTHERS",1,0)</f>
        <v>0</v>
      </c>
      <c r="AU450" s="9">
        <f ca="1">Table1[[#This Row],[CARS VALUE]]/Table1[[#This Row],[CARS]]</f>
        <v>463627.15865910309</v>
      </c>
      <c r="AV450" s="10"/>
      <c r="AX450" s="9">
        <f ca="1">IF(Table1[[#This Row],[DEBTS]]&gt;$AY$3,1,0)</f>
        <v>1</v>
      </c>
      <c r="AY450" s="6"/>
      <c r="AZ450" s="23">
        <f ca="1">(Table1[[#This Row],[MORTAGE LEFT]]/Table1[[#This Row],[VALUE OF THE HOUSE]])</f>
        <v>0.93195052095983311</v>
      </c>
      <c r="BA450" s="6">
        <f t="shared" ca="1" si="183"/>
        <v>0</v>
      </c>
      <c r="BB450" s="6"/>
      <c r="BC450" s="6"/>
      <c r="BD450" s="6"/>
      <c r="BE450" s="9">
        <f ca="1">IF(Table1[[#This Row],[DEBTS]]&gt;Table1[[#This Row],[INCOME ]],1,0)</f>
        <v>1</v>
      </c>
      <c r="BF450" s="10"/>
      <c r="BH450" s="9">
        <f ca="1">IF(Table1[[#This Row],[AREA]]="Alappuzha",Table1[[#This Row],[INCOME ]],0)</f>
        <v>0</v>
      </c>
      <c r="BI450" s="6">
        <f ca="1">IF(Table1[[#This Row],[AREA]]="Ernakulam",Table1[[#This Row],[INCOME ]],0)</f>
        <v>0</v>
      </c>
      <c r="BJ450" s="6">
        <f ca="1">IF(Table1[[#This Row],[AREA]]="Idukki",Table1[[#This Row],[INCOME ]],0)</f>
        <v>0</v>
      </c>
      <c r="BK450" s="6">
        <f ca="1">IF(Table1[[#This Row],[AREA]]="kannur",Table1[[#This Row],[INCOME ]],0)</f>
        <v>0</v>
      </c>
      <c r="BL450" s="6">
        <f ca="1">IF(Table1[[#This Row],[AREA]]="Kasaragod",Table1[[#This Row],[INCOME ]],0)</f>
        <v>0</v>
      </c>
      <c r="BM450" s="6">
        <f ca="1">IF(Table1[[#This Row],[AREA]]="Kollam",Table1[[#This Row],[INCOME ]],0)</f>
        <v>0</v>
      </c>
      <c r="BN450" s="6">
        <f ca="1">IF(Table1[[#This Row],[AREA]]="kottayam",Table1[[#This Row],[INCOME ]],0)</f>
        <v>515278</v>
      </c>
      <c r="BO450" s="6">
        <f ca="1">IF(Table1[[#This Row],[AREA]]="Kozhikode",Table1[[#This Row],[INCOME ]],0)</f>
        <v>0</v>
      </c>
      <c r="BP450" s="6">
        <f ca="1">IF(Table1[[#This Row],[AREA]]="Malappuram",Table1[[#This Row],[INCOME ]],0)</f>
        <v>0</v>
      </c>
      <c r="BQ450" s="6">
        <f ca="1">IF(Table1[[#This Row],[AREA]]="Palakkad",Table1[[#This Row],[INCOME ]],0)</f>
        <v>0</v>
      </c>
      <c r="BR450" s="6">
        <f ca="1">IF(Table1[[#This Row],[AREA]]="Pathanamthitta",Table1[[#This Row],[INCOME ]],0)</f>
        <v>0</v>
      </c>
      <c r="BS450" s="6">
        <f ca="1">IF(Table1[[#This Row],[AREA]]="Thiruvananthapuram",Table1[[#This Row],[INCOME ]],0)</f>
        <v>0</v>
      </c>
      <c r="BT450" s="6">
        <f ca="1">IF(Table1[[#This Row],[AREA]]="Thrissur",Table1[[#This Row],[INCOME ]],0)</f>
        <v>0</v>
      </c>
      <c r="BU450" s="10">
        <f ca="1">IF(Table1[[#This Row],[AREA]]="Wayanadu",Table1[[#This Row],[INCOME ]],0)</f>
        <v>0</v>
      </c>
      <c r="BW450" s="9">
        <f ca="1">IF(Table1[[#This Row],[FIELD OF WORK]]="IT",Table1[[#This Row],[INCOME ]],0)</f>
        <v>0</v>
      </c>
      <c r="BX450" s="6">
        <f ca="1">IF(Table1[[#This Row],[FIELD OF WORK]]="Teaching",Table1[[#This Row],[INCOME ]],0)</f>
        <v>0</v>
      </c>
      <c r="BY450" s="6">
        <f ca="1">IF(Table1[[#This Row],[FIELD OF WORK]]="Construction",Table1[[#This Row],[INCOME ]],0)</f>
        <v>0</v>
      </c>
      <c r="BZ450" s="6">
        <f ca="1">IF(Table1[[#This Row],[FIELD OF WORK]]="Health",Table1[[#This Row],[INCOME ]],0)</f>
        <v>515278</v>
      </c>
      <c r="CA450" s="10">
        <f ca="1">IF(Table1[[#This Row],[FIELD OF WORK]]="Others",Table1[[#This Row],[INCOME ]],0)</f>
        <v>0</v>
      </c>
      <c r="CC450" s="9">
        <f ca="1">IF(Table1[[#This Row],[EDUCATION]]="Highschool",Table1[[#This Row],[INCOME ]],0)</f>
        <v>0</v>
      </c>
      <c r="CD450" s="6">
        <f ca="1">IF(Table1[[#This Row],[EDUCATION]]="UG",Table1[[#This Row],[INCOME ]],0)</f>
        <v>0</v>
      </c>
      <c r="CE450" s="6">
        <f ca="1">IF(Table1[[#This Row],[EDUCATION]]="PG",Table1[[#This Row],[INCOME ]],0)</f>
        <v>0</v>
      </c>
      <c r="CF450" s="6">
        <f ca="1">IF(Table1[[#This Row],[EDUCATION]]="PHD",Table1[[#This Row],[INCOME ]],0)</f>
        <v>515278</v>
      </c>
      <c r="CG450" s="6">
        <f ca="1">IF(Table1[[#This Row],[EDUCATION]]="Plus Two",Table1[[#This Row],[INCOME ]],0)</f>
        <v>0</v>
      </c>
      <c r="CH450" s="10">
        <f ca="1">IF(Table1[[#This Row],[EDUCATION]]="Others",Table1[[#This Row],[INCOME ]],0)</f>
        <v>0</v>
      </c>
      <c r="CJ450" s="9">
        <f ca="1">IF(Table1[[#This Row],[NETWORTH]]&gt;$CK$3,Table1[[#This Row],[AGE]],0)</f>
        <v>0</v>
      </c>
      <c r="CK450" s="10"/>
    </row>
    <row r="451" spans="1:89" x14ac:dyDescent="0.3">
      <c r="A451">
        <f t="shared" ca="1" si="166"/>
        <v>0</v>
      </c>
      <c r="B451" t="str">
        <f t="shared" ca="1" si="167"/>
        <v>MALE</v>
      </c>
      <c r="C451">
        <f t="shared" ca="1" si="168"/>
        <v>48</v>
      </c>
      <c r="D451">
        <f t="shared" ca="1" si="169"/>
        <v>2</v>
      </c>
      <c r="E451" t="str">
        <f t="shared" ca="1" si="170"/>
        <v>Construction</v>
      </c>
      <c r="F451">
        <f t="shared" ca="1" si="171"/>
        <v>4</v>
      </c>
      <c r="G451" t="str">
        <f t="shared" ca="1" si="172"/>
        <v>PG</v>
      </c>
      <c r="H451">
        <f t="shared" ca="1" si="190"/>
        <v>0</v>
      </c>
      <c r="I451">
        <f t="shared" ca="1" si="165"/>
        <v>3</v>
      </c>
      <c r="J451">
        <f t="shared" ca="1" si="173"/>
        <v>492906</v>
      </c>
      <c r="K451">
        <f t="shared" ca="1" si="174"/>
        <v>6</v>
      </c>
      <c r="L451" t="str">
        <f t="shared" ca="1" si="175"/>
        <v>Idukki</v>
      </c>
      <c r="M451">
        <f t="shared" ca="1" si="184"/>
        <v>1478718</v>
      </c>
      <c r="N451">
        <f t="shared" ca="1" si="176"/>
        <v>941668.6865601443</v>
      </c>
      <c r="O451">
        <f t="shared" ca="1" si="185"/>
        <v>672570.24130339001</v>
      </c>
      <c r="P451">
        <f t="shared" ca="1" si="177"/>
        <v>287824</v>
      </c>
      <c r="Q451">
        <f t="shared" ca="1" si="186"/>
        <v>1403945.6865601442</v>
      </c>
      <c r="R451">
        <f t="shared" ca="1" si="187"/>
        <v>537919.85722283716</v>
      </c>
      <c r="S451">
        <f t="shared" ca="1" si="188"/>
        <v>2689208.0985262273</v>
      </c>
      <c r="T451">
        <f t="shared" ca="1" si="189"/>
        <v>1285262.4119660831</v>
      </c>
      <c r="V451" s="9">
        <f ca="1">IF(Table1[[#This Row],[GENDER]]="MALE",1,0)</f>
        <v>1</v>
      </c>
      <c r="W451" s="10">
        <f ca="1">IF(Table1[[#This Row],[GENDER]]="FEMALE",1,0)</f>
        <v>0</v>
      </c>
      <c r="AF451" s="9">
        <f t="shared" ca="1" si="178"/>
        <v>1</v>
      </c>
      <c r="AG451" s="6">
        <f t="shared" ca="1" si="179"/>
        <v>0</v>
      </c>
      <c r="AH451" s="6">
        <f t="shared" ca="1" si="180"/>
        <v>0</v>
      </c>
      <c r="AI451" s="6">
        <f t="shared" ca="1" si="181"/>
        <v>0</v>
      </c>
      <c r="AJ451" s="10">
        <f t="shared" ca="1" si="182"/>
        <v>0</v>
      </c>
      <c r="AL451" s="9">
        <f ca="1">IF(Table1[[#This Row],[EDUCATION]]="HIGHSCHOOL",1,0)</f>
        <v>0</v>
      </c>
      <c r="AM451" s="6">
        <f ca="1">IF(Table1[[#This Row],[EDUCATION]]="PLUS TWO",1,0)</f>
        <v>0</v>
      </c>
      <c r="AN451" s="6">
        <f ca="1">IF(Table1[[#This Row],[EDUCATION]]="UG",1,0)</f>
        <v>0</v>
      </c>
      <c r="AO451" s="6">
        <f ca="1">IF(Table1[[#This Row],[EDUCATION]]="PG",1,0)</f>
        <v>1</v>
      </c>
      <c r="AP451" s="6">
        <f ca="1">IF(Table1[[#This Row],[EDUCATION]]="PHD",1,0)</f>
        <v>0</v>
      </c>
      <c r="AQ451" s="10">
        <f ca="1">IF(Table1[[#This Row],[EDUCATION]]="OTHERS",1,0)</f>
        <v>0</v>
      </c>
      <c r="AU451" s="9">
        <f ca="1">Table1[[#This Row],[CARS VALUE]]/Table1[[#This Row],[CARS]]</f>
        <v>224190.08043446334</v>
      </c>
      <c r="AV451" s="10"/>
      <c r="AX451" s="9">
        <f ca="1">IF(Table1[[#This Row],[DEBTS]]&gt;$AY$3,1,0)</f>
        <v>1</v>
      </c>
      <c r="AY451" s="6"/>
      <c r="AZ451" s="23">
        <f ca="1">(Table1[[#This Row],[MORTAGE LEFT]]/Table1[[#This Row],[VALUE OF THE HOUSE]])</f>
        <v>0.63681424487978389</v>
      </c>
      <c r="BA451" s="6">
        <f t="shared" ca="1" si="183"/>
        <v>0</v>
      </c>
      <c r="BB451" s="6"/>
      <c r="BC451" s="6"/>
      <c r="BD451" s="6"/>
      <c r="BE451" s="9">
        <f ca="1">IF(Table1[[#This Row],[DEBTS]]&gt;Table1[[#This Row],[INCOME ]],1,0)</f>
        <v>1</v>
      </c>
      <c r="BF451" s="10"/>
      <c r="BH451" s="9">
        <f ca="1">IF(Table1[[#This Row],[AREA]]="Alappuzha",Table1[[#This Row],[INCOME ]],0)</f>
        <v>0</v>
      </c>
      <c r="BI451" s="6">
        <f ca="1">IF(Table1[[#This Row],[AREA]]="Ernakulam",Table1[[#This Row],[INCOME ]],0)</f>
        <v>0</v>
      </c>
      <c r="BJ451" s="6">
        <f ca="1">IF(Table1[[#This Row],[AREA]]="Idukki",Table1[[#This Row],[INCOME ]],0)</f>
        <v>492906</v>
      </c>
      <c r="BK451" s="6">
        <f ca="1">IF(Table1[[#This Row],[AREA]]="kannur",Table1[[#This Row],[INCOME ]],0)</f>
        <v>0</v>
      </c>
      <c r="BL451" s="6">
        <f ca="1">IF(Table1[[#This Row],[AREA]]="Kasaragod",Table1[[#This Row],[INCOME ]],0)</f>
        <v>0</v>
      </c>
      <c r="BM451" s="6">
        <f ca="1">IF(Table1[[#This Row],[AREA]]="Kollam",Table1[[#This Row],[INCOME ]],0)</f>
        <v>0</v>
      </c>
      <c r="BN451" s="6">
        <f ca="1">IF(Table1[[#This Row],[AREA]]="kottayam",Table1[[#This Row],[INCOME ]],0)</f>
        <v>0</v>
      </c>
      <c r="BO451" s="6">
        <f ca="1">IF(Table1[[#This Row],[AREA]]="Kozhikode",Table1[[#This Row],[INCOME ]],0)</f>
        <v>0</v>
      </c>
      <c r="BP451" s="6">
        <f ca="1">IF(Table1[[#This Row],[AREA]]="Malappuram",Table1[[#This Row],[INCOME ]],0)</f>
        <v>0</v>
      </c>
      <c r="BQ451" s="6">
        <f ca="1">IF(Table1[[#This Row],[AREA]]="Palakkad",Table1[[#This Row],[INCOME ]],0)</f>
        <v>0</v>
      </c>
      <c r="BR451" s="6">
        <f ca="1">IF(Table1[[#This Row],[AREA]]="Pathanamthitta",Table1[[#This Row],[INCOME ]],0)</f>
        <v>0</v>
      </c>
      <c r="BS451" s="6">
        <f ca="1">IF(Table1[[#This Row],[AREA]]="Thiruvananthapuram",Table1[[#This Row],[INCOME ]],0)</f>
        <v>0</v>
      </c>
      <c r="BT451" s="6">
        <f ca="1">IF(Table1[[#This Row],[AREA]]="Thrissur",Table1[[#This Row],[INCOME ]],0)</f>
        <v>0</v>
      </c>
      <c r="BU451" s="10">
        <f ca="1">IF(Table1[[#This Row],[AREA]]="Wayanadu",Table1[[#This Row],[INCOME ]],0)</f>
        <v>0</v>
      </c>
      <c r="BW451" s="9">
        <f ca="1">IF(Table1[[#This Row],[FIELD OF WORK]]="IT",Table1[[#This Row],[INCOME ]],0)</f>
        <v>0</v>
      </c>
      <c r="BX451" s="6">
        <f ca="1">IF(Table1[[#This Row],[FIELD OF WORK]]="Teaching",Table1[[#This Row],[INCOME ]],0)</f>
        <v>0</v>
      </c>
      <c r="BY451" s="6">
        <f ca="1">IF(Table1[[#This Row],[FIELD OF WORK]]="Construction",Table1[[#This Row],[INCOME ]],0)</f>
        <v>492906</v>
      </c>
      <c r="BZ451" s="6">
        <f ca="1">IF(Table1[[#This Row],[FIELD OF WORK]]="Health",Table1[[#This Row],[INCOME ]],0)</f>
        <v>0</v>
      </c>
      <c r="CA451" s="10">
        <f ca="1">IF(Table1[[#This Row],[FIELD OF WORK]]="Others",Table1[[#This Row],[INCOME ]],0)</f>
        <v>0</v>
      </c>
      <c r="CC451" s="9">
        <f ca="1">IF(Table1[[#This Row],[EDUCATION]]="Highschool",Table1[[#This Row],[INCOME ]],0)</f>
        <v>0</v>
      </c>
      <c r="CD451" s="6">
        <f ca="1">IF(Table1[[#This Row],[EDUCATION]]="UG",Table1[[#This Row],[INCOME ]],0)</f>
        <v>0</v>
      </c>
      <c r="CE451" s="6">
        <f ca="1">IF(Table1[[#This Row],[EDUCATION]]="PG",Table1[[#This Row],[INCOME ]],0)</f>
        <v>492906</v>
      </c>
      <c r="CF451" s="6">
        <f ca="1">IF(Table1[[#This Row],[EDUCATION]]="PHD",Table1[[#This Row],[INCOME ]],0)</f>
        <v>0</v>
      </c>
      <c r="CG451" s="6">
        <f ca="1">IF(Table1[[#This Row],[EDUCATION]]="Plus Two",Table1[[#This Row],[INCOME ]],0)</f>
        <v>0</v>
      </c>
      <c r="CH451" s="10">
        <f ca="1">IF(Table1[[#This Row],[EDUCATION]]="Others",Table1[[#This Row],[INCOME ]],0)</f>
        <v>0</v>
      </c>
      <c r="CJ451" s="9">
        <f ca="1">IF(Table1[[#This Row],[NETWORTH]]&gt;$CK$3,Table1[[#This Row],[AGE]],0)</f>
        <v>48</v>
      </c>
      <c r="CK451" s="10"/>
    </row>
    <row r="452" spans="1:89" x14ac:dyDescent="0.3">
      <c r="A452">
        <f t="shared" ca="1" si="166"/>
        <v>1</v>
      </c>
      <c r="B452" t="str">
        <f t="shared" ca="1" si="167"/>
        <v>FEMALE</v>
      </c>
      <c r="C452">
        <f t="shared" ca="1" si="168"/>
        <v>43</v>
      </c>
      <c r="D452">
        <f t="shared" ca="1" si="169"/>
        <v>1</v>
      </c>
      <c r="E452" t="str">
        <f t="shared" ca="1" si="170"/>
        <v>Health</v>
      </c>
      <c r="F452">
        <f t="shared" ca="1" si="171"/>
        <v>3</v>
      </c>
      <c r="G452" t="str">
        <f t="shared" ca="1" si="172"/>
        <v>UG</v>
      </c>
      <c r="H452">
        <f t="shared" ca="1" si="190"/>
        <v>3</v>
      </c>
      <c r="I452">
        <f t="shared" ref="I452:I503" ca="1" si="191">RANDBETWEEN(1,3)</f>
        <v>3</v>
      </c>
      <c r="J452">
        <f t="shared" ca="1" si="173"/>
        <v>933504</v>
      </c>
      <c r="K452">
        <f t="shared" ca="1" si="174"/>
        <v>3</v>
      </c>
      <c r="L452" t="str">
        <f t="shared" ca="1" si="175"/>
        <v>Alappuzha</v>
      </c>
      <c r="M452">
        <f t="shared" ca="1" si="184"/>
        <v>7468032</v>
      </c>
      <c r="N452">
        <f t="shared" ca="1" si="176"/>
        <v>6363054.6150040543</v>
      </c>
      <c r="O452">
        <f t="shared" ca="1" si="185"/>
        <v>113405.11704165861</v>
      </c>
      <c r="P452">
        <f t="shared" ca="1" si="177"/>
        <v>19154</v>
      </c>
      <c r="Q452">
        <f t="shared" ca="1" si="186"/>
        <v>7248803.6150040543</v>
      </c>
      <c r="R452">
        <f t="shared" ca="1" si="187"/>
        <v>1364730.6268857426</v>
      </c>
      <c r="S452">
        <f t="shared" ca="1" si="188"/>
        <v>8946167.7439274006</v>
      </c>
      <c r="T452">
        <f t="shared" ca="1" si="189"/>
        <v>1697364.1289233463</v>
      </c>
      <c r="V452" s="9">
        <f ca="1">IF(Table1[[#This Row],[GENDER]]="MALE",1,0)</f>
        <v>0</v>
      </c>
      <c r="W452" s="10">
        <f ca="1">IF(Table1[[#This Row],[GENDER]]="FEMALE",1,0)</f>
        <v>1</v>
      </c>
      <c r="AF452" s="9">
        <f t="shared" ca="1" si="178"/>
        <v>0</v>
      </c>
      <c r="AG452" s="6">
        <f t="shared" ca="1" si="179"/>
        <v>1</v>
      </c>
      <c r="AH452" s="6">
        <f t="shared" ca="1" si="180"/>
        <v>0</v>
      </c>
      <c r="AI452" s="6">
        <f t="shared" ca="1" si="181"/>
        <v>0</v>
      </c>
      <c r="AJ452" s="10">
        <f t="shared" ca="1" si="182"/>
        <v>0</v>
      </c>
      <c r="AL452" s="9">
        <f ca="1">IF(Table1[[#This Row],[EDUCATION]]="HIGHSCHOOL",1,0)</f>
        <v>0</v>
      </c>
      <c r="AM452" s="6">
        <f ca="1">IF(Table1[[#This Row],[EDUCATION]]="PLUS TWO",1,0)</f>
        <v>0</v>
      </c>
      <c r="AN452" s="6">
        <f ca="1">IF(Table1[[#This Row],[EDUCATION]]="UG",1,0)</f>
        <v>1</v>
      </c>
      <c r="AO452" s="6">
        <f ca="1">IF(Table1[[#This Row],[EDUCATION]]="PG",1,0)</f>
        <v>0</v>
      </c>
      <c r="AP452" s="6">
        <f ca="1">IF(Table1[[#This Row],[EDUCATION]]="PHD",1,0)</f>
        <v>0</v>
      </c>
      <c r="AQ452" s="10">
        <f ca="1">IF(Table1[[#This Row],[EDUCATION]]="OTHERS",1,0)</f>
        <v>0</v>
      </c>
      <c r="AU452" s="9">
        <f ca="1">Table1[[#This Row],[CARS VALUE]]/Table1[[#This Row],[CARS]]</f>
        <v>37801.70568055287</v>
      </c>
      <c r="AV452" s="10"/>
      <c r="AX452" s="9">
        <f ca="1">IF(Table1[[#This Row],[DEBTS]]&gt;$AY$3,1,0)</f>
        <v>1</v>
      </c>
      <c r="AY452" s="6"/>
      <c r="AZ452" s="23">
        <f ca="1">(Table1[[#This Row],[MORTAGE LEFT]]/Table1[[#This Row],[VALUE OF THE HOUSE]])</f>
        <v>0.85203901308993513</v>
      </c>
      <c r="BA452" s="6">
        <f t="shared" ca="1" si="183"/>
        <v>0</v>
      </c>
      <c r="BB452" s="6"/>
      <c r="BC452" s="6"/>
      <c r="BD452" s="6"/>
      <c r="BE452" s="9">
        <f ca="1">IF(Table1[[#This Row],[DEBTS]]&gt;Table1[[#This Row],[INCOME ]],1,0)</f>
        <v>1</v>
      </c>
      <c r="BF452" s="10"/>
      <c r="BH452" s="9">
        <f ca="1">IF(Table1[[#This Row],[AREA]]="Alappuzha",Table1[[#This Row],[INCOME ]],0)</f>
        <v>933504</v>
      </c>
      <c r="BI452" s="6">
        <f ca="1">IF(Table1[[#This Row],[AREA]]="Ernakulam",Table1[[#This Row],[INCOME ]],0)</f>
        <v>0</v>
      </c>
      <c r="BJ452" s="6">
        <f ca="1">IF(Table1[[#This Row],[AREA]]="Idukki",Table1[[#This Row],[INCOME ]],0)</f>
        <v>0</v>
      </c>
      <c r="BK452" s="6">
        <f ca="1">IF(Table1[[#This Row],[AREA]]="kannur",Table1[[#This Row],[INCOME ]],0)</f>
        <v>0</v>
      </c>
      <c r="BL452" s="6">
        <f ca="1">IF(Table1[[#This Row],[AREA]]="Kasaragod",Table1[[#This Row],[INCOME ]],0)</f>
        <v>0</v>
      </c>
      <c r="BM452" s="6">
        <f ca="1">IF(Table1[[#This Row],[AREA]]="Kollam",Table1[[#This Row],[INCOME ]],0)</f>
        <v>0</v>
      </c>
      <c r="BN452" s="6">
        <f ca="1">IF(Table1[[#This Row],[AREA]]="kottayam",Table1[[#This Row],[INCOME ]],0)</f>
        <v>0</v>
      </c>
      <c r="BO452" s="6">
        <f ca="1">IF(Table1[[#This Row],[AREA]]="Kozhikode",Table1[[#This Row],[INCOME ]],0)</f>
        <v>0</v>
      </c>
      <c r="BP452" s="6">
        <f ca="1">IF(Table1[[#This Row],[AREA]]="Malappuram",Table1[[#This Row],[INCOME ]],0)</f>
        <v>0</v>
      </c>
      <c r="BQ452" s="6">
        <f ca="1">IF(Table1[[#This Row],[AREA]]="Palakkad",Table1[[#This Row],[INCOME ]],0)</f>
        <v>0</v>
      </c>
      <c r="BR452" s="6">
        <f ca="1">IF(Table1[[#This Row],[AREA]]="Pathanamthitta",Table1[[#This Row],[INCOME ]],0)</f>
        <v>0</v>
      </c>
      <c r="BS452" s="6">
        <f ca="1">IF(Table1[[#This Row],[AREA]]="Thiruvananthapuram",Table1[[#This Row],[INCOME ]],0)</f>
        <v>0</v>
      </c>
      <c r="BT452" s="6">
        <f ca="1">IF(Table1[[#This Row],[AREA]]="Thrissur",Table1[[#This Row],[INCOME ]],0)</f>
        <v>0</v>
      </c>
      <c r="BU452" s="10">
        <f ca="1">IF(Table1[[#This Row],[AREA]]="Wayanadu",Table1[[#This Row],[INCOME ]],0)</f>
        <v>0</v>
      </c>
      <c r="BW452" s="9">
        <f ca="1">IF(Table1[[#This Row],[FIELD OF WORK]]="IT",Table1[[#This Row],[INCOME ]],0)</f>
        <v>0</v>
      </c>
      <c r="BX452" s="6">
        <f ca="1">IF(Table1[[#This Row],[FIELD OF WORK]]="Teaching",Table1[[#This Row],[INCOME ]],0)</f>
        <v>0</v>
      </c>
      <c r="BY452" s="6">
        <f ca="1">IF(Table1[[#This Row],[FIELD OF WORK]]="Construction",Table1[[#This Row],[INCOME ]],0)</f>
        <v>0</v>
      </c>
      <c r="BZ452" s="6">
        <f ca="1">IF(Table1[[#This Row],[FIELD OF WORK]]="Health",Table1[[#This Row],[INCOME ]],0)</f>
        <v>933504</v>
      </c>
      <c r="CA452" s="10">
        <f ca="1">IF(Table1[[#This Row],[FIELD OF WORK]]="Others",Table1[[#This Row],[INCOME ]],0)</f>
        <v>0</v>
      </c>
      <c r="CC452" s="9">
        <f ca="1">IF(Table1[[#This Row],[EDUCATION]]="Highschool",Table1[[#This Row],[INCOME ]],0)</f>
        <v>0</v>
      </c>
      <c r="CD452" s="6">
        <f ca="1">IF(Table1[[#This Row],[EDUCATION]]="UG",Table1[[#This Row],[INCOME ]],0)</f>
        <v>933504</v>
      </c>
      <c r="CE452" s="6">
        <f ca="1">IF(Table1[[#This Row],[EDUCATION]]="PG",Table1[[#This Row],[INCOME ]],0)</f>
        <v>0</v>
      </c>
      <c r="CF452" s="6">
        <f ca="1">IF(Table1[[#This Row],[EDUCATION]]="PHD",Table1[[#This Row],[INCOME ]],0)</f>
        <v>0</v>
      </c>
      <c r="CG452" s="6">
        <f ca="1">IF(Table1[[#This Row],[EDUCATION]]="Plus Two",Table1[[#This Row],[INCOME ]],0)</f>
        <v>0</v>
      </c>
      <c r="CH452" s="10">
        <f ca="1">IF(Table1[[#This Row],[EDUCATION]]="Others",Table1[[#This Row],[INCOME ]],0)</f>
        <v>0</v>
      </c>
      <c r="CJ452" s="9">
        <f ca="1">IF(Table1[[#This Row],[NETWORTH]]&gt;$CK$3,Table1[[#This Row],[AGE]],0)</f>
        <v>43</v>
      </c>
      <c r="CK452" s="10"/>
    </row>
    <row r="453" spans="1:89" x14ac:dyDescent="0.3">
      <c r="A453">
        <f t="shared" ref="A453:A503" ca="1" si="192">RANDBETWEEN(0,1)</f>
        <v>1</v>
      </c>
      <c r="B453" t="str">
        <f t="shared" ref="B453:B503" ca="1" si="193">IF(A453=0,"MALE","FEMALE")</f>
        <v>FEMALE</v>
      </c>
      <c r="C453">
        <f t="shared" ref="C453:C503" ca="1" si="194">RANDBETWEEN(24,50)</f>
        <v>43</v>
      </c>
      <c r="D453">
        <f t="shared" ref="D453:D503" ca="1" si="195">RANDBETWEEN(1,5)</f>
        <v>3</v>
      </c>
      <c r="E453" t="str">
        <f t="shared" ref="E453:E503" ca="1" si="196">VLOOKUP(D453,$X$6:$Y$10,2)</f>
        <v>Teaching</v>
      </c>
      <c r="F453">
        <f t="shared" ref="F453:F503" ca="1" si="197">RANDBETWEEN(1,6)</f>
        <v>1</v>
      </c>
      <c r="G453" t="str">
        <f t="shared" ref="G453:G503" ca="1" si="198">VLOOKUP(F453,$X$13:$Y$18,2)</f>
        <v>Highschool</v>
      </c>
      <c r="H453">
        <f t="shared" ca="1" si="190"/>
        <v>2</v>
      </c>
      <c r="I453">
        <f t="shared" ca="1" si="191"/>
        <v>2</v>
      </c>
      <c r="J453">
        <f t="shared" ref="J453:J503" ca="1" si="199">RANDBETWEEN(100000,1000000)</f>
        <v>819406</v>
      </c>
      <c r="K453">
        <f t="shared" ref="K453:K503" ca="1" si="200">RANDBETWEEN(1,14)</f>
        <v>4</v>
      </c>
      <c r="L453" t="str">
        <f t="shared" ref="L453:L503" ca="1" si="201">VLOOKUP(K453,$AA$6:$AB$19,2)</f>
        <v>Pathanamthitta</v>
      </c>
      <c r="M453">
        <f t="shared" ca="1" si="184"/>
        <v>3277624</v>
      </c>
      <c r="N453">
        <f t="shared" ref="N453:N503" ca="1" si="202">RAND()*M453</f>
        <v>2388393.1766777504</v>
      </c>
      <c r="O453">
        <f t="shared" ca="1" si="185"/>
        <v>1235640.2588908887</v>
      </c>
      <c r="P453">
        <f t="shared" ref="P453:P503" ca="1" si="203">RANDBETWEEN(0,O453)</f>
        <v>236940</v>
      </c>
      <c r="Q453">
        <f t="shared" ca="1" si="186"/>
        <v>2726525.1766777504</v>
      </c>
      <c r="R453">
        <f t="shared" ca="1" si="187"/>
        <v>1213118.6076212581</v>
      </c>
      <c r="S453">
        <f t="shared" ca="1" si="188"/>
        <v>5726382.8665121468</v>
      </c>
      <c r="T453">
        <f t="shared" ca="1" si="189"/>
        <v>2999857.6898343964</v>
      </c>
      <c r="V453" s="9">
        <f ca="1">IF(Table1[[#This Row],[GENDER]]="MALE",1,0)</f>
        <v>0</v>
      </c>
      <c r="W453" s="10">
        <f ca="1">IF(Table1[[#This Row],[GENDER]]="FEMALE",1,0)</f>
        <v>1</v>
      </c>
      <c r="AF453" s="9">
        <f t="shared" ref="AF453:AF503" ca="1" si="204">IF(E453="CONSTRUCTION",1,0)</f>
        <v>0</v>
      </c>
      <c r="AG453" s="6">
        <f t="shared" ref="AG453:AG503" ca="1" si="205">IF(E453="HEALTH",1,0)</f>
        <v>0</v>
      </c>
      <c r="AH453" s="6">
        <f t="shared" ref="AH453:AH503" ca="1" si="206">IF(E453="IT",1,0)</f>
        <v>0</v>
      </c>
      <c r="AI453" s="6">
        <f t="shared" ref="AI453:AI503" ca="1" si="207">IF(E453="TEACHING",1,0)</f>
        <v>1</v>
      </c>
      <c r="AJ453" s="10">
        <f t="shared" ref="AJ453:AJ503" ca="1" si="208">IF(E453="OTHERS",1,0)</f>
        <v>0</v>
      </c>
      <c r="AL453" s="9">
        <f ca="1">IF(Table1[[#This Row],[EDUCATION]]="HIGHSCHOOL",1,0)</f>
        <v>1</v>
      </c>
      <c r="AM453" s="6">
        <f ca="1">IF(Table1[[#This Row],[EDUCATION]]="PLUS TWO",1,0)</f>
        <v>0</v>
      </c>
      <c r="AN453" s="6">
        <f ca="1">IF(Table1[[#This Row],[EDUCATION]]="UG",1,0)</f>
        <v>0</v>
      </c>
      <c r="AO453" s="6">
        <f ca="1">IF(Table1[[#This Row],[EDUCATION]]="PG",1,0)</f>
        <v>0</v>
      </c>
      <c r="AP453" s="6">
        <f ca="1">IF(Table1[[#This Row],[EDUCATION]]="PHD",1,0)</f>
        <v>0</v>
      </c>
      <c r="AQ453" s="10">
        <f ca="1">IF(Table1[[#This Row],[EDUCATION]]="OTHERS",1,0)</f>
        <v>0</v>
      </c>
      <c r="AU453" s="9">
        <f ca="1">Table1[[#This Row],[CARS VALUE]]/Table1[[#This Row],[CARS]]</f>
        <v>617820.12944544433</v>
      </c>
      <c r="AV453" s="10"/>
      <c r="AX453" s="9">
        <f ca="1">IF(Table1[[#This Row],[DEBTS]]&gt;$AY$3,1,0)</f>
        <v>1</v>
      </c>
      <c r="AY453" s="6"/>
      <c r="AZ453" s="23">
        <f ca="1">(Table1[[#This Row],[MORTAGE LEFT]]/Table1[[#This Row],[VALUE OF THE HOUSE]])</f>
        <v>0.72869651207025288</v>
      </c>
      <c r="BA453" s="6">
        <f t="shared" ref="BA453:BA503" ca="1" si="209">IF(AZ453&lt;$BB$3,1,0)</f>
        <v>0</v>
      </c>
      <c r="BB453" s="6"/>
      <c r="BC453" s="6"/>
      <c r="BD453" s="6"/>
      <c r="BE453" s="9">
        <f ca="1">IF(Table1[[#This Row],[DEBTS]]&gt;Table1[[#This Row],[INCOME ]],1,0)</f>
        <v>1</v>
      </c>
      <c r="BF453" s="10"/>
      <c r="BH453" s="9">
        <f ca="1">IF(Table1[[#This Row],[AREA]]="Alappuzha",Table1[[#This Row],[INCOME ]],0)</f>
        <v>0</v>
      </c>
      <c r="BI453" s="6">
        <f ca="1">IF(Table1[[#This Row],[AREA]]="Ernakulam",Table1[[#This Row],[INCOME ]],0)</f>
        <v>0</v>
      </c>
      <c r="BJ453" s="6">
        <f ca="1">IF(Table1[[#This Row],[AREA]]="Idukki",Table1[[#This Row],[INCOME ]],0)</f>
        <v>0</v>
      </c>
      <c r="BK453" s="6">
        <f ca="1">IF(Table1[[#This Row],[AREA]]="kannur",Table1[[#This Row],[INCOME ]],0)</f>
        <v>0</v>
      </c>
      <c r="BL453" s="6">
        <f ca="1">IF(Table1[[#This Row],[AREA]]="Kasaragod",Table1[[#This Row],[INCOME ]],0)</f>
        <v>0</v>
      </c>
      <c r="BM453" s="6">
        <f ca="1">IF(Table1[[#This Row],[AREA]]="Kollam",Table1[[#This Row],[INCOME ]],0)</f>
        <v>0</v>
      </c>
      <c r="BN453" s="6">
        <f ca="1">IF(Table1[[#This Row],[AREA]]="kottayam",Table1[[#This Row],[INCOME ]],0)</f>
        <v>0</v>
      </c>
      <c r="BO453" s="6">
        <f ca="1">IF(Table1[[#This Row],[AREA]]="Kozhikode",Table1[[#This Row],[INCOME ]],0)</f>
        <v>0</v>
      </c>
      <c r="BP453" s="6">
        <f ca="1">IF(Table1[[#This Row],[AREA]]="Malappuram",Table1[[#This Row],[INCOME ]],0)</f>
        <v>0</v>
      </c>
      <c r="BQ453" s="6">
        <f ca="1">IF(Table1[[#This Row],[AREA]]="Palakkad",Table1[[#This Row],[INCOME ]],0)</f>
        <v>0</v>
      </c>
      <c r="BR453" s="6">
        <f ca="1">IF(Table1[[#This Row],[AREA]]="Pathanamthitta",Table1[[#This Row],[INCOME ]],0)</f>
        <v>819406</v>
      </c>
      <c r="BS453" s="6">
        <f ca="1">IF(Table1[[#This Row],[AREA]]="Thiruvananthapuram",Table1[[#This Row],[INCOME ]],0)</f>
        <v>0</v>
      </c>
      <c r="BT453" s="6">
        <f ca="1">IF(Table1[[#This Row],[AREA]]="Thrissur",Table1[[#This Row],[INCOME ]],0)</f>
        <v>0</v>
      </c>
      <c r="BU453" s="10">
        <f ca="1">IF(Table1[[#This Row],[AREA]]="Wayanadu",Table1[[#This Row],[INCOME ]],0)</f>
        <v>0</v>
      </c>
      <c r="BW453" s="9">
        <f ca="1">IF(Table1[[#This Row],[FIELD OF WORK]]="IT",Table1[[#This Row],[INCOME ]],0)</f>
        <v>0</v>
      </c>
      <c r="BX453" s="6">
        <f ca="1">IF(Table1[[#This Row],[FIELD OF WORK]]="Teaching",Table1[[#This Row],[INCOME ]],0)</f>
        <v>819406</v>
      </c>
      <c r="BY453" s="6">
        <f ca="1">IF(Table1[[#This Row],[FIELD OF WORK]]="Construction",Table1[[#This Row],[INCOME ]],0)</f>
        <v>0</v>
      </c>
      <c r="BZ453" s="6">
        <f ca="1">IF(Table1[[#This Row],[FIELD OF WORK]]="Health",Table1[[#This Row],[INCOME ]],0)</f>
        <v>0</v>
      </c>
      <c r="CA453" s="10">
        <f ca="1">IF(Table1[[#This Row],[FIELD OF WORK]]="Others",Table1[[#This Row],[INCOME ]],0)</f>
        <v>0</v>
      </c>
      <c r="CC453" s="9">
        <f ca="1">IF(Table1[[#This Row],[EDUCATION]]="Highschool",Table1[[#This Row],[INCOME ]],0)</f>
        <v>819406</v>
      </c>
      <c r="CD453" s="6">
        <f ca="1">IF(Table1[[#This Row],[EDUCATION]]="UG",Table1[[#This Row],[INCOME ]],0)</f>
        <v>0</v>
      </c>
      <c r="CE453" s="6">
        <f ca="1">IF(Table1[[#This Row],[EDUCATION]]="PG",Table1[[#This Row],[INCOME ]],0)</f>
        <v>0</v>
      </c>
      <c r="CF453" s="6">
        <f ca="1">IF(Table1[[#This Row],[EDUCATION]]="PHD",Table1[[#This Row],[INCOME ]],0)</f>
        <v>0</v>
      </c>
      <c r="CG453" s="6">
        <f ca="1">IF(Table1[[#This Row],[EDUCATION]]="Plus Two",Table1[[#This Row],[INCOME ]],0)</f>
        <v>0</v>
      </c>
      <c r="CH453" s="10">
        <f ca="1">IF(Table1[[#This Row],[EDUCATION]]="Others",Table1[[#This Row],[INCOME ]],0)</f>
        <v>0</v>
      </c>
      <c r="CJ453" s="9">
        <f ca="1">IF(Table1[[#This Row],[NETWORTH]]&gt;$CK$3,Table1[[#This Row],[AGE]],0)</f>
        <v>43</v>
      </c>
      <c r="CK453" s="10"/>
    </row>
    <row r="454" spans="1:89" x14ac:dyDescent="0.3">
      <c r="A454">
        <f t="shared" ca="1" si="192"/>
        <v>1</v>
      </c>
      <c r="B454" t="str">
        <f t="shared" ca="1" si="193"/>
        <v>FEMALE</v>
      </c>
      <c r="C454">
        <f t="shared" ca="1" si="194"/>
        <v>26</v>
      </c>
      <c r="D454">
        <f t="shared" ca="1" si="195"/>
        <v>5</v>
      </c>
      <c r="E454" t="str">
        <f t="shared" ca="1" si="196"/>
        <v>Others</v>
      </c>
      <c r="F454">
        <f t="shared" ca="1" si="197"/>
        <v>6</v>
      </c>
      <c r="G454" t="str">
        <f t="shared" ca="1" si="198"/>
        <v>Others</v>
      </c>
      <c r="H454">
        <f t="shared" ca="1" si="190"/>
        <v>2</v>
      </c>
      <c r="I454">
        <f t="shared" ca="1" si="191"/>
        <v>1</v>
      </c>
      <c r="J454">
        <f t="shared" ca="1" si="199"/>
        <v>758514</v>
      </c>
      <c r="K454">
        <f t="shared" ca="1" si="200"/>
        <v>7</v>
      </c>
      <c r="L454" t="str">
        <f t="shared" ca="1" si="201"/>
        <v>Ernakulam</v>
      </c>
      <c r="M454">
        <f t="shared" ca="1" si="184"/>
        <v>3034056</v>
      </c>
      <c r="N454">
        <f t="shared" ca="1" si="202"/>
        <v>127037.4722783006</v>
      </c>
      <c r="O454">
        <f t="shared" ca="1" si="185"/>
        <v>94459.855868087281</v>
      </c>
      <c r="P454">
        <f t="shared" ca="1" si="203"/>
        <v>12085</v>
      </c>
      <c r="Q454">
        <f t="shared" ca="1" si="186"/>
        <v>536906.47227830067</v>
      </c>
      <c r="R454">
        <f t="shared" ca="1" si="187"/>
        <v>1053470.0955952969</v>
      </c>
      <c r="S454">
        <f t="shared" ca="1" si="188"/>
        <v>4181985.9514633841</v>
      </c>
      <c r="T454">
        <f t="shared" ca="1" si="189"/>
        <v>3645079.4791850834</v>
      </c>
      <c r="V454" s="9">
        <f ca="1">IF(Table1[[#This Row],[GENDER]]="MALE",1,0)</f>
        <v>0</v>
      </c>
      <c r="W454" s="10">
        <f ca="1">IF(Table1[[#This Row],[GENDER]]="FEMALE",1,0)</f>
        <v>1</v>
      </c>
      <c r="AF454" s="9">
        <f t="shared" ca="1" si="204"/>
        <v>0</v>
      </c>
      <c r="AG454" s="6">
        <f t="shared" ca="1" si="205"/>
        <v>0</v>
      </c>
      <c r="AH454" s="6">
        <f t="shared" ca="1" si="206"/>
        <v>0</v>
      </c>
      <c r="AI454" s="6">
        <f t="shared" ca="1" si="207"/>
        <v>0</v>
      </c>
      <c r="AJ454" s="10">
        <f t="shared" ca="1" si="208"/>
        <v>1</v>
      </c>
      <c r="AL454" s="9">
        <f ca="1">IF(Table1[[#This Row],[EDUCATION]]="HIGHSCHOOL",1,0)</f>
        <v>0</v>
      </c>
      <c r="AM454" s="6">
        <f ca="1">IF(Table1[[#This Row],[EDUCATION]]="PLUS TWO",1,0)</f>
        <v>0</v>
      </c>
      <c r="AN454" s="6">
        <f ca="1">IF(Table1[[#This Row],[EDUCATION]]="UG",1,0)</f>
        <v>0</v>
      </c>
      <c r="AO454" s="6">
        <f ca="1">IF(Table1[[#This Row],[EDUCATION]]="PG",1,0)</f>
        <v>0</v>
      </c>
      <c r="AP454" s="6">
        <f ca="1">IF(Table1[[#This Row],[EDUCATION]]="PHD",1,0)</f>
        <v>0</v>
      </c>
      <c r="AQ454" s="10">
        <f ca="1">IF(Table1[[#This Row],[EDUCATION]]="OTHERS",1,0)</f>
        <v>1</v>
      </c>
      <c r="AU454" s="9">
        <f ca="1">Table1[[#This Row],[CARS VALUE]]/Table1[[#This Row],[CARS]]</f>
        <v>94459.855868087281</v>
      </c>
      <c r="AV454" s="10"/>
      <c r="AX454" s="9">
        <f ca="1">IF(Table1[[#This Row],[DEBTS]]&gt;$AY$3,1,0)</f>
        <v>0</v>
      </c>
      <c r="AY454" s="6"/>
      <c r="AZ454" s="23">
        <f ca="1">(Table1[[#This Row],[MORTAGE LEFT]]/Table1[[#This Row],[VALUE OF THE HOUSE]])</f>
        <v>4.1870510062536948E-2</v>
      </c>
      <c r="BA454" s="6">
        <f t="shared" ca="1" si="209"/>
        <v>1</v>
      </c>
      <c r="BB454" s="6"/>
      <c r="BC454" s="6"/>
      <c r="BD454" s="6"/>
      <c r="BE454" s="9">
        <f ca="1">IF(Table1[[#This Row],[DEBTS]]&gt;Table1[[#This Row],[INCOME ]],1,0)</f>
        <v>0</v>
      </c>
      <c r="BF454" s="10"/>
      <c r="BH454" s="9">
        <f ca="1">IF(Table1[[#This Row],[AREA]]="Alappuzha",Table1[[#This Row],[INCOME ]],0)</f>
        <v>0</v>
      </c>
      <c r="BI454" s="6">
        <f ca="1">IF(Table1[[#This Row],[AREA]]="Ernakulam",Table1[[#This Row],[INCOME ]],0)</f>
        <v>758514</v>
      </c>
      <c r="BJ454" s="6">
        <f ca="1">IF(Table1[[#This Row],[AREA]]="Idukki",Table1[[#This Row],[INCOME ]],0)</f>
        <v>0</v>
      </c>
      <c r="BK454" s="6">
        <f ca="1">IF(Table1[[#This Row],[AREA]]="kannur",Table1[[#This Row],[INCOME ]],0)</f>
        <v>0</v>
      </c>
      <c r="BL454" s="6">
        <f ca="1">IF(Table1[[#This Row],[AREA]]="Kasaragod",Table1[[#This Row],[INCOME ]],0)</f>
        <v>0</v>
      </c>
      <c r="BM454" s="6">
        <f ca="1">IF(Table1[[#This Row],[AREA]]="Kollam",Table1[[#This Row],[INCOME ]],0)</f>
        <v>0</v>
      </c>
      <c r="BN454" s="6">
        <f ca="1">IF(Table1[[#This Row],[AREA]]="kottayam",Table1[[#This Row],[INCOME ]],0)</f>
        <v>0</v>
      </c>
      <c r="BO454" s="6">
        <f ca="1">IF(Table1[[#This Row],[AREA]]="Kozhikode",Table1[[#This Row],[INCOME ]],0)</f>
        <v>0</v>
      </c>
      <c r="BP454" s="6">
        <f ca="1">IF(Table1[[#This Row],[AREA]]="Malappuram",Table1[[#This Row],[INCOME ]],0)</f>
        <v>0</v>
      </c>
      <c r="BQ454" s="6">
        <f ca="1">IF(Table1[[#This Row],[AREA]]="Palakkad",Table1[[#This Row],[INCOME ]],0)</f>
        <v>0</v>
      </c>
      <c r="BR454" s="6">
        <f ca="1">IF(Table1[[#This Row],[AREA]]="Pathanamthitta",Table1[[#This Row],[INCOME ]],0)</f>
        <v>0</v>
      </c>
      <c r="BS454" s="6">
        <f ca="1">IF(Table1[[#This Row],[AREA]]="Thiruvananthapuram",Table1[[#This Row],[INCOME ]],0)</f>
        <v>0</v>
      </c>
      <c r="BT454" s="6">
        <f ca="1">IF(Table1[[#This Row],[AREA]]="Thrissur",Table1[[#This Row],[INCOME ]],0)</f>
        <v>0</v>
      </c>
      <c r="BU454" s="10">
        <f ca="1">IF(Table1[[#This Row],[AREA]]="Wayanadu",Table1[[#This Row],[INCOME ]],0)</f>
        <v>0</v>
      </c>
      <c r="BW454" s="9">
        <f ca="1">IF(Table1[[#This Row],[FIELD OF WORK]]="IT",Table1[[#This Row],[INCOME ]],0)</f>
        <v>0</v>
      </c>
      <c r="BX454" s="6">
        <f ca="1">IF(Table1[[#This Row],[FIELD OF WORK]]="Teaching",Table1[[#This Row],[INCOME ]],0)</f>
        <v>0</v>
      </c>
      <c r="BY454" s="6">
        <f ca="1">IF(Table1[[#This Row],[FIELD OF WORK]]="Construction",Table1[[#This Row],[INCOME ]],0)</f>
        <v>0</v>
      </c>
      <c r="BZ454" s="6">
        <f ca="1">IF(Table1[[#This Row],[FIELD OF WORK]]="Health",Table1[[#This Row],[INCOME ]],0)</f>
        <v>0</v>
      </c>
      <c r="CA454" s="10">
        <f ca="1">IF(Table1[[#This Row],[FIELD OF WORK]]="Others",Table1[[#This Row],[INCOME ]],0)</f>
        <v>758514</v>
      </c>
      <c r="CC454" s="9">
        <f ca="1">IF(Table1[[#This Row],[EDUCATION]]="Highschool",Table1[[#This Row],[INCOME ]],0)</f>
        <v>0</v>
      </c>
      <c r="CD454" s="6">
        <f ca="1">IF(Table1[[#This Row],[EDUCATION]]="UG",Table1[[#This Row],[INCOME ]],0)</f>
        <v>0</v>
      </c>
      <c r="CE454" s="6">
        <f ca="1">IF(Table1[[#This Row],[EDUCATION]]="PG",Table1[[#This Row],[INCOME ]],0)</f>
        <v>0</v>
      </c>
      <c r="CF454" s="6">
        <f ca="1">IF(Table1[[#This Row],[EDUCATION]]="PHD",Table1[[#This Row],[INCOME ]],0)</f>
        <v>0</v>
      </c>
      <c r="CG454" s="6">
        <f ca="1">IF(Table1[[#This Row],[EDUCATION]]="Plus Two",Table1[[#This Row],[INCOME ]],0)</f>
        <v>0</v>
      </c>
      <c r="CH454" s="10">
        <f ca="1">IF(Table1[[#This Row],[EDUCATION]]="Others",Table1[[#This Row],[INCOME ]],0)</f>
        <v>758514</v>
      </c>
      <c r="CJ454" s="9">
        <f ca="1">IF(Table1[[#This Row],[NETWORTH]]&gt;$CK$3,Table1[[#This Row],[AGE]],0)</f>
        <v>26</v>
      </c>
      <c r="CK454" s="10"/>
    </row>
    <row r="455" spans="1:89" x14ac:dyDescent="0.3">
      <c r="A455">
        <f t="shared" ca="1" si="192"/>
        <v>0</v>
      </c>
      <c r="B455" t="str">
        <f t="shared" ca="1" si="193"/>
        <v>MALE</v>
      </c>
      <c r="C455">
        <f t="shared" ca="1" si="194"/>
        <v>45</v>
      </c>
      <c r="D455">
        <f t="shared" ca="1" si="195"/>
        <v>3</v>
      </c>
      <c r="E455" t="str">
        <f t="shared" ca="1" si="196"/>
        <v>Teaching</v>
      </c>
      <c r="F455">
        <f t="shared" ca="1" si="197"/>
        <v>2</v>
      </c>
      <c r="G455" t="str">
        <f t="shared" ca="1" si="198"/>
        <v>Plus Two</v>
      </c>
      <c r="H455">
        <f t="shared" ca="1" si="190"/>
        <v>3</v>
      </c>
      <c r="I455">
        <f t="shared" ca="1" si="191"/>
        <v>2</v>
      </c>
      <c r="J455">
        <f t="shared" ca="1" si="199"/>
        <v>326650</v>
      </c>
      <c r="K455">
        <f t="shared" ca="1" si="200"/>
        <v>14</v>
      </c>
      <c r="L455" t="str">
        <f t="shared" ca="1" si="201"/>
        <v>Kasaragod</v>
      </c>
      <c r="M455">
        <f t="shared" ca="1" si="184"/>
        <v>2286550</v>
      </c>
      <c r="N455">
        <f t="shared" ca="1" si="202"/>
        <v>1606873.8785456847</v>
      </c>
      <c r="O455">
        <f t="shared" ca="1" si="185"/>
        <v>153203.51133112388</v>
      </c>
      <c r="P455">
        <f t="shared" ca="1" si="203"/>
        <v>125952</v>
      </c>
      <c r="Q455">
        <f t="shared" ca="1" si="186"/>
        <v>2004384.8785456847</v>
      </c>
      <c r="R455">
        <f t="shared" ca="1" si="187"/>
        <v>251256.49657707923</v>
      </c>
      <c r="S455">
        <f t="shared" ca="1" si="188"/>
        <v>2691010.0079082032</v>
      </c>
      <c r="T455">
        <f t="shared" ca="1" si="189"/>
        <v>686625.12936251843</v>
      </c>
      <c r="V455" s="9">
        <f ca="1">IF(Table1[[#This Row],[GENDER]]="MALE",1,0)</f>
        <v>1</v>
      </c>
      <c r="W455" s="10">
        <f ca="1">IF(Table1[[#This Row],[GENDER]]="FEMALE",1,0)</f>
        <v>0</v>
      </c>
      <c r="AF455" s="9">
        <f t="shared" ca="1" si="204"/>
        <v>0</v>
      </c>
      <c r="AG455" s="6">
        <f t="shared" ca="1" si="205"/>
        <v>0</v>
      </c>
      <c r="AH455" s="6">
        <f t="shared" ca="1" si="206"/>
        <v>0</v>
      </c>
      <c r="AI455" s="6">
        <f t="shared" ca="1" si="207"/>
        <v>1</v>
      </c>
      <c r="AJ455" s="10">
        <f t="shared" ca="1" si="208"/>
        <v>0</v>
      </c>
      <c r="AL455" s="9">
        <f ca="1">IF(Table1[[#This Row],[EDUCATION]]="HIGHSCHOOL",1,0)</f>
        <v>0</v>
      </c>
      <c r="AM455" s="6">
        <f ca="1">IF(Table1[[#This Row],[EDUCATION]]="PLUS TWO",1,0)</f>
        <v>1</v>
      </c>
      <c r="AN455" s="6">
        <f ca="1">IF(Table1[[#This Row],[EDUCATION]]="UG",1,0)</f>
        <v>0</v>
      </c>
      <c r="AO455" s="6">
        <f ca="1">IF(Table1[[#This Row],[EDUCATION]]="PG",1,0)</f>
        <v>0</v>
      </c>
      <c r="AP455" s="6">
        <f ca="1">IF(Table1[[#This Row],[EDUCATION]]="PHD",1,0)</f>
        <v>0</v>
      </c>
      <c r="AQ455" s="10">
        <f ca="1">IF(Table1[[#This Row],[EDUCATION]]="OTHERS",1,0)</f>
        <v>0</v>
      </c>
      <c r="AU455" s="9">
        <f ca="1">Table1[[#This Row],[CARS VALUE]]/Table1[[#This Row],[CARS]]</f>
        <v>76601.755665561941</v>
      </c>
      <c r="AV455" s="10"/>
      <c r="AX455" s="9">
        <f ca="1">IF(Table1[[#This Row],[DEBTS]]&gt;$AY$3,1,0)</f>
        <v>1</v>
      </c>
      <c r="AY455" s="6"/>
      <c r="AZ455" s="23">
        <f ca="1">(Table1[[#This Row],[MORTAGE LEFT]]/Table1[[#This Row],[VALUE OF THE HOUSE]])</f>
        <v>0.70275037875650426</v>
      </c>
      <c r="BA455" s="6">
        <f t="shared" ca="1" si="209"/>
        <v>0</v>
      </c>
      <c r="BB455" s="6"/>
      <c r="BC455" s="6"/>
      <c r="BD455" s="6"/>
      <c r="BE455" s="9">
        <f ca="1">IF(Table1[[#This Row],[DEBTS]]&gt;Table1[[#This Row],[INCOME ]],1,0)</f>
        <v>1</v>
      </c>
      <c r="BF455" s="10"/>
      <c r="BH455" s="9">
        <f ca="1">IF(Table1[[#This Row],[AREA]]="Alappuzha",Table1[[#This Row],[INCOME ]],0)</f>
        <v>0</v>
      </c>
      <c r="BI455" s="6">
        <f ca="1">IF(Table1[[#This Row],[AREA]]="Ernakulam",Table1[[#This Row],[INCOME ]],0)</f>
        <v>0</v>
      </c>
      <c r="BJ455" s="6">
        <f ca="1">IF(Table1[[#This Row],[AREA]]="Idukki",Table1[[#This Row],[INCOME ]],0)</f>
        <v>0</v>
      </c>
      <c r="BK455" s="6">
        <f ca="1">IF(Table1[[#This Row],[AREA]]="kannur",Table1[[#This Row],[INCOME ]],0)</f>
        <v>0</v>
      </c>
      <c r="BL455" s="6">
        <f ca="1">IF(Table1[[#This Row],[AREA]]="Kasaragod",Table1[[#This Row],[INCOME ]],0)</f>
        <v>326650</v>
      </c>
      <c r="BM455" s="6">
        <f ca="1">IF(Table1[[#This Row],[AREA]]="Kollam",Table1[[#This Row],[INCOME ]],0)</f>
        <v>0</v>
      </c>
      <c r="BN455" s="6">
        <f ca="1">IF(Table1[[#This Row],[AREA]]="kottayam",Table1[[#This Row],[INCOME ]],0)</f>
        <v>0</v>
      </c>
      <c r="BO455" s="6">
        <f ca="1">IF(Table1[[#This Row],[AREA]]="Kozhikode",Table1[[#This Row],[INCOME ]],0)</f>
        <v>0</v>
      </c>
      <c r="BP455" s="6">
        <f ca="1">IF(Table1[[#This Row],[AREA]]="Malappuram",Table1[[#This Row],[INCOME ]],0)</f>
        <v>0</v>
      </c>
      <c r="BQ455" s="6">
        <f ca="1">IF(Table1[[#This Row],[AREA]]="Palakkad",Table1[[#This Row],[INCOME ]],0)</f>
        <v>0</v>
      </c>
      <c r="BR455" s="6">
        <f ca="1">IF(Table1[[#This Row],[AREA]]="Pathanamthitta",Table1[[#This Row],[INCOME ]],0)</f>
        <v>0</v>
      </c>
      <c r="BS455" s="6">
        <f ca="1">IF(Table1[[#This Row],[AREA]]="Thiruvananthapuram",Table1[[#This Row],[INCOME ]],0)</f>
        <v>0</v>
      </c>
      <c r="BT455" s="6">
        <f ca="1">IF(Table1[[#This Row],[AREA]]="Thrissur",Table1[[#This Row],[INCOME ]],0)</f>
        <v>0</v>
      </c>
      <c r="BU455" s="10">
        <f ca="1">IF(Table1[[#This Row],[AREA]]="Wayanadu",Table1[[#This Row],[INCOME ]],0)</f>
        <v>0</v>
      </c>
      <c r="BW455" s="9">
        <f ca="1">IF(Table1[[#This Row],[FIELD OF WORK]]="IT",Table1[[#This Row],[INCOME ]],0)</f>
        <v>0</v>
      </c>
      <c r="BX455" s="6">
        <f ca="1">IF(Table1[[#This Row],[FIELD OF WORK]]="Teaching",Table1[[#This Row],[INCOME ]],0)</f>
        <v>326650</v>
      </c>
      <c r="BY455" s="6">
        <f ca="1">IF(Table1[[#This Row],[FIELD OF WORK]]="Construction",Table1[[#This Row],[INCOME ]],0)</f>
        <v>0</v>
      </c>
      <c r="BZ455" s="6">
        <f ca="1">IF(Table1[[#This Row],[FIELD OF WORK]]="Health",Table1[[#This Row],[INCOME ]],0)</f>
        <v>0</v>
      </c>
      <c r="CA455" s="10">
        <f ca="1">IF(Table1[[#This Row],[FIELD OF WORK]]="Others",Table1[[#This Row],[INCOME ]],0)</f>
        <v>0</v>
      </c>
      <c r="CC455" s="9">
        <f ca="1">IF(Table1[[#This Row],[EDUCATION]]="Highschool",Table1[[#This Row],[INCOME ]],0)</f>
        <v>0</v>
      </c>
      <c r="CD455" s="6">
        <f ca="1">IF(Table1[[#This Row],[EDUCATION]]="UG",Table1[[#This Row],[INCOME ]],0)</f>
        <v>0</v>
      </c>
      <c r="CE455" s="6">
        <f ca="1">IF(Table1[[#This Row],[EDUCATION]]="PG",Table1[[#This Row],[INCOME ]],0)</f>
        <v>0</v>
      </c>
      <c r="CF455" s="6">
        <f ca="1">IF(Table1[[#This Row],[EDUCATION]]="PHD",Table1[[#This Row],[INCOME ]],0)</f>
        <v>0</v>
      </c>
      <c r="CG455" s="6">
        <f ca="1">IF(Table1[[#This Row],[EDUCATION]]="Plus Two",Table1[[#This Row],[INCOME ]],0)</f>
        <v>326650</v>
      </c>
      <c r="CH455" s="10">
        <f ca="1">IF(Table1[[#This Row],[EDUCATION]]="Others",Table1[[#This Row],[INCOME ]],0)</f>
        <v>0</v>
      </c>
      <c r="CJ455" s="9">
        <f ca="1">IF(Table1[[#This Row],[NETWORTH]]&gt;$CK$3,Table1[[#This Row],[AGE]],0)</f>
        <v>0</v>
      </c>
      <c r="CK455" s="10"/>
    </row>
    <row r="456" spans="1:89" x14ac:dyDescent="0.3">
      <c r="A456">
        <f t="shared" ca="1" si="192"/>
        <v>1</v>
      </c>
      <c r="B456" t="str">
        <f t="shared" ca="1" si="193"/>
        <v>FEMALE</v>
      </c>
      <c r="C456">
        <f t="shared" ca="1" si="194"/>
        <v>42</v>
      </c>
      <c r="D456">
        <f t="shared" ca="1" si="195"/>
        <v>4</v>
      </c>
      <c r="E456" t="str">
        <f t="shared" ca="1" si="196"/>
        <v>IT</v>
      </c>
      <c r="F456">
        <f t="shared" ca="1" si="197"/>
        <v>1</v>
      </c>
      <c r="G456" t="str">
        <f t="shared" ca="1" si="198"/>
        <v>Highschool</v>
      </c>
      <c r="H456">
        <f t="shared" ca="1" si="190"/>
        <v>1</v>
      </c>
      <c r="I456">
        <f t="shared" ca="1" si="191"/>
        <v>2</v>
      </c>
      <c r="J456">
        <f t="shared" ca="1" si="199"/>
        <v>144576</v>
      </c>
      <c r="K456">
        <f t="shared" ca="1" si="200"/>
        <v>1</v>
      </c>
      <c r="L456" t="str">
        <f t="shared" ca="1" si="201"/>
        <v>Thiruvananthapuram</v>
      </c>
      <c r="M456">
        <f t="shared" ca="1" si="184"/>
        <v>433728</v>
      </c>
      <c r="N456">
        <f t="shared" ca="1" si="202"/>
        <v>134603.38998083991</v>
      </c>
      <c r="O456">
        <f t="shared" ca="1" si="185"/>
        <v>113884.45670522907</v>
      </c>
      <c r="P456">
        <f t="shared" ca="1" si="203"/>
        <v>87208</v>
      </c>
      <c r="Q456">
        <f t="shared" ca="1" si="186"/>
        <v>317088.38998083991</v>
      </c>
      <c r="R456">
        <f t="shared" ca="1" si="187"/>
        <v>162367.91288879278</v>
      </c>
      <c r="S456">
        <f t="shared" ca="1" si="188"/>
        <v>709980.36959402193</v>
      </c>
      <c r="T456">
        <f t="shared" ca="1" si="189"/>
        <v>392891.97961318202</v>
      </c>
      <c r="V456" s="9">
        <f ca="1">IF(Table1[[#This Row],[GENDER]]="MALE",1,0)</f>
        <v>0</v>
      </c>
      <c r="W456" s="10">
        <f ca="1">IF(Table1[[#This Row],[GENDER]]="FEMALE",1,0)</f>
        <v>1</v>
      </c>
      <c r="AF456" s="9">
        <f t="shared" ca="1" si="204"/>
        <v>0</v>
      </c>
      <c r="AG456" s="6">
        <f t="shared" ca="1" si="205"/>
        <v>0</v>
      </c>
      <c r="AH456" s="6">
        <f t="shared" ca="1" si="206"/>
        <v>1</v>
      </c>
      <c r="AI456" s="6">
        <f t="shared" ca="1" si="207"/>
        <v>0</v>
      </c>
      <c r="AJ456" s="10">
        <f t="shared" ca="1" si="208"/>
        <v>0</v>
      </c>
      <c r="AL456" s="9">
        <f ca="1">IF(Table1[[#This Row],[EDUCATION]]="HIGHSCHOOL",1,0)</f>
        <v>1</v>
      </c>
      <c r="AM456" s="6">
        <f ca="1">IF(Table1[[#This Row],[EDUCATION]]="PLUS TWO",1,0)</f>
        <v>0</v>
      </c>
      <c r="AN456" s="6">
        <f ca="1">IF(Table1[[#This Row],[EDUCATION]]="UG",1,0)</f>
        <v>0</v>
      </c>
      <c r="AO456" s="6">
        <f ca="1">IF(Table1[[#This Row],[EDUCATION]]="PG",1,0)</f>
        <v>0</v>
      </c>
      <c r="AP456" s="6">
        <f ca="1">IF(Table1[[#This Row],[EDUCATION]]="PHD",1,0)</f>
        <v>0</v>
      </c>
      <c r="AQ456" s="10">
        <f ca="1">IF(Table1[[#This Row],[EDUCATION]]="OTHERS",1,0)</f>
        <v>0</v>
      </c>
      <c r="AU456" s="9">
        <f ca="1">Table1[[#This Row],[CARS VALUE]]/Table1[[#This Row],[CARS]]</f>
        <v>56942.228352614533</v>
      </c>
      <c r="AV456" s="10"/>
      <c r="AX456" s="9">
        <f ca="1">IF(Table1[[#This Row],[DEBTS]]&gt;$AY$3,1,0)</f>
        <v>0</v>
      </c>
      <c r="AY456" s="6"/>
      <c r="AZ456" s="23">
        <f ca="1">(Table1[[#This Row],[MORTAGE LEFT]]/Table1[[#This Row],[VALUE OF THE HOUSE]])</f>
        <v>0.3103405590158807</v>
      </c>
      <c r="BA456" s="6">
        <f t="shared" ca="1" si="209"/>
        <v>1</v>
      </c>
      <c r="BB456" s="6"/>
      <c r="BC456" s="6"/>
      <c r="BD456" s="6"/>
      <c r="BE456" s="9">
        <f ca="1">IF(Table1[[#This Row],[DEBTS]]&gt;Table1[[#This Row],[INCOME ]],1,0)</f>
        <v>1</v>
      </c>
      <c r="BF456" s="10"/>
      <c r="BH456" s="9">
        <f ca="1">IF(Table1[[#This Row],[AREA]]="Alappuzha",Table1[[#This Row],[INCOME ]],0)</f>
        <v>0</v>
      </c>
      <c r="BI456" s="6">
        <f ca="1">IF(Table1[[#This Row],[AREA]]="Ernakulam",Table1[[#This Row],[INCOME ]],0)</f>
        <v>0</v>
      </c>
      <c r="BJ456" s="6">
        <f ca="1">IF(Table1[[#This Row],[AREA]]="Idukki",Table1[[#This Row],[INCOME ]],0)</f>
        <v>0</v>
      </c>
      <c r="BK456" s="6">
        <f ca="1">IF(Table1[[#This Row],[AREA]]="kannur",Table1[[#This Row],[INCOME ]],0)</f>
        <v>0</v>
      </c>
      <c r="BL456" s="6">
        <f ca="1">IF(Table1[[#This Row],[AREA]]="Kasaragod",Table1[[#This Row],[INCOME ]],0)</f>
        <v>0</v>
      </c>
      <c r="BM456" s="6">
        <f ca="1">IF(Table1[[#This Row],[AREA]]="Kollam",Table1[[#This Row],[INCOME ]],0)</f>
        <v>0</v>
      </c>
      <c r="BN456" s="6">
        <f ca="1">IF(Table1[[#This Row],[AREA]]="kottayam",Table1[[#This Row],[INCOME ]],0)</f>
        <v>0</v>
      </c>
      <c r="BO456" s="6">
        <f ca="1">IF(Table1[[#This Row],[AREA]]="Kozhikode",Table1[[#This Row],[INCOME ]],0)</f>
        <v>0</v>
      </c>
      <c r="BP456" s="6">
        <f ca="1">IF(Table1[[#This Row],[AREA]]="Malappuram",Table1[[#This Row],[INCOME ]],0)</f>
        <v>0</v>
      </c>
      <c r="BQ456" s="6">
        <f ca="1">IF(Table1[[#This Row],[AREA]]="Palakkad",Table1[[#This Row],[INCOME ]],0)</f>
        <v>0</v>
      </c>
      <c r="BR456" s="6">
        <f ca="1">IF(Table1[[#This Row],[AREA]]="Pathanamthitta",Table1[[#This Row],[INCOME ]],0)</f>
        <v>0</v>
      </c>
      <c r="BS456" s="6">
        <f ca="1">IF(Table1[[#This Row],[AREA]]="Thiruvananthapuram",Table1[[#This Row],[INCOME ]],0)</f>
        <v>144576</v>
      </c>
      <c r="BT456" s="6">
        <f ca="1">IF(Table1[[#This Row],[AREA]]="Thrissur",Table1[[#This Row],[INCOME ]],0)</f>
        <v>0</v>
      </c>
      <c r="BU456" s="10">
        <f ca="1">IF(Table1[[#This Row],[AREA]]="Wayanadu",Table1[[#This Row],[INCOME ]],0)</f>
        <v>0</v>
      </c>
      <c r="BW456" s="9">
        <f ca="1">IF(Table1[[#This Row],[FIELD OF WORK]]="IT",Table1[[#This Row],[INCOME ]],0)</f>
        <v>144576</v>
      </c>
      <c r="BX456" s="6">
        <f ca="1">IF(Table1[[#This Row],[FIELD OF WORK]]="Teaching",Table1[[#This Row],[INCOME ]],0)</f>
        <v>0</v>
      </c>
      <c r="BY456" s="6">
        <f ca="1">IF(Table1[[#This Row],[FIELD OF WORK]]="Construction",Table1[[#This Row],[INCOME ]],0)</f>
        <v>0</v>
      </c>
      <c r="BZ456" s="6">
        <f ca="1">IF(Table1[[#This Row],[FIELD OF WORK]]="Health",Table1[[#This Row],[INCOME ]],0)</f>
        <v>0</v>
      </c>
      <c r="CA456" s="10">
        <f ca="1">IF(Table1[[#This Row],[FIELD OF WORK]]="Others",Table1[[#This Row],[INCOME ]],0)</f>
        <v>0</v>
      </c>
      <c r="CC456" s="9">
        <f ca="1">IF(Table1[[#This Row],[EDUCATION]]="Highschool",Table1[[#This Row],[INCOME ]],0)</f>
        <v>144576</v>
      </c>
      <c r="CD456" s="6">
        <f ca="1">IF(Table1[[#This Row],[EDUCATION]]="UG",Table1[[#This Row],[INCOME ]],0)</f>
        <v>0</v>
      </c>
      <c r="CE456" s="6">
        <f ca="1">IF(Table1[[#This Row],[EDUCATION]]="PG",Table1[[#This Row],[INCOME ]],0)</f>
        <v>0</v>
      </c>
      <c r="CF456" s="6">
        <f ca="1">IF(Table1[[#This Row],[EDUCATION]]="PHD",Table1[[#This Row],[INCOME ]],0)</f>
        <v>0</v>
      </c>
      <c r="CG456" s="6">
        <f ca="1">IF(Table1[[#This Row],[EDUCATION]]="Plus Two",Table1[[#This Row],[INCOME ]],0)</f>
        <v>0</v>
      </c>
      <c r="CH456" s="10">
        <f ca="1">IF(Table1[[#This Row],[EDUCATION]]="Others",Table1[[#This Row],[INCOME ]],0)</f>
        <v>0</v>
      </c>
      <c r="CJ456" s="9">
        <f ca="1">IF(Table1[[#This Row],[NETWORTH]]&gt;$CK$3,Table1[[#This Row],[AGE]],0)</f>
        <v>0</v>
      </c>
      <c r="CK456" s="10"/>
    </row>
    <row r="457" spans="1:89" x14ac:dyDescent="0.3">
      <c r="A457">
        <f t="shared" ca="1" si="192"/>
        <v>1</v>
      </c>
      <c r="B457" t="str">
        <f t="shared" ca="1" si="193"/>
        <v>FEMALE</v>
      </c>
      <c r="C457">
        <f t="shared" ca="1" si="194"/>
        <v>34</v>
      </c>
      <c r="D457">
        <f t="shared" ca="1" si="195"/>
        <v>5</v>
      </c>
      <c r="E457" t="str">
        <f t="shared" ca="1" si="196"/>
        <v>Others</v>
      </c>
      <c r="F457">
        <f t="shared" ca="1" si="197"/>
        <v>3</v>
      </c>
      <c r="G457" t="str">
        <f t="shared" ca="1" si="198"/>
        <v>UG</v>
      </c>
      <c r="H457">
        <f t="shared" ca="1" si="190"/>
        <v>3</v>
      </c>
      <c r="I457">
        <f t="shared" ca="1" si="191"/>
        <v>1</v>
      </c>
      <c r="J457">
        <f t="shared" ca="1" si="199"/>
        <v>710206</v>
      </c>
      <c r="K457">
        <f t="shared" ca="1" si="200"/>
        <v>1</v>
      </c>
      <c r="L457" t="str">
        <f t="shared" ca="1" si="201"/>
        <v>Thiruvananthapuram</v>
      </c>
      <c r="M457">
        <f t="shared" ca="1" si="184"/>
        <v>2840824</v>
      </c>
      <c r="N457">
        <f t="shared" ca="1" si="202"/>
        <v>1061256.1380168472</v>
      </c>
      <c r="O457">
        <f t="shared" ca="1" si="185"/>
        <v>49491.005210031784</v>
      </c>
      <c r="P457">
        <f t="shared" ca="1" si="203"/>
        <v>16423</v>
      </c>
      <c r="Q457">
        <f t="shared" ca="1" si="186"/>
        <v>1849043.1380168472</v>
      </c>
      <c r="R457">
        <f t="shared" ca="1" si="187"/>
        <v>494954.14182152826</v>
      </c>
      <c r="S457">
        <f t="shared" ca="1" si="188"/>
        <v>3385269.1470315601</v>
      </c>
      <c r="T457">
        <f t="shared" ca="1" si="189"/>
        <v>1536226.0090147129</v>
      </c>
      <c r="V457" s="9">
        <f ca="1">IF(Table1[[#This Row],[GENDER]]="MALE",1,0)</f>
        <v>0</v>
      </c>
      <c r="W457" s="10">
        <f ca="1">IF(Table1[[#This Row],[GENDER]]="FEMALE",1,0)</f>
        <v>1</v>
      </c>
      <c r="AF457" s="9">
        <f t="shared" ca="1" si="204"/>
        <v>0</v>
      </c>
      <c r="AG457" s="6">
        <f t="shared" ca="1" si="205"/>
        <v>0</v>
      </c>
      <c r="AH457" s="6">
        <f t="shared" ca="1" si="206"/>
        <v>0</v>
      </c>
      <c r="AI457" s="6">
        <f t="shared" ca="1" si="207"/>
        <v>0</v>
      </c>
      <c r="AJ457" s="10">
        <f t="shared" ca="1" si="208"/>
        <v>1</v>
      </c>
      <c r="AL457" s="9">
        <f ca="1">IF(Table1[[#This Row],[EDUCATION]]="HIGHSCHOOL",1,0)</f>
        <v>0</v>
      </c>
      <c r="AM457" s="6">
        <f ca="1">IF(Table1[[#This Row],[EDUCATION]]="PLUS TWO",1,0)</f>
        <v>0</v>
      </c>
      <c r="AN457" s="6">
        <f ca="1">IF(Table1[[#This Row],[EDUCATION]]="UG",1,0)</f>
        <v>1</v>
      </c>
      <c r="AO457" s="6">
        <f ca="1">IF(Table1[[#This Row],[EDUCATION]]="PG",1,0)</f>
        <v>0</v>
      </c>
      <c r="AP457" s="6">
        <f ca="1">IF(Table1[[#This Row],[EDUCATION]]="PHD",1,0)</f>
        <v>0</v>
      </c>
      <c r="AQ457" s="10">
        <f ca="1">IF(Table1[[#This Row],[EDUCATION]]="OTHERS",1,0)</f>
        <v>0</v>
      </c>
      <c r="AU457" s="9">
        <f ca="1">Table1[[#This Row],[CARS VALUE]]/Table1[[#This Row],[CARS]]</f>
        <v>49491.005210031784</v>
      </c>
      <c r="AV457" s="10"/>
      <c r="AX457" s="9">
        <f ca="1">IF(Table1[[#This Row],[DEBTS]]&gt;$AY$3,1,0)</f>
        <v>1</v>
      </c>
      <c r="AY457" s="6"/>
      <c r="AZ457" s="23">
        <f ca="1">(Table1[[#This Row],[MORTAGE LEFT]]/Table1[[#This Row],[VALUE OF THE HOUSE]])</f>
        <v>0.37357334985090496</v>
      </c>
      <c r="BA457" s="6">
        <f t="shared" ca="1" si="209"/>
        <v>1</v>
      </c>
      <c r="BB457" s="6"/>
      <c r="BC457" s="6"/>
      <c r="BD457" s="6"/>
      <c r="BE457" s="9">
        <f ca="1">IF(Table1[[#This Row],[DEBTS]]&gt;Table1[[#This Row],[INCOME ]],1,0)</f>
        <v>1</v>
      </c>
      <c r="BF457" s="10"/>
      <c r="BH457" s="9">
        <f ca="1">IF(Table1[[#This Row],[AREA]]="Alappuzha",Table1[[#This Row],[INCOME ]],0)</f>
        <v>0</v>
      </c>
      <c r="BI457" s="6">
        <f ca="1">IF(Table1[[#This Row],[AREA]]="Ernakulam",Table1[[#This Row],[INCOME ]],0)</f>
        <v>0</v>
      </c>
      <c r="BJ457" s="6">
        <f ca="1">IF(Table1[[#This Row],[AREA]]="Idukki",Table1[[#This Row],[INCOME ]],0)</f>
        <v>0</v>
      </c>
      <c r="BK457" s="6">
        <f ca="1">IF(Table1[[#This Row],[AREA]]="kannur",Table1[[#This Row],[INCOME ]],0)</f>
        <v>0</v>
      </c>
      <c r="BL457" s="6">
        <f ca="1">IF(Table1[[#This Row],[AREA]]="Kasaragod",Table1[[#This Row],[INCOME ]],0)</f>
        <v>0</v>
      </c>
      <c r="BM457" s="6">
        <f ca="1">IF(Table1[[#This Row],[AREA]]="Kollam",Table1[[#This Row],[INCOME ]],0)</f>
        <v>0</v>
      </c>
      <c r="BN457" s="6">
        <f ca="1">IF(Table1[[#This Row],[AREA]]="kottayam",Table1[[#This Row],[INCOME ]],0)</f>
        <v>0</v>
      </c>
      <c r="BO457" s="6">
        <f ca="1">IF(Table1[[#This Row],[AREA]]="Kozhikode",Table1[[#This Row],[INCOME ]],0)</f>
        <v>0</v>
      </c>
      <c r="BP457" s="6">
        <f ca="1">IF(Table1[[#This Row],[AREA]]="Malappuram",Table1[[#This Row],[INCOME ]],0)</f>
        <v>0</v>
      </c>
      <c r="BQ457" s="6">
        <f ca="1">IF(Table1[[#This Row],[AREA]]="Palakkad",Table1[[#This Row],[INCOME ]],0)</f>
        <v>0</v>
      </c>
      <c r="BR457" s="6">
        <f ca="1">IF(Table1[[#This Row],[AREA]]="Pathanamthitta",Table1[[#This Row],[INCOME ]],0)</f>
        <v>0</v>
      </c>
      <c r="BS457" s="6">
        <f ca="1">IF(Table1[[#This Row],[AREA]]="Thiruvananthapuram",Table1[[#This Row],[INCOME ]],0)</f>
        <v>710206</v>
      </c>
      <c r="BT457" s="6">
        <f ca="1">IF(Table1[[#This Row],[AREA]]="Thrissur",Table1[[#This Row],[INCOME ]],0)</f>
        <v>0</v>
      </c>
      <c r="BU457" s="10">
        <f ca="1">IF(Table1[[#This Row],[AREA]]="Wayanadu",Table1[[#This Row],[INCOME ]],0)</f>
        <v>0</v>
      </c>
      <c r="BW457" s="9">
        <f ca="1">IF(Table1[[#This Row],[FIELD OF WORK]]="IT",Table1[[#This Row],[INCOME ]],0)</f>
        <v>0</v>
      </c>
      <c r="BX457" s="6">
        <f ca="1">IF(Table1[[#This Row],[FIELD OF WORK]]="Teaching",Table1[[#This Row],[INCOME ]],0)</f>
        <v>0</v>
      </c>
      <c r="BY457" s="6">
        <f ca="1">IF(Table1[[#This Row],[FIELD OF WORK]]="Construction",Table1[[#This Row],[INCOME ]],0)</f>
        <v>0</v>
      </c>
      <c r="BZ457" s="6">
        <f ca="1">IF(Table1[[#This Row],[FIELD OF WORK]]="Health",Table1[[#This Row],[INCOME ]],0)</f>
        <v>0</v>
      </c>
      <c r="CA457" s="10">
        <f ca="1">IF(Table1[[#This Row],[FIELD OF WORK]]="Others",Table1[[#This Row],[INCOME ]],0)</f>
        <v>710206</v>
      </c>
      <c r="CC457" s="9">
        <f ca="1">IF(Table1[[#This Row],[EDUCATION]]="Highschool",Table1[[#This Row],[INCOME ]],0)</f>
        <v>0</v>
      </c>
      <c r="CD457" s="6">
        <f ca="1">IF(Table1[[#This Row],[EDUCATION]]="UG",Table1[[#This Row],[INCOME ]],0)</f>
        <v>710206</v>
      </c>
      <c r="CE457" s="6">
        <f ca="1">IF(Table1[[#This Row],[EDUCATION]]="PG",Table1[[#This Row],[INCOME ]],0)</f>
        <v>0</v>
      </c>
      <c r="CF457" s="6">
        <f ca="1">IF(Table1[[#This Row],[EDUCATION]]="PHD",Table1[[#This Row],[INCOME ]],0)</f>
        <v>0</v>
      </c>
      <c r="CG457" s="6">
        <f ca="1">IF(Table1[[#This Row],[EDUCATION]]="Plus Two",Table1[[#This Row],[INCOME ]],0)</f>
        <v>0</v>
      </c>
      <c r="CH457" s="10">
        <f ca="1">IF(Table1[[#This Row],[EDUCATION]]="Others",Table1[[#This Row],[INCOME ]],0)</f>
        <v>0</v>
      </c>
      <c r="CJ457" s="9">
        <f ca="1">IF(Table1[[#This Row],[NETWORTH]]&gt;$CK$3,Table1[[#This Row],[AGE]],0)</f>
        <v>34</v>
      </c>
      <c r="CK457" s="10"/>
    </row>
    <row r="458" spans="1:89" x14ac:dyDescent="0.3">
      <c r="A458">
        <f t="shared" ca="1" si="192"/>
        <v>0</v>
      </c>
      <c r="B458" t="str">
        <f t="shared" ca="1" si="193"/>
        <v>MALE</v>
      </c>
      <c r="C458">
        <f t="shared" ca="1" si="194"/>
        <v>47</v>
      </c>
      <c r="D458">
        <f t="shared" ca="1" si="195"/>
        <v>1</v>
      </c>
      <c r="E458" t="str">
        <f t="shared" ca="1" si="196"/>
        <v>Health</v>
      </c>
      <c r="F458">
        <f t="shared" ca="1" si="197"/>
        <v>1</v>
      </c>
      <c r="G458" t="str">
        <f t="shared" ca="1" si="198"/>
        <v>Highschool</v>
      </c>
      <c r="H458">
        <f t="shared" ca="1" si="190"/>
        <v>1</v>
      </c>
      <c r="I458">
        <f t="shared" ca="1" si="191"/>
        <v>1</v>
      </c>
      <c r="J458">
        <f t="shared" ca="1" si="199"/>
        <v>221594</v>
      </c>
      <c r="K458">
        <f t="shared" ca="1" si="200"/>
        <v>6</v>
      </c>
      <c r="L458" t="str">
        <f t="shared" ca="1" si="201"/>
        <v>Idukki</v>
      </c>
      <c r="M458">
        <f t="shared" ca="1" si="184"/>
        <v>1551158</v>
      </c>
      <c r="N458">
        <f t="shared" ca="1" si="202"/>
        <v>616531.23984188179</v>
      </c>
      <c r="O458">
        <f t="shared" ca="1" si="185"/>
        <v>76308.925355029976</v>
      </c>
      <c r="P458">
        <f t="shared" ca="1" si="203"/>
        <v>50245</v>
      </c>
      <c r="Q458">
        <f t="shared" ca="1" si="186"/>
        <v>751663.23984188179</v>
      </c>
      <c r="R458">
        <f t="shared" ca="1" si="187"/>
        <v>100876.45387099309</v>
      </c>
      <c r="S458">
        <f t="shared" ca="1" si="188"/>
        <v>1728343.3792260231</v>
      </c>
      <c r="T458">
        <f t="shared" ca="1" si="189"/>
        <v>976680.13938414131</v>
      </c>
      <c r="V458" s="9">
        <f ca="1">IF(Table1[[#This Row],[GENDER]]="MALE",1,0)</f>
        <v>1</v>
      </c>
      <c r="W458" s="10">
        <f ca="1">IF(Table1[[#This Row],[GENDER]]="FEMALE",1,0)</f>
        <v>0</v>
      </c>
      <c r="AF458" s="9">
        <f t="shared" ca="1" si="204"/>
        <v>0</v>
      </c>
      <c r="AG458" s="6">
        <f t="shared" ca="1" si="205"/>
        <v>1</v>
      </c>
      <c r="AH458" s="6">
        <f t="shared" ca="1" si="206"/>
        <v>0</v>
      </c>
      <c r="AI458" s="6">
        <f t="shared" ca="1" si="207"/>
        <v>0</v>
      </c>
      <c r="AJ458" s="10">
        <f t="shared" ca="1" si="208"/>
        <v>0</v>
      </c>
      <c r="AL458" s="9">
        <f ca="1">IF(Table1[[#This Row],[EDUCATION]]="HIGHSCHOOL",1,0)</f>
        <v>1</v>
      </c>
      <c r="AM458" s="6">
        <f ca="1">IF(Table1[[#This Row],[EDUCATION]]="PLUS TWO",1,0)</f>
        <v>0</v>
      </c>
      <c r="AN458" s="6">
        <f ca="1">IF(Table1[[#This Row],[EDUCATION]]="UG",1,0)</f>
        <v>0</v>
      </c>
      <c r="AO458" s="6">
        <f ca="1">IF(Table1[[#This Row],[EDUCATION]]="PG",1,0)</f>
        <v>0</v>
      </c>
      <c r="AP458" s="6">
        <f ca="1">IF(Table1[[#This Row],[EDUCATION]]="PHD",1,0)</f>
        <v>0</v>
      </c>
      <c r="AQ458" s="10">
        <f ca="1">IF(Table1[[#This Row],[EDUCATION]]="OTHERS",1,0)</f>
        <v>0</v>
      </c>
      <c r="AU458" s="9">
        <f ca="1">Table1[[#This Row],[CARS VALUE]]/Table1[[#This Row],[CARS]]</f>
        <v>76308.925355029976</v>
      </c>
      <c r="AV458" s="10"/>
      <c r="AX458" s="9">
        <f ca="1">IF(Table1[[#This Row],[DEBTS]]&gt;$AY$3,1,0)</f>
        <v>0</v>
      </c>
      <c r="AY458" s="6"/>
      <c r="AZ458" s="23">
        <f ca="1">(Table1[[#This Row],[MORTAGE LEFT]]/Table1[[#This Row],[VALUE OF THE HOUSE]])</f>
        <v>0.39746514529266636</v>
      </c>
      <c r="BA458" s="6">
        <f t="shared" ca="1" si="209"/>
        <v>1</v>
      </c>
      <c r="BB458" s="6"/>
      <c r="BC458" s="6"/>
      <c r="BD458" s="6"/>
      <c r="BE458" s="9">
        <f ca="1">IF(Table1[[#This Row],[DEBTS]]&gt;Table1[[#This Row],[INCOME ]],1,0)</f>
        <v>1</v>
      </c>
      <c r="BF458" s="10"/>
      <c r="BH458" s="9">
        <f ca="1">IF(Table1[[#This Row],[AREA]]="Alappuzha",Table1[[#This Row],[INCOME ]],0)</f>
        <v>0</v>
      </c>
      <c r="BI458" s="6">
        <f ca="1">IF(Table1[[#This Row],[AREA]]="Ernakulam",Table1[[#This Row],[INCOME ]],0)</f>
        <v>0</v>
      </c>
      <c r="BJ458" s="6">
        <f ca="1">IF(Table1[[#This Row],[AREA]]="Idukki",Table1[[#This Row],[INCOME ]],0)</f>
        <v>221594</v>
      </c>
      <c r="BK458" s="6">
        <f ca="1">IF(Table1[[#This Row],[AREA]]="kannur",Table1[[#This Row],[INCOME ]],0)</f>
        <v>0</v>
      </c>
      <c r="BL458" s="6">
        <f ca="1">IF(Table1[[#This Row],[AREA]]="Kasaragod",Table1[[#This Row],[INCOME ]],0)</f>
        <v>0</v>
      </c>
      <c r="BM458" s="6">
        <f ca="1">IF(Table1[[#This Row],[AREA]]="Kollam",Table1[[#This Row],[INCOME ]],0)</f>
        <v>0</v>
      </c>
      <c r="BN458" s="6">
        <f ca="1">IF(Table1[[#This Row],[AREA]]="kottayam",Table1[[#This Row],[INCOME ]],0)</f>
        <v>0</v>
      </c>
      <c r="BO458" s="6">
        <f ca="1">IF(Table1[[#This Row],[AREA]]="Kozhikode",Table1[[#This Row],[INCOME ]],0)</f>
        <v>0</v>
      </c>
      <c r="BP458" s="6">
        <f ca="1">IF(Table1[[#This Row],[AREA]]="Malappuram",Table1[[#This Row],[INCOME ]],0)</f>
        <v>0</v>
      </c>
      <c r="BQ458" s="6">
        <f ca="1">IF(Table1[[#This Row],[AREA]]="Palakkad",Table1[[#This Row],[INCOME ]],0)</f>
        <v>0</v>
      </c>
      <c r="BR458" s="6">
        <f ca="1">IF(Table1[[#This Row],[AREA]]="Pathanamthitta",Table1[[#This Row],[INCOME ]],0)</f>
        <v>0</v>
      </c>
      <c r="BS458" s="6">
        <f ca="1">IF(Table1[[#This Row],[AREA]]="Thiruvananthapuram",Table1[[#This Row],[INCOME ]],0)</f>
        <v>0</v>
      </c>
      <c r="BT458" s="6">
        <f ca="1">IF(Table1[[#This Row],[AREA]]="Thrissur",Table1[[#This Row],[INCOME ]],0)</f>
        <v>0</v>
      </c>
      <c r="BU458" s="10">
        <f ca="1">IF(Table1[[#This Row],[AREA]]="Wayanadu",Table1[[#This Row],[INCOME ]],0)</f>
        <v>0</v>
      </c>
      <c r="BW458" s="9">
        <f ca="1">IF(Table1[[#This Row],[FIELD OF WORK]]="IT",Table1[[#This Row],[INCOME ]],0)</f>
        <v>0</v>
      </c>
      <c r="BX458" s="6">
        <f ca="1">IF(Table1[[#This Row],[FIELD OF WORK]]="Teaching",Table1[[#This Row],[INCOME ]],0)</f>
        <v>0</v>
      </c>
      <c r="BY458" s="6">
        <f ca="1">IF(Table1[[#This Row],[FIELD OF WORK]]="Construction",Table1[[#This Row],[INCOME ]],0)</f>
        <v>0</v>
      </c>
      <c r="BZ458" s="6">
        <f ca="1">IF(Table1[[#This Row],[FIELD OF WORK]]="Health",Table1[[#This Row],[INCOME ]],0)</f>
        <v>221594</v>
      </c>
      <c r="CA458" s="10">
        <f ca="1">IF(Table1[[#This Row],[FIELD OF WORK]]="Others",Table1[[#This Row],[INCOME ]],0)</f>
        <v>0</v>
      </c>
      <c r="CC458" s="9">
        <f ca="1">IF(Table1[[#This Row],[EDUCATION]]="Highschool",Table1[[#This Row],[INCOME ]],0)</f>
        <v>221594</v>
      </c>
      <c r="CD458" s="6">
        <f ca="1">IF(Table1[[#This Row],[EDUCATION]]="UG",Table1[[#This Row],[INCOME ]],0)</f>
        <v>0</v>
      </c>
      <c r="CE458" s="6">
        <f ca="1">IF(Table1[[#This Row],[EDUCATION]]="PG",Table1[[#This Row],[INCOME ]],0)</f>
        <v>0</v>
      </c>
      <c r="CF458" s="6">
        <f ca="1">IF(Table1[[#This Row],[EDUCATION]]="PHD",Table1[[#This Row],[INCOME ]],0)</f>
        <v>0</v>
      </c>
      <c r="CG458" s="6">
        <f ca="1">IF(Table1[[#This Row],[EDUCATION]]="Plus Two",Table1[[#This Row],[INCOME ]],0)</f>
        <v>0</v>
      </c>
      <c r="CH458" s="10">
        <f ca="1">IF(Table1[[#This Row],[EDUCATION]]="Others",Table1[[#This Row],[INCOME ]],0)</f>
        <v>0</v>
      </c>
      <c r="CJ458" s="9">
        <f ca="1">IF(Table1[[#This Row],[NETWORTH]]&gt;$CK$3,Table1[[#This Row],[AGE]],0)</f>
        <v>0</v>
      </c>
      <c r="CK458" s="10"/>
    </row>
    <row r="459" spans="1:89" x14ac:dyDescent="0.3">
      <c r="A459">
        <f t="shared" ca="1" si="192"/>
        <v>1</v>
      </c>
      <c r="B459" t="str">
        <f t="shared" ca="1" si="193"/>
        <v>FEMALE</v>
      </c>
      <c r="C459">
        <f t="shared" ca="1" si="194"/>
        <v>38</v>
      </c>
      <c r="D459">
        <f t="shared" ca="1" si="195"/>
        <v>1</v>
      </c>
      <c r="E459" t="str">
        <f t="shared" ca="1" si="196"/>
        <v>Health</v>
      </c>
      <c r="F459">
        <f t="shared" ca="1" si="197"/>
        <v>3</v>
      </c>
      <c r="G459" t="str">
        <f t="shared" ca="1" si="198"/>
        <v>UG</v>
      </c>
      <c r="H459">
        <f t="shared" ca="1" si="190"/>
        <v>1</v>
      </c>
      <c r="I459">
        <f t="shared" ca="1" si="191"/>
        <v>1</v>
      </c>
      <c r="J459">
        <f t="shared" ca="1" si="199"/>
        <v>504326</v>
      </c>
      <c r="K459">
        <f t="shared" ca="1" si="200"/>
        <v>6</v>
      </c>
      <c r="L459" t="str">
        <f t="shared" ca="1" si="201"/>
        <v>Idukki</v>
      </c>
      <c r="M459">
        <f t="shared" ca="1" si="184"/>
        <v>2017304</v>
      </c>
      <c r="N459">
        <f t="shared" ca="1" si="202"/>
        <v>356879.33212196844</v>
      </c>
      <c r="O459">
        <f t="shared" ca="1" si="185"/>
        <v>334613.63600814354</v>
      </c>
      <c r="P459">
        <f t="shared" ca="1" si="203"/>
        <v>85020</v>
      </c>
      <c r="Q459">
        <f t="shared" ca="1" si="186"/>
        <v>645410.3321219685</v>
      </c>
      <c r="R459">
        <f t="shared" ca="1" si="187"/>
        <v>281677.15291391389</v>
      </c>
      <c r="S459">
        <f t="shared" ca="1" si="188"/>
        <v>2633594.7889220575</v>
      </c>
      <c r="T459">
        <f t="shared" ca="1" si="189"/>
        <v>1988184.456800089</v>
      </c>
      <c r="V459" s="9">
        <f ca="1">IF(Table1[[#This Row],[GENDER]]="MALE",1,0)</f>
        <v>0</v>
      </c>
      <c r="W459" s="10">
        <f ca="1">IF(Table1[[#This Row],[GENDER]]="FEMALE",1,0)</f>
        <v>1</v>
      </c>
      <c r="AF459" s="9">
        <f t="shared" ca="1" si="204"/>
        <v>0</v>
      </c>
      <c r="AG459" s="6">
        <f t="shared" ca="1" si="205"/>
        <v>1</v>
      </c>
      <c r="AH459" s="6">
        <f t="shared" ca="1" si="206"/>
        <v>0</v>
      </c>
      <c r="AI459" s="6">
        <f t="shared" ca="1" si="207"/>
        <v>0</v>
      </c>
      <c r="AJ459" s="10">
        <f t="shared" ca="1" si="208"/>
        <v>0</v>
      </c>
      <c r="AL459" s="9">
        <f ca="1">IF(Table1[[#This Row],[EDUCATION]]="HIGHSCHOOL",1,0)</f>
        <v>0</v>
      </c>
      <c r="AM459" s="6">
        <f ca="1">IF(Table1[[#This Row],[EDUCATION]]="PLUS TWO",1,0)</f>
        <v>0</v>
      </c>
      <c r="AN459" s="6">
        <f ca="1">IF(Table1[[#This Row],[EDUCATION]]="UG",1,0)</f>
        <v>1</v>
      </c>
      <c r="AO459" s="6">
        <f ca="1">IF(Table1[[#This Row],[EDUCATION]]="PG",1,0)</f>
        <v>0</v>
      </c>
      <c r="AP459" s="6">
        <f ca="1">IF(Table1[[#This Row],[EDUCATION]]="PHD",1,0)</f>
        <v>0</v>
      </c>
      <c r="AQ459" s="10">
        <f ca="1">IF(Table1[[#This Row],[EDUCATION]]="OTHERS",1,0)</f>
        <v>0</v>
      </c>
      <c r="AU459" s="9">
        <f ca="1">Table1[[#This Row],[CARS VALUE]]/Table1[[#This Row],[CARS]]</f>
        <v>334613.63600814354</v>
      </c>
      <c r="AV459" s="10"/>
      <c r="AX459" s="9">
        <f ca="1">IF(Table1[[#This Row],[DEBTS]]&gt;$AY$3,1,0)</f>
        <v>0</v>
      </c>
      <c r="AY459" s="6"/>
      <c r="AZ459" s="23">
        <f ca="1">(Table1[[#This Row],[MORTAGE LEFT]]/Table1[[#This Row],[VALUE OF THE HOUSE]])</f>
        <v>0.17690904896930182</v>
      </c>
      <c r="BA459" s="6">
        <f t="shared" ca="1" si="209"/>
        <v>1</v>
      </c>
      <c r="BB459" s="6"/>
      <c r="BC459" s="6"/>
      <c r="BD459" s="6"/>
      <c r="BE459" s="9">
        <f ca="1">IF(Table1[[#This Row],[DEBTS]]&gt;Table1[[#This Row],[INCOME ]],1,0)</f>
        <v>1</v>
      </c>
      <c r="BF459" s="10"/>
      <c r="BH459" s="9">
        <f ca="1">IF(Table1[[#This Row],[AREA]]="Alappuzha",Table1[[#This Row],[INCOME ]],0)</f>
        <v>0</v>
      </c>
      <c r="BI459" s="6">
        <f ca="1">IF(Table1[[#This Row],[AREA]]="Ernakulam",Table1[[#This Row],[INCOME ]],0)</f>
        <v>0</v>
      </c>
      <c r="BJ459" s="6">
        <f ca="1">IF(Table1[[#This Row],[AREA]]="Idukki",Table1[[#This Row],[INCOME ]],0)</f>
        <v>504326</v>
      </c>
      <c r="BK459" s="6">
        <f ca="1">IF(Table1[[#This Row],[AREA]]="kannur",Table1[[#This Row],[INCOME ]],0)</f>
        <v>0</v>
      </c>
      <c r="BL459" s="6">
        <f ca="1">IF(Table1[[#This Row],[AREA]]="Kasaragod",Table1[[#This Row],[INCOME ]],0)</f>
        <v>0</v>
      </c>
      <c r="BM459" s="6">
        <f ca="1">IF(Table1[[#This Row],[AREA]]="Kollam",Table1[[#This Row],[INCOME ]],0)</f>
        <v>0</v>
      </c>
      <c r="BN459" s="6">
        <f ca="1">IF(Table1[[#This Row],[AREA]]="kottayam",Table1[[#This Row],[INCOME ]],0)</f>
        <v>0</v>
      </c>
      <c r="BO459" s="6">
        <f ca="1">IF(Table1[[#This Row],[AREA]]="Kozhikode",Table1[[#This Row],[INCOME ]],0)</f>
        <v>0</v>
      </c>
      <c r="BP459" s="6">
        <f ca="1">IF(Table1[[#This Row],[AREA]]="Malappuram",Table1[[#This Row],[INCOME ]],0)</f>
        <v>0</v>
      </c>
      <c r="BQ459" s="6">
        <f ca="1">IF(Table1[[#This Row],[AREA]]="Palakkad",Table1[[#This Row],[INCOME ]],0)</f>
        <v>0</v>
      </c>
      <c r="BR459" s="6">
        <f ca="1">IF(Table1[[#This Row],[AREA]]="Pathanamthitta",Table1[[#This Row],[INCOME ]],0)</f>
        <v>0</v>
      </c>
      <c r="BS459" s="6">
        <f ca="1">IF(Table1[[#This Row],[AREA]]="Thiruvananthapuram",Table1[[#This Row],[INCOME ]],0)</f>
        <v>0</v>
      </c>
      <c r="BT459" s="6">
        <f ca="1">IF(Table1[[#This Row],[AREA]]="Thrissur",Table1[[#This Row],[INCOME ]],0)</f>
        <v>0</v>
      </c>
      <c r="BU459" s="10">
        <f ca="1">IF(Table1[[#This Row],[AREA]]="Wayanadu",Table1[[#This Row],[INCOME ]],0)</f>
        <v>0</v>
      </c>
      <c r="BW459" s="9">
        <f ca="1">IF(Table1[[#This Row],[FIELD OF WORK]]="IT",Table1[[#This Row],[INCOME ]],0)</f>
        <v>0</v>
      </c>
      <c r="BX459" s="6">
        <f ca="1">IF(Table1[[#This Row],[FIELD OF WORK]]="Teaching",Table1[[#This Row],[INCOME ]],0)</f>
        <v>0</v>
      </c>
      <c r="BY459" s="6">
        <f ca="1">IF(Table1[[#This Row],[FIELD OF WORK]]="Construction",Table1[[#This Row],[INCOME ]],0)</f>
        <v>0</v>
      </c>
      <c r="BZ459" s="6">
        <f ca="1">IF(Table1[[#This Row],[FIELD OF WORK]]="Health",Table1[[#This Row],[INCOME ]],0)</f>
        <v>504326</v>
      </c>
      <c r="CA459" s="10">
        <f ca="1">IF(Table1[[#This Row],[FIELD OF WORK]]="Others",Table1[[#This Row],[INCOME ]],0)</f>
        <v>0</v>
      </c>
      <c r="CC459" s="9">
        <f ca="1">IF(Table1[[#This Row],[EDUCATION]]="Highschool",Table1[[#This Row],[INCOME ]],0)</f>
        <v>0</v>
      </c>
      <c r="CD459" s="6">
        <f ca="1">IF(Table1[[#This Row],[EDUCATION]]="UG",Table1[[#This Row],[INCOME ]],0)</f>
        <v>504326</v>
      </c>
      <c r="CE459" s="6">
        <f ca="1">IF(Table1[[#This Row],[EDUCATION]]="PG",Table1[[#This Row],[INCOME ]],0)</f>
        <v>0</v>
      </c>
      <c r="CF459" s="6">
        <f ca="1">IF(Table1[[#This Row],[EDUCATION]]="PHD",Table1[[#This Row],[INCOME ]],0)</f>
        <v>0</v>
      </c>
      <c r="CG459" s="6">
        <f ca="1">IF(Table1[[#This Row],[EDUCATION]]="Plus Two",Table1[[#This Row],[INCOME ]],0)</f>
        <v>0</v>
      </c>
      <c r="CH459" s="10">
        <f ca="1">IF(Table1[[#This Row],[EDUCATION]]="Others",Table1[[#This Row],[INCOME ]],0)</f>
        <v>0</v>
      </c>
      <c r="CJ459" s="9">
        <f ca="1">IF(Table1[[#This Row],[NETWORTH]]&gt;$CK$3,Table1[[#This Row],[AGE]],0)</f>
        <v>38</v>
      </c>
      <c r="CK459" s="10"/>
    </row>
    <row r="460" spans="1:89" x14ac:dyDescent="0.3">
      <c r="A460">
        <f t="shared" ca="1" si="192"/>
        <v>1</v>
      </c>
      <c r="B460" t="str">
        <f t="shared" ca="1" si="193"/>
        <v>FEMALE</v>
      </c>
      <c r="C460">
        <f t="shared" ca="1" si="194"/>
        <v>26</v>
      </c>
      <c r="D460">
        <f t="shared" ca="1" si="195"/>
        <v>3</v>
      </c>
      <c r="E460" t="str">
        <f t="shared" ca="1" si="196"/>
        <v>Teaching</v>
      </c>
      <c r="F460">
        <f t="shared" ca="1" si="197"/>
        <v>6</v>
      </c>
      <c r="G460" t="str">
        <f t="shared" ca="1" si="198"/>
        <v>Others</v>
      </c>
      <c r="H460">
        <f t="shared" ca="1" si="190"/>
        <v>0</v>
      </c>
      <c r="I460">
        <f t="shared" ca="1" si="191"/>
        <v>1</v>
      </c>
      <c r="J460">
        <f t="shared" ca="1" si="199"/>
        <v>785166</v>
      </c>
      <c r="K460">
        <f t="shared" ca="1" si="200"/>
        <v>12</v>
      </c>
      <c r="L460" t="str">
        <f t="shared" ca="1" si="201"/>
        <v>Wayanadu</v>
      </c>
      <c r="M460">
        <f t="shared" ca="1" si="184"/>
        <v>4710996</v>
      </c>
      <c r="N460">
        <f t="shared" ca="1" si="202"/>
        <v>4618062.1576603753</v>
      </c>
      <c r="O460">
        <f t="shared" ca="1" si="185"/>
        <v>746106.2025977798</v>
      </c>
      <c r="P460">
        <f t="shared" ca="1" si="203"/>
        <v>376163</v>
      </c>
      <c r="Q460">
        <f t="shared" ca="1" si="186"/>
        <v>5382826.1576603753</v>
      </c>
      <c r="R460">
        <f t="shared" ca="1" si="187"/>
        <v>42037.436316322237</v>
      </c>
      <c r="S460">
        <f t="shared" ca="1" si="188"/>
        <v>5499139.6389141027</v>
      </c>
      <c r="T460">
        <f t="shared" ca="1" si="189"/>
        <v>116313.48125372734</v>
      </c>
      <c r="V460" s="9">
        <f ca="1">IF(Table1[[#This Row],[GENDER]]="MALE",1,0)</f>
        <v>0</v>
      </c>
      <c r="W460" s="10">
        <f ca="1">IF(Table1[[#This Row],[GENDER]]="FEMALE",1,0)</f>
        <v>1</v>
      </c>
      <c r="AF460" s="9">
        <f t="shared" ca="1" si="204"/>
        <v>0</v>
      </c>
      <c r="AG460" s="6">
        <f t="shared" ca="1" si="205"/>
        <v>0</v>
      </c>
      <c r="AH460" s="6">
        <f t="shared" ca="1" si="206"/>
        <v>0</v>
      </c>
      <c r="AI460" s="6">
        <f t="shared" ca="1" si="207"/>
        <v>1</v>
      </c>
      <c r="AJ460" s="10">
        <f t="shared" ca="1" si="208"/>
        <v>0</v>
      </c>
      <c r="AL460" s="9">
        <f ca="1">IF(Table1[[#This Row],[EDUCATION]]="HIGHSCHOOL",1,0)</f>
        <v>0</v>
      </c>
      <c r="AM460" s="6">
        <f ca="1">IF(Table1[[#This Row],[EDUCATION]]="PLUS TWO",1,0)</f>
        <v>0</v>
      </c>
      <c r="AN460" s="6">
        <f ca="1">IF(Table1[[#This Row],[EDUCATION]]="UG",1,0)</f>
        <v>0</v>
      </c>
      <c r="AO460" s="6">
        <f ca="1">IF(Table1[[#This Row],[EDUCATION]]="PG",1,0)</f>
        <v>0</v>
      </c>
      <c r="AP460" s="6">
        <f ca="1">IF(Table1[[#This Row],[EDUCATION]]="PHD",1,0)</f>
        <v>0</v>
      </c>
      <c r="AQ460" s="10">
        <f ca="1">IF(Table1[[#This Row],[EDUCATION]]="OTHERS",1,0)</f>
        <v>1</v>
      </c>
      <c r="AU460" s="9">
        <f ca="1">Table1[[#This Row],[CARS VALUE]]/Table1[[#This Row],[CARS]]</f>
        <v>746106.2025977798</v>
      </c>
      <c r="AV460" s="10"/>
      <c r="AX460" s="9">
        <f ca="1">IF(Table1[[#This Row],[DEBTS]]&gt;$AY$3,1,0)</f>
        <v>1</v>
      </c>
      <c r="AY460" s="6"/>
      <c r="AZ460" s="23">
        <f ca="1">(Table1[[#This Row],[MORTAGE LEFT]]/Table1[[#This Row],[VALUE OF THE HOUSE]])</f>
        <v>0.98027299485297281</v>
      </c>
      <c r="BA460" s="6">
        <f t="shared" ca="1" si="209"/>
        <v>0</v>
      </c>
      <c r="BB460" s="6"/>
      <c r="BC460" s="6"/>
      <c r="BD460" s="6"/>
      <c r="BE460" s="9">
        <f ca="1">IF(Table1[[#This Row],[DEBTS]]&gt;Table1[[#This Row],[INCOME ]],1,0)</f>
        <v>1</v>
      </c>
      <c r="BF460" s="10"/>
      <c r="BH460" s="9">
        <f ca="1">IF(Table1[[#This Row],[AREA]]="Alappuzha",Table1[[#This Row],[INCOME ]],0)</f>
        <v>0</v>
      </c>
      <c r="BI460" s="6">
        <f ca="1">IF(Table1[[#This Row],[AREA]]="Ernakulam",Table1[[#This Row],[INCOME ]],0)</f>
        <v>0</v>
      </c>
      <c r="BJ460" s="6">
        <f ca="1">IF(Table1[[#This Row],[AREA]]="Idukki",Table1[[#This Row],[INCOME ]],0)</f>
        <v>0</v>
      </c>
      <c r="BK460" s="6">
        <f ca="1">IF(Table1[[#This Row],[AREA]]="kannur",Table1[[#This Row],[INCOME ]],0)</f>
        <v>0</v>
      </c>
      <c r="BL460" s="6">
        <f ca="1">IF(Table1[[#This Row],[AREA]]="Kasaragod",Table1[[#This Row],[INCOME ]],0)</f>
        <v>0</v>
      </c>
      <c r="BM460" s="6">
        <f ca="1">IF(Table1[[#This Row],[AREA]]="Kollam",Table1[[#This Row],[INCOME ]],0)</f>
        <v>0</v>
      </c>
      <c r="BN460" s="6">
        <f ca="1">IF(Table1[[#This Row],[AREA]]="kottayam",Table1[[#This Row],[INCOME ]],0)</f>
        <v>0</v>
      </c>
      <c r="BO460" s="6">
        <f ca="1">IF(Table1[[#This Row],[AREA]]="Kozhikode",Table1[[#This Row],[INCOME ]],0)</f>
        <v>0</v>
      </c>
      <c r="BP460" s="6">
        <f ca="1">IF(Table1[[#This Row],[AREA]]="Malappuram",Table1[[#This Row],[INCOME ]],0)</f>
        <v>0</v>
      </c>
      <c r="BQ460" s="6">
        <f ca="1">IF(Table1[[#This Row],[AREA]]="Palakkad",Table1[[#This Row],[INCOME ]],0)</f>
        <v>0</v>
      </c>
      <c r="BR460" s="6">
        <f ca="1">IF(Table1[[#This Row],[AREA]]="Pathanamthitta",Table1[[#This Row],[INCOME ]],0)</f>
        <v>0</v>
      </c>
      <c r="BS460" s="6">
        <f ca="1">IF(Table1[[#This Row],[AREA]]="Thiruvananthapuram",Table1[[#This Row],[INCOME ]],0)</f>
        <v>0</v>
      </c>
      <c r="BT460" s="6">
        <f ca="1">IF(Table1[[#This Row],[AREA]]="Thrissur",Table1[[#This Row],[INCOME ]],0)</f>
        <v>0</v>
      </c>
      <c r="BU460" s="10">
        <f ca="1">IF(Table1[[#This Row],[AREA]]="Wayanadu",Table1[[#This Row],[INCOME ]],0)</f>
        <v>785166</v>
      </c>
      <c r="BW460" s="9">
        <f ca="1">IF(Table1[[#This Row],[FIELD OF WORK]]="IT",Table1[[#This Row],[INCOME ]],0)</f>
        <v>0</v>
      </c>
      <c r="BX460" s="6">
        <f ca="1">IF(Table1[[#This Row],[FIELD OF WORK]]="Teaching",Table1[[#This Row],[INCOME ]],0)</f>
        <v>785166</v>
      </c>
      <c r="BY460" s="6">
        <f ca="1">IF(Table1[[#This Row],[FIELD OF WORK]]="Construction",Table1[[#This Row],[INCOME ]],0)</f>
        <v>0</v>
      </c>
      <c r="BZ460" s="6">
        <f ca="1">IF(Table1[[#This Row],[FIELD OF WORK]]="Health",Table1[[#This Row],[INCOME ]],0)</f>
        <v>0</v>
      </c>
      <c r="CA460" s="10">
        <f ca="1">IF(Table1[[#This Row],[FIELD OF WORK]]="Others",Table1[[#This Row],[INCOME ]],0)</f>
        <v>0</v>
      </c>
      <c r="CC460" s="9">
        <f ca="1">IF(Table1[[#This Row],[EDUCATION]]="Highschool",Table1[[#This Row],[INCOME ]],0)</f>
        <v>0</v>
      </c>
      <c r="CD460" s="6">
        <f ca="1">IF(Table1[[#This Row],[EDUCATION]]="UG",Table1[[#This Row],[INCOME ]],0)</f>
        <v>0</v>
      </c>
      <c r="CE460" s="6">
        <f ca="1">IF(Table1[[#This Row],[EDUCATION]]="PG",Table1[[#This Row],[INCOME ]],0)</f>
        <v>0</v>
      </c>
      <c r="CF460" s="6">
        <f ca="1">IF(Table1[[#This Row],[EDUCATION]]="PHD",Table1[[#This Row],[INCOME ]],0)</f>
        <v>0</v>
      </c>
      <c r="CG460" s="6">
        <f ca="1">IF(Table1[[#This Row],[EDUCATION]]="Plus Two",Table1[[#This Row],[INCOME ]],0)</f>
        <v>0</v>
      </c>
      <c r="CH460" s="10">
        <f ca="1">IF(Table1[[#This Row],[EDUCATION]]="Others",Table1[[#This Row],[INCOME ]],0)</f>
        <v>785166</v>
      </c>
      <c r="CJ460" s="9">
        <f ca="1">IF(Table1[[#This Row],[NETWORTH]]&gt;$CK$3,Table1[[#This Row],[AGE]],0)</f>
        <v>0</v>
      </c>
      <c r="CK460" s="10"/>
    </row>
    <row r="461" spans="1:89" x14ac:dyDescent="0.3">
      <c r="A461">
        <f t="shared" ca="1" si="192"/>
        <v>1</v>
      </c>
      <c r="B461" t="str">
        <f t="shared" ca="1" si="193"/>
        <v>FEMALE</v>
      </c>
      <c r="C461">
        <f t="shared" ca="1" si="194"/>
        <v>45</v>
      </c>
      <c r="D461">
        <f t="shared" ca="1" si="195"/>
        <v>1</v>
      </c>
      <c r="E461" t="str">
        <f t="shared" ca="1" si="196"/>
        <v>Health</v>
      </c>
      <c r="F461">
        <f t="shared" ca="1" si="197"/>
        <v>1</v>
      </c>
      <c r="G461" t="str">
        <f t="shared" ca="1" si="198"/>
        <v>Highschool</v>
      </c>
      <c r="H461">
        <f t="shared" ca="1" si="190"/>
        <v>0</v>
      </c>
      <c r="I461">
        <f t="shared" ca="1" si="191"/>
        <v>2</v>
      </c>
      <c r="J461">
        <f t="shared" ca="1" si="199"/>
        <v>256625</v>
      </c>
      <c r="K461">
        <f t="shared" ca="1" si="200"/>
        <v>11</v>
      </c>
      <c r="L461" t="str">
        <f t="shared" ca="1" si="201"/>
        <v>Kozhikode</v>
      </c>
      <c r="M461">
        <f t="shared" ca="1" si="184"/>
        <v>1539750</v>
      </c>
      <c r="N461">
        <f t="shared" ca="1" si="202"/>
        <v>495641.8140630764</v>
      </c>
      <c r="O461">
        <f t="shared" ca="1" si="185"/>
        <v>163844.10211085455</v>
      </c>
      <c r="P461">
        <f t="shared" ca="1" si="203"/>
        <v>121172</v>
      </c>
      <c r="Q461">
        <f t="shared" ca="1" si="186"/>
        <v>825324.8140630764</v>
      </c>
      <c r="R461">
        <f t="shared" ca="1" si="187"/>
        <v>372914.14765521412</v>
      </c>
      <c r="S461">
        <f t="shared" ca="1" si="188"/>
        <v>2076508.2497660688</v>
      </c>
      <c r="T461">
        <f t="shared" ca="1" si="189"/>
        <v>1251183.4357029924</v>
      </c>
      <c r="V461" s="9">
        <f ca="1">IF(Table1[[#This Row],[GENDER]]="MALE",1,0)</f>
        <v>0</v>
      </c>
      <c r="W461" s="10">
        <f ca="1">IF(Table1[[#This Row],[GENDER]]="FEMALE",1,0)</f>
        <v>1</v>
      </c>
      <c r="AF461" s="9">
        <f t="shared" ca="1" si="204"/>
        <v>0</v>
      </c>
      <c r="AG461" s="6">
        <f t="shared" ca="1" si="205"/>
        <v>1</v>
      </c>
      <c r="AH461" s="6">
        <f t="shared" ca="1" si="206"/>
        <v>0</v>
      </c>
      <c r="AI461" s="6">
        <f t="shared" ca="1" si="207"/>
        <v>0</v>
      </c>
      <c r="AJ461" s="10">
        <f t="shared" ca="1" si="208"/>
        <v>0</v>
      </c>
      <c r="AL461" s="9">
        <f ca="1">IF(Table1[[#This Row],[EDUCATION]]="HIGHSCHOOL",1,0)</f>
        <v>1</v>
      </c>
      <c r="AM461" s="6">
        <f ca="1">IF(Table1[[#This Row],[EDUCATION]]="PLUS TWO",1,0)</f>
        <v>0</v>
      </c>
      <c r="AN461" s="6">
        <f ca="1">IF(Table1[[#This Row],[EDUCATION]]="UG",1,0)</f>
        <v>0</v>
      </c>
      <c r="AO461" s="6">
        <f ca="1">IF(Table1[[#This Row],[EDUCATION]]="PG",1,0)</f>
        <v>0</v>
      </c>
      <c r="AP461" s="6">
        <f ca="1">IF(Table1[[#This Row],[EDUCATION]]="PHD",1,0)</f>
        <v>0</v>
      </c>
      <c r="AQ461" s="10">
        <f ca="1">IF(Table1[[#This Row],[EDUCATION]]="OTHERS",1,0)</f>
        <v>0</v>
      </c>
      <c r="AU461" s="9">
        <f ca="1">Table1[[#This Row],[CARS VALUE]]/Table1[[#This Row],[CARS]]</f>
        <v>81922.051055427277</v>
      </c>
      <c r="AV461" s="10"/>
      <c r="AX461" s="9">
        <f ca="1">IF(Table1[[#This Row],[DEBTS]]&gt;$AY$3,1,0)</f>
        <v>0</v>
      </c>
      <c r="AY461" s="6"/>
      <c r="AZ461" s="23">
        <f ca="1">(Table1[[#This Row],[MORTAGE LEFT]]/Table1[[#This Row],[VALUE OF THE HOUSE]])</f>
        <v>0.3218975899094505</v>
      </c>
      <c r="BA461" s="6">
        <f t="shared" ca="1" si="209"/>
        <v>1</v>
      </c>
      <c r="BB461" s="6"/>
      <c r="BC461" s="6"/>
      <c r="BD461" s="6"/>
      <c r="BE461" s="9">
        <f ca="1">IF(Table1[[#This Row],[DEBTS]]&gt;Table1[[#This Row],[INCOME ]],1,0)</f>
        <v>1</v>
      </c>
      <c r="BF461" s="10"/>
      <c r="BH461" s="9">
        <f ca="1">IF(Table1[[#This Row],[AREA]]="Alappuzha",Table1[[#This Row],[INCOME ]],0)</f>
        <v>0</v>
      </c>
      <c r="BI461" s="6">
        <f ca="1">IF(Table1[[#This Row],[AREA]]="Ernakulam",Table1[[#This Row],[INCOME ]],0)</f>
        <v>0</v>
      </c>
      <c r="BJ461" s="6">
        <f ca="1">IF(Table1[[#This Row],[AREA]]="Idukki",Table1[[#This Row],[INCOME ]],0)</f>
        <v>0</v>
      </c>
      <c r="BK461" s="6">
        <f ca="1">IF(Table1[[#This Row],[AREA]]="kannur",Table1[[#This Row],[INCOME ]],0)</f>
        <v>0</v>
      </c>
      <c r="BL461" s="6">
        <f ca="1">IF(Table1[[#This Row],[AREA]]="Kasaragod",Table1[[#This Row],[INCOME ]],0)</f>
        <v>0</v>
      </c>
      <c r="BM461" s="6">
        <f ca="1">IF(Table1[[#This Row],[AREA]]="Kollam",Table1[[#This Row],[INCOME ]],0)</f>
        <v>0</v>
      </c>
      <c r="BN461" s="6">
        <f ca="1">IF(Table1[[#This Row],[AREA]]="kottayam",Table1[[#This Row],[INCOME ]],0)</f>
        <v>0</v>
      </c>
      <c r="BO461" s="6">
        <f ca="1">IF(Table1[[#This Row],[AREA]]="Kozhikode",Table1[[#This Row],[INCOME ]],0)</f>
        <v>256625</v>
      </c>
      <c r="BP461" s="6">
        <f ca="1">IF(Table1[[#This Row],[AREA]]="Malappuram",Table1[[#This Row],[INCOME ]],0)</f>
        <v>0</v>
      </c>
      <c r="BQ461" s="6">
        <f ca="1">IF(Table1[[#This Row],[AREA]]="Palakkad",Table1[[#This Row],[INCOME ]],0)</f>
        <v>0</v>
      </c>
      <c r="BR461" s="6">
        <f ca="1">IF(Table1[[#This Row],[AREA]]="Pathanamthitta",Table1[[#This Row],[INCOME ]],0)</f>
        <v>0</v>
      </c>
      <c r="BS461" s="6">
        <f ca="1">IF(Table1[[#This Row],[AREA]]="Thiruvananthapuram",Table1[[#This Row],[INCOME ]],0)</f>
        <v>0</v>
      </c>
      <c r="BT461" s="6">
        <f ca="1">IF(Table1[[#This Row],[AREA]]="Thrissur",Table1[[#This Row],[INCOME ]],0)</f>
        <v>0</v>
      </c>
      <c r="BU461" s="10">
        <f ca="1">IF(Table1[[#This Row],[AREA]]="Wayanadu",Table1[[#This Row],[INCOME ]],0)</f>
        <v>0</v>
      </c>
      <c r="BW461" s="9">
        <f ca="1">IF(Table1[[#This Row],[FIELD OF WORK]]="IT",Table1[[#This Row],[INCOME ]],0)</f>
        <v>0</v>
      </c>
      <c r="BX461" s="6">
        <f ca="1">IF(Table1[[#This Row],[FIELD OF WORK]]="Teaching",Table1[[#This Row],[INCOME ]],0)</f>
        <v>0</v>
      </c>
      <c r="BY461" s="6">
        <f ca="1">IF(Table1[[#This Row],[FIELD OF WORK]]="Construction",Table1[[#This Row],[INCOME ]],0)</f>
        <v>0</v>
      </c>
      <c r="BZ461" s="6">
        <f ca="1">IF(Table1[[#This Row],[FIELD OF WORK]]="Health",Table1[[#This Row],[INCOME ]],0)</f>
        <v>256625</v>
      </c>
      <c r="CA461" s="10">
        <f ca="1">IF(Table1[[#This Row],[FIELD OF WORK]]="Others",Table1[[#This Row],[INCOME ]],0)</f>
        <v>0</v>
      </c>
      <c r="CC461" s="9">
        <f ca="1">IF(Table1[[#This Row],[EDUCATION]]="Highschool",Table1[[#This Row],[INCOME ]],0)</f>
        <v>256625</v>
      </c>
      <c r="CD461" s="6">
        <f ca="1">IF(Table1[[#This Row],[EDUCATION]]="UG",Table1[[#This Row],[INCOME ]],0)</f>
        <v>0</v>
      </c>
      <c r="CE461" s="6">
        <f ca="1">IF(Table1[[#This Row],[EDUCATION]]="PG",Table1[[#This Row],[INCOME ]],0)</f>
        <v>0</v>
      </c>
      <c r="CF461" s="6">
        <f ca="1">IF(Table1[[#This Row],[EDUCATION]]="PHD",Table1[[#This Row],[INCOME ]],0)</f>
        <v>0</v>
      </c>
      <c r="CG461" s="6">
        <f ca="1">IF(Table1[[#This Row],[EDUCATION]]="Plus Two",Table1[[#This Row],[INCOME ]],0)</f>
        <v>0</v>
      </c>
      <c r="CH461" s="10">
        <f ca="1">IF(Table1[[#This Row],[EDUCATION]]="Others",Table1[[#This Row],[INCOME ]],0)</f>
        <v>0</v>
      </c>
      <c r="CJ461" s="9">
        <f ca="1">IF(Table1[[#This Row],[NETWORTH]]&gt;$CK$3,Table1[[#This Row],[AGE]],0)</f>
        <v>45</v>
      </c>
      <c r="CK461" s="10"/>
    </row>
    <row r="462" spans="1:89" x14ac:dyDescent="0.3">
      <c r="A462">
        <f t="shared" ca="1" si="192"/>
        <v>1</v>
      </c>
      <c r="B462" t="str">
        <f t="shared" ca="1" si="193"/>
        <v>FEMALE</v>
      </c>
      <c r="C462">
        <f t="shared" ca="1" si="194"/>
        <v>28</v>
      </c>
      <c r="D462">
        <f t="shared" ca="1" si="195"/>
        <v>2</v>
      </c>
      <c r="E462" t="str">
        <f t="shared" ca="1" si="196"/>
        <v>Construction</v>
      </c>
      <c r="F462">
        <f t="shared" ca="1" si="197"/>
        <v>1</v>
      </c>
      <c r="G462" t="str">
        <f t="shared" ca="1" si="198"/>
        <v>Highschool</v>
      </c>
      <c r="H462">
        <f t="shared" ca="1" si="190"/>
        <v>0</v>
      </c>
      <c r="I462">
        <f t="shared" ca="1" si="191"/>
        <v>3</v>
      </c>
      <c r="J462">
        <f t="shared" ca="1" si="199"/>
        <v>976520</v>
      </c>
      <c r="K462">
        <f t="shared" ca="1" si="200"/>
        <v>7</v>
      </c>
      <c r="L462" t="str">
        <f t="shared" ca="1" si="201"/>
        <v>Ernakulam</v>
      </c>
      <c r="M462">
        <f t="shared" ref="M462:M503" ca="1" si="210">J462*RANDBETWEEN(3,8)</f>
        <v>6835640</v>
      </c>
      <c r="N462">
        <f t="shared" ca="1" si="202"/>
        <v>5910693.5956332292</v>
      </c>
      <c r="O462">
        <f t="shared" ref="O462:O503" ca="1" si="211">RAND()*I462*J462</f>
        <v>2655625.7249727226</v>
      </c>
      <c r="P462">
        <f t="shared" ca="1" si="203"/>
        <v>2050626</v>
      </c>
      <c r="Q462">
        <f t="shared" ref="Q462:Q503" ca="1" si="212">P462+N462+RANDBETWEEN(0,2*J462)</f>
        <v>8604615.5956332292</v>
      </c>
      <c r="R462">
        <f t="shared" ref="R462:R503" ca="1" si="213">RAND()*J462*1.5</f>
        <v>1121439.9448318675</v>
      </c>
      <c r="S462">
        <f t="shared" ref="S462:S503" ca="1" si="214">M462+O462+R462</f>
        <v>10612705.66980459</v>
      </c>
      <c r="T462">
        <f t="shared" ref="T462:T503" ca="1" si="215">S462-Q462</f>
        <v>2008090.0741713606</v>
      </c>
      <c r="V462" s="9">
        <f ca="1">IF(Table1[[#This Row],[GENDER]]="MALE",1,0)</f>
        <v>0</v>
      </c>
      <c r="W462" s="10">
        <f ca="1">IF(Table1[[#This Row],[GENDER]]="FEMALE",1,0)</f>
        <v>1</v>
      </c>
      <c r="AF462" s="9">
        <f t="shared" ca="1" si="204"/>
        <v>1</v>
      </c>
      <c r="AG462" s="6">
        <f t="shared" ca="1" si="205"/>
        <v>0</v>
      </c>
      <c r="AH462" s="6">
        <f t="shared" ca="1" si="206"/>
        <v>0</v>
      </c>
      <c r="AI462" s="6">
        <f t="shared" ca="1" si="207"/>
        <v>0</v>
      </c>
      <c r="AJ462" s="10">
        <f t="shared" ca="1" si="208"/>
        <v>0</v>
      </c>
      <c r="AL462" s="9">
        <f ca="1">IF(Table1[[#This Row],[EDUCATION]]="HIGHSCHOOL",1,0)</f>
        <v>1</v>
      </c>
      <c r="AM462" s="6">
        <f ca="1">IF(Table1[[#This Row],[EDUCATION]]="PLUS TWO",1,0)</f>
        <v>0</v>
      </c>
      <c r="AN462" s="6">
        <f ca="1">IF(Table1[[#This Row],[EDUCATION]]="UG",1,0)</f>
        <v>0</v>
      </c>
      <c r="AO462" s="6">
        <f ca="1">IF(Table1[[#This Row],[EDUCATION]]="PG",1,0)</f>
        <v>0</v>
      </c>
      <c r="AP462" s="6">
        <f ca="1">IF(Table1[[#This Row],[EDUCATION]]="PHD",1,0)</f>
        <v>0</v>
      </c>
      <c r="AQ462" s="10">
        <f ca="1">IF(Table1[[#This Row],[EDUCATION]]="OTHERS",1,0)</f>
        <v>0</v>
      </c>
      <c r="AU462" s="9">
        <f ca="1">Table1[[#This Row],[CARS VALUE]]/Table1[[#This Row],[CARS]]</f>
        <v>885208.57499090757</v>
      </c>
      <c r="AV462" s="10"/>
      <c r="AX462" s="9">
        <f ca="1">IF(Table1[[#This Row],[DEBTS]]&gt;$AY$3,1,0)</f>
        <v>1</v>
      </c>
      <c r="AY462" s="6"/>
      <c r="AZ462" s="23">
        <f ca="1">(Table1[[#This Row],[MORTAGE LEFT]]/Table1[[#This Row],[VALUE OF THE HOUSE]])</f>
        <v>0.86468766576841805</v>
      </c>
      <c r="BA462" s="6">
        <f t="shared" ca="1" si="209"/>
        <v>0</v>
      </c>
      <c r="BB462" s="6"/>
      <c r="BC462" s="6"/>
      <c r="BD462" s="6"/>
      <c r="BE462" s="9">
        <f ca="1">IF(Table1[[#This Row],[DEBTS]]&gt;Table1[[#This Row],[INCOME ]],1,0)</f>
        <v>1</v>
      </c>
      <c r="BF462" s="10"/>
      <c r="BH462" s="9">
        <f ca="1">IF(Table1[[#This Row],[AREA]]="Alappuzha",Table1[[#This Row],[INCOME ]],0)</f>
        <v>0</v>
      </c>
      <c r="BI462" s="6">
        <f ca="1">IF(Table1[[#This Row],[AREA]]="Ernakulam",Table1[[#This Row],[INCOME ]],0)</f>
        <v>976520</v>
      </c>
      <c r="BJ462" s="6">
        <f ca="1">IF(Table1[[#This Row],[AREA]]="Idukki",Table1[[#This Row],[INCOME ]],0)</f>
        <v>0</v>
      </c>
      <c r="BK462" s="6">
        <f ca="1">IF(Table1[[#This Row],[AREA]]="kannur",Table1[[#This Row],[INCOME ]],0)</f>
        <v>0</v>
      </c>
      <c r="BL462" s="6">
        <f ca="1">IF(Table1[[#This Row],[AREA]]="Kasaragod",Table1[[#This Row],[INCOME ]],0)</f>
        <v>0</v>
      </c>
      <c r="BM462" s="6">
        <f ca="1">IF(Table1[[#This Row],[AREA]]="Kollam",Table1[[#This Row],[INCOME ]],0)</f>
        <v>0</v>
      </c>
      <c r="BN462" s="6">
        <f ca="1">IF(Table1[[#This Row],[AREA]]="kottayam",Table1[[#This Row],[INCOME ]],0)</f>
        <v>0</v>
      </c>
      <c r="BO462" s="6">
        <f ca="1">IF(Table1[[#This Row],[AREA]]="Kozhikode",Table1[[#This Row],[INCOME ]],0)</f>
        <v>0</v>
      </c>
      <c r="BP462" s="6">
        <f ca="1">IF(Table1[[#This Row],[AREA]]="Malappuram",Table1[[#This Row],[INCOME ]],0)</f>
        <v>0</v>
      </c>
      <c r="BQ462" s="6">
        <f ca="1">IF(Table1[[#This Row],[AREA]]="Palakkad",Table1[[#This Row],[INCOME ]],0)</f>
        <v>0</v>
      </c>
      <c r="BR462" s="6">
        <f ca="1">IF(Table1[[#This Row],[AREA]]="Pathanamthitta",Table1[[#This Row],[INCOME ]],0)</f>
        <v>0</v>
      </c>
      <c r="BS462" s="6">
        <f ca="1">IF(Table1[[#This Row],[AREA]]="Thiruvananthapuram",Table1[[#This Row],[INCOME ]],0)</f>
        <v>0</v>
      </c>
      <c r="BT462" s="6">
        <f ca="1">IF(Table1[[#This Row],[AREA]]="Thrissur",Table1[[#This Row],[INCOME ]],0)</f>
        <v>0</v>
      </c>
      <c r="BU462" s="10">
        <f ca="1">IF(Table1[[#This Row],[AREA]]="Wayanadu",Table1[[#This Row],[INCOME ]],0)</f>
        <v>0</v>
      </c>
      <c r="BW462" s="9">
        <f ca="1">IF(Table1[[#This Row],[FIELD OF WORK]]="IT",Table1[[#This Row],[INCOME ]],0)</f>
        <v>0</v>
      </c>
      <c r="BX462" s="6">
        <f ca="1">IF(Table1[[#This Row],[FIELD OF WORK]]="Teaching",Table1[[#This Row],[INCOME ]],0)</f>
        <v>0</v>
      </c>
      <c r="BY462" s="6">
        <f ca="1">IF(Table1[[#This Row],[FIELD OF WORK]]="Construction",Table1[[#This Row],[INCOME ]],0)</f>
        <v>976520</v>
      </c>
      <c r="BZ462" s="6">
        <f ca="1">IF(Table1[[#This Row],[FIELD OF WORK]]="Health",Table1[[#This Row],[INCOME ]],0)</f>
        <v>0</v>
      </c>
      <c r="CA462" s="10">
        <f ca="1">IF(Table1[[#This Row],[FIELD OF WORK]]="Others",Table1[[#This Row],[INCOME ]],0)</f>
        <v>0</v>
      </c>
      <c r="CC462" s="9">
        <f ca="1">IF(Table1[[#This Row],[EDUCATION]]="Highschool",Table1[[#This Row],[INCOME ]],0)</f>
        <v>976520</v>
      </c>
      <c r="CD462" s="6">
        <f ca="1">IF(Table1[[#This Row],[EDUCATION]]="UG",Table1[[#This Row],[INCOME ]],0)</f>
        <v>0</v>
      </c>
      <c r="CE462" s="6">
        <f ca="1">IF(Table1[[#This Row],[EDUCATION]]="PG",Table1[[#This Row],[INCOME ]],0)</f>
        <v>0</v>
      </c>
      <c r="CF462" s="6">
        <f ca="1">IF(Table1[[#This Row],[EDUCATION]]="PHD",Table1[[#This Row],[INCOME ]],0)</f>
        <v>0</v>
      </c>
      <c r="CG462" s="6">
        <f ca="1">IF(Table1[[#This Row],[EDUCATION]]="Plus Two",Table1[[#This Row],[INCOME ]],0)</f>
        <v>0</v>
      </c>
      <c r="CH462" s="10">
        <f ca="1">IF(Table1[[#This Row],[EDUCATION]]="Others",Table1[[#This Row],[INCOME ]],0)</f>
        <v>0</v>
      </c>
      <c r="CJ462" s="9">
        <f ca="1">IF(Table1[[#This Row],[NETWORTH]]&gt;$CK$3,Table1[[#This Row],[AGE]],0)</f>
        <v>28</v>
      </c>
      <c r="CK462" s="10"/>
    </row>
    <row r="463" spans="1:89" x14ac:dyDescent="0.3">
      <c r="A463">
        <f t="shared" ca="1" si="192"/>
        <v>0</v>
      </c>
      <c r="B463" t="str">
        <f t="shared" ca="1" si="193"/>
        <v>MALE</v>
      </c>
      <c r="C463">
        <f t="shared" ca="1" si="194"/>
        <v>36</v>
      </c>
      <c r="D463">
        <f t="shared" ca="1" si="195"/>
        <v>4</v>
      </c>
      <c r="E463" t="str">
        <f t="shared" ca="1" si="196"/>
        <v>IT</v>
      </c>
      <c r="F463">
        <f t="shared" ca="1" si="197"/>
        <v>2</v>
      </c>
      <c r="G463" t="str">
        <f t="shared" ca="1" si="198"/>
        <v>Plus Two</v>
      </c>
      <c r="H463">
        <f t="shared" ca="1" si="190"/>
        <v>2</v>
      </c>
      <c r="I463">
        <f t="shared" ca="1" si="191"/>
        <v>1</v>
      </c>
      <c r="J463">
        <f t="shared" ca="1" si="199"/>
        <v>935803</v>
      </c>
      <c r="K463">
        <f t="shared" ca="1" si="200"/>
        <v>13</v>
      </c>
      <c r="L463" t="str">
        <f t="shared" ca="1" si="201"/>
        <v>Kannur</v>
      </c>
      <c r="M463">
        <f t="shared" ca="1" si="210"/>
        <v>2807409</v>
      </c>
      <c r="N463">
        <f t="shared" ca="1" si="202"/>
        <v>2492191.2923857411</v>
      </c>
      <c r="O463">
        <f t="shared" ca="1" si="211"/>
        <v>843993.5890372158</v>
      </c>
      <c r="P463">
        <f t="shared" ca="1" si="203"/>
        <v>571645</v>
      </c>
      <c r="Q463">
        <f t="shared" ca="1" si="212"/>
        <v>3815498.2923857411</v>
      </c>
      <c r="R463">
        <f t="shared" ca="1" si="213"/>
        <v>1388594.4974234172</v>
      </c>
      <c r="S463">
        <f t="shared" ca="1" si="214"/>
        <v>5039997.0864606332</v>
      </c>
      <c r="T463">
        <f t="shared" ca="1" si="215"/>
        <v>1224498.7940748921</v>
      </c>
      <c r="V463" s="9">
        <f ca="1">IF(Table1[[#This Row],[GENDER]]="MALE",1,0)</f>
        <v>1</v>
      </c>
      <c r="W463" s="10">
        <f ca="1">IF(Table1[[#This Row],[GENDER]]="FEMALE",1,0)</f>
        <v>0</v>
      </c>
      <c r="AF463" s="9">
        <f t="shared" ca="1" si="204"/>
        <v>0</v>
      </c>
      <c r="AG463" s="6">
        <f t="shared" ca="1" si="205"/>
        <v>0</v>
      </c>
      <c r="AH463" s="6">
        <f t="shared" ca="1" si="206"/>
        <v>1</v>
      </c>
      <c r="AI463" s="6">
        <f t="shared" ca="1" si="207"/>
        <v>0</v>
      </c>
      <c r="AJ463" s="10">
        <f t="shared" ca="1" si="208"/>
        <v>0</v>
      </c>
      <c r="AL463" s="9">
        <f ca="1">IF(Table1[[#This Row],[EDUCATION]]="HIGHSCHOOL",1,0)</f>
        <v>0</v>
      </c>
      <c r="AM463" s="6">
        <f ca="1">IF(Table1[[#This Row],[EDUCATION]]="PLUS TWO",1,0)</f>
        <v>1</v>
      </c>
      <c r="AN463" s="6">
        <f ca="1">IF(Table1[[#This Row],[EDUCATION]]="UG",1,0)</f>
        <v>0</v>
      </c>
      <c r="AO463" s="6">
        <f ca="1">IF(Table1[[#This Row],[EDUCATION]]="PG",1,0)</f>
        <v>0</v>
      </c>
      <c r="AP463" s="6">
        <f ca="1">IF(Table1[[#This Row],[EDUCATION]]="PHD",1,0)</f>
        <v>0</v>
      </c>
      <c r="AQ463" s="10">
        <f ca="1">IF(Table1[[#This Row],[EDUCATION]]="OTHERS",1,0)</f>
        <v>0</v>
      </c>
      <c r="AU463" s="9">
        <f ca="1">Table1[[#This Row],[CARS VALUE]]/Table1[[#This Row],[CARS]]</f>
        <v>843993.5890372158</v>
      </c>
      <c r="AV463" s="10"/>
      <c r="AX463" s="9">
        <f ca="1">IF(Table1[[#This Row],[DEBTS]]&gt;$AY$3,1,0)</f>
        <v>1</v>
      </c>
      <c r="AY463" s="6"/>
      <c r="AZ463" s="23">
        <f ca="1">(Table1[[#This Row],[MORTAGE LEFT]]/Table1[[#This Row],[VALUE OF THE HOUSE]])</f>
        <v>0.88771934990083068</v>
      </c>
      <c r="BA463" s="6">
        <f t="shared" ca="1" si="209"/>
        <v>0</v>
      </c>
      <c r="BB463" s="6"/>
      <c r="BC463" s="6"/>
      <c r="BD463" s="6"/>
      <c r="BE463" s="9">
        <f ca="1">IF(Table1[[#This Row],[DEBTS]]&gt;Table1[[#This Row],[INCOME ]],1,0)</f>
        <v>1</v>
      </c>
      <c r="BF463" s="10"/>
      <c r="BH463" s="9">
        <f ca="1">IF(Table1[[#This Row],[AREA]]="Alappuzha",Table1[[#This Row],[INCOME ]],0)</f>
        <v>0</v>
      </c>
      <c r="BI463" s="6">
        <f ca="1">IF(Table1[[#This Row],[AREA]]="Ernakulam",Table1[[#This Row],[INCOME ]],0)</f>
        <v>0</v>
      </c>
      <c r="BJ463" s="6">
        <f ca="1">IF(Table1[[#This Row],[AREA]]="Idukki",Table1[[#This Row],[INCOME ]],0)</f>
        <v>0</v>
      </c>
      <c r="BK463" s="6">
        <f ca="1">IF(Table1[[#This Row],[AREA]]="kannur",Table1[[#This Row],[INCOME ]],0)</f>
        <v>935803</v>
      </c>
      <c r="BL463" s="6">
        <f ca="1">IF(Table1[[#This Row],[AREA]]="Kasaragod",Table1[[#This Row],[INCOME ]],0)</f>
        <v>0</v>
      </c>
      <c r="BM463" s="6">
        <f ca="1">IF(Table1[[#This Row],[AREA]]="Kollam",Table1[[#This Row],[INCOME ]],0)</f>
        <v>0</v>
      </c>
      <c r="BN463" s="6">
        <f ca="1">IF(Table1[[#This Row],[AREA]]="kottayam",Table1[[#This Row],[INCOME ]],0)</f>
        <v>0</v>
      </c>
      <c r="BO463" s="6">
        <f ca="1">IF(Table1[[#This Row],[AREA]]="Kozhikode",Table1[[#This Row],[INCOME ]],0)</f>
        <v>0</v>
      </c>
      <c r="BP463" s="6">
        <f ca="1">IF(Table1[[#This Row],[AREA]]="Malappuram",Table1[[#This Row],[INCOME ]],0)</f>
        <v>0</v>
      </c>
      <c r="BQ463" s="6">
        <f ca="1">IF(Table1[[#This Row],[AREA]]="Palakkad",Table1[[#This Row],[INCOME ]],0)</f>
        <v>0</v>
      </c>
      <c r="BR463" s="6">
        <f ca="1">IF(Table1[[#This Row],[AREA]]="Pathanamthitta",Table1[[#This Row],[INCOME ]],0)</f>
        <v>0</v>
      </c>
      <c r="BS463" s="6">
        <f ca="1">IF(Table1[[#This Row],[AREA]]="Thiruvananthapuram",Table1[[#This Row],[INCOME ]],0)</f>
        <v>0</v>
      </c>
      <c r="BT463" s="6">
        <f ca="1">IF(Table1[[#This Row],[AREA]]="Thrissur",Table1[[#This Row],[INCOME ]],0)</f>
        <v>0</v>
      </c>
      <c r="BU463" s="10">
        <f ca="1">IF(Table1[[#This Row],[AREA]]="Wayanadu",Table1[[#This Row],[INCOME ]],0)</f>
        <v>0</v>
      </c>
      <c r="BW463" s="9">
        <f ca="1">IF(Table1[[#This Row],[FIELD OF WORK]]="IT",Table1[[#This Row],[INCOME ]],0)</f>
        <v>935803</v>
      </c>
      <c r="BX463" s="6">
        <f ca="1">IF(Table1[[#This Row],[FIELD OF WORK]]="Teaching",Table1[[#This Row],[INCOME ]],0)</f>
        <v>0</v>
      </c>
      <c r="BY463" s="6">
        <f ca="1">IF(Table1[[#This Row],[FIELD OF WORK]]="Construction",Table1[[#This Row],[INCOME ]],0)</f>
        <v>0</v>
      </c>
      <c r="BZ463" s="6">
        <f ca="1">IF(Table1[[#This Row],[FIELD OF WORK]]="Health",Table1[[#This Row],[INCOME ]],0)</f>
        <v>0</v>
      </c>
      <c r="CA463" s="10">
        <f ca="1">IF(Table1[[#This Row],[FIELD OF WORK]]="Others",Table1[[#This Row],[INCOME ]],0)</f>
        <v>0</v>
      </c>
      <c r="CC463" s="9">
        <f ca="1">IF(Table1[[#This Row],[EDUCATION]]="Highschool",Table1[[#This Row],[INCOME ]],0)</f>
        <v>0</v>
      </c>
      <c r="CD463" s="6">
        <f ca="1">IF(Table1[[#This Row],[EDUCATION]]="UG",Table1[[#This Row],[INCOME ]],0)</f>
        <v>0</v>
      </c>
      <c r="CE463" s="6">
        <f ca="1">IF(Table1[[#This Row],[EDUCATION]]="PG",Table1[[#This Row],[INCOME ]],0)</f>
        <v>0</v>
      </c>
      <c r="CF463" s="6">
        <f ca="1">IF(Table1[[#This Row],[EDUCATION]]="PHD",Table1[[#This Row],[INCOME ]],0)</f>
        <v>0</v>
      </c>
      <c r="CG463" s="6">
        <f ca="1">IF(Table1[[#This Row],[EDUCATION]]="Plus Two",Table1[[#This Row],[INCOME ]],0)</f>
        <v>935803</v>
      </c>
      <c r="CH463" s="10">
        <f ca="1">IF(Table1[[#This Row],[EDUCATION]]="Others",Table1[[#This Row],[INCOME ]],0)</f>
        <v>0</v>
      </c>
      <c r="CJ463" s="9">
        <f ca="1">IF(Table1[[#This Row],[NETWORTH]]&gt;$CK$3,Table1[[#This Row],[AGE]],0)</f>
        <v>36</v>
      </c>
      <c r="CK463" s="10"/>
    </row>
    <row r="464" spans="1:89" x14ac:dyDescent="0.3">
      <c r="A464">
        <f t="shared" ca="1" si="192"/>
        <v>0</v>
      </c>
      <c r="B464" t="str">
        <f t="shared" ca="1" si="193"/>
        <v>MALE</v>
      </c>
      <c r="C464">
        <f t="shared" ca="1" si="194"/>
        <v>35</v>
      </c>
      <c r="D464">
        <f t="shared" ca="1" si="195"/>
        <v>3</v>
      </c>
      <c r="E464" t="str">
        <f t="shared" ca="1" si="196"/>
        <v>Teaching</v>
      </c>
      <c r="F464">
        <f t="shared" ca="1" si="197"/>
        <v>4</v>
      </c>
      <c r="G464" t="str">
        <f t="shared" ca="1" si="198"/>
        <v>PG</v>
      </c>
      <c r="H464">
        <f t="shared" ca="1" si="190"/>
        <v>3</v>
      </c>
      <c r="I464">
        <f t="shared" ca="1" si="191"/>
        <v>2</v>
      </c>
      <c r="J464">
        <f t="shared" ca="1" si="199"/>
        <v>688549</v>
      </c>
      <c r="K464">
        <f t="shared" ca="1" si="200"/>
        <v>1</v>
      </c>
      <c r="L464" t="str">
        <f t="shared" ca="1" si="201"/>
        <v>Thiruvananthapuram</v>
      </c>
      <c r="M464">
        <f t="shared" ca="1" si="210"/>
        <v>4819843</v>
      </c>
      <c r="N464">
        <f t="shared" ca="1" si="202"/>
        <v>383681.71456931619</v>
      </c>
      <c r="O464">
        <f t="shared" ca="1" si="211"/>
        <v>281533.23900495342</v>
      </c>
      <c r="P464">
        <f t="shared" ca="1" si="203"/>
        <v>231290</v>
      </c>
      <c r="Q464">
        <f t="shared" ca="1" si="212"/>
        <v>1238615.7145693162</v>
      </c>
      <c r="R464">
        <f t="shared" ca="1" si="213"/>
        <v>34793.505315732371</v>
      </c>
      <c r="S464">
        <f t="shared" ca="1" si="214"/>
        <v>5136169.744320686</v>
      </c>
      <c r="T464">
        <f t="shared" ca="1" si="215"/>
        <v>3897554.0297513697</v>
      </c>
      <c r="V464" s="9">
        <f ca="1">IF(Table1[[#This Row],[GENDER]]="MALE",1,0)</f>
        <v>1</v>
      </c>
      <c r="W464" s="10">
        <f ca="1">IF(Table1[[#This Row],[GENDER]]="FEMALE",1,0)</f>
        <v>0</v>
      </c>
      <c r="AF464" s="9">
        <f t="shared" ca="1" si="204"/>
        <v>0</v>
      </c>
      <c r="AG464" s="6">
        <f t="shared" ca="1" si="205"/>
        <v>0</v>
      </c>
      <c r="AH464" s="6">
        <f t="shared" ca="1" si="206"/>
        <v>0</v>
      </c>
      <c r="AI464" s="6">
        <f t="shared" ca="1" si="207"/>
        <v>1</v>
      </c>
      <c r="AJ464" s="10">
        <f t="shared" ca="1" si="208"/>
        <v>0</v>
      </c>
      <c r="AL464" s="9">
        <f ca="1">IF(Table1[[#This Row],[EDUCATION]]="HIGHSCHOOL",1,0)</f>
        <v>0</v>
      </c>
      <c r="AM464" s="6">
        <f ca="1">IF(Table1[[#This Row],[EDUCATION]]="PLUS TWO",1,0)</f>
        <v>0</v>
      </c>
      <c r="AN464" s="6">
        <f ca="1">IF(Table1[[#This Row],[EDUCATION]]="UG",1,0)</f>
        <v>0</v>
      </c>
      <c r="AO464" s="6">
        <f ca="1">IF(Table1[[#This Row],[EDUCATION]]="PG",1,0)</f>
        <v>1</v>
      </c>
      <c r="AP464" s="6">
        <f ca="1">IF(Table1[[#This Row],[EDUCATION]]="PHD",1,0)</f>
        <v>0</v>
      </c>
      <c r="AQ464" s="10">
        <f ca="1">IF(Table1[[#This Row],[EDUCATION]]="OTHERS",1,0)</f>
        <v>0</v>
      </c>
      <c r="AU464" s="9">
        <f ca="1">Table1[[#This Row],[CARS VALUE]]/Table1[[#This Row],[CARS]]</f>
        <v>140766.61950247671</v>
      </c>
      <c r="AV464" s="10"/>
      <c r="AX464" s="9">
        <f ca="1">IF(Table1[[#This Row],[DEBTS]]&gt;$AY$3,1,0)</f>
        <v>1</v>
      </c>
      <c r="AY464" s="6"/>
      <c r="AZ464" s="23">
        <f ca="1">(Table1[[#This Row],[MORTAGE LEFT]]/Table1[[#This Row],[VALUE OF THE HOUSE]])</f>
        <v>7.9604608401003141E-2</v>
      </c>
      <c r="BA464" s="6">
        <f t="shared" ca="1" si="209"/>
        <v>1</v>
      </c>
      <c r="BB464" s="6"/>
      <c r="BC464" s="6"/>
      <c r="BD464" s="6"/>
      <c r="BE464" s="9">
        <f ca="1">IF(Table1[[#This Row],[DEBTS]]&gt;Table1[[#This Row],[INCOME ]],1,0)</f>
        <v>1</v>
      </c>
      <c r="BF464" s="10"/>
      <c r="BH464" s="9">
        <f ca="1">IF(Table1[[#This Row],[AREA]]="Alappuzha",Table1[[#This Row],[INCOME ]],0)</f>
        <v>0</v>
      </c>
      <c r="BI464" s="6">
        <f ca="1">IF(Table1[[#This Row],[AREA]]="Ernakulam",Table1[[#This Row],[INCOME ]],0)</f>
        <v>0</v>
      </c>
      <c r="BJ464" s="6">
        <f ca="1">IF(Table1[[#This Row],[AREA]]="Idukki",Table1[[#This Row],[INCOME ]],0)</f>
        <v>0</v>
      </c>
      <c r="BK464" s="6">
        <f ca="1">IF(Table1[[#This Row],[AREA]]="kannur",Table1[[#This Row],[INCOME ]],0)</f>
        <v>0</v>
      </c>
      <c r="BL464" s="6">
        <f ca="1">IF(Table1[[#This Row],[AREA]]="Kasaragod",Table1[[#This Row],[INCOME ]],0)</f>
        <v>0</v>
      </c>
      <c r="BM464" s="6">
        <f ca="1">IF(Table1[[#This Row],[AREA]]="Kollam",Table1[[#This Row],[INCOME ]],0)</f>
        <v>0</v>
      </c>
      <c r="BN464" s="6">
        <f ca="1">IF(Table1[[#This Row],[AREA]]="kottayam",Table1[[#This Row],[INCOME ]],0)</f>
        <v>0</v>
      </c>
      <c r="BO464" s="6">
        <f ca="1">IF(Table1[[#This Row],[AREA]]="Kozhikode",Table1[[#This Row],[INCOME ]],0)</f>
        <v>0</v>
      </c>
      <c r="BP464" s="6">
        <f ca="1">IF(Table1[[#This Row],[AREA]]="Malappuram",Table1[[#This Row],[INCOME ]],0)</f>
        <v>0</v>
      </c>
      <c r="BQ464" s="6">
        <f ca="1">IF(Table1[[#This Row],[AREA]]="Palakkad",Table1[[#This Row],[INCOME ]],0)</f>
        <v>0</v>
      </c>
      <c r="BR464" s="6">
        <f ca="1">IF(Table1[[#This Row],[AREA]]="Pathanamthitta",Table1[[#This Row],[INCOME ]],0)</f>
        <v>0</v>
      </c>
      <c r="BS464" s="6">
        <f ca="1">IF(Table1[[#This Row],[AREA]]="Thiruvananthapuram",Table1[[#This Row],[INCOME ]],0)</f>
        <v>688549</v>
      </c>
      <c r="BT464" s="6">
        <f ca="1">IF(Table1[[#This Row],[AREA]]="Thrissur",Table1[[#This Row],[INCOME ]],0)</f>
        <v>0</v>
      </c>
      <c r="BU464" s="10">
        <f ca="1">IF(Table1[[#This Row],[AREA]]="Wayanadu",Table1[[#This Row],[INCOME ]],0)</f>
        <v>0</v>
      </c>
      <c r="BW464" s="9">
        <f ca="1">IF(Table1[[#This Row],[FIELD OF WORK]]="IT",Table1[[#This Row],[INCOME ]],0)</f>
        <v>0</v>
      </c>
      <c r="BX464" s="6">
        <f ca="1">IF(Table1[[#This Row],[FIELD OF WORK]]="Teaching",Table1[[#This Row],[INCOME ]],0)</f>
        <v>688549</v>
      </c>
      <c r="BY464" s="6">
        <f ca="1">IF(Table1[[#This Row],[FIELD OF WORK]]="Construction",Table1[[#This Row],[INCOME ]],0)</f>
        <v>0</v>
      </c>
      <c r="BZ464" s="6">
        <f ca="1">IF(Table1[[#This Row],[FIELD OF WORK]]="Health",Table1[[#This Row],[INCOME ]],0)</f>
        <v>0</v>
      </c>
      <c r="CA464" s="10">
        <f ca="1">IF(Table1[[#This Row],[FIELD OF WORK]]="Others",Table1[[#This Row],[INCOME ]],0)</f>
        <v>0</v>
      </c>
      <c r="CC464" s="9">
        <f ca="1">IF(Table1[[#This Row],[EDUCATION]]="Highschool",Table1[[#This Row],[INCOME ]],0)</f>
        <v>0</v>
      </c>
      <c r="CD464" s="6">
        <f ca="1">IF(Table1[[#This Row],[EDUCATION]]="UG",Table1[[#This Row],[INCOME ]],0)</f>
        <v>0</v>
      </c>
      <c r="CE464" s="6">
        <f ca="1">IF(Table1[[#This Row],[EDUCATION]]="PG",Table1[[#This Row],[INCOME ]],0)</f>
        <v>688549</v>
      </c>
      <c r="CF464" s="6">
        <f ca="1">IF(Table1[[#This Row],[EDUCATION]]="PHD",Table1[[#This Row],[INCOME ]],0)</f>
        <v>0</v>
      </c>
      <c r="CG464" s="6">
        <f ca="1">IF(Table1[[#This Row],[EDUCATION]]="Plus Two",Table1[[#This Row],[INCOME ]],0)</f>
        <v>0</v>
      </c>
      <c r="CH464" s="10">
        <f ca="1">IF(Table1[[#This Row],[EDUCATION]]="Others",Table1[[#This Row],[INCOME ]],0)</f>
        <v>0</v>
      </c>
      <c r="CJ464" s="9">
        <f ca="1">IF(Table1[[#This Row],[NETWORTH]]&gt;$CK$3,Table1[[#This Row],[AGE]],0)</f>
        <v>35</v>
      </c>
      <c r="CK464" s="10"/>
    </row>
    <row r="465" spans="1:89" x14ac:dyDescent="0.3">
      <c r="A465">
        <f t="shared" ca="1" si="192"/>
        <v>0</v>
      </c>
      <c r="B465" t="str">
        <f t="shared" ca="1" si="193"/>
        <v>MALE</v>
      </c>
      <c r="C465">
        <f t="shared" ca="1" si="194"/>
        <v>25</v>
      </c>
      <c r="D465">
        <f t="shared" ca="1" si="195"/>
        <v>2</v>
      </c>
      <c r="E465" t="str">
        <f t="shared" ca="1" si="196"/>
        <v>Construction</v>
      </c>
      <c r="F465">
        <f t="shared" ca="1" si="197"/>
        <v>2</v>
      </c>
      <c r="G465" t="str">
        <f t="shared" ca="1" si="198"/>
        <v>Plus Two</v>
      </c>
      <c r="H465">
        <f t="shared" ca="1" si="190"/>
        <v>1</v>
      </c>
      <c r="I465">
        <f t="shared" ca="1" si="191"/>
        <v>1</v>
      </c>
      <c r="J465">
        <f t="shared" ca="1" si="199"/>
        <v>272256</v>
      </c>
      <c r="K465">
        <f t="shared" ca="1" si="200"/>
        <v>10</v>
      </c>
      <c r="L465" t="str">
        <f t="shared" ca="1" si="201"/>
        <v>Malappuram</v>
      </c>
      <c r="M465">
        <f t="shared" ca="1" si="210"/>
        <v>1633536</v>
      </c>
      <c r="N465">
        <f t="shared" ca="1" si="202"/>
        <v>223084.81647717161</v>
      </c>
      <c r="O465">
        <f t="shared" ca="1" si="211"/>
        <v>77796.642379708093</v>
      </c>
      <c r="P465">
        <f t="shared" ca="1" si="203"/>
        <v>25829</v>
      </c>
      <c r="Q465">
        <f t="shared" ca="1" si="212"/>
        <v>779409.81647717161</v>
      </c>
      <c r="R465">
        <f t="shared" ca="1" si="213"/>
        <v>122359.13224679496</v>
      </c>
      <c r="S465">
        <f t="shared" ca="1" si="214"/>
        <v>1833691.774626503</v>
      </c>
      <c r="T465">
        <f t="shared" ca="1" si="215"/>
        <v>1054281.9581493314</v>
      </c>
      <c r="V465" s="9">
        <f ca="1">IF(Table1[[#This Row],[GENDER]]="MALE",1,0)</f>
        <v>1</v>
      </c>
      <c r="W465" s="10">
        <f ca="1">IF(Table1[[#This Row],[GENDER]]="FEMALE",1,0)</f>
        <v>0</v>
      </c>
      <c r="AF465" s="9">
        <f t="shared" ca="1" si="204"/>
        <v>1</v>
      </c>
      <c r="AG465" s="6">
        <f t="shared" ca="1" si="205"/>
        <v>0</v>
      </c>
      <c r="AH465" s="6">
        <f t="shared" ca="1" si="206"/>
        <v>0</v>
      </c>
      <c r="AI465" s="6">
        <f t="shared" ca="1" si="207"/>
        <v>0</v>
      </c>
      <c r="AJ465" s="10">
        <f t="shared" ca="1" si="208"/>
        <v>0</v>
      </c>
      <c r="AL465" s="9">
        <f ca="1">IF(Table1[[#This Row],[EDUCATION]]="HIGHSCHOOL",1,0)</f>
        <v>0</v>
      </c>
      <c r="AM465" s="6">
        <f ca="1">IF(Table1[[#This Row],[EDUCATION]]="PLUS TWO",1,0)</f>
        <v>1</v>
      </c>
      <c r="AN465" s="6">
        <f ca="1">IF(Table1[[#This Row],[EDUCATION]]="UG",1,0)</f>
        <v>0</v>
      </c>
      <c r="AO465" s="6">
        <f ca="1">IF(Table1[[#This Row],[EDUCATION]]="PG",1,0)</f>
        <v>0</v>
      </c>
      <c r="AP465" s="6">
        <f ca="1">IF(Table1[[#This Row],[EDUCATION]]="PHD",1,0)</f>
        <v>0</v>
      </c>
      <c r="AQ465" s="10">
        <f ca="1">IF(Table1[[#This Row],[EDUCATION]]="OTHERS",1,0)</f>
        <v>0</v>
      </c>
      <c r="AU465" s="9">
        <f ca="1">Table1[[#This Row],[CARS VALUE]]/Table1[[#This Row],[CARS]]</f>
        <v>77796.642379708093</v>
      </c>
      <c r="AV465" s="10"/>
      <c r="AX465" s="9">
        <f ca="1">IF(Table1[[#This Row],[DEBTS]]&gt;$AY$3,1,0)</f>
        <v>0</v>
      </c>
      <c r="AY465" s="6"/>
      <c r="AZ465" s="23">
        <f ca="1">(Table1[[#This Row],[MORTAGE LEFT]]/Table1[[#This Row],[VALUE OF THE HOUSE]])</f>
        <v>0.13656559541826541</v>
      </c>
      <c r="BA465" s="6">
        <f t="shared" ca="1" si="209"/>
        <v>1</v>
      </c>
      <c r="BB465" s="6"/>
      <c r="BC465" s="6"/>
      <c r="BD465" s="6"/>
      <c r="BE465" s="9">
        <f ca="1">IF(Table1[[#This Row],[DEBTS]]&gt;Table1[[#This Row],[INCOME ]],1,0)</f>
        <v>1</v>
      </c>
      <c r="BF465" s="10"/>
      <c r="BH465" s="9">
        <f ca="1">IF(Table1[[#This Row],[AREA]]="Alappuzha",Table1[[#This Row],[INCOME ]],0)</f>
        <v>0</v>
      </c>
      <c r="BI465" s="6">
        <f ca="1">IF(Table1[[#This Row],[AREA]]="Ernakulam",Table1[[#This Row],[INCOME ]],0)</f>
        <v>0</v>
      </c>
      <c r="BJ465" s="6">
        <f ca="1">IF(Table1[[#This Row],[AREA]]="Idukki",Table1[[#This Row],[INCOME ]],0)</f>
        <v>0</v>
      </c>
      <c r="BK465" s="6">
        <f ca="1">IF(Table1[[#This Row],[AREA]]="kannur",Table1[[#This Row],[INCOME ]],0)</f>
        <v>0</v>
      </c>
      <c r="BL465" s="6">
        <f ca="1">IF(Table1[[#This Row],[AREA]]="Kasaragod",Table1[[#This Row],[INCOME ]],0)</f>
        <v>0</v>
      </c>
      <c r="BM465" s="6">
        <f ca="1">IF(Table1[[#This Row],[AREA]]="Kollam",Table1[[#This Row],[INCOME ]],0)</f>
        <v>0</v>
      </c>
      <c r="BN465" s="6">
        <f ca="1">IF(Table1[[#This Row],[AREA]]="kottayam",Table1[[#This Row],[INCOME ]],0)</f>
        <v>0</v>
      </c>
      <c r="BO465" s="6">
        <f ca="1">IF(Table1[[#This Row],[AREA]]="Kozhikode",Table1[[#This Row],[INCOME ]],0)</f>
        <v>0</v>
      </c>
      <c r="BP465" s="6">
        <f ca="1">IF(Table1[[#This Row],[AREA]]="Malappuram",Table1[[#This Row],[INCOME ]],0)</f>
        <v>272256</v>
      </c>
      <c r="BQ465" s="6">
        <f ca="1">IF(Table1[[#This Row],[AREA]]="Palakkad",Table1[[#This Row],[INCOME ]],0)</f>
        <v>0</v>
      </c>
      <c r="BR465" s="6">
        <f ca="1">IF(Table1[[#This Row],[AREA]]="Pathanamthitta",Table1[[#This Row],[INCOME ]],0)</f>
        <v>0</v>
      </c>
      <c r="BS465" s="6">
        <f ca="1">IF(Table1[[#This Row],[AREA]]="Thiruvananthapuram",Table1[[#This Row],[INCOME ]],0)</f>
        <v>0</v>
      </c>
      <c r="BT465" s="6">
        <f ca="1">IF(Table1[[#This Row],[AREA]]="Thrissur",Table1[[#This Row],[INCOME ]],0)</f>
        <v>0</v>
      </c>
      <c r="BU465" s="10">
        <f ca="1">IF(Table1[[#This Row],[AREA]]="Wayanadu",Table1[[#This Row],[INCOME ]],0)</f>
        <v>0</v>
      </c>
      <c r="BW465" s="9">
        <f ca="1">IF(Table1[[#This Row],[FIELD OF WORK]]="IT",Table1[[#This Row],[INCOME ]],0)</f>
        <v>0</v>
      </c>
      <c r="BX465" s="6">
        <f ca="1">IF(Table1[[#This Row],[FIELD OF WORK]]="Teaching",Table1[[#This Row],[INCOME ]],0)</f>
        <v>0</v>
      </c>
      <c r="BY465" s="6">
        <f ca="1">IF(Table1[[#This Row],[FIELD OF WORK]]="Construction",Table1[[#This Row],[INCOME ]],0)</f>
        <v>272256</v>
      </c>
      <c r="BZ465" s="6">
        <f ca="1">IF(Table1[[#This Row],[FIELD OF WORK]]="Health",Table1[[#This Row],[INCOME ]],0)</f>
        <v>0</v>
      </c>
      <c r="CA465" s="10">
        <f ca="1">IF(Table1[[#This Row],[FIELD OF WORK]]="Others",Table1[[#This Row],[INCOME ]],0)</f>
        <v>0</v>
      </c>
      <c r="CC465" s="9">
        <f ca="1">IF(Table1[[#This Row],[EDUCATION]]="Highschool",Table1[[#This Row],[INCOME ]],0)</f>
        <v>0</v>
      </c>
      <c r="CD465" s="6">
        <f ca="1">IF(Table1[[#This Row],[EDUCATION]]="UG",Table1[[#This Row],[INCOME ]],0)</f>
        <v>0</v>
      </c>
      <c r="CE465" s="6">
        <f ca="1">IF(Table1[[#This Row],[EDUCATION]]="PG",Table1[[#This Row],[INCOME ]],0)</f>
        <v>0</v>
      </c>
      <c r="CF465" s="6">
        <f ca="1">IF(Table1[[#This Row],[EDUCATION]]="PHD",Table1[[#This Row],[INCOME ]],0)</f>
        <v>0</v>
      </c>
      <c r="CG465" s="6">
        <f ca="1">IF(Table1[[#This Row],[EDUCATION]]="Plus Two",Table1[[#This Row],[INCOME ]],0)</f>
        <v>272256</v>
      </c>
      <c r="CH465" s="10">
        <f ca="1">IF(Table1[[#This Row],[EDUCATION]]="Others",Table1[[#This Row],[INCOME ]],0)</f>
        <v>0</v>
      </c>
      <c r="CJ465" s="9">
        <f ca="1">IF(Table1[[#This Row],[NETWORTH]]&gt;$CK$3,Table1[[#This Row],[AGE]],0)</f>
        <v>25</v>
      </c>
      <c r="CK465" s="10"/>
    </row>
    <row r="466" spans="1:89" x14ac:dyDescent="0.3">
      <c r="A466">
        <f t="shared" ca="1" si="192"/>
        <v>0</v>
      </c>
      <c r="B466" t="str">
        <f t="shared" ca="1" si="193"/>
        <v>MALE</v>
      </c>
      <c r="C466">
        <f t="shared" ca="1" si="194"/>
        <v>29</v>
      </c>
      <c r="D466">
        <f t="shared" ca="1" si="195"/>
        <v>2</v>
      </c>
      <c r="E466" t="str">
        <f t="shared" ca="1" si="196"/>
        <v>Construction</v>
      </c>
      <c r="F466">
        <f t="shared" ca="1" si="197"/>
        <v>6</v>
      </c>
      <c r="G466" t="str">
        <f t="shared" ca="1" si="198"/>
        <v>Others</v>
      </c>
      <c r="H466">
        <f t="shared" ca="1" si="190"/>
        <v>0</v>
      </c>
      <c r="I466">
        <f t="shared" ca="1" si="191"/>
        <v>1</v>
      </c>
      <c r="J466">
        <f t="shared" ca="1" si="199"/>
        <v>965288</v>
      </c>
      <c r="K466">
        <f t="shared" ca="1" si="200"/>
        <v>10</v>
      </c>
      <c r="L466" t="str">
        <f t="shared" ca="1" si="201"/>
        <v>Malappuram</v>
      </c>
      <c r="M466">
        <f t="shared" ca="1" si="210"/>
        <v>3861152</v>
      </c>
      <c r="N466">
        <f t="shared" ca="1" si="202"/>
        <v>3499194.7079533772</v>
      </c>
      <c r="O466">
        <f t="shared" ca="1" si="211"/>
        <v>947857.12665637338</v>
      </c>
      <c r="P466">
        <f t="shared" ca="1" si="203"/>
        <v>27865</v>
      </c>
      <c r="Q466">
        <f t="shared" ca="1" si="212"/>
        <v>3950164.7079533772</v>
      </c>
      <c r="R466">
        <f t="shared" ca="1" si="213"/>
        <v>1361226.9477102996</v>
      </c>
      <c r="S466">
        <f t="shared" ca="1" si="214"/>
        <v>6170236.0743666729</v>
      </c>
      <c r="T466">
        <f t="shared" ca="1" si="215"/>
        <v>2220071.3664132957</v>
      </c>
      <c r="V466" s="9">
        <f ca="1">IF(Table1[[#This Row],[GENDER]]="MALE",1,0)</f>
        <v>1</v>
      </c>
      <c r="W466" s="10">
        <f ca="1">IF(Table1[[#This Row],[GENDER]]="FEMALE",1,0)</f>
        <v>0</v>
      </c>
      <c r="AF466" s="9">
        <f t="shared" ca="1" si="204"/>
        <v>1</v>
      </c>
      <c r="AG466" s="6">
        <f t="shared" ca="1" si="205"/>
        <v>0</v>
      </c>
      <c r="AH466" s="6">
        <f t="shared" ca="1" si="206"/>
        <v>0</v>
      </c>
      <c r="AI466" s="6">
        <f t="shared" ca="1" si="207"/>
        <v>0</v>
      </c>
      <c r="AJ466" s="10">
        <f t="shared" ca="1" si="208"/>
        <v>0</v>
      </c>
      <c r="AL466" s="9">
        <f ca="1">IF(Table1[[#This Row],[EDUCATION]]="HIGHSCHOOL",1,0)</f>
        <v>0</v>
      </c>
      <c r="AM466" s="6">
        <f ca="1">IF(Table1[[#This Row],[EDUCATION]]="PLUS TWO",1,0)</f>
        <v>0</v>
      </c>
      <c r="AN466" s="6">
        <f ca="1">IF(Table1[[#This Row],[EDUCATION]]="UG",1,0)</f>
        <v>0</v>
      </c>
      <c r="AO466" s="6">
        <f ca="1">IF(Table1[[#This Row],[EDUCATION]]="PG",1,0)</f>
        <v>0</v>
      </c>
      <c r="AP466" s="6">
        <f ca="1">IF(Table1[[#This Row],[EDUCATION]]="PHD",1,0)</f>
        <v>0</v>
      </c>
      <c r="AQ466" s="10">
        <f ca="1">IF(Table1[[#This Row],[EDUCATION]]="OTHERS",1,0)</f>
        <v>1</v>
      </c>
      <c r="AU466" s="9">
        <f ca="1">Table1[[#This Row],[CARS VALUE]]/Table1[[#This Row],[CARS]]</f>
        <v>947857.12665637338</v>
      </c>
      <c r="AV466" s="10"/>
      <c r="AX466" s="9">
        <f ca="1">IF(Table1[[#This Row],[DEBTS]]&gt;$AY$3,1,0)</f>
        <v>1</v>
      </c>
      <c r="AY466" s="6"/>
      <c r="AZ466" s="23">
        <f ca="1">(Table1[[#This Row],[MORTAGE LEFT]]/Table1[[#This Row],[VALUE OF THE HOUSE]])</f>
        <v>0.90625665810446654</v>
      </c>
      <c r="BA466" s="6">
        <f t="shared" ca="1" si="209"/>
        <v>0</v>
      </c>
      <c r="BB466" s="6"/>
      <c r="BC466" s="6"/>
      <c r="BD466" s="6"/>
      <c r="BE466" s="9">
        <f ca="1">IF(Table1[[#This Row],[DEBTS]]&gt;Table1[[#This Row],[INCOME ]],1,0)</f>
        <v>1</v>
      </c>
      <c r="BF466" s="10"/>
      <c r="BH466" s="9">
        <f ca="1">IF(Table1[[#This Row],[AREA]]="Alappuzha",Table1[[#This Row],[INCOME ]],0)</f>
        <v>0</v>
      </c>
      <c r="BI466" s="6">
        <f ca="1">IF(Table1[[#This Row],[AREA]]="Ernakulam",Table1[[#This Row],[INCOME ]],0)</f>
        <v>0</v>
      </c>
      <c r="BJ466" s="6">
        <f ca="1">IF(Table1[[#This Row],[AREA]]="Idukki",Table1[[#This Row],[INCOME ]],0)</f>
        <v>0</v>
      </c>
      <c r="BK466" s="6">
        <f ca="1">IF(Table1[[#This Row],[AREA]]="kannur",Table1[[#This Row],[INCOME ]],0)</f>
        <v>0</v>
      </c>
      <c r="BL466" s="6">
        <f ca="1">IF(Table1[[#This Row],[AREA]]="Kasaragod",Table1[[#This Row],[INCOME ]],0)</f>
        <v>0</v>
      </c>
      <c r="BM466" s="6">
        <f ca="1">IF(Table1[[#This Row],[AREA]]="Kollam",Table1[[#This Row],[INCOME ]],0)</f>
        <v>0</v>
      </c>
      <c r="BN466" s="6">
        <f ca="1">IF(Table1[[#This Row],[AREA]]="kottayam",Table1[[#This Row],[INCOME ]],0)</f>
        <v>0</v>
      </c>
      <c r="BO466" s="6">
        <f ca="1">IF(Table1[[#This Row],[AREA]]="Kozhikode",Table1[[#This Row],[INCOME ]],0)</f>
        <v>0</v>
      </c>
      <c r="BP466" s="6">
        <f ca="1">IF(Table1[[#This Row],[AREA]]="Malappuram",Table1[[#This Row],[INCOME ]],0)</f>
        <v>965288</v>
      </c>
      <c r="BQ466" s="6">
        <f ca="1">IF(Table1[[#This Row],[AREA]]="Palakkad",Table1[[#This Row],[INCOME ]],0)</f>
        <v>0</v>
      </c>
      <c r="BR466" s="6">
        <f ca="1">IF(Table1[[#This Row],[AREA]]="Pathanamthitta",Table1[[#This Row],[INCOME ]],0)</f>
        <v>0</v>
      </c>
      <c r="BS466" s="6">
        <f ca="1">IF(Table1[[#This Row],[AREA]]="Thiruvananthapuram",Table1[[#This Row],[INCOME ]],0)</f>
        <v>0</v>
      </c>
      <c r="BT466" s="6">
        <f ca="1">IF(Table1[[#This Row],[AREA]]="Thrissur",Table1[[#This Row],[INCOME ]],0)</f>
        <v>0</v>
      </c>
      <c r="BU466" s="10">
        <f ca="1">IF(Table1[[#This Row],[AREA]]="Wayanadu",Table1[[#This Row],[INCOME ]],0)</f>
        <v>0</v>
      </c>
      <c r="BW466" s="9">
        <f ca="1">IF(Table1[[#This Row],[FIELD OF WORK]]="IT",Table1[[#This Row],[INCOME ]],0)</f>
        <v>0</v>
      </c>
      <c r="BX466" s="6">
        <f ca="1">IF(Table1[[#This Row],[FIELD OF WORK]]="Teaching",Table1[[#This Row],[INCOME ]],0)</f>
        <v>0</v>
      </c>
      <c r="BY466" s="6">
        <f ca="1">IF(Table1[[#This Row],[FIELD OF WORK]]="Construction",Table1[[#This Row],[INCOME ]],0)</f>
        <v>965288</v>
      </c>
      <c r="BZ466" s="6">
        <f ca="1">IF(Table1[[#This Row],[FIELD OF WORK]]="Health",Table1[[#This Row],[INCOME ]],0)</f>
        <v>0</v>
      </c>
      <c r="CA466" s="10">
        <f ca="1">IF(Table1[[#This Row],[FIELD OF WORK]]="Others",Table1[[#This Row],[INCOME ]],0)</f>
        <v>0</v>
      </c>
      <c r="CC466" s="9">
        <f ca="1">IF(Table1[[#This Row],[EDUCATION]]="Highschool",Table1[[#This Row],[INCOME ]],0)</f>
        <v>0</v>
      </c>
      <c r="CD466" s="6">
        <f ca="1">IF(Table1[[#This Row],[EDUCATION]]="UG",Table1[[#This Row],[INCOME ]],0)</f>
        <v>0</v>
      </c>
      <c r="CE466" s="6">
        <f ca="1">IF(Table1[[#This Row],[EDUCATION]]="PG",Table1[[#This Row],[INCOME ]],0)</f>
        <v>0</v>
      </c>
      <c r="CF466" s="6">
        <f ca="1">IF(Table1[[#This Row],[EDUCATION]]="PHD",Table1[[#This Row],[INCOME ]],0)</f>
        <v>0</v>
      </c>
      <c r="CG466" s="6">
        <f ca="1">IF(Table1[[#This Row],[EDUCATION]]="Plus Two",Table1[[#This Row],[INCOME ]],0)</f>
        <v>0</v>
      </c>
      <c r="CH466" s="10">
        <f ca="1">IF(Table1[[#This Row],[EDUCATION]]="Others",Table1[[#This Row],[INCOME ]],0)</f>
        <v>965288</v>
      </c>
      <c r="CJ466" s="9">
        <f ca="1">IF(Table1[[#This Row],[NETWORTH]]&gt;$CK$3,Table1[[#This Row],[AGE]],0)</f>
        <v>29</v>
      </c>
      <c r="CK466" s="10"/>
    </row>
    <row r="467" spans="1:89" x14ac:dyDescent="0.3">
      <c r="A467">
        <f t="shared" ca="1" si="192"/>
        <v>1</v>
      </c>
      <c r="B467" t="str">
        <f t="shared" ca="1" si="193"/>
        <v>FEMALE</v>
      </c>
      <c r="C467">
        <f t="shared" ca="1" si="194"/>
        <v>27</v>
      </c>
      <c r="D467">
        <f t="shared" ca="1" si="195"/>
        <v>4</v>
      </c>
      <c r="E467" t="str">
        <f t="shared" ca="1" si="196"/>
        <v>IT</v>
      </c>
      <c r="F467">
        <f t="shared" ca="1" si="197"/>
        <v>6</v>
      </c>
      <c r="G467" t="str">
        <f t="shared" ca="1" si="198"/>
        <v>Others</v>
      </c>
      <c r="H467">
        <f t="shared" ca="1" si="190"/>
        <v>2</v>
      </c>
      <c r="I467">
        <f t="shared" ca="1" si="191"/>
        <v>1</v>
      </c>
      <c r="J467">
        <f t="shared" ca="1" si="199"/>
        <v>557247</v>
      </c>
      <c r="K467">
        <f t="shared" ca="1" si="200"/>
        <v>9</v>
      </c>
      <c r="L467" t="str">
        <f t="shared" ca="1" si="201"/>
        <v>Palakkad</v>
      </c>
      <c r="M467">
        <f t="shared" ca="1" si="210"/>
        <v>4457976</v>
      </c>
      <c r="N467">
        <f t="shared" ca="1" si="202"/>
        <v>81793.699798018934</v>
      </c>
      <c r="O467">
        <f t="shared" ca="1" si="211"/>
        <v>283125.99685702228</v>
      </c>
      <c r="P467">
        <f t="shared" ca="1" si="203"/>
        <v>105800</v>
      </c>
      <c r="Q467">
        <f t="shared" ca="1" si="212"/>
        <v>685095.6997980189</v>
      </c>
      <c r="R467">
        <f t="shared" ca="1" si="213"/>
        <v>573290.62179541041</v>
      </c>
      <c r="S467">
        <f t="shared" ca="1" si="214"/>
        <v>5314392.6186524322</v>
      </c>
      <c r="T467">
        <f t="shared" ca="1" si="215"/>
        <v>4629296.9188544136</v>
      </c>
      <c r="V467" s="9">
        <f ca="1">IF(Table1[[#This Row],[GENDER]]="MALE",1,0)</f>
        <v>0</v>
      </c>
      <c r="W467" s="10">
        <f ca="1">IF(Table1[[#This Row],[GENDER]]="FEMALE",1,0)</f>
        <v>1</v>
      </c>
      <c r="AF467" s="9">
        <f t="shared" ca="1" si="204"/>
        <v>0</v>
      </c>
      <c r="AG467" s="6">
        <f t="shared" ca="1" si="205"/>
        <v>0</v>
      </c>
      <c r="AH467" s="6">
        <f t="shared" ca="1" si="206"/>
        <v>1</v>
      </c>
      <c r="AI467" s="6">
        <f t="shared" ca="1" si="207"/>
        <v>0</v>
      </c>
      <c r="AJ467" s="10">
        <f t="shared" ca="1" si="208"/>
        <v>0</v>
      </c>
      <c r="AL467" s="9">
        <f ca="1">IF(Table1[[#This Row],[EDUCATION]]="HIGHSCHOOL",1,0)</f>
        <v>0</v>
      </c>
      <c r="AM467" s="6">
        <f ca="1">IF(Table1[[#This Row],[EDUCATION]]="PLUS TWO",1,0)</f>
        <v>0</v>
      </c>
      <c r="AN467" s="6">
        <f ca="1">IF(Table1[[#This Row],[EDUCATION]]="UG",1,0)</f>
        <v>0</v>
      </c>
      <c r="AO467" s="6">
        <f ca="1">IF(Table1[[#This Row],[EDUCATION]]="PG",1,0)</f>
        <v>0</v>
      </c>
      <c r="AP467" s="6">
        <f ca="1">IF(Table1[[#This Row],[EDUCATION]]="PHD",1,0)</f>
        <v>0</v>
      </c>
      <c r="AQ467" s="10">
        <f ca="1">IF(Table1[[#This Row],[EDUCATION]]="OTHERS",1,0)</f>
        <v>1</v>
      </c>
      <c r="AU467" s="9">
        <f ca="1">Table1[[#This Row],[CARS VALUE]]/Table1[[#This Row],[CARS]]</f>
        <v>283125.99685702228</v>
      </c>
      <c r="AV467" s="10"/>
      <c r="AX467" s="9">
        <f ca="1">IF(Table1[[#This Row],[DEBTS]]&gt;$AY$3,1,0)</f>
        <v>0</v>
      </c>
      <c r="AY467" s="6"/>
      <c r="AZ467" s="23">
        <f ca="1">(Table1[[#This Row],[MORTAGE LEFT]]/Table1[[#This Row],[VALUE OF THE HOUSE]])</f>
        <v>1.8347720983248661E-2</v>
      </c>
      <c r="BA467" s="6">
        <f t="shared" ca="1" si="209"/>
        <v>1</v>
      </c>
      <c r="BB467" s="6"/>
      <c r="BC467" s="6"/>
      <c r="BD467" s="6"/>
      <c r="BE467" s="9">
        <f ca="1">IF(Table1[[#This Row],[DEBTS]]&gt;Table1[[#This Row],[INCOME ]],1,0)</f>
        <v>1</v>
      </c>
      <c r="BF467" s="10"/>
      <c r="BH467" s="9">
        <f ca="1">IF(Table1[[#This Row],[AREA]]="Alappuzha",Table1[[#This Row],[INCOME ]],0)</f>
        <v>0</v>
      </c>
      <c r="BI467" s="6">
        <f ca="1">IF(Table1[[#This Row],[AREA]]="Ernakulam",Table1[[#This Row],[INCOME ]],0)</f>
        <v>0</v>
      </c>
      <c r="BJ467" s="6">
        <f ca="1">IF(Table1[[#This Row],[AREA]]="Idukki",Table1[[#This Row],[INCOME ]],0)</f>
        <v>0</v>
      </c>
      <c r="BK467" s="6">
        <f ca="1">IF(Table1[[#This Row],[AREA]]="kannur",Table1[[#This Row],[INCOME ]],0)</f>
        <v>0</v>
      </c>
      <c r="BL467" s="6">
        <f ca="1">IF(Table1[[#This Row],[AREA]]="Kasaragod",Table1[[#This Row],[INCOME ]],0)</f>
        <v>0</v>
      </c>
      <c r="BM467" s="6">
        <f ca="1">IF(Table1[[#This Row],[AREA]]="Kollam",Table1[[#This Row],[INCOME ]],0)</f>
        <v>0</v>
      </c>
      <c r="BN467" s="6">
        <f ca="1">IF(Table1[[#This Row],[AREA]]="kottayam",Table1[[#This Row],[INCOME ]],0)</f>
        <v>0</v>
      </c>
      <c r="BO467" s="6">
        <f ca="1">IF(Table1[[#This Row],[AREA]]="Kozhikode",Table1[[#This Row],[INCOME ]],0)</f>
        <v>0</v>
      </c>
      <c r="BP467" s="6">
        <f ca="1">IF(Table1[[#This Row],[AREA]]="Malappuram",Table1[[#This Row],[INCOME ]],0)</f>
        <v>0</v>
      </c>
      <c r="BQ467" s="6">
        <f ca="1">IF(Table1[[#This Row],[AREA]]="Palakkad",Table1[[#This Row],[INCOME ]],0)</f>
        <v>557247</v>
      </c>
      <c r="BR467" s="6">
        <f ca="1">IF(Table1[[#This Row],[AREA]]="Pathanamthitta",Table1[[#This Row],[INCOME ]],0)</f>
        <v>0</v>
      </c>
      <c r="BS467" s="6">
        <f ca="1">IF(Table1[[#This Row],[AREA]]="Thiruvananthapuram",Table1[[#This Row],[INCOME ]],0)</f>
        <v>0</v>
      </c>
      <c r="BT467" s="6">
        <f ca="1">IF(Table1[[#This Row],[AREA]]="Thrissur",Table1[[#This Row],[INCOME ]],0)</f>
        <v>0</v>
      </c>
      <c r="BU467" s="10">
        <f ca="1">IF(Table1[[#This Row],[AREA]]="Wayanadu",Table1[[#This Row],[INCOME ]],0)</f>
        <v>0</v>
      </c>
      <c r="BW467" s="9">
        <f ca="1">IF(Table1[[#This Row],[FIELD OF WORK]]="IT",Table1[[#This Row],[INCOME ]],0)</f>
        <v>557247</v>
      </c>
      <c r="BX467" s="6">
        <f ca="1">IF(Table1[[#This Row],[FIELD OF WORK]]="Teaching",Table1[[#This Row],[INCOME ]],0)</f>
        <v>0</v>
      </c>
      <c r="BY467" s="6">
        <f ca="1">IF(Table1[[#This Row],[FIELD OF WORK]]="Construction",Table1[[#This Row],[INCOME ]],0)</f>
        <v>0</v>
      </c>
      <c r="BZ467" s="6">
        <f ca="1">IF(Table1[[#This Row],[FIELD OF WORK]]="Health",Table1[[#This Row],[INCOME ]],0)</f>
        <v>0</v>
      </c>
      <c r="CA467" s="10">
        <f ca="1">IF(Table1[[#This Row],[FIELD OF WORK]]="Others",Table1[[#This Row],[INCOME ]],0)</f>
        <v>0</v>
      </c>
      <c r="CC467" s="9">
        <f ca="1">IF(Table1[[#This Row],[EDUCATION]]="Highschool",Table1[[#This Row],[INCOME ]],0)</f>
        <v>0</v>
      </c>
      <c r="CD467" s="6">
        <f ca="1">IF(Table1[[#This Row],[EDUCATION]]="UG",Table1[[#This Row],[INCOME ]],0)</f>
        <v>0</v>
      </c>
      <c r="CE467" s="6">
        <f ca="1">IF(Table1[[#This Row],[EDUCATION]]="PG",Table1[[#This Row],[INCOME ]],0)</f>
        <v>0</v>
      </c>
      <c r="CF467" s="6">
        <f ca="1">IF(Table1[[#This Row],[EDUCATION]]="PHD",Table1[[#This Row],[INCOME ]],0)</f>
        <v>0</v>
      </c>
      <c r="CG467" s="6">
        <f ca="1">IF(Table1[[#This Row],[EDUCATION]]="Plus Two",Table1[[#This Row],[INCOME ]],0)</f>
        <v>0</v>
      </c>
      <c r="CH467" s="10">
        <f ca="1">IF(Table1[[#This Row],[EDUCATION]]="Others",Table1[[#This Row],[INCOME ]],0)</f>
        <v>557247</v>
      </c>
      <c r="CJ467" s="9">
        <f ca="1">IF(Table1[[#This Row],[NETWORTH]]&gt;$CK$3,Table1[[#This Row],[AGE]],0)</f>
        <v>27</v>
      </c>
      <c r="CK467" s="10"/>
    </row>
    <row r="468" spans="1:89" x14ac:dyDescent="0.3">
      <c r="A468">
        <f t="shared" ca="1" si="192"/>
        <v>0</v>
      </c>
      <c r="B468" t="str">
        <f t="shared" ca="1" si="193"/>
        <v>MALE</v>
      </c>
      <c r="C468">
        <f t="shared" ca="1" si="194"/>
        <v>49</v>
      </c>
      <c r="D468">
        <f t="shared" ca="1" si="195"/>
        <v>1</v>
      </c>
      <c r="E468" t="str">
        <f t="shared" ca="1" si="196"/>
        <v>Health</v>
      </c>
      <c r="F468">
        <f t="shared" ca="1" si="197"/>
        <v>3</v>
      </c>
      <c r="G468" t="str">
        <f t="shared" ca="1" si="198"/>
        <v>UG</v>
      </c>
      <c r="H468">
        <f t="shared" ca="1" si="190"/>
        <v>1</v>
      </c>
      <c r="I468">
        <f t="shared" ca="1" si="191"/>
        <v>2</v>
      </c>
      <c r="J468">
        <f t="shared" ca="1" si="199"/>
        <v>903381</v>
      </c>
      <c r="K468">
        <f t="shared" ca="1" si="200"/>
        <v>8</v>
      </c>
      <c r="L468" t="str">
        <f t="shared" ca="1" si="201"/>
        <v>Thrissur</v>
      </c>
      <c r="M468">
        <f t="shared" ca="1" si="210"/>
        <v>5420286</v>
      </c>
      <c r="N468">
        <f t="shared" ca="1" si="202"/>
        <v>3075546.9938121955</v>
      </c>
      <c r="O468">
        <f t="shared" ca="1" si="211"/>
        <v>29116.019482190961</v>
      </c>
      <c r="P468">
        <f t="shared" ca="1" si="203"/>
        <v>8814</v>
      </c>
      <c r="Q468">
        <f t="shared" ca="1" si="212"/>
        <v>3725986.9938121955</v>
      </c>
      <c r="R468">
        <f t="shared" ca="1" si="213"/>
        <v>968743.9713845537</v>
      </c>
      <c r="S468">
        <f t="shared" ca="1" si="214"/>
        <v>6418145.9908667449</v>
      </c>
      <c r="T468">
        <f t="shared" ca="1" si="215"/>
        <v>2692158.9970545494</v>
      </c>
      <c r="V468" s="9">
        <f ca="1">IF(Table1[[#This Row],[GENDER]]="MALE",1,0)</f>
        <v>1</v>
      </c>
      <c r="W468" s="10">
        <f ca="1">IF(Table1[[#This Row],[GENDER]]="FEMALE",1,0)</f>
        <v>0</v>
      </c>
      <c r="AF468" s="9">
        <f t="shared" ca="1" si="204"/>
        <v>0</v>
      </c>
      <c r="AG468" s="6">
        <f t="shared" ca="1" si="205"/>
        <v>1</v>
      </c>
      <c r="AH468" s="6">
        <f t="shared" ca="1" si="206"/>
        <v>0</v>
      </c>
      <c r="AI468" s="6">
        <f t="shared" ca="1" si="207"/>
        <v>0</v>
      </c>
      <c r="AJ468" s="10">
        <f t="shared" ca="1" si="208"/>
        <v>0</v>
      </c>
      <c r="AL468" s="9">
        <f ca="1">IF(Table1[[#This Row],[EDUCATION]]="HIGHSCHOOL",1,0)</f>
        <v>0</v>
      </c>
      <c r="AM468" s="6">
        <f ca="1">IF(Table1[[#This Row],[EDUCATION]]="PLUS TWO",1,0)</f>
        <v>0</v>
      </c>
      <c r="AN468" s="6">
        <f ca="1">IF(Table1[[#This Row],[EDUCATION]]="UG",1,0)</f>
        <v>1</v>
      </c>
      <c r="AO468" s="6">
        <f ca="1">IF(Table1[[#This Row],[EDUCATION]]="PG",1,0)</f>
        <v>0</v>
      </c>
      <c r="AP468" s="6">
        <f ca="1">IF(Table1[[#This Row],[EDUCATION]]="PHD",1,0)</f>
        <v>0</v>
      </c>
      <c r="AQ468" s="10">
        <f ca="1">IF(Table1[[#This Row],[EDUCATION]]="OTHERS",1,0)</f>
        <v>0</v>
      </c>
      <c r="AU468" s="9">
        <f ca="1">Table1[[#This Row],[CARS VALUE]]/Table1[[#This Row],[CARS]]</f>
        <v>14558.00974109548</v>
      </c>
      <c r="AV468" s="10"/>
      <c r="AX468" s="9">
        <f ca="1">IF(Table1[[#This Row],[DEBTS]]&gt;$AY$3,1,0)</f>
        <v>1</v>
      </c>
      <c r="AY468" s="6"/>
      <c r="AZ468" s="23">
        <f ca="1">(Table1[[#This Row],[MORTAGE LEFT]]/Table1[[#This Row],[VALUE OF THE HOUSE]])</f>
        <v>0.56741415375723636</v>
      </c>
      <c r="BA468" s="6">
        <f t="shared" ca="1" si="209"/>
        <v>0</v>
      </c>
      <c r="BB468" s="6"/>
      <c r="BC468" s="6"/>
      <c r="BD468" s="6"/>
      <c r="BE468" s="9">
        <f ca="1">IF(Table1[[#This Row],[DEBTS]]&gt;Table1[[#This Row],[INCOME ]],1,0)</f>
        <v>1</v>
      </c>
      <c r="BF468" s="10"/>
      <c r="BH468" s="9">
        <f ca="1">IF(Table1[[#This Row],[AREA]]="Alappuzha",Table1[[#This Row],[INCOME ]],0)</f>
        <v>0</v>
      </c>
      <c r="BI468" s="6">
        <f ca="1">IF(Table1[[#This Row],[AREA]]="Ernakulam",Table1[[#This Row],[INCOME ]],0)</f>
        <v>0</v>
      </c>
      <c r="BJ468" s="6">
        <f ca="1">IF(Table1[[#This Row],[AREA]]="Idukki",Table1[[#This Row],[INCOME ]],0)</f>
        <v>0</v>
      </c>
      <c r="BK468" s="6">
        <f ca="1">IF(Table1[[#This Row],[AREA]]="kannur",Table1[[#This Row],[INCOME ]],0)</f>
        <v>0</v>
      </c>
      <c r="BL468" s="6">
        <f ca="1">IF(Table1[[#This Row],[AREA]]="Kasaragod",Table1[[#This Row],[INCOME ]],0)</f>
        <v>0</v>
      </c>
      <c r="BM468" s="6">
        <f ca="1">IF(Table1[[#This Row],[AREA]]="Kollam",Table1[[#This Row],[INCOME ]],0)</f>
        <v>0</v>
      </c>
      <c r="BN468" s="6">
        <f ca="1">IF(Table1[[#This Row],[AREA]]="kottayam",Table1[[#This Row],[INCOME ]],0)</f>
        <v>0</v>
      </c>
      <c r="BO468" s="6">
        <f ca="1">IF(Table1[[#This Row],[AREA]]="Kozhikode",Table1[[#This Row],[INCOME ]],0)</f>
        <v>0</v>
      </c>
      <c r="BP468" s="6">
        <f ca="1">IF(Table1[[#This Row],[AREA]]="Malappuram",Table1[[#This Row],[INCOME ]],0)</f>
        <v>0</v>
      </c>
      <c r="BQ468" s="6">
        <f ca="1">IF(Table1[[#This Row],[AREA]]="Palakkad",Table1[[#This Row],[INCOME ]],0)</f>
        <v>0</v>
      </c>
      <c r="BR468" s="6">
        <f ca="1">IF(Table1[[#This Row],[AREA]]="Pathanamthitta",Table1[[#This Row],[INCOME ]],0)</f>
        <v>0</v>
      </c>
      <c r="BS468" s="6">
        <f ca="1">IF(Table1[[#This Row],[AREA]]="Thiruvananthapuram",Table1[[#This Row],[INCOME ]],0)</f>
        <v>0</v>
      </c>
      <c r="BT468" s="6">
        <f ca="1">IF(Table1[[#This Row],[AREA]]="Thrissur",Table1[[#This Row],[INCOME ]],0)</f>
        <v>903381</v>
      </c>
      <c r="BU468" s="10">
        <f ca="1">IF(Table1[[#This Row],[AREA]]="Wayanadu",Table1[[#This Row],[INCOME ]],0)</f>
        <v>0</v>
      </c>
      <c r="BW468" s="9">
        <f ca="1">IF(Table1[[#This Row],[FIELD OF WORK]]="IT",Table1[[#This Row],[INCOME ]],0)</f>
        <v>0</v>
      </c>
      <c r="BX468" s="6">
        <f ca="1">IF(Table1[[#This Row],[FIELD OF WORK]]="Teaching",Table1[[#This Row],[INCOME ]],0)</f>
        <v>0</v>
      </c>
      <c r="BY468" s="6">
        <f ca="1">IF(Table1[[#This Row],[FIELD OF WORK]]="Construction",Table1[[#This Row],[INCOME ]],0)</f>
        <v>0</v>
      </c>
      <c r="BZ468" s="6">
        <f ca="1">IF(Table1[[#This Row],[FIELD OF WORK]]="Health",Table1[[#This Row],[INCOME ]],0)</f>
        <v>903381</v>
      </c>
      <c r="CA468" s="10">
        <f ca="1">IF(Table1[[#This Row],[FIELD OF WORK]]="Others",Table1[[#This Row],[INCOME ]],0)</f>
        <v>0</v>
      </c>
      <c r="CC468" s="9">
        <f ca="1">IF(Table1[[#This Row],[EDUCATION]]="Highschool",Table1[[#This Row],[INCOME ]],0)</f>
        <v>0</v>
      </c>
      <c r="CD468" s="6">
        <f ca="1">IF(Table1[[#This Row],[EDUCATION]]="UG",Table1[[#This Row],[INCOME ]],0)</f>
        <v>903381</v>
      </c>
      <c r="CE468" s="6">
        <f ca="1">IF(Table1[[#This Row],[EDUCATION]]="PG",Table1[[#This Row],[INCOME ]],0)</f>
        <v>0</v>
      </c>
      <c r="CF468" s="6">
        <f ca="1">IF(Table1[[#This Row],[EDUCATION]]="PHD",Table1[[#This Row],[INCOME ]],0)</f>
        <v>0</v>
      </c>
      <c r="CG468" s="6">
        <f ca="1">IF(Table1[[#This Row],[EDUCATION]]="Plus Two",Table1[[#This Row],[INCOME ]],0)</f>
        <v>0</v>
      </c>
      <c r="CH468" s="10">
        <f ca="1">IF(Table1[[#This Row],[EDUCATION]]="Others",Table1[[#This Row],[INCOME ]],0)</f>
        <v>0</v>
      </c>
      <c r="CJ468" s="9">
        <f ca="1">IF(Table1[[#This Row],[NETWORTH]]&gt;$CK$3,Table1[[#This Row],[AGE]],0)</f>
        <v>49</v>
      </c>
      <c r="CK468" s="10"/>
    </row>
    <row r="469" spans="1:89" x14ac:dyDescent="0.3">
      <c r="A469">
        <f t="shared" ca="1" si="192"/>
        <v>0</v>
      </c>
      <c r="B469" t="str">
        <f t="shared" ca="1" si="193"/>
        <v>MALE</v>
      </c>
      <c r="C469">
        <f t="shared" ca="1" si="194"/>
        <v>35</v>
      </c>
      <c r="D469">
        <f t="shared" ca="1" si="195"/>
        <v>3</v>
      </c>
      <c r="E469" t="str">
        <f t="shared" ca="1" si="196"/>
        <v>Teaching</v>
      </c>
      <c r="F469">
        <f t="shared" ca="1" si="197"/>
        <v>3</v>
      </c>
      <c r="G469" t="str">
        <f t="shared" ca="1" si="198"/>
        <v>UG</v>
      </c>
      <c r="H469">
        <f t="shared" ref="H469:H503" ca="1" si="216">RANDBETWEEN(0,3)</f>
        <v>3</v>
      </c>
      <c r="I469">
        <f t="shared" ca="1" si="191"/>
        <v>1</v>
      </c>
      <c r="J469">
        <f t="shared" ca="1" si="199"/>
        <v>705823</v>
      </c>
      <c r="K469">
        <f t="shared" ca="1" si="200"/>
        <v>8</v>
      </c>
      <c r="L469" t="str">
        <f t="shared" ca="1" si="201"/>
        <v>Thrissur</v>
      </c>
      <c r="M469">
        <f t="shared" ca="1" si="210"/>
        <v>2117469</v>
      </c>
      <c r="N469">
        <f t="shared" ca="1" si="202"/>
        <v>1977165.5958162886</v>
      </c>
      <c r="O469">
        <f t="shared" ca="1" si="211"/>
        <v>297174.6498636303</v>
      </c>
      <c r="P469">
        <f t="shared" ca="1" si="203"/>
        <v>261847</v>
      </c>
      <c r="Q469">
        <f t="shared" ca="1" si="212"/>
        <v>2578762.5958162886</v>
      </c>
      <c r="R469">
        <f t="shared" ca="1" si="213"/>
        <v>334503.16800375958</v>
      </c>
      <c r="S469">
        <f t="shared" ca="1" si="214"/>
        <v>2749146.8178673899</v>
      </c>
      <c r="T469">
        <f t="shared" ca="1" si="215"/>
        <v>170384.22205110127</v>
      </c>
      <c r="V469" s="9">
        <f ca="1">IF(Table1[[#This Row],[GENDER]]="MALE",1,0)</f>
        <v>1</v>
      </c>
      <c r="W469" s="10">
        <f ca="1">IF(Table1[[#This Row],[GENDER]]="FEMALE",1,0)</f>
        <v>0</v>
      </c>
      <c r="AF469" s="9">
        <f t="shared" ca="1" si="204"/>
        <v>0</v>
      </c>
      <c r="AG469" s="6">
        <f t="shared" ca="1" si="205"/>
        <v>0</v>
      </c>
      <c r="AH469" s="6">
        <f t="shared" ca="1" si="206"/>
        <v>0</v>
      </c>
      <c r="AI469" s="6">
        <f t="shared" ca="1" si="207"/>
        <v>1</v>
      </c>
      <c r="AJ469" s="10">
        <f t="shared" ca="1" si="208"/>
        <v>0</v>
      </c>
      <c r="AL469" s="9">
        <f ca="1">IF(Table1[[#This Row],[EDUCATION]]="HIGHSCHOOL",1,0)</f>
        <v>0</v>
      </c>
      <c r="AM469" s="6">
        <f ca="1">IF(Table1[[#This Row],[EDUCATION]]="PLUS TWO",1,0)</f>
        <v>0</v>
      </c>
      <c r="AN469" s="6">
        <f ca="1">IF(Table1[[#This Row],[EDUCATION]]="UG",1,0)</f>
        <v>1</v>
      </c>
      <c r="AO469" s="6">
        <f ca="1">IF(Table1[[#This Row],[EDUCATION]]="PG",1,0)</f>
        <v>0</v>
      </c>
      <c r="AP469" s="6">
        <f ca="1">IF(Table1[[#This Row],[EDUCATION]]="PHD",1,0)</f>
        <v>0</v>
      </c>
      <c r="AQ469" s="10">
        <f ca="1">IF(Table1[[#This Row],[EDUCATION]]="OTHERS",1,0)</f>
        <v>0</v>
      </c>
      <c r="AU469" s="9">
        <f ca="1">Table1[[#This Row],[CARS VALUE]]/Table1[[#This Row],[CARS]]</f>
        <v>297174.6498636303</v>
      </c>
      <c r="AV469" s="10"/>
      <c r="AX469" s="9">
        <f ca="1">IF(Table1[[#This Row],[DEBTS]]&gt;$AY$3,1,0)</f>
        <v>1</v>
      </c>
      <c r="AY469" s="6"/>
      <c r="AZ469" s="23">
        <f ca="1">(Table1[[#This Row],[MORTAGE LEFT]]/Table1[[#This Row],[VALUE OF THE HOUSE]])</f>
        <v>0.93374004333300209</v>
      </c>
      <c r="BA469" s="6">
        <f t="shared" ca="1" si="209"/>
        <v>0</v>
      </c>
      <c r="BB469" s="6"/>
      <c r="BC469" s="6"/>
      <c r="BD469" s="6"/>
      <c r="BE469" s="9">
        <f ca="1">IF(Table1[[#This Row],[DEBTS]]&gt;Table1[[#This Row],[INCOME ]],1,0)</f>
        <v>1</v>
      </c>
      <c r="BF469" s="10"/>
      <c r="BH469" s="9">
        <f ca="1">IF(Table1[[#This Row],[AREA]]="Alappuzha",Table1[[#This Row],[INCOME ]],0)</f>
        <v>0</v>
      </c>
      <c r="BI469" s="6">
        <f ca="1">IF(Table1[[#This Row],[AREA]]="Ernakulam",Table1[[#This Row],[INCOME ]],0)</f>
        <v>0</v>
      </c>
      <c r="BJ469" s="6">
        <f ca="1">IF(Table1[[#This Row],[AREA]]="Idukki",Table1[[#This Row],[INCOME ]],0)</f>
        <v>0</v>
      </c>
      <c r="BK469" s="6">
        <f ca="1">IF(Table1[[#This Row],[AREA]]="kannur",Table1[[#This Row],[INCOME ]],0)</f>
        <v>0</v>
      </c>
      <c r="BL469" s="6">
        <f ca="1">IF(Table1[[#This Row],[AREA]]="Kasaragod",Table1[[#This Row],[INCOME ]],0)</f>
        <v>0</v>
      </c>
      <c r="BM469" s="6">
        <f ca="1">IF(Table1[[#This Row],[AREA]]="Kollam",Table1[[#This Row],[INCOME ]],0)</f>
        <v>0</v>
      </c>
      <c r="BN469" s="6">
        <f ca="1">IF(Table1[[#This Row],[AREA]]="kottayam",Table1[[#This Row],[INCOME ]],0)</f>
        <v>0</v>
      </c>
      <c r="BO469" s="6">
        <f ca="1">IF(Table1[[#This Row],[AREA]]="Kozhikode",Table1[[#This Row],[INCOME ]],0)</f>
        <v>0</v>
      </c>
      <c r="BP469" s="6">
        <f ca="1">IF(Table1[[#This Row],[AREA]]="Malappuram",Table1[[#This Row],[INCOME ]],0)</f>
        <v>0</v>
      </c>
      <c r="BQ469" s="6">
        <f ca="1">IF(Table1[[#This Row],[AREA]]="Palakkad",Table1[[#This Row],[INCOME ]],0)</f>
        <v>0</v>
      </c>
      <c r="BR469" s="6">
        <f ca="1">IF(Table1[[#This Row],[AREA]]="Pathanamthitta",Table1[[#This Row],[INCOME ]],0)</f>
        <v>0</v>
      </c>
      <c r="BS469" s="6">
        <f ca="1">IF(Table1[[#This Row],[AREA]]="Thiruvananthapuram",Table1[[#This Row],[INCOME ]],0)</f>
        <v>0</v>
      </c>
      <c r="BT469" s="6">
        <f ca="1">IF(Table1[[#This Row],[AREA]]="Thrissur",Table1[[#This Row],[INCOME ]],0)</f>
        <v>705823</v>
      </c>
      <c r="BU469" s="10">
        <f ca="1">IF(Table1[[#This Row],[AREA]]="Wayanadu",Table1[[#This Row],[INCOME ]],0)</f>
        <v>0</v>
      </c>
      <c r="BW469" s="9">
        <f ca="1">IF(Table1[[#This Row],[FIELD OF WORK]]="IT",Table1[[#This Row],[INCOME ]],0)</f>
        <v>0</v>
      </c>
      <c r="BX469" s="6">
        <f ca="1">IF(Table1[[#This Row],[FIELD OF WORK]]="Teaching",Table1[[#This Row],[INCOME ]],0)</f>
        <v>705823</v>
      </c>
      <c r="BY469" s="6">
        <f ca="1">IF(Table1[[#This Row],[FIELD OF WORK]]="Construction",Table1[[#This Row],[INCOME ]],0)</f>
        <v>0</v>
      </c>
      <c r="BZ469" s="6">
        <f ca="1">IF(Table1[[#This Row],[FIELD OF WORK]]="Health",Table1[[#This Row],[INCOME ]],0)</f>
        <v>0</v>
      </c>
      <c r="CA469" s="10">
        <f ca="1">IF(Table1[[#This Row],[FIELD OF WORK]]="Others",Table1[[#This Row],[INCOME ]],0)</f>
        <v>0</v>
      </c>
      <c r="CC469" s="9">
        <f ca="1">IF(Table1[[#This Row],[EDUCATION]]="Highschool",Table1[[#This Row],[INCOME ]],0)</f>
        <v>0</v>
      </c>
      <c r="CD469" s="6">
        <f ca="1">IF(Table1[[#This Row],[EDUCATION]]="UG",Table1[[#This Row],[INCOME ]],0)</f>
        <v>705823</v>
      </c>
      <c r="CE469" s="6">
        <f ca="1">IF(Table1[[#This Row],[EDUCATION]]="PG",Table1[[#This Row],[INCOME ]],0)</f>
        <v>0</v>
      </c>
      <c r="CF469" s="6">
        <f ca="1">IF(Table1[[#This Row],[EDUCATION]]="PHD",Table1[[#This Row],[INCOME ]],0)</f>
        <v>0</v>
      </c>
      <c r="CG469" s="6">
        <f ca="1">IF(Table1[[#This Row],[EDUCATION]]="Plus Two",Table1[[#This Row],[INCOME ]],0)</f>
        <v>0</v>
      </c>
      <c r="CH469" s="10">
        <f ca="1">IF(Table1[[#This Row],[EDUCATION]]="Others",Table1[[#This Row],[INCOME ]],0)</f>
        <v>0</v>
      </c>
      <c r="CJ469" s="9">
        <f ca="1">IF(Table1[[#This Row],[NETWORTH]]&gt;$CK$3,Table1[[#This Row],[AGE]],0)</f>
        <v>0</v>
      </c>
      <c r="CK469" s="10"/>
    </row>
    <row r="470" spans="1:89" x14ac:dyDescent="0.3">
      <c r="A470">
        <f t="shared" ca="1" si="192"/>
        <v>1</v>
      </c>
      <c r="B470" t="str">
        <f t="shared" ca="1" si="193"/>
        <v>FEMALE</v>
      </c>
      <c r="C470">
        <f t="shared" ca="1" si="194"/>
        <v>45</v>
      </c>
      <c r="D470">
        <f t="shared" ca="1" si="195"/>
        <v>4</v>
      </c>
      <c r="E470" t="str">
        <f t="shared" ca="1" si="196"/>
        <v>IT</v>
      </c>
      <c r="F470">
        <f t="shared" ca="1" si="197"/>
        <v>5</v>
      </c>
      <c r="G470" t="str">
        <f t="shared" ca="1" si="198"/>
        <v>PHD</v>
      </c>
      <c r="H470">
        <f t="shared" ca="1" si="216"/>
        <v>0</v>
      </c>
      <c r="I470">
        <f t="shared" ca="1" si="191"/>
        <v>2</v>
      </c>
      <c r="J470">
        <f t="shared" ca="1" si="199"/>
        <v>675905</v>
      </c>
      <c r="K470">
        <f t="shared" ca="1" si="200"/>
        <v>10</v>
      </c>
      <c r="L470" t="str">
        <f t="shared" ca="1" si="201"/>
        <v>Malappuram</v>
      </c>
      <c r="M470">
        <f t="shared" ca="1" si="210"/>
        <v>2027715</v>
      </c>
      <c r="N470">
        <f t="shared" ca="1" si="202"/>
        <v>1125908.7329004216</v>
      </c>
      <c r="O470">
        <f t="shared" ca="1" si="211"/>
        <v>89073.483550001125</v>
      </c>
      <c r="P470">
        <f t="shared" ca="1" si="203"/>
        <v>41907</v>
      </c>
      <c r="Q470">
        <f t="shared" ca="1" si="212"/>
        <v>1421502.7329004216</v>
      </c>
      <c r="R470">
        <f t="shared" ca="1" si="213"/>
        <v>981025.99509628233</v>
      </c>
      <c r="S470">
        <f t="shared" ca="1" si="214"/>
        <v>3097814.478646283</v>
      </c>
      <c r="T470">
        <f t="shared" ca="1" si="215"/>
        <v>1676311.7457458614</v>
      </c>
      <c r="V470" s="9">
        <f ca="1">IF(Table1[[#This Row],[GENDER]]="MALE",1,0)</f>
        <v>0</v>
      </c>
      <c r="W470" s="10">
        <f ca="1">IF(Table1[[#This Row],[GENDER]]="FEMALE",1,0)</f>
        <v>1</v>
      </c>
      <c r="AF470" s="9">
        <f t="shared" ca="1" si="204"/>
        <v>0</v>
      </c>
      <c r="AG470" s="6">
        <f t="shared" ca="1" si="205"/>
        <v>0</v>
      </c>
      <c r="AH470" s="6">
        <f t="shared" ca="1" si="206"/>
        <v>1</v>
      </c>
      <c r="AI470" s="6">
        <f t="shared" ca="1" si="207"/>
        <v>0</v>
      </c>
      <c r="AJ470" s="10">
        <f t="shared" ca="1" si="208"/>
        <v>0</v>
      </c>
      <c r="AL470" s="9">
        <f ca="1">IF(Table1[[#This Row],[EDUCATION]]="HIGHSCHOOL",1,0)</f>
        <v>0</v>
      </c>
      <c r="AM470" s="6">
        <f ca="1">IF(Table1[[#This Row],[EDUCATION]]="PLUS TWO",1,0)</f>
        <v>0</v>
      </c>
      <c r="AN470" s="6">
        <f ca="1">IF(Table1[[#This Row],[EDUCATION]]="UG",1,0)</f>
        <v>0</v>
      </c>
      <c r="AO470" s="6">
        <f ca="1">IF(Table1[[#This Row],[EDUCATION]]="PG",1,0)</f>
        <v>0</v>
      </c>
      <c r="AP470" s="6">
        <f ca="1">IF(Table1[[#This Row],[EDUCATION]]="PHD",1,0)</f>
        <v>1</v>
      </c>
      <c r="AQ470" s="10">
        <f ca="1">IF(Table1[[#This Row],[EDUCATION]]="OTHERS",1,0)</f>
        <v>0</v>
      </c>
      <c r="AU470" s="9">
        <f ca="1">Table1[[#This Row],[CARS VALUE]]/Table1[[#This Row],[CARS]]</f>
        <v>44536.741775000562</v>
      </c>
      <c r="AV470" s="10"/>
      <c r="AX470" s="9">
        <f ca="1">IF(Table1[[#This Row],[DEBTS]]&gt;$AY$3,1,0)</f>
        <v>1</v>
      </c>
      <c r="AY470" s="6"/>
      <c r="AZ470" s="23">
        <f ca="1">(Table1[[#This Row],[MORTAGE LEFT]]/Table1[[#This Row],[VALUE OF THE HOUSE]])</f>
        <v>0.55525985303675396</v>
      </c>
      <c r="BA470" s="6">
        <f t="shared" ca="1" si="209"/>
        <v>0</v>
      </c>
      <c r="BB470" s="6"/>
      <c r="BC470" s="6"/>
      <c r="BD470" s="6"/>
      <c r="BE470" s="9">
        <f ca="1">IF(Table1[[#This Row],[DEBTS]]&gt;Table1[[#This Row],[INCOME ]],1,0)</f>
        <v>1</v>
      </c>
      <c r="BF470" s="10"/>
      <c r="BH470" s="9">
        <f ca="1">IF(Table1[[#This Row],[AREA]]="Alappuzha",Table1[[#This Row],[INCOME ]],0)</f>
        <v>0</v>
      </c>
      <c r="BI470" s="6">
        <f ca="1">IF(Table1[[#This Row],[AREA]]="Ernakulam",Table1[[#This Row],[INCOME ]],0)</f>
        <v>0</v>
      </c>
      <c r="BJ470" s="6">
        <f ca="1">IF(Table1[[#This Row],[AREA]]="Idukki",Table1[[#This Row],[INCOME ]],0)</f>
        <v>0</v>
      </c>
      <c r="BK470" s="6">
        <f ca="1">IF(Table1[[#This Row],[AREA]]="kannur",Table1[[#This Row],[INCOME ]],0)</f>
        <v>0</v>
      </c>
      <c r="BL470" s="6">
        <f ca="1">IF(Table1[[#This Row],[AREA]]="Kasaragod",Table1[[#This Row],[INCOME ]],0)</f>
        <v>0</v>
      </c>
      <c r="BM470" s="6">
        <f ca="1">IF(Table1[[#This Row],[AREA]]="Kollam",Table1[[#This Row],[INCOME ]],0)</f>
        <v>0</v>
      </c>
      <c r="BN470" s="6">
        <f ca="1">IF(Table1[[#This Row],[AREA]]="kottayam",Table1[[#This Row],[INCOME ]],0)</f>
        <v>0</v>
      </c>
      <c r="BO470" s="6">
        <f ca="1">IF(Table1[[#This Row],[AREA]]="Kozhikode",Table1[[#This Row],[INCOME ]],0)</f>
        <v>0</v>
      </c>
      <c r="BP470" s="6">
        <f ca="1">IF(Table1[[#This Row],[AREA]]="Malappuram",Table1[[#This Row],[INCOME ]],0)</f>
        <v>675905</v>
      </c>
      <c r="BQ470" s="6">
        <f ca="1">IF(Table1[[#This Row],[AREA]]="Palakkad",Table1[[#This Row],[INCOME ]],0)</f>
        <v>0</v>
      </c>
      <c r="BR470" s="6">
        <f ca="1">IF(Table1[[#This Row],[AREA]]="Pathanamthitta",Table1[[#This Row],[INCOME ]],0)</f>
        <v>0</v>
      </c>
      <c r="BS470" s="6">
        <f ca="1">IF(Table1[[#This Row],[AREA]]="Thiruvananthapuram",Table1[[#This Row],[INCOME ]],0)</f>
        <v>0</v>
      </c>
      <c r="BT470" s="6">
        <f ca="1">IF(Table1[[#This Row],[AREA]]="Thrissur",Table1[[#This Row],[INCOME ]],0)</f>
        <v>0</v>
      </c>
      <c r="BU470" s="10">
        <f ca="1">IF(Table1[[#This Row],[AREA]]="Wayanadu",Table1[[#This Row],[INCOME ]],0)</f>
        <v>0</v>
      </c>
      <c r="BW470" s="9">
        <f ca="1">IF(Table1[[#This Row],[FIELD OF WORK]]="IT",Table1[[#This Row],[INCOME ]],0)</f>
        <v>675905</v>
      </c>
      <c r="BX470" s="6">
        <f ca="1">IF(Table1[[#This Row],[FIELD OF WORK]]="Teaching",Table1[[#This Row],[INCOME ]],0)</f>
        <v>0</v>
      </c>
      <c r="BY470" s="6">
        <f ca="1">IF(Table1[[#This Row],[FIELD OF WORK]]="Construction",Table1[[#This Row],[INCOME ]],0)</f>
        <v>0</v>
      </c>
      <c r="BZ470" s="6">
        <f ca="1">IF(Table1[[#This Row],[FIELD OF WORK]]="Health",Table1[[#This Row],[INCOME ]],0)</f>
        <v>0</v>
      </c>
      <c r="CA470" s="10">
        <f ca="1">IF(Table1[[#This Row],[FIELD OF WORK]]="Others",Table1[[#This Row],[INCOME ]],0)</f>
        <v>0</v>
      </c>
      <c r="CC470" s="9">
        <f ca="1">IF(Table1[[#This Row],[EDUCATION]]="Highschool",Table1[[#This Row],[INCOME ]],0)</f>
        <v>0</v>
      </c>
      <c r="CD470" s="6">
        <f ca="1">IF(Table1[[#This Row],[EDUCATION]]="UG",Table1[[#This Row],[INCOME ]],0)</f>
        <v>0</v>
      </c>
      <c r="CE470" s="6">
        <f ca="1">IF(Table1[[#This Row],[EDUCATION]]="PG",Table1[[#This Row],[INCOME ]],0)</f>
        <v>0</v>
      </c>
      <c r="CF470" s="6">
        <f ca="1">IF(Table1[[#This Row],[EDUCATION]]="PHD",Table1[[#This Row],[INCOME ]],0)</f>
        <v>675905</v>
      </c>
      <c r="CG470" s="6">
        <f ca="1">IF(Table1[[#This Row],[EDUCATION]]="Plus Two",Table1[[#This Row],[INCOME ]],0)</f>
        <v>0</v>
      </c>
      <c r="CH470" s="10">
        <f ca="1">IF(Table1[[#This Row],[EDUCATION]]="Others",Table1[[#This Row],[INCOME ]],0)</f>
        <v>0</v>
      </c>
      <c r="CJ470" s="9">
        <f ca="1">IF(Table1[[#This Row],[NETWORTH]]&gt;$CK$3,Table1[[#This Row],[AGE]],0)</f>
        <v>45</v>
      </c>
      <c r="CK470" s="10"/>
    </row>
    <row r="471" spans="1:89" x14ac:dyDescent="0.3">
      <c r="A471">
        <f t="shared" ca="1" si="192"/>
        <v>0</v>
      </c>
      <c r="B471" t="str">
        <f t="shared" ca="1" si="193"/>
        <v>MALE</v>
      </c>
      <c r="C471">
        <f t="shared" ca="1" si="194"/>
        <v>40</v>
      </c>
      <c r="D471">
        <f t="shared" ca="1" si="195"/>
        <v>4</v>
      </c>
      <c r="E471" t="str">
        <f t="shared" ca="1" si="196"/>
        <v>IT</v>
      </c>
      <c r="F471">
        <f t="shared" ca="1" si="197"/>
        <v>6</v>
      </c>
      <c r="G471" t="str">
        <f t="shared" ca="1" si="198"/>
        <v>Others</v>
      </c>
      <c r="H471">
        <f t="shared" ca="1" si="216"/>
        <v>0</v>
      </c>
      <c r="I471">
        <f t="shared" ca="1" si="191"/>
        <v>2</v>
      </c>
      <c r="J471">
        <f t="shared" ca="1" si="199"/>
        <v>714299</v>
      </c>
      <c r="K471">
        <f t="shared" ca="1" si="200"/>
        <v>11</v>
      </c>
      <c r="L471" t="str">
        <f t="shared" ca="1" si="201"/>
        <v>Kozhikode</v>
      </c>
      <c r="M471">
        <f t="shared" ca="1" si="210"/>
        <v>2142897</v>
      </c>
      <c r="N471">
        <f t="shared" ca="1" si="202"/>
        <v>25859.890200781472</v>
      </c>
      <c r="O471">
        <f t="shared" ca="1" si="211"/>
        <v>1156494.6469907418</v>
      </c>
      <c r="P471">
        <f t="shared" ca="1" si="203"/>
        <v>279657</v>
      </c>
      <c r="Q471">
        <f t="shared" ca="1" si="212"/>
        <v>1514854.8902007814</v>
      </c>
      <c r="R471">
        <f t="shared" ca="1" si="213"/>
        <v>314668.7120436696</v>
      </c>
      <c r="S471">
        <f t="shared" ca="1" si="214"/>
        <v>3614060.3590344111</v>
      </c>
      <c r="T471">
        <f t="shared" ca="1" si="215"/>
        <v>2099205.46883363</v>
      </c>
      <c r="V471" s="9">
        <f ca="1">IF(Table1[[#This Row],[GENDER]]="MALE",1,0)</f>
        <v>1</v>
      </c>
      <c r="W471" s="10">
        <f ca="1">IF(Table1[[#This Row],[GENDER]]="FEMALE",1,0)</f>
        <v>0</v>
      </c>
      <c r="AF471" s="9">
        <f t="shared" ca="1" si="204"/>
        <v>0</v>
      </c>
      <c r="AG471" s="6">
        <f t="shared" ca="1" si="205"/>
        <v>0</v>
      </c>
      <c r="AH471" s="6">
        <f t="shared" ca="1" si="206"/>
        <v>1</v>
      </c>
      <c r="AI471" s="6">
        <f t="shared" ca="1" si="207"/>
        <v>0</v>
      </c>
      <c r="AJ471" s="10">
        <f t="shared" ca="1" si="208"/>
        <v>0</v>
      </c>
      <c r="AL471" s="9">
        <f ca="1">IF(Table1[[#This Row],[EDUCATION]]="HIGHSCHOOL",1,0)</f>
        <v>0</v>
      </c>
      <c r="AM471" s="6">
        <f ca="1">IF(Table1[[#This Row],[EDUCATION]]="PLUS TWO",1,0)</f>
        <v>0</v>
      </c>
      <c r="AN471" s="6">
        <f ca="1">IF(Table1[[#This Row],[EDUCATION]]="UG",1,0)</f>
        <v>0</v>
      </c>
      <c r="AO471" s="6">
        <f ca="1">IF(Table1[[#This Row],[EDUCATION]]="PG",1,0)</f>
        <v>0</v>
      </c>
      <c r="AP471" s="6">
        <f ca="1">IF(Table1[[#This Row],[EDUCATION]]="PHD",1,0)</f>
        <v>0</v>
      </c>
      <c r="AQ471" s="10">
        <f ca="1">IF(Table1[[#This Row],[EDUCATION]]="OTHERS",1,0)</f>
        <v>1</v>
      </c>
      <c r="AU471" s="9">
        <f ca="1">Table1[[#This Row],[CARS VALUE]]/Table1[[#This Row],[CARS]]</f>
        <v>578247.32349537092</v>
      </c>
      <c r="AV471" s="10"/>
      <c r="AX471" s="9">
        <f ca="1">IF(Table1[[#This Row],[DEBTS]]&gt;$AY$3,1,0)</f>
        <v>1</v>
      </c>
      <c r="AY471" s="6"/>
      <c r="AZ471" s="23">
        <f ca="1">(Table1[[#This Row],[MORTAGE LEFT]]/Table1[[#This Row],[VALUE OF THE HOUSE]])</f>
        <v>1.2067724300692695E-2</v>
      </c>
      <c r="BA471" s="6">
        <f t="shared" ca="1" si="209"/>
        <v>1</v>
      </c>
      <c r="BB471" s="6"/>
      <c r="BC471" s="6"/>
      <c r="BD471" s="6"/>
      <c r="BE471" s="9">
        <f ca="1">IF(Table1[[#This Row],[DEBTS]]&gt;Table1[[#This Row],[INCOME ]],1,0)</f>
        <v>1</v>
      </c>
      <c r="BF471" s="10"/>
      <c r="BH471" s="9">
        <f ca="1">IF(Table1[[#This Row],[AREA]]="Alappuzha",Table1[[#This Row],[INCOME ]],0)</f>
        <v>0</v>
      </c>
      <c r="BI471" s="6">
        <f ca="1">IF(Table1[[#This Row],[AREA]]="Ernakulam",Table1[[#This Row],[INCOME ]],0)</f>
        <v>0</v>
      </c>
      <c r="BJ471" s="6">
        <f ca="1">IF(Table1[[#This Row],[AREA]]="Idukki",Table1[[#This Row],[INCOME ]],0)</f>
        <v>0</v>
      </c>
      <c r="BK471" s="6">
        <f ca="1">IF(Table1[[#This Row],[AREA]]="kannur",Table1[[#This Row],[INCOME ]],0)</f>
        <v>0</v>
      </c>
      <c r="BL471" s="6">
        <f ca="1">IF(Table1[[#This Row],[AREA]]="Kasaragod",Table1[[#This Row],[INCOME ]],0)</f>
        <v>0</v>
      </c>
      <c r="BM471" s="6">
        <f ca="1">IF(Table1[[#This Row],[AREA]]="Kollam",Table1[[#This Row],[INCOME ]],0)</f>
        <v>0</v>
      </c>
      <c r="BN471" s="6">
        <f ca="1">IF(Table1[[#This Row],[AREA]]="kottayam",Table1[[#This Row],[INCOME ]],0)</f>
        <v>0</v>
      </c>
      <c r="BO471" s="6">
        <f ca="1">IF(Table1[[#This Row],[AREA]]="Kozhikode",Table1[[#This Row],[INCOME ]],0)</f>
        <v>714299</v>
      </c>
      <c r="BP471" s="6">
        <f ca="1">IF(Table1[[#This Row],[AREA]]="Malappuram",Table1[[#This Row],[INCOME ]],0)</f>
        <v>0</v>
      </c>
      <c r="BQ471" s="6">
        <f ca="1">IF(Table1[[#This Row],[AREA]]="Palakkad",Table1[[#This Row],[INCOME ]],0)</f>
        <v>0</v>
      </c>
      <c r="BR471" s="6">
        <f ca="1">IF(Table1[[#This Row],[AREA]]="Pathanamthitta",Table1[[#This Row],[INCOME ]],0)</f>
        <v>0</v>
      </c>
      <c r="BS471" s="6">
        <f ca="1">IF(Table1[[#This Row],[AREA]]="Thiruvananthapuram",Table1[[#This Row],[INCOME ]],0)</f>
        <v>0</v>
      </c>
      <c r="BT471" s="6">
        <f ca="1">IF(Table1[[#This Row],[AREA]]="Thrissur",Table1[[#This Row],[INCOME ]],0)</f>
        <v>0</v>
      </c>
      <c r="BU471" s="10">
        <f ca="1">IF(Table1[[#This Row],[AREA]]="Wayanadu",Table1[[#This Row],[INCOME ]],0)</f>
        <v>0</v>
      </c>
      <c r="BW471" s="9">
        <f ca="1">IF(Table1[[#This Row],[FIELD OF WORK]]="IT",Table1[[#This Row],[INCOME ]],0)</f>
        <v>714299</v>
      </c>
      <c r="BX471" s="6">
        <f ca="1">IF(Table1[[#This Row],[FIELD OF WORK]]="Teaching",Table1[[#This Row],[INCOME ]],0)</f>
        <v>0</v>
      </c>
      <c r="BY471" s="6">
        <f ca="1">IF(Table1[[#This Row],[FIELD OF WORK]]="Construction",Table1[[#This Row],[INCOME ]],0)</f>
        <v>0</v>
      </c>
      <c r="BZ471" s="6">
        <f ca="1">IF(Table1[[#This Row],[FIELD OF WORK]]="Health",Table1[[#This Row],[INCOME ]],0)</f>
        <v>0</v>
      </c>
      <c r="CA471" s="10">
        <f ca="1">IF(Table1[[#This Row],[FIELD OF WORK]]="Others",Table1[[#This Row],[INCOME ]],0)</f>
        <v>0</v>
      </c>
      <c r="CC471" s="9">
        <f ca="1">IF(Table1[[#This Row],[EDUCATION]]="Highschool",Table1[[#This Row],[INCOME ]],0)</f>
        <v>0</v>
      </c>
      <c r="CD471" s="6">
        <f ca="1">IF(Table1[[#This Row],[EDUCATION]]="UG",Table1[[#This Row],[INCOME ]],0)</f>
        <v>0</v>
      </c>
      <c r="CE471" s="6">
        <f ca="1">IF(Table1[[#This Row],[EDUCATION]]="PG",Table1[[#This Row],[INCOME ]],0)</f>
        <v>0</v>
      </c>
      <c r="CF471" s="6">
        <f ca="1">IF(Table1[[#This Row],[EDUCATION]]="PHD",Table1[[#This Row],[INCOME ]],0)</f>
        <v>0</v>
      </c>
      <c r="CG471" s="6">
        <f ca="1">IF(Table1[[#This Row],[EDUCATION]]="Plus Two",Table1[[#This Row],[INCOME ]],0)</f>
        <v>0</v>
      </c>
      <c r="CH471" s="10">
        <f ca="1">IF(Table1[[#This Row],[EDUCATION]]="Others",Table1[[#This Row],[INCOME ]],0)</f>
        <v>714299</v>
      </c>
      <c r="CJ471" s="9">
        <f ca="1">IF(Table1[[#This Row],[NETWORTH]]&gt;$CK$3,Table1[[#This Row],[AGE]],0)</f>
        <v>40</v>
      </c>
      <c r="CK471" s="10"/>
    </row>
    <row r="472" spans="1:89" x14ac:dyDescent="0.3">
      <c r="A472">
        <f t="shared" ca="1" si="192"/>
        <v>1</v>
      </c>
      <c r="B472" t="str">
        <f t="shared" ca="1" si="193"/>
        <v>FEMALE</v>
      </c>
      <c r="C472">
        <f t="shared" ca="1" si="194"/>
        <v>48</v>
      </c>
      <c r="D472">
        <f t="shared" ca="1" si="195"/>
        <v>5</v>
      </c>
      <c r="E472" t="str">
        <f t="shared" ca="1" si="196"/>
        <v>Others</v>
      </c>
      <c r="F472">
        <f t="shared" ca="1" si="197"/>
        <v>4</v>
      </c>
      <c r="G472" t="str">
        <f t="shared" ca="1" si="198"/>
        <v>PG</v>
      </c>
      <c r="H472">
        <f t="shared" ca="1" si="216"/>
        <v>0</v>
      </c>
      <c r="I472">
        <f t="shared" ca="1" si="191"/>
        <v>2</v>
      </c>
      <c r="J472">
        <f t="shared" ca="1" si="199"/>
        <v>884719</v>
      </c>
      <c r="K472">
        <f t="shared" ca="1" si="200"/>
        <v>10</v>
      </c>
      <c r="L472" t="str">
        <f t="shared" ca="1" si="201"/>
        <v>Malappuram</v>
      </c>
      <c r="M472">
        <f t="shared" ca="1" si="210"/>
        <v>6193033</v>
      </c>
      <c r="N472">
        <f t="shared" ca="1" si="202"/>
        <v>258461.50655328497</v>
      </c>
      <c r="O472">
        <f t="shared" ca="1" si="211"/>
        <v>365009.8723751909</v>
      </c>
      <c r="P472">
        <f t="shared" ca="1" si="203"/>
        <v>48906</v>
      </c>
      <c r="Q472">
        <f t="shared" ca="1" si="212"/>
        <v>1177914.5065532848</v>
      </c>
      <c r="R472">
        <f t="shared" ca="1" si="213"/>
        <v>406469.36414278083</v>
      </c>
      <c r="S472">
        <f t="shared" ca="1" si="214"/>
        <v>6964512.2365179723</v>
      </c>
      <c r="T472">
        <f t="shared" ca="1" si="215"/>
        <v>5786597.7299646875</v>
      </c>
      <c r="V472" s="9">
        <f ca="1">IF(Table1[[#This Row],[GENDER]]="MALE",1,0)</f>
        <v>0</v>
      </c>
      <c r="W472" s="10">
        <f ca="1">IF(Table1[[#This Row],[GENDER]]="FEMALE",1,0)</f>
        <v>1</v>
      </c>
      <c r="AF472" s="9">
        <f t="shared" ca="1" si="204"/>
        <v>0</v>
      </c>
      <c r="AG472" s="6">
        <f t="shared" ca="1" si="205"/>
        <v>0</v>
      </c>
      <c r="AH472" s="6">
        <f t="shared" ca="1" si="206"/>
        <v>0</v>
      </c>
      <c r="AI472" s="6">
        <f t="shared" ca="1" si="207"/>
        <v>0</v>
      </c>
      <c r="AJ472" s="10">
        <f t="shared" ca="1" si="208"/>
        <v>1</v>
      </c>
      <c r="AL472" s="9">
        <f ca="1">IF(Table1[[#This Row],[EDUCATION]]="HIGHSCHOOL",1,0)</f>
        <v>0</v>
      </c>
      <c r="AM472" s="6">
        <f ca="1">IF(Table1[[#This Row],[EDUCATION]]="PLUS TWO",1,0)</f>
        <v>0</v>
      </c>
      <c r="AN472" s="6">
        <f ca="1">IF(Table1[[#This Row],[EDUCATION]]="UG",1,0)</f>
        <v>0</v>
      </c>
      <c r="AO472" s="6">
        <f ca="1">IF(Table1[[#This Row],[EDUCATION]]="PG",1,0)</f>
        <v>1</v>
      </c>
      <c r="AP472" s="6">
        <f ca="1">IF(Table1[[#This Row],[EDUCATION]]="PHD",1,0)</f>
        <v>0</v>
      </c>
      <c r="AQ472" s="10">
        <f ca="1">IF(Table1[[#This Row],[EDUCATION]]="OTHERS",1,0)</f>
        <v>0</v>
      </c>
      <c r="AU472" s="9">
        <f ca="1">Table1[[#This Row],[CARS VALUE]]/Table1[[#This Row],[CARS]]</f>
        <v>182504.93618759545</v>
      </c>
      <c r="AV472" s="10"/>
      <c r="AX472" s="9">
        <f ca="1">IF(Table1[[#This Row],[DEBTS]]&gt;$AY$3,1,0)</f>
        <v>1</v>
      </c>
      <c r="AY472" s="6"/>
      <c r="AZ472" s="23">
        <f ca="1">(Table1[[#This Row],[MORTAGE LEFT]]/Table1[[#This Row],[VALUE OF THE HOUSE]])</f>
        <v>4.1734236932579716E-2</v>
      </c>
      <c r="BA472" s="6">
        <f t="shared" ca="1" si="209"/>
        <v>1</v>
      </c>
      <c r="BB472" s="6"/>
      <c r="BC472" s="6"/>
      <c r="BD472" s="6"/>
      <c r="BE472" s="9">
        <f ca="1">IF(Table1[[#This Row],[DEBTS]]&gt;Table1[[#This Row],[INCOME ]],1,0)</f>
        <v>1</v>
      </c>
      <c r="BF472" s="10"/>
      <c r="BH472" s="9">
        <f ca="1">IF(Table1[[#This Row],[AREA]]="Alappuzha",Table1[[#This Row],[INCOME ]],0)</f>
        <v>0</v>
      </c>
      <c r="BI472" s="6">
        <f ca="1">IF(Table1[[#This Row],[AREA]]="Ernakulam",Table1[[#This Row],[INCOME ]],0)</f>
        <v>0</v>
      </c>
      <c r="BJ472" s="6">
        <f ca="1">IF(Table1[[#This Row],[AREA]]="Idukki",Table1[[#This Row],[INCOME ]],0)</f>
        <v>0</v>
      </c>
      <c r="BK472" s="6">
        <f ca="1">IF(Table1[[#This Row],[AREA]]="kannur",Table1[[#This Row],[INCOME ]],0)</f>
        <v>0</v>
      </c>
      <c r="BL472" s="6">
        <f ca="1">IF(Table1[[#This Row],[AREA]]="Kasaragod",Table1[[#This Row],[INCOME ]],0)</f>
        <v>0</v>
      </c>
      <c r="BM472" s="6">
        <f ca="1">IF(Table1[[#This Row],[AREA]]="Kollam",Table1[[#This Row],[INCOME ]],0)</f>
        <v>0</v>
      </c>
      <c r="BN472" s="6">
        <f ca="1">IF(Table1[[#This Row],[AREA]]="kottayam",Table1[[#This Row],[INCOME ]],0)</f>
        <v>0</v>
      </c>
      <c r="BO472" s="6">
        <f ca="1">IF(Table1[[#This Row],[AREA]]="Kozhikode",Table1[[#This Row],[INCOME ]],0)</f>
        <v>0</v>
      </c>
      <c r="BP472" s="6">
        <f ca="1">IF(Table1[[#This Row],[AREA]]="Malappuram",Table1[[#This Row],[INCOME ]],0)</f>
        <v>884719</v>
      </c>
      <c r="BQ472" s="6">
        <f ca="1">IF(Table1[[#This Row],[AREA]]="Palakkad",Table1[[#This Row],[INCOME ]],0)</f>
        <v>0</v>
      </c>
      <c r="BR472" s="6">
        <f ca="1">IF(Table1[[#This Row],[AREA]]="Pathanamthitta",Table1[[#This Row],[INCOME ]],0)</f>
        <v>0</v>
      </c>
      <c r="BS472" s="6">
        <f ca="1">IF(Table1[[#This Row],[AREA]]="Thiruvananthapuram",Table1[[#This Row],[INCOME ]],0)</f>
        <v>0</v>
      </c>
      <c r="BT472" s="6">
        <f ca="1">IF(Table1[[#This Row],[AREA]]="Thrissur",Table1[[#This Row],[INCOME ]],0)</f>
        <v>0</v>
      </c>
      <c r="BU472" s="10">
        <f ca="1">IF(Table1[[#This Row],[AREA]]="Wayanadu",Table1[[#This Row],[INCOME ]],0)</f>
        <v>0</v>
      </c>
      <c r="BW472" s="9">
        <f ca="1">IF(Table1[[#This Row],[FIELD OF WORK]]="IT",Table1[[#This Row],[INCOME ]],0)</f>
        <v>0</v>
      </c>
      <c r="BX472" s="6">
        <f ca="1">IF(Table1[[#This Row],[FIELD OF WORK]]="Teaching",Table1[[#This Row],[INCOME ]],0)</f>
        <v>0</v>
      </c>
      <c r="BY472" s="6">
        <f ca="1">IF(Table1[[#This Row],[FIELD OF WORK]]="Construction",Table1[[#This Row],[INCOME ]],0)</f>
        <v>0</v>
      </c>
      <c r="BZ472" s="6">
        <f ca="1">IF(Table1[[#This Row],[FIELD OF WORK]]="Health",Table1[[#This Row],[INCOME ]],0)</f>
        <v>0</v>
      </c>
      <c r="CA472" s="10">
        <f ca="1">IF(Table1[[#This Row],[FIELD OF WORK]]="Others",Table1[[#This Row],[INCOME ]],0)</f>
        <v>884719</v>
      </c>
      <c r="CC472" s="9">
        <f ca="1">IF(Table1[[#This Row],[EDUCATION]]="Highschool",Table1[[#This Row],[INCOME ]],0)</f>
        <v>0</v>
      </c>
      <c r="CD472" s="6">
        <f ca="1">IF(Table1[[#This Row],[EDUCATION]]="UG",Table1[[#This Row],[INCOME ]],0)</f>
        <v>0</v>
      </c>
      <c r="CE472" s="6">
        <f ca="1">IF(Table1[[#This Row],[EDUCATION]]="PG",Table1[[#This Row],[INCOME ]],0)</f>
        <v>884719</v>
      </c>
      <c r="CF472" s="6">
        <f ca="1">IF(Table1[[#This Row],[EDUCATION]]="PHD",Table1[[#This Row],[INCOME ]],0)</f>
        <v>0</v>
      </c>
      <c r="CG472" s="6">
        <f ca="1">IF(Table1[[#This Row],[EDUCATION]]="Plus Two",Table1[[#This Row],[INCOME ]],0)</f>
        <v>0</v>
      </c>
      <c r="CH472" s="10">
        <f ca="1">IF(Table1[[#This Row],[EDUCATION]]="Others",Table1[[#This Row],[INCOME ]],0)</f>
        <v>0</v>
      </c>
      <c r="CJ472" s="9">
        <f ca="1">IF(Table1[[#This Row],[NETWORTH]]&gt;$CK$3,Table1[[#This Row],[AGE]],0)</f>
        <v>48</v>
      </c>
      <c r="CK472" s="10"/>
    </row>
    <row r="473" spans="1:89" x14ac:dyDescent="0.3">
      <c r="A473">
        <f t="shared" ca="1" si="192"/>
        <v>0</v>
      </c>
      <c r="B473" t="str">
        <f t="shared" ca="1" si="193"/>
        <v>MALE</v>
      </c>
      <c r="C473">
        <f t="shared" ca="1" si="194"/>
        <v>29</v>
      </c>
      <c r="D473">
        <f t="shared" ca="1" si="195"/>
        <v>4</v>
      </c>
      <c r="E473" t="str">
        <f t="shared" ca="1" si="196"/>
        <v>IT</v>
      </c>
      <c r="F473">
        <f t="shared" ca="1" si="197"/>
        <v>4</v>
      </c>
      <c r="G473" t="str">
        <f t="shared" ca="1" si="198"/>
        <v>PG</v>
      </c>
      <c r="H473">
        <f t="shared" ca="1" si="216"/>
        <v>1</v>
      </c>
      <c r="I473">
        <f t="shared" ca="1" si="191"/>
        <v>1</v>
      </c>
      <c r="J473">
        <f t="shared" ca="1" si="199"/>
        <v>452580</v>
      </c>
      <c r="K473">
        <f t="shared" ca="1" si="200"/>
        <v>6</v>
      </c>
      <c r="L473" t="str">
        <f t="shared" ca="1" si="201"/>
        <v>Idukki</v>
      </c>
      <c r="M473">
        <f t="shared" ca="1" si="210"/>
        <v>3168060</v>
      </c>
      <c r="N473">
        <f t="shared" ca="1" si="202"/>
        <v>2353701.8137668082</v>
      </c>
      <c r="O473">
        <f t="shared" ca="1" si="211"/>
        <v>297917.9957234207</v>
      </c>
      <c r="P473">
        <f t="shared" ca="1" si="203"/>
        <v>132866</v>
      </c>
      <c r="Q473">
        <f t="shared" ca="1" si="212"/>
        <v>2724072.8137668082</v>
      </c>
      <c r="R473">
        <f t="shared" ca="1" si="213"/>
        <v>597339.5983084254</v>
      </c>
      <c r="S473">
        <f t="shared" ca="1" si="214"/>
        <v>4063317.5940318462</v>
      </c>
      <c r="T473">
        <f t="shared" ca="1" si="215"/>
        <v>1339244.7802650379</v>
      </c>
      <c r="V473" s="9">
        <f ca="1">IF(Table1[[#This Row],[GENDER]]="MALE",1,0)</f>
        <v>1</v>
      </c>
      <c r="W473" s="10">
        <f ca="1">IF(Table1[[#This Row],[GENDER]]="FEMALE",1,0)</f>
        <v>0</v>
      </c>
      <c r="AF473" s="9">
        <f t="shared" ca="1" si="204"/>
        <v>0</v>
      </c>
      <c r="AG473" s="6">
        <f t="shared" ca="1" si="205"/>
        <v>0</v>
      </c>
      <c r="AH473" s="6">
        <f t="shared" ca="1" si="206"/>
        <v>1</v>
      </c>
      <c r="AI473" s="6">
        <f t="shared" ca="1" si="207"/>
        <v>0</v>
      </c>
      <c r="AJ473" s="10">
        <f t="shared" ca="1" si="208"/>
        <v>0</v>
      </c>
      <c r="AL473" s="9">
        <f ca="1">IF(Table1[[#This Row],[EDUCATION]]="HIGHSCHOOL",1,0)</f>
        <v>0</v>
      </c>
      <c r="AM473" s="6">
        <f ca="1">IF(Table1[[#This Row],[EDUCATION]]="PLUS TWO",1,0)</f>
        <v>0</v>
      </c>
      <c r="AN473" s="6">
        <f ca="1">IF(Table1[[#This Row],[EDUCATION]]="UG",1,0)</f>
        <v>0</v>
      </c>
      <c r="AO473" s="6">
        <f ca="1">IF(Table1[[#This Row],[EDUCATION]]="PG",1,0)</f>
        <v>1</v>
      </c>
      <c r="AP473" s="6">
        <f ca="1">IF(Table1[[#This Row],[EDUCATION]]="PHD",1,0)</f>
        <v>0</v>
      </c>
      <c r="AQ473" s="10">
        <f ca="1">IF(Table1[[#This Row],[EDUCATION]]="OTHERS",1,0)</f>
        <v>0</v>
      </c>
      <c r="AU473" s="9">
        <f ca="1">Table1[[#This Row],[CARS VALUE]]/Table1[[#This Row],[CARS]]</f>
        <v>297917.9957234207</v>
      </c>
      <c r="AV473" s="10"/>
      <c r="AX473" s="9">
        <f ca="1">IF(Table1[[#This Row],[DEBTS]]&gt;$AY$3,1,0)</f>
        <v>1</v>
      </c>
      <c r="AY473" s="6"/>
      <c r="AZ473" s="23">
        <f ca="1">(Table1[[#This Row],[MORTAGE LEFT]]/Table1[[#This Row],[VALUE OF THE HOUSE]])</f>
        <v>0.7429473601405302</v>
      </c>
      <c r="BA473" s="6">
        <f t="shared" ca="1" si="209"/>
        <v>0</v>
      </c>
      <c r="BB473" s="6"/>
      <c r="BC473" s="6"/>
      <c r="BD473" s="6"/>
      <c r="BE473" s="9">
        <f ca="1">IF(Table1[[#This Row],[DEBTS]]&gt;Table1[[#This Row],[INCOME ]],1,0)</f>
        <v>1</v>
      </c>
      <c r="BF473" s="10"/>
      <c r="BH473" s="9">
        <f ca="1">IF(Table1[[#This Row],[AREA]]="Alappuzha",Table1[[#This Row],[INCOME ]],0)</f>
        <v>0</v>
      </c>
      <c r="BI473" s="6">
        <f ca="1">IF(Table1[[#This Row],[AREA]]="Ernakulam",Table1[[#This Row],[INCOME ]],0)</f>
        <v>0</v>
      </c>
      <c r="BJ473" s="6">
        <f ca="1">IF(Table1[[#This Row],[AREA]]="Idukki",Table1[[#This Row],[INCOME ]],0)</f>
        <v>452580</v>
      </c>
      <c r="BK473" s="6">
        <f ca="1">IF(Table1[[#This Row],[AREA]]="kannur",Table1[[#This Row],[INCOME ]],0)</f>
        <v>0</v>
      </c>
      <c r="BL473" s="6">
        <f ca="1">IF(Table1[[#This Row],[AREA]]="Kasaragod",Table1[[#This Row],[INCOME ]],0)</f>
        <v>0</v>
      </c>
      <c r="BM473" s="6">
        <f ca="1">IF(Table1[[#This Row],[AREA]]="Kollam",Table1[[#This Row],[INCOME ]],0)</f>
        <v>0</v>
      </c>
      <c r="BN473" s="6">
        <f ca="1">IF(Table1[[#This Row],[AREA]]="kottayam",Table1[[#This Row],[INCOME ]],0)</f>
        <v>0</v>
      </c>
      <c r="BO473" s="6">
        <f ca="1">IF(Table1[[#This Row],[AREA]]="Kozhikode",Table1[[#This Row],[INCOME ]],0)</f>
        <v>0</v>
      </c>
      <c r="BP473" s="6">
        <f ca="1">IF(Table1[[#This Row],[AREA]]="Malappuram",Table1[[#This Row],[INCOME ]],0)</f>
        <v>0</v>
      </c>
      <c r="BQ473" s="6">
        <f ca="1">IF(Table1[[#This Row],[AREA]]="Palakkad",Table1[[#This Row],[INCOME ]],0)</f>
        <v>0</v>
      </c>
      <c r="BR473" s="6">
        <f ca="1">IF(Table1[[#This Row],[AREA]]="Pathanamthitta",Table1[[#This Row],[INCOME ]],0)</f>
        <v>0</v>
      </c>
      <c r="BS473" s="6">
        <f ca="1">IF(Table1[[#This Row],[AREA]]="Thiruvananthapuram",Table1[[#This Row],[INCOME ]],0)</f>
        <v>0</v>
      </c>
      <c r="BT473" s="6">
        <f ca="1">IF(Table1[[#This Row],[AREA]]="Thrissur",Table1[[#This Row],[INCOME ]],0)</f>
        <v>0</v>
      </c>
      <c r="BU473" s="10">
        <f ca="1">IF(Table1[[#This Row],[AREA]]="Wayanadu",Table1[[#This Row],[INCOME ]],0)</f>
        <v>0</v>
      </c>
      <c r="BW473" s="9">
        <f ca="1">IF(Table1[[#This Row],[FIELD OF WORK]]="IT",Table1[[#This Row],[INCOME ]],0)</f>
        <v>452580</v>
      </c>
      <c r="BX473" s="6">
        <f ca="1">IF(Table1[[#This Row],[FIELD OF WORK]]="Teaching",Table1[[#This Row],[INCOME ]],0)</f>
        <v>0</v>
      </c>
      <c r="BY473" s="6">
        <f ca="1">IF(Table1[[#This Row],[FIELD OF WORK]]="Construction",Table1[[#This Row],[INCOME ]],0)</f>
        <v>0</v>
      </c>
      <c r="BZ473" s="6">
        <f ca="1">IF(Table1[[#This Row],[FIELD OF WORK]]="Health",Table1[[#This Row],[INCOME ]],0)</f>
        <v>0</v>
      </c>
      <c r="CA473" s="10">
        <f ca="1">IF(Table1[[#This Row],[FIELD OF WORK]]="Others",Table1[[#This Row],[INCOME ]],0)</f>
        <v>0</v>
      </c>
      <c r="CC473" s="9">
        <f ca="1">IF(Table1[[#This Row],[EDUCATION]]="Highschool",Table1[[#This Row],[INCOME ]],0)</f>
        <v>0</v>
      </c>
      <c r="CD473" s="6">
        <f ca="1">IF(Table1[[#This Row],[EDUCATION]]="UG",Table1[[#This Row],[INCOME ]],0)</f>
        <v>0</v>
      </c>
      <c r="CE473" s="6">
        <f ca="1">IF(Table1[[#This Row],[EDUCATION]]="PG",Table1[[#This Row],[INCOME ]],0)</f>
        <v>452580</v>
      </c>
      <c r="CF473" s="6">
        <f ca="1">IF(Table1[[#This Row],[EDUCATION]]="PHD",Table1[[#This Row],[INCOME ]],0)</f>
        <v>0</v>
      </c>
      <c r="CG473" s="6">
        <f ca="1">IF(Table1[[#This Row],[EDUCATION]]="Plus Two",Table1[[#This Row],[INCOME ]],0)</f>
        <v>0</v>
      </c>
      <c r="CH473" s="10">
        <f ca="1">IF(Table1[[#This Row],[EDUCATION]]="Others",Table1[[#This Row],[INCOME ]],0)</f>
        <v>0</v>
      </c>
      <c r="CJ473" s="9">
        <f ca="1">IF(Table1[[#This Row],[NETWORTH]]&gt;$CK$3,Table1[[#This Row],[AGE]],0)</f>
        <v>29</v>
      </c>
      <c r="CK473" s="10"/>
    </row>
    <row r="474" spans="1:89" x14ac:dyDescent="0.3">
      <c r="A474">
        <f t="shared" ca="1" si="192"/>
        <v>0</v>
      </c>
      <c r="B474" t="str">
        <f t="shared" ca="1" si="193"/>
        <v>MALE</v>
      </c>
      <c r="C474">
        <f t="shared" ca="1" si="194"/>
        <v>46</v>
      </c>
      <c r="D474">
        <f t="shared" ca="1" si="195"/>
        <v>1</v>
      </c>
      <c r="E474" t="str">
        <f t="shared" ca="1" si="196"/>
        <v>Health</v>
      </c>
      <c r="F474">
        <f t="shared" ca="1" si="197"/>
        <v>1</v>
      </c>
      <c r="G474" t="str">
        <f t="shared" ca="1" si="198"/>
        <v>Highschool</v>
      </c>
      <c r="H474">
        <f t="shared" ca="1" si="216"/>
        <v>0</v>
      </c>
      <c r="I474">
        <f t="shared" ca="1" si="191"/>
        <v>2</v>
      </c>
      <c r="J474">
        <f t="shared" ca="1" si="199"/>
        <v>532059</v>
      </c>
      <c r="K474">
        <f t="shared" ca="1" si="200"/>
        <v>1</v>
      </c>
      <c r="L474" t="str">
        <f t="shared" ca="1" si="201"/>
        <v>Thiruvananthapuram</v>
      </c>
      <c r="M474">
        <f t="shared" ca="1" si="210"/>
        <v>2128236</v>
      </c>
      <c r="N474">
        <f t="shared" ca="1" si="202"/>
        <v>1499147.7148754632</v>
      </c>
      <c r="O474">
        <f t="shared" ca="1" si="211"/>
        <v>912769.44197313674</v>
      </c>
      <c r="P474">
        <f t="shared" ca="1" si="203"/>
        <v>488061</v>
      </c>
      <c r="Q474">
        <f t="shared" ca="1" si="212"/>
        <v>2916965.7148754634</v>
      </c>
      <c r="R474">
        <f t="shared" ca="1" si="213"/>
        <v>78920.004292499027</v>
      </c>
      <c r="S474">
        <f t="shared" ca="1" si="214"/>
        <v>3119925.4462656355</v>
      </c>
      <c r="T474">
        <f t="shared" ca="1" si="215"/>
        <v>202959.73139017215</v>
      </c>
      <c r="V474" s="9">
        <f ca="1">IF(Table1[[#This Row],[GENDER]]="MALE",1,0)</f>
        <v>1</v>
      </c>
      <c r="W474" s="10">
        <f ca="1">IF(Table1[[#This Row],[GENDER]]="FEMALE",1,0)</f>
        <v>0</v>
      </c>
      <c r="AF474" s="9">
        <f t="shared" ca="1" si="204"/>
        <v>0</v>
      </c>
      <c r="AG474" s="6">
        <f t="shared" ca="1" si="205"/>
        <v>1</v>
      </c>
      <c r="AH474" s="6">
        <f t="shared" ca="1" si="206"/>
        <v>0</v>
      </c>
      <c r="AI474" s="6">
        <f t="shared" ca="1" si="207"/>
        <v>0</v>
      </c>
      <c r="AJ474" s="10">
        <f t="shared" ca="1" si="208"/>
        <v>0</v>
      </c>
      <c r="AL474" s="9">
        <f ca="1">IF(Table1[[#This Row],[EDUCATION]]="HIGHSCHOOL",1,0)</f>
        <v>1</v>
      </c>
      <c r="AM474" s="6">
        <f ca="1">IF(Table1[[#This Row],[EDUCATION]]="PLUS TWO",1,0)</f>
        <v>0</v>
      </c>
      <c r="AN474" s="6">
        <f ca="1">IF(Table1[[#This Row],[EDUCATION]]="UG",1,0)</f>
        <v>0</v>
      </c>
      <c r="AO474" s="6">
        <f ca="1">IF(Table1[[#This Row],[EDUCATION]]="PG",1,0)</f>
        <v>0</v>
      </c>
      <c r="AP474" s="6">
        <f ca="1">IF(Table1[[#This Row],[EDUCATION]]="PHD",1,0)</f>
        <v>0</v>
      </c>
      <c r="AQ474" s="10">
        <f ca="1">IF(Table1[[#This Row],[EDUCATION]]="OTHERS",1,0)</f>
        <v>0</v>
      </c>
      <c r="AU474" s="9">
        <f ca="1">Table1[[#This Row],[CARS VALUE]]/Table1[[#This Row],[CARS]]</f>
        <v>456384.72098656837</v>
      </c>
      <c r="AV474" s="10"/>
      <c r="AX474" s="9">
        <f ca="1">IF(Table1[[#This Row],[DEBTS]]&gt;$AY$3,1,0)</f>
        <v>1</v>
      </c>
      <c r="AY474" s="6"/>
      <c r="AZ474" s="23">
        <f ca="1">(Table1[[#This Row],[MORTAGE LEFT]]/Table1[[#This Row],[VALUE OF THE HOUSE]])</f>
        <v>0.7044085876169105</v>
      </c>
      <c r="BA474" s="6">
        <f t="shared" ca="1" si="209"/>
        <v>0</v>
      </c>
      <c r="BB474" s="6"/>
      <c r="BC474" s="6"/>
      <c r="BD474" s="6"/>
      <c r="BE474" s="9">
        <f ca="1">IF(Table1[[#This Row],[DEBTS]]&gt;Table1[[#This Row],[INCOME ]],1,0)</f>
        <v>1</v>
      </c>
      <c r="BF474" s="10"/>
      <c r="BH474" s="9">
        <f ca="1">IF(Table1[[#This Row],[AREA]]="Alappuzha",Table1[[#This Row],[INCOME ]],0)</f>
        <v>0</v>
      </c>
      <c r="BI474" s="6">
        <f ca="1">IF(Table1[[#This Row],[AREA]]="Ernakulam",Table1[[#This Row],[INCOME ]],0)</f>
        <v>0</v>
      </c>
      <c r="BJ474" s="6">
        <f ca="1">IF(Table1[[#This Row],[AREA]]="Idukki",Table1[[#This Row],[INCOME ]],0)</f>
        <v>0</v>
      </c>
      <c r="BK474" s="6">
        <f ca="1">IF(Table1[[#This Row],[AREA]]="kannur",Table1[[#This Row],[INCOME ]],0)</f>
        <v>0</v>
      </c>
      <c r="BL474" s="6">
        <f ca="1">IF(Table1[[#This Row],[AREA]]="Kasaragod",Table1[[#This Row],[INCOME ]],0)</f>
        <v>0</v>
      </c>
      <c r="BM474" s="6">
        <f ca="1">IF(Table1[[#This Row],[AREA]]="Kollam",Table1[[#This Row],[INCOME ]],0)</f>
        <v>0</v>
      </c>
      <c r="BN474" s="6">
        <f ca="1">IF(Table1[[#This Row],[AREA]]="kottayam",Table1[[#This Row],[INCOME ]],0)</f>
        <v>0</v>
      </c>
      <c r="BO474" s="6">
        <f ca="1">IF(Table1[[#This Row],[AREA]]="Kozhikode",Table1[[#This Row],[INCOME ]],0)</f>
        <v>0</v>
      </c>
      <c r="BP474" s="6">
        <f ca="1">IF(Table1[[#This Row],[AREA]]="Malappuram",Table1[[#This Row],[INCOME ]],0)</f>
        <v>0</v>
      </c>
      <c r="BQ474" s="6">
        <f ca="1">IF(Table1[[#This Row],[AREA]]="Palakkad",Table1[[#This Row],[INCOME ]],0)</f>
        <v>0</v>
      </c>
      <c r="BR474" s="6">
        <f ca="1">IF(Table1[[#This Row],[AREA]]="Pathanamthitta",Table1[[#This Row],[INCOME ]],0)</f>
        <v>0</v>
      </c>
      <c r="BS474" s="6">
        <f ca="1">IF(Table1[[#This Row],[AREA]]="Thiruvananthapuram",Table1[[#This Row],[INCOME ]],0)</f>
        <v>532059</v>
      </c>
      <c r="BT474" s="6">
        <f ca="1">IF(Table1[[#This Row],[AREA]]="Thrissur",Table1[[#This Row],[INCOME ]],0)</f>
        <v>0</v>
      </c>
      <c r="BU474" s="10">
        <f ca="1">IF(Table1[[#This Row],[AREA]]="Wayanadu",Table1[[#This Row],[INCOME ]],0)</f>
        <v>0</v>
      </c>
      <c r="BW474" s="9">
        <f ca="1">IF(Table1[[#This Row],[FIELD OF WORK]]="IT",Table1[[#This Row],[INCOME ]],0)</f>
        <v>0</v>
      </c>
      <c r="BX474" s="6">
        <f ca="1">IF(Table1[[#This Row],[FIELD OF WORK]]="Teaching",Table1[[#This Row],[INCOME ]],0)</f>
        <v>0</v>
      </c>
      <c r="BY474" s="6">
        <f ca="1">IF(Table1[[#This Row],[FIELD OF WORK]]="Construction",Table1[[#This Row],[INCOME ]],0)</f>
        <v>0</v>
      </c>
      <c r="BZ474" s="6">
        <f ca="1">IF(Table1[[#This Row],[FIELD OF WORK]]="Health",Table1[[#This Row],[INCOME ]],0)</f>
        <v>532059</v>
      </c>
      <c r="CA474" s="10">
        <f ca="1">IF(Table1[[#This Row],[FIELD OF WORK]]="Others",Table1[[#This Row],[INCOME ]],0)</f>
        <v>0</v>
      </c>
      <c r="CC474" s="9">
        <f ca="1">IF(Table1[[#This Row],[EDUCATION]]="Highschool",Table1[[#This Row],[INCOME ]],0)</f>
        <v>532059</v>
      </c>
      <c r="CD474" s="6">
        <f ca="1">IF(Table1[[#This Row],[EDUCATION]]="UG",Table1[[#This Row],[INCOME ]],0)</f>
        <v>0</v>
      </c>
      <c r="CE474" s="6">
        <f ca="1">IF(Table1[[#This Row],[EDUCATION]]="PG",Table1[[#This Row],[INCOME ]],0)</f>
        <v>0</v>
      </c>
      <c r="CF474" s="6">
        <f ca="1">IF(Table1[[#This Row],[EDUCATION]]="PHD",Table1[[#This Row],[INCOME ]],0)</f>
        <v>0</v>
      </c>
      <c r="CG474" s="6">
        <f ca="1">IF(Table1[[#This Row],[EDUCATION]]="Plus Two",Table1[[#This Row],[INCOME ]],0)</f>
        <v>0</v>
      </c>
      <c r="CH474" s="10">
        <f ca="1">IF(Table1[[#This Row],[EDUCATION]]="Others",Table1[[#This Row],[INCOME ]],0)</f>
        <v>0</v>
      </c>
      <c r="CJ474" s="9">
        <f ca="1">IF(Table1[[#This Row],[NETWORTH]]&gt;$CK$3,Table1[[#This Row],[AGE]],0)</f>
        <v>0</v>
      </c>
      <c r="CK474" s="10"/>
    </row>
    <row r="475" spans="1:89" x14ac:dyDescent="0.3">
      <c r="A475">
        <f t="shared" ca="1" si="192"/>
        <v>0</v>
      </c>
      <c r="B475" t="str">
        <f t="shared" ca="1" si="193"/>
        <v>MALE</v>
      </c>
      <c r="C475">
        <f t="shared" ca="1" si="194"/>
        <v>39</v>
      </c>
      <c r="D475">
        <f t="shared" ca="1" si="195"/>
        <v>1</v>
      </c>
      <c r="E475" t="str">
        <f t="shared" ca="1" si="196"/>
        <v>Health</v>
      </c>
      <c r="F475">
        <f t="shared" ca="1" si="197"/>
        <v>2</v>
      </c>
      <c r="G475" t="str">
        <f t="shared" ca="1" si="198"/>
        <v>Plus Two</v>
      </c>
      <c r="H475">
        <f t="shared" ca="1" si="216"/>
        <v>3</v>
      </c>
      <c r="I475">
        <f t="shared" ca="1" si="191"/>
        <v>3</v>
      </c>
      <c r="J475">
        <f t="shared" ca="1" si="199"/>
        <v>209000</v>
      </c>
      <c r="K475">
        <f t="shared" ca="1" si="200"/>
        <v>13</v>
      </c>
      <c r="L475" t="str">
        <f t="shared" ca="1" si="201"/>
        <v>Kannur</v>
      </c>
      <c r="M475">
        <f t="shared" ca="1" si="210"/>
        <v>836000</v>
      </c>
      <c r="N475">
        <f t="shared" ca="1" si="202"/>
        <v>360919.60495334805</v>
      </c>
      <c r="O475">
        <f t="shared" ca="1" si="211"/>
        <v>57130.110512555184</v>
      </c>
      <c r="P475">
        <f t="shared" ca="1" si="203"/>
        <v>28034</v>
      </c>
      <c r="Q475">
        <f t="shared" ca="1" si="212"/>
        <v>587713.60495334805</v>
      </c>
      <c r="R475">
        <f t="shared" ca="1" si="213"/>
        <v>138543.74966462835</v>
      </c>
      <c r="S475">
        <f t="shared" ca="1" si="214"/>
        <v>1031673.8601771835</v>
      </c>
      <c r="T475">
        <f t="shared" ca="1" si="215"/>
        <v>443960.25522383547</v>
      </c>
      <c r="V475" s="9">
        <f ca="1">IF(Table1[[#This Row],[GENDER]]="MALE",1,0)</f>
        <v>1</v>
      </c>
      <c r="W475" s="10">
        <f ca="1">IF(Table1[[#This Row],[GENDER]]="FEMALE",1,0)</f>
        <v>0</v>
      </c>
      <c r="AF475" s="9">
        <f t="shared" ca="1" si="204"/>
        <v>0</v>
      </c>
      <c r="AG475" s="6">
        <f t="shared" ca="1" si="205"/>
        <v>1</v>
      </c>
      <c r="AH475" s="6">
        <f t="shared" ca="1" si="206"/>
        <v>0</v>
      </c>
      <c r="AI475" s="6">
        <f t="shared" ca="1" si="207"/>
        <v>0</v>
      </c>
      <c r="AJ475" s="10">
        <f t="shared" ca="1" si="208"/>
        <v>0</v>
      </c>
      <c r="AL475" s="9">
        <f ca="1">IF(Table1[[#This Row],[EDUCATION]]="HIGHSCHOOL",1,0)</f>
        <v>0</v>
      </c>
      <c r="AM475" s="6">
        <f ca="1">IF(Table1[[#This Row],[EDUCATION]]="PLUS TWO",1,0)</f>
        <v>1</v>
      </c>
      <c r="AN475" s="6">
        <f ca="1">IF(Table1[[#This Row],[EDUCATION]]="UG",1,0)</f>
        <v>0</v>
      </c>
      <c r="AO475" s="6">
        <f ca="1">IF(Table1[[#This Row],[EDUCATION]]="PG",1,0)</f>
        <v>0</v>
      </c>
      <c r="AP475" s="6">
        <f ca="1">IF(Table1[[#This Row],[EDUCATION]]="PHD",1,0)</f>
        <v>0</v>
      </c>
      <c r="AQ475" s="10">
        <f ca="1">IF(Table1[[#This Row],[EDUCATION]]="OTHERS",1,0)</f>
        <v>0</v>
      </c>
      <c r="AU475" s="9">
        <f ca="1">Table1[[#This Row],[CARS VALUE]]/Table1[[#This Row],[CARS]]</f>
        <v>19043.370170851729</v>
      </c>
      <c r="AV475" s="10"/>
      <c r="AX475" s="9">
        <f ca="1">IF(Table1[[#This Row],[DEBTS]]&gt;$AY$3,1,0)</f>
        <v>0</v>
      </c>
      <c r="AY475" s="6"/>
      <c r="AZ475" s="23">
        <f ca="1">(Table1[[#This Row],[MORTAGE LEFT]]/Table1[[#This Row],[VALUE OF THE HOUSE]])</f>
        <v>0.43172201549443545</v>
      </c>
      <c r="BA475" s="6">
        <f t="shared" ca="1" si="209"/>
        <v>1</v>
      </c>
      <c r="BB475" s="6"/>
      <c r="BC475" s="6"/>
      <c r="BD475" s="6"/>
      <c r="BE475" s="9">
        <f ca="1">IF(Table1[[#This Row],[DEBTS]]&gt;Table1[[#This Row],[INCOME ]],1,0)</f>
        <v>1</v>
      </c>
      <c r="BF475" s="10"/>
      <c r="BH475" s="9">
        <f ca="1">IF(Table1[[#This Row],[AREA]]="Alappuzha",Table1[[#This Row],[INCOME ]],0)</f>
        <v>0</v>
      </c>
      <c r="BI475" s="6">
        <f ca="1">IF(Table1[[#This Row],[AREA]]="Ernakulam",Table1[[#This Row],[INCOME ]],0)</f>
        <v>0</v>
      </c>
      <c r="BJ475" s="6">
        <f ca="1">IF(Table1[[#This Row],[AREA]]="Idukki",Table1[[#This Row],[INCOME ]],0)</f>
        <v>0</v>
      </c>
      <c r="BK475" s="6">
        <f ca="1">IF(Table1[[#This Row],[AREA]]="kannur",Table1[[#This Row],[INCOME ]],0)</f>
        <v>209000</v>
      </c>
      <c r="BL475" s="6">
        <f ca="1">IF(Table1[[#This Row],[AREA]]="Kasaragod",Table1[[#This Row],[INCOME ]],0)</f>
        <v>0</v>
      </c>
      <c r="BM475" s="6">
        <f ca="1">IF(Table1[[#This Row],[AREA]]="Kollam",Table1[[#This Row],[INCOME ]],0)</f>
        <v>0</v>
      </c>
      <c r="BN475" s="6">
        <f ca="1">IF(Table1[[#This Row],[AREA]]="kottayam",Table1[[#This Row],[INCOME ]],0)</f>
        <v>0</v>
      </c>
      <c r="BO475" s="6">
        <f ca="1">IF(Table1[[#This Row],[AREA]]="Kozhikode",Table1[[#This Row],[INCOME ]],0)</f>
        <v>0</v>
      </c>
      <c r="BP475" s="6">
        <f ca="1">IF(Table1[[#This Row],[AREA]]="Malappuram",Table1[[#This Row],[INCOME ]],0)</f>
        <v>0</v>
      </c>
      <c r="BQ475" s="6">
        <f ca="1">IF(Table1[[#This Row],[AREA]]="Palakkad",Table1[[#This Row],[INCOME ]],0)</f>
        <v>0</v>
      </c>
      <c r="BR475" s="6">
        <f ca="1">IF(Table1[[#This Row],[AREA]]="Pathanamthitta",Table1[[#This Row],[INCOME ]],0)</f>
        <v>0</v>
      </c>
      <c r="BS475" s="6">
        <f ca="1">IF(Table1[[#This Row],[AREA]]="Thiruvananthapuram",Table1[[#This Row],[INCOME ]],0)</f>
        <v>0</v>
      </c>
      <c r="BT475" s="6">
        <f ca="1">IF(Table1[[#This Row],[AREA]]="Thrissur",Table1[[#This Row],[INCOME ]],0)</f>
        <v>0</v>
      </c>
      <c r="BU475" s="10">
        <f ca="1">IF(Table1[[#This Row],[AREA]]="Wayanadu",Table1[[#This Row],[INCOME ]],0)</f>
        <v>0</v>
      </c>
      <c r="BW475" s="9">
        <f ca="1">IF(Table1[[#This Row],[FIELD OF WORK]]="IT",Table1[[#This Row],[INCOME ]],0)</f>
        <v>0</v>
      </c>
      <c r="BX475" s="6">
        <f ca="1">IF(Table1[[#This Row],[FIELD OF WORK]]="Teaching",Table1[[#This Row],[INCOME ]],0)</f>
        <v>0</v>
      </c>
      <c r="BY475" s="6">
        <f ca="1">IF(Table1[[#This Row],[FIELD OF WORK]]="Construction",Table1[[#This Row],[INCOME ]],0)</f>
        <v>0</v>
      </c>
      <c r="BZ475" s="6">
        <f ca="1">IF(Table1[[#This Row],[FIELD OF WORK]]="Health",Table1[[#This Row],[INCOME ]],0)</f>
        <v>209000</v>
      </c>
      <c r="CA475" s="10">
        <f ca="1">IF(Table1[[#This Row],[FIELD OF WORK]]="Others",Table1[[#This Row],[INCOME ]],0)</f>
        <v>0</v>
      </c>
      <c r="CC475" s="9">
        <f ca="1">IF(Table1[[#This Row],[EDUCATION]]="Highschool",Table1[[#This Row],[INCOME ]],0)</f>
        <v>0</v>
      </c>
      <c r="CD475" s="6">
        <f ca="1">IF(Table1[[#This Row],[EDUCATION]]="UG",Table1[[#This Row],[INCOME ]],0)</f>
        <v>0</v>
      </c>
      <c r="CE475" s="6">
        <f ca="1">IF(Table1[[#This Row],[EDUCATION]]="PG",Table1[[#This Row],[INCOME ]],0)</f>
        <v>0</v>
      </c>
      <c r="CF475" s="6">
        <f ca="1">IF(Table1[[#This Row],[EDUCATION]]="PHD",Table1[[#This Row],[INCOME ]],0)</f>
        <v>0</v>
      </c>
      <c r="CG475" s="6">
        <f ca="1">IF(Table1[[#This Row],[EDUCATION]]="Plus Two",Table1[[#This Row],[INCOME ]],0)</f>
        <v>209000</v>
      </c>
      <c r="CH475" s="10">
        <f ca="1">IF(Table1[[#This Row],[EDUCATION]]="Others",Table1[[#This Row],[INCOME ]],0)</f>
        <v>0</v>
      </c>
      <c r="CJ475" s="9">
        <f ca="1">IF(Table1[[#This Row],[NETWORTH]]&gt;$CK$3,Table1[[#This Row],[AGE]],0)</f>
        <v>0</v>
      </c>
      <c r="CK475" s="10"/>
    </row>
    <row r="476" spans="1:89" x14ac:dyDescent="0.3">
      <c r="A476">
        <f t="shared" ca="1" si="192"/>
        <v>1</v>
      </c>
      <c r="B476" t="str">
        <f t="shared" ca="1" si="193"/>
        <v>FEMALE</v>
      </c>
      <c r="C476">
        <f t="shared" ca="1" si="194"/>
        <v>28</v>
      </c>
      <c r="D476">
        <f t="shared" ca="1" si="195"/>
        <v>1</v>
      </c>
      <c r="E476" t="str">
        <f t="shared" ca="1" si="196"/>
        <v>Health</v>
      </c>
      <c r="F476">
        <f t="shared" ca="1" si="197"/>
        <v>1</v>
      </c>
      <c r="G476" t="str">
        <f t="shared" ca="1" si="198"/>
        <v>Highschool</v>
      </c>
      <c r="H476">
        <f t="shared" ca="1" si="216"/>
        <v>2</v>
      </c>
      <c r="I476">
        <f t="shared" ca="1" si="191"/>
        <v>1</v>
      </c>
      <c r="J476">
        <f t="shared" ca="1" si="199"/>
        <v>754820</v>
      </c>
      <c r="K476">
        <f t="shared" ca="1" si="200"/>
        <v>8</v>
      </c>
      <c r="L476" t="str">
        <f t="shared" ca="1" si="201"/>
        <v>Thrissur</v>
      </c>
      <c r="M476">
        <f t="shared" ca="1" si="210"/>
        <v>3019280</v>
      </c>
      <c r="N476">
        <f t="shared" ca="1" si="202"/>
        <v>417550.40279238403</v>
      </c>
      <c r="O476">
        <f t="shared" ca="1" si="211"/>
        <v>433646.92897851829</v>
      </c>
      <c r="P476">
        <f t="shared" ca="1" si="203"/>
        <v>48840</v>
      </c>
      <c r="Q476">
        <f t="shared" ca="1" si="212"/>
        <v>878760.40279238403</v>
      </c>
      <c r="R476">
        <f t="shared" ca="1" si="213"/>
        <v>875500.71618313703</v>
      </c>
      <c r="S476">
        <f t="shared" ca="1" si="214"/>
        <v>4328427.6451616548</v>
      </c>
      <c r="T476">
        <f t="shared" ca="1" si="215"/>
        <v>3449667.2423692709</v>
      </c>
      <c r="V476" s="9">
        <f ca="1">IF(Table1[[#This Row],[GENDER]]="MALE",1,0)</f>
        <v>0</v>
      </c>
      <c r="W476" s="10">
        <f ca="1">IF(Table1[[#This Row],[GENDER]]="FEMALE",1,0)</f>
        <v>1</v>
      </c>
      <c r="AF476" s="9">
        <f t="shared" ca="1" si="204"/>
        <v>0</v>
      </c>
      <c r="AG476" s="6">
        <f t="shared" ca="1" si="205"/>
        <v>1</v>
      </c>
      <c r="AH476" s="6">
        <f t="shared" ca="1" si="206"/>
        <v>0</v>
      </c>
      <c r="AI476" s="6">
        <f t="shared" ca="1" si="207"/>
        <v>0</v>
      </c>
      <c r="AJ476" s="10">
        <f t="shared" ca="1" si="208"/>
        <v>0</v>
      </c>
      <c r="AL476" s="9">
        <f ca="1">IF(Table1[[#This Row],[EDUCATION]]="HIGHSCHOOL",1,0)</f>
        <v>1</v>
      </c>
      <c r="AM476" s="6">
        <f ca="1">IF(Table1[[#This Row],[EDUCATION]]="PLUS TWO",1,0)</f>
        <v>0</v>
      </c>
      <c r="AN476" s="6">
        <f ca="1">IF(Table1[[#This Row],[EDUCATION]]="UG",1,0)</f>
        <v>0</v>
      </c>
      <c r="AO476" s="6">
        <f ca="1">IF(Table1[[#This Row],[EDUCATION]]="PG",1,0)</f>
        <v>0</v>
      </c>
      <c r="AP476" s="6">
        <f ca="1">IF(Table1[[#This Row],[EDUCATION]]="PHD",1,0)</f>
        <v>0</v>
      </c>
      <c r="AQ476" s="10">
        <f ca="1">IF(Table1[[#This Row],[EDUCATION]]="OTHERS",1,0)</f>
        <v>0</v>
      </c>
      <c r="AU476" s="9">
        <f ca="1">Table1[[#This Row],[CARS VALUE]]/Table1[[#This Row],[CARS]]</f>
        <v>433646.92897851829</v>
      </c>
      <c r="AV476" s="10"/>
      <c r="AX476" s="9">
        <f ca="1">IF(Table1[[#This Row],[DEBTS]]&gt;$AY$3,1,0)</f>
        <v>0</v>
      </c>
      <c r="AY476" s="6"/>
      <c r="AZ476" s="23">
        <f ca="1">(Table1[[#This Row],[MORTAGE LEFT]]/Table1[[#This Row],[VALUE OF THE HOUSE]])</f>
        <v>0.13829469369928726</v>
      </c>
      <c r="BA476" s="6">
        <f t="shared" ca="1" si="209"/>
        <v>1</v>
      </c>
      <c r="BB476" s="6"/>
      <c r="BC476" s="6"/>
      <c r="BD476" s="6"/>
      <c r="BE476" s="9">
        <f ca="1">IF(Table1[[#This Row],[DEBTS]]&gt;Table1[[#This Row],[INCOME ]],1,0)</f>
        <v>1</v>
      </c>
      <c r="BF476" s="10"/>
      <c r="BH476" s="9">
        <f ca="1">IF(Table1[[#This Row],[AREA]]="Alappuzha",Table1[[#This Row],[INCOME ]],0)</f>
        <v>0</v>
      </c>
      <c r="BI476" s="6">
        <f ca="1">IF(Table1[[#This Row],[AREA]]="Ernakulam",Table1[[#This Row],[INCOME ]],0)</f>
        <v>0</v>
      </c>
      <c r="BJ476" s="6">
        <f ca="1">IF(Table1[[#This Row],[AREA]]="Idukki",Table1[[#This Row],[INCOME ]],0)</f>
        <v>0</v>
      </c>
      <c r="BK476" s="6">
        <f ca="1">IF(Table1[[#This Row],[AREA]]="kannur",Table1[[#This Row],[INCOME ]],0)</f>
        <v>0</v>
      </c>
      <c r="BL476" s="6">
        <f ca="1">IF(Table1[[#This Row],[AREA]]="Kasaragod",Table1[[#This Row],[INCOME ]],0)</f>
        <v>0</v>
      </c>
      <c r="BM476" s="6">
        <f ca="1">IF(Table1[[#This Row],[AREA]]="Kollam",Table1[[#This Row],[INCOME ]],0)</f>
        <v>0</v>
      </c>
      <c r="BN476" s="6">
        <f ca="1">IF(Table1[[#This Row],[AREA]]="kottayam",Table1[[#This Row],[INCOME ]],0)</f>
        <v>0</v>
      </c>
      <c r="BO476" s="6">
        <f ca="1">IF(Table1[[#This Row],[AREA]]="Kozhikode",Table1[[#This Row],[INCOME ]],0)</f>
        <v>0</v>
      </c>
      <c r="BP476" s="6">
        <f ca="1">IF(Table1[[#This Row],[AREA]]="Malappuram",Table1[[#This Row],[INCOME ]],0)</f>
        <v>0</v>
      </c>
      <c r="BQ476" s="6">
        <f ca="1">IF(Table1[[#This Row],[AREA]]="Palakkad",Table1[[#This Row],[INCOME ]],0)</f>
        <v>0</v>
      </c>
      <c r="BR476" s="6">
        <f ca="1">IF(Table1[[#This Row],[AREA]]="Pathanamthitta",Table1[[#This Row],[INCOME ]],0)</f>
        <v>0</v>
      </c>
      <c r="BS476" s="6">
        <f ca="1">IF(Table1[[#This Row],[AREA]]="Thiruvananthapuram",Table1[[#This Row],[INCOME ]],0)</f>
        <v>0</v>
      </c>
      <c r="BT476" s="6">
        <f ca="1">IF(Table1[[#This Row],[AREA]]="Thrissur",Table1[[#This Row],[INCOME ]],0)</f>
        <v>754820</v>
      </c>
      <c r="BU476" s="10">
        <f ca="1">IF(Table1[[#This Row],[AREA]]="Wayanadu",Table1[[#This Row],[INCOME ]],0)</f>
        <v>0</v>
      </c>
      <c r="BW476" s="9">
        <f ca="1">IF(Table1[[#This Row],[FIELD OF WORK]]="IT",Table1[[#This Row],[INCOME ]],0)</f>
        <v>0</v>
      </c>
      <c r="BX476" s="6">
        <f ca="1">IF(Table1[[#This Row],[FIELD OF WORK]]="Teaching",Table1[[#This Row],[INCOME ]],0)</f>
        <v>0</v>
      </c>
      <c r="BY476" s="6">
        <f ca="1">IF(Table1[[#This Row],[FIELD OF WORK]]="Construction",Table1[[#This Row],[INCOME ]],0)</f>
        <v>0</v>
      </c>
      <c r="BZ476" s="6">
        <f ca="1">IF(Table1[[#This Row],[FIELD OF WORK]]="Health",Table1[[#This Row],[INCOME ]],0)</f>
        <v>754820</v>
      </c>
      <c r="CA476" s="10">
        <f ca="1">IF(Table1[[#This Row],[FIELD OF WORK]]="Others",Table1[[#This Row],[INCOME ]],0)</f>
        <v>0</v>
      </c>
      <c r="CC476" s="9">
        <f ca="1">IF(Table1[[#This Row],[EDUCATION]]="Highschool",Table1[[#This Row],[INCOME ]],0)</f>
        <v>754820</v>
      </c>
      <c r="CD476" s="6">
        <f ca="1">IF(Table1[[#This Row],[EDUCATION]]="UG",Table1[[#This Row],[INCOME ]],0)</f>
        <v>0</v>
      </c>
      <c r="CE476" s="6">
        <f ca="1">IF(Table1[[#This Row],[EDUCATION]]="PG",Table1[[#This Row],[INCOME ]],0)</f>
        <v>0</v>
      </c>
      <c r="CF476" s="6">
        <f ca="1">IF(Table1[[#This Row],[EDUCATION]]="PHD",Table1[[#This Row],[INCOME ]],0)</f>
        <v>0</v>
      </c>
      <c r="CG476" s="6">
        <f ca="1">IF(Table1[[#This Row],[EDUCATION]]="Plus Two",Table1[[#This Row],[INCOME ]],0)</f>
        <v>0</v>
      </c>
      <c r="CH476" s="10">
        <f ca="1">IF(Table1[[#This Row],[EDUCATION]]="Others",Table1[[#This Row],[INCOME ]],0)</f>
        <v>0</v>
      </c>
      <c r="CJ476" s="9">
        <f ca="1">IF(Table1[[#This Row],[NETWORTH]]&gt;$CK$3,Table1[[#This Row],[AGE]],0)</f>
        <v>28</v>
      </c>
      <c r="CK476" s="10"/>
    </row>
    <row r="477" spans="1:89" x14ac:dyDescent="0.3">
      <c r="A477">
        <f t="shared" ca="1" si="192"/>
        <v>1</v>
      </c>
      <c r="B477" t="str">
        <f t="shared" ca="1" si="193"/>
        <v>FEMALE</v>
      </c>
      <c r="C477">
        <f t="shared" ca="1" si="194"/>
        <v>29</v>
      </c>
      <c r="D477">
        <f t="shared" ca="1" si="195"/>
        <v>3</v>
      </c>
      <c r="E477" t="str">
        <f t="shared" ca="1" si="196"/>
        <v>Teaching</v>
      </c>
      <c r="F477">
        <f t="shared" ca="1" si="197"/>
        <v>2</v>
      </c>
      <c r="G477" t="str">
        <f t="shared" ca="1" si="198"/>
        <v>Plus Two</v>
      </c>
      <c r="H477">
        <f t="shared" ca="1" si="216"/>
        <v>3</v>
      </c>
      <c r="I477">
        <f t="shared" ca="1" si="191"/>
        <v>2</v>
      </c>
      <c r="J477">
        <f t="shared" ca="1" si="199"/>
        <v>590195</v>
      </c>
      <c r="K477">
        <f t="shared" ca="1" si="200"/>
        <v>5</v>
      </c>
      <c r="L477" t="str">
        <f t="shared" ca="1" si="201"/>
        <v>Kottayam</v>
      </c>
      <c r="M477">
        <f t="shared" ca="1" si="210"/>
        <v>2950975</v>
      </c>
      <c r="N477">
        <f t="shared" ca="1" si="202"/>
        <v>1611947.5578457338</v>
      </c>
      <c r="O477">
        <f t="shared" ca="1" si="211"/>
        <v>658060.46390686021</v>
      </c>
      <c r="P477">
        <f t="shared" ca="1" si="203"/>
        <v>612412</v>
      </c>
      <c r="Q477">
        <f t="shared" ca="1" si="212"/>
        <v>2466417.5578457341</v>
      </c>
      <c r="R477">
        <f t="shared" ca="1" si="213"/>
        <v>733037.08692258294</v>
      </c>
      <c r="S477">
        <f t="shared" ca="1" si="214"/>
        <v>4342072.5508294431</v>
      </c>
      <c r="T477">
        <f t="shared" ca="1" si="215"/>
        <v>1875654.9929837091</v>
      </c>
      <c r="V477" s="9">
        <f ca="1">IF(Table1[[#This Row],[GENDER]]="MALE",1,0)</f>
        <v>0</v>
      </c>
      <c r="W477" s="10">
        <f ca="1">IF(Table1[[#This Row],[GENDER]]="FEMALE",1,0)</f>
        <v>1</v>
      </c>
      <c r="AF477" s="9">
        <f t="shared" ca="1" si="204"/>
        <v>0</v>
      </c>
      <c r="AG477" s="6">
        <f t="shared" ca="1" si="205"/>
        <v>0</v>
      </c>
      <c r="AH477" s="6">
        <f t="shared" ca="1" si="206"/>
        <v>0</v>
      </c>
      <c r="AI477" s="6">
        <f t="shared" ca="1" si="207"/>
        <v>1</v>
      </c>
      <c r="AJ477" s="10">
        <f t="shared" ca="1" si="208"/>
        <v>0</v>
      </c>
      <c r="AL477" s="9">
        <f ca="1">IF(Table1[[#This Row],[EDUCATION]]="HIGHSCHOOL",1,0)</f>
        <v>0</v>
      </c>
      <c r="AM477" s="6">
        <f ca="1">IF(Table1[[#This Row],[EDUCATION]]="PLUS TWO",1,0)</f>
        <v>1</v>
      </c>
      <c r="AN477" s="6">
        <f ca="1">IF(Table1[[#This Row],[EDUCATION]]="UG",1,0)</f>
        <v>0</v>
      </c>
      <c r="AO477" s="6">
        <f ca="1">IF(Table1[[#This Row],[EDUCATION]]="PG",1,0)</f>
        <v>0</v>
      </c>
      <c r="AP477" s="6">
        <f ca="1">IF(Table1[[#This Row],[EDUCATION]]="PHD",1,0)</f>
        <v>0</v>
      </c>
      <c r="AQ477" s="10">
        <f ca="1">IF(Table1[[#This Row],[EDUCATION]]="OTHERS",1,0)</f>
        <v>0</v>
      </c>
      <c r="AU477" s="9">
        <f ca="1">Table1[[#This Row],[CARS VALUE]]/Table1[[#This Row],[CARS]]</f>
        <v>329030.23195343011</v>
      </c>
      <c r="AV477" s="10"/>
      <c r="AX477" s="9">
        <f ca="1">IF(Table1[[#This Row],[DEBTS]]&gt;$AY$3,1,0)</f>
        <v>1</v>
      </c>
      <c r="AY477" s="6"/>
      <c r="AZ477" s="23">
        <f ca="1">(Table1[[#This Row],[MORTAGE LEFT]]/Table1[[#This Row],[VALUE OF THE HOUSE]])</f>
        <v>0.54624236323443398</v>
      </c>
      <c r="BA477" s="6">
        <f t="shared" ca="1" si="209"/>
        <v>0</v>
      </c>
      <c r="BB477" s="6"/>
      <c r="BC477" s="6"/>
      <c r="BD477" s="6"/>
      <c r="BE477" s="9">
        <f ca="1">IF(Table1[[#This Row],[DEBTS]]&gt;Table1[[#This Row],[INCOME ]],1,0)</f>
        <v>1</v>
      </c>
      <c r="BF477" s="10"/>
      <c r="BH477" s="9">
        <f ca="1">IF(Table1[[#This Row],[AREA]]="Alappuzha",Table1[[#This Row],[INCOME ]],0)</f>
        <v>0</v>
      </c>
      <c r="BI477" s="6">
        <f ca="1">IF(Table1[[#This Row],[AREA]]="Ernakulam",Table1[[#This Row],[INCOME ]],0)</f>
        <v>0</v>
      </c>
      <c r="BJ477" s="6">
        <f ca="1">IF(Table1[[#This Row],[AREA]]="Idukki",Table1[[#This Row],[INCOME ]],0)</f>
        <v>0</v>
      </c>
      <c r="BK477" s="6">
        <f ca="1">IF(Table1[[#This Row],[AREA]]="kannur",Table1[[#This Row],[INCOME ]],0)</f>
        <v>0</v>
      </c>
      <c r="BL477" s="6">
        <f ca="1">IF(Table1[[#This Row],[AREA]]="Kasaragod",Table1[[#This Row],[INCOME ]],0)</f>
        <v>0</v>
      </c>
      <c r="BM477" s="6">
        <f ca="1">IF(Table1[[#This Row],[AREA]]="Kollam",Table1[[#This Row],[INCOME ]],0)</f>
        <v>0</v>
      </c>
      <c r="BN477" s="6">
        <f ca="1">IF(Table1[[#This Row],[AREA]]="kottayam",Table1[[#This Row],[INCOME ]],0)</f>
        <v>590195</v>
      </c>
      <c r="BO477" s="6">
        <f ca="1">IF(Table1[[#This Row],[AREA]]="Kozhikode",Table1[[#This Row],[INCOME ]],0)</f>
        <v>0</v>
      </c>
      <c r="BP477" s="6">
        <f ca="1">IF(Table1[[#This Row],[AREA]]="Malappuram",Table1[[#This Row],[INCOME ]],0)</f>
        <v>0</v>
      </c>
      <c r="BQ477" s="6">
        <f ca="1">IF(Table1[[#This Row],[AREA]]="Palakkad",Table1[[#This Row],[INCOME ]],0)</f>
        <v>0</v>
      </c>
      <c r="BR477" s="6">
        <f ca="1">IF(Table1[[#This Row],[AREA]]="Pathanamthitta",Table1[[#This Row],[INCOME ]],0)</f>
        <v>0</v>
      </c>
      <c r="BS477" s="6">
        <f ca="1">IF(Table1[[#This Row],[AREA]]="Thiruvananthapuram",Table1[[#This Row],[INCOME ]],0)</f>
        <v>0</v>
      </c>
      <c r="BT477" s="6">
        <f ca="1">IF(Table1[[#This Row],[AREA]]="Thrissur",Table1[[#This Row],[INCOME ]],0)</f>
        <v>0</v>
      </c>
      <c r="BU477" s="10">
        <f ca="1">IF(Table1[[#This Row],[AREA]]="Wayanadu",Table1[[#This Row],[INCOME ]],0)</f>
        <v>0</v>
      </c>
      <c r="BW477" s="9">
        <f ca="1">IF(Table1[[#This Row],[FIELD OF WORK]]="IT",Table1[[#This Row],[INCOME ]],0)</f>
        <v>0</v>
      </c>
      <c r="BX477" s="6">
        <f ca="1">IF(Table1[[#This Row],[FIELD OF WORK]]="Teaching",Table1[[#This Row],[INCOME ]],0)</f>
        <v>590195</v>
      </c>
      <c r="BY477" s="6">
        <f ca="1">IF(Table1[[#This Row],[FIELD OF WORK]]="Construction",Table1[[#This Row],[INCOME ]],0)</f>
        <v>0</v>
      </c>
      <c r="BZ477" s="6">
        <f ca="1">IF(Table1[[#This Row],[FIELD OF WORK]]="Health",Table1[[#This Row],[INCOME ]],0)</f>
        <v>0</v>
      </c>
      <c r="CA477" s="10">
        <f ca="1">IF(Table1[[#This Row],[FIELD OF WORK]]="Others",Table1[[#This Row],[INCOME ]],0)</f>
        <v>0</v>
      </c>
      <c r="CC477" s="9">
        <f ca="1">IF(Table1[[#This Row],[EDUCATION]]="Highschool",Table1[[#This Row],[INCOME ]],0)</f>
        <v>0</v>
      </c>
      <c r="CD477" s="6">
        <f ca="1">IF(Table1[[#This Row],[EDUCATION]]="UG",Table1[[#This Row],[INCOME ]],0)</f>
        <v>0</v>
      </c>
      <c r="CE477" s="6">
        <f ca="1">IF(Table1[[#This Row],[EDUCATION]]="PG",Table1[[#This Row],[INCOME ]],0)</f>
        <v>0</v>
      </c>
      <c r="CF477" s="6">
        <f ca="1">IF(Table1[[#This Row],[EDUCATION]]="PHD",Table1[[#This Row],[INCOME ]],0)</f>
        <v>0</v>
      </c>
      <c r="CG477" s="6">
        <f ca="1">IF(Table1[[#This Row],[EDUCATION]]="Plus Two",Table1[[#This Row],[INCOME ]],0)</f>
        <v>590195</v>
      </c>
      <c r="CH477" s="10">
        <f ca="1">IF(Table1[[#This Row],[EDUCATION]]="Others",Table1[[#This Row],[INCOME ]],0)</f>
        <v>0</v>
      </c>
      <c r="CJ477" s="9">
        <f ca="1">IF(Table1[[#This Row],[NETWORTH]]&gt;$CK$3,Table1[[#This Row],[AGE]],0)</f>
        <v>29</v>
      </c>
      <c r="CK477" s="10"/>
    </row>
    <row r="478" spans="1:89" x14ac:dyDescent="0.3">
      <c r="A478">
        <f t="shared" ca="1" si="192"/>
        <v>0</v>
      </c>
      <c r="B478" t="str">
        <f t="shared" ca="1" si="193"/>
        <v>MALE</v>
      </c>
      <c r="C478">
        <f t="shared" ca="1" si="194"/>
        <v>25</v>
      </c>
      <c r="D478">
        <f t="shared" ca="1" si="195"/>
        <v>3</v>
      </c>
      <c r="E478" t="str">
        <f t="shared" ca="1" si="196"/>
        <v>Teaching</v>
      </c>
      <c r="F478">
        <f t="shared" ca="1" si="197"/>
        <v>1</v>
      </c>
      <c r="G478" t="str">
        <f t="shared" ca="1" si="198"/>
        <v>Highschool</v>
      </c>
      <c r="H478">
        <f t="shared" ca="1" si="216"/>
        <v>1</v>
      </c>
      <c r="I478">
        <f t="shared" ca="1" si="191"/>
        <v>2</v>
      </c>
      <c r="J478">
        <f t="shared" ca="1" si="199"/>
        <v>186213</v>
      </c>
      <c r="K478">
        <f t="shared" ca="1" si="200"/>
        <v>9</v>
      </c>
      <c r="L478" t="str">
        <f t="shared" ca="1" si="201"/>
        <v>Palakkad</v>
      </c>
      <c r="M478">
        <f t="shared" ca="1" si="210"/>
        <v>558639</v>
      </c>
      <c r="N478">
        <f t="shared" ca="1" si="202"/>
        <v>25797.923834714038</v>
      </c>
      <c r="O478">
        <f t="shared" ca="1" si="211"/>
        <v>108665.48012917454</v>
      </c>
      <c r="P478">
        <f t="shared" ca="1" si="203"/>
        <v>42887</v>
      </c>
      <c r="Q478">
        <f t="shared" ca="1" si="212"/>
        <v>412090.92383471405</v>
      </c>
      <c r="R478">
        <f t="shared" ca="1" si="213"/>
        <v>216726.9794555215</v>
      </c>
      <c r="S478">
        <f t="shared" ca="1" si="214"/>
        <v>884031.45958469599</v>
      </c>
      <c r="T478">
        <f t="shared" ca="1" si="215"/>
        <v>471940.53574998194</v>
      </c>
      <c r="V478" s="9">
        <f ca="1">IF(Table1[[#This Row],[GENDER]]="MALE",1,0)</f>
        <v>1</v>
      </c>
      <c r="W478" s="10">
        <f ca="1">IF(Table1[[#This Row],[GENDER]]="FEMALE",1,0)</f>
        <v>0</v>
      </c>
      <c r="AF478" s="9">
        <f t="shared" ca="1" si="204"/>
        <v>0</v>
      </c>
      <c r="AG478" s="6">
        <f t="shared" ca="1" si="205"/>
        <v>0</v>
      </c>
      <c r="AH478" s="6">
        <f t="shared" ca="1" si="206"/>
        <v>0</v>
      </c>
      <c r="AI478" s="6">
        <f t="shared" ca="1" si="207"/>
        <v>1</v>
      </c>
      <c r="AJ478" s="10">
        <f t="shared" ca="1" si="208"/>
        <v>0</v>
      </c>
      <c r="AL478" s="9">
        <f ca="1">IF(Table1[[#This Row],[EDUCATION]]="HIGHSCHOOL",1,0)</f>
        <v>1</v>
      </c>
      <c r="AM478" s="6">
        <f ca="1">IF(Table1[[#This Row],[EDUCATION]]="PLUS TWO",1,0)</f>
        <v>0</v>
      </c>
      <c r="AN478" s="6">
        <f ca="1">IF(Table1[[#This Row],[EDUCATION]]="UG",1,0)</f>
        <v>0</v>
      </c>
      <c r="AO478" s="6">
        <f ca="1">IF(Table1[[#This Row],[EDUCATION]]="PG",1,0)</f>
        <v>0</v>
      </c>
      <c r="AP478" s="6">
        <f ca="1">IF(Table1[[#This Row],[EDUCATION]]="PHD",1,0)</f>
        <v>0</v>
      </c>
      <c r="AQ478" s="10">
        <f ca="1">IF(Table1[[#This Row],[EDUCATION]]="OTHERS",1,0)</f>
        <v>0</v>
      </c>
      <c r="AU478" s="9">
        <f ca="1">Table1[[#This Row],[CARS VALUE]]/Table1[[#This Row],[CARS]]</f>
        <v>54332.740064587269</v>
      </c>
      <c r="AV478" s="10"/>
      <c r="AX478" s="9">
        <f ca="1">IF(Table1[[#This Row],[DEBTS]]&gt;$AY$3,1,0)</f>
        <v>0</v>
      </c>
      <c r="AY478" s="6"/>
      <c r="AZ478" s="23">
        <f ca="1">(Table1[[#This Row],[MORTAGE LEFT]]/Table1[[#This Row],[VALUE OF THE HOUSE]])</f>
        <v>4.6179954916706567E-2</v>
      </c>
      <c r="BA478" s="6">
        <f t="shared" ca="1" si="209"/>
        <v>1</v>
      </c>
      <c r="BB478" s="6"/>
      <c r="BC478" s="6"/>
      <c r="BD478" s="6"/>
      <c r="BE478" s="9">
        <f ca="1">IF(Table1[[#This Row],[DEBTS]]&gt;Table1[[#This Row],[INCOME ]],1,0)</f>
        <v>1</v>
      </c>
      <c r="BF478" s="10"/>
      <c r="BH478" s="9">
        <f ca="1">IF(Table1[[#This Row],[AREA]]="Alappuzha",Table1[[#This Row],[INCOME ]],0)</f>
        <v>0</v>
      </c>
      <c r="BI478" s="6">
        <f ca="1">IF(Table1[[#This Row],[AREA]]="Ernakulam",Table1[[#This Row],[INCOME ]],0)</f>
        <v>0</v>
      </c>
      <c r="BJ478" s="6">
        <f ca="1">IF(Table1[[#This Row],[AREA]]="Idukki",Table1[[#This Row],[INCOME ]],0)</f>
        <v>0</v>
      </c>
      <c r="BK478" s="6">
        <f ca="1">IF(Table1[[#This Row],[AREA]]="kannur",Table1[[#This Row],[INCOME ]],0)</f>
        <v>0</v>
      </c>
      <c r="BL478" s="6">
        <f ca="1">IF(Table1[[#This Row],[AREA]]="Kasaragod",Table1[[#This Row],[INCOME ]],0)</f>
        <v>0</v>
      </c>
      <c r="BM478" s="6">
        <f ca="1">IF(Table1[[#This Row],[AREA]]="Kollam",Table1[[#This Row],[INCOME ]],0)</f>
        <v>0</v>
      </c>
      <c r="BN478" s="6">
        <f ca="1">IF(Table1[[#This Row],[AREA]]="kottayam",Table1[[#This Row],[INCOME ]],0)</f>
        <v>0</v>
      </c>
      <c r="BO478" s="6">
        <f ca="1">IF(Table1[[#This Row],[AREA]]="Kozhikode",Table1[[#This Row],[INCOME ]],0)</f>
        <v>0</v>
      </c>
      <c r="BP478" s="6">
        <f ca="1">IF(Table1[[#This Row],[AREA]]="Malappuram",Table1[[#This Row],[INCOME ]],0)</f>
        <v>0</v>
      </c>
      <c r="BQ478" s="6">
        <f ca="1">IF(Table1[[#This Row],[AREA]]="Palakkad",Table1[[#This Row],[INCOME ]],0)</f>
        <v>186213</v>
      </c>
      <c r="BR478" s="6">
        <f ca="1">IF(Table1[[#This Row],[AREA]]="Pathanamthitta",Table1[[#This Row],[INCOME ]],0)</f>
        <v>0</v>
      </c>
      <c r="BS478" s="6">
        <f ca="1">IF(Table1[[#This Row],[AREA]]="Thiruvananthapuram",Table1[[#This Row],[INCOME ]],0)</f>
        <v>0</v>
      </c>
      <c r="BT478" s="6">
        <f ca="1">IF(Table1[[#This Row],[AREA]]="Thrissur",Table1[[#This Row],[INCOME ]],0)</f>
        <v>0</v>
      </c>
      <c r="BU478" s="10">
        <f ca="1">IF(Table1[[#This Row],[AREA]]="Wayanadu",Table1[[#This Row],[INCOME ]],0)</f>
        <v>0</v>
      </c>
      <c r="BW478" s="9">
        <f ca="1">IF(Table1[[#This Row],[FIELD OF WORK]]="IT",Table1[[#This Row],[INCOME ]],0)</f>
        <v>0</v>
      </c>
      <c r="BX478" s="6">
        <f ca="1">IF(Table1[[#This Row],[FIELD OF WORK]]="Teaching",Table1[[#This Row],[INCOME ]],0)</f>
        <v>186213</v>
      </c>
      <c r="BY478" s="6">
        <f ca="1">IF(Table1[[#This Row],[FIELD OF WORK]]="Construction",Table1[[#This Row],[INCOME ]],0)</f>
        <v>0</v>
      </c>
      <c r="BZ478" s="6">
        <f ca="1">IF(Table1[[#This Row],[FIELD OF WORK]]="Health",Table1[[#This Row],[INCOME ]],0)</f>
        <v>0</v>
      </c>
      <c r="CA478" s="10">
        <f ca="1">IF(Table1[[#This Row],[FIELD OF WORK]]="Others",Table1[[#This Row],[INCOME ]],0)</f>
        <v>0</v>
      </c>
      <c r="CC478" s="9">
        <f ca="1">IF(Table1[[#This Row],[EDUCATION]]="Highschool",Table1[[#This Row],[INCOME ]],0)</f>
        <v>186213</v>
      </c>
      <c r="CD478" s="6">
        <f ca="1">IF(Table1[[#This Row],[EDUCATION]]="UG",Table1[[#This Row],[INCOME ]],0)</f>
        <v>0</v>
      </c>
      <c r="CE478" s="6">
        <f ca="1">IF(Table1[[#This Row],[EDUCATION]]="PG",Table1[[#This Row],[INCOME ]],0)</f>
        <v>0</v>
      </c>
      <c r="CF478" s="6">
        <f ca="1">IF(Table1[[#This Row],[EDUCATION]]="PHD",Table1[[#This Row],[INCOME ]],0)</f>
        <v>0</v>
      </c>
      <c r="CG478" s="6">
        <f ca="1">IF(Table1[[#This Row],[EDUCATION]]="Plus Two",Table1[[#This Row],[INCOME ]],0)</f>
        <v>0</v>
      </c>
      <c r="CH478" s="10">
        <f ca="1">IF(Table1[[#This Row],[EDUCATION]]="Others",Table1[[#This Row],[INCOME ]],0)</f>
        <v>0</v>
      </c>
      <c r="CJ478" s="9">
        <f ca="1">IF(Table1[[#This Row],[NETWORTH]]&gt;$CK$3,Table1[[#This Row],[AGE]],0)</f>
        <v>0</v>
      </c>
      <c r="CK478" s="10"/>
    </row>
    <row r="479" spans="1:89" x14ac:dyDescent="0.3">
      <c r="A479">
        <f t="shared" ca="1" si="192"/>
        <v>0</v>
      </c>
      <c r="B479" t="str">
        <f t="shared" ca="1" si="193"/>
        <v>MALE</v>
      </c>
      <c r="C479">
        <f t="shared" ca="1" si="194"/>
        <v>29</v>
      </c>
      <c r="D479">
        <f t="shared" ca="1" si="195"/>
        <v>5</v>
      </c>
      <c r="E479" t="str">
        <f t="shared" ca="1" si="196"/>
        <v>Others</v>
      </c>
      <c r="F479">
        <f t="shared" ca="1" si="197"/>
        <v>2</v>
      </c>
      <c r="G479" t="str">
        <f t="shared" ca="1" si="198"/>
        <v>Plus Two</v>
      </c>
      <c r="H479">
        <f t="shared" ca="1" si="216"/>
        <v>2</v>
      </c>
      <c r="I479">
        <f t="shared" ca="1" si="191"/>
        <v>3</v>
      </c>
      <c r="J479">
        <f t="shared" ca="1" si="199"/>
        <v>288289</v>
      </c>
      <c r="K479">
        <f t="shared" ca="1" si="200"/>
        <v>4</v>
      </c>
      <c r="L479" t="str">
        <f t="shared" ca="1" si="201"/>
        <v>Pathanamthitta</v>
      </c>
      <c r="M479">
        <f t="shared" ca="1" si="210"/>
        <v>864867</v>
      </c>
      <c r="N479">
        <f t="shared" ca="1" si="202"/>
        <v>123558.54699844476</v>
      </c>
      <c r="O479">
        <f t="shared" ca="1" si="211"/>
        <v>610667.39569165511</v>
      </c>
      <c r="P479">
        <f t="shared" ca="1" si="203"/>
        <v>20094</v>
      </c>
      <c r="Q479">
        <f t="shared" ca="1" si="212"/>
        <v>305162.54699844477</v>
      </c>
      <c r="R479">
        <f t="shared" ca="1" si="213"/>
        <v>238894.18296054078</v>
      </c>
      <c r="S479">
        <f t="shared" ca="1" si="214"/>
        <v>1714428.5786521959</v>
      </c>
      <c r="T479">
        <f t="shared" ca="1" si="215"/>
        <v>1409266.0316537512</v>
      </c>
      <c r="V479" s="9">
        <f ca="1">IF(Table1[[#This Row],[GENDER]]="MALE",1,0)</f>
        <v>1</v>
      </c>
      <c r="W479" s="10">
        <f ca="1">IF(Table1[[#This Row],[GENDER]]="FEMALE",1,0)</f>
        <v>0</v>
      </c>
      <c r="AF479" s="9">
        <f t="shared" ca="1" si="204"/>
        <v>0</v>
      </c>
      <c r="AG479" s="6">
        <f t="shared" ca="1" si="205"/>
        <v>0</v>
      </c>
      <c r="AH479" s="6">
        <f t="shared" ca="1" si="206"/>
        <v>0</v>
      </c>
      <c r="AI479" s="6">
        <f t="shared" ca="1" si="207"/>
        <v>0</v>
      </c>
      <c r="AJ479" s="10">
        <f t="shared" ca="1" si="208"/>
        <v>1</v>
      </c>
      <c r="AL479" s="9">
        <f ca="1">IF(Table1[[#This Row],[EDUCATION]]="HIGHSCHOOL",1,0)</f>
        <v>0</v>
      </c>
      <c r="AM479" s="6">
        <f ca="1">IF(Table1[[#This Row],[EDUCATION]]="PLUS TWO",1,0)</f>
        <v>1</v>
      </c>
      <c r="AN479" s="6">
        <f ca="1">IF(Table1[[#This Row],[EDUCATION]]="UG",1,0)</f>
        <v>0</v>
      </c>
      <c r="AO479" s="6">
        <f ca="1">IF(Table1[[#This Row],[EDUCATION]]="PG",1,0)</f>
        <v>0</v>
      </c>
      <c r="AP479" s="6">
        <f ca="1">IF(Table1[[#This Row],[EDUCATION]]="PHD",1,0)</f>
        <v>0</v>
      </c>
      <c r="AQ479" s="10">
        <f ca="1">IF(Table1[[#This Row],[EDUCATION]]="OTHERS",1,0)</f>
        <v>0</v>
      </c>
      <c r="AU479" s="9">
        <f ca="1">Table1[[#This Row],[CARS VALUE]]/Table1[[#This Row],[CARS]]</f>
        <v>203555.79856388504</v>
      </c>
      <c r="AV479" s="10"/>
      <c r="AX479" s="9">
        <f ca="1">IF(Table1[[#This Row],[DEBTS]]&gt;$AY$3,1,0)</f>
        <v>0</v>
      </c>
      <c r="AY479" s="6"/>
      <c r="AZ479" s="23">
        <f ca="1">(Table1[[#This Row],[MORTAGE LEFT]]/Table1[[#This Row],[VALUE OF THE HOUSE]])</f>
        <v>0.14286421727091536</v>
      </c>
      <c r="BA479" s="6">
        <f t="shared" ca="1" si="209"/>
        <v>1</v>
      </c>
      <c r="BB479" s="6"/>
      <c r="BC479" s="6"/>
      <c r="BD479" s="6"/>
      <c r="BE479" s="9">
        <f ca="1">IF(Table1[[#This Row],[DEBTS]]&gt;Table1[[#This Row],[INCOME ]],1,0)</f>
        <v>1</v>
      </c>
      <c r="BF479" s="10"/>
      <c r="BH479" s="9">
        <f ca="1">IF(Table1[[#This Row],[AREA]]="Alappuzha",Table1[[#This Row],[INCOME ]],0)</f>
        <v>0</v>
      </c>
      <c r="BI479" s="6">
        <f ca="1">IF(Table1[[#This Row],[AREA]]="Ernakulam",Table1[[#This Row],[INCOME ]],0)</f>
        <v>0</v>
      </c>
      <c r="BJ479" s="6">
        <f ca="1">IF(Table1[[#This Row],[AREA]]="Idukki",Table1[[#This Row],[INCOME ]],0)</f>
        <v>0</v>
      </c>
      <c r="BK479" s="6">
        <f ca="1">IF(Table1[[#This Row],[AREA]]="kannur",Table1[[#This Row],[INCOME ]],0)</f>
        <v>0</v>
      </c>
      <c r="BL479" s="6">
        <f ca="1">IF(Table1[[#This Row],[AREA]]="Kasaragod",Table1[[#This Row],[INCOME ]],0)</f>
        <v>0</v>
      </c>
      <c r="BM479" s="6">
        <f ca="1">IF(Table1[[#This Row],[AREA]]="Kollam",Table1[[#This Row],[INCOME ]],0)</f>
        <v>0</v>
      </c>
      <c r="BN479" s="6">
        <f ca="1">IF(Table1[[#This Row],[AREA]]="kottayam",Table1[[#This Row],[INCOME ]],0)</f>
        <v>0</v>
      </c>
      <c r="BO479" s="6">
        <f ca="1">IF(Table1[[#This Row],[AREA]]="Kozhikode",Table1[[#This Row],[INCOME ]],0)</f>
        <v>0</v>
      </c>
      <c r="BP479" s="6">
        <f ca="1">IF(Table1[[#This Row],[AREA]]="Malappuram",Table1[[#This Row],[INCOME ]],0)</f>
        <v>0</v>
      </c>
      <c r="BQ479" s="6">
        <f ca="1">IF(Table1[[#This Row],[AREA]]="Palakkad",Table1[[#This Row],[INCOME ]],0)</f>
        <v>0</v>
      </c>
      <c r="BR479" s="6">
        <f ca="1">IF(Table1[[#This Row],[AREA]]="Pathanamthitta",Table1[[#This Row],[INCOME ]],0)</f>
        <v>288289</v>
      </c>
      <c r="BS479" s="6">
        <f ca="1">IF(Table1[[#This Row],[AREA]]="Thiruvananthapuram",Table1[[#This Row],[INCOME ]],0)</f>
        <v>0</v>
      </c>
      <c r="BT479" s="6">
        <f ca="1">IF(Table1[[#This Row],[AREA]]="Thrissur",Table1[[#This Row],[INCOME ]],0)</f>
        <v>0</v>
      </c>
      <c r="BU479" s="10">
        <f ca="1">IF(Table1[[#This Row],[AREA]]="Wayanadu",Table1[[#This Row],[INCOME ]],0)</f>
        <v>0</v>
      </c>
      <c r="BW479" s="9">
        <f ca="1">IF(Table1[[#This Row],[FIELD OF WORK]]="IT",Table1[[#This Row],[INCOME ]],0)</f>
        <v>0</v>
      </c>
      <c r="BX479" s="6">
        <f ca="1">IF(Table1[[#This Row],[FIELD OF WORK]]="Teaching",Table1[[#This Row],[INCOME ]],0)</f>
        <v>0</v>
      </c>
      <c r="BY479" s="6">
        <f ca="1">IF(Table1[[#This Row],[FIELD OF WORK]]="Construction",Table1[[#This Row],[INCOME ]],0)</f>
        <v>0</v>
      </c>
      <c r="BZ479" s="6">
        <f ca="1">IF(Table1[[#This Row],[FIELD OF WORK]]="Health",Table1[[#This Row],[INCOME ]],0)</f>
        <v>0</v>
      </c>
      <c r="CA479" s="10">
        <f ca="1">IF(Table1[[#This Row],[FIELD OF WORK]]="Others",Table1[[#This Row],[INCOME ]],0)</f>
        <v>288289</v>
      </c>
      <c r="CC479" s="9">
        <f ca="1">IF(Table1[[#This Row],[EDUCATION]]="Highschool",Table1[[#This Row],[INCOME ]],0)</f>
        <v>0</v>
      </c>
      <c r="CD479" s="6">
        <f ca="1">IF(Table1[[#This Row],[EDUCATION]]="UG",Table1[[#This Row],[INCOME ]],0)</f>
        <v>0</v>
      </c>
      <c r="CE479" s="6">
        <f ca="1">IF(Table1[[#This Row],[EDUCATION]]="PG",Table1[[#This Row],[INCOME ]],0)</f>
        <v>0</v>
      </c>
      <c r="CF479" s="6">
        <f ca="1">IF(Table1[[#This Row],[EDUCATION]]="PHD",Table1[[#This Row],[INCOME ]],0)</f>
        <v>0</v>
      </c>
      <c r="CG479" s="6">
        <f ca="1">IF(Table1[[#This Row],[EDUCATION]]="Plus Two",Table1[[#This Row],[INCOME ]],0)</f>
        <v>288289</v>
      </c>
      <c r="CH479" s="10">
        <f ca="1">IF(Table1[[#This Row],[EDUCATION]]="Others",Table1[[#This Row],[INCOME ]],0)</f>
        <v>0</v>
      </c>
      <c r="CJ479" s="9">
        <f ca="1">IF(Table1[[#This Row],[NETWORTH]]&gt;$CK$3,Table1[[#This Row],[AGE]],0)</f>
        <v>29</v>
      </c>
      <c r="CK479" s="10"/>
    </row>
    <row r="480" spans="1:89" x14ac:dyDescent="0.3">
      <c r="A480">
        <f t="shared" ca="1" si="192"/>
        <v>1</v>
      </c>
      <c r="B480" t="str">
        <f t="shared" ca="1" si="193"/>
        <v>FEMALE</v>
      </c>
      <c r="C480">
        <f t="shared" ca="1" si="194"/>
        <v>38</v>
      </c>
      <c r="D480">
        <f t="shared" ca="1" si="195"/>
        <v>2</v>
      </c>
      <c r="E480" t="str">
        <f t="shared" ca="1" si="196"/>
        <v>Construction</v>
      </c>
      <c r="F480">
        <f t="shared" ca="1" si="197"/>
        <v>1</v>
      </c>
      <c r="G480" t="str">
        <f t="shared" ca="1" si="198"/>
        <v>Highschool</v>
      </c>
      <c r="H480">
        <f t="shared" ca="1" si="216"/>
        <v>1</v>
      </c>
      <c r="I480">
        <f t="shared" ca="1" si="191"/>
        <v>1</v>
      </c>
      <c r="J480">
        <f t="shared" ca="1" si="199"/>
        <v>507180</v>
      </c>
      <c r="K480">
        <f t="shared" ca="1" si="200"/>
        <v>3</v>
      </c>
      <c r="L480" t="str">
        <f t="shared" ca="1" si="201"/>
        <v>Alappuzha</v>
      </c>
      <c r="M480">
        <f t="shared" ca="1" si="210"/>
        <v>3550260</v>
      </c>
      <c r="N480">
        <f t="shared" ca="1" si="202"/>
        <v>1966318.8727896805</v>
      </c>
      <c r="O480">
        <f t="shared" ca="1" si="211"/>
        <v>477678.62797283061</v>
      </c>
      <c r="P480">
        <f t="shared" ca="1" si="203"/>
        <v>95550</v>
      </c>
      <c r="Q480">
        <f t="shared" ca="1" si="212"/>
        <v>2305399.8727896805</v>
      </c>
      <c r="R480">
        <f t="shared" ca="1" si="213"/>
        <v>507349.01146897691</v>
      </c>
      <c r="S480">
        <f t="shared" ca="1" si="214"/>
        <v>4535287.6394418078</v>
      </c>
      <c r="T480">
        <f t="shared" ca="1" si="215"/>
        <v>2229887.7666521273</v>
      </c>
      <c r="V480" s="9">
        <f ca="1">IF(Table1[[#This Row],[GENDER]]="MALE",1,0)</f>
        <v>0</v>
      </c>
      <c r="W480" s="10">
        <f ca="1">IF(Table1[[#This Row],[GENDER]]="FEMALE",1,0)</f>
        <v>1</v>
      </c>
      <c r="AF480" s="9">
        <f t="shared" ca="1" si="204"/>
        <v>1</v>
      </c>
      <c r="AG480" s="6">
        <f t="shared" ca="1" si="205"/>
        <v>0</v>
      </c>
      <c r="AH480" s="6">
        <f t="shared" ca="1" si="206"/>
        <v>0</v>
      </c>
      <c r="AI480" s="6">
        <f t="shared" ca="1" si="207"/>
        <v>0</v>
      </c>
      <c r="AJ480" s="10">
        <f t="shared" ca="1" si="208"/>
        <v>0</v>
      </c>
      <c r="AL480" s="9">
        <f ca="1">IF(Table1[[#This Row],[EDUCATION]]="HIGHSCHOOL",1,0)</f>
        <v>1</v>
      </c>
      <c r="AM480" s="6">
        <f ca="1">IF(Table1[[#This Row],[EDUCATION]]="PLUS TWO",1,0)</f>
        <v>0</v>
      </c>
      <c r="AN480" s="6">
        <f ca="1">IF(Table1[[#This Row],[EDUCATION]]="UG",1,0)</f>
        <v>0</v>
      </c>
      <c r="AO480" s="6">
        <f ca="1">IF(Table1[[#This Row],[EDUCATION]]="PG",1,0)</f>
        <v>0</v>
      </c>
      <c r="AP480" s="6">
        <f ca="1">IF(Table1[[#This Row],[EDUCATION]]="PHD",1,0)</f>
        <v>0</v>
      </c>
      <c r="AQ480" s="10">
        <f ca="1">IF(Table1[[#This Row],[EDUCATION]]="OTHERS",1,0)</f>
        <v>0</v>
      </c>
      <c r="AU480" s="9">
        <f ca="1">Table1[[#This Row],[CARS VALUE]]/Table1[[#This Row],[CARS]]</f>
        <v>477678.62797283061</v>
      </c>
      <c r="AV480" s="10"/>
      <c r="AX480" s="9">
        <f ca="1">IF(Table1[[#This Row],[DEBTS]]&gt;$AY$3,1,0)</f>
        <v>1</v>
      </c>
      <c r="AY480" s="6"/>
      <c r="AZ480" s="23">
        <f ca="1">(Table1[[#This Row],[MORTAGE LEFT]]/Table1[[#This Row],[VALUE OF THE HOUSE]])</f>
        <v>0.5538520764083984</v>
      </c>
      <c r="BA480" s="6">
        <f t="shared" ca="1" si="209"/>
        <v>0</v>
      </c>
      <c r="BB480" s="6"/>
      <c r="BC480" s="6"/>
      <c r="BD480" s="6"/>
      <c r="BE480" s="9">
        <f ca="1">IF(Table1[[#This Row],[DEBTS]]&gt;Table1[[#This Row],[INCOME ]],1,0)</f>
        <v>1</v>
      </c>
      <c r="BF480" s="10"/>
      <c r="BH480" s="9">
        <f ca="1">IF(Table1[[#This Row],[AREA]]="Alappuzha",Table1[[#This Row],[INCOME ]],0)</f>
        <v>507180</v>
      </c>
      <c r="BI480" s="6">
        <f ca="1">IF(Table1[[#This Row],[AREA]]="Ernakulam",Table1[[#This Row],[INCOME ]],0)</f>
        <v>0</v>
      </c>
      <c r="BJ480" s="6">
        <f ca="1">IF(Table1[[#This Row],[AREA]]="Idukki",Table1[[#This Row],[INCOME ]],0)</f>
        <v>0</v>
      </c>
      <c r="BK480" s="6">
        <f ca="1">IF(Table1[[#This Row],[AREA]]="kannur",Table1[[#This Row],[INCOME ]],0)</f>
        <v>0</v>
      </c>
      <c r="BL480" s="6">
        <f ca="1">IF(Table1[[#This Row],[AREA]]="Kasaragod",Table1[[#This Row],[INCOME ]],0)</f>
        <v>0</v>
      </c>
      <c r="BM480" s="6">
        <f ca="1">IF(Table1[[#This Row],[AREA]]="Kollam",Table1[[#This Row],[INCOME ]],0)</f>
        <v>0</v>
      </c>
      <c r="BN480" s="6">
        <f ca="1">IF(Table1[[#This Row],[AREA]]="kottayam",Table1[[#This Row],[INCOME ]],0)</f>
        <v>0</v>
      </c>
      <c r="BO480" s="6">
        <f ca="1">IF(Table1[[#This Row],[AREA]]="Kozhikode",Table1[[#This Row],[INCOME ]],0)</f>
        <v>0</v>
      </c>
      <c r="BP480" s="6">
        <f ca="1">IF(Table1[[#This Row],[AREA]]="Malappuram",Table1[[#This Row],[INCOME ]],0)</f>
        <v>0</v>
      </c>
      <c r="BQ480" s="6">
        <f ca="1">IF(Table1[[#This Row],[AREA]]="Palakkad",Table1[[#This Row],[INCOME ]],0)</f>
        <v>0</v>
      </c>
      <c r="BR480" s="6">
        <f ca="1">IF(Table1[[#This Row],[AREA]]="Pathanamthitta",Table1[[#This Row],[INCOME ]],0)</f>
        <v>0</v>
      </c>
      <c r="BS480" s="6">
        <f ca="1">IF(Table1[[#This Row],[AREA]]="Thiruvananthapuram",Table1[[#This Row],[INCOME ]],0)</f>
        <v>0</v>
      </c>
      <c r="BT480" s="6">
        <f ca="1">IF(Table1[[#This Row],[AREA]]="Thrissur",Table1[[#This Row],[INCOME ]],0)</f>
        <v>0</v>
      </c>
      <c r="BU480" s="10">
        <f ca="1">IF(Table1[[#This Row],[AREA]]="Wayanadu",Table1[[#This Row],[INCOME ]],0)</f>
        <v>0</v>
      </c>
      <c r="BW480" s="9">
        <f ca="1">IF(Table1[[#This Row],[FIELD OF WORK]]="IT",Table1[[#This Row],[INCOME ]],0)</f>
        <v>0</v>
      </c>
      <c r="BX480" s="6">
        <f ca="1">IF(Table1[[#This Row],[FIELD OF WORK]]="Teaching",Table1[[#This Row],[INCOME ]],0)</f>
        <v>0</v>
      </c>
      <c r="BY480" s="6">
        <f ca="1">IF(Table1[[#This Row],[FIELD OF WORK]]="Construction",Table1[[#This Row],[INCOME ]],0)</f>
        <v>507180</v>
      </c>
      <c r="BZ480" s="6">
        <f ca="1">IF(Table1[[#This Row],[FIELD OF WORK]]="Health",Table1[[#This Row],[INCOME ]],0)</f>
        <v>0</v>
      </c>
      <c r="CA480" s="10">
        <f ca="1">IF(Table1[[#This Row],[FIELD OF WORK]]="Others",Table1[[#This Row],[INCOME ]],0)</f>
        <v>0</v>
      </c>
      <c r="CC480" s="9">
        <f ca="1">IF(Table1[[#This Row],[EDUCATION]]="Highschool",Table1[[#This Row],[INCOME ]],0)</f>
        <v>507180</v>
      </c>
      <c r="CD480" s="6">
        <f ca="1">IF(Table1[[#This Row],[EDUCATION]]="UG",Table1[[#This Row],[INCOME ]],0)</f>
        <v>0</v>
      </c>
      <c r="CE480" s="6">
        <f ca="1">IF(Table1[[#This Row],[EDUCATION]]="PG",Table1[[#This Row],[INCOME ]],0)</f>
        <v>0</v>
      </c>
      <c r="CF480" s="6">
        <f ca="1">IF(Table1[[#This Row],[EDUCATION]]="PHD",Table1[[#This Row],[INCOME ]],0)</f>
        <v>0</v>
      </c>
      <c r="CG480" s="6">
        <f ca="1">IF(Table1[[#This Row],[EDUCATION]]="Plus Two",Table1[[#This Row],[INCOME ]],0)</f>
        <v>0</v>
      </c>
      <c r="CH480" s="10">
        <f ca="1">IF(Table1[[#This Row],[EDUCATION]]="Others",Table1[[#This Row],[INCOME ]],0)</f>
        <v>0</v>
      </c>
      <c r="CJ480" s="9">
        <f ca="1">IF(Table1[[#This Row],[NETWORTH]]&gt;$CK$3,Table1[[#This Row],[AGE]],0)</f>
        <v>38</v>
      </c>
      <c r="CK480" s="10"/>
    </row>
    <row r="481" spans="1:89" x14ac:dyDescent="0.3">
      <c r="A481">
        <f t="shared" ca="1" si="192"/>
        <v>0</v>
      </c>
      <c r="B481" t="str">
        <f t="shared" ca="1" si="193"/>
        <v>MALE</v>
      </c>
      <c r="C481">
        <f t="shared" ca="1" si="194"/>
        <v>49</v>
      </c>
      <c r="D481">
        <f t="shared" ca="1" si="195"/>
        <v>2</v>
      </c>
      <c r="E481" t="str">
        <f t="shared" ca="1" si="196"/>
        <v>Construction</v>
      </c>
      <c r="F481">
        <f t="shared" ca="1" si="197"/>
        <v>2</v>
      </c>
      <c r="G481" t="str">
        <f t="shared" ca="1" si="198"/>
        <v>Plus Two</v>
      </c>
      <c r="H481">
        <f t="shared" ca="1" si="216"/>
        <v>0</v>
      </c>
      <c r="I481">
        <f t="shared" ca="1" si="191"/>
        <v>2</v>
      </c>
      <c r="J481">
        <f t="shared" ca="1" si="199"/>
        <v>338128</v>
      </c>
      <c r="K481">
        <f t="shared" ca="1" si="200"/>
        <v>12</v>
      </c>
      <c r="L481" t="str">
        <f t="shared" ca="1" si="201"/>
        <v>Wayanadu</v>
      </c>
      <c r="M481">
        <f t="shared" ca="1" si="210"/>
        <v>2366896</v>
      </c>
      <c r="N481">
        <f t="shared" ca="1" si="202"/>
        <v>137107.9613475388</v>
      </c>
      <c r="O481">
        <f t="shared" ca="1" si="211"/>
        <v>219596.85588375301</v>
      </c>
      <c r="P481">
        <f t="shared" ca="1" si="203"/>
        <v>156116</v>
      </c>
      <c r="Q481">
        <f t="shared" ca="1" si="212"/>
        <v>478930.9613475388</v>
      </c>
      <c r="R481">
        <f t="shared" ca="1" si="213"/>
        <v>358641.49659864436</v>
      </c>
      <c r="S481">
        <f t="shared" ca="1" si="214"/>
        <v>2945134.3524823971</v>
      </c>
      <c r="T481">
        <f t="shared" ca="1" si="215"/>
        <v>2466203.3911348581</v>
      </c>
      <c r="V481" s="9">
        <f ca="1">IF(Table1[[#This Row],[GENDER]]="MALE",1,0)</f>
        <v>1</v>
      </c>
      <c r="W481" s="10">
        <f ca="1">IF(Table1[[#This Row],[GENDER]]="FEMALE",1,0)</f>
        <v>0</v>
      </c>
      <c r="AF481" s="9">
        <f t="shared" ca="1" si="204"/>
        <v>1</v>
      </c>
      <c r="AG481" s="6">
        <f t="shared" ca="1" si="205"/>
        <v>0</v>
      </c>
      <c r="AH481" s="6">
        <f t="shared" ca="1" si="206"/>
        <v>0</v>
      </c>
      <c r="AI481" s="6">
        <f t="shared" ca="1" si="207"/>
        <v>0</v>
      </c>
      <c r="AJ481" s="10">
        <f t="shared" ca="1" si="208"/>
        <v>0</v>
      </c>
      <c r="AL481" s="9">
        <f ca="1">IF(Table1[[#This Row],[EDUCATION]]="HIGHSCHOOL",1,0)</f>
        <v>0</v>
      </c>
      <c r="AM481" s="6">
        <f ca="1">IF(Table1[[#This Row],[EDUCATION]]="PLUS TWO",1,0)</f>
        <v>1</v>
      </c>
      <c r="AN481" s="6">
        <f ca="1">IF(Table1[[#This Row],[EDUCATION]]="UG",1,0)</f>
        <v>0</v>
      </c>
      <c r="AO481" s="6">
        <f ca="1">IF(Table1[[#This Row],[EDUCATION]]="PG",1,0)</f>
        <v>0</v>
      </c>
      <c r="AP481" s="6">
        <f ca="1">IF(Table1[[#This Row],[EDUCATION]]="PHD",1,0)</f>
        <v>0</v>
      </c>
      <c r="AQ481" s="10">
        <f ca="1">IF(Table1[[#This Row],[EDUCATION]]="OTHERS",1,0)</f>
        <v>0</v>
      </c>
      <c r="AU481" s="9">
        <f ca="1">Table1[[#This Row],[CARS VALUE]]/Table1[[#This Row],[CARS]]</f>
        <v>109798.42794187651</v>
      </c>
      <c r="AV481" s="10"/>
      <c r="AX481" s="9">
        <f ca="1">IF(Table1[[#This Row],[DEBTS]]&gt;$AY$3,1,0)</f>
        <v>0</v>
      </c>
      <c r="AY481" s="6"/>
      <c r="AZ481" s="23">
        <f ca="1">(Table1[[#This Row],[MORTAGE LEFT]]/Table1[[#This Row],[VALUE OF THE HOUSE]])</f>
        <v>5.7927328174765091E-2</v>
      </c>
      <c r="BA481" s="6">
        <f t="shared" ca="1" si="209"/>
        <v>1</v>
      </c>
      <c r="BB481" s="6"/>
      <c r="BC481" s="6"/>
      <c r="BD481" s="6"/>
      <c r="BE481" s="9">
        <f ca="1">IF(Table1[[#This Row],[DEBTS]]&gt;Table1[[#This Row],[INCOME ]],1,0)</f>
        <v>1</v>
      </c>
      <c r="BF481" s="10"/>
      <c r="BH481" s="9">
        <f ca="1">IF(Table1[[#This Row],[AREA]]="Alappuzha",Table1[[#This Row],[INCOME ]],0)</f>
        <v>0</v>
      </c>
      <c r="BI481" s="6">
        <f ca="1">IF(Table1[[#This Row],[AREA]]="Ernakulam",Table1[[#This Row],[INCOME ]],0)</f>
        <v>0</v>
      </c>
      <c r="BJ481" s="6">
        <f ca="1">IF(Table1[[#This Row],[AREA]]="Idukki",Table1[[#This Row],[INCOME ]],0)</f>
        <v>0</v>
      </c>
      <c r="BK481" s="6">
        <f ca="1">IF(Table1[[#This Row],[AREA]]="kannur",Table1[[#This Row],[INCOME ]],0)</f>
        <v>0</v>
      </c>
      <c r="BL481" s="6">
        <f ca="1">IF(Table1[[#This Row],[AREA]]="Kasaragod",Table1[[#This Row],[INCOME ]],0)</f>
        <v>0</v>
      </c>
      <c r="BM481" s="6">
        <f ca="1">IF(Table1[[#This Row],[AREA]]="Kollam",Table1[[#This Row],[INCOME ]],0)</f>
        <v>0</v>
      </c>
      <c r="BN481" s="6">
        <f ca="1">IF(Table1[[#This Row],[AREA]]="kottayam",Table1[[#This Row],[INCOME ]],0)</f>
        <v>0</v>
      </c>
      <c r="BO481" s="6">
        <f ca="1">IF(Table1[[#This Row],[AREA]]="Kozhikode",Table1[[#This Row],[INCOME ]],0)</f>
        <v>0</v>
      </c>
      <c r="BP481" s="6">
        <f ca="1">IF(Table1[[#This Row],[AREA]]="Malappuram",Table1[[#This Row],[INCOME ]],0)</f>
        <v>0</v>
      </c>
      <c r="BQ481" s="6">
        <f ca="1">IF(Table1[[#This Row],[AREA]]="Palakkad",Table1[[#This Row],[INCOME ]],0)</f>
        <v>0</v>
      </c>
      <c r="BR481" s="6">
        <f ca="1">IF(Table1[[#This Row],[AREA]]="Pathanamthitta",Table1[[#This Row],[INCOME ]],0)</f>
        <v>0</v>
      </c>
      <c r="BS481" s="6">
        <f ca="1">IF(Table1[[#This Row],[AREA]]="Thiruvananthapuram",Table1[[#This Row],[INCOME ]],0)</f>
        <v>0</v>
      </c>
      <c r="BT481" s="6">
        <f ca="1">IF(Table1[[#This Row],[AREA]]="Thrissur",Table1[[#This Row],[INCOME ]],0)</f>
        <v>0</v>
      </c>
      <c r="BU481" s="10">
        <f ca="1">IF(Table1[[#This Row],[AREA]]="Wayanadu",Table1[[#This Row],[INCOME ]],0)</f>
        <v>338128</v>
      </c>
      <c r="BW481" s="9">
        <f ca="1">IF(Table1[[#This Row],[FIELD OF WORK]]="IT",Table1[[#This Row],[INCOME ]],0)</f>
        <v>0</v>
      </c>
      <c r="BX481" s="6">
        <f ca="1">IF(Table1[[#This Row],[FIELD OF WORK]]="Teaching",Table1[[#This Row],[INCOME ]],0)</f>
        <v>0</v>
      </c>
      <c r="BY481" s="6">
        <f ca="1">IF(Table1[[#This Row],[FIELD OF WORK]]="Construction",Table1[[#This Row],[INCOME ]],0)</f>
        <v>338128</v>
      </c>
      <c r="BZ481" s="6">
        <f ca="1">IF(Table1[[#This Row],[FIELD OF WORK]]="Health",Table1[[#This Row],[INCOME ]],0)</f>
        <v>0</v>
      </c>
      <c r="CA481" s="10">
        <f ca="1">IF(Table1[[#This Row],[FIELD OF WORK]]="Others",Table1[[#This Row],[INCOME ]],0)</f>
        <v>0</v>
      </c>
      <c r="CC481" s="9">
        <f ca="1">IF(Table1[[#This Row],[EDUCATION]]="Highschool",Table1[[#This Row],[INCOME ]],0)</f>
        <v>0</v>
      </c>
      <c r="CD481" s="6">
        <f ca="1">IF(Table1[[#This Row],[EDUCATION]]="UG",Table1[[#This Row],[INCOME ]],0)</f>
        <v>0</v>
      </c>
      <c r="CE481" s="6">
        <f ca="1">IF(Table1[[#This Row],[EDUCATION]]="PG",Table1[[#This Row],[INCOME ]],0)</f>
        <v>0</v>
      </c>
      <c r="CF481" s="6">
        <f ca="1">IF(Table1[[#This Row],[EDUCATION]]="PHD",Table1[[#This Row],[INCOME ]],0)</f>
        <v>0</v>
      </c>
      <c r="CG481" s="6">
        <f ca="1">IF(Table1[[#This Row],[EDUCATION]]="Plus Two",Table1[[#This Row],[INCOME ]],0)</f>
        <v>338128</v>
      </c>
      <c r="CH481" s="10">
        <f ca="1">IF(Table1[[#This Row],[EDUCATION]]="Others",Table1[[#This Row],[INCOME ]],0)</f>
        <v>0</v>
      </c>
      <c r="CJ481" s="9">
        <f ca="1">IF(Table1[[#This Row],[NETWORTH]]&gt;$CK$3,Table1[[#This Row],[AGE]],0)</f>
        <v>49</v>
      </c>
      <c r="CK481" s="10"/>
    </row>
    <row r="482" spans="1:89" x14ac:dyDescent="0.3">
      <c r="A482">
        <f t="shared" ca="1" si="192"/>
        <v>0</v>
      </c>
      <c r="B482" t="str">
        <f t="shared" ca="1" si="193"/>
        <v>MALE</v>
      </c>
      <c r="C482">
        <f t="shared" ca="1" si="194"/>
        <v>42</v>
      </c>
      <c r="D482">
        <f t="shared" ca="1" si="195"/>
        <v>1</v>
      </c>
      <c r="E482" t="str">
        <f t="shared" ca="1" si="196"/>
        <v>Health</v>
      </c>
      <c r="F482">
        <f t="shared" ca="1" si="197"/>
        <v>6</v>
      </c>
      <c r="G482" t="str">
        <f t="shared" ca="1" si="198"/>
        <v>Others</v>
      </c>
      <c r="H482">
        <f t="shared" ca="1" si="216"/>
        <v>0</v>
      </c>
      <c r="I482">
        <f t="shared" ca="1" si="191"/>
        <v>2</v>
      </c>
      <c r="J482">
        <f t="shared" ca="1" si="199"/>
        <v>164429</v>
      </c>
      <c r="K482">
        <f t="shared" ca="1" si="200"/>
        <v>1</v>
      </c>
      <c r="L482" t="str">
        <f t="shared" ca="1" si="201"/>
        <v>Thiruvananthapuram</v>
      </c>
      <c r="M482">
        <f t="shared" ca="1" si="210"/>
        <v>1315432</v>
      </c>
      <c r="N482">
        <f t="shared" ca="1" si="202"/>
        <v>911880.83405465714</v>
      </c>
      <c r="O482">
        <f t="shared" ca="1" si="211"/>
        <v>132824.34133553281</v>
      </c>
      <c r="P482">
        <f t="shared" ca="1" si="203"/>
        <v>96726</v>
      </c>
      <c r="Q482">
        <f t="shared" ca="1" si="212"/>
        <v>1248340.8340546573</v>
      </c>
      <c r="R482">
        <f t="shared" ca="1" si="213"/>
        <v>61491.82285840236</v>
      </c>
      <c r="S482">
        <f t="shared" ca="1" si="214"/>
        <v>1509748.164193935</v>
      </c>
      <c r="T482">
        <f t="shared" ca="1" si="215"/>
        <v>261407.33013927774</v>
      </c>
      <c r="V482" s="9">
        <f ca="1">IF(Table1[[#This Row],[GENDER]]="MALE",1,0)</f>
        <v>1</v>
      </c>
      <c r="W482" s="10">
        <f ca="1">IF(Table1[[#This Row],[GENDER]]="FEMALE",1,0)</f>
        <v>0</v>
      </c>
      <c r="AF482" s="9">
        <f t="shared" ca="1" si="204"/>
        <v>0</v>
      </c>
      <c r="AG482" s="6">
        <f t="shared" ca="1" si="205"/>
        <v>1</v>
      </c>
      <c r="AH482" s="6">
        <f t="shared" ca="1" si="206"/>
        <v>0</v>
      </c>
      <c r="AI482" s="6">
        <f t="shared" ca="1" si="207"/>
        <v>0</v>
      </c>
      <c r="AJ482" s="10">
        <f t="shared" ca="1" si="208"/>
        <v>0</v>
      </c>
      <c r="AL482" s="9">
        <f ca="1">IF(Table1[[#This Row],[EDUCATION]]="HIGHSCHOOL",1,0)</f>
        <v>0</v>
      </c>
      <c r="AM482" s="6">
        <f ca="1">IF(Table1[[#This Row],[EDUCATION]]="PLUS TWO",1,0)</f>
        <v>0</v>
      </c>
      <c r="AN482" s="6">
        <f ca="1">IF(Table1[[#This Row],[EDUCATION]]="UG",1,0)</f>
        <v>0</v>
      </c>
      <c r="AO482" s="6">
        <f ca="1">IF(Table1[[#This Row],[EDUCATION]]="PG",1,0)</f>
        <v>0</v>
      </c>
      <c r="AP482" s="6">
        <f ca="1">IF(Table1[[#This Row],[EDUCATION]]="PHD",1,0)</f>
        <v>0</v>
      </c>
      <c r="AQ482" s="10">
        <f ca="1">IF(Table1[[#This Row],[EDUCATION]]="OTHERS",1,0)</f>
        <v>1</v>
      </c>
      <c r="AU482" s="9">
        <f ca="1">Table1[[#This Row],[CARS VALUE]]/Table1[[#This Row],[CARS]]</f>
        <v>66412.170667766404</v>
      </c>
      <c r="AV482" s="10"/>
      <c r="AX482" s="9">
        <f ca="1">IF(Table1[[#This Row],[DEBTS]]&gt;$AY$3,1,0)</f>
        <v>1</v>
      </c>
      <c r="AY482" s="6"/>
      <c r="AZ482" s="23">
        <f ca="1">(Table1[[#This Row],[MORTAGE LEFT]]/Table1[[#This Row],[VALUE OF THE HOUSE]])</f>
        <v>0.69321776728455531</v>
      </c>
      <c r="BA482" s="6">
        <f t="shared" ca="1" si="209"/>
        <v>0</v>
      </c>
      <c r="BB482" s="6"/>
      <c r="BC482" s="6"/>
      <c r="BD482" s="6"/>
      <c r="BE482" s="9">
        <f ca="1">IF(Table1[[#This Row],[DEBTS]]&gt;Table1[[#This Row],[INCOME ]],1,0)</f>
        <v>1</v>
      </c>
      <c r="BF482" s="10"/>
      <c r="BH482" s="9">
        <f ca="1">IF(Table1[[#This Row],[AREA]]="Alappuzha",Table1[[#This Row],[INCOME ]],0)</f>
        <v>0</v>
      </c>
      <c r="BI482" s="6">
        <f ca="1">IF(Table1[[#This Row],[AREA]]="Ernakulam",Table1[[#This Row],[INCOME ]],0)</f>
        <v>0</v>
      </c>
      <c r="BJ482" s="6">
        <f ca="1">IF(Table1[[#This Row],[AREA]]="Idukki",Table1[[#This Row],[INCOME ]],0)</f>
        <v>0</v>
      </c>
      <c r="BK482" s="6">
        <f ca="1">IF(Table1[[#This Row],[AREA]]="kannur",Table1[[#This Row],[INCOME ]],0)</f>
        <v>0</v>
      </c>
      <c r="BL482" s="6">
        <f ca="1">IF(Table1[[#This Row],[AREA]]="Kasaragod",Table1[[#This Row],[INCOME ]],0)</f>
        <v>0</v>
      </c>
      <c r="BM482" s="6">
        <f ca="1">IF(Table1[[#This Row],[AREA]]="Kollam",Table1[[#This Row],[INCOME ]],0)</f>
        <v>0</v>
      </c>
      <c r="BN482" s="6">
        <f ca="1">IF(Table1[[#This Row],[AREA]]="kottayam",Table1[[#This Row],[INCOME ]],0)</f>
        <v>0</v>
      </c>
      <c r="BO482" s="6">
        <f ca="1">IF(Table1[[#This Row],[AREA]]="Kozhikode",Table1[[#This Row],[INCOME ]],0)</f>
        <v>0</v>
      </c>
      <c r="BP482" s="6">
        <f ca="1">IF(Table1[[#This Row],[AREA]]="Malappuram",Table1[[#This Row],[INCOME ]],0)</f>
        <v>0</v>
      </c>
      <c r="BQ482" s="6">
        <f ca="1">IF(Table1[[#This Row],[AREA]]="Palakkad",Table1[[#This Row],[INCOME ]],0)</f>
        <v>0</v>
      </c>
      <c r="BR482" s="6">
        <f ca="1">IF(Table1[[#This Row],[AREA]]="Pathanamthitta",Table1[[#This Row],[INCOME ]],0)</f>
        <v>0</v>
      </c>
      <c r="BS482" s="6">
        <f ca="1">IF(Table1[[#This Row],[AREA]]="Thiruvananthapuram",Table1[[#This Row],[INCOME ]],0)</f>
        <v>164429</v>
      </c>
      <c r="BT482" s="6">
        <f ca="1">IF(Table1[[#This Row],[AREA]]="Thrissur",Table1[[#This Row],[INCOME ]],0)</f>
        <v>0</v>
      </c>
      <c r="BU482" s="10">
        <f ca="1">IF(Table1[[#This Row],[AREA]]="Wayanadu",Table1[[#This Row],[INCOME ]],0)</f>
        <v>0</v>
      </c>
      <c r="BW482" s="9">
        <f ca="1">IF(Table1[[#This Row],[FIELD OF WORK]]="IT",Table1[[#This Row],[INCOME ]],0)</f>
        <v>0</v>
      </c>
      <c r="BX482" s="6">
        <f ca="1">IF(Table1[[#This Row],[FIELD OF WORK]]="Teaching",Table1[[#This Row],[INCOME ]],0)</f>
        <v>0</v>
      </c>
      <c r="BY482" s="6">
        <f ca="1">IF(Table1[[#This Row],[FIELD OF WORK]]="Construction",Table1[[#This Row],[INCOME ]],0)</f>
        <v>0</v>
      </c>
      <c r="BZ482" s="6">
        <f ca="1">IF(Table1[[#This Row],[FIELD OF WORK]]="Health",Table1[[#This Row],[INCOME ]],0)</f>
        <v>164429</v>
      </c>
      <c r="CA482" s="10">
        <f ca="1">IF(Table1[[#This Row],[FIELD OF WORK]]="Others",Table1[[#This Row],[INCOME ]],0)</f>
        <v>0</v>
      </c>
      <c r="CC482" s="9">
        <f ca="1">IF(Table1[[#This Row],[EDUCATION]]="Highschool",Table1[[#This Row],[INCOME ]],0)</f>
        <v>0</v>
      </c>
      <c r="CD482" s="6">
        <f ca="1">IF(Table1[[#This Row],[EDUCATION]]="UG",Table1[[#This Row],[INCOME ]],0)</f>
        <v>0</v>
      </c>
      <c r="CE482" s="6">
        <f ca="1">IF(Table1[[#This Row],[EDUCATION]]="PG",Table1[[#This Row],[INCOME ]],0)</f>
        <v>0</v>
      </c>
      <c r="CF482" s="6">
        <f ca="1">IF(Table1[[#This Row],[EDUCATION]]="PHD",Table1[[#This Row],[INCOME ]],0)</f>
        <v>0</v>
      </c>
      <c r="CG482" s="6">
        <f ca="1">IF(Table1[[#This Row],[EDUCATION]]="Plus Two",Table1[[#This Row],[INCOME ]],0)</f>
        <v>0</v>
      </c>
      <c r="CH482" s="10">
        <f ca="1">IF(Table1[[#This Row],[EDUCATION]]="Others",Table1[[#This Row],[INCOME ]],0)</f>
        <v>164429</v>
      </c>
      <c r="CJ482" s="9">
        <f ca="1">IF(Table1[[#This Row],[NETWORTH]]&gt;$CK$3,Table1[[#This Row],[AGE]],0)</f>
        <v>0</v>
      </c>
      <c r="CK482" s="10"/>
    </row>
    <row r="483" spans="1:89" x14ac:dyDescent="0.3">
      <c r="A483">
        <f t="shared" ca="1" si="192"/>
        <v>0</v>
      </c>
      <c r="B483" t="str">
        <f t="shared" ca="1" si="193"/>
        <v>MALE</v>
      </c>
      <c r="C483">
        <f t="shared" ca="1" si="194"/>
        <v>50</v>
      </c>
      <c r="D483">
        <f t="shared" ca="1" si="195"/>
        <v>4</v>
      </c>
      <c r="E483" t="str">
        <f t="shared" ca="1" si="196"/>
        <v>IT</v>
      </c>
      <c r="F483">
        <f t="shared" ca="1" si="197"/>
        <v>5</v>
      </c>
      <c r="G483" t="str">
        <f t="shared" ca="1" si="198"/>
        <v>PHD</v>
      </c>
      <c r="H483">
        <f t="shared" ca="1" si="216"/>
        <v>3</v>
      </c>
      <c r="I483">
        <f t="shared" ca="1" si="191"/>
        <v>1</v>
      </c>
      <c r="J483">
        <f t="shared" ca="1" si="199"/>
        <v>782019</v>
      </c>
      <c r="K483">
        <f t="shared" ca="1" si="200"/>
        <v>8</v>
      </c>
      <c r="L483" t="str">
        <f t="shared" ca="1" si="201"/>
        <v>Thrissur</v>
      </c>
      <c r="M483">
        <f t="shared" ca="1" si="210"/>
        <v>6256152</v>
      </c>
      <c r="N483">
        <f t="shared" ca="1" si="202"/>
        <v>1375231.1658213648</v>
      </c>
      <c r="O483">
        <f t="shared" ca="1" si="211"/>
        <v>720986.34183400415</v>
      </c>
      <c r="P483">
        <f t="shared" ca="1" si="203"/>
        <v>431915</v>
      </c>
      <c r="Q483">
        <f t="shared" ca="1" si="212"/>
        <v>2437035.1658213651</v>
      </c>
      <c r="R483">
        <f t="shared" ca="1" si="213"/>
        <v>344174.16851783852</v>
      </c>
      <c r="S483">
        <f t="shared" ca="1" si="214"/>
        <v>7321312.5103518423</v>
      </c>
      <c r="T483">
        <f t="shared" ca="1" si="215"/>
        <v>4884277.3445304772</v>
      </c>
      <c r="V483" s="9">
        <f ca="1">IF(Table1[[#This Row],[GENDER]]="MALE",1,0)</f>
        <v>1</v>
      </c>
      <c r="W483" s="10">
        <f ca="1">IF(Table1[[#This Row],[GENDER]]="FEMALE",1,0)</f>
        <v>0</v>
      </c>
      <c r="AF483" s="9">
        <f t="shared" ca="1" si="204"/>
        <v>0</v>
      </c>
      <c r="AG483" s="6">
        <f t="shared" ca="1" si="205"/>
        <v>0</v>
      </c>
      <c r="AH483" s="6">
        <f t="shared" ca="1" si="206"/>
        <v>1</v>
      </c>
      <c r="AI483" s="6">
        <f t="shared" ca="1" si="207"/>
        <v>0</v>
      </c>
      <c r="AJ483" s="10">
        <f t="shared" ca="1" si="208"/>
        <v>0</v>
      </c>
      <c r="AL483" s="9">
        <f ca="1">IF(Table1[[#This Row],[EDUCATION]]="HIGHSCHOOL",1,0)</f>
        <v>0</v>
      </c>
      <c r="AM483" s="6">
        <f ca="1">IF(Table1[[#This Row],[EDUCATION]]="PLUS TWO",1,0)</f>
        <v>0</v>
      </c>
      <c r="AN483" s="6">
        <f ca="1">IF(Table1[[#This Row],[EDUCATION]]="UG",1,0)</f>
        <v>0</v>
      </c>
      <c r="AO483" s="6">
        <f ca="1">IF(Table1[[#This Row],[EDUCATION]]="PG",1,0)</f>
        <v>0</v>
      </c>
      <c r="AP483" s="6">
        <f ca="1">IF(Table1[[#This Row],[EDUCATION]]="PHD",1,0)</f>
        <v>1</v>
      </c>
      <c r="AQ483" s="10">
        <f ca="1">IF(Table1[[#This Row],[EDUCATION]]="OTHERS",1,0)</f>
        <v>0</v>
      </c>
      <c r="AU483" s="9">
        <f ca="1">Table1[[#This Row],[CARS VALUE]]/Table1[[#This Row],[CARS]]</f>
        <v>720986.34183400415</v>
      </c>
      <c r="AV483" s="10"/>
      <c r="AX483" s="9">
        <f ca="1">IF(Table1[[#This Row],[DEBTS]]&gt;$AY$3,1,0)</f>
        <v>1</v>
      </c>
      <c r="AY483" s="6"/>
      <c r="AZ483" s="23">
        <f ca="1">(Table1[[#This Row],[MORTAGE LEFT]]/Table1[[#This Row],[VALUE OF THE HOUSE]])</f>
        <v>0.21982061270591968</v>
      </c>
      <c r="BA483" s="6">
        <f t="shared" ca="1" si="209"/>
        <v>1</v>
      </c>
      <c r="BB483" s="6"/>
      <c r="BC483" s="6"/>
      <c r="BD483" s="6"/>
      <c r="BE483" s="9">
        <f ca="1">IF(Table1[[#This Row],[DEBTS]]&gt;Table1[[#This Row],[INCOME ]],1,0)</f>
        <v>1</v>
      </c>
      <c r="BF483" s="10"/>
      <c r="BH483" s="9">
        <f ca="1">IF(Table1[[#This Row],[AREA]]="Alappuzha",Table1[[#This Row],[INCOME ]],0)</f>
        <v>0</v>
      </c>
      <c r="BI483" s="6">
        <f ca="1">IF(Table1[[#This Row],[AREA]]="Ernakulam",Table1[[#This Row],[INCOME ]],0)</f>
        <v>0</v>
      </c>
      <c r="BJ483" s="6">
        <f ca="1">IF(Table1[[#This Row],[AREA]]="Idukki",Table1[[#This Row],[INCOME ]],0)</f>
        <v>0</v>
      </c>
      <c r="BK483" s="6">
        <f ca="1">IF(Table1[[#This Row],[AREA]]="kannur",Table1[[#This Row],[INCOME ]],0)</f>
        <v>0</v>
      </c>
      <c r="BL483" s="6">
        <f ca="1">IF(Table1[[#This Row],[AREA]]="Kasaragod",Table1[[#This Row],[INCOME ]],0)</f>
        <v>0</v>
      </c>
      <c r="BM483" s="6">
        <f ca="1">IF(Table1[[#This Row],[AREA]]="Kollam",Table1[[#This Row],[INCOME ]],0)</f>
        <v>0</v>
      </c>
      <c r="BN483" s="6">
        <f ca="1">IF(Table1[[#This Row],[AREA]]="kottayam",Table1[[#This Row],[INCOME ]],0)</f>
        <v>0</v>
      </c>
      <c r="BO483" s="6">
        <f ca="1">IF(Table1[[#This Row],[AREA]]="Kozhikode",Table1[[#This Row],[INCOME ]],0)</f>
        <v>0</v>
      </c>
      <c r="BP483" s="6">
        <f ca="1">IF(Table1[[#This Row],[AREA]]="Malappuram",Table1[[#This Row],[INCOME ]],0)</f>
        <v>0</v>
      </c>
      <c r="BQ483" s="6">
        <f ca="1">IF(Table1[[#This Row],[AREA]]="Palakkad",Table1[[#This Row],[INCOME ]],0)</f>
        <v>0</v>
      </c>
      <c r="BR483" s="6">
        <f ca="1">IF(Table1[[#This Row],[AREA]]="Pathanamthitta",Table1[[#This Row],[INCOME ]],0)</f>
        <v>0</v>
      </c>
      <c r="BS483" s="6">
        <f ca="1">IF(Table1[[#This Row],[AREA]]="Thiruvananthapuram",Table1[[#This Row],[INCOME ]],0)</f>
        <v>0</v>
      </c>
      <c r="BT483" s="6">
        <f ca="1">IF(Table1[[#This Row],[AREA]]="Thrissur",Table1[[#This Row],[INCOME ]],0)</f>
        <v>782019</v>
      </c>
      <c r="BU483" s="10">
        <f ca="1">IF(Table1[[#This Row],[AREA]]="Wayanadu",Table1[[#This Row],[INCOME ]],0)</f>
        <v>0</v>
      </c>
      <c r="BW483" s="9">
        <f ca="1">IF(Table1[[#This Row],[FIELD OF WORK]]="IT",Table1[[#This Row],[INCOME ]],0)</f>
        <v>782019</v>
      </c>
      <c r="BX483" s="6">
        <f ca="1">IF(Table1[[#This Row],[FIELD OF WORK]]="Teaching",Table1[[#This Row],[INCOME ]],0)</f>
        <v>0</v>
      </c>
      <c r="BY483" s="6">
        <f ca="1">IF(Table1[[#This Row],[FIELD OF WORK]]="Construction",Table1[[#This Row],[INCOME ]],0)</f>
        <v>0</v>
      </c>
      <c r="BZ483" s="6">
        <f ca="1">IF(Table1[[#This Row],[FIELD OF WORK]]="Health",Table1[[#This Row],[INCOME ]],0)</f>
        <v>0</v>
      </c>
      <c r="CA483" s="10">
        <f ca="1">IF(Table1[[#This Row],[FIELD OF WORK]]="Others",Table1[[#This Row],[INCOME ]],0)</f>
        <v>0</v>
      </c>
      <c r="CC483" s="9">
        <f ca="1">IF(Table1[[#This Row],[EDUCATION]]="Highschool",Table1[[#This Row],[INCOME ]],0)</f>
        <v>0</v>
      </c>
      <c r="CD483" s="6">
        <f ca="1">IF(Table1[[#This Row],[EDUCATION]]="UG",Table1[[#This Row],[INCOME ]],0)</f>
        <v>0</v>
      </c>
      <c r="CE483" s="6">
        <f ca="1">IF(Table1[[#This Row],[EDUCATION]]="PG",Table1[[#This Row],[INCOME ]],0)</f>
        <v>0</v>
      </c>
      <c r="CF483" s="6">
        <f ca="1">IF(Table1[[#This Row],[EDUCATION]]="PHD",Table1[[#This Row],[INCOME ]],0)</f>
        <v>782019</v>
      </c>
      <c r="CG483" s="6">
        <f ca="1">IF(Table1[[#This Row],[EDUCATION]]="Plus Two",Table1[[#This Row],[INCOME ]],0)</f>
        <v>0</v>
      </c>
      <c r="CH483" s="10">
        <f ca="1">IF(Table1[[#This Row],[EDUCATION]]="Others",Table1[[#This Row],[INCOME ]],0)</f>
        <v>0</v>
      </c>
      <c r="CJ483" s="9">
        <f ca="1">IF(Table1[[#This Row],[NETWORTH]]&gt;$CK$3,Table1[[#This Row],[AGE]],0)</f>
        <v>50</v>
      </c>
      <c r="CK483" s="10"/>
    </row>
    <row r="484" spans="1:89" x14ac:dyDescent="0.3">
      <c r="A484">
        <f t="shared" ca="1" si="192"/>
        <v>0</v>
      </c>
      <c r="B484" t="str">
        <f t="shared" ca="1" si="193"/>
        <v>MALE</v>
      </c>
      <c r="C484">
        <f t="shared" ca="1" si="194"/>
        <v>40</v>
      </c>
      <c r="D484">
        <f t="shared" ca="1" si="195"/>
        <v>4</v>
      </c>
      <c r="E484" t="str">
        <f t="shared" ca="1" si="196"/>
        <v>IT</v>
      </c>
      <c r="F484">
        <f t="shared" ca="1" si="197"/>
        <v>4</v>
      </c>
      <c r="G484" t="str">
        <f t="shared" ca="1" si="198"/>
        <v>PG</v>
      </c>
      <c r="H484">
        <f t="shared" ca="1" si="216"/>
        <v>0</v>
      </c>
      <c r="I484">
        <f t="shared" ca="1" si="191"/>
        <v>2</v>
      </c>
      <c r="J484">
        <f t="shared" ca="1" si="199"/>
        <v>477630</v>
      </c>
      <c r="K484">
        <f t="shared" ca="1" si="200"/>
        <v>4</v>
      </c>
      <c r="L484" t="str">
        <f t="shared" ca="1" si="201"/>
        <v>Pathanamthitta</v>
      </c>
      <c r="M484">
        <f t="shared" ca="1" si="210"/>
        <v>3343410</v>
      </c>
      <c r="N484">
        <f t="shared" ca="1" si="202"/>
        <v>2424044.2336935494</v>
      </c>
      <c r="O484">
        <f t="shared" ca="1" si="211"/>
        <v>280691.09051049809</v>
      </c>
      <c r="P484">
        <f t="shared" ca="1" si="203"/>
        <v>121958</v>
      </c>
      <c r="Q484">
        <f t="shared" ca="1" si="212"/>
        <v>2929004.2336935494</v>
      </c>
      <c r="R484">
        <f t="shared" ca="1" si="213"/>
        <v>448597.027991793</v>
      </c>
      <c r="S484">
        <f t="shared" ca="1" si="214"/>
        <v>4072698.1185022914</v>
      </c>
      <c r="T484">
        <f t="shared" ca="1" si="215"/>
        <v>1143693.884808742</v>
      </c>
      <c r="V484" s="9">
        <f ca="1">IF(Table1[[#This Row],[GENDER]]="MALE",1,0)</f>
        <v>1</v>
      </c>
      <c r="W484" s="10">
        <f ca="1">IF(Table1[[#This Row],[GENDER]]="FEMALE",1,0)</f>
        <v>0</v>
      </c>
      <c r="AF484" s="9">
        <f t="shared" ca="1" si="204"/>
        <v>0</v>
      </c>
      <c r="AG484" s="6">
        <f t="shared" ca="1" si="205"/>
        <v>0</v>
      </c>
      <c r="AH484" s="6">
        <f t="shared" ca="1" si="206"/>
        <v>1</v>
      </c>
      <c r="AI484" s="6">
        <f t="shared" ca="1" si="207"/>
        <v>0</v>
      </c>
      <c r="AJ484" s="10">
        <f t="shared" ca="1" si="208"/>
        <v>0</v>
      </c>
      <c r="AL484" s="9">
        <f ca="1">IF(Table1[[#This Row],[EDUCATION]]="HIGHSCHOOL",1,0)</f>
        <v>0</v>
      </c>
      <c r="AM484" s="6">
        <f ca="1">IF(Table1[[#This Row],[EDUCATION]]="PLUS TWO",1,0)</f>
        <v>0</v>
      </c>
      <c r="AN484" s="6">
        <f ca="1">IF(Table1[[#This Row],[EDUCATION]]="UG",1,0)</f>
        <v>0</v>
      </c>
      <c r="AO484" s="6">
        <f ca="1">IF(Table1[[#This Row],[EDUCATION]]="PG",1,0)</f>
        <v>1</v>
      </c>
      <c r="AP484" s="6">
        <f ca="1">IF(Table1[[#This Row],[EDUCATION]]="PHD",1,0)</f>
        <v>0</v>
      </c>
      <c r="AQ484" s="10">
        <f ca="1">IF(Table1[[#This Row],[EDUCATION]]="OTHERS",1,0)</f>
        <v>0</v>
      </c>
      <c r="AU484" s="9">
        <f ca="1">Table1[[#This Row],[CARS VALUE]]/Table1[[#This Row],[CARS]]</f>
        <v>140345.54525524905</v>
      </c>
      <c r="AV484" s="10"/>
      <c r="AX484" s="9">
        <f ca="1">IF(Table1[[#This Row],[DEBTS]]&gt;$AY$3,1,0)</f>
        <v>1</v>
      </c>
      <c r="AY484" s="6"/>
      <c r="AZ484" s="23">
        <f ca="1">(Table1[[#This Row],[MORTAGE LEFT]]/Table1[[#This Row],[VALUE OF THE HOUSE]])</f>
        <v>0.72502153002280589</v>
      </c>
      <c r="BA484" s="6">
        <f t="shared" ca="1" si="209"/>
        <v>0</v>
      </c>
      <c r="BB484" s="6"/>
      <c r="BC484" s="6"/>
      <c r="BD484" s="6"/>
      <c r="BE484" s="9">
        <f ca="1">IF(Table1[[#This Row],[DEBTS]]&gt;Table1[[#This Row],[INCOME ]],1,0)</f>
        <v>1</v>
      </c>
      <c r="BF484" s="10"/>
      <c r="BH484" s="9">
        <f ca="1">IF(Table1[[#This Row],[AREA]]="Alappuzha",Table1[[#This Row],[INCOME ]],0)</f>
        <v>0</v>
      </c>
      <c r="BI484" s="6">
        <f ca="1">IF(Table1[[#This Row],[AREA]]="Ernakulam",Table1[[#This Row],[INCOME ]],0)</f>
        <v>0</v>
      </c>
      <c r="BJ484" s="6">
        <f ca="1">IF(Table1[[#This Row],[AREA]]="Idukki",Table1[[#This Row],[INCOME ]],0)</f>
        <v>0</v>
      </c>
      <c r="BK484" s="6">
        <f ca="1">IF(Table1[[#This Row],[AREA]]="kannur",Table1[[#This Row],[INCOME ]],0)</f>
        <v>0</v>
      </c>
      <c r="BL484" s="6">
        <f ca="1">IF(Table1[[#This Row],[AREA]]="Kasaragod",Table1[[#This Row],[INCOME ]],0)</f>
        <v>0</v>
      </c>
      <c r="BM484" s="6">
        <f ca="1">IF(Table1[[#This Row],[AREA]]="Kollam",Table1[[#This Row],[INCOME ]],0)</f>
        <v>0</v>
      </c>
      <c r="BN484" s="6">
        <f ca="1">IF(Table1[[#This Row],[AREA]]="kottayam",Table1[[#This Row],[INCOME ]],0)</f>
        <v>0</v>
      </c>
      <c r="BO484" s="6">
        <f ca="1">IF(Table1[[#This Row],[AREA]]="Kozhikode",Table1[[#This Row],[INCOME ]],0)</f>
        <v>0</v>
      </c>
      <c r="BP484" s="6">
        <f ca="1">IF(Table1[[#This Row],[AREA]]="Malappuram",Table1[[#This Row],[INCOME ]],0)</f>
        <v>0</v>
      </c>
      <c r="BQ484" s="6">
        <f ca="1">IF(Table1[[#This Row],[AREA]]="Palakkad",Table1[[#This Row],[INCOME ]],0)</f>
        <v>0</v>
      </c>
      <c r="BR484" s="6">
        <f ca="1">IF(Table1[[#This Row],[AREA]]="Pathanamthitta",Table1[[#This Row],[INCOME ]],0)</f>
        <v>477630</v>
      </c>
      <c r="BS484" s="6">
        <f ca="1">IF(Table1[[#This Row],[AREA]]="Thiruvananthapuram",Table1[[#This Row],[INCOME ]],0)</f>
        <v>0</v>
      </c>
      <c r="BT484" s="6">
        <f ca="1">IF(Table1[[#This Row],[AREA]]="Thrissur",Table1[[#This Row],[INCOME ]],0)</f>
        <v>0</v>
      </c>
      <c r="BU484" s="10">
        <f ca="1">IF(Table1[[#This Row],[AREA]]="Wayanadu",Table1[[#This Row],[INCOME ]],0)</f>
        <v>0</v>
      </c>
      <c r="BW484" s="9">
        <f ca="1">IF(Table1[[#This Row],[FIELD OF WORK]]="IT",Table1[[#This Row],[INCOME ]],0)</f>
        <v>477630</v>
      </c>
      <c r="BX484" s="6">
        <f ca="1">IF(Table1[[#This Row],[FIELD OF WORK]]="Teaching",Table1[[#This Row],[INCOME ]],0)</f>
        <v>0</v>
      </c>
      <c r="BY484" s="6">
        <f ca="1">IF(Table1[[#This Row],[FIELD OF WORK]]="Construction",Table1[[#This Row],[INCOME ]],0)</f>
        <v>0</v>
      </c>
      <c r="BZ484" s="6">
        <f ca="1">IF(Table1[[#This Row],[FIELD OF WORK]]="Health",Table1[[#This Row],[INCOME ]],0)</f>
        <v>0</v>
      </c>
      <c r="CA484" s="10">
        <f ca="1">IF(Table1[[#This Row],[FIELD OF WORK]]="Others",Table1[[#This Row],[INCOME ]],0)</f>
        <v>0</v>
      </c>
      <c r="CC484" s="9">
        <f ca="1">IF(Table1[[#This Row],[EDUCATION]]="Highschool",Table1[[#This Row],[INCOME ]],0)</f>
        <v>0</v>
      </c>
      <c r="CD484" s="6">
        <f ca="1">IF(Table1[[#This Row],[EDUCATION]]="UG",Table1[[#This Row],[INCOME ]],0)</f>
        <v>0</v>
      </c>
      <c r="CE484" s="6">
        <f ca="1">IF(Table1[[#This Row],[EDUCATION]]="PG",Table1[[#This Row],[INCOME ]],0)</f>
        <v>477630</v>
      </c>
      <c r="CF484" s="6">
        <f ca="1">IF(Table1[[#This Row],[EDUCATION]]="PHD",Table1[[#This Row],[INCOME ]],0)</f>
        <v>0</v>
      </c>
      <c r="CG484" s="6">
        <f ca="1">IF(Table1[[#This Row],[EDUCATION]]="Plus Two",Table1[[#This Row],[INCOME ]],0)</f>
        <v>0</v>
      </c>
      <c r="CH484" s="10">
        <f ca="1">IF(Table1[[#This Row],[EDUCATION]]="Others",Table1[[#This Row],[INCOME ]],0)</f>
        <v>0</v>
      </c>
      <c r="CJ484" s="9">
        <f ca="1">IF(Table1[[#This Row],[NETWORTH]]&gt;$CK$3,Table1[[#This Row],[AGE]],0)</f>
        <v>40</v>
      </c>
      <c r="CK484" s="10"/>
    </row>
    <row r="485" spans="1:89" x14ac:dyDescent="0.3">
      <c r="A485">
        <f t="shared" ca="1" si="192"/>
        <v>0</v>
      </c>
      <c r="B485" t="str">
        <f t="shared" ca="1" si="193"/>
        <v>MALE</v>
      </c>
      <c r="C485">
        <f t="shared" ca="1" si="194"/>
        <v>26</v>
      </c>
      <c r="D485">
        <f t="shared" ca="1" si="195"/>
        <v>5</v>
      </c>
      <c r="E485" t="str">
        <f t="shared" ca="1" si="196"/>
        <v>Others</v>
      </c>
      <c r="F485">
        <f t="shared" ca="1" si="197"/>
        <v>1</v>
      </c>
      <c r="G485" t="str">
        <f t="shared" ca="1" si="198"/>
        <v>Highschool</v>
      </c>
      <c r="H485">
        <f t="shared" ca="1" si="216"/>
        <v>3</v>
      </c>
      <c r="I485">
        <f t="shared" ca="1" si="191"/>
        <v>1</v>
      </c>
      <c r="J485">
        <f t="shared" ca="1" si="199"/>
        <v>589825</v>
      </c>
      <c r="K485">
        <f t="shared" ca="1" si="200"/>
        <v>6</v>
      </c>
      <c r="L485" t="str">
        <f t="shared" ca="1" si="201"/>
        <v>Idukki</v>
      </c>
      <c r="M485">
        <f t="shared" ca="1" si="210"/>
        <v>2359300</v>
      </c>
      <c r="N485">
        <f t="shared" ca="1" si="202"/>
        <v>569484.27486877283</v>
      </c>
      <c r="O485">
        <f t="shared" ca="1" si="211"/>
        <v>97414.311831250074</v>
      </c>
      <c r="P485">
        <f t="shared" ca="1" si="203"/>
        <v>10811</v>
      </c>
      <c r="Q485">
        <f t="shared" ca="1" si="212"/>
        <v>1501196.2748687728</v>
      </c>
      <c r="R485">
        <f t="shared" ca="1" si="213"/>
        <v>467824.32887927874</v>
      </c>
      <c r="S485">
        <f t="shared" ca="1" si="214"/>
        <v>2924538.6407105285</v>
      </c>
      <c r="T485">
        <f t="shared" ca="1" si="215"/>
        <v>1423342.3658417556</v>
      </c>
      <c r="V485" s="9">
        <f ca="1">IF(Table1[[#This Row],[GENDER]]="MALE",1,0)</f>
        <v>1</v>
      </c>
      <c r="W485" s="10">
        <f ca="1">IF(Table1[[#This Row],[GENDER]]="FEMALE",1,0)</f>
        <v>0</v>
      </c>
      <c r="AF485" s="9">
        <f t="shared" ca="1" si="204"/>
        <v>0</v>
      </c>
      <c r="AG485" s="6">
        <f t="shared" ca="1" si="205"/>
        <v>0</v>
      </c>
      <c r="AH485" s="6">
        <f t="shared" ca="1" si="206"/>
        <v>0</v>
      </c>
      <c r="AI485" s="6">
        <f t="shared" ca="1" si="207"/>
        <v>0</v>
      </c>
      <c r="AJ485" s="10">
        <f t="shared" ca="1" si="208"/>
        <v>1</v>
      </c>
      <c r="AL485" s="9">
        <f ca="1">IF(Table1[[#This Row],[EDUCATION]]="HIGHSCHOOL",1,0)</f>
        <v>1</v>
      </c>
      <c r="AM485" s="6">
        <f ca="1">IF(Table1[[#This Row],[EDUCATION]]="PLUS TWO",1,0)</f>
        <v>0</v>
      </c>
      <c r="AN485" s="6">
        <f ca="1">IF(Table1[[#This Row],[EDUCATION]]="UG",1,0)</f>
        <v>0</v>
      </c>
      <c r="AO485" s="6">
        <f ca="1">IF(Table1[[#This Row],[EDUCATION]]="PG",1,0)</f>
        <v>0</v>
      </c>
      <c r="AP485" s="6">
        <f ca="1">IF(Table1[[#This Row],[EDUCATION]]="PHD",1,0)</f>
        <v>0</v>
      </c>
      <c r="AQ485" s="10">
        <f ca="1">IF(Table1[[#This Row],[EDUCATION]]="OTHERS",1,0)</f>
        <v>0</v>
      </c>
      <c r="AU485" s="9">
        <f ca="1">Table1[[#This Row],[CARS VALUE]]/Table1[[#This Row],[CARS]]</f>
        <v>97414.311831250074</v>
      </c>
      <c r="AV485" s="10"/>
      <c r="AX485" s="9">
        <f ca="1">IF(Table1[[#This Row],[DEBTS]]&gt;$AY$3,1,0)</f>
        <v>1</v>
      </c>
      <c r="AY485" s="6"/>
      <c r="AZ485" s="23">
        <f ca="1">(Table1[[#This Row],[MORTAGE LEFT]]/Table1[[#This Row],[VALUE OF THE HOUSE]])</f>
        <v>0.24137849144609538</v>
      </c>
      <c r="BA485" s="6">
        <f t="shared" ca="1" si="209"/>
        <v>1</v>
      </c>
      <c r="BB485" s="6"/>
      <c r="BC485" s="6"/>
      <c r="BD485" s="6"/>
      <c r="BE485" s="9">
        <f ca="1">IF(Table1[[#This Row],[DEBTS]]&gt;Table1[[#This Row],[INCOME ]],1,0)</f>
        <v>1</v>
      </c>
      <c r="BF485" s="10"/>
      <c r="BH485" s="9">
        <f ca="1">IF(Table1[[#This Row],[AREA]]="Alappuzha",Table1[[#This Row],[INCOME ]],0)</f>
        <v>0</v>
      </c>
      <c r="BI485" s="6">
        <f ca="1">IF(Table1[[#This Row],[AREA]]="Ernakulam",Table1[[#This Row],[INCOME ]],0)</f>
        <v>0</v>
      </c>
      <c r="BJ485" s="6">
        <f ca="1">IF(Table1[[#This Row],[AREA]]="Idukki",Table1[[#This Row],[INCOME ]],0)</f>
        <v>589825</v>
      </c>
      <c r="BK485" s="6">
        <f ca="1">IF(Table1[[#This Row],[AREA]]="kannur",Table1[[#This Row],[INCOME ]],0)</f>
        <v>0</v>
      </c>
      <c r="BL485" s="6">
        <f ca="1">IF(Table1[[#This Row],[AREA]]="Kasaragod",Table1[[#This Row],[INCOME ]],0)</f>
        <v>0</v>
      </c>
      <c r="BM485" s="6">
        <f ca="1">IF(Table1[[#This Row],[AREA]]="Kollam",Table1[[#This Row],[INCOME ]],0)</f>
        <v>0</v>
      </c>
      <c r="BN485" s="6">
        <f ca="1">IF(Table1[[#This Row],[AREA]]="kottayam",Table1[[#This Row],[INCOME ]],0)</f>
        <v>0</v>
      </c>
      <c r="BO485" s="6">
        <f ca="1">IF(Table1[[#This Row],[AREA]]="Kozhikode",Table1[[#This Row],[INCOME ]],0)</f>
        <v>0</v>
      </c>
      <c r="BP485" s="6">
        <f ca="1">IF(Table1[[#This Row],[AREA]]="Malappuram",Table1[[#This Row],[INCOME ]],0)</f>
        <v>0</v>
      </c>
      <c r="BQ485" s="6">
        <f ca="1">IF(Table1[[#This Row],[AREA]]="Palakkad",Table1[[#This Row],[INCOME ]],0)</f>
        <v>0</v>
      </c>
      <c r="BR485" s="6">
        <f ca="1">IF(Table1[[#This Row],[AREA]]="Pathanamthitta",Table1[[#This Row],[INCOME ]],0)</f>
        <v>0</v>
      </c>
      <c r="BS485" s="6">
        <f ca="1">IF(Table1[[#This Row],[AREA]]="Thiruvananthapuram",Table1[[#This Row],[INCOME ]],0)</f>
        <v>0</v>
      </c>
      <c r="BT485" s="6">
        <f ca="1">IF(Table1[[#This Row],[AREA]]="Thrissur",Table1[[#This Row],[INCOME ]],0)</f>
        <v>0</v>
      </c>
      <c r="BU485" s="10">
        <f ca="1">IF(Table1[[#This Row],[AREA]]="Wayanadu",Table1[[#This Row],[INCOME ]],0)</f>
        <v>0</v>
      </c>
      <c r="BW485" s="9">
        <f ca="1">IF(Table1[[#This Row],[FIELD OF WORK]]="IT",Table1[[#This Row],[INCOME ]],0)</f>
        <v>0</v>
      </c>
      <c r="BX485" s="6">
        <f ca="1">IF(Table1[[#This Row],[FIELD OF WORK]]="Teaching",Table1[[#This Row],[INCOME ]],0)</f>
        <v>0</v>
      </c>
      <c r="BY485" s="6">
        <f ca="1">IF(Table1[[#This Row],[FIELD OF WORK]]="Construction",Table1[[#This Row],[INCOME ]],0)</f>
        <v>0</v>
      </c>
      <c r="BZ485" s="6">
        <f ca="1">IF(Table1[[#This Row],[FIELD OF WORK]]="Health",Table1[[#This Row],[INCOME ]],0)</f>
        <v>0</v>
      </c>
      <c r="CA485" s="10">
        <f ca="1">IF(Table1[[#This Row],[FIELD OF WORK]]="Others",Table1[[#This Row],[INCOME ]],0)</f>
        <v>589825</v>
      </c>
      <c r="CC485" s="9">
        <f ca="1">IF(Table1[[#This Row],[EDUCATION]]="Highschool",Table1[[#This Row],[INCOME ]],0)</f>
        <v>589825</v>
      </c>
      <c r="CD485" s="6">
        <f ca="1">IF(Table1[[#This Row],[EDUCATION]]="UG",Table1[[#This Row],[INCOME ]],0)</f>
        <v>0</v>
      </c>
      <c r="CE485" s="6">
        <f ca="1">IF(Table1[[#This Row],[EDUCATION]]="PG",Table1[[#This Row],[INCOME ]],0)</f>
        <v>0</v>
      </c>
      <c r="CF485" s="6">
        <f ca="1">IF(Table1[[#This Row],[EDUCATION]]="PHD",Table1[[#This Row],[INCOME ]],0)</f>
        <v>0</v>
      </c>
      <c r="CG485" s="6">
        <f ca="1">IF(Table1[[#This Row],[EDUCATION]]="Plus Two",Table1[[#This Row],[INCOME ]],0)</f>
        <v>0</v>
      </c>
      <c r="CH485" s="10">
        <f ca="1">IF(Table1[[#This Row],[EDUCATION]]="Others",Table1[[#This Row],[INCOME ]],0)</f>
        <v>0</v>
      </c>
      <c r="CJ485" s="9">
        <f ca="1">IF(Table1[[#This Row],[NETWORTH]]&gt;$CK$3,Table1[[#This Row],[AGE]],0)</f>
        <v>26</v>
      </c>
      <c r="CK485" s="10"/>
    </row>
    <row r="486" spans="1:89" x14ac:dyDescent="0.3">
      <c r="A486">
        <f t="shared" ca="1" si="192"/>
        <v>1</v>
      </c>
      <c r="B486" t="str">
        <f t="shared" ca="1" si="193"/>
        <v>FEMALE</v>
      </c>
      <c r="C486">
        <f t="shared" ca="1" si="194"/>
        <v>44</v>
      </c>
      <c r="D486">
        <f t="shared" ca="1" si="195"/>
        <v>1</v>
      </c>
      <c r="E486" t="str">
        <f t="shared" ca="1" si="196"/>
        <v>Health</v>
      </c>
      <c r="F486">
        <f t="shared" ca="1" si="197"/>
        <v>5</v>
      </c>
      <c r="G486" t="str">
        <f t="shared" ca="1" si="198"/>
        <v>PHD</v>
      </c>
      <c r="H486">
        <f t="shared" ca="1" si="216"/>
        <v>2</v>
      </c>
      <c r="I486">
        <f t="shared" ca="1" si="191"/>
        <v>2</v>
      </c>
      <c r="J486">
        <f t="shared" ca="1" si="199"/>
        <v>287414</v>
      </c>
      <c r="K486">
        <f t="shared" ca="1" si="200"/>
        <v>9</v>
      </c>
      <c r="L486" t="str">
        <f t="shared" ca="1" si="201"/>
        <v>Palakkad</v>
      </c>
      <c r="M486">
        <f t="shared" ca="1" si="210"/>
        <v>1437070</v>
      </c>
      <c r="N486">
        <f t="shared" ca="1" si="202"/>
        <v>613087.13239133463</v>
      </c>
      <c r="O486">
        <f t="shared" ca="1" si="211"/>
        <v>475460.89010554657</v>
      </c>
      <c r="P486">
        <f t="shared" ca="1" si="203"/>
        <v>33625</v>
      </c>
      <c r="Q486">
        <f t="shared" ca="1" si="212"/>
        <v>1199202.1323913345</v>
      </c>
      <c r="R486">
        <f t="shared" ca="1" si="213"/>
        <v>255763.68497012125</v>
      </c>
      <c r="S486">
        <f t="shared" ca="1" si="214"/>
        <v>2168294.5750756678</v>
      </c>
      <c r="T486">
        <f t="shared" ca="1" si="215"/>
        <v>969092.44268433331</v>
      </c>
      <c r="V486" s="9">
        <f ca="1">IF(Table1[[#This Row],[GENDER]]="MALE",1,0)</f>
        <v>0</v>
      </c>
      <c r="W486" s="10">
        <f ca="1">IF(Table1[[#This Row],[GENDER]]="FEMALE",1,0)</f>
        <v>1</v>
      </c>
      <c r="AF486" s="9">
        <f t="shared" ca="1" si="204"/>
        <v>0</v>
      </c>
      <c r="AG486" s="6">
        <f t="shared" ca="1" si="205"/>
        <v>1</v>
      </c>
      <c r="AH486" s="6">
        <f t="shared" ca="1" si="206"/>
        <v>0</v>
      </c>
      <c r="AI486" s="6">
        <f t="shared" ca="1" si="207"/>
        <v>0</v>
      </c>
      <c r="AJ486" s="10">
        <f t="shared" ca="1" si="208"/>
        <v>0</v>
      </c>
      <c r="AL486" s="9">
        <f ca="1">IF(Table1[[#This Row],[EDUCATION]]="HIGHSCHOOL",1,0)</f>
        <v>0</v>
      </c>
      <c r="AM486" s="6">
        <f ca="1">IF(Table1[[#This Row],[EDUCATION]]="PLUS TWO",1,0)</f>
        <v>0</v>
      </c>
      <c r="AN486" s="6">
        <f ca="1">IF(Table1[[#This Row],[EDUCATION]]="UG",1,0)</f>
        <v>0</v>
      </c>
      <c r="AO486" s="6">
        <f ca="1">IF(Table1[[#This Row],[EDUCATION]]="PG",1,0)</f>
        <v>0</v>
      </c>
      <c r="AP486" s="6">
        <f ca="1">IF(Table1[[#This Row],[EDUCATION]]="PHD",1,0)</f>
        <v>1</v>
      </c>
      <c r="AQ486" s="10">
        <f ca="1">IF(Table1[[#This Row],[EDUCATION]]="OTHERS",1,0)</f>
        <v>0</v>
      </c>
      <c r="AU486" s="9">
        <f ca="1">Table1[[#This Row],[CARS VALUE]]/Table1[[#This Row],[CARS]]</f>
        <v>237730.44505277328</v>
      </c>
      <c r="AV486" s="10"/>
      <c r="AX486" s="9">
        <f ca="1">IF(Table1[[#This Row],[DEBTS]]&gt;$AY$3,1,0)</f>
        <v>1</v>
      </c>
      <c r="AY486" s="6"/>
      <c r="AZ486" s="23">
        <f ca="1">(Table1[[#This Row],[MORTAGE LEFT]]/Table1[[#This Row],[VALUE OF THE HOUSE]])</f>
        <v>0.42662301237332534</v>
      </c>
      <c r="BA486" s="6">
        <f t="shared" ca="1" si="209"/>
        <v>1</v>
      </c>
      <c r="BB486" s="6"/>
      <c r="BC486" s="6"/>
      <c r="BD486" s="6"/>
      <c r="BE486" s="9">
        <f ca="1">IF(Table1[[#This Row],[DEBTS]]&gt;Table1[[#This Row],[INCOME ]],1,0)</f>
        <v>1</v>
      </c>
      <c r="BF486" s="10"/>
      <c r="BH486" s="9">
        <f ca="1">IF(Table1[[#This Row],[AREA]]="Alappuzha",Table1[[#This Row],[INCOME ]],0)</f>
        <v>0</v>
      </c>
      <c r="BI486" s="6">
        <f ca="1">IF(Table1[[#This Row],[AREA]]="Ernakulam",Table1[[#This Row],[INCOME ]],0)</f>
        <v>0</v>
      </c>
      <c r="BJ486" s="6">
        <f ca="1">IF(Table1[[#This Row],[AREA]]="Idukki",Table1[[#This Row],[INCOME ]],0)</f>
        <v>0</v>
      </c>
      <c r="BK486" s="6">
        <f ca="1">IF(Table1[[#This Row],[AREA]]="kannur",Table1[[#This Row],[INCOME ]],0)</f>
        <v>0</v>
      </c>
      <c r="BL486" s="6">
        <f ca="1">IF(Table1[[#This Row],[AREA]]="Kasaragod",Table1[[#This Row],[INCOME ]],0)</f>
        <v>0</v>
      </c>
      <c r="BM486" s="6">
        <f ca="1">IF(Table1[[#This Row],[AREA]]="Kollam",Table1[[#This Row],[INCOME ]],0)</f>
        <v>0</v>
      </c>
      <c r="BN486" s="6">
        <f ca="1">IF(Table1[[#This Row],[AREA]]="kottayam",Table1[[#This Row],[INCOME ]],0)</f>
        <v>0</v>
      </c>
      <c r="BO486" s="6">
        <f ca="1">IF(Table1[[#This Row],[AREA]]="Kozhikode",Table1[[#This Row],[INCOME ]],0)</f>
        <v>0</v>
      </c>
      <c r="BP486" s="6">
        <f ca="1">IF(Table1[[#This Row],[AREA]]="Malappuram",Table1[[#This Row],[INCOME ]],0)</f>
        <v>0</v>
      </c>
      <c r="BQ486" s="6">
        <f ca="1">IF(Table1[[#This Row],[AREA]]="Palakkad",Table1[[#This Row],[INCOME ]],0)</f>
        <v>287414</v>
      </c>
      <c r="BR486" s="6">
        <f ca="1">IF(Table1[[#This Row],[AREA]]="Pathanamthitta",Table1[[#This Row],[INCOME ]],0)</f>
        <v>0</v>
      </c>
      <c r="BS486" s="6">
        <f ca="1">IF(Table1[[#This Row],[AREA]]="Thiruvananthapuram",Table1[[#This Row],[INCOME ]],0)</f>
        <v>0</v>
      </c>
      <c r="BT486" s="6">
        <f ca="1">IF(Table1[[#This Row],[AREA]]="Thrissur",Table1[[#This Row],[INCOME ]],0)</f>
        <v>0</v>
      </c>
      <c r="BU486" s="10">
        <f ca="1">IF(Table1[[#This Row],[AREA]]="Wayanadu",Table1[[#This Row],[INCOME ]],0)</f>
        <v>0</v>
      </c>
      <c r="BW486" s="9">
        <f ca="1">IF(Table1[[#This Row],[FIELD OF WORK]]="IT",Table1[[#This Row],[INCOME ]],0)</f>
        <v>0</v>
      </c>
      <c r="BX486" s="6">
        <f ca="1">IF(Table1[[#This Row],[FIELD OF WORK]]="Teaching",Table1[[#This Row],[INCOME ]],0)</f>
        <v>0</v>
      </c>
      <c r="BY486" s="6">
        <f ca="1">IF(Table1[[#This Row],[FIELD OF WORK]]="Construction",Table1[[#This Row],[INCOME ]],0)</f>
        <v>0</v>
      </c>
      <c r="BZ486" s="6">
        <f ca="1">IF(Table1[[#This Row],[FIELD OF WORK]]="Health",Table1[[#This Row],[INCOME ]],0)</f>
        <v>287414</v>
      </c>
      <c r="CA486" s="10">
        <f ca="1">IF(Table1[[#This Row],[FIELD OF WORK]]="Others",Table1[[#This Row],[INCOME ]],0)</f>
        <v>0</v>
      </c>
      <c r="CC486" s="9">
        <f ca="1">IF(Table1[[#This Row],[EDUCATION]]="Highschool",Table1[[#This Row],[INCOME ]],0)</f>
        <v>0</v>
      </c>
      <c r="CD486" s="6">
        <f ca="1">IF(Table1[[#This Row],[EDUCATION]]="UG",Table1[[#This Row],[INCOME ]],0)</f>
        <v>0</v>
      </c>
      <c r="CE486" s="6">
        <f ca="1">IF(Table1[[#This Row],[EDUCATION]]="PG",Table1[[#This Row],[INCOME ]],0)</f>
        <v>0</v>
      </c>
      <c r="CF486" s="6">
        <f ca="1">IF(Table1[[#This Row],[EDUCATION]]="PHD",Table1[[#This Row],[INCOME ]],0)</f>
        <v>287414</v>
      </c>
      <c r="CG486" s="6">
        <f ca="1">IF(Table1[[#This Row],[EDUCATION]]="Plus Two",Table1[[#This Row],[INCOME ]],0)</f>
        <v>0</v>
      </c>
      <c r="CH486" s="10">
        <f ca="1">IF(Table1[[#This Row],[EDUCATION]]="Others",Table1[[#This Row],[INCOME ]],0)</f>
        <v>0</v>
      </c>
      <c r="CJ486" s="9">
        <f ca="1">IF(Table1[[#This Row],[NETWORTH]]&gt;$CK$3,Table1[[#This Row],[AGE]],0)</f>
        <v>0</v>
      </c>
      <c r="CK486" s="10"/>
    </row>
    <row r="487" spans="1:89" x14ac:dyDescent="0.3">
      <c r="A487">
        <f t="shared" ca="1" si="192"/>
        <v>0</v>
      </c>
      <c r="B487" t="str">
        <f t="shared" ca="1" si="193"/>
        <v>MALE</v>
      </c>
      <c r="C487">
        <f t="shared" ca="1" si="194"/>
        <v>25</v>
      </c>
      <c r="D487">
        <f t="shared" ca="1" si="195"/>
        <v>2</v>
      </c>
      <c r="E487" t="str">
        <f t="shared" ca="1" si="196"/>
        <v>Construction</v>
      </c>
      <c r="F487">
        <f t="shared" ca="1" si="197"/>
        <v>1</v>
      </c>
      <c r="G487" t="str">
        <f t="shared" ca="1" si="198"/>
        <v>Highschool</v>
      </c>
      <c r="H487">
        <f t="shared" ca="1" si="216"/>
        <v>1</v>
      </c>
      <c r="I487">
        <f t="shared" ca="1" si="191"/>
        <v>1</v>
      </c>
      <c r="J487">
        <f t="shared" ca="1" si="199"/>
        <v>869069</v>
      </c>
      <c r="K487">
        <f t="shared" ca="1" si="200"/>
        <v>14</v>
      </c>
      <c r="L487" t="str">
        <f t="shared" ca="1" si="201"/>
        <v>Kasaragod</v>
      </c>
      <c r="M487">
        <f t="shared" ca="1" si="210"/>
        <v>6952552</v>
      </c>
      <c r="N487">
        <f t="shared" ca="1" si="202"/>
        <v>850381.6750460089</v>
      </c>
      <c r="O487">
        <f t="shared" ca="1" si="211"/>
        <v>821174.68640402763</v>
      </c>
      <c r="P487">
        <f t="shared" ca="1" si="203"/>
        <v>580292</v>
      </c>
      <c r="Q487">
        <f t="shared" ca="1" si="212"/>
        <v>1985697.675046009</v>
      </c>
      <c r="R487">
        <f t="shared" ca="1" si="213"/>
        <v>969001.35275752551</v>
      </c>
      <c r="S487">
        <f t="shared" ca="1" si="214"/>
        <v>8742728.0391615536</v>
      </c>
      <c r="T487">
        <f t="shared" ca="1" si="215"/>
        <v>6757030.3641155446</v>
      </c>
      <c r="V487" s="9">
        <f ca="1">IF(Table1[[#This Row],[GENDER]]="MALE",1,0)</f>
        <v>1</v>
      </c>
      <c r="W487" s="10">
        <f ca="1">IF(Table1[[#This Row],[GENDER]]="FEMALE",1,0)</f>
        <v>0</v>
      </c>
      <c r="AF487" s="9">
        <f t="shared" ca="1" si="204"/>
        <v>1</v>
      </c>
      <c r="AG487" s="6">
        <f t="shared" ca="1" si="205"/>
        <v>0</v>
      </c>
      <c r="AH487" s="6">
        <f t="shared" ca="1" si="206"/>
        <v>0</v>
      </c>
      <c r="AI487" s="6">
        <f t="shared" ca="1" si="207"/>
        <v>0</v>
      </c>
      <c r="AJ487" s="10">
        <f t="shared" ca="1" si="208"/>
        <v>0</v>
      </c>
      <c r="AL487" s="9">
        <f ca="1">IF(Table1[[#This Row],[EDUCATION]]="HIGHSCHOOL",1,0)</f>
        <v>1</v>
      </c>
      <c r="AM487" s="6">
        <f ca="1">IF(Table1[[#This Row],[EDUCATION]]="PLUS TWO",1,0)</f>
        <v>0</v>
      </c>
      <c r="AN487" s="6">
        <f ca="1">IF(Table1[[#This Row],[EDUCATION]]="UG",1,0)</f>
        <v>0</v>
      </c>
      <c r="AO487" s="6">
        <f ca="1">IF(Table1[[#This Row],[EDUCATION]]="PG",1,0)</f>
        <v>0</v>
      </c>
      <c r="AP487" s="6">
        <f ca="1">IF(Table1[[#This Row],[EDUCATION]]="PHD",1,0)</f>
        <v>0</v>
      </c>
      <c r="AQ487" s="10">
        <f ca="1">IF(Table1[[#This Row],[EDUCATION]]="OTHERS",1,0)</f>
        <v>0</v>
      </c>
      <c r="AU487" s="9">
        <f ca="1">Table1[[#This Row],[CARS VALUE]]/Table1[[#This Row],[CARS]]</f>
        <v>821174.68640402763</v>
      </c>
      <c r="AV487" s="10"/>
      <c r="AX487" s="9">
        <f ca="1">IF(Table1[[#This Row],[DEBTS]]&gt;$AY$3,1,0)</f>
        <v>1</v>
      </c>
      <c r="AY487" s="6"/>
      <c r="AZ487" s="23">
        <f ca="1">(Table1[[#This Row],[MORTAGE LEFT]]/Table1[[#This Row],[VALUE OF THE HOUSE]])</f>
        <v>0.12231216322380745</v>
      </c>
      <c r="BA487" s="6">
        <f t="shared" ca="1" si="209"/>
        <v>1</v>
      </c>
      <c r="BB487" s="6"/>
      <c r="BC487" s="6"/>
      <c r="BD487" s="6"/>
      <c r="BE487" s="9">
        <f ca="1">IF(Table1[[#This Row],[DEBTS]]&gt;Table1[[#This Row],[INCOME ]],1,0)</f>
        <v>1</v>
      </c>
      <c r="BF487" s="10"/>
      <c r="BH487" s="9">
        <f ca="1">IF(Table1[[#This Row],[AREA]]="Alappuzha",Table1[[#This Row],[INCOME ]],0)</f>
        <v>0</v>
      </c>
      <c r="BI487" s="6">
        <f ca="1">IF(Table1[[#This Row],[AREA]]="Ernakulam",Table1[[#This Row],[INCOME ]],0)</f>
        <v>0</v>
      </c>
      <c r="BJ487" s="6">
        <f ca="1">IF(Table1[[#This Row],[AREA]]="Idukki",Table1[[#This Row],[INCOME ]],0)</f>
        <v>0</v>
      </c>
      <c r="BK487" s="6">
        <f ca="1">IF(Table1[[#This Row],[AREA]]="kannur",Table1[[#This Row],[INCOME ]],0)</f>
        <v>0</v>
      </c>
      <c r="BL487" s="6">
        <f ca="1">IF(Table1[[#This Row],[AREA]]="Kasaragod",Table1[[#This Row],[INCOME ]],0)</f>
        <v>869069</v>
      </c>
      <c r="BM487" s="6">
        <f ca="1">IF(Table1[[#This Row],[AREA]]="Kollam",Table1[[#This Row],[INCOME ]],0)</f>
        <v>0</v>
      </c>
      <c r="BN487" s="6">
        <f ca="1">IF(Table1[[#This Row],[AREA]]="kottayam",Table1[[#This Row],[INCOME ]],0)</f>
        <v>0</v>
      </c>
      <c r="BO487" s="6">
        <f ca="1">IF(Table1[[#This Row],[AREA]]="Kozhikode",Table1[[#This Row],[INCOME ]],0)</f>
        <v>0</v>
      </c>
      <c r="BP487" s="6">
        <f ca="1">IF(Table1[[#This Row],[AREA]]="Malappuram",Table1[[#This Row],[INCOME ]],0)</f>
        <v>0</v>
      </c>
      <c r="BQ487" s="6">
        <f ca="1">IF(Table1[[#This Row],[AREA]]="Palakkad",Table1[[#This Row],[INCOME ]],0)</f>
        <v>0</v>
      </c>
      <c r="BR487" s="6">
        <f ca="1">IF(Table1[[#This Row],[AREA]]="Pathanamthitta",Table1[[#This Row],[INCOME ]],0)</f>
        <v>0</v>
      </c>
      <c r="BS487" s="6">
        <f ca="1">IF(Table1[[#This Row],[AREA]]="Thiruvananthapuram",Table1[[#This Row],[INCOME ]],0)</f>
        <v>0</v>
      </c>
      <c r="BT487" s="6">
        <f ca="1">IF(Table1[[#This Row],[AREA]]="Thrissur",Table1[[#This Row],[INCOME ]],0)</f>
        <v>0</v>
      </c>
      <c r="BU487" s="10">
        <f ca="1">IF(Table1[[#This Row],[AREA]]="Wayanadu",Table1[[#This Row],[INCOME ]],0)</f>
        <v>0</v>
      </c>
      <c r="BW487" s="9">
        <f ca="1">IF(Table1[[#This Row],[FIELD OF WORK]]="IT",Table1[[#This Row],[INCOME ]],0)</f>
        <v>0</v>
      </c>
      <c r="BX487" s="6">
        <f ca="1">IF(Table1[[#This Row],[FIELD OF WORK]]="Teaching",Table1[[#This Row],[INCOME ]],0)</f>
        <v>0</v>
      </c>
      <c r="BY487" s="6">
        <f ca="1">IF(Table1[[#This Row],[FIELD OF WORK]]="Construction",Table1[[#This Row],[INCOME ]],0)</f>
        <v>869069</v>
      </c>
      <c r="BZ487" s="6">
        <f ca="1">IF(Table1[[#This Row],[FIELD OF WORK]]="Health",Table1[[#This Row],[INCOME ]],0)</f>
        <v>0</v>
      </c>
      <c r="CA487" s="10">
        <f ca="1">IF(Table1[[#This Row],[FIELD OF WORK]]="Others",Table1[[#This Row],[INCOME ]],0)</f>
        <v>0</v>
      </c>
      <c r="CC487" s="9">
        <f ca="1">IF(Table1[[#This Row],[EDUCATION]]="Highschool",Table1[[#This Row],[INCOME ]],0)</f>
        <v>869069</v>
      </c>
      <c r="CD487" s="6">
        <f ca="1">IF(Table1[[#This Row],[EDUCATION]]="UG",Table1[[#This Row],[INCOME ]],0)</f>
        <v>0</v>
      </c>
      <c r="CE487" s="6">
        <f ca="1">IF(Table1[[#This Row],[EDUCATION]]="PG",Table1[[#This Row],[INCOME ]],0)</f>
        <v>0</v>
      </c>
      <c r="CF487" s="6">
        <f ca="1">IF(Table1[[#This Row],[EDUCATION]]="PHD",Table1[[#This Row],[INCOME ]],0)</f>
        <v>0</v>
      </c>
      <c r="CG487" s="6">
        <f ca="1">IF(Table1[[#This Row],[EDUCATION]]="Plus Two",Table1[[#This Row],[INCOME ]],0)</f>
        <v>0</v>
      </c>
      <c r="CH487" s="10">
        <f ca="1">IF(Table1[[#This Row],[EDUCATION]]="Others",Table1[[#This Row],[INCOME ]],0)</f>
        <v>0</v>
      </c>
      <c r="CJ487" s="9">
        <f ca="1">IF(Table1[[#This Row],[NETWORTH]]&gt;$CK$3,Table1[[#This Row],[AGE]],0)</f>
        <v>25</v>
      </c>
      <c r="CK487" s="10"/>
    </row>
    <row r="488" spans="1:89" x14ac:dyDescent="0.3">
      <c r="A488">
        <f t="shared" ca="1" si="192"/>
        <v>0</v>
      </c>
      <c r="B488" t="str">
        <f t="shared" ca="1" si="193"/>
        <v>MALE</v>
      </c>
      <c r="C488">
        <f t="shared" ca="1" si="194"/>
        <v>25</v>
      </c>
      <c r="D488">
        <f t="shared" ca="1" si="195"/>
        <v>2</v>
      </c>
      <c r="E488" t="str">
        <f t="shared" ca="1" si="196"/>
        <v>Construction</v>
      </c>
      <c r="F488">
        <f t="shared" ca="1" si="197"/>
        <v>1</v>
      </c>
      <c r="G488" t="str">
        <f t="shared" ca="1" si="198"/>
        <v>Highschool</v>
      </c>
      <c r="H488">
        <f t="shared" ca="1" si="216"/>
        <v>2</v>
      </c>
      <c r="I488">
        <f t="shared" ca="1" si="191"/>
        <v>3</v>
      </c>
      <c r="J488">
        <f t="shared" ca="1" si="199"/>
        <v>846457</v>
      </c>
      <c r="K488">
        <f t="shared" ca="1" si="200"/>
        <v>4</v>
      </c>
      <c r="L488" t="str">
        <f t="shared" ca="1" si="201"/>
        <v>Pathanamthitta</v>
      </c>
      <c r="M488">
        <f t="shared" ca="1" si="210"/>
        <v>2539371</v>
      </c>
      <c r="N488">
        <f t="shared" ca="1" si="202"/>
        <v>297818.61054110981</v>
      </c>
      <c r="O488">
        <f t="shared" ca="1" si="211"/>
        <v>2091568.8268060822</v>
      </c>
      <c r="P488">
        <f t="shared" ca="1" si="203"/>
        <v>215554</v>
      </c>
      <c r="Q488">
        <f t="shared" ca="1" si="212"/>
        <v>1025661.6105411098</v>
      </c>
      <c r="R488">
        <f t="shared" ca="1" si="213"/>
        <v>222642.96720875119</v>
      </c>
      <c r="S488">
        <f t="shared" ca="1" si="214"/>
        <v>4853582.7940148339</v>
      </c>
      <c r="T488">
        <f t="shared" ca="1" si="215"/>
        <v>3827921.1834737239</v>
      </c>
      <c r="V488" s="9">
        <f ca="1">IF(Table1[[#This Row],[GENDER]]="MALE",1,0)</f>
        <v>1</v>
      </c>
      <c r="W488" s="10">
        <f ca="1">IF(Table1[[#This Row],[GENDER]]="FEMALE",1,0)</f>
        <v>0</v>
      </c>
      <c r="AF488" s="9">
        <f t="shared" ca="1" si="204"/>
        <v>1</v>
      </c>
      <c r="AG488" s="6">
        <f t="shared" ca="1" si="205"/>
        <v>0</v>
      </c>
      <c r="AH488" s="6">
        <f t="shared" ca="1" si="206"/>
        <v>0</v>
      </c>
      <c r="AI488" s="6">
        <f t="shared" ca="1" si="207"/>
        <v>0</v>
      </c>
      <c r="AJ488" s="10">
        <f t="shared" ca="1" si="208"/>
        <v>0</v>
      </c>
      <c r="AL488" s="9">
        <f ca="1">IF(Table1[[#This Row],[EDUCATION]]="HIGHSCHOOL",1,0)</f>
        <v>1</v>
      </c>
      <c r="AM488" s="6">
        <f ca="1">IF(Table1[[#This Row],[EDUCATION]]="PLUS TWO",1,0)</f>
        <v>0</v>
      </c>
      <c r="AN488" s="6">
        <f ca="1">IF(Table1[[#This Row],[EDUCATION]]="UG",1,0)</f>
        <v>0</v>
      </c>
      <c r="AO488" s="6">
        <f ca="1">IF(Table1[[#This Row],[EDUCATION]]="PG",1,0)</f>
        <v>0</v>
      </c>
      <c r="AP488" s="6">
        <f ca="1">IF(Table1[[#This Row],[EDUCATION]]="PHD",1,0)</f>
        <v>0</v>
      </c>
      <c r="AQ488" s="10">
        <f ca="1">IF(Table1[[#This Row],[EDUCATION]]="OTHERS",1,0)</f>
        <v>0</v>
      </c>
      <c r="AU488" s="9">
        <f ca="1">Table1[[#This Row],[CARS VALUE]]/Table1[[#This Row],[CARS]]</f>
        <v>697189.60893536068</v>
      </c>
      <c r="AV488" s="10"/>
      <c r="AX488" s="9">
        <f ca="1">IF(Table1[[#This Row],[DEBTS]]&gt;$AY$3,1,0)</f>
        <v>1</v>
      </c>
      <c r="AY488" s="6"/>
      <c r="AZ488" s="23">
        <f ca="1">(Table1[[#This Row],[MORTAGE LEFT]]/Table1[[#This Row],[VALUE OF THE HOUSE]])</f>
        <v>0.11728046454854758</v>
      </c>
      <c r="BA488" s="6">
        <f t="shared" ca="1" si="209"/>
        <v>1</v>
      </c>
      <c r="BB488" s="6"/>
      <c r="BC488" s="6"/>
      <c r="BD488" s="6"/>
      <c r="BE488" s="9">
        <f ca="1">IF(Table1[[#This Row],[DEBTS]]&gt;Table1[[#This Row],[INCOME ]],1,0)</f>
        <v>1</v>
      </c>
      <c r="BF488" s="10"/>
      <c r="BH488" s="9">
        <f ca="1">IF(Table1[[#This Row],[AREA]]="Alappuzha",Table1[[#This Row],[INCOME ]],0)</f>
        <v>0</v>
      </c>
      <c r="BI488" s="6">
        <f ca="1">IF(Table1[[#This Row],[AREA]]="Ernakulam",Table1[[#This Row],[INCOME ]],0)</f>
        <v>0</v>
      </c>
      <c r="BJ488" s="6">
        <f ca="1">IF(Table1[[#This Row],[AREA]]="Idukki",Table1[[#This Row],[INCOME ]],0)</f>
        <v>0</v>
      </c>
      <c r="BK488" s="6">
        <f ca="1">IF(Table1[[#This Row],[AREA]]="kannur",Table1[[#This Row],[INCOME ]],0)</f>
        <v>0</v>
      </c>
      <c r="BL488" s="6">
        <f ca="1">IF(Table1[[#This Row],[AREA]]="Kasaragod",Table1[[#This Row],[INCOME ]],0)</f>
        <v>0</v>
      </c>
      <c r="BM488" s="6">
        <f ca="1">IF(Table1[[#This Row],[AREA]]="Kollam",Table1[[#This Row],[INCOME ]],0)</f>
        <v>0</v>
      </c>
      <c r="BN488" s="6">
        <f ca="1">IF(Table1[[#This Row],[AREA]]="kottayam",Table1[[#This Row],[INCOME ]],0)</f>
        <v>0</v>
      </c>
      <c r="BO488" s="6">
        <f ca="1">IF(Table1[[#This Row],[AREA]]="Kozhikode",Table1[[#This Row],[INCOME ]],0)</f>
        <v>0</v>
      </c>
      <c r="BP488" s="6">
        <f ca="1">IF(Table1[[#This Row],[AREA]]="Malappuram",Table1[[#This Row],[INCOME ]],0)</f>
        <v>0</v>
      </c>
      <c r="BQ488" s="6">
        <f ca="1">IF(Table1[[#This Row],[AREA]]="Palakkad",Table1[[#This Row],[INCOME ]],0)</f>
        <v>0</v>
      </c>
      <c r="BR488" s="6">
        <f ca="1">IF(Table1[[#This Row],[AREA]]="Pathanamthitta",Table1[[#This Row],[INCOME ]],0)</f>
        <v>846457</v>
      </c>
      <c r="BS488" s="6">
        <f ca="1">IF(Table1[[#This Row],[AREA]]="Thiruvananthapuram",Table1[[#This Row],[INCOME ]],0)</f>
        <v>0</v>
      </c>
      <c r="BT488" s="6">
        <f ca="1">IF(Table1[[#This Row],[AREA]]="Thrissur",Table1[[#This Row],[INCOME ]],0)</f>
        <v>0</v>
      </c>
      <c r="BU488" s="10">
        <f ca="1">IF(Table1[[#This Row],[AREA]]="Wayanadu",Table1[[#This Row],[INCOME ]],0)</f>
        <v>0</v>
      </c>
      <c r="BW488" s="9">
        <f ca="1">IF(Table1[[#This Row],[FIELD OF WORK]]="IT",Table1[[#This Row],[INCOME ]],0)</f>
        <v>0</v>
      </c>
      <c r="BX488" s="6">
        <f ca="1">IF(Table1[[#This Row],[FIELD OF WORK]]="Teaching",Table1[[#This Row],[INCOME ]],0)</f>
        <v>0</v>
      </c>
      <c r="BY488" s="6">
        <f ca="1">IF(Table1[[#This Row],[FIELD OF WORK]]="Construction",Table1[[#This Row],[INCOME ]],0)</f>
        <v>846457</v>
      </c>
      <c r="BZ488" s="6">
        <f ca="1">IF(Table1[[#This Row],[FIELD OF WORK]]="Health",Table1[[#This Row],[INCOME ]],0)</f>
        <v>0</v>
      </c>
      <c r="CA488" s="10">
        <f ca="1">IF(Table1[[#This Row],[FIELD OF WORK]]="Others",Table1[[#This Row],[INCOME ]],0)</f>
        <v>0</v>
      </c>
      <c r="CC488" s="9">
        <f ca="1">IF(Table1[[#This Row],[EDUCATION]]="Highschool",Table1[[#This Row],[INCOME ]],0)</f>
        <v>846457</v>
      </c>
      <c r="CD488" s="6">
        <f ca="1">IF(Table1[[#This Row],[EDUCATION]]="UG",Table1[[#This Row],[INCOME ]],0)</f>
        <v>0</v>
      </c>
      <c r="CE488" s="6">
        <f ca="1">IF(Table1[[#This Row],[EDUCATION]]="PG",Table1[[#This Row],[INCOME ]],0)</f>
        <v>0</v>
      </c>
      <c r="CF488" s="6">
        <f ca="1">IF(Table1[[#This Row],[EDUCATION]]="PHD",Table1[[#This Row],[INCOME ]],0)</f>
        <v>0</v>
      </c>
      <c r="CG488" s="6">
        <f ca="1">IF(Table1[[#This Row],[EDUCATION]]="Plus Two",Table1[[#This Row],[INCOME ]],0)</f>
        <v>0</v>
      </c>
      <c r="CH488" s="10">
        <f ca="1">IF(Table1[[#This Row],[EDUCATION]]="Others",Table1[[#This Row],[INCOME ]],0)</f>
        <v>0</v>
      </c>
      <c r="CJ488" s="9">
        <f ca="1">IF(Table1[[#This Row],[NETWORTH]]&gt;$CK$3,Table1[[#This Row],[AGE]],0)</f>
        <v>25</v>
      </c>
      <c r="CK488" s="10"/>
    </row>
    <row r="489" spans="1:89" x14ac:dyDescent="0.3">
      <c r="A489">
        <f t="shared" ca="1" si="192"/>
        <v>0</v>
      </c>
      <c r="B489" t="str">
        <f t="shared" ca="1" si="193"/>
        <v>MALE</v>
      </c>
      <c r="C489">
        <f t="shared" ca="1" si="194"/>
        <v>44</v>
      </c>
      <c r="D489">
        <f t="shared" ca="1" si="195"/>
        <v>1</v>
      </c>
      <c r="E489" t="str">
        <f t="shared" ca="1" si="196"/>
        <v>Health</v>
      </c>
      <c r="F489">
        <f t="shared" ca="1" si="197"/>
        <v>5</v>
      </c>
      <c r="G489" t="str">
        <f t="shared" ca="1" si="198"/>
        <v>PHD</v>
      </c>
      <c r="H489">
        <f t="shared" ca="1" si="216"/>
        <v>3</v>
      </c>
      <c r="I489">
        <f t="shared" ca="1" si="191"/>
        <v>1</v>
      </c>
      <c r="J489">
        <f t="shared" ca="1" si="199"/>
        <v>936702</v>
      </c>
      <c r="K489">
        <f t="shared" ca="1" si="200"/>
        <v>12</v>
      </c>
      <c r="L489" t="str">
        <f t="shared" ca="1" si="201"/>
        <v>Wayanadu</v>
      </c>
      <c r="M489">
        <f t="shared" ca="1" si="210"/>
        <v>7493616</v>
      </c>
      <c r="N489">
        <f t="shared" ca="1" si="202"/>
        <v>3345320.6318401233</v>
      </c>
      <c r="O489">
        <f t="shared" ca="1" si="211"/>
        <v>740537.01057255</v>
      </c>
      <c r="P489">
        <f t="shared" ca="1" si="203"/>
        <v>240548</v>
      </c>
      <c r="Q489">
        <f t="shared" ca="1" si="212"/>
        <v>4017200.6318401233</v>
      </c>
      <c r="R489">
        <f t="shared" ca="1" si="213"/>
        <v>161046.16408959162</v>
      </c>
      <c r="S489">
        <f t="shared" ca="1" si="214"/>
        <v>8395199.1746621411</v>
      </c>
      <c r="T489">
        <f t="shared" ca="1" si="215"/>
        <v>4377998.5428220183</v>
      </c>
      <c r="V489" s="9">
        <f ca="1">IF(Table1[[#This Row],[GENDER]]="MALE",1,0)</f>
        <v>1</v>
      </c>
      <c r="W489" s="10">
        <f ca="1">IF(Table1[[#This Row],[GENDER]]="FEMALE",1,0)</f>
        <v>0</v>
      </c>
      <c r="AF489" s="9">
        <f t="shared" ca="1" si="204"/>
        <v>0</v>
      </c>
      <c r="AG489" s="6">
        <f t="shared" ca="1" si="205"/>
        <v>1</v>
      </c>
      <c r="AH489" s="6">
        <f t="shared" ca="1" si="206"/>
        <v>0</v>
      </c>
      <c r="AI489" s="6">
        <f t="shared" ca="1" si="207"/>
        <v>0</v>
      </c>
      <c r="AJ489" s="10">
        <f t="shared" ca="1" si="208"/>
        <v>0</v>
      </c>
      <c r="AL489" s="9">
        <f ca="1">IF(Table1[[#This Row],[EDUCATION]]="HIGHSCHOOL",1,0)</f>
        <v>0</v>
      </c>
      <c r="AM489" s="6">
        <f ca="1">IF(Table1[[#This Row],[EDUCATION]]="PLUS TWO",1,0)</f>
        <v>0</v>
      </c>
      <c r="AN489" s="6">
        <f ca="1">IF(Table1[[#This Row],[EDUCATION]]="UG",1,0)</f>
        <v>0</v>
      </c>
      <c r="AO489" s="6">
        <f ca="1">IF(Table1[[#This Row],[EDUCATION]]="PG",1,0)</f>
        <v>0</v>
      </c>
      <c r="AP489" s="6">
        <f ca="1">IF(Table1[[#This Row],[EDUCATION]]="PHD",1,0)</f>
        <v>1</v>
      </c>
      <c r="AQ489" s="10">
        <f ca="1">IF(Table1[[#This Row],[EDUCATION]]="OTHERS",1,0)</f>
        <v>0</v>
      </c>
      <c r="AU489" s="9">
        <f ca="1">Table1[[#This Row],[CARS VALUE]]/Table1[[#This Row],[CARS]]</f>
        <v>740537.01057255</v>
      </c>
      <c r="AV489" s="10"/>
      <c r="AX489" s="9">
        <f ca="1">IF(Table1[[#This Row],[DEBTS]]&gt;$AY$3,1,0)</f>
        <v>1</v>
      </c>
      <c r="AY489" s="6"/>
      <c r="AZ489" s="23">
        <f ca="1">(Table1[[#This Row],[MORTAGE LEFT]]/Table1[[#This Row],[VALUE OF THE HOUSE]])</f>
        <v>0.44642274595337195</v>
      </c>
      <c r="BA489" s="6">
        <f t="shared" ca="1" si="209"/>
        <v>1</v>
      </c>
      <c r="BB489" s="6"/>
      <c r="BC489" s="6"/>
      <c r="BD489" s="6"/>
      <c r="BE489" s="9">
        <f ca="1">IF(Table1[[#This Row],[DEBTS]]&gt;Table1[[#This Row],[INCOME ]],1,0)</f>
        <v>1</v>
      </c>
      <c r="BF489" s="10"/>
      <c r="BH489" s="9">
        <f ca="1">IF(Table1[[#This Row],[AREA]]="Alappuzha",Table1[[#This Row],[INCOME ]],0)</f>
        <v>0</v>
      </c>
      <c r="BI489" s="6">
        <f ca="1">IF(Table1[[#This Row],[AREA]]="Ernakulam",Table1[[#This Row],[INCOME ]],0)</f>
        <v>0</v>
      </c>
      <c r="BJ489" s="6">
        <f ca="1">IF(Table1[[#This Row],[AREA]]="Idukki",Table1[[#This Row],[INCOME ]],0)</f>
        <v>0</v>
      </c>
      <c r="BK489" s="6">
        <f ca="1">IF(Table1[[#This Row],[AREA]]="kannur",Table1[[#This Row],[INCOME ]],0)</f>
        <v>0</v>
      </c>
      <c r="BL489" s="6">
        <f ca="1">IF(Table1[[#This Row],[AREA]]="Kasaragod",Table1[[#This Row],[INCOME ]],0)</f>
        <v>0</v>
      </c>
      <c r="BM489" s="6">
        <f ca="1">IF(Table1[[#This Row],[AREA]]="Kollam",Table1[[#This Row],[INCOME ]],0)</f>
        <v>0</v>
      </c>
      <c r="BN489" s="6">
        <f ca="1">IF(Table1[[#This Row],[AREA]]="kottayam",Table1[[#This Row],[INCOME ]],0)</f>
        <v>0</v>
      </c>
      <c r="BO489" s="6">
        <f ca="1">IF(Table1[[#This Row],[AREA]]="Kozhikode",Table1[[#This Row],[INCOME ]],0)</f>
        <v>0</v>
      </c>
      <c r="BP489" s="6">
        <f ca="1">IF(Table1[[#This Row],[AREA]]="Malappuram",Table1[[#This Row],[INCOME ]],0)</f>
        <v>0</v>
      </c>
      <c r="BQ489" s="6">
        <f ca="1">IF(Table1[[#This Row],[AREA]]="Palakkad",Table1[[#This Row],[INCOME ]],0)</f>
        <v>0</v>
      </c>
      <c r="BR489" s="6">
        <f ca="1">IF(Table1[[#This Row],[AREA]]="Pathanamthitta",Table1[[#This Row],[INCOME ]],0)</f>
        <v>0</v>
      </c>
      <c r="BS489" s="6">
        <f ca="1">IF(Table1[[#This Row],[AREA]]="Thiruvananthapuram",Table1[[#This Row],[INCOME ]],0)</f>
        <v>0</v>
      </c>
      <c r="BT489" s="6">
        <f ca="1">IF(Table1[[#This Row],[AREA]]="Thrissur",Table1[[#This Row],[INCOME ]],0)</f>
        <v>0</v>
      </c>
      <c r="BU489" s="10">
        <f ca="1">IF(Table1[[#This Row],[AREA]]="Wayanadu",Table1[[#This Row],[INCOME ]],0)</f>
        <v>936702</v>
      </c>
      <c r="BW489" s="9">
        <f ca="1">IF(Table1[[#This Row],[FIELD OF WORK]]="IT",Table1[[#This Row],[INCOME ]],0)</f>
        <v>0</v>
      </c>
      <c r="BX489" s="6">
        <f ca="1">IF(Table1[[#This Row],[FIELD OF WORK]]="Teaching",Table1[[#This Row],[INCOME ]],0)</f>
        <v>0</v>
      </c>
      <c r="BY489" s="6">
        <f ca="1">IF(Table1[[#This Row],[FIELD OF WORK]]="Construction",Table1[[#This Row],[INCOME ]],0)</f>
        <v>0</v>
      </c>
      <c r="BZ489" s="6">
        <f ca="1">IF(Table1[[#This Row],[FIELD OF WORK]]="Health",Table1[[#This Row],[INCOME ]],0)</f>
        <v>936702</v>
      </c>
      <c r="CA489" s="10">
        <f ca="1">IF(Table1[[#This Row],[FIELD OF WORK]]="Others",Table1[[#This Row],[INCOME ]],0)</f>
        <v>0</v>
      </c>
      <c r="CC489" s="9">
        <f ca="1">IF(Table1[[#This Row],[EDUCATION]]="Highschool",Table1[[#This Row],[INCOME ]],0)</f>
        <v>0</v>
      </c>
      <c r="CD489" s="6">
        <f ca="1">IF(Table1[[#This Row],[EDUCATION]]="UG",Table1[[#This Row],[INCOME ]],0)</f>
        <v>0</v>
      </c>
      <c r="CE489" s="6">
        <f ca="1">IF(Table1[[#This Row],[EDUCATION]]="PG",Table1[[#This Row],[INCOME ]],0)</f>
        <v>0</v>
      </c>
      <c r="CF489" s="6">
        <f ca="1">IF(Table1[[#This Row],[EDUCATION]]="PHD",Table1[[#This Row],[INCOME ]],0)</f>
        <v>936702</v>
      </c>
      <c r="CG489" s="6">
        <f ca="1">IF(Table1[[#This Row],[EDUCATION]]="Plus Two",Table1[[#This Row],[INCOME ]],0)</f>
        <v>0</v>
      </c>
      <c r="CH489" s="10">
        <f ca="1">IF(Table1[[#This Row],[EDUCATION]]="Others",Table1[[#This Row],[INCOME ]],0)</f>
        <v>0</v>
      </c>
      <c r="CJ489" s="9">
        <f ca="1">IF(Table1[[#This Row],[NETWORTH]]&gt;$CK$3,Table1[[#This Row],[AGE]],0)</f>
        <v>44</v>
      </c>
      <c r="CK489" s="10"/>
    </row>
    <row r="490" spans="1:89" x14ac:dyDescent="0.3">
      <c r="A490">
        <f t="shared" ca="1" si="192"/>
        <v>1</v>
      </c>
      <c r="B490" t="str">
        <f t="shared" ca="1" si="193"/>
        <v>FEMALE</v>
      </c>
      <c r="C490">
        <f t="shared" ca="1" si="194"/>
        <v>42</v>
      </c>
      <c r="D490">
        <f t="shared" ca="1" si="195"/>
        <v>3</v>
      </c>
      <c r="E490" t="str">
        <f t="shared" ca="1" si="196"/>
        <v>Teaching</v>
      </c>
      <c r="F490">
        <f t="shared" ca="1" si="197"/>
        <v>6</v>
      </c>
      <c r="G490" t="str">
        <f t="shared" ca="1" si="198"/>
        <v>Others</v>
      </c>
      <c r="H490">
        <f t="shared" ca="1" si="216"/>
        <v>3</v>
      </c>
      <c r="I490">
        <f t="shared" ca="1" si="191"/>
        <v>1</v>
      </c>
      <c r="J490">
        <f t="shared" ca="1" si="199"/>
        <v>909919</v>
      </c>
      <c r="K490">
        <f t="shared" ca="1" si="200"/>
        <v>13</v>
      </c>
      <c r="L490" t="str">
        <f t="shared" ca="1" si="201"/>
        <v>Kannur</v>
      </c>
      <c r="M490">
        <f t="shared" ca="1" si="210"/>
        <v>3639676</v>
      </c>
      <c r="N490">
        <f t="shared" ca="1" si="202"/>
        <v>3232570.3338387222</v>
      </c>
      <c r="O490">
        <f t="shared" ca="1" si="211"/>
        <v>322117.46889960062</v>
      </c>
      <c r="P490">
        <f t="shared" ca="1" si="203"/>
        <v>299677</v>
      </c>
      <c r="Q490">
        <f t="shared" ca="1" si="212"/>
        <v>3932453.3338387222</v>
      </c>
      <c r="R490">
        <f t="shared" ca="1" si="213"/>
        <v>95060.538131541529</v>
      </c>
      <c r="S490">
        <f t="shared" ca="1" si="214"/>
        <v>4056854.0070311422</v>
      </c>
      <c r="T490">
        <f t="shared" ca="1" si="215"/>
        <v>124400.67319242004</v>
      </c>
      <c r="V490" s="9">
        <f ca="1">IF(Table1[[#This Row],[GENDER]]="MALE",1,0)</f>
        <v>0</v>
      </c>
      <c r="W490" s="10">
        <f ca="1">IF(Table1[[#This Row],[GENDER]]="FEMALE",1,0)</f>
        <v>1</v>
      </c>
      <c r="AF490" s="9">
        <f t="shared" ca="1" si="204"/>
        <v>0</v>
      </c>
      <c r="AG490" s="6">
        <f t="shared" ca="1" si="205"/>
        <v>0</v>
      </c>
      <c r="AH490" s="6">
        <f t="shared" ca="1" si="206"/>
        <v>0</v>
      </c>
      <c r="AI490" s="6">
        <f t="shared" ca="1" si="207"/>
        <v>1</v>
      </c>
      <c r="AJ490" s="10">
        <f t="shared" ca="1" si="208"/>
        <v>0</v>
      </c>
      <c r="AL490" s="9">
        <f ca="1">IF(Table1[[#This Row],[EDUCATION]]="HIGHSCHOOL",1,0)</f>
        <v>0</v>
      </c>
      <c r="AM490" s="6">
        <f ca="1">IF(Table1[[#This Row],[EDUCATION]]="PLUS TWO",1,0)</f>
        <v>0</v>
      </c>
      <c r="AN490" s="6">
        <f ca="1">IF(Table1[[#This Row],[EDUCATION]]="UG",1,0)</f>
        <v>0</v>
      </c>
      <c r="AO490" s="6">
        <f ca="1">IF(Table1[[#This Row],[EDUCATION]]="PG",1,0)</f>
        <v>0</v>
      </c>
      <c r="AP490" s="6">
        <f ca="1">IF(Table1[[#This Row],[EDUCATION]]="PHD",1,0)</f>
        <v>0</v>
      </c>
      <c r="AQ490" s="10">
        <f ca="1">IF(Table1[[#This Row],[EDUCATION]]="OTHERS",1,0)</f>
        <v>1</v>
      </c>
      <c r="AU490" s="9">
        <f ca="1">Table1[[#This Row],[CARS VALUE]]/Table1[[#This Row],[CARS]]</f>
        <v>322117.46889960062</v>
      </c>
      <c r="AV490" s="10"/>
      <c r="AX490" s="9">
        <f ca="1">IF(Table1[[#This Row],[DEBTS]]&gt;$AY$3,1,0)</f>
        <v>1</v>
      </c>
      <c r="AY490" s="6"/>
      <c r="AZ490" s="23">
        <f ca="1">(Table1[[#This Row],[MORTAGE LEFT]]/Table1[[#This Row],[VALUE OF THE HOUSE]])</f>
        <v>0.88814782794916969</v>
      </c>
      <c r="BA490" s="6">
        <f t="shared" ca="1" si="209"/>
        <v>0</v>
      </c>
      <c r="BB490" s="6"/>
      <c r="BC490" s="6"/>
      <c r="BD490" s="6"/>
      <c r="BE490" s="9">
        <f ca="1">IF(Table1[[#This Row],[DEBTS]]&gt;Table1[[#This Row],[INCOME ]],1,0)</f>
        <v>1</v>
      </c>
      <c r="BF490" s="10"/>
      <c r="BH490" s="9">
        <f ca="1">IF(Table1[[#This Row],[AREA]]="Alappuzha",Table1[[#This Row],[INCOME ]],0)</f>
        <v>0</v>
      </c>
      <c r="BI490" s="6">
        <f ca="1">IF(Table1[[#This Row],[AREA]]="Ernakulam",Table1[[#This Row],[INCOME ]],0)</f>
        <v>0</v>
      </c>
      <c r="BJ490" s="6">
        <f ca="1">IF(Table1[[#This Row],[AREA]]="Idukki",Table1[[#This Row],[INCOME ]],0)</f>
        <v>0</v>
      </c>
      <c r="BK490" s="6">
        <f ca="1">IF(Table1[[#This Row],[AREA]]="kannur",Table1[[#This Row],[INCOME ]],0)</f>
        <v>909919</v>
      </c>
      <c r="BL490" s="6">
        <f ca="1">IF(Table1[[#This Row],[AREA]]="Kasaragod",Table1[[#This Row],[INCOME ]],0)</f>
        <v>0</v>
      </c>
      <c r="BM490" s="6">
        <f ca="1">IF(Table1[[#This Row],[AREA]]="Kollam",Table1[[#This Row],[INCOME ]],0)</f>
        <v>0</v>
      </c>
      <c r="BN490" s="6">
        <f ca="1">IF(Table1[[#This Row],[AREA]]="kottayam",Table1[[#This Row],[INCOME ]],0)</f>
        <v>0</v>
      </c>
      <c r="BO490" s="6">
        <f ca="1">IF(Table1[[#This Row],[AREA]]="Kozhikode",Table1[[#This Row],[INCOME ]],0)</f>
        <v>0</v>
      </c>
      <c r="BP490" s="6">
        <f ca="1">IF(Table1[[#This Row],[AREA]]="Malappuram",Table1[[#This Row],[INCOME ]],0)</f>
        <v>0</v>
      </c>
      <c r="BQ490" s="6">
        <f ca="1">IF(Table1[[#This Row],[AREA]]="Palakkad",Table1[[#This Row],[INCOME ]],0)</f>
        <v>0</v>
      </c>
      <c r="BR490" s="6">
        <f ca="1">IF(Table1[[#This Row],[AREA]]="Pathanamthitta",Table1[[#This Row],[INCOME ]],0)</f>
        <v>0</v>
      </c>
      <c r="BS490" s="6">
        <f ca="1">IF(Table1[[#This Row],[AREA]]="Thiruvananthapuram",Table1[[#This Row],[INCOME ]],0)</f>
        <v>0</v>
      </c>
      <c r="BT490" s="6">
        <f ca="1">IF(Table1[[#This Row],[AREA]]="Thrissur",Table1[[#This Row],[INCOME ]],0)</f>
        <v>0</v>
      </c>
      <c r="BU490" s="10">
        <f ca="1">IF(Table1[[#This Row],[AREA]]="Wayanadu",Table1[[#This Row],[INCOME ]],0)</f>
        <v>0</v>
      </c>
      <c r="BW490" s="9">
        <f ca="1">IF(Table1[[#This Row],[FIELD OF WORK]]="IT",Table1[[#This Row],[INCOME ]],0)</f>
        <v>0</v>
      </c>
      <c r="BX490" s="6">
        <f ca="1">IF(Table1[[#This Row],[FIELD OF WORK]]="Teaching",Table1[[#This Row],[INCOME ]],0)</f>
        <v>909919</v>
      </c>
      <c r="BY490" s="6">
        <f ca="1">IF(Table1[[#This Row],[FIELD OF WORK]]="Construction",Table1[[#This Row],[INCOME ]],0)</f>
        <v>0</v>
      </c>
      <c r="BZ490" s="6">
        <f ca="1">IF(Table1[[#This Row],[FIELD OF WORK]]="Health",Table1[[#This Row],[INCOME ]],0)</f>
        <v>0</v>
      </c>
      <c r="CA490" s="10">
        <f ca="1">IF(Table1[[#This Row],[FIELD OF WORK]]="Others",Table1[[#This Row],[INCOME ]],0)</f>
        <v>0</v>
      </c>
      <c r="CC490" s="9">
        <f ca="1">IF(Table1[[#This Row],[EDUCATION]]="Highschool",Table1[[#This Row],[INCOME ]],0)</f>
        <v>0</v>
      </c>
      <c r="CD490" s="6">
        <f ca="1">IF(Table1[[#This Row],[EDUCATION]]="UG",Table1[[#This Row],[INCOME ]],0)</f>
        <v>0</v>
      </c>
      <c r="CE490" s="6">
        <f ca="1">IF(Table1[[#This Row],[EDUCATION]]="PG",Table1[[#This Row],[INCOME ]],0)</f>
        <v>0</v>
      </c>
      <c r="CF490" s="6">
        <f ca="1">IF(Table1[[#This Row],[EDUCATION]]="PHD",Table1[[#This Row],[INCOME ]],0)</f>
        <v>0</v>
      </c>
      <c r="CG490" s="6">
        <f ca="1">IF(Table1[[#This Row],[EDUCATION]]="Plus Two",Table1[[#This Row],[INCOME ]],0)</f>
        <v>0</v>
      </c>
      <c r="CH490" s="10">
        <f ca="1">IF(Table1[[#This Row],[EDUCATION]]="Others",Table1[[#This Row],[INCOME ]],0)</f>
        <v>909919</v>
      </c>
      <c r="CJ490" s="9">
        <f ca="1">IF(Table1[[#This Row],[NETWORTH]]&gt;$CK$3,Table1[[#This Row],[AGE]],0)</f>
        <v>0</v>
      </c>
      <c r="CK490" s="10"/>
    </row>
    <row r="491" spans="1:89" x14ac:dyDescent="0.3">
      <c r="A491">
        <f t="shared" ca="1" si="192"/>
        <v>0</v>
      </c>
      <c r="B491" t="str">
        <f t="shared" ca="1" si="193"/>
        <v>MALE</v>
      </c>
      <c r="C491">
        <f t="shared" ca="1" si="194"/>
        <v>31</v>
      </c>
      <c r="D491">
        <f t="shared" ca="1" si="195"/>
        <v>1</v>
      </c>
      <c r="E491" t="str">
        <f t="shared" ca="1" si="196"/>
        <v>Health</v>
      </c>
      <c r="F491">
        <f t="shared" ca="1" si="197"/>
        <v>2</v>
      </c>
      <c r="G491" t="str">
        <f t="shared" ca="1" si="198"/>
        <v>Plus Two</v>
      </c>
      <c r="H491">
        <f t="shared" ca="1" si="216"/>
        <v>1</v>
      </c>
      <c r="I491">
        <f t="shared" ca="1" si="191"/>
        <v>1</v>
      </c>
      <c r="J491">
        <f t="shared" ca="1" si="199"/>
        <v>864762</v>
      </c>
      <c r="K491">
        <f t="shared" ca="1" si="200"/>
        <v>2</v>
      </c>
      <c r="L491" t="str">
        <f t="shared" ca="1" si="201"/>
        <v>Kollam</v>
      </c>
      <c r="M491">
        <f t="shared" ca="1" si="210"/>
        <v>6053334</v>
      </c>
      <c r="N491">
        <f t="shared" ca="1" si="202"/>
        <v>3849322.9352073381</v>
      </c>
      <c r="O491">
        <f t="shared" ca="1" si="211"/>
        <v>123648.8642208458</v>
      </c>
      <c r="P491">
        <f t="shared" ca="1" si="203"/>
        <v>98446</v>
      </c>
      <c r="Q491">
        <f t="shared" ca="1" si="212"/>
        <v>4980964.9352073381</v>
      </c>
      <c r="R491">
        <f t="shared" ca="1" si="213"/>
        <v>661390.76125746476</v>
      </c>
      <c r="S491">
        <f t="shared" ca="1" si="214"/>
        <v>6838373.6254783105</v>
      </c>
      <c r="T491">
        <f t="shared" ca="1" si="215"/>
        <v>1857408.6902709724</v>
      </c>
      <c r="V491" s="9">
        <f ca="1">IF(Table1[[#This Row],[GENDER]]="MALE",1,0)</f>
        <v>1</v>
      </c>
      <c r="W491" s="10">
        <f ca="1">IF(Table1[[#This Row],[GENDER]]="FEMALE",1,0)</f>
        <v>0</v>
      </c>
      <c r="AF491" s="9">
        <f t="shared" ca="1" si="204"/>
        <v>0</v>
      </c>
      <c r="AG491" s="6">
        <f t="shared" ca="1" si="205"/>
        <v>1</v>
      </c>
      <c r="AH491" s="6">
        <f t="shared" ca="1" si="206"/>
        <v>0</v>
      </c>
      <c r="AI491" s="6">
        <f t="shared" ca="1" si="207"/>
        <v>0</v>
      </c>
      <c r="AJ491" s="10">
        <f t="shared" ca="1" si="208"/>
        <v>0</v>
      </c>
      <c r="AL491" s="9">
        <f ca="1">IF(Table1[[#This Row],[EDUCATION]]="HIGHSCHOOL",1,0)</f>
        <v>0</v>
      </c>
      <c r="AM491" s="6">
        <f ca="1">IF(Table1[[#This Row],[EDUCATION]]="PLUS TWO",1,0)</f>
        <v>1</v>
      </c>
      <c r="AN491" s="6">
        <f ca="1">IF(Table1[[#This Row],[EDUCATION]]="UG",1,0)</f>
        <v>0</v>
      </c>
      <c r="AO491" s="6">
        <f ca="1">IF(Table1[[#This Row],[EDUCATION]]="PG",1,0)</f>
        <v>0</v>
      </c>
      <c r="AP491" s="6">
        <f ca="1">IF(Table1[[#This Row],[EDUCATION]]="PHD",1,0)</f>
        <v>0</v>
      </c>
      <c r="AQ491" s="10">
        <f ca="1">IF(Table1[[#This Row],[EDUCATION]]="OTHERS",1,0)</f>
        <v>0</v>
      </c>
      <c r="AU491" s="9">
        <f ca="1">Table1[[#This Row],[CARS VALUE]]/Table1[[#This Row],[CARS]]</f>
        <v>123648.8642208458</v>
      </c>
      <c r="AV491" s="10"/>
      <c r="AX491" s="9">
        <f ca="1">IF(Table1[[#This Row],[DEBTS]]&gt;$AY$3,1,0)</f>
        <v>1</v>
      </c>
      <c r="AY491" s="6"/>
      <c r="AZ491" s="23">
        <f ca="1">(Table1[[#This Row],[MORTAGE LEFT]]/Table1[[#This Row],[VALUE OF THE HOUSE]])</f>
        <v>0.63590129591516642</v>
      </c>
      <c r="BA491" s="6">
        <f t="shared" ca="1" si="209"/>
        <v>0</v>
      </c>
      <c r="BB491" s="6"/>
      <c r="BC491" s="6"/>
      <c r="BD491" s="6"/>
      <c r="BE491" s="9">
        <f ca="1">IF(Table1[[#This Row],[DEBTS]]&gt;Table1[[#This Row],[INCOME ]],1,0)</f>
        <v>1</v>
      </c>
      <c r="BF491" s="10"/>
      <c r="BH491" s="9">
        <f ca="1">IF(Table1[[#This Row],[AREA]]="Alappuzha",Table1[[#This Row],[INCOME ]],0)</f>
        <v>0</v>
      </c>
      <c r="BI491" s="6">
        <f ca="1">IF(Table1[[#This Row],[AREA]]="Ernakulam",Table1[[#This Row],[INCOME ]],0)</f>
        <v>0</v>
      </c>
      <c r="BJ491" s="6">
        <f ca="1">IF(Table1[[#This Row],[AREA]]="Idukki",Table1[[#This Row],[INCOME ]],0)</f>
        <v>0</v>
      </c>
      <c r="BK491" s="6">
        <f ca="1">IF(Table1[[#This Row],[AREA]]="kannur",Table1[[#This Row],[INCOME ]],0)</f>
        <v>0</v>
      </c>
      <c r="BL491" s="6">
        <f ca="1">IF(Table1[[#This Row],[AREA]]="Kasaragod",Table1[[#This Row],[INCOME ]],0)</f>
        <v>0</v>
      </c>
      <c r="BM491" s="6">
        <f ca="1">IF(Table1[[#This Row],[AREA]]="Kollam",Table1[[#This Row],[INCOME ]],0)</f>
        <v>864762</v>
      </c>
      <c r="BN491" s="6">
        <f ca="1">IF(Table1[[#This Row],[AREA]]="kottayam",Table1[[#This Row],[INCOME ]],0)</f>
        <v>0</v>
      </c>
      <c r="BO491" s="6">
        <f ca="1">IF(Table1[[#This Row],[AREA]]="Kozhikode",Table1[[#This Row],[INCOME ]],0)</f>
        <v>0</v>
      </c>
      <c r="BP491" s="6">
        <f ca="1">IF(Table1[[#This Row],[AREA]]="Malappuram",Table1[[#This Row],[INCOME ]],0)</f>
        <v>0</v>
      </c>
      <c r="BQ491" s="6">
        <f ca="1">IF(Table1[[#This Row],[AREA]]="Palakkad",Table1[[#This Row],[INCOME ]],0)</f>
        <v>0</v>
      </c>
      <c r="BR491" s="6">
        <f ca="1">IF(Table1[[#This Row],[AREA]]="Pathanamthitta",Table1[[#This Row],[INCOME ]],0)</f>
        <v>0</v>
      </c>
      <c r="BS491" s="6">
        <f ca="1">IF(Table1[[#This Row],[AREA]]="Thiruvananthapuram",Table1[[#This Row],[INCOME ]],0)</f>
        <v>0</v>
      </c>
      <c r="BT491" s="6">
        <f ca="1">IF(Table1[[#This Row],[AREA]]="Thrissur",Table1[[#This Row],[INCOME ]],0)</f>
        <v>0</v>
      </c>
      <c r="BU491" s="10">
        <f ca="1">IF(Table1[[#This Row],[AREA]]="Wayanadu",Table1[[#This Row],[INCOME ]],0)</f>
        <v>0</v>
      </c>
      <c r="BW491" s="9">
        <f ca="1">IF(Table1[[#This Row],[FIELD OF WORK]]="IT",Table1[[#This Row],[INCOME ]],0)</f>
        <v>0</v>
      </c>
      <c r="BX491" s="6">
        <f ca="1">IF(Table1[[#This Row],[FIELD OF WORK]]="Teaching",Table1[[#This Row],[INCOME ]],0)</f>
        <v>0</v>
      </c>
      <c r="BY491" s="6">
        <f ca="1">IF(Table1[[#This Row],[FIELD OF WORK]]="Construction",Table1[[#This Row],[INCOME ]],0)</f>
        <v>0</v>
      </c>
      <c r="BZ491" s="6">
        <f ca="1">IF(Table1[[#This Row],[FIELD OF WORK]]="Health",Table1[[#This Row],[INCOME ]],0)</f>
        <v>864762</v>
      </c>
      <c r="CA491" s="10">
        <f ca="1">IF(Table1[[#This Row],[FIELD OF WORK]]="Others",Table1[[#This Row],[INCOME ]],0)</f>
        <v>0</v>
      </c>
      <c r="CC491" s="9">
        <f ca="1">IF(Table1[[#This Row],[EDUCATION]]="Highschool",Table1[[#This Row],[INCOME ]],0)</f>
        <v>0</v>
      </c>
      <c r="CD491" s="6">
        <f ca="1">IF(Table1[[#This Row],[EDUCATION]]="UG",Table1[[#This Row],[INCOME ]],0)</f>
        <v>0</v>
      </c>
      <c r="CE491" s="6">
        <f ca="1">IF(Table1[[#This Row],[EDUCATION]]="PG",Table1[[#This Row],[INCOME ]],0)</f>
        <v>0</v>
      </c>
      <c r="CF491" s="6">
        <f ca="1">IF(Table1[[#This Row],[EDUCATION]]="PHD",Table1[[#This Row],[INCOME ]],0)</f>
        <v>0</v>
      </c>
      <c r="CG491" s="6">
        <f ca="1">IF(Table1[[#This Row],[EDUCATION]]="Plus Two",Table1[[#This Row],[INCOME ]],0)</f>
        <v>864762</v>
      </c>
      <c r="CH491" s="10">
        <f ca="1">IF(Table1[[#This Row],[EDUCATION]]="Others",Table1[[#This Row],[INCOME ]],0)</f>
        <v>0</v>
      </c>
      <c r="CJ491" s="9">
        <f ca="1">IF(Table1[[#This Row],[NETWORTH]]&gt;$CK$3,Table1[[#This Row],[AGE]],0)</f>
        <v>31</v>
      </c>
      <c r="CK491" s="10"/>
    </row>
    <row r="492" spans="1:89" x14ac:dyDescent="0.3">
      <c r="A492">
        <f t="shared" ca="1" si="192"/>
        <v>0</v>
      </c>
      <c r="B492" t="str">
        <f t="shared" ca="1" si="193"/>
        <v>MALE</v>
      </c>
      <c r="C492">
        <f t="shared" ca="1" si="194"/>
        <v>43</v>
      </c>
      <c r="D492">
        <f t="shared" ca="1" si="195"/>
        <v>4</v>
      </c>
      <c r="E492" t="str">
        <f t="shared" ca="1" si="196"/>
        <v>IT</v>
      </c>
      <c r="F492">
        <f t="shared" ca="1" si="197"/>
        <v>1</v>
      </c>
      <c r="G492" t="str">
        <f t="shared" ca="1" si="198"/>
        <v>Highschool</v>
      </c>
      <c r="H492">
        <f t="shared" ca="1" si="216"/>
        <v>0</v>
      </c>
      <c r="I492">
        <f t="shared" ca="1" si="191"/>
        <v>1</v>
      </c>
      <c r="J492">
        <f t="shared" ca="1" si="199"/>
        <v>935705</v>
      </c>
      <c r="K492">
        <f t="shared" ca="1" si="200"/>
        <v>11</v>
      </c>
      <c r="L492" t="str">
        <f t="shared" ca="1" si="201"/>
        <v>Kozhikode</v>
      </c>
      <c r="M492">
        <f t="shared" ca="1" si="210"/>
        <v>6549935</v>
      </c>
      <c r="N492">
        <f t="shared" ca="1" si="202"/>
        <v>1843436.5864912083</v>
      </c>
      <c r="O492">
        <f t="shared" ca="1" si="211"/>
        <v>746509.59421434999</v>
      </c>
      <c r="P492">
        <f t="shared" ca="1" si="203"/>
        <v>688196</v>
      </c>
      <c r="Q492">
        <f t="shared" ca="1" si="212"/>
        <v>2766613.5864912085</v>
      </c>
      <c r="R492">
        <f t="shared" ca="1" si="213"/>
        <v>1312149.6046458823</v>
      </c>
      <c r="S492">
        <f t="shared" ca="1" si="214"/>
        <v>8608594.1988602318</v>
      </c>
      <c r="T492">
        <f t="shared" ca="1" si="215"/>
        <v>5841980.6123690233</v>
      </c>
      <c r="V492" s="9">
        <f ca="1">IF(Table1[[#This Row],[GENDER]]="MALE",1,0)</f>
        <v>1</v>
      </c>
      <c r="W492" s="10">
        <f ca="1">IF(Table1[[#This Row],[GENDER]]="FEMALE",1,0)</f>
        <v>0</v>
      </c>
      <c r="AF492" s="9">
        <f t="shared" ca="1" si="204"/>
        <v>0</v>
      </c>
      <c r="AG492" s="6">
        <f t="shared" ca="1" si="205"/>
        <v>0</v>
      </c>
      <c r="AH492" s="6">
        <f t="shared" ca="1" si="206"/>
        <v>1</v>
      </c>
      <c r="AI492" s="6">
        <f t="shared" ca="1" si="207"/>
        <v>0</v>
      </c>
      <c r="AJ492" s="10">
        <f t="shared" ca="1" si="208"/>
        <v>0</v>
      </c>
      <c r="AL492" s="9">
        <f ca="1">IF(Table1[[#This Row],[EDUCATION]]="HIGHSCHOOL",1,0)</f>
        <v>1</v>
      </c>
      <c r="AM492" s="6">
        <f ca="1">IF(Table1[[#This Row],[EDUCATION]]="PLUS TWO",1,0)</f>
        <v>0</v>
      </c>
      <c r="AN492" s="6">
        <f ca="1">IF(Table1[[#This Row],[EDUCATION]]="UG",1,0)</f>
        <v>0</v>
      </c>
      <c r="AO492" s="6">
        <f ca="1">IF(Table1[[#This Row],[EDUCATION]]="PG",1,0)</f>
        <v>0</v>
      </c>
      <c r="AP492" s="6">
        <f ca="1">IF(Table1[[#This Row],[EDUCATION]]="PHD",1,0)</f>
        <v>0</v>
      </c>
      <c r="AQ492" s="10">
        <f ca="1">IF(Table1[[#This Row],[EDUCATION]]="OTHERS",1,0)</f>
        <v>0</v>
      </c>
      <c r="AU492" s="9">
        <f ca="1">Table1[[#This Row],[CARS VALUE]]/Table1[[#This Row],[CARS]]</f>
        <v>746509.59421434999</v>
      </c>
      <c r="AV492" s="10"/>
      <c r="AX492" s="9">
        <f ca="1">IF(Table1[[#This Row],[DEBTS]]&gt;$AY$3,1,0)</f>
        <v>1</v>
      </c>
      <c r="AY492" s="6"/>
      <c r="AZ492" s="23">
        <f ca="1">(Table1[[#This Row],[MORTAGE LEFT]]/Table1[[#This Row],[VALUE OF THE HOUSE]])</f>
        <v>0.28144349317836104</v>
      </c>
      <c r="BA492" s="6">
        <f t="shared" ca="1" si="209"/>
        <v>1</v>
      </c>
      <c r="BB492" s="6"/>
      <c r="BC492" s="6"/>
      <c r="BD492" s="6"/>
      <c r="BE492" s="9">
        <f ca="1">IF(Table1[[#This Row],[DEBTS]]&gt;Table1[[#This Row],[INCOME ]],1,0)</f>
        <v>1</v>
      </c>
      <c r="BF492" s="10"/>
      <c r="BH492" s="9">
        <f ca="1">IF(Table1[[#This Row],[AREA]]="Alappuzha",Table1[[#This Row],[INCOME ]],0)</f>
        <v>0</v>
      </c>
      <c r="BI492" s="6">
        <f ca="1">IF(Table1[[#This Row],[AREA]]="Ernakulam",Table1[[#This Row],[INCOME ]],0)</f>
        <v>0</v>
      </c>
      <c r="BJ492" s="6">
        <f ca="1">IF(Table1[[#This Row],[AREA]]="Idukki",Table1[[#This Row],[INCOME ]],0)</f>
        <v>0</v>
      </c>
      <c r="BK492" s="6">
        <f ca="1">IF(Table1[[#This Row],[AREA]]="kannur",Table1[[#This Row],[INCOME ]],0)</f>
        <v>0</v>
      </c>
      <c r="BL492" s="6">
        <f ca="1">IF(Table1[[#This Row],[AREA]]="Kasaragod",Table1[[#This Row],[INCOME ]],0)</f>
        <v>0</v>
      </c>
      <c r="BM492" s="6">
        <f ca="1">IF(Table1[[#This Row],[AREA]]="Kollam",Table1[[#This Row],[INCOME ]],0)</f>
        <v>0</v>
      </c>
      <c r="BN492" s="6">
        <f ca="1">IF(Table1[[#This Row],[AREA]]="kottayam",Table1[[#This Row],[INCOME ]],0)</f>
        <v>0</v>
      </c>
      <c r="BO492" s="6">
        <f ca="1">IF(Table1[[#This Row],[AREA]]="Kozhikode",Table1[[#This Row],[INCOME ]],0)</f>
        <v>935705</v>
      </c>
      <c r="BP492" s="6">
        <f ca="1">IF(Table1[[#This Row],[AREA]]="Malappuram",Table1[[#This Row],[INCOME ]],0)</f>
        <v>0</v>
      </c>
      <c r="BQ492" s="6">
        <f ca="1">IF(Table1[[#This Row],[AREA]]="Palakkad",Table1[[#This Row],[INCOME ]],0)</f>
        <v>0</v>
      </c>
      <c r="BR492" s="6">
        <f ca="1">IF(Table1[[#This Row],[AREA]]="Pathanamthitta",Table1[[#This Row],[INCOME ]],0)</f>
        <v>0</v>
      </c>
      <c r="BS492" s="6">
        <f ca="1">IF(Table1[[#This Row],[AREA]]="Thiruvananthapuram",Table1[[#This Row],[INCOME ]],0)</f>
        <v>0</v>
      </c>
      <c r="BT492" s="6">
        <f ca="1">IF(Table1[[#This Row],[AREA]]="Thrissur",Table1[[#This Row],[INCOME ]],0)</f>
        <v>0</v>
      </c>
      <c r="BU492" s="10">
        <f ca="1">IF(Table1[[#This Row],[AREA]]="Wayanadu",Table1[[#This Row],[INCOME ]],0)</f>
        <v>0</v>
      </c>
      <c r="BW492" s="9">
        <f ca="1">IF(Table1[[#This Row],[FIELD OF WORK]]="IT",Table1[[#This Row],[INCOME ]],0)</f>
        <v>935705</v>
      </c>
      <c r="BX492" s="6">
        <f ca="1">IF(Table1[[#This Row],[FIELD OF WORK]]="Teaching",Table1[[#This Row],[INCOME ]],0)</f>
        <v>0</v>
      </c>
      <c r="BY492" s="6">
        <f ca="1">IF(Table1[[#This Row],[FIELD OF WORK]]="Construction",Table1[[#This Row],[INCOME ]],0)</f>
        <v>0</v>
      </c>
      <c r="BZ492" s="6">
        <f ca="1">IF(Table1[[#This Row],[FIELD OF WORK]]="Health",Table1[[#This Row],[INCOME ]],0)</f>
        <v>0</v>
      </c>
      <c r="CA492" s="10">
        <f ca="1">IF(Table1[[#This Row],[FIELD OF WORK]]="Others",Table1[[#This Row],[INCOME ]],0)</f>
        <v>0</v>
      </c>
      <c r="CC492" s="9">
        <f ca="1">IF(Table1[[#This Row],[EDUCATION]]="Highschool",Table1[[#This Row],[INCOME ]],0)</f>
        <v>935705</v>
      </c>
      <c r="CD492" s="6">
        <f ca="1">IF(Table1[[#This Row],[EDUCATION]]="UG",Table1[[#This Row],[INCOME ]],0)</f>
        <v>0</v>
      </c>
      <c r="CE492" s="6">
        <f ca="1">IF(Table1[[#This Row],[EDUCATION]]="PG",Table1[[#This Row],[INCOME ]],0)</f>
        <v>0</v>
      </c>
      <c r="CF492" s="6">
        <f ca="1">IF(Table1[[#This Row],[EDUCATION]]="PHD",Table1[[#This Row],[INCOME ]],0)</f>
        <v>0</v>
      </c>
      <c r="CG492" s="6">
        <f ca="1">IF(Table1[[#This Row],[EDUCATION]]="Plus Two",Table1[[#This Row],[INCOME ]],0)</f>
        <v>0</v>
      </c>
      <c r="CH492" s="10">
        <f ca="1">IF(Table1[[#This Row],[EDUCATION]]="Others",Table1[[#This Row],[INCOME ]],0)</f>
        <v>0</v>
      </c>
      <c r="CJ492" s="9">
        <f ca="1">IF(Table1[[#This Row],[NETWORTH]]&gt;$CK$3,Table1[[#This Row],[AGE]],0)</f>
        <v>43</v>
      </c>
      <c r="CK492" s="10"/>
    </row>
    <row r="493" spans="1:89" x14ac:dyDescent="0.3">
      <c r="A493">
        <f t="shared" ca="1" si="192"/>
        <v>1</v>
      </c>
      <c r="B493" t="str">
        <f t="shared" ca="1" si="193"/>
        <v>FEMALE</v>
      </c>
      <c r="C493">
        <f t="shared" ca="1" si="194"/>
        <v>27</v>
      </c>
      <c r="D493">
        <f t="shared" ca="1" si="195"/>
        <v>2</v>
      </c>
      <c r="E493" t="str">
        <f t="shared" ca="1" si="196"/>
        <v>Construction</v>
      </c>
      <c r="F493">
        <f t="shared" ca="1" si="197"/>
        <v>1</v>
      </c>
      <c r="G493" t="str">
        <f t="shared" ca="1" si="198"/>
        <v>Highschool</v>
      </c>
      <c r="H493">
        <f t="shared" ca="1" si="216"/>
        <v>3</v>
      </c>
      <c r="I493">
        <f t="shared" ca="1" si="191"/>
        <v>3</v>
      </c>
      <c r="J493">
        <f t="shared" ca="1" si="199"/>
        <v>926151</v>
      </c>
      <c r="K493">
        <f t="shared" ca="1" si="200"/>
        <v>3</v>
      </c>
      <c r="L493" t="str">
        <f t="shared" ca="1" si="201"/>
        <v>Alappuzha</v>
      </c>
      <c r="M493">
        <f t="shared" ca="1" si="210"/>
        <v>7409208</v>
      </c>
      <c r="N493">
        <f t="shared" ca="1" si="202"/>
        <v>5307621.8882009229</v>
      </c>
      <c r="O493">
        <f t="shared" ca="1" si="211"/>
        <v>997611.04570795898</v>
      </c>
      <c r="P493">
        <f t="shared" ca="1" si="203"/>
        <v>35453</v>
      </c>
      <c r="Q493">
        <f t="shared" ca="1" si="212"/>
        <v>6167180.8882009229</v>
      </c>
      <c r="R493">
        <f t="shared" ca="1" si="213"/>
        <v>747986.34723945998</v>
      </c>
      <c r="S493">
        <f t="shared" ca="1" si="214"/>
        <v>9154805.3929474205</v>
      </c>
      <c r="T493">
        <f t="shared" ca="1" si="215"/>
        <v>2987624.5047464976</v>
      </c>
      <c r="V493" s="9">
        <f ca="1">IF(Table1[[#This Row],[GENDER]]="MALE",1,0)</f>
        <v>0</v>
      </c>
      <c r="W493" s="10">
        <f ca="1">IF(Table1[[#This Row],[GENDER]]="FEMALE",1,0)</f>
        <v>1</v>
      </c>
      <c r="AF493" s="9">
        <f t="shared" ca="1" si="204"/>
        <v>1</v>
      </c>
      <c r="AG493" s="6">
        <f t="shared" ca="1" si="205"/>
        <v>0</v>
      </c>
      <c r="AH493" s="6">
        <f t="shared" ca="1" si="206"/>
        <v>0</v>
      </c>
      <c r="AI493" s="6">
        <f t="shared" ca="1" si="207"/>
        <v>0</v>
      </c>
      <c r="AJ493" s="10">
        <f t="shared" ca="1" si="208"/>
        <v>0</v>
      </c>
      <c r="AL493" s="9">
        <f ca="1">IF(Table1[[#This Row],[EDUCATION]]="HIGHSCHOOL",1,0)</f>
        <v>1</v>
      </c>
      <c r="AM493" s="6">
        <f ca="1">IF(Table1[[#This Row],[EDUCATION]]="PLUS TWO",1,0)</f>
        <v>0</v>
      </c>
      <c r="AN493" s="6">
        <f ca="1">IF(Table1[[#This Row],[EDUCATION]]="UG",1,0)</f>
        <v>0</v>
      </c>
      <c r="AO493" s="6">
        <f ca="1">IF(Table1[[#This Row],[EDUCATION]]="PG",1,0)</f>
        <v>0</v>
      </c>
      <c r="AP493" s="6">
        <f ca="1">IF(Table1[[#This Row],[EDUCATION]]="PHD",1,0)</f>
        <v>0</v>
      </c>
      <c r="AQ493" s="10">
        <f ca="1">IF(Table1[[#This Row],[EDUCATION]]="OTHERS",1,0)</f>
        <v>0</v>
      </c>
      <c r="AU493" s="9">
        <f ca="1">Table1[[#This Row],[CARS VALUE]]/Table1[[#This Row],[CARS]]</f>
        <v>332537.01523598633</v>
      </c>
      <c r="AV493" s="10"/>
      <c r="AX493" s="9">
        <f ca="1">IF(Table1[[#This Row],[DEBTS]]&gt;$AY$3,1,0)</f>
        <v>1</v>
      </c>
      <c r="AY493" s="6"/>
      <c r="AZ493" s="23">
        <f ca="1">(Table1[[#This Row],[MORTAGE LEFT]]/Table1[[#This Row],[VALUE OF THE HOUSE]])</f>
        <v>0.71635482337665823</v>
      </c>
      <c r="BA493" s="6">
        <f t="shared" ca="1" si="209"/>
        <v>0</v>
      </c>
      <c r="BB493" s="6"/>
      <c r="BC493" s="6"/>
      <c r="BD493" s="6"/>
      <c r="BE493" s="9">
        <f ca="1">IF(Table1[[#This Row],[DEBTS]]&gt;Table1[[#This Row],[INCOME ]],1,0)</f>
        <v>1</v>
      </c>
      <c r="BF493" s="10"/>
      <c r="BH493" s="9">
        <f ca="1">IF(Table1[[#This Row],[AREA]]="Alappuzha",Table1[[#This Row],[INCOME ]],0)</f>
        <v>926151</v>
      </c>
      <c r="BI493" s="6">
        <f ca="1">IF(Table1[[#This Row],[AREA]]="Ernakulam",Table1[[#This Row],[INCOME ]],0)</f>
        <v>0</v>
      </c>
      <c r="BJ493" s="6">
        <f ca="1">IF(Table1[[#This Row],[AREA]]="Idukki",Table1[[#This Row],[INCOME ]],0)</f>
        <v>0</v>
      </c>
      <c r="BK493" s="6">
        <f ca="1">IF(Table1[[#This Row],[AREA]]="kannur",Table1[[#This Row],[INCOME ]],0)</f>
        <v>0</v>
      </c>
      <c r="BL493" s="6">
        <f ca="1">IF(Table1[[#This Row],[AREA]]="Kasaragod",Table1[[#This Row],[INCOME ]],0)</f>
        <v>0</v>
      </c>
      <c r="BM493" s="6">
        <f ca="1">IF(Table1[[#This Row],[AREA]]="Kollam",Table1[[#This Row],[INCOME ]],0)</f>
        <v>0</v>
      </c>
      <c r="BN493" s="6">
        <f ca="1">IF(Table1[[#This Row],[AREA]]="kottayam",Table1[[#This Row],[INCOME ]],0)</f>
        <v>0</v>
      </c>
      <c r="BO493" s="6">
        <f ca="1">IF(Table1[[#This Row],[AREA]]="Kozhikode",Table1[[#This Row],[INCOME ]],0)</f>
        <v>0</v>
      </c>
      <c r="BP493" s="6">
        <f ca="1">IF(Table1[[#This Row],[AREA]]="Malappuram",Table1[[#This Row],[INCOME ]],0)</f>
        <v>0</v>
      </c>
      <c r="BQ493" s="6">
        <f ca="1">IF(Table1[[#This Row],[AREA]]="Palakkad",Table1[[#This Row],[INCOME ]],0)</f>
        <v>0</v>
      </c>
      <c r="BR493" s="6">
        <f ca="1">IF(Table1[[#This Row],[AREA]]="Pathanamthitta",Table1[[#This Row],[INCOME ]],0)</f>
        <v>0</v>
      </c>
      <c r="BS493" s="6">
        <f ca="1">IF(Table1[[#This Row],[AREA]]="Thiruvananthapuram",Table1[[#This Row],[INCOME ]],0)</f>
        <v>0</v>
      </c>
      <c r="BT493" s="6">
        <f ca="1">IF(Table1[[#This Row],[AREA]]="Thrissur",Table1[[#This Row],[INCOME ]],0)</f>
        <v>0</v>
      </c>
      <c r="BU493" s="10">
        <f ca="1">IF(Table1[[#This Row],[AREA]]="Wayanadu",Table1[[#This Row],[INCOME ]],0)</f>
        <v>0</v>
      </c>
      <c r="BW493" s="9">
        <f ca="1">IF(Table1[[#This Row],[FIELD OF WORK]]="IT",Table1[[#This Row],[INCOME ]],0)</f>
        <v>0</v>
      </c>
      <c r="BX493" s="6">
        <f ca="1">IF(Table1[[#This Row],[FIELD OF WORK]]="Teaching",Table1[[#This Row],[INCOME ]],0)</f>
        <v>0</v>
      </c>
      <c r="BY493" s="6">
        <f ca="1">IF(Table1[[#This Row],[FIELD OF WORK]]="Construction",Table1[[#This Row],[INCOME ]],0)</f>
        <v>926151</v>
      </c>
      <c r="BZ493" s="6">
        <f ca="1">IF(Table1[[#This Row],[FIELD OF WORK]]="Health",Table1[[#This Row],[INCOME ]],0)</f>
        <v>0</v>
      </c>
      <c r="CA493" s="10">
        <f ca="1">IF(Table1[[#This Row],[FIELD OF WORK]]="Others",Table1[[#This Row],[INCOME ]],0)</f>
        <v>0</v>
      </c>
      <c r="CC493" s="9">
        <f ca="1">IF(Table1[[#This Row],[EDUCATION]]="Highschool",Table1[[#This Row],[INCOME ]],0)</f>
        <v>926151</v>
      </c>
      <c r="CD493" s="6">
        <f ca="1">IF(Table1[[#This Row],[EDUCATION]]="UG",Table1[[#This Row],[INCOME ]],0)</f>
        <v>0</v>
      </c>
      <c r="CE493" s="6">
        <f ca="1">IF(Table1[[#This Row],[EDUCATION]]="PG",Table1[[#This Row],[INCOME ]],0)</f>
        <v>0</v>
      </c>
      <c r="CF493" s="6">
        <f ca="1">IF(Table1[[#This Row],[EDUCATION]]="PHD",Table1[[#This Row],[INCOME ]],0)</f>
        <v>0</v>
      </c>
      <c r="CG493" s="6">
        <f ca="1">IF(Table1[[#This Row],[EDUCATION]]="Plus Two",Table1[[#This Row],[INCOME ]],0)</f>
        <v>0</v>
      </c>
      <c r="CH493" s="10">
        <f ca="1">IF(Table1[[#This Row],[EDUCATION]]="Others",Table1[[#This Row],[INCOME ]],0)</f>
        <v>0</v>
      </c>
      <c r="CJ493" s="9">
        <f ca="1">IF(Table1[[#This Row],[NETWORTH]]&gt;$CK$3,Table1[[#This Row],[AGE]],0)</f>
        <v>27</v>
      </c>
      <c r="CK493" s="10"/>
    </row>
    <row r="494" spans="1:89" x14ac:dyDescent="0.3">
      <c r="A494">
        <f t="shared" ca="1" si="192"/>
        <v>1</v>
      </c>
      <c r="B494" t="str">
        <f t="shared" ca="1" si="193"/>
        <v>FEMALE</v>
      </c>
      <c r="C494">
        <f t="shared" ca="1" si="194"/>
        <v>49</v>
      </c>
      <c r="D494">
        <f t="shared" ca="1" si="195"/>
        <v>5</v>
      </c>
      <c r="E494" t="str">
        <f t="shared" ca="1" si="196"/>
        <v>Others</v>
      </c>
      <c r="F494">
        <f t="shared" ca="1" si="197"/>
        <v>2</v>
      </c>
      <c r="G494" t="str">
        <f t="shared" ca="1" si="198"/>
        <v>Plus Two</v>
      </c>
      <c r="H494">
        <f t="shared" ca="1" si="216"/>
        <v>0</v>
      </c>
      <c r="I494">
        <f t="shared" ca="1" si="191"/>
        <v>2</v>
      </c>
      <c r="J494">
        <f t="shared" ca="1" si="199"/>
        <v>659060</v>
      </c>
      <c r="K494">
        <f t="shared" ca="1" si="200"/>
        <v>1</v>
      </c>
      <c r="L494" t="str">
        <f t="shared" ca="1" si="201"/>
        <v>Thiruvananthapuram</v>
      </c>
      <c r="M494">
        <f t="shared" ca="1" si="210"/>
        <v>3295300</v>
      </c>
      <c r="N494">
        <f t="shared" ca="1" si="202"/>
        <v>3135868.5831984808</v>
      </c>
      <c r="O494">
        <f t="shared" ca="1" si="211"/>
        <v>1298189.9052495956</v>
      </c>
      <c r="P494">
        <f t="shared" ca="1" si="203"/>
        <v>320247</v>
      </c>
      <c r="Q494">
        <f t="shared" ca="1" si="212"/>
        <v>4431988.5831984803</v>
      </c>
      <c r="R494">
        <f t="shared" ca="1" si="213"/>
        <v>583912.39178650244</v>
      </c>
      <c r="S494">
        <f t="shared" ca="1" si="214"/>
        <v>5177402.2970360983</v>
      </c>
      <c r="T494">
        <f t="shared" ca="1" si="215"/>
        <v>745413.71383761801</v>
      </c>
      <c r="V494" s="9">
        <f ca="1">IF(Table1[[#This Row],[GENDER]]="MALE",1,0)</f>
        <v>0</v>
      </c>
      <c r="W494" s="10">
        <f ca="1">IF(Table1[[#This Row],[GENDER]]="FEMALE",1,0)</f>
        <v>1</v>
      </c>
      <c r="AF494" s="9">
        <f t="shared" ca="1" si="204"/>
        <v>0</v>
      </c>
      <c r="AG494" s="6">
        <f t="shared" ca="1" si="205"/>
        <v>0</v>
      </c>
      <c r="AH494" s="6">
        <f t="shared" ca="1" si="206"/>
        <v>0</v>
      </c>
      <c r="AI494" s="6">
        <f t="shared" ca="1" si="207"/>
        <v>0</v>
      </c>
      <c r="AJ494" s="10">
        <f t="shared" ca="1" si="208"/>
        <v>1</v>
      </c>
      <c r="AL494" s="9">
        <f ca="1">IF(Table1[[#This Row],[EDUCATION]]="HIGHSCHOOL",1,0)</f>
        <v>0</v>
      </c>
      <c r="AM494" s="6">
        <f ca="1">IF(Table1[[#This Row],[EDUCATION]]="PLUS TWO",1,0)</f>
        <v>1</v>
      </c>
      <c r="AN494" s="6">
        <f ca="1">IF(Table1[[#This Row],[EDUCATION]]="UG",1,0)</f>
        <v>0</v>
      </c>
      <c r="AO494" s="6">
        <f ca="1">IF(Table1[[#This Row],[EDUCATION]]="PG",1,0)</f>
        <v>0</v>
      </c>
      <c r="AP494" s="6">
        <f ca="1">IF(Table1[[#This Row],[EDUCATION]]="PHD",1,0)</f>
        <v>0</v>
      </c>
      <c r="AQ494" s="10">
        <f ca="1">IF(Table1[[#This Row],[EDUCATION]]="OTHERS",1,0)</f>
        <v>0</v>
      </c>
      <c r="AU494" s="9">
        <f ca="1">Table1[[#This Row],[CARS VALUE]]/Table1[[#This Row],[CARS]]</f>
        <v>649094.95262479782</v>
      </c>
      <c r="AV494" s="10"/>
      <c r="AX494" s="9">
        <f ca="1">IF(Table1[[#This Row],[DEBTS]]&gt;$AY$3,1,0)</f>
        <v>1</v>
      </c>
      <c r="AY494" s="6"/>
      <c r="AZ494" s="23">
        <f ca="1">(Table1[[#This Row],[MORTAGE LEFT]]/Table1[[#This Row],[VALUE OF THE HOUSE]])</f>
        <v>0.95161854252980937</v>
      </c>
      <c r="BA494" s="6">
        <f t="shared" ca="1" si="209"/>
        <v>0</v>
      </c>
      <c r="BB494" s="6"/>
      <c r="BC494" s="6"/>
      <c r="BD494" s="6"/>
      <c r="BE494" s="9">
        <f ca="1">IF(Table1[[#This Row],[DEBTS]]&gt;Table1[[#This Row],[INCOME ]],1,0)</f>
        <v>1</v>
      </c>
      <c r="BF494" s="10"/>
      <c r="BH494" s="9">
        <f ca="1">IF(Table1[[#This Row],[AREA]]="Alappuzha",Table1[[#This Row],[INCOME ]],0)</f>
        <v>0</v>
      </c>
      <c r="BI494" s="6">
        <f ca="1">IF(Table1[[#This Row],[AREA]]="Ernakulam",Table1[[#This Row],[INCOME ]],0)</f>
        <v>0</v>
      </c>
      <c r="BJ494" s="6">
        <f ca="1">IF(Table1[[#This Row],[AREA]]="Idukki",Table1[[#This Row],[INCOME ]],0)</f>
        <v>0</v>
      </c>
      <c r="BK494" s="6">
        <f ca="1">IF(Table1[[#This Row],[AREA]]="kannur",Table1[[#This Row],[INCOME ]],0)</f>
        <v>0</v>
      </c>
      <c r="BL494" s="6">
        <f ca="1">IF(Table1[[#This Row],[AREA]]="Kasaragod",Table1[[#This Row],[INCOME ]],0)</f>
        <v>0</v>
      </c>
      <c r="BM494" s="6">
        <f ca="1">IF(Table1[[#This Row],[AREA]]="Kollam",Table1[[#This Row],[INCOME ]],0)</f>
        <v>0</v>
      </c>
      <c r="BN494" s="6">
        <f ca="1">IF(Table1[[#This Row],[AREA]]="kottayam",Table1[[#This Row],[INCOME ]],0)</f>
        <v>0</v>
      </c>
      <c r="BO494" s="6">
        <f ca="1">IF(Table1[[#This Row],[AREA]]="Kozhikode",Table1[[#This Row],[INCOME ]],0)</f>
        <v>0</v>
      </c>
      <c r="BP494" s="6">
        <f ca="1">IF(Table1[[#This Row],[AREA]]="Malappuram",Table1[[#This Row],[INCOME ]],0)</f>
        <v>0</v>
      </c>
      <c r="BQ494" s="6">
        <f ca="1">IF(Table1[[#This Row],[AREA]]="Palakkad",Table1[[#This Row],[INCOME ]],0)</f>
        <v>0</v>
      </c>
      <c r="BR494" s="6">
        <f ca="1">IF(Table1[[#This Row],[AREA]]="Pathanamthitta",Table1[[#This Row],[INCOME ]],0)</f>
        <v>0</v>
      </c>
      <c r="BS494" s="6">
        <f ca="1">IF(Table1[[#This Row],[AREA]]="Thiruvananthapuram",Table1[[#This Row],[INCOME ]],0)</f>
        <v>659060</v>
      </c>
      <c r="BT494" s="6">
        <f ca="1">IF(Table1[[#This Row],[AREA]]="Thrissur",Table1[[#This Row],[INCOME ]],0)</f>
        <v>0</v>
      </c>
      <c r="BU494" s="10">
        <f ca="1">IF(Table1[[#This Row],[AREA]]="Wayanadu",Table1[[#This Row],[INCOME ]],0)</f>
        <v>0</v>
      </c>
      <c r="BW494" s="9">
        <f ca="1">IF(Table1[[#This Row],[FIELD OF WORK]]="IT",Table1[[#This Row],[INCOME ]],0)</f>
        <v>0</v>
      </c>
      <c r="BX494" s="6">
        <f ca="1">IF(Table1[[#This Row],[FIELD OF WORK]]="Teaching",Table1[[#This Row],[INCOME ]],0)</f>
        <v>0</v>
      </c>
      <c r="BY494" s="6">
        <f ca="1">IF(Table1[[#This Row],[FIELD OF WORK]]="Construction",Table1[[#This Row],[INCOME ]],0)</f>
        <v>0</v>
      </c>
      <c r="BZ494" s="6">
        <f ca="1">IF(Table1[[#This Row],[FIELD OF WORK]]="Health",Table1[[#This Row],[INCOME ]],0)</f>
        <v>0</v>
      </c>
      <c r="CA494" s="10">
        <f ca="1">IF(Table1[[#This Row],[FIELD OF WORK]]="Others",Table1[[#This Row],[INCOME ]],0)</f>
        <v>659060</v>
      </c>
      <c r="CC494" s="9">
        <f ca="1">IF(Table1[[#This Row],[EDUCATION]]="Highschool",Table1[[#This Row],[INCOME ]],0)</f>
        <v>0</v>
      </c>
      <c r="CD494" s="6">
        <f ca="1">IF(Table1[[#This Row],[EDUCATION]]="UG",Table1[[#This Row],[INCOME ]],0)</f>
        <v>0</v>
      </c>
      <c r="CE494" s="6">
        <f ca="1">IF(Table1[[#This Row],[EDUCATION]]="PG",Table1[[#This Row],[INCOME ]],0)</f>
        <v>0</v>
      </c>
      <c r="CF494" s="6">
        <f ca="1">IF(Table1[[#This Row],[EDUCATION]]="PHD",Table1[[#This Row],[INCOME ]],0)</f>
        <v>0</v>
      </c>
      <c r="CG494" s="6">
        <f ca="1">IF(Table1[[#This Row],[EDUCATION]]="Plus Two",Table1[[#This Row],[INCOME ]],0)</f>
        <v>659060</v>
      </c>
      <c r="CH494" s="10">
        <f ca="1">IF(Table1[[#This Row],[EDUCATION]]="Others",Table1[[#This Row],[INCOME ]],0)</f>
        <v>0</v>
      </c>
      <c r="CJ494" s="9">
        <f ca="1">IF(Table1[[#This Row],[NETWORTH]]&gt;$CK$3,Table1[[#This Row],[AGE]],0)</f>
        <v>0</v>
      </c>
      <c r="CK494" s="10"/>
    </row>
    <row r="495" spans="1:89" x14ac:dyDescent="0.3">
      <c r="A495">
        <f t="shared" ca="1" si="192"/>
        <v>1</v>
      </c>
      <c r="B495" t="str">
        <f t="shared" ca="1" si="193"/>
        <v>FEMALE</v>
      </c>
      <c r="C495">
        <f t="shared" ca="1" si="194"/>
        <v>33</v>
      </c>
      <c r="D495">
        <f t="shared" ca="1" si="195"/>
        <v>5</v>
      </c>
      <c r="E495" t="str">
        <f t="shared" ca="1" si="196"/>
        <v>Others</v>
      </c>
      <c r="F495">
        <f t="shared" ca="1" si="197"/>
        <v>2</v>
      </c>
      <c r="G495" t="str">
        <f t="shared" ca="1" si="198"/>
        <v>Plus Two</v>
      </c>
      <c r="H495">
        <f t="shared" ca="1" si="216"/>
        <v>2</v>
      </c>
      <c r="I495">
        <f t="shared" ca="1" si="191"/>
        <v>1</v>
      </c>
      <c r="J495">
        <f t="shared" ca="1" si="199"/>
        <v>808137</v>
      </c>
      <c r="K495">
        <f t="shared" ca="1" si="200"/>
        <v>1</v>
      </c>
      <c r="L495" t="str">
        <f t="shared" ca="1" si="201"/>
        <v>Thiruvananthapuram</v>
      </c>
      <c r="M495">
        <f t="shared" ca="1" si="210"/>
        <v>4040685</v>
      </c>
      <c r="N495">
        <f t="shared" ca="1" si="202"/>
        <v>251921.79154053706</v>
      </c>
      <c r="O495">
        <f t="shared" ca="1" si="211"/>
        <v>790372.99571483373</v>
      </c>
      <c r="P495">
        <f t="shared" ca="1" si="203"/>
        <v>678408</v>
      </c>
      <c r="Q495">
        <f t="shared" ca="1" si="212"/>
        <v>1165655.791540537</v>
      </c>
      <c r="R495">
        <f t="shared" ca="1" si="213"/>
        <v>1081961.3930842802</v>
      </c>
      <c r="S495">
        <f t="shared" ca="1" si="214"/>
        <v>5913019.3887991142</v>
      </c>
      <c r="T495">
        <f t="shared" ca="1" si="215"/>
        <v>4747363.5972585771</v>
      </c>
      <c r="V495" s="9">
        <f ca="1">IF(Table1[[#This Row],[GENDER]]="MALE",1,0)</f>
        <v>0</v>
      </c>
      <c r="W495" s="10">
        <f ca="1">IF(Table1[[#This Row],[GENDER]]="FEMALE",1,0)</f>
        <v>1</v>
      </c>
      <c r="AF495" s="9">
        <f t="shared" ca="1" si="204"/>
        <v>0</v>
      </c>
      <c r="AG495" s="6">
        <f t="shared" ca="1" si="205"/>
        <v>0</v>
      </c>
      <c r="AH495" s="6">
        <f t="shared" ca="1" si="206"/>
        <v>0</v>
      </c>
      <c r="AI495" s="6">
        <f t="shared" ca="1" si="207"/>
        <v>0</v>
      </c>
      <c r="AJ495" s="10">
        <f t="shared" ca="1" si="208"/>
        <v>1</v>
      </c>
      <c r="AL495" s="9">
        <f ca="1">IF(Table1[[#This Row],[EDUCATION]]="HIGHSCHOOL",1,0)</f>
        <v>0</v>
      </c>
      <c r="AM495" s="6">
        <f ca="1">IF(Table1[[#This Row],[EDUCATION]]="PLUS TWO",1,0)</f>
        <v>1</v>
      </c>
      <c r="AN495" s="6">
        <f ca="1">IF(Table1[[#This Row],[EDUCATION]]="UG",1,0)</f>
        <v>0</v>
      </c>
      <c r="AO495" s="6">
        <f ca="1">IF(Table1[[#This Row],[EDUCATION]]="PG",1,0)</f>
        <v>0</v>
      </c>
      <c r="AP495" s="6">
        <f ca="1">IF(Table1[[#This Row],[EDUCATION]]="PHD",1,0)</f>
        <v>0</v>
      </c>
      <c r="AQ495" s="10">
        <f ca="1">IF(Table1[[#This Row],[EDUCATION]]="OTHERS",1,0)</f>
        <v>0</v>
      </c>
      <c r="AU495" s="9">
        <f ca="1">Table1[[#This Row],[CARS VALUE]]/Table1[[#This Row],[CARS]]</f>
        <v>790372.99571483373</v>
      </c>
      <c r="AV495" s="10"/>
      <c r="AX495" s="9">
        <f ca="1">IF(Table1[[#This Row],[DEBTS]]&gt;$AY$3,1,0)</f>
        <v>1</v>
      </c>
      <c r="AY495" s="6"/>
      <c r="AZ495" s="23">
        <f ca="1">(Table1[[#This Row],[MORTAGE LEFT]]/Table1[[#This Row],[VALUE OF THE HOUSE]])</f>
        <v>6.2346307999890382E-2</v>
      </c>
      <c r="BA495" s="6">
        <f t="shared" ca="1" si="209"/>
        <v>1</v>
      </c>
      <c r="BB495" s="6"/>
      <c r="BC495" s="6"/>
      <c r="BD495" s="6"/>
      <c r="BE495" s="9">
        <f ca="1">IF(Table1[[#This Row],[DEBTS]]&gt;Table1[[#This Row],[INCOME ]],1,0)</f>
        <v>1</v>
      </c>
      <c r="BF495" s="10"/>
      <c r="BH495" s="9">
        <f ca="1">IF(Table1[[#This Row],[AREA]]="Alappuzha",Table1[[#This Row],[INCOME ]],0)</f>
        <v>0</v>
      </c>
      <c r="BI495" s="6">
        <f ca="1">IF(Table1[[#This Row],[AREA]]="Ernakulam",Table1[[#This Row],[INCOME ]],0)</f>
        <v>0</v>
      </c>
      <c r="BJ495" s="6">
        <f ca="1">IF(Table1[[#This Row],[AREA]]="Idukki",Table1[[#This Row],[INCOME ]],0)</f>
        <v>0</v>
      </c>
      <c r="BK495" s="6">
        <f ca="1">IF(Table1[[#This Row],[AREA]]="kannur",Table1[[#This Row],[INCOME ]],0)</f>
        <v>0</v>
      </c>
      <c r="BL495" s="6">
        <f ca="1">IF(Table1[[#This Row],[AREA]]="Kasaragod",Table1[[#This Row],[INCOME ]],0)</f>
        <v>0</v>
      </c>
      <c r="BM495" s="6">
        <f ca="1">IF(Table1[[#This Row],[AREA]]="Kollam",Table1[[#This Row],[INCOME ]],0)</f>
        <v>0</v>
      </c>
      <c r="BN495" s="6">
        <f ca="1">IF(Table1[[#This Row],[AREA]]="kottayam",Table1[[#This Row],[INCOME ]],0)</f>
        <v>0</v>
      </c>
      <c r="BO495" s="6">
        <f ca="1">IF(Table1[[#This Row],[AREA]]="Kozhikode",Table1[[#This Row],[INCOME ]],0)</f>
        <v>0</v>
      </c>
      <c r="BP495" s="6">
        <f ca="1">IF(Table1[[#This Row],[AREA]]="Malappuram",Table1[[#This Row],[INCOME ]],0)</f>
        <v>0</v>
      </c>
      <c r="BQ495" s="6">
        <f ca="1">IF(Table1[[#This Row],[AREA]]="Palakkad",Table1[[#This Row],[INCOME ]],0)</f>
        <v>0</v>
      </c>
      <c r="BR495" s="6">
        <f ca="1">IF(Table1[[#This Row],[AREA]]="Pathanamthitta",Table1[[#This Row],[INCOME ]],0)</f>
        <v>0</v>
      </c>
      <c r="BS495" s="6">
        <f ca="1">IF(Table1[[#This Row],[AREA]]="Thiruvananthapuram",Table1[[#This Row],[INCOME ]],0)</f>
        <v>808137</v>
      </c>
      <c r="BT495" s="6">
        <f ca="1">IF(Table1[[#This Row],[AREA]]="Thrissur",Table1[[#This Row],[INCOME ]],0)</f>
        <v>0</v>
      </c>
      <c r="BU495" s="10">
        <f ca="1">IF(Table1[[#This Row],[AREA]]="Wayanadu",Table1[[#This Row],[INCOME ]],0)</f>
        <v>0</v>
      </c>
      <c r="BW495" s="9">
        <f ca="1">IF(Table1[[#This Row],[FIELD OF WORK]]="IT",Table1[[#This Row],[INCOME ]],0)</f>
        <v>0</v>
      </c>
      <c r="BX495" s="6">
        <f ca="1">IF(Table1[[#This Row],[FIELD OF WORK]]="Teaching",Table1[[#This Row],[INCOME ]],0)</f>
        <v>0</v>
      </c>
      <c r="BY495" s="6">
        <f ca="1">IF(Table1[[#This Row],[FIELD OF WORK]]="Construction",Table1[[#This Row],[INCOME ]],0)</f>
        <v>0</v>
      </c>
      <c r="BZ495" s="6">
        <f ca="1">IF(Table1[[#This Row],[FIELD OF WORK]]="Health",Table1[[#This Row],[INCOME ]],0)</f>
        <v>0</v>
      </c>
      <c r="CA495" s="10">
        <f ca="1">IF(Table1[[#This Row],[FIELD OF WORK]]="Others",Table1[[#This Row],[INCOME ]],0)</f>
        <v>808137</v>
      </c>
      <c r="CC495" s="9">
        <f ca="1">IF(Table1[[#This Row],[EDUCATION]]="Highschool",Table1[[#This Row],[INCOME ]],0)</f>
        <v>0</v>
      </c>
      <c r="CD495" s="6">
        <f ca="1">IF(Table1[[#This Row],[EDUCATION]]="UG",Table1[[#This Row],[INCOME ]],0)</f>
        <v>0</v>
      </c>
      <c r="CE495" s="6">
        <f ca="1">IF(Table1[[#This Row],[EDUCATION]]="PG",Table1[[#This Row],[INCOME ]],0)</f>
        <v>0</v>
      </c>
      <c r="CF495" s="6">
        <f ca="1">IF(Table1[[#This Row],[EDUCATION]]="PHD",Table1[[#This Row],[INCOME ]],0)</f>
        <v>0</v>
      </c>
      <c r="CG495" s="6">
        <f ca="1">IF(Table1[[#This Row],[EDUCATION]]="Plus Two",Table1[[#This Row],[INCOME ]],0)</f>
        <v>808137</v>
      </c>
      <c r="CH495" s="10">
        <f ca="1">IF(Table1[[#This Row],[EDUCATION]]="Others",Table1[[#This Row],[INCOME ]],0)</f>
        <v>0</v>
      </c>
      <c r="CJ495" s="9">
        <f ca="1">IF(Table1[[#This Row],[NETWORTH]]&gt;$CK$3,Table1[[#This Row],[AGE]],0)</f>
        <v>33</v>
      </c>
      <c r="CK495" s="10"/>
    </row>
    <row r="496" spans="1:89" x14ac:dyDescent="0.3">
      <c r="A496">
        <f t="shared" ca="1" si="192"/>
        <v>1</v>
      </c>
      <c r="B496" t="str">
        <f t="shared" ca="1" si="193"/>
        <v>FEMALE</v>
      </c>
      <c r="C496">
        <f t="shared" ca="1" si="194"/>
        <v>28</v>
      </c>
      <c r="D496">
        <f t="shared" ca="1" si="195"/>
        <v>2</v>
      </c>
      <c r="E496" t="str">
        <f t="shared" ca="1" si="196"/>
        <v>Construction</v>
      </c>
      <c r="F496">
        <f t="shared" ca="1" si="197"/>
        <v>2</v>
      </c>
      <c r="G496" t="str">
        <f t="shared" ca="1" si="198"/>
        <v>Plus Two</v>
      </c>
      <c r="H496">
        <f t="shared" ca="1" si="216"/>
        <v>1</v>
      </c>
      <c r="I496">
        <f t="shared" ca="1" si="191"/>
        <v>2</v>
      </c>
      <c r="J496">
        <f t="shared" ca="1" si="199"/>
        <v>458570</v>
      </c>
      <c r="K496">
        <f t="shared" ca="1" si="200"/>
        <v>8</v>
      </c>
      <c r="L496" t="str">
        <f t="shared" ca="1" si="201"/>
        <v>Thrissur</v>
      </c>
      <c r="M496">
        <f t="shared" ca="1" si="210"/>
        <v>1834280</v>
      </c>
      <c r="N496">
        <f t="shared" ca="1" si="202"/>
        <v>273023.00236527645</v>
      </c>
      <c r="O496">
        <f t="shared" ca="1" si="211"/>
        <v>340816.69507600297</v>
      </c>
      <c r="P496">
        <f t="shared" ca="1" si="203"/>
        <v>272824</v>
      </c>
      <c r="Q496">
        <f t="shared" ca="1" si="212"/>
        <v>935354.00236527645</v>
      </c>
      <c r="R496">
        <f t="shared" ca="1" si="213"/>
        <v>345482.91071655229</v>
      </c>
      <c r="S496">
        <f t="shared" ca="1" si="214"/>
        <v>2520579.605792555</v>
      </c>
      <c r="T496">
        <f t="shared" ca="1" si="215"/>
        <v>1585225.6034272786</v>
      </c>
      <c r="V496" s="9">
        <f ca="1">IF(Table1[[#This Row],[GENDER]]="MALE",1,0)</f>
        <v>0</v>
      </c>
      <c r="W496" s="10">
        <f ca="1">IF(Table1[[#This Row],[GENDER]]="FEMALE",1,0)</f>
        <v>1</v>
      </c>
      <c r="AF496" s="9">
        <f t="shared" ca="1" si="204"/>
        <v>1</v>
      </c>
      <c r="AG496" s="6">
        <f t="shared" ca="1" si="205"/>
        <v>0</v>
      </c>
      <c r="AH496" s="6">
        <f t="shared" ca="1" si="206"/>
        <v>0</v>
      </c>
      <c r="AI496" s="6">
        <f t="shared" ca="1" si="207"/>
        <v>0</v>
      </c>
      <c r="AJ496" s="10">
        <f t="shared" ca="1" si="208"/>
        <v>0</v>
      </c>
      <c r="AL496" s="9">
        <f ca="1">IF(Table1[[#This Row],[EDUCATION]]="HIGHSCHOOL",1,0)</f>
        <v>0</v>
      </c>
      <c r="AM496" s="6">
        <f ca="1">IF(Table1[[#This Row],[EDUCATION]]="PLUS TWO",1,0)</f>
        <v>1</v>
      </c>
      <c r="AN496" s="6">
        <f ca="1">IF(Table1[[#This Row],[EDUCATION]]="UG",1,0)</f>
        <v>0</v>
      </c>
      <c r="AO496" s="6">
        <f ca="1">IF(Table1[[#This Row],[EDUCATION]]="PG",1,0)</f>
        <v>0</v>
      </c>
      <c r="AP496" s="6">
        <f ca="1">IF(Table1[[#This Row],[EDUCATION]]="PHD",1,0)</f>
        <v>0</v>
      </c>
      <c r="AQ496" s="10">
        <f ca="1">IF(Table1[[#This Row],[EDUCATION]]="OTHERS",1,0)</f>
        <v>0</v>
      </c>
      <c r="AU496" s="9">
        <f ca="1">Table1[[#This Row],[CARS VALUE]]/Table1[[#This Row],[CARS]]</f>
        <v>170408.34753800149</v>
      </c>
      <c r="AV496" s="10"/>
      <c r="AX496" s="9">
        <f ca="1">IF(Table1[[#This Row],[DEBTS]]&gt;$AY$3,1,0)</f>
        <v>0</v>
      </c>
      <c r="AY496" s="6"/>
      <c r="AZ496" s="23">
        <f ca="1">(Table1[[#This Row],[MORTAGE LEFT]]/Table1[[#This Row],[VALUE OF THE HOUSE]])</f>
        <v>0.14884477962212772</v>
      </c>
      <c r="BA496" s="6">
        <f t="shared" ca="1" si="209"/>
        <v>1</v>
      </c>
      <c r="BB496" s="6"/>
      <c r="BC496" s="6"/>
      <c r="BD496" s="6"/>
      <c r="BE496" s="9">
        <f ca="1">IF(Table1[[#This Row],[DEBTS]]&gt;Table1[[#This Row],[INCOME ]],1,0)</f>
        <v>1</v>
      </c>
      <c r="BF496" s="10"/>
      <c r="BH496" s="9">
        <f ca="1">IF(Table1[[#This Row],[AREA]]="Alappuzha",Table1[[#This Row],[INCOME ]],0)</f>
        <v>0</v>
      </c>
      <c r="BI496" s="6">
        <f ca="1">IF(Table1[[#This Row],[AREA]]="Ernakulam",Table1[[#This Row],[INCOME ]],0)</f>
        <v>0</v>
      </c>
      <c r="BJ496" s="6">
        <f ca="1">IF(Table1[[#This Row],[AREA]]="Idukki",Table1[[#This Row],[INCOME ]],0)</f>
        <v>0</v>
      </c>
      <c r="BK496" s="6">
        <f ca="1">IF(Table1[[#This Row],[AREA]]="kannur",Table1[[#This Row],[INCOME ]],0)</f>
        <v>0</v>
      </c>
      <c r="BL496" s="6">
        <f ca="1">IF(Table1[[#This Row],[AREA]]="Kasaragod",Table1[[#This Row],[INCOME ]],0)</f>
        <v>0</v>
      </c>
      <c r="BM496" s="6">
        <f ca="1">IF(Table1[[#This Row],[AREA]]="Kollam",Table1[[#This Row],[INCOME ]],0)</f>
        <v>0</v>
      </c>
      <c r="BN496" s="6">
        <f ca="1">IF(Table1[[#This Row],[AREA]]="kottayam",Table1[[#This Row],[INCOME ]],0)</f>
        <v>0</v>
      </c>
      <c r="BO496" s="6">
        <f ca="1">IF(Table1[[#This Row],[AREA]]="Kozhikode",Table1[[#This Row],[INCOME ]],0)</f>
        <v>0</v>
      </c>
      <c r="BP496" s="6">
        <f ca="1">IF(Table1[[#This Row],[AREA]]="Malappuram",Table1[[#This Row],[INCOME ]],0)</f>
        <v>0</v>
      </c>
      <c r="BQ496" s="6">
        <f ca="1">IF(Table1[[#This Row],[AREA]]="Palakkad",Table1[[#This Row],[INCOME ]],0)</f>
        <v>0</v>
      </c>
      <c r="BR496" s="6">
        <f ca="1">IF(Table1[[#This Row],[AREA]]="Pathanamthitta",Table1[[#This Row],[INCOME ]],0)</f>
        <v>0</v>
      </c>
      <c r="BS496" s="6">
        <f ca="1">IF(Table1[[#This Row],[AREA]]="Thiruvananthapuram",Table1[[#This Row],[INCOME ]],0)</f>
        <v>0</v>
      </c>
      <c r="BT496" s="6">
        <f ca="1">IF(Table1[[#This Row],[AREA]]="Thrissur",Table1[[#This Row],[INCOME ]],0)</f>
        <v>458570</v>
      </c>
      <c r="BU496" s="10">
        <f ca="1">IF(Table1[[#This Row],[AREA]]="Wayanadu",Table1[[#This Row],[INCOME ]],0)</f>
        <v>0</v>
      </c>
      <c r="BW496" s="9">
        <f ca="1">IF(Table1[[#This Row],[FIELD OF WORK]]="IT",Table1[[#This Row],[INCOME ]],0)</f>
        <v>0</v>
      </c>
      <c r="BX496" s="6">
        <f ca="1">IF(Table1[[#This Row],[FIELD OF WORK]]="Teaching",Table1[[#This Row],[INCOME ]],0)</f>
        <v>0</v>
      </c>
      <c r="BY496" s="6">
        <f ca="1">IF(Table1[[#This Row],[FIELD OF WORK]]="Construction",Table1[[#This Row],[INCOME ]],0)</f>
        <v>458570</v>
      </c>
      <c r="BZ496" s="6">
        <f ca="1">IF(Table1[[#This Row],[FIELD OF WORK]]="Health",Table1[[#This Row],[INCOME ]],0)</f>
        <v>0</v>
      </c>
      <c r="CA496" s="10">
        <f ca="1">IF(Table1[[#This Row],[FIELD OF WORK]]="Others",Table1[[#This Row],[INCOME ]],0)</f>
        <v>0</v>
      </c>
      <c r="CC496" s="9">
        <f ca="1">IF(Table1[[#This Row],[EDUCATION]]="Highschool",Table1[[#This Row],[INCOME ]],0)</f>
        <v>0</v>
      </c>
      <c r="CD496" s="6">
        <f ca="1">IF(Table1[[#This Row],[EDUCATION]]="UG",Table1[[#This Row],[INCOME ]],0)</f>
        <v>0</v>
      </c>
      <c r="CE496" s="6">
        <f ca="1">IF(Table1[[#This Row],[EDUCATION]]="PG",Table1[[#This Row],[INCOME ]],0)</f>
        <v>0</v>
      </c>
      <c r="CF496" s="6">
        <f ca="1">IF(Table1[[#This Row],[EDUCATION]]="PHD",Table1[[#This Row],[INCOME ]],0)</f>
        <v>0</v>
      </c>
      <c r="CG496" s="6">
        <f ca="1">IF(Table1[[#This Row],[EDUCATION]]="Plus Two",Table1[[#This Row],[INCOME ]],0)</f>
        <v>458570</v>
      </c>
      <c r="CH496" s="10">
        <f ca="1">IF(Table1[[#This Row],[EDUCATION]]="Others",Table1[[#This Row],[INCOME ]],0)</f>
        <v>0</v>
      </c>
      <c r="CJ496" s="9">
        <f ca="1">IF(Table1[[#This Row],[NETWORTH]]&gt;$CK$3,Table1[[#This Row],[AGE]],0)</f>
        <v>28</v>
      </c>
      <c r="CK496" s="10"/>
    </row>
    <row r="497" spans="1:89" x14ac:dyDescent="0.3">
      <c r="A497">
        <f t="shared" ca="1" si="192"/>
        <v>1</v>
      </c>
      <c r="B497" t="str">
        <f t="shared" ca="1" si="193"/>
        <v>FEMALE</v>
      </c>
      <c r="C497">
        <f t="shared" ca="1" si="194"/>
        <v>32</v>
      </c>
      <c r="D497">
        <f t="shared" ca="1" si="195"/>
        <v>2</v>
      </c>
      <c r="E497" t="str">
        <f t="shared" ca="1" si="196"/>
        <v>Construction</v>
      </c>
      <c r="F497">
        <f t="shared" ca="1" si="197"/>
        <v>5</v>
      </c>
      <c r="G497" t="str">
        <f t="shared" ca="1" si="198"/>
        <v>PHD</v>
      </c>
      <c r="H497">
        <f t="shared" ca="1" si="216"/>
        <v>2</v>
      </c>
      <c r="I497">
        <f t="shared" ca="1" si="191"/>
        <v>3</v>
      </c>
      <c r="J497">
        <f t="shared" ca="1" si="199"/>
        <v>522275</v>
      </c>
      <c r="K497">
        <f t="shared" ca="1" si="200"/>
        <v>10</v>
      </c>
      <c r="L497" t="str">
        <f t="shared" ca="1" si="201"/>
        <v>Malappuram</v>
      </c>
      <c r="M497">
        <f t="shared" ca="1" si="210"/>
        <v>3133650</v>
      </c>
      <c r="N497">
        <f t="shared" ca="1" si="202"/>
        <v>2998662.4335631998</v>
      </c>
      <c r="O497">
        <f t="shared" ca="1" si="211"/>
        <v>873279.18583595951</v>
      </c>
      <c r="P497">
        <f t="shared" ca="1" si="203"/>
        <v>727995</v>
      </c>
      <c r="Q497">
        <f t="shared" ca="1" si="212"/>
        <v>3996790.4335631998</v>
      </c>
      <c r="R497">
        <f t="shared" ca="1" si="213"/>
        <v>545637.34171069378</v>
      </c>
      <c r="S497">
        <f t="shared" ca="1" si="214"/>
        <v>4552566.5275466535</v>
      </c>
      <c r="T497">
        <f t="shared" ca="1" si="215"/>
        <v>555776.0939834537</v>
      </c>
      <c r="V497" s="9">
        <f ca="1">IF(Table1[[#This Row],[GENDER]]="MALE",1,0)</f>
        <v>0</v>
      </c>
      <c r="W497" s="10">
        <f ca="1">IF(Table1[[#This Row],[GENDER]]="FEMALE",1,0)</f>
        <v>1</v>
      </c>
      <c r="AF497" s="9">
        <f t="shared" ca="1" si="204"/>
        <v>1</v>
      </c>
      <c r="AG497" s="6">
        <f t="shared" ca="1" si="205"/>
        <v>0</v>
      </c>
      <c r="AH497" s="6">
        <f t="shared" ca="1" si="206"/>
        <v>0</v>
      </c>
      <c r="AI497" s="6">
        <f t="shared" ca="1" si="207"/>
        <v>0</v>
      </c>
      <c r="AJ497" s="10">
        <f t="shared" ca="1" si="208"/>
        <v>0</v>
      </c>
      <c r="AL497" s="9">
        <f ca="1">IF(Table1[[#This Row],[EDUCATION]]="HIGHSCHOOL",1,0)</f>
        <v>0</v>
      </c>
      <c r="AM497" s="6">
        <f ca="1">IF(Table1[[#This Row],[EDUCATION]]="PLUS TWO",1,0)</f>
        <v>0</v>
      </c>
      <c r="AN497" s="6">
        <f ca="1">IF(Table1[[#This Row],[EDUCATION]]="UG",1,0)</f>
        <v>0</v>
      </c>
      <c r="AO497" s="6">
        <f ca="1">IF(Table1[[#This Row],[EDUCATION]]="PG",1,0)</f>
        <v>0</v>
      </c>
      <c r="AP497" s="6">
        <f ca="1">IF(Table1[[#This Row],[EDUCATION]]="PHD",1,0)</f>
        <v>1</v>
      </c>
      <c r="AQ497" s="10">
        <f ca="1">IF(Table1[[#This Row],[EDUCATION]]="OTHERS",1,0)</f>
        <v>0</v>
      </c>
      <c r="AU497" s="9">
        <f ca="1">Table1[[#This Row],[CARS VALUE]]/Table1[[#This Row],[CARS]]</f>
        <v>291093.06194531982</v>
      </c>
      <c r="AV497" s="10"/>
      <c r="AX497" s="9">
        <f ca="1">IF(Table1[[#This Row],[DEBTS]]&gt;$AY$3,1,0)</f>
        <v>1</v>
      </c>
      <c r="AY497" s="6"/>
      <c r="AZ497" s="23">
        <f ca="1">(Table1[[#This Row],[MORTAGE LEFT]]/Table1[[#This Row],[VALUE OF THE HOUSE]])</f>
        <v>0.95692321528032798</v>
      </c>
      <c r="BA497" s="6">
        <f t="shared" ca="1" si="209"/>
        <v>0</v>
      </c>
      <c r="BB497" s="6"/>
      <c r="BC497" s="6"/>
      <c r="BD497" s="6"/>
      <c r="BE497" s="9">
        <f ca="1">IF(Table1[[#This Row],[DEBTS]]&gt;Table1[[#This Row],[INCOME ]],1,0)</f>
        <v>1</v>
      </c>
      <c r="BF497" s="10"/>
      <c r="BH497" s="9">
        <f ca="1">IF(Table1[[#This Row],[AREA]]="Alappuzha",Table1[[#This Row],[INCOME ]],0)</f>
        <v>0</v>
      </c>
      <c r="BI497" s="6">
        <f ca="1">IF(Table1[[#This Row],[AREA]]="Ernakulam",Table1[[#This Row],[INCOME ]],0)</f>
        <v>0</v>
      </c>
      <c r="BJ497" s="6">
        <f ca="1">IF(Table1[[#This Row],[AREA]]="Idukki",Table1[[#This Row],[INCOME ]],0)</f>
        <v>0</v>
      </c>
      <c r="BK497" s="6">
        <f ca="1">IF(Table1[[#This Row],[AREA]]="kannur",Table1[[#This Row],[INCOME ]],0)</f>
        <v>0</v>
      </c>
      <c r="BL497" s="6">
        <f ca="1">IF(Table1[[#This Row],[AREA]]="Kasaragod",Table1[[#This Row],[INCOME ]],0)</f>
        <v>0</v>
      </c>
      <c r="BM497" s="6">
        <f ca="1">IF(Table1[[#This Row],[AREA]]="Kollam",Table1[[#This Row],[INCOME ]],0)</f>
        <v>0</v>
      </c>
      <c r="BN497" s="6">
        <f ca="1">IF(Table1[[#This Row],[AREA]]="kottayam",Table1[[#This Row],[INCOME ]],0)</f>
        <v>0</v>
      </c>
      <c r="BO497" s="6">
        <f ca="1">IF(Table1[[#This Row],[AREA]]="Kozhikode",Table1[[#This Row],[INCOME ]],0)</f>
        <v>0</v>
      </c>
      <c r="BP497" s="6">
        <f ca="1">IF(Table1[[#This Row],[AREA]]="Malappuram",Table1[[#This Row],[INCOME ]],0)</f>
        <v>522275</v>
      </c>
      <c r="BQ497" s="6">
        <f ca="1">IF(Table1[[#This Row],[AREA]]="Palakkad",Table1[[#This Row],[INCOME ]],0)</f>
        <v>0</v>
      </c>
      <c r="BR497" s="6">
        <f ca="1">IF(Table1[[#This Row],[AREA]]="Pathanamthitta",Table1[[#This Row],[INCOME ]],0)</f>
        <v>0</v>
      </c>
      <c r="BS497" s="6">
        <f ca="1">IF(Table1[[#This Row],[AREA]]="Thiruvananthapuram",Table1[[#This Row],[INCOME ]],0)</f>
        <v>0</v>
      </c>
      <c r="BT497" s="6">
        <f ca="1">IF(Table1[[#This Row],[AREA]]="Thrissur",Table1[[#This Row],[INCOME ]],0)</f>
        <v>0</v>
      </c>
      <c r="BU497" s="10">
        <f ca="1">IF(Table1[[#This Row],[AREA]]="Wayanadu",Table1[[#This Row],[INCOME ]],0)</f>
        <v>0</v>
      </c>
      <c r="BW497" s="9">
        <f ca="1">IF(Table1[[#This Row],[FIELD OF WORK]]="IT",Table1[[#This Row],[INCOME ]],0)</f>
        <v>0</v>
      </c>
      <c r="BX497" s="6">
        <f ca="1">IF(Table1[[#This Row],[FIELD OF WORK]]="Teaching",Table1[[#This Row],[INCOME ]],0)</f>
        <v>0</v>
      </c>
      <c r="BY497" s="6">
        <f ca="1">IF(Table1[[#This Row],[FIELD OF WORK]]="Construction",Table1[[#This Row],[INCOME ]],0)</f>
        <v>522275</v>
      </c>
      <c r="BZ497" s="6">
        <f ca="1">IF(Table1[[#This Row],[FIELD OF WORK]]="Health",Table1[[#This Row],[INCOME ]],0)</f>
        <v>0</v>
      </c>
      <c r="CA497" s="10">
        <f ca="1">IF(Table1[[#This Row],[FIELD OF WORK]]="Others",Table1[[#This Row],[INCOME ]],0)</f>
        <v>0</v>
      </c>
      <c r="CC497" s="9">
        <f ca="1">IF(Table1[[#This Row],[EDUCATION]]="Highschool",Table1[[#This Row],[INCOME ]],0)</f>
        <v>0</v>
      </c>
      <c r="CD497" s="6">
        <f ca="1">IF(Table1[[#This Row],[EDUCATION]]="UG",Table1[[#This Row],[INCOME ]],0)</f>
        <v>0</v>
      </c>
      <c r="CE497" s="6">
        <f ca="1">IF(Table1[[#This Row],[EDUCATION]]="PG",Table1[[#This Row],[INCOME ]],0)</f>
        <v>0</v>
      </c>
      <c r="CF497" s="6">
        <f ca="1">IF(Table1[[#This Row],[EDUCATION]]="PHD",Table1[[#This Row],[INCOME ]],0)</f>
        <v>522275</v>
      </c>
      <c r="CG497" s="6">
        <f ca="1">IF(Table1[[#This Row],[EDUCATION]]="Plus Two",Table1[[#This Row],[INCOME ]],0)</f>
        <v>0</v>
      </c>
      <c r="CH497" s="10">
        <f ca="1">IF(Table1[[#This Row],[EDUCATION]]="Others",Table1[[#This Row],[INCOME ]],0)</f>
        <v>0</v>
      </c>
      <c r="CJ497" s="9">
        <f ca="1">IF(Table1[[#This Row],[NETWORTH]]&gt;$CK$3,Table1[[#This Row],[AGE]],0)</f>
        <v>0</v>
      </c>
      <c r="CK497" s="10"/>
    </row>
    <row r="498" spans="1:89" x14ac:dyDescent="0.3">
      <c r="A498">
        <f t="shared" ca="1" si="192"/>
        <v>1</v>
      </c>
      <c r="B498" t="str">
        <f t="shared" ca="1" si="193"/>
        <v>FEMALE</v>
      </c>
      <c r="C498">
        <f t="shared" ca="1" si="194"/>
        <v>32</v>
      </c>
      <c r="D498">
        <f t="shared" ca="1" si="195"/>
        <v>5</v>
      </c>
      <c r="E498" t="str">
        <f t="shared" ca="1" si="196"/>
        <v>Others</v>
      </c>
      <c r="F498">
        <f t="shared" ca="1" si="197"/>
        <v>5</v>
      </c>
      <c r="G498" t="str">
        <f t="shared" ca="1" si="198"/>
        <v>PHD</v>
      </c>
      <c r="H498">
        <f t="shared" ca="1" si="216"/>
        <v>3</v>
      </c>
      <c r="I498">
        <f t="shared" ca="1" si="191"/>
        <v>2</v>
      </c>
      <c r="J498">
        <f t="shared" ca="1" si="199"/>
        <v>821817</v>
      </c>
      <c r="K498">
        <f t="shared" ca="1" si="200"/>
        <v>9</v>
      </c>
      <c r="L498" t="str">
        <f t="shared" ca="1" si="201"/>
        <v>Palakkad</v>
      </c>
      <c r="M498">
        <f t="shared" ca="1" si="210"/>
        <v>4930902</v>
      </c>
      <c r="N498">
        <f t="shared" ca="1" si="202"/>
        <v>412788.24195604637</v>
      </c>
      <c r="O498">
        <f t="shared" ca="1" si="211"/>
        <v>352654.36044874991</v>
      </c>
      <c r="P498">
        <f t="shared" ca="1" si="203"/>
        <v>186420</v>
      </c>
      <c r="Q498">
        <f t="shared" ca="1" si="212"/>
        <v>2119258.2419560463</v>
      </c>
      <c r="R498">
        <f t="shared" ca="1" si="213"/>
        <v>425050.07212074043</v>
      </c>
      <c r="S498">
        <f t="shared" ca="1" si="214"/>
        <v>5708606.4325694898</v>
      </c>
      <c r="T498">
        <f t="shared" ca="1" si="215"/>
        <v>3589348.1906134435</v>
      </c>
      <c r="V498" s="9">
        <f ca="1">IF(Table1[[#This Row],[GENDER]]="MALE",1,0)</f>
        <v>0</v>
      </c>
      <c r="W498" s="10">
        <f ca="1">IF(Table1[[#This Row],[GENDER]]="FEMALE",1,0)</f>
        <v>1</v>
      </c>
      <c r="AF498" s="9">
        <f t="shared" ca="1" si="204"/>
        <v>0</v>
      </c>
      <c r="AG498" s="6">
        <f t="shared" ca="1" si="205"/>
        <v>0</v>
      </c>
      <c r="AH498" s="6">
        <f t="shared" ca="1" si="206"/>
        <v>0</v>
      </c>
      <c r="AI498" s="6">
        <f t="shared" ca="1" si="207"/>
        <v>0</v>
      </c>
      <c r="AJ498" s="10">
        <f t="shared" ca="1" si="208"/>
        <v>1</v>
      </c>
      <c r="AL498" s="9">
        <f ca="1">IF(Table1[[#This Row],[EDUCATION]]="HIGHSCHOOL",1,0)</f>
        <v>0</v>
      </c>
      <c r="AM498" s="6">
        <f ca="1">IF(Table1[[#This Row],[EDUCATION]]="PLUS TWO",1,0)</f>
        <v>0</v>
      </c>
      <c r="AN498" s="6">
        <f ca="1">IF(Table1[[#This Row],[EDUCATION]]="UG",1,0)</f>
        <v>0</v>
      </c>
      <c r="AO498" s="6">
        <f ca="1">IF(Table1[[#This Row],[EDUCATION]]="PG",1,0)</f>
        <v>0</v>
      </c>
      <c r="AP498" s="6">
        <f ca="1">IF(Table1[[#This Row],[EDUCATION]]="PHD",1,0)</f>
        <v>1</v>
      </c>
      <c r="AQ498" s="10">
        <f ca="1">IF(Table1[[#This Row],[EDUCATION]]="OTHERS",1,0)</f>
        <v>0</v>
      </c>
      <c r="AU498" s="9">
        <f ca="1">Table1[[#This Row],[CARS VALUE]]/Table1[[#This Row],[CARS]]</f>
        <v>176327.18022437496</v>
      </c>
      <c r="AV498" s="10"/>
      <c r="AX498" s="9">
        <f ca="1">IF(Table1[[#This Row],[DEBTS]]&gt;$AY$3,1,0)</f>
        <v>1</v>
      </c>
      <c r="AY498" s="6"/>
      <c r="AZ498" s="23">
        <f ca="1">(Table1[[#This Row],[MORTAGE LEFT]]/Table1[[#This Row],[VALUE OF THE HOUSE]])</f>
        <v>8.3714549986198539E-2</v>
      </c>
      <c r="BA498" s="6">
        <f t="shared" ca="1" si="209"/>
        <v>1</v>
      </c>
      <c r="BB498" s="6"/>
      <c r="BC498" s="6"/>
      <c r="BD498" s="6"/>
      <c r="BE498" s="9">
        <f ca="1">IF(Table1[[#This Row],[DEBTS]]&gt;Table1[[#This Row],[INCOME ]],1,0)</f>
        <v>1</v>
      </c>
      <c r="BF498" s="10"/>
      <c r="BH498" s="9">
        <f ca="1">IF(Table1[[#This Row],[AREA]]="Alappuzha",Table1[[#This Row],[INCOME ]],0)</f>
        <v>0</v>
      </c>
      <c r="BI498" s="6">
        <f ca="1">IF(Table1[[#This Row],[AREA]]="Ernakulam",Table1[[#This Row],[INCOME ]],0)</f>
        <v>0</v>
      </c>
      <c r="BJ498" s="6">
        <f ca="1">IF(Table1[[#This Row],[AREA]]="Idukki",Table1[[#This Row],[INCOME ]],0)</f>
        <v>0</v>
      </c>
      <c r="BK498" s="6">
        <f ca="1">IF(Table1[[#This Row],[AREA]]="kannur",Table1[[#This Row],[INCOME ]],0)</f>
        <v>0</v>
      </c>
      <c r="BL498" s="6">
        <f ca="1">IF(Table1[[#This Row],[AREA]]="Kasaragod",Table1[[#This Row],[INCOME ]],0)</f>
        <v>0</v>
      </c>
      <c r="BM498" s="6">
        <f ca="1">IF(Table1[[#This Row],[AREA]]="Kollam",Table1[[#This Row],[INCOME ]],0)</f>
        <v>0</v>
      </c>
      <c r="BN498" s="6">
        <f ca="1">IF(Table1[[#This Row],[AREA]]="kottayam",Table1[[#This Row],[INCOME ]],0)</f>
        <v>0</v>
      </c>
      <c r="BO498" s="6">
        <f ca="1">IF(Table1[[#This Row],[AREA]]="Kozhikode",Table1[[#This Row],[INCOME ]],0)</f>
        <v>0</v>
      </c>
      <c r="BP498" s="6">
        <f ca="1">IF(Table1[[#This Row],[AREA]]="Malappuram",Table1[[#This Row],[INCOME ]],0)</f>
        <v>0</v>
      </c>
      <c r="BQ498" s="6">
        <f ca="1">IF(Table1[[#This Row],[AREA]]="Palakkad",Table1[[#This Row],[INCOME ]],0)</f>
        <v>821817</v>
      </c>
      <c r="BR498" s="6">
        <f ca="1">IF(Table1[[#This Row],[AREA]]="Pathanamthitta",Table1[[#This Row],[INCOME ]],0)</f>
        <v>0</v>
      </c>
      <c r="BS498" s="6">
        <f ca="1">IF(Table1[[#This Row],[AREA]]="Thiruvananthapuram",Table1[[#This Row],[INCOME ]],0)</f>
        <v>0</v>
      </c>
      <c r="BT498" s="6">
        <f ca="1">IF(Table1[[#This Row],[AREA]]="Thrissur",Table1[[#This Row],[INCOME ]],0)</f>
        <v>0</v>
      </c>
      <c r="BU498" s="10">
        <f ca="1">IF(Table1[[#This Row],[AREA]]="Wayanadu",Table1[[#This Row],[INCOME ]],0)</f>
        <v>0</v>
      </c>
      <c r="BW498" s="9">
        <f ca="1">IF(Table1[[#This Row],[FIELD OF WORK]]="IT",Table1[[#This Row],[INCOME ]],0)</f>
        <v>0</v>
      </c>
      <c r="BX498" s="6">
        <f ca="1">IF(Table1[[#This Row],[FIELD OF WORK]]="Teaching",Table1[[#This Row],[INCOME ]],0)</f>
        <v>0</v>
      </c>
      <c r="BY498" s="6">
        <f ca="1">IF(Table1[[#This Row],[FIELD OF WORK]]="Construction",Table1[[#This Row],[INCOME ]],0)</f>
        <v>0</v>
      </c>
      <c r="BZ498" s="6">
        <f ca="1">IF(Table1[[#This Row],[FIELD OF WORK]]="Health",Table1[[#This Row],[INCOME ]],0)</f>
        <v>0</v>
      </c>
      <c r="CA498" s="10">
        <f ca="1">IF(Table1[[#This Row],[FIELD OF WORK]]="Others",Table1[[#This Row],[INCOME ]],0)</f>
        <v>821817</v>
      </c>
      <c r="CC498" s="9">
        <f ca="1">IF(Table1[[#This Row],[EDUCATION]]="Highschool",Table1[[#This Row],[INCOME ]],0)</f>
        <v>0</v>
      </c>
      <c r="CD498" s="6">
        <f ca="1">IF(Table1[[#This Row],[EDUCATION]]="UG",Table1[[#This Row],[INCOME ]],0)</f>
        <v>0</v>
      </c>
      <c r="CE498" s="6">
        <f ca="1">IF(Table1[[#This Row],[EDUCATION]]="PG",Table1[[#This Row],[INCOME ]],0)</f>
        <v>0</v>
      </c>
      <c r="CF498" s="6">
        <f ca="1">IF(Table1[[#This Row],[EDUCATION]]="PHD",Table1[[#This Row],[INCOME ]],0)</f>
        <v>821817</v>
      </c>
      <c r="CG498" s="6">
        <f ca="1">IF(Table1[[#This Row],[EDUCATION]]="Plus Two",Table1[[#This Row],[INCOME ]],0)</f>
        <v>0</v>
      </c>
      <c r="CH498" s="10">
        <f ca="1">IF(Table1[[#This Row],[EDUCATION]]="Others",Table1[[#This Row],[INCOME ]],0)</f>
        <v>0</v>
      </c>
      <c r="CJ498" s="9">
        <f ca="1">IF(Table1[[#This Row],[NETWORTH]]&gt;$CK$3,Table1[[#This Row],[AGE]],0)</f>
        <v>32</v>
      </c>
      <c r="CK498" s="10"/>
    </row>
    <row r="499" spans="1:89" x14ac:dyDescent="0.3">
      <c r="A499">
        <f t="shared" ca="1" si="192"/>
        <v>0</v>
      </c>
      <c r="B499" t="str">
        <f t="shared" ca="1" si="193"/>
        <v>MALE</v>
      </c>
      <c r="C499">
        <f t="shared" ca="1" si="194"/>
        <v>33</v>
      </c>
      <c r="D499">
        <f t="shared" ca="1" si="195"/>
        <v>4</v>
      </c>
      <c r="E499" t="str">
        <f t="shared" ca="1" si="196"/>
        <v>IT</v>
      </c>
      <c r="F499">
        <f t="shared" ca="1" si="197"/>
        <v>5</v>
      </c>
      <c r="G499" t="str">
        <f t="shared" ca="1" si="198"/>
        <v>PHD</v>
      </c>
      <c r="H499">
        <f t="shared" ca="1" si="216"/>
        <v>3</v>
      </c>
      <c r="I499">
        <f t="shared" ca="1" si="191"/>
        <v>2</v>
      </c>
      <c r="J499">
        <f t="shared" ca="1" si="199"/>
        <v>295650</v>
      </c>
      <c r="K499">
        <f t="shared" ca="1" si="200"/>
        <v>11</v>
      </c>
      <c r="L499" t="str">
        <f t="shared" ca="1" si="201"/>
        <v>Kozhikode</v>
      </c>
      <c r="M499">
        <f t="shared" ca="1" si="210"/>
        <v>1182600</v>
      </c>
      <c r="N499">
        <f t="shared" ca="1" si="202"/>
        <v>1006620.7501018685</v>
      </c>
      <c r="O499">
        <f t="shared" ca="1" si="211"/>
        <v>330453.12537282059</v>
      </c>
      <c r="P499">
        <f t="shared" ca="1" si="203"/>
        <v>218873</v>
      </c>
      <c r="Q499">
        <f t="shared" ca="1" si="212"/>
        <v>1262000.7501018685</v>
      </c>
      <c r="R499">
        <f t="shared" ca="1" si="213"/>
        <v>205300.64604547143</v>
      </c>
      <c r="S499">
        <f t="shared" ca="1" si="214"/>
        <v>1718353.7714182921</v>
      </c>
      <c r="T499">
        <f t="shared" ca="1" si="215"/>
        <v>456353.02131642355</v>
      </c>
      <c r="V499" s="9">
        <f ca="1">IF(Table1[[#This Row],[GENDER]]="MALE",1,0)</f>
        <v>1</v>
      </c>
      <c r="W499" s="10">
        <f ca="1">IF(Table1[[#This Row],[GENDER]]="FEMALE",1,0)</f>
        <v>0</v>
      </c>
      <c r="AF499" s="9">
        <f t="shared" ca="1" si="204"/>
        <v>0</v>
      </c>
      <c r="AG499" s="6">
        <f t="shared" ca="1" si="205"/>
        <v>0</v>
      </c>
      <c r="AH499" s="6">
        <f t="shared" ca="1" si="206"/>
        <v>1</v>
      </c>
      <c r="AI499" s="6">
        <f t="shared" ca="1" si="207"/>
        <v>0</v>
      </c>
      <c r="AJ499" s="10">
        <f t="shared" ca="1" si="208"/>
        <v>0</v>
      </c>
      <c r="AL499" s="9">
        <f ca="1">IF(Table1[[#This Row],[EDUCATION]]="HIGHSCHOOL",1,0)</f>
        <v>0</v>
      </c>
      <c r="AM499" s="6">
        <f ca="1">IF(Table1[[#This Row],[EDUCATION]]="PLUS TWO",1,0)</f>
        <v>0</v>
      </c>
      <c r="AN499" s="6">
        <f ca="1">IF(Table1[[#This Row],[EDUCATION]]="UG",1,0)</f>
        <v>0</v>
      </c>
      <c r="AO499" s="6">
        <f ca="1">IF(Table1[[#This Row],[EDUCATION]]="PG",1,0)</f>
        <v>0</v>
      </c>
      <c r="AP499" s="6">
        <f ca="1">IF(Table1[[#This Row],[EDUCATION]]="PHD",1,0)</f>
        <v>1</v>
      </c>
      <c r="AQ499" s="10">
        <f ca="1">IF(Table1[[#This Row],[EDUCATION]]="OTHERS",1,0)</f>
        <v>0</v>
      </c>
      <c r="AU499" s="9">
        <f ca="1">Table1[[#This Row],[CARS VALUE]]/Table1[[#This Row],[CARS]]</f>
        <v>165226.5626864103</v>
      </c>
      <c r="AV499" s="10"/>
      <c r="AX499" s="9">
        <f ca="1">IF(Table1[[#This Row],[DEBTS]]&gt;$AY$3,1,0)</f>
        <v>1</v>
      </c>
      <c r="AY499" s="6"/>
      <c r="AZ499" s="23">
        <f ca="1">(Table1[[#This Row],[MORTAGE LEFT]]/Table1[[#This Row],[VALUE OF THE HOUSE]])</f>
        <v>0.85119292246056866</v>
      </c>
      <c r="BA499" s="6">
        <f t="shared" ca="1" si="209"/>
        <v>0</v>
      </c>
      <c r="BB499" s="6"/>
      <c r="BC499" s="6"/>
      <c r="BD499" s="6"/>
      <c r="BE499" s="9">
        <f ca="1">IF(Table1[[#This Row],[DEBTS]]&gt;Table1[[#This Row],[INCOME ]],1,0)</f>
        <v>1</v>
      </c>
      <c r="BF499" s="10"/>
      <c r="BH499" s="9">
        <f ca="1">IF(Table1[[#This Row],[AREA]]="Alappuzha",Table1[[#This Row],[INCOME ]],0)</f>
        <v>0</v>
      </c>
      <c r="BI499" s="6">
        <f ca="1">IF(Table1[[#This Row],[AREA]]="Ernakulam",Table1[[#This Row],[INCOME ]],0)</f>
        <v>0</v>
      </c>
      <c r="BJ499" s="6">
        <f ca="1">IF(Table1[[#This Row],[AREA]]="Idukki",Table1[[#This Row],[INCOME ]],0)</f>
        <v>0</v>
      </c>
      <c r="BK499" s="6">
        <f ca="1">IF(Table1[[#This Row],[AREA]]="kannur",Table1[[#This Row],[INCOME ]],0)</f>
        <v>0</v>
      </c>
      <c r="BL499" s="6">
        <f ca="1">IF(Table1[[#This Row],[AREA]]="Kasaragod",Table1[[#This Row],[INCOME ]],0)</f>
        <v>0</v>
      </c>
      <c r="BM499" s="6">
        <f ca="1">IF(Table1[[#This Row],[AREA]]="Kollam",Table1[[#This Row],[INCOME ]],0)</f>
        <v>0</v>
      </c>
      <c r="BN499" s="6">
        <f ca="1">IF(Table1[[#This Row],[AREA]]="kottayam",Table1[[#This Row],[INCOME ]],0)</f>
        <v>0</v>
      </c>
      <c r="BO499" s="6">
        <f ca="1">IF(Table1[[#This Row],[AREA]]="Kozhikode",Table1[[#This Row],[INCOME ]],0)</f>
        <v>295650</v>
      </c>
      <c r="BP499" s="6">
        <f ca="1">IF(Table1[[#This Row],[AREA]]="Malappuram",Table1[[#This Row],[INCOME ]],0)</f>
        <v>0</v>
      </c>
      <c r="BQ499" s="6">
        <f ca="1">IF(Table1[[#This Row],[AREA]]="Palakkad",Table1[[#This Row],[INCOME ]],0)</f>
        <v>0</v>
      </c>
      <c r="BR499" s="6">
        <f ca="1">IF(Table1[[#This Row],[AREA]]="Pathanamthitta",Table1[[#This Row],[INCOME ]],0)</f>
        <v>0</v>
      </c>
      <c r="BS499" s="6">
        <f ca="1">IF(Table1[[#This Row],[AREA]]="Thiruvananthapuram",Table1[[#This Row],[INCOME ]],0)</f>
        <v>0</v>
      </c>
      <c r="BT499" s="6">
        <f ca="1">IF(Table1[[#This Row],[AREA]]="Thrissur",Table1[[#This Row],[INCOME ]],0)</f>
        <v>0</v>
      </c>
      <c r="BU499" s="10">
        <f ca="1">IF(Table1[[#This Row],[AREA]]="Wayanadu",Table1[[#This Row],[INCOME ]],0)</f>
        <v>0</v>
      </c>
      <c r="BW499" s="9">
        <f ca="1">IF(Table1[[#This Row],[FIELD OF WORK]]="IT",Table1[[#This Row],[INCOME ]],0)</f>
        <v>295650</v>
      </c>
      <c r="BX499" s="6">
        <f ca="1">IF(Table1[[#This Row],[FIELD OF WORK]]="Teaching",Table1[[#This Row],[INCOME ]],0)</f>
        <v>0</v>
      </c>
      <c r="BY499" s="6">
        <f ca="1">IF(Table1[[#This Row],[FIELD OF WORK]]="Construction",Table1[[#This Row],[INCOME ]],0)</f>
        <v>0</v>
      </c>
      <c r="BZ499" s="6">
        <f ca="1">IF(Table1[[#This Row],[FIELD OF WORK]]="Health",Table1[[#This Row],[INCOME ]],0)</f>
        <v>0</v>
      </c>
      <c r="CA499" s="10">
        <f ca="1">IF(Table1[[#This Row],[FIELD OF WORK]]="Others",Table1[[#This Row],[INCOME ]],0)</f>
        <v>0</v>
      </c>
      <c r="CC499" s="9">
        <f ca="1">IF(Table1[[#This Row],[EDUCATION]]="Highschool",Table1[[#This Row],[INCOME ]],0)</f>
        <v>0</v>
      </c>
      <c r="CD499" s="6">
        <f ca="1">IF(Table1[[#This Row],[EDUCATION]]="UG",Table1[[#This Row],[INCOME ]],0)</f>
        <v>0</v>
      </c>
      <c r="CE499" s="6">
        <f ca="1">IF(Table1[[#This Row],[EDUCATION]]="PG",Table1[[#This Row],[INCOME ]],0)</f>
        <v>0</v>
      </c>
      <c r="CF499" s="6">
        <f ca="1">IF(Table1[[#This Row],[EDUCATION]]="PHD",Table1[[#This Row],[INCOME ]],0)</f>
        <v>295650</v>
      </c>
      <c r="CG499" s="6">
        <f ca="1">IF(Table1[[#This Row],[EDUCATION]]="Plus Two",Table1[[#This Row],[INCOME ]],0)</f>
        <v>0</v>
      </c>
      <c r="CH499" s="10">
        <f ca="1">IF(Table1[[#This Row],[EDUCATION]]="Others",Table1[[#This Row],[INCOME ]],0)</f>
        <v>0</v>
      </c>
      <c r="CJ499" s="9">
        <f ca="1">IF(Table1[[#This Row],[NETWORTH]]&gt;$CK$3,Table1[[#This Row],[AGE]],0)</f>
        <v>0</v>
      </c>
      <c r="CK499" s="10"/>
    </row>
    <row r="500" spans="1:89" x14ac:dyDescent="0.3">
      <c r="A500">
        <f t="shared" ca="1" si="192"/>
        <v>1</v>
      </c>
      <c r="B500" t="str">
        <f t="shared" ca="1" si="193"/>
        <v>FEMALE</v>
      </c>
      <c r="C500">
        <f t="shared" ca="1" si="194"/>
        <v>33</v>
      </c>
      <c r="D500">
        <f t="shared" ca="1" si="195"/>
        <v>1</v>
      </c>
      <c r="E500" t="str">
        <f t="shared" ca="1" si="196"/>
        <v>Health</v>
      </c>
      <c r="F500">
        <f t="shared" ca="1" si="197"/>
        <v>1</v>
      </c>
      <c r="G500" t="str">
        <f t="shared" ca="1" si="198"/>
        <v>Highschool</v>
      </c>
      <c r="H500">
        <f t="shared" ca="1" si="216"/>
        <v>2</v>
      </c>
      <c r="I500">
        <f t="shared" ca="1" si="191"/>
        <v>2</v>
      </c>
      <c r="J500">
        <f t="shared" ca="1" si="199"/>
        <v>360638</v>
      </c>
      <c r="K500">
        <f t="shared" ca="1" si="200"/>
        <v>9</v>
      </c>
      <c r="L500" t="str">
        <f t="shared" ca="1" si="201"/>
        <v>Palakkad</v>
      </c>
      <c r="M500">
        <f t="shared" ca="1" si="210"/>
        <v>2524466</v>
      </c>
      <c r="N500">
        <f t="shared" ca="1" si="202"/>
        <v>89852.201732083355</v>
      </c>
      <c r="O500">
        <f t="shared" ca="1" si="211"/>
        <v>491066.4031246684</v>
      </c>
      <c r="P500">
        <f t="shared" ca="1" si="203"/>
        <v>152160</v>
      </c>
      <c r="Q500">
        <f t="shared" ca="1" si="212"/>
        <v>692038.20173208334</v>
      </c>
      <c r="R500">
        <f t="shared" ca="1" si="213"/>
        <v>291611.70694492245</v>
      </c>
      <c r="S500">
        <f t="shared" ca="1" si="214"/>
        <v>3307144.1100695911</v>
      </c>
      <c r="T500">
        <f t="shared" ca="1" si="215"/>
        <v>2615105.9083375079</v>
      </c>
      <c r="V500" s="9">
        <f ca="1">IF(Table1[[#This Row],[GENDER]]="MALE",1,0)</f>
        <v>0</v>
      </c>
      <c r="W500" s="10">
        <f ca="1">IF(Table1[[#This Row],[GENDER]]="FEMALE",1,0)</f>
        <v>1</v>
      </c>
      <c r="AF500" s="9">
        <f t="shared" ca="1" si="204"/>
        <v>0</v>
      </c>
      <c r="AG500" s="6">
        <f t="shared" ca="1" si="205"/>
        <v>1</v>
      </c>
      <c r="AH500" s="6">
        <f t="shared" ca="1" si="206"/>
        <v>0</v>
      </c>
      <c r="AI500" s="6">
        <f t="shared" ca="1" si="207"/>
        <v>0</v>
      </c>
      <c r="AJ500" s="10">
        <f t="shared" ca="1" si="208"/>
        <v>0</v>
      </c>
      <c r="AL500" s="9">
        <f ca="1">IF(Table1[[#This Row],[EDUCATION]]="HIGHSCHOOL",1,0)</f>
        <v>1</v>
      </c>
      <c r="AM500" s="6">
        <f ca="1">IF(Table1[[#This Row],[EDUCATION]]="PLUS TWO",1,0)</f>
        <v>0</v>
      </c>
      <c r="AN500" s="6">
        <f ca="1">IF(Table1[[#This Row],[EDUCATION]]="UG",1,0)</f>
        <v>0</v>
      </c>
      <c r="AO500" s="6">
        <f ca="1">IF(Table1[[#This Row],[EDUCATION]]="PG",1,0)</f>
        <v>0</v>
      </c>
      <c r="AP500" s="6">
        <f ca="1">IF(Table1[[#This Row],[EDUCATION]]="PHD",1,0)</f>
        <v>0</v>
      </c>
      <c r="AQ500" s="10">
        <f ca="1">IF(Table1[[#This Row],[EDUCATION]]="OTHERS",1,0)</f>
        <v>0</v>
      </c>
      <c r="AU500" s="9">
        <f ca="1">Table1[[#This Row],[CARS VALUE]]/Table1[[#This Row],[CARS]]</f>
        <v>245533.2015623342</v>
      </c>
      <c r="AV500" s="10"/>
      <c r="AX500" s="9">
        <f ca="1">IF(Table1[[#This Row],[DEBTS]]&gt;$AY$3,1,0)</f>
        <v>0</v>
      </c>
      <c r="AY500" s="6"/>
      <c r="AZ500" s="23">
        <f ca="1">(Table1[[#This Row],[MORTAGE LEFT]]/Table1[[#This Row],[VALUE OF THE HOUSE]])</f>
        <v>3.5592557686292214E-2</v>
      </c>
      <c r="BA500" s="6">
        <f t="shared" ca="1" si="209"/>
        <v>1</v>
      </c>
      <c r="BB500" s="6"/>
      <c r="BC500" s="6"/>
      <c r="BD500" s="6"/>
      <c r="BE500" s="9">
        <f ca="1">IF(Table1[[#This Row],[DEBTS]]&gt;Table1[[#This Row],[INCOME ]],1,0)</f>
        <v>1</v>
      </c>
      <c r="BF500" s="10"/>
      <c r="BH500" s="9">
        <f ca="1">IF(Table1[[#This Row],[AREA]]="Alappuzha",Table1[[#This Row],[INCOME ]],0)</f>
        <v>0</v>
      </c>
      <c r="BI500" s="6">
        <f ca="1">IF(Table1[[#This Row],[AREA]]="Ernakulam",Table1[[#This Row],[INCOME ]],0)</f>
        <v>0</v>
      </c>
      <c r="BJ500" s="6">
        <f ca="1">IF(Table1[[#This Row],[AREA]]="Idukki",Table1[[#This Row],[INCOME ]],0)</f>
        <v>0</v>
      </c>
      <c r="BK500" s="6">
        <f ca="1">IF(Table1[[#This Row],[AREA]]="kannur",Table1[[#This Row],[INCOME ]],0)</f>
        <v>0</v>
      </c>
      <c r="BL500" s="6">
        <f ca="1">IF(Table1[[#This Row],[AREA]]="Kasaragod",Table1[[#This Row],[INCOME ]],0)</f>
        <v>0</v>
      </c>
      <c r="BM500" s="6">
        <f ca="1">IF(Table1[[#This Row],[AREA]]="Kollam",Table1[[#This Row],[INCOME ]],0)</f>
        <v>0</v>
      </c>
      <c r="BN500" s="6">
        <f ca="1">IF(Table1[[#This Row],[AREA]]="kottayam",Table1[[#This Row],[INCOME ]],0)</f>
        <v>0</v>
      </c>
      <c r="BO500" s="6">
        <f ca="1">IF(Table1[[#This Row],[AREA]]="Kozhikode",Table1[[#This Row],[INCOME ]],0)</f>
        <v>0</v>
      </c>
      <c r="BP500" s="6">
        <f ca="1">IF(Table1[[#This Row],[AREA]]="Malappuram",Table1[[#This Row],[INCOME ]],0)</f>
        <v>0</v>
      </c>
      <c r="BQ500" s="6">
        <f ca="1">IF(Table1[[#This Row],[AREA]]="Palakkad",Table1[[#This Row],[INCOME ]],0)</f>
        <v>360638</v>
      </c>
      <c r="BR500" s="6">
        <f ca="1">IF(Table1[[#This Row],[AREA]]="Pathanamthitta",Table1[[#This Row],[INCOME ]],0)</f>
        <v>0</v>
      </c>
      <c r="BS500" s="6">
        <f ca="1">IF(Table1[[#This Row],[AREA]]="Thiruvananthapuram",Table1[[#This Row],[INCOME ]],0)</f>
        <v>0</v>
      </c>
      <c r="BT500" s="6">
        <f ca="1">IF(Table1[[#This Row],[AREA]]="Thrissur",Table1[[#This Row],[INCOME ]],0)</f>
        <v>0</v>
      </c>
      <c r="BU500" s="10">
        <f ca="1">IF(Table1[[#This Row],[AREA]]="Wayanadu",Table1[[#This Row],[INCOME ]],0)</f>
        <v>0</v>
      </c>
      <c r="BW500" s="9">
        <f ca="1">IF(Table1[[#This Row],[FIELD OF WORK]]="IT",Table1[[#This Row],[INCOME ]],0)</f>
        <v>0</v>
      </c>
      <c r="BX500" s="6">
        <f ca="1">IF(Table1[[#This Row],[FIELD OF WORK]]="Teaching",Table1[[#This Row],[INCOME ]],0)</f>
        <v>0</v>
      </c>
      <c r="BY500" s="6">
        <f ca="1">IF(Table1[[#This Row],[FIELD OF WORK]]="Construction",Table1[[#This Row],[INCOME ]],0)</f>
        <v>0</v>
      </c>
      <c r="BZ500" s="6">
        <f ca="1">IF(Table1[[#This Row],[FIELD OF WORK]]="Health",Table1[[#This Row],[INCOME ]],0)</f>
        <v>360638</v>
      </c>
      <c r="CA500" s="10">
        <f ca="1">IF(Table1[[#This Row],[FIELD OF WORK]]="Others",Table1[[#This Row],[INCOME ]],0)</f>
        <v>0</v>
      </c>
      <c r="CC500" s="9">
        <f ca="1">IF(Table1[[#This Row],[EDUCATION]]="Highschool",Table1[[#This Row],[INCOME ]],0)</f>
        <v>360638</v>
      </c>
      <c r="CD500" s="6">
        <f ca="1">IF(Table1[[#This Row],[EDUCATION]]="UG",Table1[[#This Row],[INCOME ]],0)</f>
        <v>0</v>
      </c>
      <c r="CE500" s="6">
        <f ca="1">IF(Table1[[#This Row],[EDUCATION]]="PG",Table1[[#This Row],[INCOME ]],0)</f>
        <v>0</v>
      </c>
      <c r="CF500" s="6">
        <f ca="1">IF(Table1[[#This Row],[EDUCATION]]="PHD",Table1[[#This Row],[INCOME ]],0)</f>
        <v>0</v>
      </c>
      <c r="CG500" s="6">
        <f ca="1">IF(Table1[[#This Row],[EDUCATION]]="Plus Two",Table1[[#This Row],[INCOME ]],0)</f>
        <v>0</v>
      </c>
      <c r="CH500" s="10">
        <f ca="1">IF(Table1[[#This Row],[EDUCATION]]="Others",Table1[[#This Row],[INCOME ]],0)</f>
        <v>0</v>
      </c>
      <c r="CJ500" s="9">
        <f ca="1">IF(Table1[[#This Row],[NETWORTH]]&gt;$CK$3,Table1[[#This Row],[AGE]],0)</f>
        <v>33</v>
      </c>
      <c r="CK500" s="10"/>
    </row>
    <row r="501" spans="1:89" x14ac:dyDescent="0.3">
      <c r="A501">
        <f t="shared" ca="1" si="192"/>
        <v>0</v>
      </c>
      <c r="B501" t="str">
        <f t="shared" ca="1" si="193"/>
        <v>MALE</v>
      </c>
      <c r="C501">
        <f t="shared" ca="1" si="194"/>
        <v>43</v>
      </c>
      <c r="D501">
        <f t="shared" ca="1" si="195"/>
        <v>4</v>
      </c>
      <c r="E501" t="str">
        <f t="shared" ca="1" si="196"/>
        <v>IT</v>
      </c>
      <c r="F501">
        <f t="shared" ca="1" si="197"/>
        <v>5</v>
      </c>
      <c r="G501" t="str">
        <f t="shared" ca="1" si="198"/>
        <v>PHD</v>
      </c>
      <c r="H501">
        <f t="shared" ca="1" si="216"/>
        <v>1</v>
      </c>
      <c r="I501">
        <f t="shared" ca="1" si="191"/>
        <v>2</v>
      </c>
      <c r="J501">
        <f t="shared" ca="1" si="199"/>
        <v>896777</v>
      </c>
      <c r="K501">
        <f t="shared" ca="1" si="200"/>
        <v>1</v>
      </c>
      <c r="L501" t="str">
        <f t="shared" ca="1" si="201"/>
        <v>Thiruvananthapuram</v>
      </c>
      <c r="M501">
        <f t="shared" ca="1" si="210"/>
        <v>7174216</v>
      </c>
      <c r="N501">
        <f t="shared" ca="1" si="202"/>
        <v>3113632.8536251886</v>
      </c>
      <c r="O501">
        <f t="shared" ca="1" si="211"/>
        <v>1515945.2662364317</v>
      </c>
      <c r="P501">
        <f t="shared" ca="1" si="203"/>
        <v>563547</v>
      </c>
      <c r="Q501">
        <f t="shared" ca="1" si="212"/>
        <v>4657245.8536251886</v>
      </c>
      <c r="R501">
        <f t="shared" ca="1" si="213"/>
        <v>990429.44654833153</v>
      </c>
      <c r="S501">
        <f t="shared" ca="1" si="214"/>
        <v>9680590.7127847634</v>
      </c>
      <c r="T501">
        <f t="shared" ca="1" si="215"/>
        <v>5023344.8591595748</v>
      </c>
      <c r="V501" s="9">
        <f ca="1">IF(Table1[[#This Row],[GENDER]]="MALE",1,0)</f>
        <v>1</v>
      </c>
      <c r="W501" s="10">
        <f ca="1">IF(Table1[[#This Row],[GENDER]]="FEMALE",1,0)</f>
        <v>0</v>
      </c>
      <c r="AF501" s="9">
        <f t="shared" ca="1" si="204"/>
        <v>0</v>
      </c>
      <c r="AG501" s="6">
        <f t="shared" ca="1" si="205"/>
        <v>0</v>
      </c>
      <c r="AH501" s="6">
        <f t="shared" ca="1" si="206"/>
        <v>1</v>
      </c>
      <c r="AI501" s="6">
        <f t="shared" ca="1" si="207"/>
        <v>0</v>
      </c>
      <c r="AJ501" s="10">
        <f t="shared" ca="1" si="208"/>
        <v>0</v>
      </c>
      <c r="AL501" s="9">
        <f ca="1">IF(Table1[[#This Row],[EDUCATION]]="HIGHSCHOOL",1,0)</f>
        <v>0</v>
      </c>
      <c r="AM501" s="6">
        <f ca="1">IF(Table1[[#This Row],[EDUCATION]]="PLUS TWO",1,0)</f>
        <v>0</v>
      </c>
      <c r="AN501" s="6">
        <f ca="1">IF(Table1[[#This Row],[EDUCATION]]="UG",1,0)</f>
        <v>0</v>
      </c>
      <c r="AO501" s="6">
        <f ca="1">IF(Table1[[#This Row],[EDUCATION]]="PG",1,0)</f>
        <v>0</v>
      </c>
      <c r="AP501" s="6">
        <f ca="1">IF(Table1[[#This Row],[EDUCATION]]="PHD",1,0)</f>
        <v>1</v>
      </c>
      <c r="AQ501" s="10">
        <f ca="1">IF(Table1[[#This Row],[EDUCATION]]="OTHERS",1,0)</f>
        <v>0</v>
      </c>
      <c r="AU501" s="9">
        <f ca="1">Table1[[#This Row],[CARS VALUE]]/Table1[[#This Row],[CARS]]</f>
        <v>757972.63311821583</v>
      </c>
      <c r="AV501" s="10"/>
      <c r="AX501" s="9">
        <f ca="1">IF(Table1[[#This Row],[DEBTS]]&gt;$AY$3,1,0)</f>
        <v>1</v>
      </c>
      <c r="AY501" s="6"/>
      <c r="AZ501" s="23">
        <f ca="1">(Table1[[#This Row],[MORTAGE LEFT]]/Table1[[#This Row],[VALUE OF THE HOUSE]])</f>
        <v>0.43400322120566048</v>
      </c>
      <c r="BA501" s="6">
        <f t="shared" ca="1" si="209"/>
        <v>1</v>
      </c>
      <c r="BB501" s="6"/>
      <c r="BC501" s="6"/>
      <c r="BD501" s="6"/>
      <c r="BE501" s="9">
        <f ca="1">IF(Table1[[#This Row],[DEBTS]]&gt;Table1[[#This Row],[INCOME ]],1,0)</f>
        <v>1</v>
      </c>
      <c r="BF501" s="10"/>
      <c r="BH501" s="9">
        <f ca="1">IF(Table1[[#This Row],[AREA]]="Alappuzha",Table1[[#This Row],[INCOME ]],0)</f>
        <v>0</v>
      </c>
      <c r="BI501" s="6">
        <f ca="1">IF(Table1[[#This Row],[AREA]]="Ernakulam",Table1[[#This Row],[INCOME ]],0)</f>
        <v>0</v>
      </c>
      <c r="BJ501" s="6">
        <f ca="1">IF(Table1[[#This Row],[AREA]]="Idukki",Table1[[#This Row],[INCOME ]],0)</f>
        <v>0</v>
      </c>
      <c r="BK501" s="6">
        <f ca="1">IF(Table1[[#This Row],[AREA]]="kannur",Table1[[#This Row],[INCOME ]],0)</f>
        <v>0</v>
      </c>
      <c r="BL501" s="6">
        <f ca="1">IF(Table1[[#This Row],[AREA]]="Kasaragod",Table1[[#This Row],[INCOME ]],0)</f>
        <v>0</v>
      </c>
      <c r="BM501" s="6">
        <f ca="1">IF(Table1[[#This Row],[AREA]]="Kollam",Table1[[#This Row],[INCOME ]],0)</f>
        <v>0</v>
      </c>
      <c r="BN501" s="6">
        <f ca="1">IF(Table1[[#This Row],[AREA]]="kottayam",Table1[[#This Row],[INCOME ]],0)</f>
        <v>0</v>
      </c>
      <c r="BO501" s="6">
        <f ca="1">IF(Table1[[#This Row],[AREA]]="Kozhikode",Table1[[#This Row],[INCOME ]],0)</f>
        <v>0</v>
      </c>
      <c r="BP501" s="6">
        <f ca="1">IF(Table1[[#This Row],[AREA]]="Malappuram",Table1[[#This Row],[INCOME ]],0)</f>
        <v>0</v>
      </c>
      <c r="BQ501" s="6">
        <f ca="1">IF(Table1[[#This Row],[AREA]]="Palakkad",Table1[[#This Row],[INCOME ]],0)</f>
        <v>0</v>
      </c>
      <c r="BR501" s="6">
        <f ca="1">IF(Table1[[#This Row],[AREA]]="Pathanamthitta",Table1[[#This Row],[INCOME ]],0)</f>
        <v>0</v>
      </c>
      <c r="BS501" s="6">
        <f ca="1">IF(Table1[[#This Row],[AREA]]="Thiruvananthapuram",Table1[[#This Row],[INCOME ]],0)</f>
        <v>896777</v>
      </c>
      <c r="BT501" s="6">
        <f ca="1">IF(Table1[[#This Row],[AREA]]="Thrissur",Table1[[#This Row],[INCOME ]],0)</f>
        <v>0</v>
      </c>
      <c r="BU501" s="10">
        <f ca="1">IF(Table1[[#This Row],[AREA]]="Wayanadu",Table1[[#This Row],[INCOME ]],0)</f>
        <v>0</v>
      </c>
      <c r="BW501" s="9">
        <f ca="1">IF(Table1[[#This Row],[FIELD OF WORK]]="IT",Table1[[#This Row],[INCOME ]],0)</f>
        <v>896777</v>
      </c>
      <c r="BX501" s="6">
        <f ca="1">IF(Table1[[#This Row],[FIELD OF WORK]]="Teaching",Table1[[#This Row],[INCOME ]],0)</f>
        <v>0</v>
      </c>
      <c r="BY501" s="6">
        <f ca="1">IF(Table1[[#This Row],[FIELD OF WORK]]="Construction",Table1[[#This Row],[INCOME ]],0)</f>
        <v>0</v>
      </c>
      <c r="BZ501" s="6">
        <f ca="1">IF(Table1[[#This Row],[FIELD OF WORK]]="Health",Table1[[#This Row],[INCOME ]],0)</f>
        <v>0</v>
      </c>
      <c r="CA501" s="10">
        <f ca="1">IF(Table1[[#This Row],[FIELD OF WORK]]="Others",Table1[[#This Row],[INCOME ]],0)</f>
        <v>0</v>
      </c>
      <c r="CC501" s="9">
        <f ca="1">IF(Table1[[#This Row],[EDUCATION]]="Highschool",Table1[[#This Row],[INCOME ]],0)</f>
        <v>0</v>
      </c>
      <c r="CD501" s="6">
        <f ca="1">IF(Table1[[#This Row],[EDUCATION]]="UG",Table1[[#This Row],[INCOME ]],0)</f>
        <v>0</v>
      </c>
      <c r="CE501" s="6">
        <f ca="1">IF(Table1[[#This Row],[EDUCATION]]="PG",Table1[[#This Row],[INCOME ]],0)</f>
        <v>0</v>
      </c>
      <c r="CF501" s="6">
        <f ca="1">IF(Table1[[#This Row],[EDUCATION]]="PHD",Table1[[#This Row],[INCOME ]],0)</f>
        <v>896777</v>
      </c>
      <c r="CG501" s="6">
        <f ca="1">IF(Table1[[#This Row],[EDUCATION]]="Plus Two",Table1[[#This Row],[INCOME ]],0)</f>
        <v>0</v>
      </c>
      <c r="CH501" s="10">
        <f ca="1">IF(Table1[[#This Row],[EDUCATION]]="Others",Table1[[#This Row],[INCOME ]],0)</f>
        <v>0</v>
      </c>
      <c r="CJ501" s="9">
        <f ca="1">IF(Table1[[#This Row],[NETWORTH]]&gt;$CK$3,Table1[[#This Row],[AGE]],0)</f>
        <v>43</v>
      </c>
      <c r="CK501" s="10"/>
    </row>
    <row r="502" spans="1:89" x14ac:dyDescent="0.3">
      <c r="A502">
        <f t="shared" ca="1" si="192"/>
        <v>0</v>
      </c>
      <c r="B502" t="str">
        <f t="shared" ca="1" si="193"/>
        <v>MALE</v>
      </c>
      <c r="C502">
        <f t="shared" ca="1" si="194"/>
        <v>47</v>
      </c>
      <c r="D502">
        <f t="shared" ca="1" si="195"/>
        <v>2</v>
      </c>
      <c r="E502" t="str">
        <f t="shared" ca="1" si="196"/>
        <v>Construction</v>
      </c>
      <c r="F502">
        <f t="shared" ca="1" si="197"/>
        <v>6</v>
      </c>
      <c r="G502" t="str">
        <f t="shared" ca="1" si="198"/>
        <v>Others</v>
      </c>
      <c r="H502">
        <f t="shared" ca="1" si="216"/>
        <v>1</v>
      </c>
      <c r="I502">
        <f t="shared" ca="1" si="191"/>
        <v>2</v>
      </c>
      <c r="J502">
        <f t="shared" ca="1" si="199"/>
        <v>783030</v>
      </c>
      <c r="K502">
        <f t="shared" ca="1" si="200"/>
        <v>7</v>
      </c>
      <c r="L502" t="str">
        <f t="shared" ca="1" si="201"/>
        <v>Ernakulam</v>
      </c>
      <c r="M502">
        <f t="shared" ca="1" si="210"/>
        <v>2349090</v>
      </c>
      <c r="N502">
        <f t="shared" ca="1" si="202"/>
        <v>1666965.1965792782</v>
      </c>
      <c r="O502">
        <f t="shared" ca="1" si="211"/>
        <v>548859.81508706464</v>
      </c>
      <c r="P502">
        <f t="shared" ca="1" si="203"/>
        <v>476173</v>
      </c>
      <c r="Q502">
        <f t="shared" ca="1" si="212"/>
        <v>2584815.1965792784</v>
      </c>
      <c r="R502">
        <f t="shared" ca="1" si="213"/>
        <v>565118.07598213363</v>
      </c>
      <c r="S502">
        <f t="shared" ca="1" si="214"/>
        <v>3463067.891069198</v>
      </c>
      <c r="T502">
        <f t="shared" ca="1" si="215"/>
        <v>878252.69448991958</v>
      </c>
      <c r="V502" s="9">
        <f ca="1">IF(Table1[[#This Row],[GENDER]]="MALE",1,0)</f>
        <v>1</v>
      </c>
      <c r="W502" s="10">
        <f ca="1">IF(Table1[[#This Row],[GENDER]]="FEMALE",1,0)</f>
        <v>0</v>
      </c>
      <c r="AF502" s="9">
        <f t="shared" ca="1" si="204"/>
        <v>1</v>
      </c>
      <c r="AG502" s="6">
        <f t="shared" ca="1" si="205"/>
        <v>0</v>
      </c>
      <c r="AH502" s="6">
        <f t="shared" ca="1" si="206"/>
        <v>0</v>
      </c>
      <c r="AI502" s="6">
        <f t="shared" ca="1" si="207"/>
        <v>0</v>
      </c>
      <c r="AJ502" s="10">
        <f t="shared" ca="1" si="208"/>
        <v>0</v>
      </c>
      <c r="AL502" s="9">
        <f ca="1">IF(Table1[[#This Row],[EDUCATION]]="HIGHSCHOOL",1,0)</f>
        <v>0</v>
      </c>
      <c r="AM502" s="6">
        <f ca="1">IF(Table1[[#This Row],[EDUCATION]]="PLUS TWO",1,0)</f>
        <v>0</v>
      </c>
      <c r="AN502" s="6">
        <f ca="1">IF(Table1[[#This Row],[EDUCATION]]="UG",1,0)</f>
        <v>0</v>
      </c>
      <c r="AO502" s="6">
        <f ca="1">IF(Table1[[#This Row],[EDUCATION]]="PG",1,0)</f>
        <v>0</v>
      </c>
      <c r="AP502" s="6">
        <f ca="1">IF(Table1[[#This Row],[EDUCATION]]="PHD",1,0)</f>
        <v>0</v>
      </c>
      <c r="AQ502" s="10">
        <f ca="1">IF(Table1[[#This Row],[EDUCATION]]="OTHERS",1,0)</f>
        <v>1</v>
      </c>
      <c r="AU502" s="9">
        <f ca="1">Table1[[#This Row],[CARS VALUE]]/Table1[[#This Row],[CARS]]</f>
        <v>274429.90754353232</v>
      </c>
      <c r="AV502" s="10"/>
      <c r="AX502" s="9">
        <f ca="1">IF(Table1[[#This Row],[DEBTS]]&gt;$AY$3,1,0)</f>
        <v>1</v>
      </c>
      <c r="AY502" s="6"/>
      <c r="AZ502" s="23">
        <f ca="1">(Table1[[#This Row],[MORTAGE LEFT]]/Table1[[#This Row],[VALUE OF THE HOUSE]])</f>
        <v>0.70962168183393493</v>
      </c>
      <c r="BA502" s="6">
        <f t="shared" ca="1" si="209"/>
        <v>0</v>
      </c>
      <c r="BB502" s="6"/>
      <c r="BC502" s="6"/>
      <c r="BD502" s="6"/>
      <c r="BE502" s="9">
        <f ca="1">IF(Table1[[#This Row],[DEBTS]]&gt;Table1[[#This Row],[INCOME ]],1,0)</f>
        <v>1</v>
      </c>
      <c r="BF502" s="10"/>
      <c r="BH502" s="9">
        <f ca="1">IF(Table1[[#This Row],[AREA]]="Alappuzha",Table1[[#This Row],[INCOME ]],0)</f>
        <v>0</v>
      </c>
      <c r="BI502" s="6">
        <f ca="1">IF(Table1[[#This Row],[AREA]]="Ernakulam",Table1[[#This Row],[INCOME ]],0)</f>
        <v>783030</v>
      </c>
      <c r="BJ502" s="6">
        <f ca="1">IF(Table1[[#This Row],[AREA]]="Idukki",Table1[[#This Row],[INCOME ]],0)</f>
        <v>0</v>
      </c>
      <c r="BK502" s="6">
        <f ca="1">IF(Table1[[#This Row],[AREA]]="kannur",Table1[[#This Row],[INCOME ]],0)</f>
        <v>0</v>
      </c>
      <c r="BL502" s="6">
        <f ca="1">IF(Table1[[#This Row],[AREA]]="Kasaragod",Table1[[#This Row],[INCOME ]],0)</f>
        <v>0</v>
      </c>
      <c r="BM502" s="6">
        <f ca="1">IF(Table1[[#This Row],[AREA]]="Kollam",Table1[[#This Row],[INCOME ]],0)</f>
        <v>0</v>
      </c>
      <c r="BN502" s="6">
        <f ca="1">IF(Table1[[#This Row],[AREA]]="kottayam",Table1[[#This Row],[INCOME ]],0)</f>
        <v>0</v>
      </c>
      <c r="BO502" s="6">
        <f ca="1">IF(Table1[[#This Row],[AREA]]="Kozhikode",Table1[[#This Row],[INCOME ]],0)</f>
        <v>0</v>
      </c>
      <c r="BP502" s="6">
        <f ca="1">IF(Table1[[#This Row],[AREA]]="Malappuram",Table1[[#This Row],[INCOME ]],0)</f>
        <v>0</v>
      </c>
      <c r="BQ502" s="6">
        <f ca="1">IF(Table1[[#This Row],[AREA]]="Palakkad",Table1[[#This Row],[INCOME ]],0)</f>
        <v>0</v>
      </c>
      <c r="BR502" s="6">
        <f ca="1">IF(Table1[[#This Row],[AREA]]="Pathanamthitta",Table1[[#This Row],[INCOME ]],0)</f>
        <v>0</v>
      </c>
      <c r="BS502" s="6">
        <f ca="1">IF(Table1[[#This Row],[AREA]]="Thiruvananthapuram",Table1[[#This Row],[INCOME ]],0)</f>
        <v>0</v>
      </c>
      <c r="BT502" s="6">
        <f ca="1">IF(Table1[[#This Row],[AREA]]="Thrissur",Table1[[#This Row],[INCOME ]],0)</f>
        <v>0</v>
      </c>
      <c r="BU502" s="10">
        <f ca="1">IF(Table1[[#This Row],[AREA]]="Wayanadu",Table1[[#This Row],[INCOME ]],0)</f>
        <v>0</v>
      </c>
      <c r="BW502" s="9">
        <f ca="1">IF(Table1[[#This Row],[FIELD OF WORK]]="IT",Table1[[#This Row],[INCOME ]],0)</f>
        <v>0</v>
      </c>
      <c r="BX502" s="6">
        <f ca="1">IF(Table1[[#This Row],[FIELD OF WORK]]="Teaching",Table1[[#This Row],[INCOME ]],0)</f>
        <v>0</v>
      </c>
      <c r="BY502" s="6">
        <f ca="1">IF(Table1[[#This Row],[FIELD OF WORK]]="Construction",Table1[[#This Row],[INCOME ]],0)</f>
        <v>783030</v>
      </c>
      <c r="BZ502" s="6">
        <f ca="1">IF(Table1[[#This Row],[FIELD OF WORK]]="Health",Table1[[#This Row],[INCOME ]],0)</f>
        <v>0</v>
      </c>
      <c r="CA502" s="10">
        <f ca="1">IF(Table1[[#This Row],[FIELD OF WORK]]="Others",Table1[[#This Row],[INCOME ]],0)</f>
        <v>0</v>
      </c>
      <c r="CC502" s="9">
        <f ca="1">IF(Table1[[#This Row],[EDUCATION]]="Highschool",Table1[[#This Row],[INCOME ]],0)</f>
        <v>0</v>
      </c>
      <c r="CD502" s="6">
        <f ca="1">IF(Table1[[#This Row],[EDUCATION]]="UG",Table1[[#This Row],[INCOME ]],0)</f>
        <v>0</v>
      </c>
      <c r="CE502" s="6">
        <f ca="1">IF(Table1[[#This Row],[EDUCATION]]="PG",Table1[[#This Row],[INCOME ]],0)</f>
        <v>0</v>
      </c>
      <c r="CF502" s="6">
        <f ca="1">IF(Table1[[#This Row],[EDUCATION]]="PHD",Table1[[#This Row],[INCOME ]],0)</f>
        <v>0</v>
      </c>
      <c r="CG502" s="6">
        <f ca="1">IF(Table1[[#This Row],[EDUCATION]]="Plus Two",Table1[[#This Row],[INCOME ]],0)</f>
        <v>0</v>
      </c>
      <c r="CH502" s="10">
        <f ca="1">IF(Table1[[#This Row],[EDUCATION]]="Others",Table1[[#This Row],[INCOME ]],0)</f>
        <v>783030</v>
      </c>
      <c r="CJ502" s="9">
        <f ca="1">IF(Table1[[#This Row],[NETWORTH]]&gt;$CK$3,Table1[[#This Row],[AGE]],0)</f>
        <v>0</v>
      </c>
      <c r="CK502" s="10"/>
    </row>
    <row r="503" spans="1:89" ht="15" thickBot="1" x14ac:dyDescent="0.35">
      <c r="A503">
        <f t="shared" ca="1" si="192"/>
        <v>0</v>
      </c>
      <c r="B503" t="str">
        <f t="shared" ca="1" si="193"/>
        <v>MALE</v>
      </c>
      <c r="C503">
        <f t="shared" ca="1" si="194"/>
        <v>50</v>
      </c>
      <c r="D503">
        <f t="shared" ca="1" si="195"/>
        <v>2</v>
      </c>
      <c r="E503" t="str">
        <f t="shared" ca="1" si="196"/>
        <v>Construction</v>
      </c>
      <c r="F503">
        <f t="shared" ca="1" si="197"/>
        <v>5</v>
      </c>
      <c r="G503" t="str">
        <f t="shared" ca="1" si="198"/>
        <v>PHD</v>
      </c>
      <c r="H503">
        <f t="shared" ca="1" si="216"/>
        <v>0</v>
      </c>
      <c r="I503">
        <f t="shared" ca="1" si="191"/>
        <v>3</v>
      </c>
      <c r="J503">
        <f t="shared" ca="1" si="199"/>
        <v>331776</v>
      </c>
      <c r="K503">
        <f t="shared" ca="1" si="200"/>
        <v>3</v>
      </c>
      <c r="L503" t="str">
        <f t="shared" ca="1" si="201"/>
        <v>Alappuzha</v>
      </c>
      <c r="M503">
        <f t="shared" ca="1" si="210"/>
        <v>1658880</v>
      </c>
      <c r="N503">
        <f t="shared" ca="1" si="202"/>
        <v>1536961.4373292681</v>
      </c>
      <c r="O503">
        <f t="shared" ca="1" si="211"/>
        <v>680763.29832000961</v>
      </c>
      <c r="P503">
        <f t="shared" ca="1" si="203"/>
        <v>96058</v>
      </c>
      <c r="Q503">
        <f t="shared" ca="1" si="212"/>
        <v>2243860.4373292681</v>
      </c>
      <c r="R503">
        <f t="shared" ca="1" si="213"/>
        <v>173868.95766176589</v>
      </c>
      <c r="S503">
        <f t="shared" ca="1" si="214"/>
        <v>2513512.2559817755</v>
      </c>
      <c r="T503">
        <f t="shared" ca="1" si="215"/>
        <v>269651.81865250738</v>
      </c>
      <c r="V503" s="9">
        <f ca="1">IF(Table1[[#This Row],[GENDER]]="MALE",1,0)</f>
        <v>1</v>
      </c>
      <c r="W503" s="10">
        <f ca="1">IF(Table1[[#This Row],[GENDER]]="FEMALE",1,0)</f>
        <v>0</v>
      </c>
      <c r="AF503" s="9">
        <f t="shared" ca="1" si="204"/>
        <v>1</v>
      </c>
      <c r="AG503" s="6">
        <f t="shared" ca="1" si="205"/>
        <v>0</v>
      </c>
      <c r="AH503" s="6">
        <f t="shared" ca="1" si="206"/>
        <v>0</v>
      </c>
      <c r="AI503" s="6">
        <f t="shared" ca="1" si="207"/>
        <v>0</v>
      </c>
      <c r="AJ503" s="10">
        <f t="shared" ca="1" si="208"/>
        <v>0</v>
      </c>
      <c r="AL503" s="9">
        <f ca="1">IF(Table1[[#This Row],[EDUCATION]]="HIGHSCHOOL",1,0)</f>
        <v>0</v>
      </c>
      <c r="AM503" s="6">
        <f ca="1">IF(Table1[[#This Row],[EDUCATION]]="PLUS TWO",1,0)</f>
        <v>0</v>
      </c>
      <c r="AN503" s="6">
        <f ca="1">IF(Table1[[#This Row],[EDUCATION]]="UG",1,0)</f>
        <v>0</v>
      </c>
      <c r="AO503" s="6">
        <f ca="1">IF(Table1[[#This Row],[EDUCATION]]="PG",1,0)</f>
        <v>0</v>
      </c>
      <c r="AP503" s="6">
        <f ca="1">IF(Table1[[#This Row],[EDUCATION]]="PHD",1,0)</f>
        <v>1</v>
      </c>
      <c r="AQ503" s="10">
        <f ca="1">IF(Table1[[#This Row],[EDUCATION]]="OTHERS",1,0)</f>
        <v>0</v>
      </c>
      <c r="AU503" s="11">
        <f ca="1">Table1[[#This Row],[CARS VALUE]]/Table1[[#This Row],[CARS]]</f>
        <v>226921.09944000319</v>
      </c>
      <c r="AV503" s="12"/>
      <c r="AX503" s="9">
        <f ca="1">IF(Table1[[#This Row],[DEBTS]]&gt;$AY$3,1,0)</f>
        <v>1</v>
      </c>
      <c r="AY503" s="6"/>
      <c r="AZ503" s="23">
        <f ca="1">(Table1[[#This Row],[MORTAGE LEFT]]/Table1[[#This Row],[VALUE OF THE HOUSE]])</f>
        <v>0.92650549607522426</v>
      </c>
      <c r="BA503" s="6">
        <f t="shared" ca="1" si="209"/>
        <v>0</v>
      </c>
      <c r="BB503" s="6"/>
      <c r="BC503" s="6"/>
      <c r="BD503" s="6"/>
      <c r="BE503" s="9">
        <f ca="1">IF(Table1[[#This Row],[DEBTS]]&gt;Table1[[#This Row],[INCOME ]],1,0)</f>
        <v>1</v>
      </c>
      <c r="BF503" s="10"/>
      <c r="BH503" s="9">
        <f ca="1">IF(Table1[[#This Row],[AREA]]="Alappuzha",Table1[[#This Row],[INCOME ]],0)</f>
        <v>331776</v>
      </c>
      <c r="BI503" s="6">
        <f ca="1">IF(Table1[[#This Row],[AREA]]="Ernakulam",Table1[[#This Row],[INCOME ]],0)</f>
        <v>0</v>
      </c>
      <c r="BJ503" s="6">
        <f ca="1">IF(Table1[[#This Row],[AREA]]="Idukki",Table1[[#This Row],[INCOME ]],0)</f>
        <v>0</v>
      </c>
      <c r="BK503" s="6">
        <f ca="1">IF(Table1[[#This Row],[AREA]]="kannur",Table1[[#This Row],[INCOME ]],0)</f>
        <v>0</v>
      </c>
      <c r="BL503" s="6">
        <f ca="1">IF(Table1[[#This Row],[AREA]]="Kasaragod",Table1[[#This Row],[INCOME ]],0)</f>
        <v>0</v>
      </c>
      <c r="BM503" s="6">
        <f ca="1">IF(Table1[[#This Row],[AREA]]="Kollam",Table1[[#This Row],[INCOME ]],0)</f>
        <v>0</v>
      </c>
      <c r="BN503" s="6">
        <f ca="1">IF(Table1[[#This Row],[AREA]]="kottayam",Table1[[#This Row],[INCOME ]],0)</f>
        <v>0</v>
      </c>
      <c r="BO503" s="6">
        <f ca="1">IF(Table1[[#This Row],[AREA]]="Kozhikode",Table1[[#This Row],[INCOME ]],0)</f>
        <v>0</v>
      </c>
      <c r="BP503" s="6">
        <f ca="1">IF(Table1[[#This Row],[AREA]]="Malappuram",Table1[[#This Row],[INCOME ]],0)</f>
        <v>0</v>
      </c>
      <c r="BQ503" s="6">
        <f ca="1">IF(Table1[[#This Row],[AREA]]="Palakkad",Table1[[#This Row],[INCOME ]],0)</f>
        <v>0</v>
      </c>
      <c r="BR503" s="6">
        <f ca="1">IF(Table1[[#This Row],[AREA]]="Pathanamthitta",Table1[[#This Row],[INCOME ]],0)</f>
        <v>0</v>
      </c>
      <c r="BS503" s="6">
        <f ca="1">IF(Table1[[#This Row],[AREA]]="Thiruvananthapuram",Table1[[#This Row],[INCOME ]],0)</f>
        <v>0</v>
      </c>
      <c r="BT503" s="6">
        <f ca="1">IF(Table1[[#This Row],[AREA]]="Thrissur",Table1[[#This Row],[INCOME ]],0)</f>
        <v>0</v>
      </c>
      <c r="BU503" s="10">
        <f ca="1">IF(Table1[[#This Row],[AREA]]="Wayanadu",Table1[[#This Row],[INCOME ]],0)</f>
        <v>0</v>
      </c>
      <c r="BW503" s="9">
        <f ca="1">IF(Table1[[#This Row],[FIELD OF WORK]]="IT",Table1[[#This Row],[INCOME ]],0)</f>
        <v>0</v>
      </c>
      <c r="BX503" s="6">
        <f ca="1">IF(Table1[[#This Row],[FIELD OF WORK]]="Teaching",Table1[[#This Row],[INCOME ]],0)</f>
        <v>0</v>
      </c>
      <c r="BY503" s="6">
        <f ca="1">IF(Table1[[#This Row],[FIELD OF WORK]]="Construction",Table1[[#This Row],[INCOME ]],0)</f>
        <v>331776</v>
      </c>
      <c r="BZ503" s="6">
        <f ca="1">IF(Table1[[#This Row],[FIELD OF WORK]]="Health",Table1[[#This Row],[INCOME ]],0)</f>
        <v>0</v>
      </c>
      <c r="CA503" s="10">
        <f ca="1">IF(Table1[[#This Row],[FIELD OF WORK]]="Others",Table1[[#This Row],[INCOME ]],0)</f>
        <v>0</v>
      </c>
      <c r="CC503" s="9">
        <f ca="1">IF(Table1[[#This Row],[EDUCATION]]="Highschool",Table1[[#This Row],[INCOME ]],0)</f>
        <v>0</v>
      </c>
      <c r="CD503" s="6">
        <f ca="1">IF(Table1[[#This Row],[EDUCATION]]="UG",Table1[[#This Row],[INCOME ]],0)</f>
        <v>0</v>
      </c>
      <c r="CE503" s="6">
        <f ca="1">IF(Table1[[#This Row],[EDUCATION]]="PG",Table1[[#This Row],[INCOME ]],0)</f>
        <v>0</v>
      </c>
      <c r="CF503" s="6">
        <f ca="1">IF(Table1[[#This Row],[EDUCATION]]="PHD",Table1[[#This Row],[INCOME ]],0)</f>
        <v>331776</v>
      </c>
      <c r="CG503" s="6">
        <f ca="1">IF(Table1[[#This Row],[EDUCATION]]="Plus Two",Table1[[#This Row],[INCOME ]],0)</f>
        <v>0</v>
      </c>
      <c r="CH503" s="10">
        <f ca="1">IF(Table1[[#This Row],[EDUCATION]]="Others",Table1[[#This Row],[INCOME ]],0)</f>
        <v>0</v>
      </c>
      <c r="CJ503" s="11">
        <f ca="1">IF(Table1[[#This Row],[NETWORTH]]&gt;$CK$3,Table1[[#This Row],[AGE]],0)</f>
        <v>0</v>
      </c>
      <c r="CK503" s="12"/>
    </row>
    <row r="504" spans="1:89" ht="15" thickBot="1" x14ac:dyDescent="0.35">
      <c r="V504" s="11">
        <f ca="1">SUM(V4:V503)</f>
        <v>255</v>
      </c>
      <c r="W504" s="12">
        <f ca="1">SUM(W4:W503)</f>
        <v>245</v>
      </c>
      <c r="AF504" s="11">
        <f ca="1">SUM(AF4:AF503)</f>
        <v>100</v>
      </c>
      <c r="AG504" s="15">
        <f ca="1">SUM(AG4:AG503)</f>
        <v>95</v>
      </c>
      <c r="AH504" s="15">
        <f ca="1">SUM(AH4:AH503)</f>
        <v>94</v>
      </c>
      <c r="AI504" s="15">
        <f ca="1">SUM(AI4:AI503)</f>
        <v>98</v>
      </c>
      <c r="AJ504" s="12">
        <f ca="1">SUM(AJ4:AJ503)</f>
        <v>113</v>
      </c>
      <c r="AL504" s="11">
        <f t="shared" ref="AL504:AQ504" ca="1" si="217">SUM(AL4:AL503)</f>
        <v>97</v>
      </c>
      <c r="AM504" s="15">
        <f t="shared" ca="1" si="217"/>
        <v>87</v>
      </c>
      <c r="AN504" s="15">
        <f t="shared" ca="1" si="217"/>
        <v>79</v>
      </c>
      <c r="AO504" s="15">
        <f t="shared" ca="1" si="217"/>
        <v>79</v>
      </c>
      <c r="AP504" s="15">
        <f t="shared" ca="1" si="217"/>
        <v>78</v>
      </c>
      <c r="AQ504" s="12">
        <f t="shared" ca="1" si="217"/>
        <v>80</v>
      </c>
      <c r="AX504" s="11">
        <f ca="1">SUM(AX4:AX503)</f>
        <v>382</v>
      </c>
      <c r="AY504" s="15"/>
      <c r="AZ504" s="15"/>
      <c r="BA504" s="15"/>
      <c r="BB504" s="15"/>
      <c r="BC504" s="15"/>
      <c r="BD504" s="15"/>
      <c r="BE504" s="11"/>
      <c r="BF504" s="12"/>
      <c r="BH504" s="9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10"/>
      <c r="BW504" s="9"/>
      <c r="BX504" s="6"/>
      <c r="BY504" s="6"/>
      <c r="BZ504" s="6"/>
      <c r="CA504" s="10"/>
      <c r="CC504" s="9"/>
      <c r="CD504" s="6"/>
      <c r="CE504" s="6"/>
      <c r="CF504" s="6"/>
      <c r="CG504" s="6"/>
      <c r="CH504" s="10"/>
    </row>
    <row r="505" spans="1:89" ht="15" thickBot="1" x14ac:dyDescent="0.35">
      <c r="BH505" s="11">
        <f ca="1">AVERAGEIF(BH4:BH503,"&lt;&gt;0")</f>
        <v>509228.03225806454</v>
      </c>
      <c r="BI505" s="15">
        <f ca="1">AVERAGEIF(BI4:BI503,"&lt;&gt;0")</f>
        <v>631714.33333333337</v>
      </c>
      <c r="BJ505" s="15">
        <f t="shared" ref="BJ505:CH505" ca="1" si="218">AVERAGEIF(BJ4:BJ503,"&lt;&gt;0")</f>
        <v>580169.64</v>
      </c>
      <c r="BK505" s="15">
        <f t="shared" ca="1" si="218"/>
        <v>598929.58620689658</v>
      </c>
      <c r="BL505" s="15">
        <f t="shared" ca="1" si="218"/>
        <v>524677.66666666663</v>
      </c>
      <c r="BM505" s="15">
        <f t="shared" ca="1" si="218"/>
        <v>572647.11428571434</v>
      </c>
      <c r="BN505" s="15">
        <f t="shared" ca="1" si="218"/>
        <v>488251.4705882353</v>
      </c>
      <c r="BO505" s="15">
        <f t="shared" ca="1" si="218"/>
        <v>574224.60714285716</v>
      </c>
      <c r="BP505" s="15">
        <f t="shared" ca="1" si="218"/>
        <v>554700.64864864864</v>
      </c>
      <c r="BQ505" s="15">
        <f t="shared" ca="1" si="218"/>
        <v>540670.4117647059</v>
      </c>
      <c r="BR505" s="15">
        <f t="shared" ca="1" si="218"/>
        <v>495183.87804878049</v>
      </c>
      <c r="BS505" s="15">
        <f t="shared" ca="1" si="218"/>
        <v>537705.89473684214</v>
      </c>
      <c r="BT505" s="15">
        <f t="shared" ca="1" si="218"/>
        <v>516526.875</v>
      </c>
      <c r="BU505" s="12">
        <f t="shared" ca="1" si="218"/>
        <v>594066.05405405408</v>
      </c>
      <c r="BW505" s="11">
        <f t="shared" ca="1" si="218"/>
        <v>557172.17021276592</v>
      </c>
      <c r="BX505" s="15">
        <f t="shared" ca="1" si="218"/>
        <v>567000</v>
      </c>
      <c r="BY505" s="15">
        <f t="shared" ca="1" si="218"/>
        <v>548036.93000000005</v>
      </c>
      <c r="BZ505" s="15">
        <f t="shared" ca="1" si="218"/>
        <v>557942.42105263157</v>
      </c>
      <c r="CA505" s="12">
        <f t="shared" ca="1" si="218"/>
        <v>524424.92035398225</v>
      </c>
      <c r="CC505" s="11">
        <f t="shared" ca="1" si="218"/>
        <v>559748.24742268038</v>
      </c>
      <c r="CD505" s="15">
        <f t="shared" ca="1" si="218"/>
        <v>562609.74683544307</v>
      </c>
      <c r="CE505" s="15">
        <f t="shared" ca="1" si="218"/>
        <v>546108.94936708861</v>
      </c>
      <c r="CF505" s="15">
        <f t="shared" ca="1" si="218"/>
        <v>584551.34615384613</v>
      </c>
      <c r="CG505" s="15">
        <f t="shared" ca="1" si="218"/>
        <v>505618.14942528738</v>
      </c>
      <c r="CH505" s="12">
        <f t="shared" ca="1" si="218"/>
        <v>544253.52500000002</v>
      </c>
    </row>
  </sheetData>
  <mergeCells count="11">
    <mergeCell ref="X12:Y12"/>
    <mergeCell ref="AA5:AB5"/>
    <mergeCell ref="AU2:AV2"/>
    <mergeCell ref="AF2:AJ2"/>
    <mergeCell ref="CC2:CH2"/>
    <mergeCell ref="AX2:BF2"/>
    <mergeCell ref="V2:W2"/>
    <mergeCell ref="AL2:AQ2"/>
    <mergeCell ref="X5:Y5"/>
    <mergeCell ref="BH2:BU2"/>
    <mergeCell ref="BW2:CA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84"/>
  <sheetViews>
    <sheetView tabSelected="1" zoomScale="40" zoomScaleNormal="40" workbookViewId="0">
      <selection activeCell="AJ56" sqref="AJ56"/>
    </sheetView>
  </sheetViews>
  <sheetFormatPr defaultRowHeight="14.4" x14ac:dyDescent="0.3"/>
  <cols>
    <col min="3" max="30" width="15.77734375" customWidth="1"/>
  </cols>
  <sheetData>
    <row r="2" spans="3:30" x14ac:dyDescent="0.3">
      <c r="C2" s="42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4"/>
    </row>
    <row r="3" spans="3:30" x14ac:dyDescent="0.3">
      <c r="C3" s="45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7"/>
    </row>
    <row r="4" spans="3:30" x14ac:dyDescent="0.3"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7"/>
    </row>
    <row r="5" spans="3:30" x14ac:dyDescent="0.3">
      <c r="C5" s="48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50"/>
    </row>
    <row r="7" spans="3:30" ht="15" thickBot="1" x14ac:dyDescent="0.35"/>
    <row r="8" spans="3:30" x14ac:dyDescent="0.3">
      <c r="C8" s="106" t="s">
        <v>73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8"/>
      <c r="V8" s="87" t="s">
        <v>79</v>
      </c>
      <c r="W8" s="88"/>
      <c r="X8" s="88"/>
      <c r="Y8" s="88"/>
      <c r="Z8" s="88"/>
      <c r="AA8" s="88"/>
      <c r="AB8" s="88"/>
      <c r="AC8" s="88"/>
      <c r="AD8" s="89"/>
    </row>
    <row r="9" spans="3:30" ht="15" thickBot="1" x14ac:dyDescent="0.35">
      <c r="C9" s="109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1"/>
      <c r="V9" s="93"/>
      <c r="W9" s="94"/>
      <c r="X9" s="94"/>
      <c r="Y9" s="94"/>
      <c r="Z9" s="94"/>
      <c r="AA9" s="94"/>
      <c r="AB9" s="94"/>
      <c r="AC9" s="94"/>
      <c r="AD9" s="95"/>
    </row>
    <row r="10" spans="3:30" x14ac:dyDescent="0.3">
      <c r="C10" s="51" t="s">
        <v>70</v>
      </c>
      <c r="D10" s="52"/>
      <c r="E10" s="52"/>
      <c r="F10" s="53"/>
      <c r="G10" s="51" t="str">
        <f>Sheet1!AD2</f>
        <v>AVERAGE AGE</v>
      </c>
      <c r="H10" s="52"/>
      <c r="I10" s="52"/>
      <c r="J10" s="53"/>
      <c r="K10" s="51" t="s">
        <v>71</v>
      </c>
      <c r="L10" s="52"/>
      <c r="M10" s="52"/>
      <c r="N10" s="52"/>
      <c r="O10" s="53"/>
      <c r="P10" s="55" t="s">
        <v>72</v>
      </c>
      <c r="Q10" s="55"/>
      <c r="R10" s="55"/>
      <c r="S10" s="55"/>
      <c r="T10" s="55"/>
      <c r="U10" s="56"/>
      <c r="V10" s="121" t="s">
        <v>80</v>
      </c>
      <c r="W10" s="130"/>
      <c r="X10" s="122"/>
      <c r="Y10" s="121" t="s">
        <v>81</v>
      </c>
      <c r="Z10" s="130"/>
      <c r="AA10" s="122"/>
      <c r="AB10" s="121" t="s">
        <v>82</v>
      </c>
      <c r="AC10" s="130"/>
      <c r="AD10" s="122"/>
    </row>
    <row r="11" spans="3:30" ht="15" thickBot="1" x14ac:dyDescent="0.35">
      <c r="C11" s="54"/>
      <c r="D11" s="55"/>
      <c r="E11" s="55"/>
      <c r="F11" s="56"/>
      <c r="G11" s="54"/>
      <c r="H11" s="55"/>
      <c r="I11" s="55"/>
      <c r="J11" s="56"/>
      <c r="K11" s="57"/>
      <c r="L11" s="58"/>
      <c r="M11" s="58"/>
      <c r="N11" s="58"/>
      <c r="O11" s="59"/>
      <c r="P11" s="55"/>
      <c r="Q11" s="55"/>
      <c r="R11" s="55"/>
      <c r="S11" s="55"/>
      <c r="T11" s="55"/>
      <c r="U11" s="56"/>
      <c r="V11" s="131"/>
      <c r="W11" s="132"/>
      <c r="X11" s="133"/>
      <c r="Y11" s="131"/>
      <c r="Z11" s="132"/>
      <c r="AA11" s="133"/>
      <c r="AB11" s="131"/>
      <c r="AC11" s="132"/>
      <c r="AD11" s="133"/>
    </row>
    <row r="12" spans="3:30" ht="15" thickBot="1" x14ac:dyDescent="0.35">
      <c r="C12" s="112" t="s">
        <v>49</v>
      </c>
      <c r="D12" s="113"/>
      <c r="E12" s="112" t="s">
        <v>50</v>
      </c>
      <c r="F12" s="113"/>
      <c r="G12" s="57"/>
      <c r="H12" s="58"/>
      <c r="I12" s="58"/>
      <c r="J12" s="59"/>
      <c r="K12" s="114" t="str">
        <f>Sheet1!AF3</f>
        <v>CONSTRUCTION</v>
      </c>
      <c r="L12" s="115" t="str">
        <f>Sheet1!AG3</f>
        <v>HEALTH</v>
      </c>
      <c r="M12" s="116" t="str">
        <f>Sheet1!AH3</f>
        <v>IT</v>
      </c>
      <c r="N12" s="115" t="str">
        <f>Sheet1!AI3</f>
        <v>TEACHING</v>
      </c>
      <c r="O12" s="117" t="str">
        <f>Sheet1!AJ3</f>
        <v>OTHERS</v>
      </c>
      <c r="P12" s="118" t="str">
        <f>Sheet1!AL3</f>
        <v>HIGHSCHOOL</v>
      </c>
      <c r="Q12" s="115" t="str">
        <f>Sheet1!AM3</f>
        <v>PLUS TWO</v>
      </c>
      <c r="R12" s="119" t="str">
        <f>Sheet1!AN3</f>
        <v>UG</v>
      </c>
      <c r="S12" s="115" t="str">
        <f>Sheet1!AO3</f>
        <v>PG</v>
      </c>
      <c r="T12" s="115" t="str">
        <f>Sheet1!AP3</f>
        <v>PHD</v>
      </c>
      <c r="U12" s="120" t="str">
        <f>Sheet1!AQ3</f>
        <v>OTHERS</v>
      </c>
      <c r="V12" s="124"/>
      <c r="W12" s="134"/>
      <c r="X12" s="125"/>
      <c r="Y12" s="124"/>
      <c r="Z12" s="134"/>
      <c r="AA12" s="125"/>
      <c r="AB12" s="124"/>
      <c r="AC12" s="134"/>
      <c r="AD12" s="125"/>
    </row>
    <row r="13" spans="3:30" x14ac:dyDescent="0.3">
      <c r="C13" s="121">
        <f ca="1">Sheet1!V504</f>
        <v>255</v>
      </c>
      <c r="D13" s="122"/>
      <c r="E13" s="121">
        <f ca="1">Sheet1!W504</f>
        <v>245</v>
      </c>
      <c r="F13" s="122"/>
      <c r="G13" s="60">
        <f ca="1">Sheet1!AD4</f>
        <v>36.835999999999999</v>
      </c>
      <c r="H13" s="61"/>
      <c r="I13" s="61"/>
      <c r="J13" s="62"/>
      <c r="K13" s="123">
        <f ca="1">Sheet1!AF504</f>
        <v>100</v>
      </c>
      <c r="L13" s="123">
        <f ca="1">Sheet1!AG504</f>
        <v>95</v>
      </c>
      <c r="M13" s="123">
        <f ca="1">Sheet1!AH504</f>
        <v>94</v>
      </c>
      <c r="N13" s="123">
        <f ca="1">Sheet1!AI504</f>
        <v>98</v>
      </c>
      <c r="O13" s="123">
        <f ca="1">Sheet1!AJ504</f>
        <v>113</v>
      </c>
      <c r="P13" s="123">
        <f ca="1">Sheet1!AL504</f>
        <v>97</v>
      </c>
      <c r="Q13" s="123">
        <f ca="1">Sheet1!AM504</f>
        <v>87</v>
      </c>
      <c r="R13" s="123">
        <f ca="1">Sheet1!AN504</f>
        <v>79</v>
      </c>
      <c r="S13" s="123">
        <f ca="1">Sheet1!AO504</f>
        <v>79</v>
      </c>
      <c r="T13" s="123">
        <f ca="1">Sheet1!AP504</f>
        <v>78</v>
      </c>
      <c r="U13" s="123">
        <f ca="1">Sheet1!AQ504</f>
        <v>80</v>
      </c>
      <c r="V13" s="135">
        <f>Sheet1!AY3</f>
        <v>1000000</v>
      </c>
      <c r="W13" s="136"/>
      <c r="X13" s="137"/>
      <c r="Y13" s="138">
        <f>Sheet1!BB3</f>
        <v>0.5</v>
      </c>
      <c r="Z13" s="130"/>
      <c r="AA13" s="122"/>
      <c r="AB13" s="139">
        <f>Sheet1!CK3</f>
        <v>1000000</v>
      </c>
      <c r="AC13" s="140"/>
      <c r="AD13" s="141"/>
    </row>
    <row r="14" spans="3:30" ht="15" thickBot="1" x14ac:dyDescent="0.35">
      <c r="C14" s="124"/>
      <c r="D14" s="125"/>
      <c r="E14" s="124"/>
      <c r="F14" s="125"/>
      <c r="G14" s="63"/>
      <c r="H14" s="64"/>
      <c r="I14" s="64"/>
      <c r="J14" s="65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42"/>
      <c r="W14" s="143"/>
      <c r="X14" s="144"/>
      <c r="Y14" s="124"/>
      <c r="Z14" s="134"/>
      <c r="AA14" s="125"/>
      <c r="AB14" s="145"/>
      <c r="AC14" s="146"/>
      <c r="AD14" s="147"/>
    </row>
    <row r="15" spans="3:30" ht="15" thickBot="1" x14ac:dyDescent="0.35">
      <c r="C15" s="127"/>
      <c r="D15" s="128"/>
      <c r="E15" s="128"/>
      <c r="F15" s="129"/>
      <c r="G15" s="66"/>
      <c r="H15" s="67"/>
      <c r="I15" s="67"/>
      <c r="J15" s="68"/>
      <c r="K15" s="127"/>
      <c r="L15" s="128"/>
      <c r="M15" s="128"/>
      <c r="N15" s="128"/>
      <c r="O15" s="129"/>
      <c r="P15" s="128"/>
      <c r="Q15" s="128"/>
      <c r="R15" s="128"/>
      <c r="S15" s="128"/>
      <c r="T15" s="128"/>
      <c r="U15" s="128"/>
      <c r="V15" s="121"/>
      <c r="W15" s="130"/>
      <c r="X15" s="130"/>
      <c r="Y15" s="130"/>
      <c r="Z15" s="130"/>
      <c r="AA15" s="130"/>
      <c r="AB15" s="130"/>
      <c r="AC15" s="130"/>
      <c r="AD15" s="122"/>
    </row>
    <row r="16" spans="3:30" x14ac:dyDescent="0.3">
      <c r="C16" s="127"/>
      <c r="D16" s="128"/>
      <c r="E16" s="128"/>
      <c r="F16" s="129"/>
      <c r="G16" s="51" t="str">
        <f>Sheet1!AS2</f>
        <v>AVERAGE INCOME</v>
      </c>
      <c r="H16" s="52"/>
      <c r="I16" s="52"/>
      <c r="J16" s="53"/>
      <c r="K16" s="127"/>
      <c r="L16" s="128"/>
      <c r="M16" s="128"/>
      <c r="N16" s="128"/>
      <c r="O16" s="129"/>
      <c r="P16" s="128"/>
      <c r="Q16" s="128"/>
      <c r="R16" s="128"/>
      <c r="S16" s="128"/>
      <c r="T16" s="128"/>
      <c r="U16" s="128"/>
      <c r="V16" s="131"/>
      <c r="W16" s="132"/>
      <c r="X16" s="132"/>
      <c r="Y16" s="132"/>
      <c r="Z16" s="132"/>
      <c r="AA16" s="132"/>
      <c r="AB16" s="132"/>
      <c r="AC16" s="132"/>
      <c r="AD16" s="133"/>
    </row>
    <row r="17" spans="3:30" x14ac:dyDescent="0.3">
      <c r="C17" s="127"/>
      <c r="D17" s="128"/>
      <c r="E17" s="128"/>
      <c r="F17" s="129"/>
      <c r="G17" s="54"/>
      <c r="H17" s="55"/>
      <c r="I17" s="55"/>
      <c r="J17" s="56"/>
      <c r="K17" s="127"/>
      <c r="L17" s="128"/>
      <c r="M17" s="128"/>
      <c r="N17" s="128"/>
      <c r="O17" s="129"/>
      <c r="P17" s="128"/>
      <c r="Q17" s="128"/>
      <c r="R17" s="128"/>
      <c r="S17" s="128"/>
      <c r="T17" s="128"/>
      <c r="U17" s="128"/>
      <c r="V17" s="131"/>
      <c r="W17" s="132"/>
      <c r="X17" s="132"/>
      <c r="Y17" s="132"/>
      <c r="Z17" s="132"/>
      <c r="AA17" s="132"/>
      <c r="AB17" s="132"/>
      <c r="AC17" s="132"/>
      <c r="AD17" s="133"/>
    </row>
    <row r="18" spans="3:30" ht="15" thickBot="1" x14ac:dyDescent="0.35">
      <c r="C18" s="127"/>
      <c r="D18" s="128"/>
      <c r="E18" s="128"/>
      <c r="F18" s="129"/>
      <c r="G18" s="57"/>
      <c r="H18" s="58"/>
      <c r="I18" s="58"/>
      <c r="J18" s="59"/>
      <c r="K18" s="127"/>
      <c r="L18" s="128"/>
      <c r="M18" s="128"/>
      <c r="N18" s="128"/>
      <c r="O18" s="129"/>
      <c r="P18" s="128"/>
      <c r="Q18" s="128"/>
      <c r="R18" s="128"/>
      <c r="S18" s="128"/>
      <c r="T18" s="128"/>
      <c r="U18" s="128"/>
      <c r="V18" s="131"/>
      <c r="W18" s="132"/>
      <c r="X18" s="132"/>
      <c r="Y18" s="132"/>
      <c r="Z18" s="132"/>
      <c r="AA18" s="132"/>
      <c r="AB18" s="132"/>
      <c r="AC18" s="132"/>
      <c r="AD18" s="133"/>
    </row>
    <row r="19" spans="3:30" x14ac:dyDescent="0.3">
      <c r="C19" s="127"/>
      <c r="D19" s="128"/>
      <c r="E19" s="128"/>
      <c r="F19" s="129"/>
      <c r="G19" s="69">
        <f ca="1">Sheet1!AS4</f>
        <v>550016.84600000002</v>
      </c>
      <c r="H19" s="70"/>
      <c r="I19" s="70"/>
      <c r="J19" s="71"/>
      <c r="K19" s="127"/>
      <c r="L19" s="128"/>
      <c r="M19" s="128"/>
      <c r="N19" s="128"/>
      <c r="O19" s="129"/>
      <c r="P19" s="128"/>
      <c r="Q19" s="128"/>
      <c r="R19" s="128"/>
      <c r="S19" s="128"/>
      <c r="T19" s="128"/>
      <c r="U19" s="128"/>
      <c r="V19" s="131"/>
      <c r="W19" s="132"/>
      <c r="X19" s="132"/>
      <c r="Y19" s="132"/>
      <c r="Z19" s="132"/>
      <c r="AA19" s="132"/>
      <c r="AB19" s="132"/>
      <c r="AC19" s="132"/>
      <c r="AD19" s="133"/>
    </row>
    <row r="20" spans="3:30" x14ac:dyDescent="0.3">
      <c r="C20" s="127"/>
      <c r="D20" s="128"/>
      <c r="E20" s="128"/>
      <c r="F20" s="129"/>
      <c r="G20" s="72"/>
      <c r="H20" s="73"/>
      <c r="I20" s="73"/>
      <c r="J20" s="74"/>
      <c r="K20" s="127"/>
      <c r="L20" s="128"/>
      <c r="M20" s="128"/>
      <c r="N20" s="128"/>
      <c r="O20" s="129"/>
      <c r="P20" s="128"/>
      <c r="Q20" s="128"/>
      <c r="R20" s="128"/>
      <c r="S20" s="128"/>
      <c r="T20" s="128"/>
      <c r="U20" s="128"/>
      <c r="V20" s="131"/>
      <c r="W20" s="132"/>
      <c r="X20" s="132"/>
      <c r="Y20" s="132"/>
      <c r="Z20" s="132"/>
      <c r="AA20" s="132"/>
      <c r="AB20" s="132"/>
      <c r="AC20" s="132"/>
      <c r="AD20" s="133"/>
    </row>
    <row r="21" spans="3:30" ht="15" thickBot="1" x14ac:dyDescent="0.35">
      <c r="C21" s="127"/>
      <c r="D21" s="128"/>
      <c r="E21" s="128"/>
      <c r="F21" s="129"/>
      <c r="G21" s="75"/>
      <c r="H21" s="76"/>
      <c r="I21" s="76"/>
      <c r="J21" s="77"/>
      <c r="K21" s="127"/>
      <c r="L21" s="128"/>
      <c r="M21" s="128"/>
      <c r="N21" s="128"/>
      <c r="O21" s="129"/>
      <c r="P21" s="128"/>
      <c r="Q21" s="128"/>
      <c r="R21" s="128"/>
      <c r="S21" s="128"/>
      <c r="T21" s="128"/>
      <c r="U21" s="128"/>
      <c r="V21" s="131"/>
      <c r="W21" s="132"/>
      <c r="X21" s="132"/>
      <c r="Y21" s="132"/>
      <c r="Z21" s="132"/>
      <c r="AA21" s="132"/>
      <c r="AB21" s="132"/>
      <c r="AC21" s="132"/>
      <c r="AD21" s="133"/>
    </row>
    <row r="22" spans="3:30" x14ac:dyDescent="0.3">
      <c r="C22" s="127"/>
      <c r="D22" s="128"/>
      <c r="E22" s="128"/>
      <c r="F22" s="129"/>
      <c r="G22" s="51" t="str">
        <f>Sheet1!AV3</f>
        <v>AVERAGE VALUE OF ONE CAR</v>
      </c>
      <c r="H22" s="52"/>
      <c r="I22" s="52"/>
      <c r="J22" s="53"/>
      <c r="K22" s="127"/>
      <c r="L22" s="128"/>
      <c r="M22" s="128"/>
      <c r="N22" s="128"/>
      <c r="O22" s="129"/>
      <c r="P22" s="128"/>
      <c r="Q22" s="128"/>
      <c r="R22" s="128"/>
      <c r="S22" s="128"/>
      <c r="T22" s="128"/>
      <c r="U22" s="128"/>
      <c r="V22" s="131"/>
      <c r="W22" s="132"/>
      <c r="X22" s="132"/>
      <c r="Y22" s="132"/>
      <c r="Z22" s="132"/>
      <c r="AA22" s="132"/>
      <c r="AB22" s="132"/>
      <c r="AC22" s="132"/>
      <c r="AD22" s="133"/>
    </row>
    <row r="23" spans="3:30" x14ac:dyDescent="0.3">
      <c r="C23" s="127"/>
      <c r="D23" s="128"/>
      <c r="E23" s="128"/>
      <c r="F23" s="129"/>
      <c r="G23" s="54"/>
      <c r="H23" s="55"/>
      <c r="I23" s="55"/>
      <c r="J23" s="56"/>
      <c r="K23" s="127"/>
      <c r="L23" s="128"/>
      <c r="M23" s="128"/>
      <c r="N23" s="128"/>
      <c r="O23" s="129"/>
      <c r="P23" s="128"/>
      <c r="Q23" s="128"/>
      <c r="R23" s="128"/>
      <c r="S23" s="128"/>
      <c r="T23" s="128"/>
      <c r="U23" s="128"/>
      <c r="V23" s="131"/>
      <c r="W23" s="132"/>
      <c r="X23" s="132"/>
      <c r="Y23" s="132"/>
      <c r="Z23" s="132"/>
      <c r="AA23" s="132"/>
      <c r="AB23" s="132"/>
      <c r="AC23" s="132"/>
      <c r="AD23" s="133"/>
    </row>
    <row r="24" spans="3:30" ht="15" thickBot="1" x14ac:dyDescent="0.35">
      <c r="C24" s="127"/>
      <c r="D24" s="128"/>
      <c r="E24" s="128"/>
      <c r="F24" s="129"/>
      <c r="G24" s="54"/>
      <c r="H24" s="55"/>
      <c r="I24" s="55"/>
      <c r="J24" s="56"/>
      <c r="K24" s="127"/>
      <c r="L24" s="128"/>
      <c r="M24" s="128"/>
      <c r="N24" s="128"/>
      <c r="O24" s="129"/>
      <c r="P24" s="128"/>
      <c r="Q24" s="128"/>
      <c r="R24" s="128"/>
      <c r="S24" s="128"/>
      <c r="T24" s="128"/>
      <c r="U24" s="128"/>
      <c r="V24" s="131"/>
      <c r="W24" s="132"/>
      <c r="X24" s="132"/>
      <c r="Y24" s="132"/>
      <c r="Z24" s="132"/>
      <c r="AA24" s="132"/>
      <c r="AB24" s="132"/>
      <c r="AC24" s="132"/>
      <c r="AD24" s="133"/>
    </row>
    <row r="25" spans="3:30" x14ac:dyDescent="0.3">
      <c r="C25" s="127"/>
      <c r="D25" s="128"/>
      <c r="E25" s="128"/>
      <c r="F25" s="128"/>
      <c r="G25" s="69">
        <f ca="1">Sheet1!AV4</f>
        <v>275489.79773676919</v>
      </c>
      <c r="H25" s="70"/>
      <c r="I25" s="70"/>
      <c r="J25" s="71"/>
      <c r="K25" s="128"/>
      <c r="L25" s="128"/>
      <c r="M25" s="128"/>
      <c r="N25" s="128"/>
      <c r="O25" s="129"/>
      <c r="P25" s="128"/>
      <c r="Q25" s="128"/>
      <c r="R25" s="128"/>
      <c r="S25" s="128"/>
      <c r="T25" s="128"/>
      <c r="U25" s="128"/>
      <c r="V25" s="131"/>
      <c r="W25" s="132"/>
      <c r="X25" s="132"/>
      <c r="Y25" s="132"/>
      <c r="Z25" s="132"/>
      <c r="AA25" s="132"/>
      <c r="AB25" s="132"/>
      <c r="AC25" s="132"/>
      <c r="AD25" s="133"/>
    </row>
    <row r="26" spans="3:30" x14ac:dyDescent="0.3">
      <c r="C26" s="127"/>
      <c r="D26" s="128"/>
      <c r="E26" s="128"/>
      <c r="F26" s="128"/>
      <c r="G26" s="72"/>
      <c r="H26" s="73"/>
      <c r="I26" s="73"/>
      <c r="J26" s="74"/>
      <c r="K26" s="128"/>
      <c r="L26" s="128"/>
      <c r="M26" s="128"/>
      <c r="N26" s="128"/>
      <c r="O26" s="129"/>
      <c r="P26" s="128"/>
      <c r="Q26" s="128"/>
      <c r="R26" s="128"/>
      <c r="S26" s="128"/>
      <c r="T26" s="128"/>
      <c r="U26" s="128"/>
      <c r="V26" s="131"/>
      <c r="W26" s="132"/>
      <c r="X26" s="132"/>
      <c r="Y26" s="132"/>
      <c r="Z26" s="132"/>
      <c r="AA26" s="132"/>
      <c r="AB26" s="132"/>
      <c r="AC26" s="132"/>
      <c r="AD26" s="133"/>
    </row>
    <row r="27" spans="3:30" ht="15" thickBot="1" x14ac:dyDescent="0.35">
      <c r="C27" s="127"/>
      <c r="D27" s="128"/>
      <c r="E27" s="128"/>
      <c r="F27" s="128"/>
      <c r="G27" s="75"/>
      <c r="H27" s="76"/>
      <c r="I27" s="76"/>
      <c r="J27" s="77"/>
      <c r="K27" s="128"/>
      <c r="L27" s="128"/>
      <c r="M27" s="128"/>
      <c r="N27" s="128"/>
      <c r="O27" s="129"/>
      <c r="P27" s="128"/>
      <c r="Q27" s="128"/>
      <c r="R27" s="128"/>
      <c r="S27" s="128"/>
      <c r="T27" s="128"/>
      <c r="U27" s="128"/>
      <c r="V27" s="131"/>
      <c r="W27" s="132"/>
      <c r="X27" s="132"/>
      <c r="Y27" s="132"/>
      <c r="Z27" s="132"/>
      <c r="AA27" s="132"/>
      <c r="AB27" s="132"/>
      <c r="AC27" s="132"/>
      <c r="AD27" s="133"/>
    </row>
    <row r="28" spans="3:30" ht="14.4" customHeight="1" x14ac:dyDescent="0.3">
      <c r="C28" s="127"/>
      <c r="D28" s="128"/>
      <c r="E28" s="128"/>
      <c r="F28" s="128"/>
      <c r="G28" s="78" t="str">
        <f>Sheet1!AX3</f>
        <v>NUMBER OF PEOPLE WITH MORE THAN X1 DEBT</v>
      </c>
      <c r="H28" s="79"/>
      <c r="I28" s="79"/>
      <c r="J28" s="80"/>
      <c r="K28" s="127"/>
      <c r="L28" s="128"/>
      <c r="M28" s="128"/>
      <c r="N28" s="128"/>
      <c r="O28" s="129"/>
      <c r="P28" s="128"/>
      <c r="Q28" s="128"/>
      <c r="R28" s="128"/>
      <c r="S28" s="128"/>
      <c r="T28" s="128"/>
      <c r="U28" s="128"/>
      <c r="V28" s="131"/>
      <c r="W28" s="132"/>
      <c r="X28" s="132"/>
      <c r="Y28" s="132"/>
      <c r="Z28" s="132"/>
      <c r="AA28" s="132"/>
      <c r="AB28" s="132"/>
      <c r="AC28" s="132"/>
      <c r="AD28" s="133"/>
    </row>
    <row r="29" spans="3:30" ht="15" thickBot="1" x14ac:dyDescent="0.35">
      <c r="C29" s="127"/>
      <c r="D29" s="128"/>
      <c r="E29" s="128"/>
      <c r="F29" s="128"/>
      <c r="G29" s="81"/>
      <c r="H29" s="82"/>
      <c r="I29" s="82"/>
      <c r="J29" s="83"/>
      <c r="K29" s="127"/>
      <c r="L29" s="128"/>
      <c r="M29" s="128"/>
      <c r="N29" s="128"/>
      <c r="O29" s="129"/>
      <c r="P29" s="128"/>
      <c r="Q29" s="128"/>
      <c r="R29" s="128"/>
      <c r="S29" s="128"/>
      <c r="T29" s="128"/>
      <c r="U29" s="128"/>
      <c r="V29" s="131"/>
      <c r="W29" s="132"/>
      <c r="X29" s="132"/>
      <c r="Y29" s="132"/>
      <c r="Z29" s="132"/>
      <c r="AA29" s="132"/>
      <c r="AB29" s="132"/>
      <c r="AC29" s="132"/>
      <c r="AD29" s="133"/>
    </row>
    <row r="30" spans="3:30" ht="15" thickBot="1" x14ac:dyDescent="0.35">
      <c r="C30" s="127"/>
      <c r="D30" s="128"/>
      <c r="E30" s="128"/>
      <c r="F30" s="128"/>
      <c r="G30" s="84"/>
      <c r="H30" s="85"/>
      <c r="I30" s="85"/>
      <c r="J30" s="86"/>
      <c r="K30" s="51" t="s">
        <v>74</v>
      </c>
      <c r="L30" s="52"/>
      <c r="M30" s="52"/>
      <c r="N30" s="52"/>
      <c r="O30" s="53"/>
      <c r="P30" s="51" t="s">
        <v>75</v>
      </c>
      <c r="Q30" s="52"/>
      <c r="R30" s="52"/>
      <c r="S30" s="52"/>
      <c r="T30" s="52"/>
      <c r="U30" s="52"/>
      <c r="V30" s="131"/>
      <c r="W30" s="132"/>
      <c r="X30" s="132"/>
      <c r="Y30" s="132"/>
      <c r="Z30" s="132"/>
      <c r="AA30" s="132"/>
      <c r="AB30" s="132"/>
      <c r="AC30" s="132"/>
      <c r="AD30" s="133"/>
    </row>
    <row r="31" spans="3:30" ht="15" thickBot="1" x14ac:dyDescent="0.35">
      <c r="C31" s="127"/>
      <c r="D31" s="128"/>
      <c r="E31" s="128"/>
      <c r="F31" s="128"/>
      <c r="G31" s="87">
        <f ca="1">Sheet1!AX504</f>
        <v>382</v>
      </c>
      <c r="H31" s="88"/>
      <c r="I31" s="88"/>
      <c r="J31" s="89"/>
      <c r="K31" s="57"/>
      <c r="L31" s="58"/>
      <c r="M31" s="58"/>
      <c r="N31" s="58"/>
      <c r="O31" s="59"/>
      <c r="P31" s="57"/>
      <c r="Q31" s="58"/>
      <c r="R31" s="58"/>
      <c r="S31" s="58"/>
      <c r="T31" s="58"/>
      <c r="U31" s="58"/>
      <c r="V31" s="131"/>
      <c r="W31" s="132"/>
      <c r="X31" s="132"/>
      <c r="Y31" s="132"/>
      <c r="Z31" s="132"/>
      <c r="AA31" s="132"/>
      <c r="AB31" s="132"/>
      <c r="AC31" s="132"/>
      <c r="AD31" s="133"/>
    </row>
    <row r="32" spans="3:30" ht="15" thickBot="1" x14ac:dyDescent="0.35">
      <c r="C32" s="127"/>
      <c r="D32" s="128"/>
      <c r="E32" s="128"/>
      <c r="F32" s="128"/>
      <c r="G32" s="90"/>
      <c r="H32" s="91"/>
      <c r="I32" s="91"/>
      <c r="J32" s="92"/>
      <c r="K32" s="148" t="s">
        <v>45</v>
      </c>
      <c r="L32" s="115" t="s">
        <v>46</v>
      </c>
      <c r="M32" s="115" t="s">
        <v>8</v>
      </c>
      <c r="N32" s="115" t="s">
        <v>47</v>
      </c>
      <c r="O32" s="115" t="s">
        <v>48</v>
      </c>
      <c r="P32" s="115" t="s">
        <v>51</v>
      </c>
      <c r="Q32" s="115" t="s">
        <v>52</v>
      </c>
      <c r="R32" s="116" t="s">
        <v>15</v>
      </c>
      <c r="S32" s="115" t="s">
        <v>16</v>
      </c>
      <c r="T32" s="115" t="s">
        <v>17</v>
      </c>
      <c r="U32" s="149" t="s">
        <v>48</v>
      </c>
      <c r="V32" s="131"/>
      <c r="W32" s="132"/>
      <c r="X32" s="132"/>
      <c r="Y32" s="132"/>
      <c r="Z32" s="132"/>
      <c r="AA32" s="132"/>
      <c r="AB32" s="132"/>
      <c r="AC32" s="132"/>
      <c r="AD32" s="133"/>
    </row>
    <row r="33" spans="3:30" ht="15" thickBot="1" x14ac:dyDescent="0.35">
      <c r="C33" s="127"/>
      <c r="D33" s="128"/>
      <c r="E33" s="128"/>
      <c r="F33" s="128"/>
      <c r="G33" s="93"/>
      <c r="H33" s="94"/>
      <c r="I33" s="94"/>
      <c r="J33" s="95"/>
      <c r="K33" s="150">
        <f ca="1">Sheet1!BW505</f>
        <v>557172.17021276592</v>
      </c>
      <c r="L33" s="150">
        <f ca="1">Sheet1!BX505</f>
        <v>567000</v>
      </c>
      <c r="M33" s="150">
        <f ca="1">Sheet1!BY505</f>
        <v>548036.93000000005</v>
      </c>
      <c r="N33" s="150">
        <f ca="1">Sheet1!BZ505</f>
        <v>557942.42105263157</v>
      </c>
      <c r="O33" s="150">
        <f ca="1">Sheet1!CA505</f>
        <v>524424.92035398225</v>
      </c>
      <c r="P33" s="150">
        <f ca="1">Sheet1!CC505</f>
        <v>559748.24742268038</v>
      </c>
      <c r="Q33" s="150">
        <f ca="1">Sheet1!CD505</f>
        <v>562609.74683544307</v>
      </c>
      <c r="R33" s="150">
        <f ca="1">Sheet1!CE505</f>
        <v>546108.94936708861</v>
      </c>
      <c r="S33" s="150">
        <f ca="1">Sheet1!CF505</f>
        <v>584551.34615384613</v>
      </c>
      <c r="T33" s="150">
        <f ca="1">Sheet1!CG505</f>
        <v>505618.14942528738</v>
      </c>
      <c r="U33" s="135">
        <f ca="1">Sheet1!CH505</f>
        <v>544253.52500000002</v>
      </c>
      <c r="V33" s="131"/>
      <c r="W33" s="132"/>
      <c r="X33" s="132"/>
      <c r="Y33" s="132"/>
      <c r="Z33" s="132"/>
      <c r="AA33" s="132"/>
      <c r="AB33" s="132"/>
      <c r="AC33" s="132"/>
      <c r="AD33" s="133"/>
    </row>
    <row r="34" spans="3:30" ht="15" customHeight="1" thickBot="1" x14ac:dyDescent="0.35">
      <c r="C34" s="127"/>
      <c r="D34" s="128"/>
      <c r="E34" s="128"/>
      <c r="F34" s="128"/>
      <c r="G34" s="78" t="str">
        <f>Sheet1!BC3</f>
        <v>NUMBER OF PERSON THAT HAVE MORE THAN X2% MORTAGE LEFT</v>
      </c>
      <c r="H34" s="79"/>
      <c r="I34" s="79"/>
      <c r="J34" s="80"/>
      <c r="K34" s="144"/>
      <c r="L34" s="151"/>
      <c r="M34" s="151"/>
      <c r="N34" s="151"/>
      <c r="O34" s="151"/>
      <c r="P34" s="151"/>
      <c r="Q34" s="151"/>
      <c r="R34" s="151"/>
      <c r="S34" s="151"/>
      <c r="T34" s="151"/>
      <c r="U34" s="142"/>
      <c r="V34" s="131"/>
      <c r="W34" s="132"/>
      <c r="X34" s="132"/>
      <c r="Y34" s="132"/>
      <c r="Z34" s="132"/>
      <c r="AA34" s="132"/>
      <c r="AB34" s="132"/>
      <c r="AC34" s="132"/>
      <c r="AD34" s="133"/>
    </row>
    <row r="35" spans="3:30" x14ac:dyDescent="0.3">
      <c r="C35" s="127"/>
      <c r="D35" s="128"/>
      <c r="E35" s="128"/>
      <c r="F35" s="128"/>
      <c r="G35" s="81"/>
      <c r="H35" s="82"/>
      <c r="I35" s="82"/>
      <c r="J35" s="83"/>
      <c r="K35" s="121"/>
      <c r="L35" s="130"/>
      <c r="M35" s="130"/>
      <c r="N35" s="130"/>
      <c r="O35" s="122"/>
      <c r="P35" s="121"/>
      <c r="Q35" s="130"/>
      <c r="R35" s="130"/>
      <c r="S35" s="130"/>
      <c r="T35" s="130"/>
      <c r="U35" s="122"/>
      <c r="V35" s="131"/>
      <c r="W35" s="132"/>
      <c r="X35" s="132"/>
      <c r="Y35" s="132"/>
      <c r="Z35" s="132"/>
      <c r="AA35" s="132"/>
      <c r="AB35" s="132"/>
      <c r="AC35" s="132"/>
      <c r="AD35" s="133"/>
    </row>
    <row r="36" spans="3:30" ht="15" thickBot="1" x14ac:dyDescent="0.35">
      <c r="C36" s="127"/>
      <c r="D36" s="128"/>
      <c r="E36" s="128"/>
      <c r="F36" s="128"/>
      <c r="G36" s="84"/>
      <c r="H36" s="85"/>
      <c r="I36" s="85"/>
      <c r="J36" s="86"/>
      <c r="K36" s="131"/>
      <c r="L36" s="132"/>
      <c r="M36" s="132"/>
      <c r="N36" s="132"/>
      <c r="O36" s="133"/>
      <c r="P36" s="131"/>
      <c r="Q36" s="132"/>
      <c r="R36" s="132"/>
      <c r="S36" s="132"/>
      <c r="T36" s="132"/>
      <c r="U36" s="133"/>
      <c r="V36" s="131"/>
      <c r="W36" s="132"/>
      <c r="X36" s="132"/>
      <c r="Y36" s="132"/>
      <c r="Z36" s="132"/>
      <c r="AA36" s="132"/>
      <c r="AB36" s="132"/>
      <c r="AC36" s="132"/>
      <c r="AD36" s="133"/>
    </row>
    <row r="37" spans="3:30" x14ac:dyDescent="0.3">
      <c r="C37" s="127"/>
      <c r="D37" s="128"/>
      <c r="E37" s="128"/>
      <c r="F37" s="128"/>
      <c r="G37" s="87">
        <f ca="1">Sheet1!BC4</f>
        <v>264</v>
      </c>
      <c r="H37" s="88"/>
      <c r="I37" s="88"/>
      <c r="J37" s="89"/>
      <c r="K37" s="131"/>
      <c r="L37" s="132"/>
      <c r="M37" s="132"/>
      <c r="N37" s="132"/>
      <c r="O37" s="133"/>
      <c r="P37" s="131"/>
      <c r="Q37" s="132"/>
      <c r="R37" s="132"/>
      <c r="S37" s="132"/>
      <c r="T37" s="132"/>
      <c r="U37" s="133"/>
      <c r="V37" s="131"/>
      <c r="W37" s="132"/>
      <c r="X37" s="132"/>
      <c r="Y37" s="132"/>
      <c r="Z37" s="132"/>
      <c r="AA37" s="132"/>
      <c r="AB37" s="132"/>
      <c r="AC37" s="132"/>
      <c r="AD37" s="133"/>
    </row>
    <row r="38" spans="3:30" x14ac:dyDescent="0.3">
      <c r="C38" s="127"/>
      <c r="D38" s="128"/>
      <c r="E38" s="128"/>
      <c r="F38" s="128"/>
      <c r="G38" s="90"/>
      <c r="H38" s="91"/>
      <c r="I38" s="91"/>
      <c r="J38" s="92"/>
      <c r="K38" s="131"/>
      <c r="L38" s="132"/>
      <c r="M38" s="132"/>
      <c r="N38" s="132"/>
      <c r="O38" s="133"/>
      <c r="P38" s="131"/>
      <c r="Q38" s="132"/>
      <c r="R38" s="132"/>
      <c r="S38" s="132"/>
      <c r="T38" s="132"/>
      <c r="U38" s="133"/>
      <c r="V38" s="131"/>
      <c r="W38" s="132"/>
      <c r="X38" s="132"/>
      <c r="Y38" s="132"/>
      <c r="Z38" s="132"/>
      <c r="AA38" s="132"/>
      <c r="AB38" s="132"/>
      <c r="AC38" s="132"/>
      <c r="AD38" s="133"/>
    </row>
    <row r="39" spans="3:30" ht="15" thickBot="1" x14ac:dyDescent="0.35">
      <c r="C39" s="127"/>
      <c r="D39" s="128"/>
      <c r="E39" s="128"/>
      <c r="F39" s="128"/>
      <c r="G39" s="93"/>
      <c r="H39" s="94"/>
      <c r="I39" s="94"/>
      <c r="J39" s="95"/>
      <c r="K39" s="131"/>
      <c r="L39" s="132"/>
      <c r="M39" s="132"/>
      <c r="N39" s="132"/>
      <c r="O39" s="133"/>
      <c r="P39" s="131"/>
      <c r="Q39" s="132"/>
      <c r="R39" s="132"/>
      <c r="S39" s="132"/>
      <c r="T39" s="132"/>
      <c r="U39" s="133"/>
      <c r="V39" s="131"/>
      <c r="W39" s="132"/>
      <c r="X39" s="132"/>
      <c r="Y39" s="132"/>
      <c r="Z39" s="132"/>
      <c r="AA39" s="132"/>
      <c r="AB39" s="132"/>
      <c r="AC39" s="132"/>
      <c r="AD39" s="133"/>
    </row>
    <row r="40" spans="3:30" x14ac:dyDescent="0.3">
      <c r="C40" s="127"/>
      <c r="D40" s="128"/>
      <c r="E40" s="128"/>
      <c r="F40" s="128"/>
      <c r="G40" s="51" t="str">
        <f>Sheet1!BE3</f>
        <v>% of people having higher debts than there yearly income</v>
      </c>
      <c r="H40" s="52"/>
      <c r="I40" s="52"/>
      <c r="J40" s="53"/>
      <c r="K40" s="131"/>
      <c r="L40" s="132"/>
      <c r="M40" s="132"/>
      <c r="N40" s="132"/>
      <c r="O40" s="133"/>
      <c r="P40" s="131"/>
      <c r="Q40" s="132"/>
      <c r="R40" s="132"/>
      <c r="S40" s="132"/>
      <c r="T40" s="132"/>
      <c r="U40" s="133"/>
      <c r="V40" s="131"/>
      <c r="W40" s="132"/>
      <c r="X40" s="132"/>
      <c r="Y40" s="132"/>
      <c r="Z40" s="132"/>
      <c r="AA40" s="132"/>
      <c r="AB40" s="132"/>
      <c r="AC40" s="132"/>
      <c r="AD40" s="133"/>
    </row>
    <row r="41" spans="3:30" x14ac:dyDescent="0.3">
      <c r="C41" s="127"/>
      <c r="D41" s="128"/>
      <c r="E41" s="128"/>
      <c r="F41" s="128"/>
      <c r="G41" s="54"/>
      <c r="H41" s="55"/>
      <c r="I41" s="55"/>
      <c r="J41" s="56"/>
      <c r="K41" s="131"/>
      <c r="L41" s="132"/>
      <c r="M41" s="132"/>
      <c r="N41" s="132"/>
      <c r="O41" s="133"/>
      <c r="P41" s="131"/>
      <c r="Q41" s="132"/>
      <c r="R41" s="132"/>
      <c r="S41" s="132"/>
      <c r="T41" s="132"/>
      <c r="U41" s="133"/>
      <c r="V41" s="131"/>
      <c r="W41" s="132"/>
      <c r="X41" s="132"/>
      <c r="Y41" s="132"/>
      <c r="Z41" s="132"/>
      <c r="AA41" s="132"/>
      <c r="AB41" s="132"/>
      <c r="AC41" s="132"/>
      <c r="AD41" s="133"/>
    </row>
    <row r="42" spans="3:30" ht="15" thickBot="1" x14ac:dyDescent="0.35">
      <c r="C42" s="127"/>
      <c r="D42" s="128"/>
      <c r="E42" s="128"/>
      <c r="F42" s="128"/>
      <c r="G42" s="57"/>
      <c r="H42" s="58"/>
      <c r="I42" s="58"/>
      <c r="J42" s="59"/>
      <c r="K42" s="131"/>
      <c r="L42" s="132"/>
      <c r="M42" s="132"/>
      <c r="N42" s="132"/>
      <c r="O42" s="133"/>
      <c r="P42" s="131"/>
      <c r="Q42" s="132"/>
      <c r="R42" s="132"/>
      <c r="S42" s="132"/>
      <c r="T42" s="132"/>
      <c r="U42" s="133"/>
      <c r="V42" s="131"/>
      <c r="W42" s="132"/>
      <c r="X42" s="132"/>
      <c r="Y42" s="132"/>
      <c r="Z42" s="132"/>
      <c r="AA42" s="132"/>
      <c r="AB42" s="132"/>
      <c r="AC42" s="132"/>
      <c r="AD42" s="133"/>
    </row>
    <row r="43" spans="3:30" x14ac:dyDescent="0.3">
      <c r="C43" s="127"/>
      <c r="D43" s="128"/>
      <c r="E43" s="128"/>
      <c r="F43" s="128"/>
      <c r="G43" s="96">
        <f ca="1">Sheet1!BF3</f>
        <v>0.97799999999999998</v>
      </c>
      <c r="H43" s="97"/>
      <c r="I43" s="97"/>
      <c r="J43" s="98"/>
      <c r="K43" s="131"/>
      <c r="L43" s="132"/>
      <c r="M43" s="132"/>
      <c r="N43" s="132"/>
      <c r="O43" s="133"/>
      <c r="P43" s="131"/>
      <c r="Q43" s="132"/>
      <c r="R43" s="132"/>
      <c r="S43" s="132"/>
      <c r="T43" s="132"/>
      <c r="U43" s="133"/>
      <c r="V43" s="131"/>
      <c r="W43" s="132"/>
      <c r="X43" s="132"/>
      <c r="Y43" s="132"/>
      <c r="Z43" s="132"/>
      <c r="AA43" s="132"/>
      <c r="AB43" s="132"/>
      <c r="AC43" s="132"/>
      <c r="AD43" s="133"/>
    </row>
    <row r="44" spans="3:30" x14ac:dyDescent="0.3">
      <c r="C44" s="127"/>
      <c r="D44" s="128"/>
      <c r="E44" s="128"/>
      <c r="F44" s="128"/>
      <c r="G44" s="99"/>
      <c r="H44" s="100"/>
      <c r="I44" s="100"/>
      <c r="J44" s="101"/>
      <c r="K44" s="131"/>
      <c r="L44" s="132"/>
      <c r="M44" s="132"/>
      <c r="N44" s="132"/>
      <c r="O44" s="133"/>
      <c r="P44" s="131"/>
      <c r="Q44" s="132"/>
      <c r="R44" s="132"/>
      <c r="S44" s="132"/>
      <c r="T44" s="132"/>
      <c r="U44" s="133"/>
      <c r="V44" s="131"/>
      <c r="W44" s="132"/>
      <c r="X44" s="132"/>
      <c r="Y44" s="132"/>
      <c r="Z44" s="132"/>
      <c r="AA44" s="132"/>
      <c r="AB44" s="132"/>
      <c r="AC44" s="132"/>
      <c r="AD44" s="133"/>
    </row>
    <row r="45" spans="3:30" ht="15" thickBot="1" x14ac:dyDescent="0.35">
      <c r="C45" s="127"/>
      <c r="D45" s="128"/>
      <c r="E45" s="128"/>
      <c r="F45" s="128"/>
      <c r="G45" s="102"/>
      <c r="H45" s="103"/>
      <c r="I45" s="103"/>
      <c r="J45" s="104"/>
      <c r="K45" s="131"/>
      <c r="L45" s="132"/>
      <c r="M45" s="132"/>
      <c r="N45" s="132"/>
      <c r="O45" s="133"/>
      <c r="P45" s="131"/>
      <c r="Q45" s="132"/>
      <c r="R45" s="132"/>
      <c r="S45" s="132"/>
      <c r="T45" s="132"/>
      <c r="U45" s="133"/>
      <c r="V45" s="131"/>
      <c r="W45" s="132"/>
      <c r="X45" s="132"/>
      <c r="Y45" s="132"/>
      <c r="Z45" s="132"/>
      <c r="AA45" s="132"/>
      <c r="AB45" s="132"/>
      <c r="AC45" s="132"/>
      <c r="AD45" s="133"/>
    </row>
    <row r="46" spans="3:30" x14ac:dyDescent="0.3">
      <c r="C46" s="127"/>
      <c r="D46" s="128"/>
      <c r="E46" s="128"/>
      <c r="F46" s="128"/>
      <c r="G46" s="51" t="str">
        <f>Sheet1!CJ2</f>
        <v>AVERAGE AGE OF PEOPLE WITH A NET WORTH HIGHER THAN X3 INCOME</v>
      </c>
      <c r="H46" s="52"/>
      <c r="I46" s="52"/>
      <c r="J46" s="53"/>
      <c r="K46" s="131"/>
      <c r="L46" s="132"/>
      <c r="M46" s="132"/>
      <c r="N46" s="132"/>
      <c r="O46" s="133"/>
      <c r="P46" s="131"/>
      <c r="Q46" s="132"/>
      <c r="R46" s="132"/>
      <c r="S46" s="132"/>
      <c r="T46" s="132"/>
      <c r="U46" s="133"/>
      <c r="V46" s="131"/>
      <c r="W46" s="132"/>
      <c r="X46" s="132"/>
      <c r="Y46" s="132"/>
      <c r="Z46" s="132"/>
      <c r="AA46" s="132"/>
      <c r="AB46" s="132"/>
      <c r="AC46" s="132"/>
      <c r="AD46" s="133"/>
    </row>
    <row r="47" spans="3:30" x14ac:dyDescent="0.3">
      <c r="C47" s="127"/>
      <c r="D47" s="128"/>
      <c r="E47" s="128"/>
      <c r="F47" s="128"/>
      <c r="G47" s="54"/>
      <c r="H47" s="55"/>
      <c r="I47" s="55"/>
      <c r="J47" s="56"/>
      <c r="K47" s="131"/>
      <c r="L47" s="132"/>
      <c r="M47" s="132"/>
      <c r="N47" s="132"/>
      <c r="O47" s="133"/>
      <c r="P47" s="131"/>
      <c r="Q47" s="132"/>
      <c r="R47" s="132"/>
      <c r="S47" s="132"/>
      <c r="T47" s="132"/>
      <c r="U47" s="133"/>
      <c r="V47" s="131"/>
      <c r="W47" s="132"/>
      <c r="X47" s="132"/>
      <c r="Y47" s="132"/>
      <c r="Z47" s="132"/>
      <c r="AA47" s="132"/>
      <c r="AB47" s="132"/>
      <c r="AC47" s="132"/>
      <c r="AD47" s="133"/>
    </row>
    <row r="48" spans="3:30" ht="15" thickBot="1" x14ac:dyDescent="0.35">
      <c r="C48" s="127"/>
      <c r="D48" s="128"/>
      <c r="E48" s="128"/>
      <c r="F48" s="128"/>
      <c r="G48" s="57"/>
      <c r="H48" s="58"/>
      <c r="I48" s="58"/>
      <c r="J48" s="59"/>
      <c r="K48" s="131"/>
      <c r="L48" s="132"/>
      <c r="M48" s="132"/>
      <c r="N48" s="132"/>
      <c r="O48" s="133"/>
      <c r="P48" s="131"/>
      <c r="Q48" s="132"/>
      <c r="R48" s="132"/>
      <c r="S48" s="132"/>
      <c r="T48" s="132"/>
      <c r="U48" s="133"/>
      <c r="V48" s="131"/>
      <c r="W48" s="132"/>
      <c r="X48" s="132"/>
      <c r="Y48" s="132"/>
      <c r="Z48" s="132"/>
      <c r="AA48" s="132"/>
      <c r="AB48" s="132"/>
      <c r="AC48" s="132"/>
      <c r="AD48" s="133"/>
    </row>
    <row r="49" spans="3:30" x14ac:dyDescent="0.3">
      <c r="C49" s="127"/>
      <c r="D49" s="128"/>
      <c r="E49" s="128"/>
      <c r="F49" s="128"/>
      <c r="G49" s="105">
        <f ca="1">Sheet1!CK2</f>
        <v>36.814189189189186</v>
      </c>
      <c r="H49" s="88"/>
      <c r="I49" s="88"/>
      <c r="J49" s="89"/>
      <c r="K49" s="131"/>
      <c r="L49" s="132"/>
      <c r="M49" s="132"/>
      <c r="N49" s="132"/>
      <c r="O49" s="133"/>
      <c r="P49" s="131"/>
      <c r="Q49" s="132"/>
      <c r="R49" s="132"/>
      <c r="S49" s="132"/>
      <c r="T49" s="132"/>
      <c r="U49" s="133"/>
      <c r="V49" s="131"/>
      <c r="W49" s="132"/>
      <c r="X49" s="132"/>
      <c r="Y49" s="132"/>
      <c r="Z49" s="132"/>
      <c r="AA49" s="132"/>
      <c r="AB49" s="132"/>
      <c r="AC49" s="132"/>
      <c r="AD49" s="133"/>
    </row>
    <row r="50" spans="3:30" x14ac:dyDescent="0.3">
      <c r="C50" s="127"/>
      <c r="D50" s="128"/>
      <c r="E50" s="128"/>
      <c r="F50" s="128"/>
      <c r="G50" s="90"/>
      <c r="H50" s="91"/>
      <c r="I50" s="91"/>
      <c r="J50" s="92"/>
      <c r="K50" s="131"/>
      <c r="L50" s="132"/>
      <c r="M50" s="132"/>
      <c r="N50" s="132"/>
      <c r="O50" s="133"/>
      <c r="P50" s="131"/>
      <c r="Q50" s="132"/>
      <c r="R50" s="132"/>
      <c r="S50" s="132"/>
      <c r="T50" s="132"/>
      <c r="U50" s="133"/>
      <c r="V50" s="131"/>
      <c r="W50" s="132"/>
      <c r="X50" s="132"/>
      <c r="Y50" s="132"/>
      <c r="Z50" s="132"/>
      <c r="AA50" s="132"/>
      <c r="AB50" s="132"/>
      <c r="AC50" s="132"/>
      <c r="AD50" s="133"/>
    </row>
    <row r="51" spans="3:30" ht="15" thickBot="1" x14ac:dyDescent="0.35">
      <c r="C51" s="127"/>
      <c r="D51" s="128"/>
      <c r="E51" s="128"/>
      <c r="F51" s="128"/>
      <c r="G51" s="93"/>
      <c r="H51" s="94"/>
      <c r="I51" s="94"/>
      <c r="J51" s="95"/>
      <c r="K51" s="124"/>
      <c r="L51" s="134"/>
      <c r="M51" s="134"/>
      <c r="N51" s="134"/>
      <c r="O51" s="125"/>
      <c r="P51" s="124"/>
      <c r="Q51" s="134"/>
      <c r="R51" s="134"/>
      <c r="S51" s="134"/>
      <c r="T51" s="134"/>
      <c r="U51" s="125"/>
      <c r="V51" s="124"/>
      <c r="W51" s="134"/>
      <c r="X51" s="134"/>
      <c r="Y51" s="134"/>
      <c r="Z51" s="134"/>
      <c r="AA51" s="134"/>
      <c r="AB51" s="134"/>
      <c r="AC51" s="134"/>
      <c r="AD51" s="125"/>
    </row>
    <row r="52" spans="3:30" x14ac:dyDescent="0.3">
      <c r="C52" s="51" t="s">
        <v>60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3"/>
    </row>
    <row r="53" spans="3:30" ht="15" thickBot="1" x14ac:dyDescent="0.35"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9"/>
    </row>
    <row r="54" spans="3:30" hidden="1" x14ac:dyDescent="0.3">
      <c r="C54" s="152" t="str">
        <f>Sheet1!BH3</f>
        <v>Alappuzha</v>
      </c>
      <c r="D54" s="153"/>
      <c r="E54" s="152" t="str">
        <f>Sheet1!BI3</f>
        <v xml:space="preserve"> Ernakulam</v>
      </c>
      <c r="F54" s="153"/>
      <c r="G54" s="152" t="str">
        <f>Sheet1!BJ3</f>
        <v xml:space="preserve"> Idukki</v>
      </c>
      <c r="H54" s="153"/>
      <c r="I54" s="152" t="str">
        <f>Sheet1!BK3</f>
        <v>Kannur</v>
      </c>
      <c r="J54" s="153"/>
      <c r="K54" s="152" t="str">
        <f>Sheet1!BL3</f>
        <v>Kasaragod</v>
      </c>
      <c r="L54" s="153"/>
      <c r="M54" s="152" t="str">
        <f>Sheet1!BM3</f>
        <v xml:space="preserve"> Kollam</v>
      </c>
      <c r="N54" s="153"/>
      <c r="O54" s="152" t="str">
        <f>Sheet1!BN3</f>
        <v>Kottayam</v>
      </c>
      <c r="P54" s="153"/>
      <c r="Q54" s="152" t="str">
        <f>Sheet1!BO3</f>
        <v xml:space="preserve">Kozhikode </v>
      </c>
      <c r="R54" s="153"/>
      <c r="S54" s="152" t="str">
        <f>Sheet1!BP3</f>
        <v xml:space="preserve"> Malappuram</v>
      </c>
      <c r="T54" s="153"/>
      <c r="U54" s="152" t="str">
        <f>Sheet1!BQ3</f>
        <v>Palakkad</v>
      </c>
      <c r="V54" s="153"/>
      <c r="W54" s="152" t="str">
        <f>Sheet1!BR3</f>
        <v>Pathanamthitta</v>
      </c>
      <c r="X54" s="153"/>
      <c r="Y54" s="152" t="str">
        <f>Sheet1!BS3</f>
        <v>Thiruvananthapuram</v>
      </c>
      <c r="Z54" s="153"/>
      <c r="AA54" s="152" t="str">
        <f>Sheet1!BT3</f>
        <v>Thrissur</v>
      </c>
      <c r="AB54" s="153"/>
      <c r="AC54" s="152" t="str">
        <f>Sheet1!BU3</f>
        <v>Wayanadu</v>
      </c>
      <c r="AD54" s="153"/>
    </row>
    <row r="55" spans="3:30" ht="15" thickBot="1" x14ac:dyDescent="0.35">
      <c r="C55" s="154"/>
      <c r="D55" s="155"/>
      <c r="E55" s="154"/>
      <c r="F55" s="155"/>
      <c r="G55" s="154"/>
      <c r="H55" s="155"/>
      <c r="I55" s="154"/>
      <c r="J55" s="155"/>
      <c r="K55" s="154"/>
      <c r="L55" s="155"/>
      <c r="M55" s="154"/>
      <c r="N55" s="155"/>
      <c r="O55" s="154"/>
      <c r="P55" s="155"/>
      <c r="Q55" s="154"/>
      <c r="R55" s="155"/>
      <c r="S55" s="154"/>
      <c r="T55" s="155"/>
      <c r="U55" s="154"/>
      <c r="V55" s="155"/>
      <c r="W55" s="154"/>
      <c r="X55" s="155"/>
      <c r="Y55" s="154"/>
      <c r="Z55" s="155"/>
      <c r="AA55" s="154"/>
      <c r="AB55" s="155"/>
      <c r="AC55" s="154"/>
      <c r="AD55" s="155"/>
    </row>
    <row r="56" spans="3:30" x14ac:dyDescent="0.3">
      <c r="C56" s="139">
        <f ca="1">Sheet1!BH505</f>
        <v>509228.03225806454</v>
      </c>
      <c r="D56" s="141"/>
      <c r="E56" s="139">
        <f ca="1">Sheet1!BI505</f>
        <v>631714.33333333337</v>
      </c>
      <c r="F56" s="141"/>
      <c r="G56" s="139">
        <f ca="1">Sheet1!BJ505</f>
        <v>580169.64</v>
      </c>
      <c r="H56" s="141"/>
      <c r="I56" s="139">
        <f ca="1">Sheet1!BK505</f>
        <v>598929.58620689658</v>
      </c>
      <c r="J56" s="141"/>
      <c r="K56" s="139">
        <f ca="1">Sheet1!BL505</f>
        <v>524677.66666666663</v>
      </c>
      <c r="L56" s="141"/>
      <c r="M56" s="139">
        <f ca="1">Sheet1!BM505</f>
        <v>572647.11428571434</v>
      </c>
      <c r="N56" s="141"/>
      <c r="O56" s="139">
        <f ca="1">Sheet1!BN505</f>
        <v>488251.4705882353</v>
      </c>
      <c r="P56" s="141"/>
      <c r="Q56" s="139">
        <f ca="1">Sheet1!BO505</f>
        <v>574224.60714285716</v>
      </c>
      <c r="R56" s="141"/>
      <c r="S56" s="139">
        <f ca="1">Sheet1!BP505</f>
        <v>554700.64864864864</v>
      </c>
      <c r="T56" s="141"/>
      <c r="U56" s="139">
        <f ca="1">Sheet1!BQ505</f>
        <v>540670.4117647059</v>
      </c>
      <c r="V56" s="141"/>
      <c r="W56" s="139">
        <f ca="1">Sheet1!BR505</f>
        <v>495183.87804878049</v>
      </c>
      <c r="X56" s="141"/>
      <c r="Y56" s="139">
        <f ca="1">Sheet1!BS505</f>
        <v>537705.89473684214</v>
      </c>
      <c r="Z56" s="141"/>
      <c r="AA56" s="139">
        <f ca="1">Sheet1!BT505</f>
        <v>516526.875</v>
      </c>
      <c r="AB56" s="141"/>
      <c r="AC56" s="139">
        <f ca="1">Sheet1!BU505</f>
        <v>594066.05405405408</v>
      </c>
      <c r="AD56" s="141"/>
    </row>
    <row r="57" spans="3:30" ht="15" thickBot="1" x14ac:dyDescent="0.35">
      <c r="C57" s="145"/>
      <c r="D57" s="147"/>
      <c r="E57" s="145"/>
      <c r="F57" s="147"/>
      <c r="G57" s="145"/>
      <c r="H57" s="147"/>
      <c r="I57" s="145"/>
      <c r="J57" s="147"/>
      <c r="K57" s="145"/>
      <c r="L57" s="147"/>
      <c r="M57" s="145"/>
      <c r="N57" s="147"/>
      <c r="O57" s="145"/>
      <c r="P57" s="147"/>
      <c r="Q57" s="145"/>
      <c r="R57" s="147"/>
      <c r="S57" s="145"/>
      <c r="T57" s="147"/>
      <c r="U57" s="145"/>
      <c r="V57" s="147"/>
      <c r="W57" s="145"/>
      <c r="X57" s="147"/>
      <c r="Y57" s="145"/>
      <c r="Z57" s="147"/>
      <c r="AA57" s="145"/>
      <c r="AB57" s="147"/>
      <c r="AC57" s="145"/>
      <c r="AD57" s="147"/>
    </row>
    <row r="58" spans="3:30" x14ac:dyDescent="0.3"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5"/>
    </row>
    <row r="59" spans="3:30" x14ac:dyDescent="0.3"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</row>
    <row r="60" spans="3:30" x14ac:dyDescent="0.3"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8"/>
    </row>
    <row r="61" spans="3:30" x14ac:dyDescent="0.3"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</row>
    <row r="62" spans="3:30" x14ac:dyDescent="0.3">
      <c r="C62" s="36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8"/>
    </row>
    <row r="63" spans="3:30" x14ac:dyDescent="0.3"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</row>
    <row r="64" spans="3:30" x14ac:dyDescent="0.3"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8"/>
    </row>
    <row r="65" spans="3:30" x14ac:dyDescent="0.3">
      <c r="C65" s="3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</row>
    <row r="66" spans="3:30" x14ac:dyDescent="0.3">
      <c r="C66" s="36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8"/>
    </row>
    <row r="67" spans="3:30" x14ac:dyDescent="0.3">
      <c r="C67" s="36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</row>
    <row r="68" spans="3:30" x14ac:dyDescent="0.3">
      <c r="C68" s="36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8"/>
    </row>
    <row r="69" spans="3:30" x14ac:dyDescent="0.3">
      <c r="C69" s="36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</row>
    <row r="70" spans="3:30" x14ac:dyDescent="0.3"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8"/>
    </row>
    <row r="71" spans="3:30" x14ac:dyDescent="0.3">
      <c r="C71" s="36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</row>
    <row r="72" spans="3:30" x14ac:dyDescent="0.3">
      <c r="C72" s="36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8"/>
    </row>
    <row r="73" spans="3:30" x14ac:dyDescent="0.3">
      <c r="C73" s="36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</row>
    <row r="74" spans="3:30" x14ac:dyDescent="0.3">
      <c r="C74" s="36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8"/>
    </row>
    <row r="75" spans="3:30" x14ac:dyDescent="0.3">
      <c r="C75" s="36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</row>
    <row r="76" spans="3:30" x14ac:dyDescent="0.3">
      <c r="C76" s="36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8"/>
    </row>
    <row r="77" spans="3:30" x14ac:dyDescent="0.3">
      <c r="C77" s="36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</row>
    <row r="78" spans="3:30" x14ac:dyDescent="0.3">
      <c r="C78" s="36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8"/>
    </row>
    <row r="79" spans="3:30" x14ac:dyDescent="0.3">
      <c r="C79" s="36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</row>
    <row r="80" spans="3:30" x14ac:dyDescent="0.3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8"/>
    </row>
    <row r="81" spans="3:30" x14ac:dyDescent="0.3"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</row>
    <row r="82" spans="3:30" x14ac:dyDescent="0.3">
      <c r="C82" s="36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8"/>
    </row>
    <row r="83" spans="3:30" x14ac:dyDescent="0.3">
      <c r="C83" s="36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</row>
    <row r="84" spans="3:30" ht="15" thickBot="1" x14ac:dyDescent="0.35">
      <c r="C84" s="39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</row>
  </sheetData>
  <mergeCells count="87">
    <mergeCell ref="C2:AD5"/>
    <mergeCell ref="C10:F11"/>
    <mergeCell ref="C12:D12"/>
    <mergeCell ref="E12:F12"/>
    <mergeCell ref="C13:D14"/>
    <mergeCell ref="E13:F14"/>
    <mergeCell ref="K10:O11"/>
    <mergeCell ref="K13:K14"/>
    <mergeCell ref="L13:L14"/>
    <mergeCell ref="M13:M14"/>
    <mergeCell ref="N13:N14"/>
    <mergeCell ref="O13:O14"/>
    <mergeCell ref="G37:J39"/>
    <mergeCell ref="G10:J12"/>
    <mergeCell ref="G19:J21"/>
    <mergeCell ref="G22:J24"/>
    <mergeCell ref="G25:J27"/>
    <mergeCell ref="G28:J30"/>
    <mergeCell ref="G13:J15"/>
    <mergeCell ref="G16:J18"/>
    <mergeCell ref="C8:U9"/>
    <mergeCell ref="C54:D55"/>
    <mergeCell ref="E54:F55"/>
    <mergeCell ref="G54:H55"/>
    <mergeCell ref="I54:J55"/>
    <mergeCell ref="K54:L55"/>
    <mergeCell ref="M54:N55"/>
    <mergeCell ref="O54:P55"/>
    <mergeCell ref="Q54:R55"/>
    <mergeCell ref="P10:U11"/>
    <mergeCell ref="P13:P14"/>
    <mergeCell ref="Q13:Q14"/>
    <mergeCell ref="R13:R14"/>
    <mergeCell ref="S13:S14"/>
    <mergeCell ref="U13:U14"/>
    <mergeCell ref="T13:T14"/>
    <mergeCell ref="AC56:AD57"/>
    <mergeCell ref="C52:AD53"/>
    <mergeCell ref="C56:D57"/>
    <mergeCell ref="E56:F57"/>
    <mergeCell ref="G56:H57"/>
    <mergeCell ref="I56:J57"/>
    <mergeCell ref="K56:L57"/>
    <mergeCell ref="M56:N57"/>
    <mergeCell ref="O56:P57"/>
    <mergeCell ref="Q56:R57"/>
    <mergeCell ref="S54:T55"/>
    <mergeCell ref="U54:V55"/>
    <mergeCell ref="W54:X55"/>
    <mergeCell ref="Y54:Z55"/>
    <mergeCell ref="AA54:AB55"/>
    <mergeCell ref="AC54:AD55"/>
    <mergeCell ref="S56:T57"/>
    <mergeCell ref="U56:V57"/>
    <mergeCell ref="W56:X57"/>
    <mergeCell ref="Y56:Z57"/>
    <mergeCell ref="AA56:AB57"/>
    <mergeCell ref="U33:U34"/>
    <mergeCell ref="K30:O31"/>
    <mergeCell ref="K33:K34"/>
    <mergeCell ref="L33:L34"/>
    <mergeCell ref="M33:M34"/>
    <mergeCell ref="N33:N34"/>
    <mergeCell ref="O33:O34"/>
    <mergeCell ref="V8:AD9"/>
    <mergeCell ref="V10:X12"/>
    <mergeCell ref="Y10:AA12"/>
    <mergeCell ref="AB10:AD12"/>
    <mergeCell ref="V13:X14"/>
    <mergeCell ref="Y13:AA14"/>
    <mergeCell ref="AB13:AD14"/>
    <mergeCell ref="C58:AD84"/>
    <mergeCell ref="P35:U51"/>
    <mergeCell ref="K35:O51"/>
    <mergeCell ref="G31:J33"/>
    <mergeCell ref="G34:J36"/>
    <mergeCell ref="V15:AD51"/>
    <mergeCell ref="G49:J51"/>
    <mergeCell ref="G46:J48"/>
    <mergeCell ref="G43:J45"/>
    <mergeCell ref="G40:J42"/>
    <mergeCell ref="P30:U31"/>
    <mergeCell ref="P33:P34"/>
    <mergeCell ref="Q33:Q34"/>
    <mergeCell ref="R33:R34"/>
    <mergeCell ref="S33:S34"/>
    <mergeCell ref="T33:T3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2020-12-25T09:08:49Z</dcterms:created>
  <dcterms:modified xsi:type="dcterms:W3CDTF">2020-12-31T12:39:26Z</dcterms:modified>
</cp:coreProperties>
</file>